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Q45019738\Dropbox\6_WIO_CCVA\WIOProjects\Data\4-Risk Outputs\"/>
    </mc:Choice>
  </mc:AlternateContent>
  <xr:revisionPtr revIDLastSave="0" documentId="13_ncr:1_{C7DF41C0-F31C-44F4-9B9A-ECFECA228723}" xr6:coauthVersionLast="47" xr6:coauthVersionMax="47" xr10:uidLastSave="{00000000-0000-0000-0000-000000000000}"/>
  <bookViews>
    <workbookView xWindow="-120" yWindow="-120" windowWidth="57840" windowHeight="23640" activeTab="2" xr2:uid="{00000000-000D-0000-FFFF-FFFF00000000}"/>
  </bookViews>
  <sheets>
    <sheet name="Master Sheet" sheetId="1" r:id="rId1"/>
    <sheet name="NonZeroMin" sheetId="3" r:id="rId2"/>
    <sheet name="Mini Summar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2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2" i="1"/>
  <c r="CG122" i="1"/>
  <c r="CH122" i="1" s="1"/>
  <c r="CC146" i="1"/>
  <c r="CD146" i="1" s="1"/>
  <c r="CC145" i="1"/>
  <c r="CD145" i="1" s="1"/>
  <c r="CC151" i="1"/>
  <c r="CD151" i="1" s="1"/>
  <c r="CC156" i="1"/>
  <c r="CD156" i="1" s="1"/>
  <c r="CC155" i="1"/>
  <c r="CD155" i="1" s="1"/>
  <c r="CC161" i="1"/>
  <c r="CD161" i="1" s="1"/>
  <c r="CC166" i="1"/>
  <c r="CD166" i="1" s="1"/>
  <c r="CC174" i="1"/>
  <c r="CD174" i="1" s="1"/>
  <c r="CC178" i="1"/>
  <c r="CD178" i="1" s="1"/>
  <c r="CC177" i="1"/>
  <c r="CD177" i="1" s="1"/>
  <c r="CC184" i="1"/>
  <c r="CD184" i="1" s="1"/>
  <c r="CC199" i="1"/>
  <c r="CD199" i="1" s="1"/>
  <c r="CC209" i="1"/>
  <c r="CD209" i="1" s="1"/>
  <c r="CC211" i="1"/>
  <c r="CD211" i="1" s="1"/>
  <c r="CC219" i="1"/>
  <c r="CD219" i="1" s="1"/>
  <c r="CC218" i="1"/>
  <c r="CD218" i="1" s="1"/>
  <c r="CC227" i="1"/>
  <c r="CD227" i="1" s="1"/>
  <c r="CC229" i="1"/>
  <c r="CD229" i="1" s="1"/>
  <c r="CC237" i="1"/>
  <c r="CD237" i="1" s="1"/>
  <c r="CC243" i="1"/>
  <c r="CD243" i="1" s="1"/>
  <c r="CC249" i="1"/>
  <c r="CD249" i="1" s="1"/>
  <c r="CC252" i="1"/>
  <c r="CD252" i="1" s="1"/>
  <c r="CC259" i="1"/>
  <c r="CD259" i="1" s="1"/>
  <c r="CC267" i="1"/>
  <c r="CD267" i="1" s="1"/>
  <c r="CD270" i="1"/>
  <c r="CC270" i="1"/>
  <c r="CC273" i="1"/>
  <c r="CD273" i="1" s="1"/>
  <c r="CC276" i="1"/>
  <c r="CD276" i="1" s="1"/>
  <c r="CC282" i="1"/>
  <c r="CD282" i="1" s="1"/>
  <c r="CC289" i="1"/>
  <c r="CD289" i="1" s="1"/>
  <c r="CC315" i="1"/>
  <c r="CD315" i="1" s="1"/>
  <c r="CC342" i="1"/>
  <c r="CD342" i="1" s="1"/>
  <c r="CC350" i="1"/>
  <c r="CD350" i="1" s="1"/>
  <c r="CC353" i="1"/>
  <c r="CD353" i="1" s="1"/>
  <c r="CC357" i="1"/>
  <c r="CD357" i="1" s="1"/>
  <c r="CC360" i="1"/>
  <c r="CD360" i="1" s="1"/>
  <c r="CC368" i="1"/>
  <c r="CD368" i="1" s="1"/>
  <c r="CC367" i="1"/>
  <c r="CD367" i="1" s="1"/>
  <c r="CD377" i="1"/>
  <c r="CC377" i="1"/>
  <c r="CC383" i="1"/>
  <c r="CD383" i="1" s="1"/>
  <c r="CC382" i="1"/>
  <c r="CD382" i="1" s="1"/>
  <c r="CC388" i="1"/>
  <c r="CD388" i="1" s="1"/>
  <c r="CC413" i="1"/>
  <c r="CD413" i="1" s="1"/>
  <c r="CC417" i="1"/>
  <c r="CD417" i="1" s="1"/>
  <c r="CC419" i="1"/>
  <c r="CD419" i="1" s="1"/>
  <c r="CC431" i="1"/>
  <c r="CD431" i="1" s="1"/>
  <c r="CC430" i="1"/>
  <c r="CD430" i="1" s="1"/>
  <c r="CC438" i="1"/>
  <c r="CD438" i="1" s="1"/>
  <c r="CC447" i="1"/>
  <c r="CD447" i="1" s="1"/>
  <c r="CC450" i="1"/>
  <c r="CD450" i="1" s="1"/>
  <c r="CD460" i="1"/>
  <c r="CC460" i="1"/>
  <c r="CC464" i="1"/>
  <c r="CD464" i="1" s="1"/>
  <c r="CC484" i="1"/>
  <c r="CD484" i="1" s="1"/>
  <c r="CC488" i="1"/>
  <c r="CD488" i="1" s="1"/>
  <c r="CC487" i="1"/>
  <c r="CD487" i="1" s="1"/>
  <c r="CC486" i="1"/>
  <c r="CD486" i="1" s="1"/>
  <c r="CC494" i="1"/>
  <c r="CD494" i="1" s="1"/>
  <c r="CC499" i="1"/>
  <c r="CD499" i="1" s="1"/>
  <c r="CC498" i="1"/>
  <c r="CD498" i="1" s="1"/>
  <c r="CC505" i="1"/>
  <c r="CD505" i="1" s="1"/>
  <c r="CC514" i="1"/>
  <c r="CD514" i="1" s="1"/>
  <c r="CC513" i="1"/>
  <c r="CD513" i="1" s="1"/>
  <c r="CC520" i="1"/>
  <c r="CD520" i="1" s="1"/>
  <c r="CC519" i="1"/>
  <c r="CD519" i="1" s="1"/>
  <c r="CC524" i="1"/>
  <c r="CD524" i="1" s="1"/>
  <c r="CC527" i="1"/>
  <c r="CD527" i="1" s="1"/>
  <c r="CC539" i="1"/>
  <c r="CD539" i="1" s="1"/>
  <c r="CC564" i="1"/>
  <c r="CD564" i="1" s="1"/>
  <c r="CC567" i="1"/>
  <c r="CD567" i="1" s="1"/>
  <c r="CC575" i="1"/>
  <c r="CD575" i="1" s="1"/>
  <c r="CD583" i="1"/>
  <c r="CC583" i="1"/>
  <c r="CC592" i="1"/>
  <c r="CD592" i="1" s="1"/>
  <c r="CC595" i="1"/>
  <c r="CD595" i="1" s="1"/>
  <c r="CC601" i="1"/>
  <c r="CD601" i="1" s="1"/>
  <c r="CC608" i="1"/>
  <c r="CD608" i="1" s="1"/>
  <c r="CC622" i="1"/>
  <c r="CD622" i="1" s="1"/>
  <c r="CC631" i="1"/>
  <c r="CD631" i="1" s="1"/>
  <c r="CC634" i="1"/>
  <c r="CD634" i="1" s="1"/>
  <c r="CC649" i="1"/>
  <c r="CD649" i="1" s="1"/>
  <c r="CC648" i="1"/>
  <c r="CD648" i="1" s="1"/>
  <c r="CC647" i="1"/>
  <c r="CD647" i="1" s="1"/>
  <c r="CC646" i="1"/>
  <c r="CD646" i="1" s="1"/>
  <c r="CC667" i="1"/>
  <c r="CD667" i="1" s="1"/>
  <c r="CC676" i="1"/>
  <c r="CD676" i="1" s="1"/>
  <c r="CC691" i="1"/>
  <c r="CD691" i="1" s="1"/>
  <c r="CC701" i="1"/>
  <c r="CD701" i="1" s="1"/>
  <c r="CC719" i="1"/>
  <c r="CD719" i="1" s="1"/>
  <c r="CD718" i="1"/>
  <c r="CC718" i="1"/>
  <c r="CC731" i="1"/>
  <c r="CD731" i="1" s="1"/>
  <c r="CC740" i="1"/>
  <c r="CD740" i="1" s="1"/>
  <c r="CC749" i="1"/>
  <c r="CD749" i="1" s="1"/>
  <c r="CC748" i="1"/>
  <c r="CD748" i="1" s="1"/>
  <c r="CC747" i="1"/>
  <c r="CD747" i="1" s="1"/>
  <c r="CC759" i="1"/>
  <c r="CD759" i="1" s="1"/>
  <c r="CC772" i="1"/>
  <c r="CD772" i="1" s="1"/>
  <c r="CC771" i="1"/>
  <c r="CD771" i="1" s="1"/>
  <c r="CC787" i="1"/>
  <c r="CD787" i="1" s="1"/>
  <c r="CC792" i="1"/>
  <c r="CD792" i="1" s="1"/>
  <c r="CC805" i="1"/>
  <c r="CD805" i="1" s="1"/>
  <c r="CC818" i="1"/>
  <c r="CD818" i="1" s="1"/>
  <c r="CC828" i="1"/>
  <c r="CD828" i="1" s="1"/>
  <c r="CC881" i="1"/>
  <c r="CD881" i="1" s="1"/>
  <c r="CC956" i="1"/>
  <c r="CD956" i="1" s="1"/>
  <c r="CC969" i="1"/>
  <c r="CD969" i="1" s="1"/>
  <c r="CC1022" i="1"/>
  <c r="CD1022" i="1" s="1"/>
  <c r="CC1035" i="1"/>
  <c r="CD1035" i="1" s="1"/>
  <c r="CC1040" i="1"/>
  <c r="CD1040" i="1" s="1"/>
  <c r="CC1192" i="1"/>
  <c r="CD1192" i="1" s="1"/>
  <c r="CC1181" i="1"/>
  <c r="CD1181" i="1" s="1"/>
  <c r="CC1170" i="1"/>
  <c r="CD1170" i="1" s="1"/>
  <c r="CC1124" i="1"/>
  <c r="CD1124" i="1" s="1"/>
  <c r="CC1102" i="1"/>
  <c r="CD1102" i="1" s="1"/>
  <c r="BY146" i="1"/>
  <c r="BZ146" i="1" s="1"/>
  <c r="BY145" i="1"/>
  <c r="BZ145" i="1" s="1"/>
  <c r="BY152" i="1"/>
  <c r="BZ152" i="1" s="1"/>
  <c r="BY151" i="1"/>
  <c r="BZ151" i="1" s="1"/>
  <c r="BY156" i="1"/>
  <c r="BZ156" i="1" s="1"/>
  <c r="BY155" i="1"/>
  <c r="BZ155" i="1" s="1"/>
  <c r="BY161" i="1"/>
  <c r="BZ161" i="1" s="1"/>
  <c r="BY166" i="1"/>
  <c r="BZ166" i="1" s="1"/>
  <c r="BY174" i="1"/>
  <c r="BZ174" i="1" s="1"/>
  <c r="BY178" i="1"/>
  <c r="BZ178" i="1" s="1"/>
  <c r="BY177" i="1"/>
  <c r="BZ177" i="1" s="1"/>
  <c r="BY182" i="1"/>
  <c r="BZ182" i="1" s="1"/>
  <c r="BY184" i="1"/>
  <c r="BZ184" i="1" s="1"/>
  <c r="BY199" i="1"/>
  <c r="BZ199" i="1" s="1"/>
  <c r="BY203" i="1"/>
  <c r="BZ203" i="1" s="1"/>
  <c r="BY209" i="1"/>
  <c r="BZ209" i="1" s="1"/>
  <c r="BY211" i="1"/>
  <c r="BZ211" i="1" s="1"/>
  <c r="BY219" i="1"/>
  <c r="BZ219" i="1" s="1"/>
  <c r="BY218" i="1"/>
  <c r="BZ218" i="1" s="1"/>
  <c r="BY217" i="1"/>
  <c r="BZ217" i="1" s="1"/>
  <c r="BY227" i="1"/>
  <c r="BZ227" i="1" s="1"/>
  <c r="BY240" i="1"/>
  <c r="BZ240" i="1" s="1"/>
  <c r="BY249" i="1"/>
  <c r="BZ249" i="1" s="1"/>
  <c r="BY252" i="1"/>
  <c r="BZ252" i="1" s="1"/>
  <c r="BY259" i="1"/>
  <c r="BZ259" i="1" s="1"/>
  <c r="BY264" i="1"/>
  <c r="BZ264" i="1" s="1"/>
  <c r="BY267" i="1"/>
  <c r="BZ267" i="1" s="1"/>
  <c r="BY1226" i="1"/>
  <c r="BZ1226" i="1" s="1"/>
  <c r="BY1225" i="1"/>
  <c r="BZ1225" i="1" s="1"/>
  <c r="BY1170" i="1"/>
  <c r="BZ1170" i="1" s="1"/>
  <c r="BY1103" i="1"/>
  <c r="BZ1103" i="1" s="1"/>
  <c r="BY1102" i="1"/>
  <c r="BZ1102" i="1" s="1"/>
  <c r="BY1085" i="1"/>
  <c r="BZ1085" i="1" s="1"/>
  <c r="BY1035" i="1"/>
  <c r="BZ1035" i="1" s="1"/>
  <c r="BY1022" i="1"/>
  <c r="BZ1022" i="1" s="1"/>
  <c r="BY996" i="1"/>
  <c r="BZ996" i="1" s="1"/>
  <c r="BY958" i="1"/>
  <c r="BZ958" i="1" s="1"/>
  <c r="BY921" i="1"/>
  <c r="BZ921" i="1" s="1"/>
  <c r="BY920" i="1"/>
  <c r="BZ920" i="1" s="1"/>
  <c r="BY818" i="1"/>
  <c r="BZ818" i="1" s="1"/>
  <c r="BY814" i="1"/>
  <c r="BZ814" i="1" s="1"/>
  <c r="BY805" i="1"/>
  <c r="BZ805" i="1" s="1"/>
  <c r="BY775" i="1"/>
  <c r="BZ775" i="1" s="1"/>
  <c r="BY752" i="1"/>
  <c r="BZ752" i="1" s="1"/>
  <c r="BY749" i="1"/>
  <c r="BZ749" i="1" s="1"/>
  <c r="BY748" i="1"/>
  <c r="BZ748" i="1" s="1"/>
  <c r="BY747" i="1"/>
  <c r="BZ747" i="1" s="1"/>
  <c r="BY740" i="1"/>
  <c r="BZ740" i="1" s="1"/>
  <c r="BY732" i="1"/>
  <c r="BZ732" i="1" s="1"/>
  <c r="BY731" i="1"/>
  <c r="BZ731" i="1" s="1"/>
  <c r="BY719" i="1"/>
  <c r="BZ719" i="1" s="1"/>
  <c r="BY718" i="1"/>
  <c r="BZ718" i="1" s="1"/>
  <c r="BY713" i="1"/>
  <c r="BZ713" i="1" s="1"/>
  <c r="BY701" i="1"/>
  <c r="BZ701" i="1" s="1"/>
  <c r="BY691" i="1"/>
  <c r="BZ691" i="1" s="1"/>
  <c r="BY677" i="1"/>
  <c r="BZ677" i="1" s="1"/>
  <c r="BY676" i="1"/>
  <c r="BZ676" i="1" s="1"/>
  <c r="BY667" i="1"/>
  <c r="BZ667" i="1" s="1"/>
  <c r="BY649" i="1"/>
  <c r="BZ649" i="1" s="1"/>
  <c r="BY648" i="1"/>
  <c r="BZ648" i="1" s="1"/>
  <c r="BY647" i="1"/>
  <c r="BZ647" i="1" s="1"/>
  <c r="BY646" i="1"/>
  <c r="BZ646" i="1" s="1"/>
  <c r="BY634" i="1"/>
  <c r="BZ634" i="1" s="1"/>
  <c r="BY631" i="1"/>
  <c r="BZ631" i="1" s="1"/>
  <c r="BY622" i="1"/>
  <c r="BZ622" i="1" s="1"/>
  <c r="BY608" i="1"/>
  <c r="BZ608" i="1" s="1"/>
  <c r="BY595" i="1"/>
  <c r="BZ595" i="1" s="1"/>
  <c r="BY592" i="1"/>
  <c r="BZ592" i="1" s="1"/>
  <c r="BY583" i="1"/>
  <c r="BZ583" i="1" s="1"/>
  <c r="BY578" i="1"/>
  <c r="BZ578" i="1" s="1"/>
  <c r="BY575" i="1"/>
  <c r="BZ575" i="1" s="1"/>
  <c r="BY567" i="1"/>
  <c r="BZ567" i="1" s="1"/>
  <c r="BY564" i="1"/>
  <c r="BZ564" i="1" s="1"/>
  <c r="BY539" i="1"/>
  <c r="BZ539" i="1" s="1"/>
  <c r="BY532" i="1"/>
  <c r="BZ532" i="1" s="1"/>
  <c r="BY527" i="1"/>
  <c r="BZ527" i="1" s="1"/>
  <c r="BY524" i="1"/>
  <c r="BZ524" i="1" s="1"/>
  <c r="BY522" i="1"/>
  <c r="BZ522" i="1" s="1"/>
  <c r="BY520" i="1"/>
  <c r="BZ520" i="1" s="1"/>
  <c r="BY514" i="1"/>
  <c r="BZ514" i="1" s="1"/>
  <c r="BY513" i="1"/>
  <c r="BZ513" i="1" s="1"/>
  <c r="BY507" i="1"/>
  <c r="BZ507" i="1" s="1"/>
  <c r="BY499" i="1"/>
  <c r="BZ499" i="1" s="1"/>
  <c r="BY498" i="1"/>
  <c r="BZ498" i="1" s="1"/>
  <c r="BY484" i="1"/>
  <c r="BZ484" i="1" s="1"/>
  <c r="BY464" i="1"/>
  <c r="BZ464" i="1" s="1"/>
  <c r="BY460" i="1"/>
  <c r="BZ460" i="1" s="1"/>
  <c r="BY453" i="1"/>
  <c r="BZ453" i="1" s="1"/>
  <c r="BY447" i="1"/>
  <c r="BZ447" i="1" s="1"/>
  <c r="BY444" i="1"/>
  <c r="BZ444" i="1" s="1"/>
  <c r="BY438" i="1"/>
  <c r="BZ438" i="1" s="1"/>
  <c r="BY431" i="1"/>
  <c r="BZ431" i="1" s="1"/>
  <c r="BY430" i="1"/>
  <c r="BZ430" i="1" s="1"/>
  <c r="BY420" i="1"/>
  <c r="BZ420" i="1" s="1"/>
  <c r="BY417" i="1"/>
  <c r="BZ417" i="1" s="1"/>
  <c r="BY388" i="1"/>
  <c r="BZ388" i="1" s="1"/>
  <c r="BY383" i="1"/>
  <c r="BZ383" i="1" s="1"/>
  <c r="BY382" i="1"/>
  <c r="BZ382" i="1" s="1"/>
  <c r="BY377" i="1"/>
  <c r="BZ377" i="1" s="1"/>
  <c r="BY368" i="1"/>
  <c r="BZ368" i="1" s="1"/>
  <c r="BY367" i="1"/>
  <c r="BZ367" i="1" s="1"/>
  <c r="BY357" i="1"/>
  <c r="BZ357" i="1" s="1"/>
  <c r="BY353" i="1"/>
  <c r="BZ353" i="1" s="1"/>
  <c r="BY350" i="1"/>
  <c r="BZ350" i="1" s="1"/>
  <c r="BY342" i="1"/>
  <c r="BZ342" i="1" s="1"/>
  <c r="BY332" i="1"/>
  <c r="BZ332" i="1" s="1"/>
  <c r="BY331" i="1"/>
  <c r="BZ331" i="1" s="1"/>
  <c r="BY322" i="1"/>
  <c r="BZ322" i="1" s="1"/>
  <c r="BY315" i="1"/>
  <c r="BZ315" i="1" s="1"/>
  <c r="BY312" i="1"/>
  <c r="BZ312" i="1" s="1"/>
  <c r="BY311" i="1"/>
  <c r="BZ311" i="1" s="1"/>
  <c r="BY273" i="1"/>
  <c r="BZ273" i="1" s="1"/>
  <c r="BT122" i="1"/>
  <c r="BU122" i="1" s="1"/>
  <c r="BP146" i="1"/>
  <c r="BQ146" i="1" s="1"/>
  <c r="BP145" i="1"/>
  <c r="BQ145" i="1" s="1"/>
  <c r="BP151" i="1"/>
  <c r="BQ151" i="1" s="1"/>
  <c r="BP156" i="1"/>
  <c r="BQ156" i="1" s="1"/>
  <c r="BP155" i="1"/>
  <c r="BQ155" i="1" s="1"/>
  <c r="BP161" i="1"/>
  <c r="BQ161" i="1" s="1"/>
  <c r="BP167" i="1"/>
  <c r="BQ167" i="1" s="1"/>
  <c r="BP166" i="1"/>
  <c r="BQ166" i="1" s="1"/>
  <c r="BP174" i="1"/>
  <c r="BQ174" i="1" s="1"/>
  <c r="BP178" i="1"/>
  <c r="BQ178" i="1" s="1"/>
  <c r="BP177" i="1"/>
  <c r="BQ177" i="1" s="1"/>
  <c r="BP184" i="1"/>
  <c r="BQ184" i="1" s="1"/>
  <c r="BP196" i="1"/>
  <c r="BQ196" i="1" s="1"/>
  <c r="BP199" i="1"/>
  <c r="BQ199" i="1" s="1"/>
  <c r="BP209" i="1"/>
  <c r="BQ209" i="1" s="1"/>
  <c r="BP214" i="1"/>
  <c r="BQ214" i="1" s="1"/>
  <c r="BP219" i="1"/>
  <c r="BQ219" i="1" s="1"/>
  <c r="BP218" i="1"/>
  <c r="BQ218" i="1" s="1"/>
  <c r="BP224" i="1"/>
  <c r="BQ224" i="1" s="1"/>
  <c r="BP227" i="1"/>
  <c r="BQ227" i="1" s="1"/>
  <c r="BP237" i="1"/>
  <c r="BQ237" i="1" s="1"/>
  <c r="BP243" i="1"/>
  <c r="BQ243" i="1" s="1"/>
  <c r="BP249" i="1"/>
  <c r="BQ249" i="1" s="1"/>
  <c r="BP259" i="1"/>
  <c r="BQ259" i="1" s="1"/>
  <c r="BP267" i="1"/>
  <c r="BQ267" i="1" s="1"/>
  <c r="BP273" i="1"/>
  <c r="BQ273" i="1" s="1"/>
  <c r="BP289" i="1"/>
  <c r="BQ289" i="1" s="1"/>
  <c r="BP315" i="1"/>
  <c r="BQ315" i="1" s="1"/>
  <c r="BP342" i="1"/>
  <c r="BQ342" i="1" s="1"/>
  <c r="BP350" i="1"/>
  <c r="BQ350" i="1" s="1"/>
  <c r="BP357" i="1"/>
  <c r="BQ357" i="1" s="1"/>
  <c r="BP368" i="1"/>
  <c r="BQ368" i="1" s="1"/>
  <c r="BP367" i="1"/>
  <c r="BQ367" i="1" s="1"/>
  <c r="BP371" i="1"/>
  <c r="BQ371" i="1" s="1"/>
  <c r="BP377" i="1"/>
  <c r="BQ377" i="1" s="1"/>
  <c r="BP383" i="1"/>
  <c r="BQ383" i="1" s="1"/>
  <c r="BP382" i="1"/>
  <c r="BQ382" i="1" s="1"/>
  <c r="BP388" i="1"/>
  <c r="BQ388" i="1" s="1"/>
  <c r="BP417" i="1"/>
  <c r="BQ417" i="1" s="1"/>
  <c r="BP431" i="1"/>
  <c r="BQ431" i="1" s="1"/>
  <c r="BP430" i="1"/>
  <c r="BQ430" i="1" s="1"/>
  <c r="BP443" i="1"/>
  <c r="BQ443" i="1" s="1"/>
  <c r="BP447" i="1"/>
  <c r="BQ447" i="1" s="1"/>
  <c r="BP453" i="1"/>
  <c r="BQ453" i="1" s="1"/>
  <c r="BP464" i="1"/>
  <c r="BQ464" i="1" s="1"/>
  <c r="BP472" i="1"/>
  <c r="BQ472" i="1" s="1"/>
  <c r="BP484" i="1"/>
  <c r="BQ484" i="1" s="1"/>
  <c r="BP494" i="1"/>
  <c r="BQ494" i="1" s="1"/>
  <c r="BP499" i="1"/>
  <c r="BQ499" i="1" s="1"/>
  <c r="BP498" i="1"/>
  <c r="BQ498" i="1" s="1"/>
  <c r="BP505" i="1"/>
  <c r="BQ505" i="1" s="1"/>
  <c r="BP514" i="1"/>
  <c r="BQ514" i="1" s="1"/>
  <c r="BP513" i="1"/>
  <c r="BQ513" i="1" s="1"/>
  <c r="BP524" i="1"/>
  <c r="BQ524" i="1" s="1"/>
  <c r="BP527" i="1"/>
  <c r="BQ527" i="1" s="1"/>
  <c r="BP539" i="1"/>
  <c r="BQ539" i="1" s="1"/>
  <c r="BP561" i="1"/>
  <c r="BQ561" i="1" s="1"/>
  <c r="BP564" i="1"/>
  <c r="BQ564" i="1" s="1"/>
  <c r="BP567" i="1"/>
  <c r="BQ567" i="1" s="1"/>
  <c r="BP575" i="1"/>
  <c r="BQ575" i="1" s="1"/>
  <c r="BP583" i="1"/>
  <c r="BQ583" i="1" s="1"/>
  <c r="BP592" i="1"/>
  <c r="BQ592" i="1" s="1"/>
  <c r="BP595" i="1"/>
  <c r="BQ595" i="1" s="1"/>
  <c r="BP608" i="1"/>
  <c r="BQ608" i="1" s="1"/>
  <c r="BP622" i="1"/>
  <c r="BQ622" i="1" s="1"/>
  <c r="BP631" i="1"/>
  <c r="BQ631" i="1" s="1"/>
  <c r="BP634" i="1"/>
  <c r="BQ634" i="1" s="1"/>
  <c r="BP649" i="1"/>
  <c r="BQ649" i="1" s="1"/>
  <c r="BP648" i="1"/>
  <c r="BQ648" i="1" s="1"/>
  <c r="BP647" i="1"/>
  <c r="BQ647" i="1" s="1"/>
  <c r="BP646" i="1"/>
  <c r="BQ646" i="1" s="1"/>
  <c r="BP667" i="1"/>
  <c r="BQ667" i="1" s="1"/>
  <c r="BP676" i="1"/>
  <c r="BQ676" i="1" s="1"/>
  <c r="BP691" i="1"/>
  <c r="BQ691" i="1" s="1"/>
  <c r="BP701" i="1"/>
  <c r="BQ701" i="1" s="1"/>
  <c r="BP719" i="1"/>
  <c r="BQ719" i="1" s="1"/>
  <c r="BP718" i="1"/>
  <c r="BQ718" i="1" s="1"/>
  <c r="BP731" i="1"/>
  <c r="BQ731" i="1" s="1"/>
  <c r="BP740" i="1"/>
  <c r="BQ740" i="1" s="1"/>
  <c r="BP749" i="1"/>
  <c r="BQ749" i="1" s="1"/>
  <c r="BP748" i="1"/>
  <c r="BQ748" i="1" s="1"/>
  <c r="BP747" i="1"/>
  <c r="BQ747" i="1" s="1"/>
  <c r="BP759" i="1"/>
  <c r="BQ759" i="1" s="1"/>
  <c r="BP785" i="1"/>
  <c r="BQ785" i="1" s="1"/>
  <c r="BP805" i="1"/>
  <c r="BQ805" i="1" s="1"/>
  <c r="BP818" i="1"/>
  <c r="BQ818" i="1" s="1"/>
  <c r="BP828" i="1"/>
  <c r="BQ828" i="1" s="1"/>
  <c r="BP919" i="1"/>
  <c r="BQ919" i="1" s="1"/>
  <c r="BP956" i="1"/>
  <c r="BQ956" i="1" s="1"/>
  <c r="BP958" i="1"/>
  <c r="BQ958" i="1" s="1"/>
  <c r="BP970" i="1"/>
  <c r="BQ970" i="1" s="1"/>
  <c r="BP969" i="1"/>
  <c r="BQ969" i="1" s="1"/>
  <c r="BP1018" i="1"/>
  <c r="BQ1018" i="1" s="1"/>
  <c r="BP1022" i="1"/>
  <c r="BQ1022" i="1" s="1"/>
  <c r="BP1026" i="1"/>
  <c r="BQ1026" i="1" s="1"/>
  <c r="BP1035" i="1"/>
  <c r="BQ1035" i="1" s="1"/>
  <c r="BP1040" i="1"/>
  <c r="BQ1040" i="1" s="1"/>
  <c r="BP1204" i="1"/>
  <c r="BQ1204" i="1" s="1"/>
  <c r="BP1192" i="1"/>
  <c r="BQ1192" i="1" s="1"/>
  <c r="BP1181" i="1"/>
  <c r="BQ1181" i="1" s="1"/>
  <c r="BP1170" i="1"/>
  <c r="BQ1170" i="1" s="1"/>
  <c r="BP1124" i="1"/>
  <c r="BQ1124" i="1" s="1"/>
  <c r="BP1102" i="1"/>
  <c r="BQ1102" i="1" s="1"/>
  <c r="BL146" i="1"/>
  <c r="BM146" i="1" s="1"/>
  <c r="BL145" i="1"/>
  <c r="BM145" i="1" s="1"/>
  <c r="BL152" i="1"/>
  <c r="BM152" i="1" s="1"/>
  <c r="BL151" i="1"/>
  <c r="BM151" i="1" s="1"/>
  <c r="BL156" i="1"/>
  <c r="BM156" i="1" s="1"/>
  <c r="BL155" i="1"/>
  <c r="BM155" i="1" s="1"/>
  <c r="BL161" i="1"/>
  <c r="BM161" i="1" s="1"/>
  <c r="BL166" i="1"/>
  <c r="BM166" i="1" s="1"/>
  <c r="BL174" i="1"/>
  <c r="BM174" i="1" s="1"/>
  <c r="BL178" i="1"/>
  <c r="BM178" i="1" s="1"/>
  <c r="BL177" i="1"/>
  <c r="BM177" i="1" s="1"/>
  <c r="BL182" i="1"/>
  <c r="BM182" i="1" s="1"/>
  <c r="BL181" i="1"/>
  <c r="BM181" i="1" s="1"/>
  <c r="BL184" i="1"/>
  <c r="BM184" i="1" s="1"/>
  <c r="BL199" i="1"/>
  <c r="BM199" i="1" s="1"/>
  <c r="BL203" i="1"/>
  <c r="BM203" i="1" s="1"/>
  <c r="BL209" i="1"/>
  <c r="BM209" i="1" s="1"/>
  <c r="BL212" i="1"/>
  <c r="BM212" i="1" s="1"/>
  <c r="BL219" i="1"/>
  <c r="BM219" i="1" s="1"/>
  <c r="BL218" i="1"/>
  <c r="BM218" i="1" s="1"/>
  <c r="BL217" i="1"/>
  <c r="BM217" i="1" s="1"/>
  <c r="BL227" i="1"/>
  <c r="BM227" i="1" s="1"/>
  <c r="BL230" i="1"/>
  <c r="BM230" i="1" s="1"/>
  <c r="BL240" i="1"/>
  <c r="BM240" i="1" s="1"/>
  <c r="BL249" i="1"/>
  <c r="BM249" i="1" s="1"/>
  <c r="BL259" i="1"/>
  <c r="BM259" i="1" s="1"/>
  <c r="BL267" i="1"/>
  <c r="BM267" i="1" s="1"/>
  <c r="BL1170" i="1"/>
  <c r="BM1170" i="1" s="1"/>
  <c r="BL1103" i="1"/>
  <c r="BM1103" i="1" s="1"/>
  <c r="BL1102" i="1"/>
  <c r="BM1102" i="1" s="1"/>
  <c r="BL1040" i="1"/>
  <c r="BM1040" i="1" s="1"/>
  <c r="BL1035" i="1"/>
  <c r="BM1035" i="1" s="1"/>
  <c r="BL1022" i="1"/>
  <c r="BM1022" i="1" s="1"/>
  <c r="BL881" i="1"/>
  <c r="BM881" i="1" s="1"/>
  <c r="BL818" i="1"/>
  <c r="BM818" i="1" s="1"/>
  <c r="BL805" i="1"/>
  <c r="BM805" i="1" s="1"/>
  <c r="BL775" i="1"/>
  <c r="BM775" i="1" s="1"/>
  <c r="BL749" i="1"/>
  <c r="BM749" i="1" s="1"/>
  <c r="BL748" i="1"/>
  <c r="BM748" i="1" s="1"/>
  <c r="BL747" i="1"/>
  <c r="BM747" i="1" s="1"/>
  <c r="BL740" i="1"/>
  <c r="BM740" i="1" s="1"/>
  <c r="BL732" i="1"/>
  <c r="BM732" i="1" s="1"/>
  <c r="BL731" i="1"/>
  <c r="BM731" i="1" s="1"/>
  <c r="BL719" i="1"/>
  <c r="BM719" i="1" s="1"/>
  <c r="BL718" i="1"/>
  <c r="BM718" i="1" s="1"/>
  <c r="BL713" i="1"/>
  <c r="BM713" i="1" s="1"/>
  <c r="BL701" i="1"/>
  <c r="BM701" i="1" s="1"/>
  <c r="BL691" i="1"/>
  <c r="BM691" i="1" s="1"/>
  <c r="BL677" i="1"/>
  <c r="BM677" i="1" s="1"/>
  <c r="BL676" i="1"/>
  <c r="BM676" i="1" s="1"/>
  <c r="BL667" i="1"/>
  <c r="BM667" i="1" s="1"/>
  <c r="BL649" i="1"/>
  <c r="BM649" i="1" s="1"/>
  <c r="BL648" i="1"/>
  <c r="BM648" i="1" s="1"/>
  <c r="BL647" i="1"/>
  <c r="BM647" i="1" s="1"/>
  <c r="BL646" i="1"/>
  <c r="BM646" i="1" s="1"/>
  <c r="BL634" i="1"/>
  <c r="BM634" i="1" s="1"/>
  <c r="BL631" i="1"/>
  <c r="BM631" i="1" s="1"/>
  <c r="BL625" i="1"/>
  <c r="BM625" i="1" s="1"/>
  <c r="BL622" i="1"/>
  <c r="BM622" i="1" s="1"/>
  <c r="BL608" i="1"/>
  <c r="BM608" i="1" s="1"/>
  <c r="BL595" i="1"/>
  <c r="BM595" i="1" s="1"/>
  <c r="BL592" i="1"/>
  <c r="BM592" i="1" s="1"/>
  <c r="BL583" i="1"/>
  <c r="BM583" i="1" s="1"/>
  <c r="BL575" i="1"/>
  <c r="BM575" i="1" s="1"/>
  <c r="BL567" i="1"/>
  <c r="BM567" i="1" s="1"/>
  <c r="BL564" i="1"/>
  <c r="BM564" i="1" s="1"/>
  <c r="BL539" i="1"/>
  <c r="BM539" i="1" s="1"/>
  <c r="BL532" i="1"/>
  <c r="BM532" i="1" s="1"/>
  <c r="BL527" i="1"/>
  <c r="BM527" i="1" s="1"/>
  <c r="BL524" i="1"/>
  <c r="BM524" i="1" s="1"/>
  <c r="BL522" i="1"/>
  <c r="BM522" i="1" s="1"/>
  <c r="BL514" i="1"/>
  <c r="BM514" i="1" s="1"/>
  <c r="BL513" i="1"/>
  <c r="BM513" i="1" s="1"/>
  <c r="BL507" i="1"/>
  <c r="BM507" i="1" s="1"/>
  <c r="BL506" i="1"/>
  <c r="BM506" i="1" s="1"/>
  <c r="BL499" i="1"/>
  <c r="BM499" i="1" s="1"/>
  <c r="BL498" i="1"/>
  <c r="BM498" i="1" s="1"/>
  <c r="BL484" i="1"/>
  <c r="BM484" i="1" s="1"/>
  <c r="BL464" i="1"/>
  <c r="BM464" i="1" s="1"/>
  <c r="BL457" i="1"/>
  <c r="BM457" i="1" s="1"/>
  <c r="BL447" i="1"/>
  <c r="BM447" i="1" s="1"/>
  <c r="BL438" i="1"/>
  <c r="BM438" i="1" s="1"/>
  <c r="BL431" i="1"/>
  <c r="BM431" i="1" s="1"/>
  <c r="BL430" i="1"/>
  <c r="BM430" i="1" s="1"/>
  <c r="BL417" i="1"/>
  <c r="BM417" i="1" s="1"/>
  <c r="BL413" i="1"/>
  <c r="BM413" i="1" s="1"/>
  <c r="BL388" i="1"/>
  <c r="BM388" i="1" s="1"/>
  <c r="BL383" i="1"/>
  <c r="BM383" i="1" s="1"/>
  <c r="BL382" i="1"/>
  <c r="BM382" i="1" s="1"/>
  <c r="BL377" i="1"/>
  <c r="BM377" i="1" s="1"/>
  <c r="BL368" i="1"/>
  <c r="BM368" i="1" s="1"/>
  <c r="BL367" i="1"/>
  <c r="BM367" i="1" s="1"/>
  <c r="BL357" i="1"/>
  <c r="BM357" i="1" s="1"/>
  <c r="BL353" i="1"/>
  <c r="BM353" i="1" s="1"/>
  <c r="BL350" i="1"/>
  <c r="BM350" i="1" s="1"/>
  <c r="BL342" i="1"/>
  <c r="BM342" i="1" s="1"/>
  <c r="BL331" i="1"/>
  <c r="BM331" i="1" s="1"/>
  <c r="BL315" i="1"/>
  <c r="BM315" i="1" s="1"/>
  <c r="BL292" i="1"/>
  <c r="BM292" i="1" s="1"/>
  <c r="BL273" i="1"/>
  <c r="BM273" i="1" s="1"/>
  <c r="BG122" i="1"/>
  <c r="BH122" i="1" s="1"/>
  <c r="BC1226" i="1"/>
  <c r="BD1226" i="1" s="1"/>
  <c r="BC1192" i="1"/>
  <c r="BD1192" i="1" s="1"/>
  <c r="BC1170" i="1"/>
  <c r="BD1170" i="1" s="1"/>
  <c r="BC1102" i="1"/>
  <c r="BD1102" i="1" s="1"/>
  <c r="BC1043" i="1"/>
  <c r="BD1043" i="1" s="1"/>
  <c r="BC1040" i="1"/>
  <c r="BD1040" i="1" s="1"/>
  <c r="BC1035" i="1"/>
  <c r="BD1035" i="1" s="1"/>
  <c r="BC1022" i="1"/>
  <c r="BD1022" i="1" s="1"/>
  <c r="BC818" i="1"/>
  <c r="BD818" i="1" s="1"/>
  <c r="BC805" i="1"/>
  <c r="BD805" i="1" s="1"/>
  <c r="BC749" i="1"/>
  <c r="BD749" i="1" s="1"/>
  <c r="BC748" i="1"/>
  <c r="BD748" i="1" s="1"/>
  <c r="BC747" i="1"/>
  <c r="BD747" i="1" s="1"/>
  <c r="BC740" i="1"/>
  <c r="BD740" i="1" s="1"/>
  <c r="BC732" i="1"/>
  <c r="BD732" i="1" s="1"/>
  <c r="BC731" i="1"/>
  <c r="BD731" i="1" s="1"/>
  <c r="BC719" i="1"/>
  <c r="BD719" i="1" s="1"/>
  <c r="BC718" i="1"/>
  <c r="BD718" i="1" s="1"/>
  <c r="BC701" i="1"/>
  <c r="BD701" i="1" s="1"/>
  <c r="BC691" i="1"/>
  <c r="BD691" i="1" s="1"/>
  <c r="BC676" i="1"/>
  <c r="BD676" i="1" s="1"/>
  <c r="BC667" i="1"/>
  <c r="BD667" i="1" s="1"/>
  <c r="BC649" i="1"/>
  <c r="BD649" i="1" s="1"/>
  <c r="BC648" i="1"/>
  <c r="BD648" i="1" s="1"/>
  <c r="BC647" i="1"/>
  <c r="BD647" i="1" s="1"/>
  <c r="BC646" i="1"/>
  <c r="BD646" i="1" s="1"/>
  <c r="BC634" i="1"/>
  <c r="BD634" i="1" s="1"/>
  <c r="BC631" i="1"/>
  <c r="BD631" i="1" s="1"/>
  <c r="BC622" i="1"/>
  <c r="BD622" i="1" s="1"/>
  <c r="BC608" i="1"/>
  <c r="BD608" i="1" s="1"/>
  <c r="BC595" i="1"/>
  <c r="BD595" i="1" s="1"/>
  <c r="BC592" i="1"/>
  <c r="BD592" i="1" s="1"/>
  <c r="BC583" i="1"/>
  <c r="BD583" i="1" s="1"/>
  <c r="BC575" i="1"/>
  <c r="BD575" i="1" s="1"/>
  <c r="BC567" i="1"/>
  <c r="BD567" i="1" s="1"/>
  <c r="BC564" i="1"/>
  <c r="BD564" i="1" s="1"/>
  <c r="BC539" i="1"/>
  <c r="BD539" i="1" s="1"/>
  <c r="BC527" i="1"/>
  <c r="BD527" i="1" s="1"/>
  <c r="BC524" i="1"/>
  <c r="BD524" i="1" s="1"/>
  <c r="BC514" i="1"/>
  <c r="BD514" i="1" s="1"/>
  <c r="BC513" i="1"/>
  <c r="BD513" i="1" s="1"/>
  <c r="BC503" i="1"/>
  <c r="BD503" i="1" s="1"/>
  <c r="BC499" i="1"/>
  <c r="BD499" i="1" s="1"/>
  <c r="BC498" i="1"/>
  <c r="BD498" i="1" s="1"/>
  <c r="BC484" i="1"/>
  <c r="BD484" i="1" s="1"/>
  <c r="BC464" i="1"/>
  <c r="BD464" i="1" s="1"/>
  <c r="BC447" i="1"/>
  <c r="BD447" i="1" s="1"/>
  <c r="BC431" i="1"/>
  <c r="BD431" i="1" s="1"/>
  <c r="BC430" i="1"/>
  <c r="BD430" i="1" s="1"/>
  <c r="BC417" i="1"/>
  <c r="BD417" i="1" s="1"/>
  <c r="BC388" i="1"/>
  <c r="BD388" i="1" s="1"/>
  <c r="BC383" i="1"/>
  <c r="BD383" i="1" s="1"/>
  <c r="BC382" i="1"/>
  <c r="BD382" i="1" s="1"/>
  <c r="BC377" i="1"/>
  <c r="BD377" i="1" s="1"/>
  <c r="BC368" i="1"/>
  <c r="BD368" i="1" s="1"/>
  <c r="BC367" i="1"/>
  <c r="BD367" i="1" s="1"/>
  <c r="BC364" i="1"/>
  <c r="BD364" i="1" s="1"/>
  <c r="BC357" i="1"/>
  <c r="BD357" i="1" s="1"/>
  <c r="BC350" i="1"/>
  <c r="BD350" i="1" s="1"/>
  <c r="BC342" i="1"/>
  <c r="BD342" i="1" s="1"/>
  <c r="BC331" i="1"/>
  <c r="BD331" i="1" s="1"/>
  <c r="BC326" i="1"/>
  <c r="BD326" i="1" s="1"/>
  <c r="BC315" i="1"/>
  <c r="BD315" i="1" s="1"/>
  <c r="BC273" i="1"/>
  <c r="BD273" i="1" s="1"/>
  <c r="BC267" i="1"/>
  <c r="BD267" i="1" s="1"/>
  <c r="BC259" i="1"/>
  <c r="BD259" i="1" s="1"/>
  <c r="BC249" i="1"/>
  <c r="BD249" i="1" s="1"/>
  <c r="BC227" i="1"/>
  <c r="BD227" i="1" s="1"/>
  <c r="BC219" i="1"/>
  <c r="BD219" i="1" s="1"/>
  <c r="BC218" i="1"/>
  <c r="BD218" i="1" s="1"/>
  <c r="BC209" i="1"/>
  <c r="BD209" i="1" s="1"/>
  <c r="BC203" i="1"/>
  <c r="BD203" i="1" s="1"/>
  <c r="BC199" i="1"/>
  <c r="BD199" i="1" s="1"/>
  <c r="BC184" i="1"/>
  <c r="BD184" i="1" s="1"/>
  <c r="BC178" i="1"/>
  <c r="BD178" i="1" s="1"/>
  <c r="BC177" i="1"/>
  <c r="BD177" i="1" s="1"/>
  <c r="BC174" i="1"/>
  <c r="BD174" i="1" s="1"/>
  <c r="BC166" i="1"/>
  <c r="BD166" i="1" s="1"/>
  <c r="BC161" i="1"/>
  <c r="BD161" i="1" s="1"/>
  <c r="BC156" i="1"/>
  <c r="BD156" i="1" s="1"/>
  <c r="BC155" i="1"/>
  <c r="BD155" i="1" s="1"/>
  <c r="BC151" i="1"/>
  <c r="BD151" i="1" s="1"/>
  <c r="BC146" i="1"/>
  <c r="BD146" i="1" s="1"/>
  <c r="BC145" i="1"/>
  <c r="BD145" i="1" s="1"/>
  <c r="AY146" i="1"/>
  <c r="AZ146" i="1" s="1"/>
  <c r="AY145" i="1"/>
  <c r="AZ145" i="1" s="1"/>
  <c r="AY151" i="1"/>
  <c r="AZ151" i="1" s="1"/>
  <c r="AY156" i="1"/>
  <c r="AZ156" i="1" s="1"/>
  <c r="AY155" i="1"/>
  <c r="AZ155" i="1" s="1"/>
  <c r="AY161" i="1"/>
  <c r="AZ161" i="1" s="1"/>
  <c r="AY166" i="1"/>
  <c r="AZ166" i="1" s="1"/>
  <c r="AY174" i="1"/>
  <c r="AZ174" i="1" s="1"/>
  <c r="AY178" i="1"/>
  <c r="AZ178" i="1" s="1"/>
  <c r="AY177" i="1"/>
  <c r="AZ177" i="1" s="1"/>
  <c r="AY184" i="1"/>
  <c r="AZ184" i="1" s="1"/>
  <c r="AY188" i="1"/>
  <c r="AZ188" i="1" s="1"/>
  <c r="AY199" i="1"/>
  <c r="AZ199" i="1" s="1"/>
  <c r="AY209" i="1"/>
  <c r="AZ209" i="1" s="1"/>
  <c r="AY212" i="1"/>
  <c r="AZ212" i="1" s="1"/>
  <c r="AY219" i="1"/>
  <c r="AZ219" i="1" s="1"/>
  <c r="AY218" i="1"/>
  <c r="AZ218" i="1" s="1"/>
  <c r="AY217" i="1"/>
  <c r="AZ217" i="1" s="1"/>
  <c r="AY227" i="1"/>
  <c r="AZ227" i="1" s="1"/>
  <c r="AY240" i="1"/>
  <c r="AZ240" i="1" s="1"/>
  <c r="AY249" i="1"/>
  <c r="AZ249" i="1" s="1"/>
  <c r="AY259" i="1"/>
  <c r="AZ259" i="1" s="1"/>
  <c r="AY267" i="1"/>
  <c r="AZ267" i="1" s="1"/>
  <c r="AY273" i="1"/>
  <c r="AZ273" i="1" s="1"/>
  <c r="AY280" i="1"/>
  <c r="AZ280" i="1" s="1"/>
  <c r="AY315" i="1"/>
  <c r="AZ315" i="1" s="1"/>
  <c r="AY336" i="1"/>
  <c r="AZ336" i="1" s="1"/>
  <c r="AY342" i="1"/>
  <c r="AZ342" i="1" s="1"/>
  <c r="AY350" i="1"/>
  <c r="AZ350" i="1" s="1"/>
  <c r="AY357" i="1"/>
  <c r="AZ357" i="1" s="1"/>
  <c r="AY361" i="1"/>
  <c r="AZ361" i="1" s="1"/>
  <c r="AY368" i="1"/>
  <c r="AZ368" i="1" s="1"/>
  <c r="AY367" i="1"/>
  <c r="AZ367" i="1" s="1"/>
  <c r="AY377" i="1"/>
  <c r="AZ377" i="1" s="1"/>
  <c r="AY383" i="1"/>
  <c r="AZ383" i="1" s="1"/>
  <c r="AY382" i="1"/>
  <c r="AZ382" i="1" s="1"/>
  <c r="AY388" i="1"/>
  <c r="AZ388" i="1" s="1"/>
  <c r="AY417" i="1"/>
  <c r="AZ417" i="1" s="1"/>
  <c r="AY431" i="1"/>
  <c r="AZ431" i="1" s="1"/>
  <c r="AY430" i="1"/>
  <c r="AZ430" i="1" s="1"/>
  <c r="AY447" i="1"/>
  <c r="AZ447" i="1" s="1"/>
  <c r="AY454" i="1"/>
  <c r="AZ454" i="1" s="1"/>
  <c r="AY458" i="1"/>
  <c r="AZ458" i="1" s="1"/>
  <c r="AY464" i="1"/>
  <c r="AZ464" i="1" s="1"/>
  <c r="AY484" i="1"/>
  <c r="AZ484" i="1" s="1"/>
  <c r="AY499" i="1"/>
  <c r="AZ499" i="1" s="1"/>
  <c r="AY498" i="1"/>
  <c r="AZ498" i="1" s="1"/>
  <c r="AY502" i="1"/>
  <c r="AZ502" i="1" s="1"/>
  <c r="AY507" i="1"/>
  <c r="AZ507" i="1" s="1"/>
  <c r="AY514" i="1"/>
  <c r="AZ514" i="1" s="1"/>
  <c r="AY513" i="1"/>
  <c r="AZ513" i="1" s="1"/>
  <c r="AY524" i="1"/>
  <c r="AZ524" i="1" s="1"/>
  <c r="AY527" i="1"/>
  <c r="AZ527" i="1" s="1"/>
  <c r="AY532" i="1"/>
  <c r="AZ532" i="1" s="1"/>
  <c r="AY539" i="1"/>
  <c r="AZ539" i="1" s="1"/>
  <c r="AY564" i="1"/>
  <c r="AZ564" i="1" s="1"/>
  <c r="AY567" i="1"/>
  <c r="AZ567" i="1" s="1"/>
  <c r="AY575" i="1"/>
  <c r="AZ575" i="1" s="1"/>
  <c r="AY583" i="1"/>
  <c r="AZ583" i="1" s="1"/>
  <c r="AY592" i="1"/>
  <c r="AZ592" i="1" s="1"/>
  <c r="AY595" i="1"/>
  <c r="AZ595" i="1" s="1"/>
  <c r="AY608" i="1"/>
  <c r="AZ608" i="1" s="1"/>
  <c r="AY622" i="1"/>
  <c r="AZ622" i="1" s="1"/>
  <c r="AY631" i="1"/>
  <c r="AZ631" i="1" s="1"/>
  <c r="AY634" i="1"/>
  <c r="AZ634" i="1" s="1"/>
  <c r="AY649" i="1"/>
  <c r="AZ649" i="1" s="1"/>
  <c r="AY648" i="1"/>
  <c r="AZ648" i="1" s="1"/>
  <c r="AY647" i="1"/>
  <c r="AZ647" i="1" s="1"/>
  <c r="AY646" i="1"/>
  <c r="AZ646" i="1" s="1"/>
  <c r="AY1204" i="1"/>
  <c r="AY1170" i="1"/>
  <c r="AY1107" i="1"/>
  <c r="AY1102" i="1"/>
  <c r="AY1085" i="1"/>
  <c r="AY1040" i="1"/>
  <c r="AY1035" i="1"/>
  <c r="AY1022" i="1"/>
  <c r="AY902" i="1"/>
  <c r="AY818" i="1"/>
  <c r="AY805" i="1"/>
  <c r="AY785" i="1"/>
  <c r="AY775" i="1"/>
  <c r="AY752" i="1"/>
  <c r="AY749" i="1"/>
  <c r="AY748" i="1"/>
  <c r="AY747" i="1"/>
  <c r="AY740" i="1"/>
  <c r="AY731" i="1"/>
  <c r="AY719" i="1"/>
  <c r="AY718" i="1"/>
  <c r="AY701" i="1"/>
  <c r="AY691" i="1"/>
  <c r="AY676" i="1"/>
  <c r="AY667" i="1"/>
  <c r="AT122" i="1"/>
  <c r="AU122" i="1" s="1"/>
  <c r="AP1170" i="1"/>
  <c r="AQ1170" i="1" s="1"/>
  <c r="AP1102" i="1"/>
  <c r="AQ1102" i="1" s="1"/>
  <c r="AP1035" i="1"/>
  <c r="AQ1035" i="1" s="1"/>
  <c r="AP1022" i="1"/>
  <c r="AQ1022" i="1" s="1"/>
  <c r="AP818" i="1"/>
  <c r="AQ818" i="1" s="1"/>
  <c r="AP805" i="1"/>
  <c r="AQ805" i="1" s="1"/>
  <c r="AP749" i="1"/>
  <c r="AQ749" i="1" s="1"/>
  <c r="AP748" i="1"/>
  <c r="AQ748" i="1" s="1"/>
  <c r="AP747" i="1"/>
  <c r="AQ747" i="1" s="1"/>
  <c r="AP740" i="1"/>
  <c r="AQ740" i="1" s="1"/>
  <c r="AP731" i="1"/>
  <c r="AQ731" i="1" s="1"/>
  <c r="AP719" i="1"/>
  <c r="AQ719" i="1" s="1"/>
  <c r="AP718" i="1"/>
  <c r="AQ718" i="1" s="1"/>
  <c r="AP701" i="1"/>
  <c r="AQ701" i="1" s="1"/>
  <c r="AP691" i="1"/>
  <c r="AQ691" i="1" s="1"/>
  <c r="AP676" i="1"/>
  <c r="AQ676" i="1" s="1"/>
  <c r="AP667" i="1"/>
  <c r="AQ667" i="1" s="1"/>
  <c r="AP649" i="1"/>
  <c r="AQ649" i="1" s="1"/>
  <c r="AP648" i="1"/>
  <c r="AQ648" i="1" s="1"/>
  <c r="AP647" i="1"/>
  <c r="AQ647" i="1" s="1"/>
  <c r="AP646" i="1"/>
  <c r="AQ646" i="1" s="1"/>
  <c r="AP634" i="1"/>
  <c r="AQ634" i="1" s="1"/>
  <c r="AP631" i="1"/>
  <c r="AQ631" i="1" s="1"/>
  <c r="AP622" i="1"/>
  <c r="AQ622" i="1" s="1"/>
  <c r="AP608" i="1"/>
  <c r="AQ608" i="1" s="1"/>
  <c r="AP595" i="1"/>
  <c r="AQ595" i="1" s="1"/>
  <c r="AP592" i="1"/>
  <c r="AQ592" i="1" s="1"/>
  <c r="AP583" i="1"/>
  <c r="AQ583" i="1" s="1"/>
  <c r="AP575" i="1"/>
  <c r="AQ575" i="1" s="1"/>
  <c r="AP567" i="1"/>
  <c r="AQ567" i="1" s="1"/>
  <c r="AP564" i="1"/>
  <c r="AQ564" i="1" s="1"/>
  <c r="AP539" i="1"/>
  <c r="AQ539" i="1" s="1"/>
  <c r="AP527" i="1"/>
  <c r="AQ527" i="1" s="1"/>
  <c r="AP524" i="1"/>
  <c r="AQ524" i="1" s="1"/>
  <c r="AP514" i="1"/>
  <c r="AQ514" i="1" s="1"/>
  <c r="AP513" i="1"/>
  <c r="AQ513" i="1" s="1"/>
  <c r="AP499" i="1"/>
  <c r="AQ499" i="1" s="1"/>
  <c r="AP498" i="1"/>
  <c r="AQ498" i="1" s="1"/>
  <c r="AP484" i="1"/>
  <c r="AQ484" i="1" s="1"/>
  <c r="AP464" i="1"/>
  <c r="AQ464" i="1" s="1"/>
  <c r="AP451" i="1"/>
  <c r="AP447" i="1"/>
  <c r="AQ447" i="1" s="1"/>
  <c r="AP431" i="1"/>
  <c r="AQ431" i="1" s="1"/>
  <c r="AP430" i="1"/>
  <c r="AQ430" i="1" s="1"/>
  <c r="AP417" i="1"/>
  <c r="AQ417" i="1" s="1"/>
  <c r="AP388" i="1"/>
  <c r="AQ388" i="1" s="1"/>
  <c r="AP383" i="1"/>
  <c r="AQ383" i="1" s="1"/>
  <c r="AP382" i="1"/>
  <c r="AQ382" i="1" s="1"/>
  <c r="AP377" i="1"/>
  <c r="AQ377" i="1" s="1"/>
  <c r="AP368" i="1"/>
  <c r="AQ368" i="1" s="1"/>
  <c r="AP367" i="1"/>
  <c r="AQ367" i="1" s="1"/>
  <c r="AP357" i="1"/>
  <c r="AQ357" i="1" s="1"/>
  <c r="AP350" i="1"/>
  <c r="AQ350" i="1" s="1"/>
  <c r="AP342" i="1"/>
  <c r="AQ342" i="1" s="1"/>
  <c r="AP335" i="1"/>
  <c r="AQ335" i="1" s="1"/>
  <c r="AP315" i="1"/>
  <c r="AQ315" i="1" s="1"/>
  <c r="AP273" i="1"/>
  <c r="AQ273" i="1" s="1"/>
  <c r="AP267" i="1"/>
  <c r="AQ267" i="1" s="1"/>
  <c r="AP259" i="1"/>
  <c r="AQ259" i="1" s="1"/>
  <c r="AP249" i="1"/>
  <c r="AQ249" i="1" s="1"/>
  <c r="AP243" i="1"/>
  <c r="AQ243" i="1" s="1"/>
  <c r="AP227" i="1"/>
  <c r="AQ227" i="1" s="1"/>
  <c r="AP219" i="1"/>
  <c r="AQ219" i="1" s="1"/>
  <c r="AP218" i="1"/>
  <c r="AQ218" i="1" s="1"/>
  <c r="AP209" i="1"/>
  <c r="AQ209" i="1" s="1"/>
  <c r="AP199" i="1"/>
  <c r="AQ199" i="1" s="1"/>
  <c r="AP184" i="1"/>
  <c r="AQ184" i="1" s="1"/>
  <c r="AP178" i="1"/>
  <c r="AQ178" i="1" s="1"/>
  <c r="AP177" i="1"/>
  <c r="AQ177" i="1" s="1"/>
  <c r="AP174" i="1"/>
  <c r="AQ174" i="1" s="1"/>
  <c r="AP166" i="1"/>
  <c r="AQ166" i="1" s="1"/>
  <c r="AP161" i="1"/>
  <c r="AQ161" i="1" s="1"/>
  <c r="AP156" i="1"/>
  <c r="AQ156" i="1" s="1"/>
  <c r="AP155" i="1"/>
  <c r="AQ155" i="1" s="1"/>
  <c r="AP151" i="1"/>
  <c r="AQ151" i="1" s="1"/>
  <c r="AP146" i="1"/>
  <c r="AQ146" i="1" s="1"/>
  <c r="AP145" i="1"/>
  <c r="AQ145" i="1" s="1"/>
  <c r="AL2" i="1"/>
  <c r="AM2" i="1" s="1"/>
  <c r="AL3" i="1"/>
  <c r="AM3" i="1" s="1"/>
  <c r="AL4" i="1"/>
  <c r="AM4" i="1" s="1"/>
  <c r="AL5" i="1"/>
  <c r="AM5" i="1" s="1"/>
  <c r="AL6" i="1"/>
  <c r="AM6" i="1" s="1"/>
  <c r="AL7" i="1"/>
  <c r="AM7" i="1" s="1"/>
  <c r="AL8" i="1"/>
  <c r="AM8" i="1" s="1"/>
  <c r="AL9" i="1"/>
  <c r="AM9" i="1" s="1"/>
  <c r="AL10" i="1"/>
  <c r="AM10" i="1" s="1"/>
  <c r="AL11" i="1"/>
  <c r="AM11" i="1" s="1"/>
  <c r="AL12" i="1"/>
  <c r="AM12" i="1" s="1"/>
  <c r="AL13" i="1"/>
  <c r="AM13" i="1" s="1"/>
  <c r="AL14" i="1"/>
  <c r="AM14" i="1" s="1"/>
  <c r="AL15" i="1"/>
  <c r="AM15" i="1" s="1"/>
  <c r="AL16" i="1"/>
  <c r="AM16" i="1" s="1"/>
  <c r="AL17" i="1"/>
  <c r="AM17" i="1" s="1"/>
  <c r="AL18" i="1"/>
  <c r="AM18" i="1" s="1"/>
  <c r="AL19" i="1"/>
  <c r="AM19" i="1" s="1"/>
  <c r="AL20" i="1"/>
  <c r="AM20" i="1" s="1"/>
  <c r="AL21" i="1"/>
  <c r="AM21" i="1" s="1"/>
  <c r="AL22" i="1"/>
  <c r="AM22" i="1" s="1"/>
  <c r="AL23" i="1"/>
  <c r="AM23" i="1" s="1"/>
  <c r="AL24" i="1"/>
  <c r="AM24" i="1" s="1"/>
  <c r="AL25" i="1"/>
  <c r="AM25" i="1" s="1"/>
  <c r="AL26" i="1"/>
  <c r="AM26" i="1" s="1"/>
  <c r="AL27" i="1"/>
  <c r="AM27" i="1" s="1"/>
  <c r="AL28" i="1"/>
  <c r="AM28" i="1" s="1"/>
  <c r="AL29" i="1"/>
  <c r="AM29" i="1" s="1"/>
  <c r="AL30" i="1"/>
  <c r="AM30" i="1" s="1"/>
  <c r="AL31" i="1"/>
  <c r="AM31" i="1" s="1"/>
  <c r="AL32" i="1"/>
  <c r="AM32" i="1" s="1"/>
  <c r="AL33" i="1"/>
  <c r="AM33" i="1" s="1"/>
  <c r="AL34" i="1"/>
  <c r="AM34" i="1" s="1"/>
  <c r="AL35" i="1"/>
  <c r="AM35" i="1" s="1"/>
  <c r="AL36" i="1"/>
  <c r="AM36" i="1" s="1"/>
  <c r="AL37" i="1"/>
  <c r="AM37" i="1" s="1"/>
  <c r="AL38" i="1"/>
  <c r="AM38" i="1" s="1"/>
  <c r="AL39" i="1"/>
  <c r="AM39" i="1" s="1"/>
  <c r="AL40" i="1"/>
  <c r="AM40" i="1" s="1"/>
  <c r="AL41" i="1"/>
  <c r="AM41" i="1" s="1"/>
  <c r="AL42" i="1"/>
  <c r="AM42" i="1" s="1"/>
  <c r="AL43" i="1"/>
  <c r="AM43" i="1" s="1"/>
  <c r="AL44" i="1"/>
  <c r="AM44" i="1" s="1"/>
  <c r="AL45" i="1"/>
  <c r="AM45" i="1" s="1"/>
  <c r="AL46" i="1"/>
  <c r="AM46" i="1" s="1"/>
  <c r="AL47" i="1"/>
  <c r="AM47" i="1" s="1"/>
  <c r="AL48" i="1"/>
  <c r="AM48" i="1" s="1"/>
  <c r="AL49" i="1"/>
  <c r="AM49" i="1" s="1"/>
  <c r="AL50" i="1"/>
  <c r="AM50" i="1" s="1"/>
  <c r="AL51" i="1"/>
  <c r="AM51" i="1" s="1"/>
  <c r="AL52" i="1"/>
  <c r="AM52" i="1" s="1"/>
  <c r="AL53" i="1"/>
  <c r="AM53" i="1" s="1"/>
  <c r="AL54" i="1"/>
  <c r="AM54" i="1" s="1"/>
  <c r="AL55" i="1"/>
  <c r="AM55" i="1" s="1"/>
  <c r="AL56" i="1"/>
  <c r="AM56" i="1" s="1"/>
  <c r="AL57" i="1"/>
  <c r="AM57" i="1" s="1"/>
  <c r="AL58" i="1"/>
  <c r="AM58" i="1" s="1"/>
  <c r="AL59" i="1"/>
  <c r="AM59" i="1" s="1"/>
  <c r="AL60" i="1"/>
  <c r="AM60" i="1" s="1"/>
  <c r="AL61" i="1"/>
  <c r="AM61" i="1" s="1"/>
  <c r="AL62" i="1"/>
  <c r="AM62" i="1" s="1"/>
  <c r="AL63" i="1"/>
  <c r="AM63" i="1" s="1"/>
  <c r="AL64" i="1"/>
  <c r="AM64" i="1" s="1"/>
  <c r="AL65" i="1"/>
  <c r="AM65" i="1" s="1"/>
  <c r="AL66" i="1"/>
  <c r="AM66" i="1" s="1"/>
  <c r="AL67" i="1"/>
  <c r="AM67" i="1" s="1"/>
  <c r="AL68" i="1"/>
  <c r="AM68" i="1" s="1"/>
  <c r="AL69" i="1"/>
  <c r="AM69" i="1" s="1"/>
  <c r="AL70" i="1"/>
  <c r="AM70" i="1" s="1"/>
  <c r="AL71" i="1"/>
  <c r="AM71" i="1" s="1"/>
  <c r="AL72" i="1"/>
  <c r="AM72" i="1" s="1"/>
  <c r="AL73" i="1"/>
  <c r="AM73" i="1" s="1"/>
  <c r="AL74" i="1"/>
  <c r="AM74" i="1" s="1"/>
  <c r="AL75" i="1"/>
  <c r="AM75" i="1" s="1"/>
  <c r="AL76" i="1"/>
  <c r="AM76" i="1" s="1"/>
  <c r="AL77" i="1"/>
  <c r="AM77" i="1" s="1"/>
  <c r="AL78" i="1"/>
  <c r="AM78" i="1" s="1"/>
  <c r="AL79" i="1"/>
  <c r="AM79" i="1" s="1"/>
  <c r="AL80" i="1"/>
  <c r="AM80" i="1" s="1"/>
  <c r="AL81" i="1"/>
  <c r="AM81" i="1" s="1"/>
  <c r="AL82" i="1"/>
  <c r="AM82" i="1" s="1"/>
  <c r="AL83" i="1"/>
  <c r="AM83" i="1" s="1"/>
  <c r="AL84" i="1"/>
  <c r="AM84" i="1" s="1"/>
  <c r="AL85" i="1"/>
  <c r="AM85" i="1" s="1"/>
  <c r="AL86" i="1"/>
  <c r="AM86" i="1" s="1"/>
  <c r="AL87" i="1"/>
  <c r="AM87" i="1" s="1"/>
  <c r="AL88" i="1"/>
  <c r="AM88" i="1" s="1"/>
  <c r="AL89" i="1"/>
  <c r="AM89" i="1" s="1"/>
  <c r="AL90" i="1"/>
  <c r="AM90" i="1" s="1"/>
  <c r="AL91" i="1"/>
  <c r="AM91" i="1" s="1"/>
  <c r="AL92" i="1"/>
  <c r="AM92" i="1" s="1"/>
  <c r="AL93" i="1"/>
  <c r="AM93" i="1" s="1"/>
  <c r="AL94" i="1"/>
  <c r="AM94" i="1" s="1"/>
  <c r="AL95" i="1"/>
  <c r="AM95" i="1" s="1"/>
  <c r="AL96" i="1"/>
  <c r="AM96" i="1" s="1"/>
  <c r="AL97" i="1"/>
  <c r="AM97" i="1" s="1"/>
  <c r="AL98" i="1"/>
  <c r="AM98" i="1" s="1"/>
  <c r="AL99" i="1"/>
  <c r="AM99" i="1" s="1"/>
  <c r="AL100" i="1"/>
  <c r="AM100" i="1" s="1"/>
  <c r="AL101" i="1"/>
  <c r="AM101" i="1" s="1"/>
  <c r="AL102" i="1"/>
  <c r="AM102" i="1" s="1"/>
  <c r="AL103" i="1"/>
  <c r="AM103" i="1" s="1"/>
  <c r="AL104" i="1"/>
  <c r="AM104" i="1" s="1"/>
  <c r="AL105" i="1"/>
  <c r="AM105" i="1" s="1"/>
  <c r="AL106" i="1"/>
  <c r="AM106" i="1" s="1"/>
  <c r="AL107" i="1"/>
  <c r="AM107" i="1" s="1"/>
  <c r="AL108" i="1"/>
  <c r="AM108" i="1" s="1"/>
  <c r="AL109" i="1"/>
  <c r="AM109" i="1" s="1"/>
  <c r="AL110" i="1"/>
  <c r="AM110" i="1" s="1"/>
  <c r="AL111" i="1"/>
  <c r="AM111" i="1" s="1"/>
  <c r="AL112" i="1"/>
  <c r="AM112" i="1" s="1"/>
  <c r="AL113" i="1"/>
  <c r="AM113" i="1" s="1"/>
  <c r="AL114" i="1"/>
  <c r="AM114" i="1" s="1"/>
  <c r="AL115" i="1"/>
  <c r="AM115" i="1" s="1"/>
  <c r="AL116" i="1"/>
  <c r="AM116" i="1" s="1"/>
  <c r="AL117" i="1"/>
  <c r="AM117" i="1" s="1"/>
  <c r="AL118" i="1"/>
  <c r="AM118" i="1" s="1"/>
  <c r="AL119" i="1"/>
  <c r="AM119" i="1" s="1"/>
  <c r="AL120" i="1"/>
  <c r="AM120" i="1" s="1"/>
  <c r="AL121" i="1"/>
  <c r="AM121" i="1" s="1"/>
  <c r="AL122" i="1"/>
  <c r="AM122" i="1" s="1"/>
  <c r="AL123" i="1"/>
  <c r="AM123" i="1" s="1"/>
  <c r="AL124" i="1"/>
  <c r="AM124" i="1" s="1"/>
  <c r="AL125" i="1"/>
  <c r="AM125" i="1" s="1"/>
  <c r="AL126" i="1"/>
  <c r="AM126" i="1" s="1"/>
  <c r="AL127" i="1"/>
  <c r="AM127" i="1" s="1"/>
  <c r="AL128" i="1"/>
  <c r="AM128" i="1" s="1"/>
  <c r="AL129" i="1"/>
  <c r="AM129" i="1" s="1"/>
  <c r="AL130" i="1"/>
  <c r="AM130" i="1" s="1"/>
  <c r="AL131" i="1"/>
  <c r="AM131" i="1" s="1"/>
  <c r="AL132" i="1"/>
  <c r="AM132" i="1" s="1"/>
  <c r="AL133" i="1"/>
  <c r="AM133" i="1" s="1"/>
  <c r="AL134" i="1"/>
  <c r="AM134" i="1" s="1"/>
  <c r="AL135" i="1"/>
  <c r="AM135" i="1" s="1"/>
  <c r="AL136" i="1"/>
  <c r="AM136" i="1" s="1"/>
  <c r="AL137" i="1"/>
  <c r="AM137" i="1" s="1"/>
  <c r="AL138" i="1"/>
  <c r="AM138" i="1" s="1"/>
  <c r="AL139" i="1"/>
  <c r="AM139" i="1" s="1"/>
  <c r="AL140" i="1"/>
  <c r="AM140" i="1" s="1"/>
  <c r="AL141" i="1"/>
  <c r="AM141" i="1" s="1"/>
  <c r="AL142" i="1"/>
  <c r="AM142" i="1" s="1"/>
  <c r="AL143" i="1"/>
  <c r="AM143" i="1" s="1"/>
  <c r="AL144" i="1"/>
  <c r="AM144" i="1" s="1"/>
  <c r="AL145" i="1"/>
  <c r="AM145" i="1" s="1"/>
  <c r="AL146" i="1"/>
  <c r="AM146" i="1" s="1"/>
  <c r="AL147" i="1"/>
  <c r="AM147" i="1" s="1"/>
  <c r="AL148" i="1"/>
  <c r="AM148" i="1" s="1"/>
  <c r="AL149" i="1"/>
  <c r="AM149" i="1" s="1"/>
  <c r="AL150" i="1"/>
  <c r="AM150" i="1" s="1"/>
  <c r="AL151" i="1"/>
  <c r="AM151" i="1" s="1"/>
  <c r="AL152" i="1"/>
  <c r="AM152" i="1" s="1"/>
  <c r="AL153" i="1"/>
  <c r="AM153" i="1" s="1"/>
  <c r="AL154" i="1"/>
  <c r="AM154" i="1" s="1"/>
  <c r="AL155" i="1"/>
  <c r="AM155" i="1" s="1"/>
  <c r="AL156" i="1"/>
  <c r="AM156" i="1" s="1"/>
  <c r="AL157" i="1"/>
  <c r="AM157" i="1" s="1"/>
  <c r="AL158" i="1"/>
  <c r="AM158" i="1" s="1"/>
  <c r="AL159" i="1"/>
  <c r="AM159" i="1" s="1"/>
  <c r="AL160" i="1"/>
  <c r="AM160" i="1" s="1"/>
  <c r="AL161" i="1"/>
  <c r="AM161" i="1" s="1"/>
  <c r="AL162" i="1"/>
  <c r="AM162" i="1" s="1"/>
  <c r="AL163" i="1"/>
  <c r="AM163" i="1" s="1"/>
  <c r="AL164" i="1"/>
  <c r="AM164" i="1" s="1"/>
  <c r="AL165" i="1"/>
  <c r="AM165" i="1" s="1"/>
  <c r="AL166" i="1"/>
  <c r="AM166" i="1" s="1"/>
  <c r="AL167" i="1"/>
  <c r="AM167" i="1" s="1"/>
  <c r="AL168" i="1"/>
  <c r="AM168" i="1" s="1"/>
  <c r="AL169" i="1"/>
  <c r="AM169" i="1" s="1"/>
  <c r="AL170" i="1"/>
  <c r="AM170" i="1" s="1"/>
  <c r="AL171" i="1"/>
  <c r="AM171" i="1" s="1"/>
  <c r="AL172" i="1"/>
  <c r="AM172" i="1" s="1"/>
  <c r="AL173" i="1"/>
  <c r="AM173" i="1" s="1"/>
  <c r="AL174" i="1"/>
  <c r="AM174" i="1" s="1"/>
  <c r="AL175" i="1"/>
  <c r="AM175" i="1" s="1"/>
  <c r="AL176" i="1"/>
  <c r="AM176" i="1" s="1"/>
  <c r="AL177" i="1"/>
  <c r="AM177" i="1" s="1"/>
  <c r="AL178" i="1"/>
  <c r="AM178" i="1" s="1"/>
  <c r="AL179" i="1"/>
  <c r="AM179" i="1" s="1"/>
  <c r="AL180" i="1"/>
  <c r="AM180" i="1" s="1"/>
  <c r="AL181" i="1"/>
  <c r="AM181" i="1" s="1"/>
  <c r="AL182" i="1"/>
  <c r="AM182" i="1" s="1"/>
  <c r="AL183" i="1"/>
  <c r="AM183" i="1" s="1"/>
  <c r="AL184" i="1"/>
  <c r="AM184" i="1" s="1"/>
  <c r="AL185" i="1"/>
  <c r="AM185" i="1" s="1"/>
  <c r="AL186" i="1"/>
  <c r="AM186" i="1" s="1"/>
  <c r="AL187" i="1"/>
  <c r="AM187" i="1" s="1"/>
  <c r="AL188" i="1"/>
  <c r="AM188" i="1" s="1"/>
  <c r="AL189" i="1"/>
  <c r="AM189" i="1" s="1"/>
  <c r="AL190" i="1"/>
  <c r="AM190" i="1" s="1"/>
  <c r="AL191" i="1"/>
  <c r="AM191" i="1" s="1"/>
  <c r="AL192" i="1"/>
  <c r="AM192" i="1" s="1"/>
  <c r="AL193" i="1"/>
  <c r="AM193" i="1" s="1"/>
  <c r="AL194" i="1"/>
  <c r="AM194" i="1" s="1"/>
  <c r="AL195" i="1"/>
  <c r="AM195" i="1" s="1"/>
  <c r="AL196" i="1"/>
  <c r="AM196" i="1" s="1"/>
  <c r="AL197" i="1"/>
  <c r="AM197" i="1" s="1"/>
  <c r="AL198" i="1"/>
  <c r="AM198" i="1" s="1"/>
  <c r="AL199" i="1"/>
  <c r="AM199" i="1" s="1"/>
  <c r="AL200" i="1"/>
  <c r="AM200" i="1" s="1"/>
  <c r="AL201" i="1"/>
  <c r="AM201" i="1" s="1"/>
  <c r="AL202" i="1"/>
  <c r="AM202" i="1" s="1"/>
  <c r="AL203" i="1"/>
  <c r="AM203" i="1" s="1"/>
  <c r="AL204" i="1"/>
  <c r="AM204" i="1" s="1"/>
  <c r="AL205" i="1"/>
  <c r="AM205" i="1" s="1"/>
  <c r="AL206" i="1"/>
  <c r="AM206" i="1" s="1"/>
  <c r="AL207" i="1"/>
  <c r="AM207" i="1" s="1"/>
  <c r="AL208" i="1"/>
  <c r="AM208" i="1" s="1"/>
  <c r="AL209" i="1"/>
  <c r="AM209" i="1" s="1"/>
  <c r="AL210" i="1"/>
  <c r="AM210" i="1" s="1"/>
  <c r="AL211" i="1"/>
  <c r="AM211" i="1" s="1"/>
  <c r="AL212" i="1"/>
  <c r="AM212" i="1" s="1"/>
  <c r="AL213" i="1"/>
  <c r="AM213" i="1" s="1"/>
  <c r="AL214" i="1"/>
  <c r="AM214" i="1" s="1"/>
  <c r="AL215" i="1"/>
  <c r="AM215" i="1" s="1"/>
  <c r="AL216" i="1"/>
  <c r="AM216" i="1" s="1"/>
  <c r="AL217" i="1"/>
  <c r="AM217" i="1" s="1"/>
  <c r="AL218" i="1"/>
  <c r="AM218" i="1" s="1"/>
  <c r="AL219" i="1"/>
  <c r="AM219" i="1" s="1"/>
  <c r="AL220" i="1"/>
  <c r="AM220" i="1" s="1"/>
  <c r="AL221" i="1"/>
  <c r="AM221" i="1" s="1"/>
  <c r="AL222" i="1"/>
  <c r="AM222" i="1" s="1"/>
  <c r="AL223" i="1"/>
  <c r="AM223" i="1" s="1"/>
  <c r="AL224" i="1"/>
  <c r="AM224" i="1" s="1"/>
  <c r="AL225" i="1"/>
  <c r="AM225" i="1" s="1"/>
  <c r="AL226" i="1"/>
  <c r="AM226" i="1" s="1"/>
  <c r="AL227" i="1"/>
  <c r="AM227" i="1" s="1"/>
  <c r="AL228" i="1"/>
  <c r="AM228" i="1" s="1"/>
  <c r="AL229" i="1"/>
  <c r="AM229" i="1" s="1"/>
  <c r="AL230" i="1"/>
  <c r="AM230" i="1" s="1"/>
  <c r="AL231" i="1"/>
  <c r="AM231" i="1" s="1"/>
  <c r="AL232" i="1"/>
  <c r="AM232" i="1" s="1"/>
  <c r="AL233" i="1"/>
  <c r="AM233" i="1" s="1"/>
  <c r="AL234" i="1"/>
  <c r="AM234" i="1" s="1"/>
  <c r="AL235" i="1"/>
  <c r="AM235" i="1" s="1"/>
  <c r="AL236" i="1"/>
  <c r="AM236" i="1" s="1"/>
  <c r="AL237" i="1"/>
  <c r="AM237" i="1" s="1"/>
  <c r="AL238" i="1"/>
  <c r="AM238" i="1" s="1"/>
  <c r="AL239" i="1"/>
  <c r="AM239" i="1" s="1"/>
  <c r="AL240" i="1"/>
  <c r="AM240" i="1" s="1"/>
  <c r="AL241" i="1"/>
  <c r="AM241" i="1" s="1"/>
  <c r="AL242" i="1"/>
  <c r="AM242" i="1" s="1"/>
  <c r="AL243" i="1"/>
  <c r="AM243" i="1" s="1"/>
  <c r="AL244" i="1"/>
  <c r="AM244" i="1" s="1"/>
  <c r="AL245" i="1"/>
  <c r="AM245" i="1" s="1"/>
  <c r="AL246" i="1"/>
  <c r="AM246" i="1" s="1"/>
  <c r="AL247" i="1"/>
  <c r="AM247" i="1" s="1"/>
  <c r="AL248" i="1"/>
  <c r="AM248" i="1" s="1"/>
  <c r="AL249" i="1"/>
  <c r="AM249" i="1" s="1"/>
  <c r="AL250" i="1"/>
  <c r="AM250" i="1" s="1"/>
  <c r="AL251" i="1"/>
  <c r="AM251" i="1" s="1"/>
  <c r="AL252" i="1"/>
  <c r="AM252" i="1" s="1"/>
  <c r="AL253" i="1"/>
  <c r="AM253" i="1" s="1"/>
  <c r="AL254" i="1"/>
  <c r="AM254" i="1" s="1"/>
  <c r="AL255" i="1"/>
  <c r="AM255" i="1" s="1"/>
  <c r="AL256" i="1"/>
  <c r="AM256" i="1" s="1"/>
  <c r="AL257" i="1"/>
  <c r="AM257" i="1" s="1"/>
  <c r="AL258" i="1"/>
  <c r="AM258" i="1" s="1"/>
  <c r="AL259" i="1"/>
  <c r="AM259" i="1" s="1"/>
  <c r="AL260" i="1"/>
  <c r="AM260" i="1" s="1"/>
  <c r="AL261" i="1"/>
  <c r="AM261" i="1" s="1"/>
  <c r="AL262" i="1"/>
  <c r="AM262" i="1" s="1"/>
  <c r="AL263" i="1"/>
  <c r="AM263" i="1" s="1"/>
  <c r="AL264" i="1"/>
  <c r="AM264" i="1" s="1"/>
  <c r="AL265" i="1"/>
  <c r="AM265" i="1" s="1"/>
  <c r="AL266" i="1"/>
  <c r="AM266" i="1" s="1"/>
  <c r="AL267" i="1"/>
  <c r="AM267" i="1" s="1"/>
  <c r="AL268" i="1"/>
  <c r="AM268" i="1" s="1"/>
  <c r="AL269" i="1"/>
  <c r="AM269" i="1" s="1"/>
  <c r="AL270" i="1"/>
  <c r="AM270" i="1" s="1"/>
  <c r="AL271" i="1"/>
  <c r="AM271" i="1" s="1"/>
  <c r="AL272" i="1"/>
  <c r="AM272" i="1" s="1"/>
  <c r="AL273" i="1"/>
  <c r="AM273" i="1" s="1"/>
  <c r="AL274" i="1"/>
  <c r="AM274" i="1" s="1"/>
  <c r="AL275" i="1"/>
  <c r="AM275" i="1" s="1"/>
  <c r="AL276" i="1"/>
  <c r="AM276" i="1" s="1"/>
  <c r="AL277" i="1"/>
  <c r="AM277" i="1" s="1"/>
  <c r="AL278" i="1"/>
  <c r="AM278" i="1" s="1"/>
  <c r="AL279" i="1"/>
  <c r="AM279" i="1" s="1"/>
  <c r="AL280" i="1"/>
  <c r="AM280" i="1" s="1"/>
  <c r="AL281" i="1"/>
  <c r="AM281" i="1" s="1"/>
  <c r="AL282" i="1"/>
  <c r="AM282" i="1" s="1"/>
  <c r="AL283" i="1"/>
  <c r="AM283" i="1" s="1"/>
  <c r="AL284" i="1"/>
  <c r="AM284" i="1" s="1"/>
  <c r="AL285" i="1"/>
  <c r="AM285" i="1" s="1"/>
  <c r="AL286" i="1"/>
  <c r="AM286" i="1" s="1"/>
  <c r="AL287" i="1"/>
  <c r="AM287" i="1" s="1"/>
  <c r="AL288" i="1"/>
  <c r="AM288" i="1" s="1"/>
  <c r="AL289" i="1"/>
  <c r="AM289" i="1" s="1"/>
  <c r="AL290" i="1"/>
  <c r="AM290" i="1" s="1"/>
  <c r="AL291" i="1"/>
  <c r="AM291" i="1" s="1"/>
  <c r="AL292" i="1"/>
  <c r="AM292" i="1" s="1"/>
  <c r="AL293" i="1"/>
  <c r="AM293" i="1" s="1"/>
  <c r="AL294" i="1"/>
  <c r="AM294" i="1" s="1"/>
  <c r="AL295" i="1"/>
  <c r="AM295" i="1" s="1"/>
  <c r="AL296" i="1"/>
  <c r="AM296" i="1" s="1"/>
  <c r="AL297" i="1"/>
  <c r="AM297" i="1" s="1"/>
  <c r="AL298" i="1"/>
  <c r="AM298" i="1" s="1"/>
  <c r="AL299" i="1"/>
  <c r="AM299" i="1" s="1"/>
  <c r="AL300" i="1"/>
  <c r="AM300" i="1" s="1"/>
  <c r="AL301" i="1"/>
  <c r="AM301" i="1" s="1"/>
  <c r="AL302" i="1"/>
  <c r="AM302" i="1" s="1"/>
  <c r="AL303" i="1"/>
  <c r="AM303" i="1" s="1"/>
  <c r="AL304" i="1"/>
  <c r="AM304" i="1" s="1"/>
  <c r="AL305" i="1"/>
  <c r="AM305" i="1" s="1"/>
  <c r="AL306" i="1"/>
  <c r="AM306" i="1" s="1"/>
  <c r="AL307" i="1"/>
  <c r="AM307" i="1" s="1"/>
  <c r="AL308" i="1"/>
  <c r="AM308" i="1" s="1"/>
  <c r="AL309" i="1"/>
  <c r="AM309" i="1" s="1"/>
  <c r="AL310" i="1"/>
  <c r="AM310" i="1" s="1"/>
  <c r="AL311" i="1"/>
  <c r="AM311" i="1" s="1"/>
  <c r="AL312" i="1"/>
  <c r="AM312" i="1" s="1"/>
  <c r="AL313" i="1"/>
  <c r="AM313" i="1" s="1"/>
  <c r="AL314" i="1"/>
  <c r="AM314" i="1" s="1"/>
  <c r="AL315" i="1"/>
  <c r="AM315" i="1" s="1"/>
  <c r="AL316" i="1"/>
  <c r="AM316" i="1" s="1"/>
  <c r="AL317" i="1"/>
  <c r="AM317" i="1" s="1"/>
  <c r="AL318" i="1"/>
  <c r="AM318" i="1" s="1"/>
  <c r="AL319" i="1"/>
  <c r="AM319" i="1" s="1"/>
  <c r="AL320" i="1"/>
  <c r="AM320" i="1" s="1"/>
  <c r="AL321" i="1"/>
  <c r="AM321" i="1" s="1"/>
  <c r="AL322" i="1"/>
  <c r="AM322" i="1" s="1"/>
  <c r="AL323" i="1"/>
  <c r="AM323" i="1" s="1"/>
  <c r="AL324" i="1"/>
  <c r="AM324" i="1" s="1"/>
  <c r="AL325" i="1"/>
  <c r="AM325" i="1" s="1"/>
  <c r="AL326" i="1"/>
  <c r="AM326" i="1" s="1"/>
  <c r="AL327" i="1"/>
  <c r="AM327" i="1" s="1"/>
  <c r="AL328" i="1"/>
  <c r="AM328" i="1" s="1"/>
  <c r="AL329" i="1"/>
  <c r="AM329" i="1" s="1"/>
  <c r="AL330" i="1"/>
  <c r="AM330" i="1" s="1"/>
  <c r="AL331" i="1"/>
  <c r="AM331" i="1" s="1"/>
  <c r="AL332" i="1"/>
  <c r="AM332" i="1" s="1"/>
  <c r="AL333" i="1"/>
  <c r="AM333" i="1" s="1"/>
  <c r="AL334" i="1"/>
  <c r="AM334" i="1" s="1"/>
  <c r="AL335" i="1"/>
  <c r="AM335" i="1" s="1"/>
  <c r="AL336" i="1"/>
  <c r="AM336" i="1" s="1"/>
  <c r="AL337" i="1"/>
  <c r="AM337" i="1" s="1"/>
  <c r="AL338" i="1"/>
  <c r="AM338" i="1" s="1"/>
  <c r="AL339" i="1"/>
  <c r="AM339" i="1" s="1"/>
  <c r="AL340" i="1"/>
  <c r="AM340" i="1" s="1"/>
  <c r="AL341" i="1"/>
  <c r="AM341" i="1" s="1"/>
  <c r="AL342" i="1"/>
  <c r="AM342" i="1" s="1"/>
  <c r="AL343" i="1"/>
  <c r="AM343" i="1" s="1"/>
  <c r="AL344" i="1"/>
  <c r="AM344" i="1" s="1"/>
  <c r="AL345" i="1"/>
  <c r="AM345" i="1" s="1"/>
  <c r="AL346" i="1"/>
  <c r="AM346" i="1" s="1"/>
  <c r="AL347" i="1"/>
  <c r="AM347" i="1" s="1"/>
  <c r="AL348" i="1"/>
  <c r="AM348" i="1" s="1"/>
  <c r="AL349" i="1"/>
  <c r="AM349" i="1" s="1"/>
  <c r="AL350" i="1"/>
  <c r="AM350" i="1" s="1"/>
  <c r="AL351" i="1"/>
  <c r="AM351" i="1" s="1"/>
  <c r="AL352" i="1"/>
  <c r="AM352" i="1" s="1"/>
  <c r="AL353" i="1"/>
  <c r="AM353" i="1" s="1"/>
  <c r="AL354" i="1"/>
  <c r="AM354" i="1" s="1"/>
  <c r="AL355" i="1"/>
  <c r="AM355" i="1" s="1"/>
  <c r="AL356" i="1"/>
  <c r="AM356" i="1" s="1"/>
  <c r="AL357" i="1"/>
  <c r="AM357" i="1" s="1"/>
  <c r="AL358" i="1"/>
  <c r="AM358" i="1" s="1"/>
  <c r="AL359" i="1"/>
  <c r="AM359" i="1" s="1"/>
  <c r="AL360" i="1"/>
  <c r="AM360" i="1" s="1"/>
  <c r="AL361" i="1"/>
  <c r="AM361" i="1" s="1"/>
  <c r="AL362" i="1"/>
  <c r="AM362" i="1" s="1"/>
  <c r="AL363" i="1"/>
  <c r="AM363" i="1" s="1"/>
  <c r="AL364" i="1"/>
  <c r="AM364" i="1" s="1"/>
  <c r="AL365" i="1"/>
  <c r="AM365" i="1" s="1"/>
  <c r="AL366" i="1"/>
  <c r="AM366" i="1" s="1"/>
  <c r="AL367" i="1"/>
  <c r="AM367" i="1" s="1"/>
  <c r="AL368" i="1"/>
  <c r="AM368" i="1" s="1"/>
  <c r="AL369" i="1"/>
  <c r="AM369" i="1" s="1"/>
  <c r="AL370" i="1"/>
  <c r="AM370" i="1" s="1"/>
  <c r="AL371" i="1"/>
  <c r="AM371" i="1" s="1"/>
  <c r="AL372" i="1"/>
  <c r="AM372" i="1" s="1"/>
  <c r="AL373" i="1"/>
  <c r="AM373" i="1" s="1"/>
  <c r="AL374" i="1"/>
  <c r="AM374" i="1" s="1"/>
  <c r="AL375" i="1"/>
  <c r="AM375" i="1" s="1"/>
  <c r="AL376" i="1"/>
  <c r="AM376" i="1" s="1"/>
  <c r="AL377" i="1"/>
  <c r="AM377" i="1" s="1"/>
  <c r="AL378" i="1"/>
  <c r="AM378" i="1" s="1"/>
  <c r="AL379" i="1"/>
  <c r="AM379" i="1" s="1"/>
  <c r="AL380" i="1"/>
  <c r="AM380" i="1" s="1"/>
  <c r="AL381" i="1"/>
  <c r="AM381" i="1" s="1"/>
  <c r="AL382" i="1"/>
  <c r="AM382" i="1" s="1"/>
  <c r="AL383" i="1"/>
  <c r="AM383" i="1" s="1"/>
  <c r="AL384" i="1"/>
  <c r="AM384" i="1" s="1"/>
  <c r="AL385" i="1"/>
  <c r="AM385" i="1" s="1"/>
  <c r="AL386" i="1"/>
  <c r="AM386" i="1" s="1"/>
  <c r="AL387" i="1"/>
  <c r="AM387" i="1" s="1"/>
  <c r="AL388" i="1"/>
  <c r="AM388" i="1" s="1"/>
  <c r="AL389" i="1"/>
  <c r="AM389" i="1" s="1"/>
  <c r="AL390" i="1"/>
  <c r="AM390" i="1" s="1"/>
  <c r="AL391" i="1"/>
  <c r="AM391" i="1" s="1"/>
  <c r="AL392" i="1"/>
  <c r="AM392" i="1" s="1"/>
  <c r="AL393" i="1"/>
  <c r="AM393" i="1" s="1"/>
  <c r="AL394" i="1"/>
  <c r="AM394" i="1" s="1"/>
  <c r="AL395" i="1"/>
  <c r="AM395" i="1" s="1"/>
  <c r="AL396" i="1"/>
  <c r="AM396" i="1" s="1"/>
  <c r="AL397" i="1"/>
  <c r="AM397" i="1" s="1"/>
  <c r="AL398" i="1"/>
  <c r="AM398" i="1" s="1"/>
  <c r="AL399" i="1"/>
  <c r="AM399" i="1" s="1"/>
  <c r="AL400" i="1"/>
  <c r="AM400" i="1" s="1"/>
  <c r="AL401" i="1"/>
  <c r="AM401" i="1" s="1"/>
  <c r="AL402" i="1"/>
  <c r="AM402" i="1" s="1"/>
  <c r="AL403" i="1"/>
  <c r="AM403" i="1" s="1"/>
  <c r="AL404" i="1"/>
  <c r="AM404" i="1" s="1"/>
  <c r="AL405" i="1"/>
  <c r="AM405" i="1" s="1"/>
  <c r="AL406" i="1"/>
  <c r="AM406" i="1" s="1"/>
  <c r="AL407" i="1"/>
  <c r="AM407" i="1" s="1"/>
  <c r="AL408" i="1"/>
  <c r="AM408" i="1" s="1"/>
  <c r="AL409" i="1"/>
  <c r="AM409" i="1" s="1"/>
  <c r="AL410" i="1"/>
  <c r="AM410" i="1" s="1"/>
  <c r="AL411" i="1"/>
  <c r="AM411" i="1" s="1"/>
  <c r="AL412" i="1"/>
  <c r="AM412" i="1" s="1"/>
  <c r="AL413" i="1"/>
  <c r="AM413" i="1" s="1"/>
  <c r="AL414" i="1"/>
  <c r="AM414" i="1" s="1"/>
  <c r="AL415" i="1"/>
  <c r="AM415" i="1" s="1"/>
  <c r="AL416" i="1"/>
  <c r="AM416" i="1" s="1"/>
  <c r="AL417" i="1"/>
  <c r="AM417" i="1" s="1"/>
  <c r="AL418" i="1"/>
  <c r="AM418" i="1" s="1"/>
  <c r="AL419" i="1"/>
  <c r="AM419" i="1" s="1"/>
  <c r="AL420" i="1"/>
  <c r="AM420" i="1" s="1"/>
  <c r="AL421" i="1"/>
  <c r="AM421" i="1" s="1"/>
  <c r="AL422" i="1"/>
  <c r="AM422" i="1" s="1"/>
  <c r="AL423" i="1"/>
  <c r="AM423" i="1" s="1"/>
  <c r="AL424" i="1"/>
  <c r="AM424" i="1" s="1"/>
  <c r="AL425" i="1"/>
  <c r="AM425" i="1" s="1"/>
  <c r="AL426" i="1"/>
  <c r="AM426" i="1" s="1"/>
  <c r="AL427" i="1"/>
  <c r="AM427" i="1" s="1"/>
  <c r="AL428" i="1"/>
  <c r="AM428" i="1" s="1"/>
  <c r="AL429" i="1"/>
  <c r="AM429" i="1" s="1"/>
  <c r="AL430" i="1"/>
  <c r="AM430" i="1" s="1"/>
  <c r="AL431" i="1"/>
  <c r="AM431" i="1" s="1"/>
  <c r="AL432" i="1"/>
  <c r="AM432" i="1" s="1"/>
  <c r="AL433" i="1"/>
  <c r="AM433" i="1" s="1"/>
  <c r="AL434" i="1"/>
  <c r="AM434" i="1" s="1"/>
  <c r="AL435" i="1"/>
  <c r="AM435" i="1" s="1"/>
  <c r="AL436" i="1"/>
  <c r="AM436" i="1" s="1"/>
  <c r="AL437" i="1"/>
  <c r="AM437" i="1" s="1"/>
  <c r="AL438" i="1"/>
  <c r="AM438" i="1" s="1"/>
  <c r="AL439" i="1"/>
  <c r="AM439" i="1" s="1"/>
  <c r="AL440" i="1"/>
  <c r="AM440" i="1" s="1"/>
  <c r="AL441" i="1"/>
  <c r="AM441" i="1" s="1"/>
  <c r="AL442" i="1"/>
  <c r="AM442" i="1" s="1"/>
  <c r="AL443" i="1"/>
  <c r="AM443" i="1" s="1"/>
  <c r="AL444" i="1"/>
  <c r="AM444" i="1" s="1"/>
  <c r="AL445" i="1"/>
  <c r="AM445" i="1" s="1"/>
  <c r="AL446" i="1"/>
  <c r="AM446" i="1" s="1"/>
  <c r="AL447" i="1"/>
  <c r="AM447" i="1" s="1"/>
  <c r="AL448" i="1"/>
  <c r="AM448" i="1" s="1"/>
  <c r="AL449" i="1"/>
  <c r="AM449" i="1" s="1"/>
  <c r="AL450" i="1"/>
  <c r="AM450" i="1" s="1"/>
  <c r="AL451" i="1"/>
  <c r="AM451" i="1" s="1"/>
  <c r="AL452" i="1"/>
  <c r="AM452" i="1" s="1"/>
  <c r="AL453" i="1"/>
  <c r="AM453" i="1" s="1"/>
  <c r="AL454" i="1"/>
  <c r="AM454" i="1" s="1"/>
  <c r="AL455" i="1"/>
  <c r="AM455" i="1" s="1"/>
  <c r="AL456" i="1"/>
  <c r="AM456" i="1" s="1"/>
  <c r="AL457" i="1"/>
  <c r="AM457" i="1" s="1"/>
  <c r="AL458" i="1"/>
  <c r="AM458" i="1" s="1"/>
  <c r="AL459" i="1"/>
  <c r="AM459" i="1" s="1"/>
  <c r="AL460" i="1"/>
  <c r="AM460" i="1" s="1"/>
  <c r="AL461" i="1"/>
  <c r="AM461" i="1" s="1"/>
  <c r="AL462" i="1"/>
  <c r="AM462" i="1" s="1"/>
  <c r="AL463" i="1"/>
  <c r="AM463" i="1" s="1"/>
  <c r="AL464" i="1"/>
  <c r="AM464" i="1" s="1"/>
  <c r="AL465" i="1"/>
  <c r="AM465" i="1" s="1"/>
  <c r="AL466" i="1"/>
  <c r="AM466" i="1" s="1"/>
  <c r="AL467" i="1"/>
  <c r="AM467" i="1" s="1"/>
  <c r="AL468" i="1"/>
  <c r="AM468" i="1" s="1"/>
  <c r="AL469" i="1"/>
  <c r="AM469" i="1" s="1"/>
  <c r="AL470" i="1"/>
  <c r="AM470" i="1" s="1"/>
  <c r="AL471" i="1"/>
  <c r="AM471" i="1" s="1"/>
  <c r="AL472" i="1"/>
  <c r="AM472" i="1" s="1"/>
  <c r="AL473" i="1"/>
  <c r="AM473" i="1" s="1"/>
  <c r="AL474" i="1"/>
  <c r="AM474" i="1" s="1"/>
  <c r="AL475" i="1"/>
  <c r="AM475" i="1" s="1"/>
  <c r="AL476" i="1"/>
  <c r="AM476" i="1" s="1"/>
  <c r="AL477" i="1"/>
  <c r="AM477" i="1" s="1"/>
  <c r="AL478" i="1"/>
  <c r="AM478" i="1" s="1"/>
  <c r="AL479" i="1"/>
  <c r="AM479" i="1" s="1"/>
  <c r="AL480" i="1"/>
  <c r="AM480" i="1" s="1"/>
  <c r="AL481" i="1"/>
  <c r="AM481" i="1" s="1"/>
  <c r="AL482" i="1"/>
  <c r="AM482" i="1" s="1"/>
  <c r="AL483" i="1"/>
  <c r="AM483" i="1" s="1"/>
  <c r="AL484" i="1"/>
  <c r="AM484" i="1" s="1"/>
  <c r="AL485" i="1"/>
  <c r="AM485" i="1" s="1"/>
  <c r="AL486" i="1"/>
  <c r="AM486" i="1" s="1"/>
  <c r="AL487" i="1"/>
  <c r="AM487" i="1" s="1"/>
  <c r="AL488" i="1"/>
  <c r="AM488" i="1" s="1"/>
  <c r="AL489" i="1"/>
  <c r="AM489" i="1" s="1"/>
  <c r="AL490" i="1"/>
  <c r="AM490" i="1" s="1"/>
  <c r="AL491" i="1"/>
  <c r="AM491" i="1" s="1"/>
  <c r="AL492" i="1"/>
  <c r="AM492" i="1" s="1"/>
  <c r="AL493" i="1"/>
  <c r="AM493" i="1" s="1"/>
  <c r="AL494" i="1"/>
  <c r="AM494" i="1" s="1"/>
  <c r="AL495" i="1"/>
  <c r="AM495" i="1" s="1"/>
  <c r="AL496" i="1"/>
  <c r="AM496" i="1" s="1"/>
  <c r="AL497" i="1"/>
  <c r="AM497" i="1" s="1"/>
  <c r="AL498" i="1"/>
  <c r="AM498" i="1" s="1"/>
  <c r="AL499" i="1"/>
  <c r="AM499" i="1" s="1"/>
  <c r="AL500" i="1"/>
  <c r="AM500" i="1" s="1"/>
  <c r="AL501" i="1"/>
  <c r="AM501" i="1" s="1"/>
  <c r="AL502" i="1"/>
  <c r="AM502" i="1" s="1"/>
  <c r="AL503" i="1"/>
  <c r="AM503" i="1" s="1"/>
  <c r="AL504" i="1"/>
  <c r="AM504" i="1" s="1"/>
  <c r="AL505" i="1"/>
  <c r="AM505" i="1" s="1"/>
  <c r="AL506" i="1"/>
  <c r="AM506" i="1" s="1"/>
  <c r="AL507" i="1"/>
  <c r="AM507" i="1" s="1"/>
  <c r="AL508" i="1"/>
  <c r="AM508" i="1" s="1"/>
  <c r="AL509" i="1"/>
  <c r="AM509" i="1" s="1"/>
  <c r="AL510" i="1"/>
  <c r="AM510" i="1" s="1"/>
  <c r="AL511" i="1"/>
  <c r="AM511" i="1" s="1"/>
  <c r="AL512" i="1"/>
  <c r="AM512" i="1" s="1"/>
  <c r="AL513" i="1"/>
  <c r="AM513" i="1" s="1"/>
  <c r="AL514" i="1"/>
  <c r="AM514" i="1" s="1"/>
  <c r="AL515" i="1"/>
  <c r="AM515" i="1" s="1"/>
  <c r="AL516" i="1"/>
  <c r="AM516" i="1" s="1"/>
  <c r="AL517" i="1"/>
  <c r="AM517" i="1" s="1"/>
  <c r="AL518" i="1"/>
  <c r="AM518" i="1" s="1"/>
  <c r="AL519" i="1"/>
  <c r="AM519" i="1" s="1"/>
  <c r="AL520" i="1"/>
  <c r="AM520" i="1" s="1"/>
  <c r="AL521" i="1"/>
  <c r="AM521" i="1" s="1"/>
  <c r="AL522" i="1"/>
  <c r="AM522" i="1" s="1"/>
  <c r="AL523" i="1"/>
  <c r="AM523" i="1" s="1"/>
  <c r="AL524" i="1"/>
  <c r="AM524" i="1" s="1"/>
  <c r="AL525" i="1"/>
  <c r="AM525" i="1" s="1"/>
  <c r="AL526" i="1"/>
  <c r="AM526" i="1" s="1"/>
  <c r="AL527" i="1"/>
  <c r="AM527" i="1" s="1"/>
  <c r="AL528" i="1"/>
  <c r="AM528" i="1" s="1"/>
  <c r="AL529" i="1"/>
  <c r="AM529" i="1" s="1"/>
  <c r="AL530" i="1"/>
  <c r="AM530" i="1" s="1"/>
  <c r="AL531" i="1"/>
  <c r="AM531" i="1" s="1"/>
  <c r="AL532" i="1"/>
  <c r="AM532" i="1" s="1"/>
  <c r="AL533" i="1"/>
  <c r="AM533" i="1" s="1"/>
  <c r="AL534" i="1"/>
  <c r="AM534" i="1" s="1"/>
  <c r="AL535" i="1"/>
  <c r="AM535" i="1" s="1"/>
  <c r="AL536" i="1"/>
  <c r="AM536" i="1" s="1"/>
  <c r="AL537" i="1"/>
  <c r="AM537" i="1" s="1"/>
  <c r="AL538" i="1"/>
  <c r="AM538" i="1" s="1"/>
  <c r="AL539" i="1"/>
  <c r="AM539" i="1" s="1"/>
  <c r="AL540" i="1"/>
  <c r="AM540" i="1" s="1"/>
  <c r="AL541" i="1"/>
  <c r="AM541" i="1" s="1"/>
  <c r="AL542" i="1"/>
  <c r="AM542" i="1" s="1"/>
  <c r="AL543" i="1"/>
  <c r="AM543" i="1" s="1"/>
  <c r="AL544" i="1"/>
  <c r="AM544" i="1" s="1"/>
  <c r="AL545" i="1"/>
  <c r="AM545" i="1" s="1"/>
  <c r="AL546" i="1"/>
  <c r="AM546" i="1" s="1"/>
  <c r="AL547" i="1"/>
  <c r="AM547" i="1" s="1"/>
  <c r="AL548" i="1"/>
  <c r="AM548" i="1" s="1"/>
  <c r="AL549" i="1"/>
  <c r="AM549" i="1" s="1"/>
  <c r="AL550" i="1"/>
  <c r="AM550" i="1" s="1"/>
  <c r="AL551" i="1"/>
  <c r="AM551" i="1" s="1"/>
  <c r="AL552" i="1"/>
  <c r="AM552" i="1" s="1"/>
  <c r="AL553" i="1"/>
  <c r="AM553" i="1" s="1"/>
  <c r="AL554" i="1"/>
  <c r="AM554" i="1" s="1"/>
  <c r="AL555" i="1"/>
  <c r="AM555" i="1" s="1"/>
  <c r="AL556" i="1"/>
  <c r="AM556" i="1" s="1"/>
  <c r="AL557" i="1"/>
  <c r="AM557" i="1" s="1"/>
  <c r="AL558" i="1"/>
  <c r="AM558" i="1" s="1"/>
  <c r="AL559" i="1"/>
  <c r="AM559" i="1" s="1"/>
  <c r="AL560" i="1"/>
  <c r="AM560" i="1" s="1"/>
  <c r="AL561" i="1"/>
  <c r="AM561" i="1" s="1"/>
  <c r="AL562" i="1"/>
  <c r="AM562" i="1" s="1"/>
  <c r="AL563" i="1"/>
  <c r="AM563" i="1" s="1"/>
  <c r="AL564" i="1"/>
  <c r="AM564" i="1" s="1"/>
  <c r="AL565" i="1"/>
  <c r="AM565" i="1" s="1"/>
  <c r="AL566" i="1"/>
  <c r="AM566" i="1" s="1"/>
  <c r="AL567" i="1"/>
  <c r="AM567" i="1" s="1"/>
  <c r="AL568" i="1"/>
  <c r="AM568" i="1" s="1"/>
  <c r="AL569" i="1"/>
  <c r="AM569" i="1" s="1"/>
  <c r="AL570" i="1"/>
  <c r="AM570" i="1" s="1"/>
  <c r="AL571" i="1"/>
  <c r="AM571" i="1" s="1"/>
  <c r="AL572" i="1"/>
  <c r="AM572" i="1" s="1"/>
  <c r="AL573" i="1"/>
  <c r="AM573" i="1" s="1"/>
  <c r="AL574" i="1"/>
  <c r="AM574" i="1" s="1"/>
  <c r="AL575" i="1"/>
  <c r="AM575" i="1" s="1"/>
  <c r="AL576" i="1"/>
  <c r="AM576" i="1" s="1"/>
  <c r="AL577" i="1"/>
  <c r="AM577" i="1" s="1"/>
  <c r="AL578" i="1"/>
  <c r="AM578" i="1" s="1"/>
  <c r="AL579" i="1"/>
  <c r="AM579" i="1" s="1"/>
  <c r="AL580" i="1"/>
  <c r="AM580" i="1" s="1"/>
  <c r="AL581" i="1"/>
  <c r="AM581" i="1" s="1"/>
  <c r="AL582" i="1"/>
  <c r="AM582" i="1" s="1"/>
  <c r="AL583" i="1"/>
  <c r="AM583" i="1" s="1"/>
  <c r="AL584" i="1"/>
  <c r="AM584" i="1" s="1"/>
  <c r="AL585" i="1"/>
  <c r="AM585" i="1" s="1"/>
  <c r="AL586" i="1"/>
  <c r="AM586" i="1" s="1"/>
  <c r="AL587" i="1"/>
  <c r="AM587" i="1" s="1"/>
  <c r="AL588" i="1"/>
  <c r="AM588" i="1" s="1"/>
  <c r="AL589" i="1"/>
  <c r="AM589" i="1" s="1"/>
  <c r="AL590" i="1"/>
  <c r="AM590" i="1" s="1"/>
  <c r="AL591" i="1"/>
  <c r="AM591" i="1" s="1"/>
  <c r="AL592" i="1"/>
  <c r="AM592" i="1" s="1"/>
  <c r="AL593" i="1"/>
  <c r="AM593" i="1" s="1"/>
  <c r="AL594" i="1"/>
  <c r="AM594" i="1" s="1"/>
  <c r="AL595" i="1"/>
  <c r="AM595" i="1" s="1"/>
  <c r="AL596" i="1"/>
  <c r="AM596" i="1" s="1"/>
  <c r="AL597" i="1"/>
  <c r="AM597" i="1" s="1"/>
  <c r="AL598" i="1"/>
  <c r="AM598" i="1" s="1"/>
  <c r="AL599" i="1"/>
  <c r="AM599" i="1" s="1"/>
  <c r="AL600" i="1"/>
  <c r="AM600" i="1" s="1"/>
  <c r="AL601" i="1"/>
  <c r="AM601" i="1" s="1"/>
  <c r="AL602" i="1"/>
  <c r="AM602" i="1" s="1"/>
  <c r="AL603" i="1"/>
  <c r="AM603" i="1" s="1"/>
  <c r="AL604" i="1"/>
  <c r="AM604" i="1" s="1"/>
  <c r="AL605" i="1"/>
  <c r="AM605" i="1" s="1"/>
  <c r="AL606" i="1"/>
  <c r="AM606" i="1" s="1"/>
  <c r="AL607" i="1"/>
  <c r="AM607" i="1" s="1"/>
  <c r="AL608" i="1"/>
  <c r="AM608" i="1" s="1"/>
  <c r="AL609" i="1"/>
  <c r="AM609" i="1" s="1"/>
  <c r="AL610" i="1"/>
  <c r="AM610" i="1" s="1"/>
  <c r="AL611" i="1"/>
  <c r="AM611" i="1" s="1"/>
  <c r="AL612" i="1"/>
  <c r="AM612" i="1" s="1"/>
  <c r="AL613" i="1"/>
  <c r="AM613" i="1" s="1"/>
  <c r="AL614" i="1"/>
  <c r="AM614" i="1" s="1"/>
  <c r="AL615" i="1"/>
  <c r="AM615" i="1" s="1"/>
  <c r="AL616" i="1"/>
  <c r="AM616" i="1" s="1"/>
  <c r="AL617" i="1"/>
  <c r="AM617" i="1" s="1"/>
  <c r="AL618" i="1"/>
  <c r="AM618" i="1" s="1"/>
  <c r="AL619" i="1"/>
  <c r="AM619" i="1" s="1"/>
  <c r="AL620" i="1"/>
  <c r="AM620" i="1" s="1"/>
  <c r="AL621" i="1"/>
  <c r="AM621" i="1" s="1"/>
  <c r="AL622" i="1"/>
  <c r="AM622" i="1" s="1"/>
  <c r="AL623" i="1"/>
  <c r="AM623" i="1" s="1"/>
  <c r="AL624" i="1"/>
  <c r="AM624" i="1" s="1"/>
  <c r="AL625" i="1"/>
  <c r="AM625" i="1" s="1"/>
  <c r="AL626" i="1"/>
  <c r="AM626" i="1" s="1"/>
  <c r="AL627" i="1"/>
  <c r="AM627" i="1" s="1"/>
  <c r="AL628" i="1"/>
  <c r="AM628" i="1" s="1"/>
  <c r="AL629" i="1"/>
  <c r="AM629" i="1" s="1"/>
  <c r="AL630" i="1"/>
  <c r="AM630" i="1" s="1"/>
  <c r="AL631" i="1"/>
  <c r="AM631" i="1" s="1"/>
  <c r="AL632" i="1"/>
  <c r="AM632" i="1" s="1"/>
  <c r="AL633" i="1"/>
  <c r="AM633" i="1" s="1"/>
  <c r="AL634" i="1"/>
  <c r="AM634" i="1" s="1"/>
  <c r="AL635" i="1"/>
  <c r="AM635" i="1" s="1"/>
  <c r="AL636" i="1"/>
  <c r="AM636" i="1" s="1"/>
  <c r="AL637" i="1"/>
  <c r="AM637" i="1" s="1"/>
  <c r="AL638" i="1"/>
  <c r="AM638" i="1" s="1"/>
  <c r="AL639" i="1"/>
  <c r="AM639" i="1" s="1"/>
  <c r="AL640" i="1"/>
  <c r="AM640" i="1" s="1"/>
  <c r="AL641" i="1"/>
  <c r="AM641" i="1" s="1"/>
  <c r="AL642" i="1"/>
  <c r="AM642" i="1" s="1"/>
  <c r="AL643" i="1"/>
  <c r="AM643" i="1" s="1"/>
  <c r="AL644" i="1"/>
  <c r="AM644" i="1" s="1"/>
  <c r="AL645" i="1"/>
  <c r="AM645" i="1" s="1"/>
  <c r="AL646" i="1"/>
  <c r="AM646" i="1" s="1"/>
  <c r="AL647" i="1"/>
  <c r="AM647" i="1" s="1"/>
  <c r="AL648" i="1"/>
  <c r="AM648" i="1" s="1"/>
  <c r="AL649" i="1"/>
  <c r="AM649" i="1" s="1"/>
  <c r="AL650" i="1"/>
  <c r="AM650" i="1" s="1"/>
  <c r="AL651" i="1"/>
  <c r="AM651" i="1" s="1"/>
  <c r="AL652" i="1"/>
  <c r="AM652" i="1" s="1"/>
  <c r="AL653" i="1"/>
  <c r="AM653" i="1" s="1"/>
  <c r="AL654" i="1"/>
  <c r="AM654" i="1" s="1"/>
  <c r="AL655" i="1"/>
  <c r="AM655" i="1" s="1"/>
  <c r="AL656" i="1"/>
  <c r="AM656" i="1" s="1"/>
  <c r="AL657" i="1"/>
  <c r="AM657" i="1" s="1"/>
  <c r="AL658" i="1"/>
  <c r="AM658" i="1" s="1"/>
  <c r="AL659" i="1"/>
  <c r="AM659" i="1" s="1"/>
  <c r="AL660" i="1"/>
  <c r="AM660" i="1" s="1"/>
  <c r="AL661" i="1"/>
  <c r="AM661" i="1" s="1"/>
  <c r="AL662" i="1"/>
  <c r="AM662" i="1" s="1"/>
  <c r="AL663" i="1"/>
  <c r="AM663" i="1" s="1"/>
  <c r="AL664" i="1"/>
  <c r="AM664" i="1" s="1"/>
  <c r="AL665" i="1"/>
  <c r="AM665" i="1" s="1"/>
  <c r="AL666" i="1"/>
  <c r="AM666" i="1" s="1"/>
  <c r="AL667" i="1"/>
  <c r="AM667" i="1" s="1"/>
  <c r="AL668" i="1"/>
  <c r="AM668" i="1" s="1"/>
  <c r="AL669" i="1"/>
  <c r="AM669" i="1" s="1"/>
  <c r="AL670" i="1"/>
  <c r="AM670" i="1" s="1"/>
  <c r="AL671" i="1"/>
  <c r="AM671" i="1" s="1"/>
  <c r="AL672" i="1"/>
  <c r="AM672" i="1" s="1"/>
  <c r="AL673" i="1"/>
  <c r="AM673" i="1" s="1"/>
  <c r="AL674" i="1"/>
  <c r="AM674" i="1" s="1"/>
  <c r="AL675" i="1"/>
  <c r="AM675" i="1" s="1"/>
  <c r="AL676" i="1"/>
  <c r="AM676" i="1" s="1"/>
  <c r="AL677" i="1"/>
  <c r="AM677" i="1" s="1"/>
  <c r="AL678" i="1"/>
  <c r="AM678" i="1" s="1"/>
  <c r="AL679" i="1"/>
  <c r="AM679" i="1" s="1"/>
  <c r="AL680" i="1"/>
  <c r="AM680" i="1" s="1"/>
  <c r="AL681" i="1"/>
  <c r="AM681" i="1" s="1"/>
  <c r="AL682" i="1"/>
  <c r="AM682" i="1" s="1"/>
  <c r="AL683" i="1"/>
  <c r="AM683" i="1" s="1"/>
  <c r="AL684" i="1"/>
  <c r="AM684" i="1" s="1"/>
  <c r="AL685" i="1"/>
  <c r="AM685" i="1" s="1"/>
  <c r="AL686" i="1"/>
  <c r="AM686" i="1" s="1"/>
  <c r="AL687" i="1"/>
  <c r="AM687" i="1" s="1"/>
  <c r="AL688" i="1"/>
  <c r="AM688" i="1" s="1"/>
  <c r="AL689" i="1"/>
  <c r="AM689" i="1" s="1"/>
  <c r="AL690" i="1"/>
  <c r="AM690" i="1" s="1"/>
  <c r="AL691" i="1"/>
  <c r="AM691" i="1" s="1"/>
  <c r="AL692" i="1"/>
  <c r="AM692" i="1" s="1"/>
  <c r="AL693" i="1"/>
  <c r="AM693" i="1" s="1"/>
  <c r="AL694" i="1"/>
  <c r="AM694" i="1" s="1"/>
  <c r="AL695" i="1"/>
  <c r="AM695" i="1" s="1"/>
  <c r="AL696" i="1"/>
  <c r="AM696" i="1" s="1"/>
  <c r="AL697" i="1"/>
  <c r="AM697" i="1" s="1"/>
  <c r="AL698" i="1"/>
  <c r="AM698" i="1" s="1"/>
  <c r="AL699" i="1"/>
  <c r="AM699" i="1" s="1"/>
  <c r="AL700" i="1"/>
  <c r="AM700" i="1" s="1"/>
  <c r="AL701" i="1"/>
  <c r="AM701" i="1" s="1"/>
  <c r="AL702" i="1"/>
  <c r="AM702" i="1" s="1"/>
  <c r="AL703" i="1"/>
  <c r="AM703" i="1" s="1"/>
  <c r="AL704" i="1"/>
  <c r="AM704" i="1" s="1"/>
  <c r="AL705" i="1"/>
  <c r="AM705" i="1" s="1"/>
  <c r="AL706" i="1"/>
  <c r="AM706" i="1" s="1"/>
  <c r="AL707" i="1"/>
  <c r="AM707" i="1" s="1"/>
  <c r="AL708" i="1"/>
  <c r="AM708" i="1" s="1"/>
  <c r="AL709" i="1"/>
  <c r="AM709" i="1" s="1"/>
  <c r="AL710" i="1"/>
  <c r="AM710" i="1" s="1"/>
  <c r="AL711" i="1"/>
  <c r="AM711" i="1" s="1"/>
  <c r="AL712" i="1"/>
  <c r="AM712" i="1" s="1"/>
  <c r="AL713" i="1"/>
  <c r="AM713" i="1" s="1"/>
  <c r="AL714" i="1"/>
  <c r="AM714" i="1" s="1"/>
  <c r="AL715" i="1"/>
  <c r="AM715" i="1" s="1"/>
  <c r="AL716" i="1"/>
  <c r="AM716" i="1" s="1"/>
  <c r="AL717" i="1"/>
  <c r="AM717" i="1" s="1"/>
  <c r="AL718" i="1"/>
  <c r="AM718" i="1" s="1"/>
  <c r="AL719" i="1"/>
  <c r="AM719" i="1" s="1"/>
  <c r="AL720" i="1"/>
  <c r="AM720" i="1" s="1"/>
  <c r="AL721" i="1"/>
  <c r="AM721" i="1" s="1"/>
  <c r="AL722" i="1"/>
  <c r="AM722" i="1" s="1"/>
  <c r="AL723" i="1"/>
  <c r="AM723" i="1" s="1"/>
  <c r="AL724" i="1"/>
  <c r="AM724" i="1" s="1"/>
  <c r="AL725" i="1"/>
  <c r="AM725" i="1" s="1"/>
  <c r="AL726" i="1"/>
  <c r="AM726" i="1" s="1"/>
  <c r="AL727" i="1"/>
  <c r="AM727" i="1" s="1"/>
  <c r="AL728" i="1"/>
  <c r="AM728" i="1" s="1"/>
  <c r="AL729" i="1"/>
  <c r="AM729" i="1" s="1"/>
  <c r="AL730" i="1"/>
  <c r="AM730" i="1" s="1"/>
  <c r="AL731" i="1"/>
  <c r="AM731" i="1" s="1"/>
  <c r="AL732" i="1"/>
  <c r="AM732" i="1" s="1"/>
  <c r="AL733" i="1"/>
  <c r="AM733" i="1" s="1"/>
  <c r="AL734" i="1"/>
  <c r="AM734" i="1" s="1"/>
  <c r="AL735" i="1"/>
  <c r="AM735" i="1" s="1"/>
  <c r="AL736" i="1"/>
  <c r="AM736" i="1" s="1"/>
  <c r="AL737" i="1"/>
  <c r="AM737" i="1" s="1"/>
  <c r="AL738" i="1"/>
  <c r="AM738" i="1" s="1"/>
  <c r="AL739" i="1"/>
  <c r="AM739" i="1" s="1"/>
  <c r="AL740" i="1"/>
  <c r="AM740" i="1" s="1"/>
  <c r="AL741" i="1"/>
  <c r="AM741" i="1" s="1"/>
  <c r="AL742" i="1"/>
  <c r="AM742" i="1" s="1"/>
  <c r="AL743" i="1"/>
  <c r="AM743" i="1" s="1"/>
  <c r="AL744" i="1"/>
  <c r="AM744" i="1" s="1"/>
  <c r="AL745" i="1"/>
  <c r="AM745" i="1" s="1"/>
  <c r="AL746" i="1"/>
  <c r="AM746" i="1" s="1"/>
  <c r="AL747" i="1"/>
  <c r="AM747" i="1" s="1"/>
  <c r="AL748" i="1"/>
  <c r="AM748" i="1" s="1"/>
  <c r="AL749" i="1"/>
  <c r="AM749" i="1" s="1"/>
  <c r="AL750" i="1"/>
  <c r="AM750" i="1" s="1"/>
  <c r="AL751" i="1"/>
  <c r="AM751" i="1" s="1"/>
  <c r="AL752" i="1"/>
  <c r="AM752" i="1" s="1"/>
  <c r="AL753" i="1"/>
  <c r="AM753" i="1" s="1"/>
  <c r="AL754" i="1"/>
  <c r="AM754" i="1" s="1"/>
  <c r="AL755" i="1"/>
  <c r="AM755" i="1" s="1"/>
  <c r="AL756" i="1"/>
  <c r="AM756" i="1" s="1"/>
  <c r="AL757" i="1"/>
  <c r="AM757" i="1" s="1"/>
  <c r="AL758" i="1"/>
  <c r="AM758" i="1" s="1"/>
  <c r="AL759" i="1"/>
  <c r="AM759" i="1" s="1"/>
  <c r="AL760" i="1"/>
  <c r="AM760" i="1" s="1"/>
  <c r="AL761" i="1"/>
  <c r="AM761" i="1" s="1"/>
  <c r="AL762" i="1"/>
  <c r="AM762" i="1" s="1"/>
  <c r="AL763" i="1"/>
  <c r="AM763" i="1" s="1"/>
  <c r="AL764" i="1"/>
  <c r="AM764" i="1" s="1"/>
  <c r="AL765" i="1"/>
  <c r="AM765" i="1" s="1"/>
  <c r="AL766" i="1"/>
  <c r="AM766" i="1" s="1"/>
  <c r="AL767" i="1"/>
  <c r="AM767" i="1" s="1"/>
  <c r="AL768" i="1"/>
  <c r="AM768" i="1" s="1"/>
  <c r="AL769" i="1"/>
  <c r="AM769" i="1" s="1"/>
  <c r="AL770" i="1"/>
  <c r="AM770" i="1" s="1"/>
  <c r="AL771" i="1"/>
  <c r="AM771" i="1" s="1"/>
  <c r="AL772" i="1"/>
  <c r="AM772" i="1" s="1"/>
  <c r="AL773" i="1"/>
  <c r="AM773" i="1" s="1"/>
  <c r="AL774" i="1"/>
  <c r="AM774" i="1" s="1"/>
  <c r="AL775" i="1"/>
  <c r="AM775" i="1" s="1"/>
  <c r="AL776" i="1"/>
  <c r="AM776" i="1" s="1"/>
  <c r="AL777" i="1"/>
  <c r="AM777" i="1" s="1"/>
  <c r="AL778" i="1"/>
  <c r="AM778" i="1" s="1"/>
  <c r="AL779" i="1"/>
  <c r="AM779" i="1" s="1"/>
  <c r="AL780" i="1"/>
  <c r="AM780" i="1" s="1"/>
  <c r="AL781" i="1"/>
  <c r="AM781" i="1" s="1"/>
  <c r="AL782" i="1"/>
  <c r="AM782" i="1" s="1"/>
  <c r="AL783" i="1"/>
  <c r="AM783" i="1" s="1"/>
  <c r="AL784" i="1"/>
  <c r="AM784" i="1" s="1"/>
  <c r="AL785" i="1"/>
  <c r="AM785" i="1" s="1"/>
  <c r="AL786" i="1"/>
  <c r="AM786" i="1" s="1"/>
  <c r="AL787" i="1"/>
  <c r="AM787" i="1" s="1"/>
  <c r="AL788" i="1"/>
  <c r="AM788" i="1" s="1"/>
  <c r="AL789" i="1"/>
  <c r="AM789" i="1" s="1"/>
  <c r="AL790" i="1"/>
  <c r="AM790" i="1" s="1"/>
  <c r="AL791" i="1"/>
  <c r="AM791" i="1" s="1"/>
  <c r="AL792" i="1"/>
  <c r="AM792" i="1" s="1"/>
  <c r="AL793" i="1"/>
  <c r="AM793" i="1" s="1"/>
  <c r="AL794" i="1"/>
  <c r="AM794" i="1" s="1"/>
  <c r="AL795" i="1"/>
  <c r="AM795" i="1" s="1"/>
  <c r="AL796" i="1"/>
  <c r="AM796" i="1" s="1"/>
  <c r="AL797" i="1"/>
  <c r="AM797" i="1" s="1"/>
  <c r="AL798" i="1"/>
  <c r="AM798" i="1" s="1"/>
  <c r="AL799" i="1"/>
  <c r="AM799" i="1" s="1"/>
  <c r="AL800" i="1"/>
  <c r="AM800" i="1" s="1"/>
  <c r="AL801" i="1"/>
  <c r="AM801" i="1" s="1"/>
  <c r="AL802" i="1"/>
  <c r="AM802" i="1" s="1"/>
  <c r="AL803" i="1"/>
  <c r="AM803" i="1" s="1"/>
  <c r="AL804" i="1"/>
  <c r="AM804" i="1" s="1"/>
  <c r="AL805" i="1"/>
  <c r="AM805" i="1" s="1"/>
  <c r="AL806" i="1"/>
  <c r="AM806" i="1" s="1"/>
  <c r="AL807" i="1"/>
  <c r="AM807" i="1" s="1"/>
  <c r="AL808" i="1"/>
  <c r="AM808" i="1" s="1"/>
  <c r="AL809" i="1"/>
  <c r="AM809" i="1" s="1"/>
  <c r="AL810" i="1"/>
  <c r="AM810" i="1" s="1"/>
  <c r="AL811" i="1"/>
  <c r="AM811" i="1" s="1"/>
  <c r="AL812" i="1"/>
  <c r="AM812" i="1" s="1"/>
  <c r="AL813" i="1"/>
  <c r="AM813" i="1" s="1"/>
  <c r="AL814" i="1"/>
  <c r="AM814" i="1" s="1"/>
  <c r="AL815" i="1"/>
  <c r="AM815" i="1" s="1"/>
  <c r="AL816" i="1"/>
  <c r="AM816" i="1" s="1"/>
  <c r="AL817" i="1"/>
  <c r="AM817" i="1" s="1"/>
  <c r="AL818" i="1"/>
  <c r="AM818" i="1" s="1"/>
  <c r="AL819" i="1"/>
  <c r="AM819" i="1" s="1"/>
  <c r="AL820" i="1"/>
  <c r="AM820" i="1" s="1"/>
  <c r="AL821" i="1"/>
  <c r="AM821" i="1" s="1"/>
  <c r="AL822" i="1"/>
  <c r="AM822" i="1" s="1"/>
  <c r="AL823" i="1"/>
  <c r="AM823" i="1" s="1"/>
  <c r="AL824" i="1"/>
  <c r="AM824" i="1" s="1"/>
  <c r="AL825" i="1"/>
  <c r="AM825" i="1" s="1"/>
  <c r="AL826" i="1"/>
  <c r="AM826" i="1" s="1"/>
  <c r="AL827" i="1"/>
  <c r="AM827" i="1" s="1"/>
  <c r="AL828" i="1"/>
  <c r="AM828" i="1" s="1"/>
  <c r="AL829" i="1"/>
  <c r="AM829" i="1" s="1"/>
  <c r="AL830" i="1"/>
  <c r="AM830" i="1" s="1"/>
  <c r="AL831" i="1"/>
  <c r="AM831" i="1" s="1"/>
  <c r="AL832" i="1"/>
  <c r="AM832" i="1" s="1"/>
  <c r="AL833" i="1"/>
  <c r="AM833" i="1" s="1"/>
  <c r="AL834" i="1"/>
  <c r="AM834" i="1" s="1"/>
  <c r="AL835" i="1"/>
  <c r="AM835" i="1" s="1"/>
  <c r="AL836" i="1"/>
  <c r="AM836" i="1" s="1"/>
  <c r="AL837" i="1"/>
  <c r="AM837" i="1" s="1"/>
  <c r="AL838" i="1"/>
  <c r="AM838" i="1" s="1"/>
  <c r="AL839" i="1"/>
  <c r="AM839" i="1" s="1"/>
  <c r="AL840" i="1"/>
  <c r="AM840" i="1" s="1"/>
  <c r="AL841" i="1"/>
  <c r="AM841" i="1" s="1"/>
  <c r="AL842" i="1"/>
  <c r="AM842" i="1" s="1"/>
  <c r="AL843" i="1"/>
  <c r="AM843" i="1" s="1"/>
  <c r="AL844" i="1"/>
  <c r="AM844" i="1" s="1"/>
  <c r="AL845" i="1"/>
  <c r="AM845" i="1" s="1"/>
  <c r="AL846" i="1"/>
  <c r="AM846" i="1" s="1"/>
  <c r="AL847" i="1"/>
  <c r="AM847" i="1" s="1"/>
  <c r="AL848" i="1"/>
  <c r="AM848" i="1" s="1"/>
  <c r="AL849" i="1"/>
  <c r="AM849" i="1" s="1"/>
  <c r="AL850" i="1"/>
  <c r="AM850" i="1" s="1"/>
  <c r="AL851" i="1"/>
  <c r="AM851" i="1" s="1"/>
  <c r="AL852" i="1"/>
  <c r="AM852" i="1" s="1"/>
  <c r="AL853" i="1"/>
  <c r="AM853" i="1" s="1"/>
  <c r="AL854" i="1"/>
  <c r="AM854" i="1" s="1"/>
  <c r="AL855" i="1"/>
  <c r="AM855" i="1" s="1"/>
  <c r="AL856" i="1"/>
  <c r="AM856" i="1" s="1"/>
  <c r="AL857" i="1"/>
  <c r="AM857" i="1" s="1"/>
  <c r="AL858" i="1"/>
  <c r="AM858" i="1" s="1"/>
  <c r="AL859" i="1"/>
  <c r="AM859" i="1" s="1"/>
  <c r="AL860" i="1"/>
  <c r="AM860" i="1" s="1"/>
  <c r="AL861" i="1"/>
  <c r="AM861" i="1" s="1"/>
  <c r="AL862" i="1"/>
  <c r="AM862" i="1" s="1"/>
  <c r="AL863" i="1"/>
  <c r="AM863" i="1" s="1"/>
  <c r="AL864" i="1"/>
  <c r="AM864" i="1" s="1"/>
  <c r="AL865" i="1"/>
  <c r="AM865" i="1" s="1"/>
  <c r="AL866" i="1"/>
  <c r="AM866" i="1" s="1"/>
  <c r="AL867" i="1"/>
  <c r="AM867" i="1" s="1"/>
  <c r="AL868" i="1"/>
  <c r="AM868" i="1" s="1"/>
  <c r="AL869" i="1"/>
  <c r="AM869" i="1" s="1"/>
  <c r="AL870" i="1"/>
  <c r="AM870" i="1" s="1"/>
  <c r="AL871" i="1"/>
  <c r="AM871" i="1" s="1"/>
  <c r="AL872" i="1"/>
  <c r="AM872" i="1" s="1"/>
  <c r="AL873" i="1"/>
  <c r="AM873" i="1" s="1"/>
  <c r="AL874" i="1"/>
  <c r="AM874" i="1" s="1"/>
  <c r="AL875" i="1"/>
  <c r="AM875" i="1" s="1"/>
  <c r="AL876" i="1"/>
  <c r="AM876" i="1" s="1"/>
  <c r="AL877" i="1"/>
  <c r="AM877" i="1" s="1"/>
  <c r="AL878" i="1"/>
  <c r="AM878" i="1" s="1"/>
  <c r="AL879" i="1"/>
  <c r="AM879" i="1" s="1"/>
  <c r="AL880" i="1"/>
  <c r="AM880" i="1" s="1"/>
  <c r="AL881" i="1"/>
  <c r="AM881" i="1" s="1"/>
  <c r="AL882" i="1"/>
  <c r="AM882" i="1" s="1"/>
  <c r="AL883" i="1"/>
  <c r="AM883" i="1" s="1"/>
  <c r="AL884" i="1"/>
  <c r="AM884" i="1" s="1"/>
  <c r="AL885" i="1"/>
  <c r="AM885" i="1" s="1"/>
  <c r="AL886" i="1"/>
  <c r="AM886" i="1" s="1"/>
  <c r="AL887" i="1"/>
  <c r="AM887" i="1" s="1"/>
  <c r="AL888" i="1"/>
  <c r="AM888" i="1" s="1"/>
  <c r="AL889" i="1"/>
  <c r="AM889" i="1" s="1"/>
  <c r="AL890" i="1"/>
  <c r="AM890" i="1" s="1"/>
  <c r="AL891" i="1"/>
  <c r="AM891" i="1" s="1"/>
  <c r="AL892" i="1"/>
  <c r="AM892" i="1" s="1"/>
  <c r="AL893" i="1"/>
  <c r="AM893" i="1" s="1"/>
  <c r="AL894" i="1"/>
  <c r="AM894" i="1" s="1"/>
  <c r="AL895" i="1"/>
  <c r="AM895" i="1" s="1"/>
  <c r="AL896" i="1"/>
  <c r="AM896" i="1" s="1"/>
  <c r="AL897" i="1"/>
  <c r="AM897" i="1" s="1"/>
  <c r="AL898" i="1"/>
  <c r="AM898" i="1" s="1"/>
  <c r="AL899" i="1"/>
  <c r="AM899" i="1" s="1"/>
  <c r="AL900" i="1"/>
  <c r="AM900" i="1" s="1"/>
  <c r="AL901" i="1"/>
  <c r="AM901" i="1" s="1"/>
  <c r="AL902" i="1"/>
  <c r="AM902" i="1" s="1"/>
  <c r="AL903" i="1"/>
  <c r="AM903" i="1" s="1"/>
  <c r="AL904" i="1"/>
  <c r="AM904" i="1" s="1"/>
  <c r="AL905" i="1"/>
  <c r="AM905" i="1" s="1"/>
  <c r="AL906" i="1"/>
  <c r="AM906" i="1" s="1"/>
  <c r="AL907" i="1"/>
  <c r="AM907" i="1" s="1"/>
  <c r="AL908" i="1"/>
  <c r="AM908" i="1" s="1"/>
  <c r="AL909" i="1"/>
  <c r="AM909" i="1" s="1"/>
  <c r="AL910" i="1"/>
  <c r="AM910" i="1" s="1"/>
  <c r="AL911" i="1"/>
  <c r="AM911" i="1" s="1"/>
  <c r="AL912" i="1"/>
  <c r="AM912" i="1" s="1"/>
  <c r="AL913" i="1"/>
  <c r="AM913" i="1" s="1"/>
  <c r="AL914" i="1"/>
  <c r="AM914" i="1" s="1"/>
  <c r="AL915" i="1"/>
  <c r="AM915" i="1" s="1"/>
  <c r="AL916" i="1"/>
  <c r="AM916" i="1" s="1"/>
  <c r="AL917" i="1"/>
  <c r="AM917" i="1" s="1"/>
  <c r="AL918" i="1"/>
  <c r="AM918" i="1" s="1"/>
  <c r="AL919" i="1"/>
  <c r="AM919" i="1" s="1"/>
  <c r="AL920" i="1"/>
  <c r="AM920" i="1" s="1"/>
  <c r="AL921" i="1"/>
  <c r="AM921" i="1" s="1"/>
  <c r="AL922" i="1"/>
  <c r="AM922" i="1" s="1"/>
  <c r="AL923" i="1"/>
  <c r="AM923" i="1" s="1"/>
  <c r="AL924" i="1"/>
  <c r="AM924" i="1" s="1"/>
  <c r="AL925" i="1"/>
  <c r="AM925" i="1" s="1"/>
  <c r="AL926" i="1"/>
  <c r="AM926" i="1" s="1"/>
  <c r="AL927" i="1"/>
  <c r="AM927" i="1" s="1"/>
  <c r="AL928" i="1"/>
  <c r="AM928" i="1" s="1"/>
  <c r="AL929" i="1"/>
  <c r="AM929" i="1" s="1"/>
  <c r="AL930" i="1"/>
  <c r="AM930" i="1" s="1"/>
  <c r="AL931" i="1"/>
  <c r="AM931" i="1" s="1"/>
  <c r="AL932" i="1"/>
  <c r="AM932" i="1" s="1"/>
  <c r="AL933" i="1"/>
  <c r="AM933" i="1" s="1"/>
  <c r="AL934" i="1"/>
  <c r="AM934" i="1" s="1"/>
  <c r="AL935" i="1"/>
  <c r="AM935" i="1" s="1"/>
  <c r="AL936" i="1"/>
  <c r="AM936" i="1" s="1"/>
  <c r="AL937" i="1"/>
  <c r="AM937" i="1" s="1"/>
  <c r="AL938" i="1"/>
  <c r="AM938" i="1" s="1"/>
  <c r="AL939" i="1"/>
  <c r="AM939" i="1" s="1"/>
  <c r="AL940" i="1"/>
  <c r="AM940" i="1" s="1"/>
  <c r="AL941" i="1"/>
  <c r="AM941" i="1" s="1"/>
  <c r="AL942" i="1"/>
  <c r="AM942" i="1" s="1"/>
  <c r="AL943" i="1"/>
  <c r="AM943" i="1" s="1"/>
  <c r="AL944" i="1"/>
  <c r="AM944" i="1" s="1"/>
  <c r="AL945" i="1"/>
  <c r="AM945" i="1" s="1"/>
  <c r="AL946" i="1"/>
  <c r="AM946" i="1" s="1"/>
  <c r="AL947" i="1"/>
  <c r="AM947" i="1" s="1"/>
  <c r="AL948" i="1"/>
  <c r="AM948" i="1" s="1"/>
  <c r="AL949" i="1"/>
  <c r="AM949" i="1" s="1"/>
  <c r="AL950" i="1"/>
  <c r="AM950" i="1" s="1"/>
  <c r="AL951" i="1"/>
  <c r="AM951" i="1" s="1"/>
  <c r="AL952" i="1"/>
  <c r="AM952" i="1" s="1"/>
  <c r="AL953" i="1"/>
  <c r="AM953" i="1" s="1"/>
  <c r="AL954" i="1"/>
  <c r="AM954" i="1" s="1"/>
  <c r="AL955" i="1"/>
  <c r="AM955" i="1" s="1"/>
  <c r="AL956" i="1"/>
  <c r="AM956" i="1" s="1"/>
  <c r="AL957" i="1"/>
  <c r="AM957" i="1" s="1"/>
  <c r="AL958" i="1"/>
  <c r="AM958" i="1" s="1"/>
  <c r="AL959" i="1"/>
  <c r="AM959" i="1" s="1"/>
  <c r="AL960" i="1"/>
  <c r="AM960" i="1" s="1"/>
  <c r="AL961" i="1"/>
  <c r="AM961" i="1" s="1"/>
  <c r="AL962" i="1"/>
  <c r="AM962" i="1" s="1"/>
  <c r="AL963" i="1"/>
  <c r="AM963" i="1" s="1"/>
  <c r="AL964" i="1"/>
  <c r="AM964" i="1" s="1"/>
  <c r="AL965" i="1"/>
  <c r="AM965" i="1" s="1"/>
  <c r="AL966" i="1"/>
  <c r="AM966" i="1" s="1"/>
  <c r="AL967" i="1"/>
  <c r="AM967" i="1" s="1"/>
  <c r="AL968" i="1"/>
  <c r="AM968" i="1" s="1"/>
  <c r="AL969" i="1"/>
  <c r="AM969" i="1" s="1"/>
  <c r="AL970" i="1"/>
  <c r="AM970" i="1" s="1"/>
  <c r="AL971" i="1"/>
  <c r="AM971" i="1" s="1"/>
  <c r="AL972" i="1"/>
  <c r="AM972" i="1" s="1"/>
  <c r="AL973" i="1"/>
  <c r="AM973" i="1" s="1"/>
  <c r="AL974" i="1"/>
  <c r="AM974" i="1" s="1"/>
  <c r="AL975" i="1"/>
  <c r="AM975" i="1" s="1"/>
  <c r="AL976" i="1"/>
  <c r="AM976" i="1" s="1"/>
  <c r="AL977" i="1"/>
  <c r="AM977" i="1" s="1"/>
  <c r="AL978" i="1"/>
  <c r="AM978" i="1" s="1"/>
  <c r="AL979" i="1"/>
  <c r="AM979" i="1" s="1"/>
  <c r="AL980" i="1"/>
  <c r="AM980" i="1" s="1"/>
  <c r="AL981" i="1"/>
  <c r="AM981" i="1" s="1"/>
  <c r="AL982" i="1"/>
  <c r="AM982" i="1" s="1"/>
  <c r="AL983" i="1"/>
  <c r="AM983" i="1" s="1"/>
  <c r="AL984" i="1"/>
  <c r="AM984" i="1" s="1"/>
  <c r="AL985" i="1"/>
  <c r="AM985" i="1" s="1"/>
  <c r="AL986" i="1"/>
  <c r="AM986" i="1" s="1"/>
  <c r="AL987" i="1"/>
  <c r="AM987" i="1" s="1"/>
  <c r="AL988" i="1"/>
  <c r="AM988" i="1" s="1"/>
  <c r="AL989" i="1"/>
  <c r="AM989" i="1" s="1"/>
  <c r="AL990" i="1"/>
  <c r="AM990" i="1" s="1"/>
  <c r="AL991" i="1"/>
  <c r="AM991" i="1" s="1"/>
  <c r="AL992" i="1"/>
  <c r="AM992" i="1" s="1"/>
  <c r="AL993" i="1"/>
  <c r="AM993" i="1" s="1"/>
  <c r="AL994" i="1"/>
  <c r="AM994" i="1" s="1"/>
  <c r="AL995" i="1"/>
  <c r="AM995" i="1" s="1"/>
  <c r="AL996" i="1"/>
  <c r="AM996" i="1" s="1"/>
  <c r="AL997" i="1"/>
  <c r="AM997" i="1" s="1"/>
  <c r="AL998" i="1"/>
  <c r="AM998" i="1" s="1"/>
  <c r="AL999" i="1"/>
  <c r="AM999" i="1" s="1"/>
  <c r="AL1000" i="1"/>
  <c r="AM1000" i="1" s="1"/>
  <c r="AL1001" i="1"/>
  <c r="AM1001" i="1" s="1"/>
  <c r="AL1002" i="1"/>
  <c r="AM1002" i="1" s="1"/>
  <c r="AL1003" i="1"/>
  <c r="AM1003" i="1" s="1"/>
  <c r="AL1004" i="1"/>
  <c r="AM1004" i="1" s="1"/>
  <c r="AL1005" i="1"/>
  <c r="AM1005" i="1" s="1"/>
  <c r="AL1006" i="1"/>
  <c r="AM1006" i="1" s="1"/>
  <c r="AL1007" i="1"/>
  <c r="AM1007" i="1" s="1"/>
  <c r="AL1008" i="1"/>
  <c r="AM1008" i="1" s="1"/>
  <c r="AL1009" i="1"/>
  <c r="AM1009" i="1" s="1"/>
  <c r="AL1010" i="1"/>
  <c r="AM1010" i="1" s="1"/>
  <c r="AL1011" i="1"/>
  <c r="AM1011" i="1" s="1"/>
  <c r="AL1012" i="1"/>
  <c r="AM1012" i="1" s="1"/>
  <c r="AL1013" i="1"/>
  <c r="AM1013" i="1" s="1"/>
  <c r="AL1014" i="1"/>
  <c r="AM1014" i="1" s="1"/>
  <c r="AL1015" i="1"/>
  <c r="AM1015" i="1" s="1"/>
  <c r="AL1016" i="1"/>
  <c r="AM1016" i="1" s="1"/>
  <c r="AL1017" i="1"/>
  <c r="AM1017" i="1" s="1"/>
  <c r="AL1018" i="1"/>
  <c r="AM1018" i="1" s="1"/>
  <c r="AL1019" i="1"/>
  <c r="AM1019" i="1" s="1"/>
  <c r="AL1020" i="1"/>
  <c r="AM1020" i="1" s="1"/>
  <c r="AL1021" i="1"/>
  <c r="AM1021" i="1" s="1"/>
  <c r="AL1022" i="1"/>
  <c r="AM1022" i="1" s="1"/>
  <c r="AL1023" i="1"/>
  <c r="AM1023" i="1" s="1"/>
  <c r="AL1024" i="1"/>
  <c r="AM1024" i="1" s="1"/>
  <c r="AL1025" i="1"/>
  <c r="AM1025" i="1" s="1"/>
  <c r="AL1026" i="1"/>
  <c r="AM1026" i="1" s="1"/>
  <c r="AL1027" i="1"/>
  <c r="AM1027" i="1" s="1"/>
  <c r="AL1028" i="1"/>
  <c r="AM1028" i="1" s="1"/>
  <c r="AL1029" i="1"/>
  <c r="AM1029" i="1" s="1"/>
  <c r="AL1030" i="1"/>
  <c r="AM1030" i="1" s="1"/>
  <c r="AL1031" i="1"/>
  <c r="AM1031" i="1" s="1"/>
  <c r="AL1032" i="1"/>
  <c r="AM1032" i="1" s="1"/>
  <c r="AL1033" i="1"/>
  <c r="AM1033" i="1" s="1"/>
  <c r="AL1034" i="1"/>
  <c r="AM1034" i="1" s="1"/>
  <c r="AL1035" i="1"/>
  <c r="AM1035" i="1" s="1"/>
  <c r="AL1036" i="1"/>
  <c r="AM1036" i="1" s="1"/>
  <c r="AL1037" i="1"/>
  <c r="AM1037" i="1" s="1"/>
  <c r="AL1038" i="1"/>
  <c r="AM1038" i="1" s="1"/>
  <c r="AL1039" i="1"/>
  <c r="AM1039" i="1" s="1"/>
  <c r="AL1040" i="1"/>
  <c r="AM1040" i="1" s="1"/>
  <c r="AL1041" i="1"/>
  <c r="AM1041" i="1" s="1"/>
  <c r="AL1042" i="1"/>
  <c r="AM1042" i="1" s="1"/>
  <c r="AL1043" i="1"/>
  <c r="AM1043" i="1" s="1"/>
  <c r="AL1044" i="1"/>
  <c r="AM1044" i="1" s="1"/>
  <c r="AL1045" i="1"/>
  <c r="AM1045" i="1" s="1"/>
  <c r="AL1046" i="1"/>
  <c r="AM1046" i="1" s="1"/>
  <c r="AL1047" i="1"/>
  <c r="AM1047" i="1" s="1"/>
  <c r="AL1048" i="1"/>
  <c r="AM1048" i="1" s="1"/>
  <c r="AL1049" i="1"/>
  <c r="AM1049" i="1" s="1"/>
  <c r="AL1050" i="1"/>
  <c r="AM1050" i="1" s="1"/>
  <c r="AL1051" i="1"/>
  <c r="AM1051" i="1" s="1"/>
  <c r="AL1052" i="1"/>
  <c r="AM1052" i="1" s="1"/>
  <c r="AL1053" i="1"/>
  <c r="AM1053" i="1" s="1"/>
  <c r="AL1054" i="1"/>
  <c r="AM1054" i="1" s="1"/>
  <c r="AL1055" i="1"/>
  <c r="AM1055" i="1" s="1"/>
  <c r="AL1056" i="1"/>
  <c r="AM1056" i="1" s="1"/>
  <c r="AL1057" i="1"/>
  <c r="AM1057" i="1" s="1"/>
  <c r="AL1058" i="1"/>
  <c r="AM1058" i="1" s="1"/>
  <c r="AL1059" i="1"/>
  <c r="AM1059" i="1" s="1"/>
  <c r="AL1060" i="1"/>
  <c r="AM1060" i="1" s="1"/>
  <c r="AL1061" i="1"/>
  <c r="AM1061" i="1" s="1"/>
  <c r="AL1062" i="1"/>
  <c r="AM1062" i="1" s="1"/>
  <c r="AL1063" i="1"/>
  <c r="AM1063" i="1" s="1"/>
  <c r="AL1064" i="1"/>
  <c r="AM1064" i="1" s="1"/>
  <c r="AL1065" i="1"/>
  <c r="AM1065" i="1" s="1"/>
  <c r="AL1066" i="1"/>
  <c r="AM1066" i="1" s="1"/>
  <c r="AL1067" i="1"/>
  <c r="AM1067" i="1" s="1"/>
  <c r="AL1068" i="1"/>
  <c r="AM1068" i="1" s="1"/>
  <c r="AL1069" i="1"/>
  <c r="AM1069" i="1" s="1"/>
  <c r="AL1070" i="1"/>
  <c r="AM1070" i="1" s="1"/>
  <c r="AL1071" i="1"/>
  <c r="AM1071" i="1" s="1"/>
  <c r="AL1072" i="1"/>
  <c r="AM1072" i="1" s="1"/>
  <c r="AL1073" i="1"/>
  <c r="AM1073" i="1" s="1"/>
  <c r="AL1074" i="1"/>
  <c r="AM1074" i="1" s="1"/>
  <c r="AL1075" i="1"/>
  <c r="AM1075" i="1" s="1"/>
  <c r="AL1076" i="1"/>
  <c r="AM1076" i="1" s="1"/>
  <c r="AL1077" i="1"/>
  <c r="AM1077" i="1" s="1"/>
  <c r="AL1078" i="1"/>
  <c r="AM1078" i="1" s="1"/>
  <c r="AL1079" i="1"/>
  <c r="AM1079" i="1" s="1"/>
  <c r="AL1080" i="1"/>
  <c r="AM1080" i="1" s="1"/>
  <c r="AL1081" i="1"/>
  <c r="AM1081" i="1" s="1"/>
  <c r="AL1082" i="1"/>
  <c r="AM1082" i="1" s="1"/>
  <c r="AL1083" i="1"/>
  <c r="AM1083" i="1" s="1"/>
  <c r="AL1084" i="1"/>
  <c r="AM1084" i="1" s="1"/>
  <c r="AL1085" i="1"/>
  <c r="AM1085" i="1" s="1"/>
  <c r="AL1086" i="1"/>
  <c r="AM1086" i="1" s="1"/>
  <c r="AL1087" i="1"/>
  <c r="AM1087" i="1" s="1"/>
  <c r="AL1088" i="1"/>
  <c r="AM1088" i="1" s="1"/>
  <c r="AL1089" i="1"/>
  <c r="AM1089" i="1" s="1"/>
  <c r="AL1090" i="1"/>
  <c r="AM1090" i="1" s="1"/>
  <c r="AL1091" i="1"/>
  <c r="AM1091" i="1" s="1"/>
  <c r="AL1092" i="1"/>
  <c r="AM1092" i="1" s="1"/>
  <c r="AL1093" i="1"/>
  <c r="AM1093" i="1" s="1"/>
  <c r="AL1094" i="1"/>
  <c r="AM1094" i="1" s="1"/>
  <c r="AL1095" i="1"/>
  <c r="AM1095" i="1" s="1"/>
  <c r="AL1096" i="1"/>
  <c r="AM1096" i="1" s="1"/>
  <c r="AL1097" i="1"/>
  <c r="AM1097" i="1" s="1"/>
  <c r="AL1098" i="1"/>
  <c r="AM1098" i="1" s="1"/>
  <c r="AL1099" i="1"/>
  <c r="AM1099" i="1" s="1"/>
  <c r="AL1100" i="1"/>
  <c r="AM1100" i="1" s="1"/>
  <c r="AL1101" i="1"/>
  <c r="AM1101" i="1" s="1"/>
  <c r="AL1102" i="1"/>
  <c r="AM1102" i="1" s="1"/>
  <c r="AL1103" i="1"/>
  <c r="AM1103" i="1" s="1"/>
  <c r="AL1104" i="1"/>
  <c r="AM1104" i="1" s="1"/>
  <c r="AL1105" i="1"/>
  <c r="AM1105" i="1" s="1"/>
  <c r="AL1106" i="1"/>
  <c r="AM1106" i="1" s="1"/>
  <c r="AL1107" i="1"/>
  <c r="AM1107" i="1" s="1"/>
  <c r="AL1108" i="1"/>
  <c r="AM1108" i="1" s="1"/>
  <c r="AL1109" i="1"/>
  <c r="AM1109" i="1" s="1"/>
  <c r="AL1110" i="1"/>
  <c r="AM1110" i="1" s="1"/>
  <c r="AL1111" i="1"/>
  <c r="AM1111" i="1" s="1"/>
  <c r="AL1112" i="1"/>
  <c r="AM1112" i="1" s="1"/>
  <c r="AL1113" i="1"/>
  <c r="AM1113" i="1" s="1"/>
  <c r="AL1114" i="1"/>
  <c r="AM1114" i="1" s="1"/>
  <c r="AL1115" i="1"/>
  <c r="AM1115" i="1" s="1"/>
  <c r="AL1116" i="1"/>
  <c r="AM1116" i="1" s="1"/>
  <c r="AL1117" i="1"/>
  <c r="AM1117" i="1" s="1"/>
  <c r="AL1118" i="1"/>
  <c r="AM1118" i="1" s="1"/>
  <c r="AL1119" i="1"/>
  <c r="AM1119" i="1" s="1"/>
  <c r="AL1120" i="1"/>
  <c r="AM1120" i="1" s="1"/>
  <c r="AL1121" i="1"/>
  <c r="AM1121" i="1" s="1"/>
  <c r="AL1122" i="1"/>
  <c r="AM1122" i="1" s="1"/>
  <c r="AL1123" i="1"/>
  <c r="AM1123" i="1" s="1"/>
  <c r="AL1124" i="1"/>
  <c r="AM1124" i="1" s="1"/>
  <c r="AL1125" i="1"/>
  <c r="AM1125" i="1" s="1"/>
  <c r="AL1126" i="1"/>
  <c r="AM1126" i="1" s="1"/>
  <c r="AL1127" i="1"/>
  <c r="AM1127" i="1" s="1"/>
  <c r="AL1128" i="1"/>
  <c r="AM1128" i="1" s="1"/>
  <c r="AL1129" i="1"/>
  <c r="AM1129" i="1" s="1"/>
  <c r="AL1130" i="1"/>
  <c r="AM1130" i="1" s="1"/>
  <c r="AL1131" i="1"/>
  <c r="AM1131" i="1" s="1"/>
  <c r="AL1132" i="1"/>
  <c r="AM1132" i="1" s="1"/>
  <c r="AL1133" i="1"/>
  <c r="AM1133" i="1" s="1"/>
  <c r="AL1134" i="1"/>
  <c r="AM1134" i="1" s="1"/>
  <c r="AL1135" i="1"/>
  <c r="AM1135" i="1" s="1"/>
  <c r="AL1136" i="1"/>
  <c r="AM1136" i="1" s="1"/>
  <c r="AL1137" i="1"/>
  <c r="AM1137" i="1" s="1"/>
  <c r="AL1138" i="1"/>
  <c r="AM1138" i="1" s="1"/>
  <c r="AL1139" i="1"/>
  <c r="AM1139" i="1" s="1"/>
  <c r="AL1140" i="1"/>
  <c r="AM1140" i="1" s="1"/>
  <c r="AL1141" i="1"/>
  <c r="AM1141" i="1" s="1"/>
  <c r="AL1142" i="1"/>
  <c r="AM1142" i="1" s="1"/>
  <c r="AL1143" i="1"/>
  <c r="AM1143" i="1" s="1"/>
  <c r="AL1144" i="1"/>
  <c r="AM1144" i="1" s="1"/>
  <c r="AL1145" i="1"/>
  <c r="AM1145" i="1" s="1"/>
  <c r="AL1146" i="1"/>
  <c r="AM1146" i="1" s="1"/>
  <c r="AL1147" i="1"/>
  <c r="AM1147" i="1" s="1"/>
  <c r="AL1148" i="1"/>
  <c r="AM1148" i="1" s="1"/>
  <c r="AL1149" i="1"/>
  <c r="AM1149" i="1" s="1"/>
  <c r="AL1150" i="1"/>
  <c r="AM1150" i="1" s="1"/>
  <c r="AL1151" i="1"/>
  <c r="AM1151" i="1" s="1"/>
  <c r="AL1152" i="1"/>
  <c r="AM1152" i="1" s="1"/>
  <c r="AL1153" i="1"/>
  <c r="AM1153" i="1" s="1"/>
  <c r="AL1154" i="1"/>
  <c r="AM1154" i="1" s="1"/>
  <c r="AL1155" i="1"/>
  <c r="AM1155" i="1" s="1"/>
  <c r="AL1156" i="1"/>
  <c r="AM1156" i="1" s="1"/>
  <c r="AL1157" i="1"/>
  <c r="AM1157" i="1" s="1"/>
  <c r="AL1158" i="1"/>
  <c r="AM1158" i="1" s="1"/>
  <c r="AL1159" i="1"/>
  <c r="AM1159" i="1" s="1"/>
  <c r="AL1160" i="1"/>
  <c r="AM1160" i="1" s="1"/>
  <c r="AL1161" i="1"/>
  <c r="AM1161" i="1" s="1"/>
  <c r="AL1162" i="1"/>
  <c r="AM1162" i="1" s="1"/>
  <c r="AL1163" i="1"/>
  <c r="AM1163" i="1" s="1"/>
  <c r="AL1164" i="1"/>
  <c r="AM1164" i="1" s="1"/>
  <c r="AL1165" i="1"/>
  <c r="AM1165" i="1" s="1"/>
  <c r="AL1166" i="1"/>
  <c r="AM1166" i="1" s="1"/>
  <c r="AL1167" i="1"/>
  <c r="AM1167" i="1" s="1"/>
  <c r="AL1168" i="1"/>
  <c r="AM1168" i="1" s="1"/>
  <c r="AL1169" i="1"/>
  <c r="AM1169" i="1" s="1"/>
  <c r="AL1170" i="1"/>
  <c r="AM1170" i="1" s="1"/>
  <c r="AL1171" i="1"/>
  <c r="AM1171" i="1" s="1"/>
  <c r="AL1172" i="1"/>
  <c r="AM1172" i="1" s="1"/>
  <c r="AL1173" i="1"/>
  <c r="AM1173" i="1" s="1"/>
  <c r="AL1174" i="1"/>
  <c r="AM1174" i="1" s="1"/>
  <c r="AL1175" i="1"/>
  <c r="AM1175" i="1" s="1"/>
  <c r="AL1176" i="1"/>
  <c r="AM1176" i="1" s="1"/>
  <c r="AL1177" i="1"/>
  <c r="AM1177" i="1" s="1"/>
  <c r="AL1178" i="1"/>
  <c r="AM1178" i="1" s="1"/>
  <c r="AL1179" i="1"/>
  <c r="AM1179" i="1" s="1"/>
  <c r="AL1180" i="1"/>
  <c r="AM1180" i="1" s="1"/>
  <c r="AL1181" i="1"/>
  <c r="AM1181" i="1" s="1"/>
  <c r="AL1182" i="1"/>
  <c r="AM1182" i="1" s="1"/>
  <c r="AL1183" i="1"/>
  <c r="AM1183" i="1" s="1"/>
  <c r="AL1184" i="1"/>
  <c r="AM1184" i="1" s="1"/>
  <c r="AL1185" i="1"/>
  <c r="AM1185" i="1" s="1"/>
  <c r="AL1186" i="1"/>
  <c r="AM1186" i="1" s="1"/>
  <c r="AL1187" i="1"/>
  <c r="AM1187" i="1" s="1"/>
  <c r="AL1188" i="1"/>
  <c r="AM1188" i="1" s="1"/>
  <c r="AL1189" i="1"/>
  <c r="AM1189" i="1" s="1"/>
  <c r="AL1190" i="1"/>
  <c r="AM1190" i="1" s="1"/>
  <c r="AL1191" i="1"/>
  <c r="AM1191" i="1" s="1"/>
  <c r="AL1192" i="1"/>
  <c r="AM1192" i="1" s="1"/>
  <c r="AL1193" i="1"/>
  <c r="AM1193" i="1" s="1"/>
  <c r="AL1194" i="1"/>
  <c r="AM1194" i="1" s="1"/>
  <c r="AL1195" i="1"/>
  <c r="AM1195" i="1" s="1"/>
  <c r="AL1196" i="1"/>
  <c r="AM1196" i="1" s="1"/>
  <c r="AL1197" i="1"/>
  <c r="AM1197" i="1" s="1"/>
  <c r="AL1198" i="1"/>
  <c r="AM1198" i="1" s="1"/>
  <c r="AL1199" i="1"/>
  <c r="AM1199" i="1" s="1"/>
  <c r="AL1200" i="1"/>
  <c r="AM1200" i="1" s="1"/>
  <c r="AL1201" i="1"/>
  <c r="AM1201" i="1" s="1"/>
  <c r="AL1202" i="1"/>
  <c r="AM1202" i="1" s="1"/>
  <c r="AL1203" i="1"/>
  <c r="AM1203" i="1" s="1"/>
  <c r="AL1204" i="1"/>
  <c r="AM1204" i="1" s="1"/>
  <c r="AL1205" i="1"/>
  <c r="AM1205" i="1" s="1"/>
  <c r="AL1206" i="1"/>
  <c r="AM1206" i="1" s="1"/>
  <c r="AL1207" i="1"/>
  <c r="AM1207" i="1" s="1"/>
  <c r="AL1208" i="1"/>
  <c r="AM1208" i="1" s="1"/>
  <c r="AL1209" i="1"/>
  <c r="AM1209" i="1" s="1"/>
  <c r="AL1210" i="1"/>
  <c r="AM1210" i="1" s="1"/>
  <c r="AL1211" i="1"/>
  <c r="AM1211" i="1" s="1"/>
  <c r="AL1212" i="1"/>
  <c r="AM1212" i="1" s="1"/>
  <c r="AL1213" i="1"/>
  <c r="AM1213" i="1" s="1"/>
  <c r="AL1214" i="1"/>
  <c r="AM1214" i="1" s="1"/>
  <c r="AL1215" i="1"/>
  <c r="AM1215" i="1" s="1"/>
  <c r="AL1216" i="1"/>
  <c r="AM1216" i="1" s="1"/>
  <c r="AL1217" i="1"/>
  <c r="AM1217" i="1" s="1"/>
  <c r="AL1218" i="1"/>
  <c r="AM1218" i="1" s="1"/>
  <c r="AL1219" i="1"/>
  <c r="AM1219" i="1" s="1"/>
  <c r="AL1220" i="1"/>
  <c r="AM1220" i="1" s="1"/>
  <c r="AL1221" i="1"/>
  <c r="AM1221" i="1" s="1"/>
  <c r="AL1222" i="1"/>
  <c r="AM1222" i="1" s="1"/>
  <c r="AL1223" i="1"/>
  <c r="AM1223" i="1" s="1"/>
  <c r="AL1224" i="1"/>
  <c r="AM1224" i="1" s="1"/>
  <c r="AL1225" i="1"/>
  <c r="AM1225" i="1" s="1"/>
  <c r="AL1226" i="1"/>
  <c r="AM1226" i="1" s="1"/>
  <c r="AL1227" i="1"/>
  <c r="AM1227" i="1" s="1"/>
  <c r="AL1228" i="1"/>
  <c r="AM1228" i="1" s="1"/>
  <c r="AL1229" i="1"/>
  <c r="AM1229" i="1" s="1"/>
  <c r="AL1230" i="1"/>
  <c r="AM1230" i="1" s="1"/>
  <c r="AL1231" i="1"/>
  <c r="AM1231" i="1" s="1"/>
  <c r="AL1232" i="1"/>
  <c r="AM1232" i="1" s="1"/>
  <c r="AL1233" i="1"/>
  <c r="AM1233" i="1" s="1"/>
  <c r="AL1234" i="1"/>
  <c r="AM1234" i="1" s="1"/>
  <c r="AL1235" i="1"/>
  <c r="AM1235" i="1" s="1"/>
  <c r="AL1236" i="1"/>
  <c r="AM1236" i="1" s="1"/>
  <c r="AL1237" i="1"/>
  <c r="AM1237" i="1" s="1"/>
  <c r="AL1238" i="1"/>
  <c r="AM1238" i="1" s="1"/>
  <c r="AL1239" i="1"/>
  <c r="AM1239" i="1" s="1"/>
  <c r="AL1240" i="1"/>
  <c r="AM1240" i="1" s="1"/>
  <c r="AL1241" i="1"/>
  <c r="AM1241" i="1" s="1"/>
  <c r="AL1242" i="1"/>
  <c r="AM1242" i="1" s="1"/>
  <c r="AL1243" i="1"/>
  <c r="AM1243" i="1" s="1"/>
  <c r="AL1244" i="1"/>
  <c r="AM1244" i="1" s="1"/>
  <c r="AL1245" i="1"/>
  <c r="AM1245" i="1" s="1"/>
  <c r="AL1246" i="1"/>
  <c r="AM1246" i="1" s="1"/>
  <c r="AL1247" i="1"/>
  <c r="AM1247" i="1" s="1"/>
  <c r="AL1248" i="1"/>
  <c r="AM1248" i="1" s="1"/>
  <c r="AL1249" i="1"/>
  <c r="AM1249" i="1" s="1"/>
  <c r="AL1250" i="1"/>
  <c r="AM1250" i="1" s="1"/>
  <c r="AL1251" i="1"/>
  <c r="AM1251" i="1" s="1"/>
  <c r="AL1252" i="1"/>
  <c r="AM1252" i="1" s="1"/>
  <c r="AL1253" i="1"/>
  <c r="AM1253" i="1" s="1"/>
  <c r="AL1254" i="1"/>
  <c r="AM1254" i="1" s="1"/>
  <c r="AL1255" i="1"/>
  <c r="AM1255" i="1" s="1"/>
  <c r="AL1256" i="1"/>
  <c r="AM1256" i="1" s="1"/>
  <c r="AL1257" i="1"/>
  <c r="AM1257" i="1" s="1"/>
  <c r="AL1258" i="1"/>
  <c r="AM1258" i="1" s="1"/>
  <c r="AL1259" i="1"/>
  <c r="AM1259" i="1" s="1"/>
  <c r="AL1260" i="1"/>
  <c r="AM1260" i="1" s="1"/>
  <c r="AL1261" i="1"/>
  <c r="AM1261" i="1" s="1"/>
  <c r="AL1262" i="1"/>
  <c r="AM1262" i="1" s="1"/>
  <c r="AL1263" i="1"/>
  <c r="AM1263" i="1" s="1"/>
  <c r="AL1264" i="1"/>
  <c r="AM1264" i="1" s="1"/>
  <c r="AL1265" i="1"/>
  <c r="AM1265" i="1" s="1"/>
  <c r="AL1266" i="1"/>
  <c r="AM1266" i="1" s="1"/>
  <c r="AL1267" i="1"/>
  <c r="AM1267" i="1" s="1"/>
  <c r="AL1268" i="1"/>
  <c r="AM1268" i="1" s="1"/>
  <c r="AL1269" i="1"/>
  <c r="AM1269" i="1" s="1"/>
  <c r="AL1270" i="1"/>
  <c r="AM1270" i="1" s="1"/>
  <c r="AL1271" i="1"/>
  <c r="AM1271" i="1" s="1"/>
  <c r="AL1272" i="1"/>
  <c r="AM1272" i="1" s="1"/>
  <c r="AL1273" i="1"/>
  <c r="AM1273" i="1" s="1"/>
  <c r="AL1274" i="1"/>
  <c r="AM1274" i="1" s="1"/>
  <c r="AL1275" i="1"/>
  <c r="AM1275" i="1" s="1"/>
  <c r="AL1276" i="1"/>
  <c r="AM1276" i="1" s="1"/>
  <c r="AL1277" i="1"/>
  <c r="AM1277" i="1" s="1"/>
  <c r="AL1278" i="1"/>
  <c r="AM1278" i="1" s="1"/>
  <c r="AL1279" i="1"/>
  <c r="AM1279" i="1" s="1"/>
  <c r="AL1280" i="1"/>
  <c r="AM1280" i="1" s="1"/>
  <c r="AL1281" i="1"/>
  <c r="AM1281" i="1" s="1"/>
  <c r="AL1282" i="1"/>
  <c r="AM1282" i="1" s="1"/>
  <c r="AL1283" i="1"/>
  <c r="AM1283" i="1" s="1"/>
  <c r="AL1284" i="1"/>
  <c r="AM1284" i="1" s="1"/>
  <c r="AL1285" i="1"/>
  <c r="AM1285" i="1" s="1"/>
  <c r="AL1286" i="1"/>
  <c r="AM1286" i="1" s="1"/>
  <c r="AL1287" i="1"/>
  <c r="AM1287" i="1" s="1"/>
  <c r="AL1288" i="1"/>
  <c r="AM1288" i="1" s="1"/>
  <c r="AL1289" i="1"/>
  <c r="AM1289" i="1" s="1"/>
  <c r="AL1290" i="1"/>
  <c r="AM1290" i="1" s="1"/>
  <c r="AL1291" i="1"/>
  <c r="AM1291" i="1" s="1"/>
  <c r="AL1292" i="1"/>
  <c r="AM1292" i="1" s="1"/>
  <c r="AL1293" i="1"/>
  <c r="AM1293" i="1" s="1"/>
  <c r="AL1294" i="1"/>
  <c r="AM1294" i="1" s="1"/>
  <c r="AL1295" i="1"/>
  <c r="AM1295" i="1" s="1"/>
  <c r="AL1296" i="1"/>
  <c r="AM1296" i="1" s="1"/>
  <c r="AL1297" i="1"/>
  <c r="AM1297" i="1" s="1"/>
  <c r="AL1298" i="1"/>
  <c r="AM1298" i="1" s="1"/>
  <c r="AL1299" i="1"/>
  <c r="AM1299" i="1" s="1"/>
  <c r="AL1300" i="1"/>
  <c r="AM1300" i="1" s="1"/>
  <c r="AL1301" i="1"/>
  <c r="AM1301" i="1" s="1"/>
  <c r="AL1302" i="1"/>
  <c r="AM1302" i="1" s="1"/>
  <c r="AL1303" i="1"/>
  <c r="AM1303" i="1" s="1"/>
  <c r="AL1304" i="1"/>
  <c r="AM1304" i="1" s="1"/>
  <c r="AL1305" i="1"/>
  <c r="AM1305" i="1" s="1"/>
  <c r="AL1306" i="1"/>
  <c r="AM1306" i="1" s="1"/>
  <c r="AL1307" i="1"/>
  <c r="AM1307" i="1" s="1"/>
  <c r="AL1308" i="1"/>
  <c r="AM1308" i="1" s="1"/>
  <c r="AL1309" i="1"/>
  <c r="AM1309" i="1" s="1"/>
  <c r="AL1310" i="1"/>
  <c r="AM1310" i="1" s="1"/>
  <c r="AL1311" i="1"/>
  <c r="AM1311" i="1" s="1"/>
  <c r="AL1312" i="1"/>
  <c r="AM1312" i="1" s="1"/>
  <c r="AL1313" i="1"/>
  <c r="AM1313" i="1" s="1"/>
  <c r="AL1314" i="1"/>
  <c r="AM1314" i="1" s="1"/>
  <c r="AL1315" i="1"/>
  <c r="AM1315" i="1" s="1"/>
  <c r="AL1316" i="1"/>
  <c r="AM1316" i="1" s="1"/>
  <c r="AL1317" i="1"/>
  <c r="AM1317" i="1" s="1"/>
  <c r="AL1318" i="1"/>
  <c r="AM1318" i="1" s="1"/>
  <c r="AL1319" i="1"/>
  <c r="AM1319" i="1" s="1"/>
  <c r="AL1320" i="1"/>
  <c r="AM1320" i="1" s="1"/>
  <c r="AL1321" i="1"/>
  <c r="AM1321" i="1" s="1"/>
  <c r="AL1322" i="1"/>
  <c r="AM1322" i="1" s="1"/>
  <c r="AL1323" i="1"/>
  <c r="AM1323" i="1" s="1"/>
  <c r="AL1324" i="1"/>
  <c r="AM1324" i="1" s="1"/>
  <c r="AL1325" i="1"/>
  <c r="AM1325" i="1" s="1"/>
  <c r="AL1326" i="1"/>
  <c r="AM1326" i="1" s="1"/>
  <c r="AL1327" i="1"/>
  <c r="AM1327" i="1" s="1"/>
  <c r="AL1328" i="1"/>
  <c r="AM1328" i="1" s="1"/>
  <c r="AL1329" i="1"/>
  <c r="AM1329" i="1" s="1"/>
  <c r="AL1330" i="1"/>
  <c r="AM1330" i="1" s="1"/>
  <c r="AL1331" i="1"/>
  <c r="AM1331" i="1" s="1"/>
  <c r="AL1332" i="1"/>
  <c r="AM1332" i="1" s="1"/>
  <c r="AL1333" i="1"/>
  <c r="AM1333" i="1" s="1"/>
  <c r="AL1334" i="1"/>
  <c r="AM1334" i="1" s="1"/>
  <c r="AL1335" i="1"/>
  <c r="AM1335" i="1" s="1"/>
  <c r="AL1336" i="1"/>
  <c r="AM1336" i="1" s="1"/>
  <c r="AL1337" i="1"/>
  <c r="AM1337" i="1" s="1"/>
  <c r="AL1338" i="1"/>
  <c r="AM1338" i="1" s="1"/>
  <c r="AL1339" i="1"/>
  <c r="AM1339" i="1" s="1"/>
  <c r="AL1340" i="1"/>
  <c r="AM1340" i="1" s="1"/>
  <c r="AL1341" i="1"/>
  <c r="AM1341" i="1" s="1"/>
  <c r="AL1342" i="1"/>
  <c r="AM1342" i="1" s="1"/>
  <c r="AL1343" i="1"/>
  <c r="AM1343" i="1" s="1"/>
  <c r="AL1344" i="1"/>
  <c r="AM1344" i="1" s="1"/>
  <c r="AL1345" i="1"/>
  <c r="AM1345" i="1" s="1"/>
  <c r="AL1346" i="1"/>
  <c r="AM1346" i="1" s="1"/>
  <c r="AL1347" i="1"/>
  <c r="AM1347" i="1" s="1"/>
  <c r="AL1348" i="1"/>
  <c r="AM1348" i="1" s="1"/>
  <c r="AL1349" i="1"/>
  <c r="AM1349" i="1" s="1"/>
  <c r="AL1350" i="1"/>
  <c r="AM1350" i="1" s="1"/>
  <c r="AL1351" i="1"/>
  <c r="AM1351" i="1" s="1"/>
  <c r="AL1352" i="1"/>
  <c r="AM1352" i="1" s="1"/>
  <c r="AL1353" i="1"/>
  <c r="AM1353" i="1" s="1"/>
  <c r="AL1354" i="1"/>
  <c r="AM1354" i="1" s="1"/>
  <c r="AL1355" i="1"/>
  <c r="AM1355" i="1" s="1"/>
  <c r="AL1356" i="1"/>
  <c r="AM1356" i="1" s="1"/>
  <c r="AL1357" i="1"/>
  <c r="AM1357" i="1" s="1"/>
  <c r="AL1358" i="1"/>
  <c r="AM1358" i="1" s="1"/>
  <c r="AL1359" i="1"/>
  <c r="AM1359" i="1" s="1"/>
  <c r="AL1360" i="1"/>
  <c r="AM1360" i="1" s="1"/>
  <c r="AL1361" i="1"/>
  <c r="AM1361" i="1" s="1"/>
  <c r="AL1362" i="1"/>
  <c r="AM1362" i="1" s="1"/>
  <c r="AL1363" i="1"/>
  <c r="AM1363" i="1" s="1"/>
  <c r="AL1364" i="1"/>
  <c r="AM1364" i="1" s="1"/>
  <c r="AL1365" i="1"/>
  <c r="AM1365" i="1" s="1"/>
  <c r="AL1366" i="1"/>
  <c r="AM1366" i="1" s="1"/>
  <c r="AL1367" i="1"/>
  <c r="AM1367" i="1" s="1"/>
  <c r="AL1368" i="1"/>
  <c r="AM1368" i="1" s="1"/>
  <c r="AL1369" i="1"/>
  <c r="AM1369" i="1" s="1"/>
  <c r="AL1370" i="1"/>
  <c r="AM1370" i="1" s="1"/>
  <c r="AL1371" i="1"/>
  <c r="AM1371" i="1" s="1"/>
  <c r="AL1372" i="1"/>
  <c r="AM1372" i="1" s="1"/>
  <c r="AL1373" i="1"/>
  <c r="AM1373" i="1" s="1"/>
  <c r="AL1374" i="1"/>
  <c r="AM1374" i="1" s="1"/>
  <c r="AL1375" i="1"/>
  <c r="AM1375" i="1" s="1"/>
  <c r="AL1376" i="1"/>
  <c r="AM1376" i="1" s="1"/>
  <c r="AL1377" i="1"/>
  <c r="AM1377" i="1" s="1"/>
  <c r="AL1378" i="1"/>
  <c r="AM1378" i="1" s="1"/>
  <c r="AL1379" i="1"/>
  <c r="AM1379" i="1" s="1"/>
  <c r="AL1380" i="1"/>
  <c r="AM1380" i="1" s="1"/>
  <c r="AL1381" i="1"/>
  <c r="AM1381" i="1" s="1"/>
  <c r="AL1382" i="1"/>
  <c r="AM1382" i="1" s="1"/>
  <c r="AL1383" i="1"/>
  <c r="AM1383" i="1" s="1"/>
  <c r="AL1384" i="1"/>
  <c r="AM1384" i="1" s="1"/>
  <c r="AL1385" i="1"/>
  <c r="AM1385" i="1" s="1"/>
  <c r="AL1386" i="1"/>
  <c r="AM1386" i="1" s="1"/>
  <c r="AL1387" i="1"/>
  <c r="AM1387" i="1" s="1"/>
  <c r="AL1388" i="1"/>
  <c r="AM1388" i="1" s="1"/>
  <c r="AL1389" i="1"/>
  <c r="AM1389" i="1" s="1"/>
  <c r="AL1390" i="1"/>
  <c r="AM1390" i="1" s="1"/>
  <c r="AL1391" i="1"/>
  <c r="AM1391" i="1" s="1"/>
  <c r="AL1392" i="1"/>
  <c r="AM1392" i="1" s="1"/>
  <c r="AL1393" i="1"/>
  <c r="AM1393" i="1" s="1"/>
  <c r="AL1394" i="1"/>
  <c r="AM1394" i="1" s="1"/>
  <c r="AL1395" i="1"/>
  <c r="AM1395" i="1" s="1"/>
  <c r="AL1396" i="1"/>
  <c r="AM1396" i="1" s="1"/>
  <c r="AL1397" i="1"/>
  <c r="AM1397" i="1" s="1"/>
  <c r="AL1398" i="1"/>
  <c r="AM1398" i="1" s="1"/>
  <c r="AL1399" i="1"/>
  <c r="AM1399" i="1" s="1"/>
  <c r="AL1400" i="1"/>
  <c r="AM1400" i="1" s="1"/>
  <c r="AL1401" i="1"/>
  <c r="AM1401" i="1" s="1"/>
  <c r="AL1402" i="1"/>
  <c r="AM1402" i="1" s="1"/>
  <c r="AL1403" i="1"/>
  <c r="AM1403" i="1" s="1"/>
  <c r="AL1404" i="1"/>
  <c r="AM1404" i="1" s="1"/>
  <c r="AL1405" i="1"/>
  <c r="AM1405" i="1" s="1"/>
  <c r="AL1406" i="1"/>
  <c r="AM1406" i="1" s="1"/>
  <c r="AL1407" i="1"/>
  <c r="AM1407" i="1" s="1"/>
  <c r="AL1408" i="1"/>
  <c r="AM1408" i="1" s="1"/>
  <c r="AL1409" i="1"/>
  <c r="AM1409" i="1" s="1"/>
  <c r="AL1410" i="1"/>
  <c r="AM1410" i="1" s="1"/>
  <c r="AL1411" i="1"/>
  <c r="AM1411" i="1" s="1"/>
  <c r="AL1412" i="1"/>
  <c r="AM1412" i="1" s="1"/>
  <c r="AL1413" i="1"/>
  <c r="AM1413" i="1" s="1"/>
  <c r="AL1414" i="1"/>
  <c r="AM1414" i="1" s="1"/>
  <c r="AL1415" i="1"/>
  <c r="AM1415" i="1" s="1"/>
  <c r="AL1416" i="1"/>
  <c r="AM1416" i="1" s="1"/>
  <c r="AL1417" i="1"/>
  <c r="AM1417" i="1" s="1"/>
  <c r="AL1418" i="1"/>
  <c r="AM1418" i="1" s="1"/>
  <c r="AL1419" i="1"/>
  <c r="AM1419" i="1" s="1"/>
  <c r="AL1420" i="1"/>
  <c r="AM1420" i="1" s="1"/>
  <c r="AL1421" i="1"/>
  <c r="AM1421" i="1" s="1"/>
  <c r="AL1422" i="1"/>
  <c r="AM1422" i="1" s="1"/>
  <c r="AL1423" i="1"/>
  <c r="AM1423" i="1" s="1"/>
  <c r="AL1424" i="1"/>
  <c r="AM1424" i="1" s="1"/>
  <c r="AL1425" i="1"/>
  <c r="AM1425" i="1" s="1"/>
  <c r="AL1426" i="1"/>
  <c r="AM1426" i="1" s="1"/>
  <c r="AL1427" i="1"/>
  <c r="AM1427" i="1" s="1"/>
  <c r="AL1428" i="1"/>
  <c r="AM1428" i="1" s="1"/>
  <c r="AL1429" i="1"/>
  <c r="AM1429" i="1" s="1"/>
  <c r="AL1430" i="1"/>
  <c r="AM1430" i="1" s="1"/>
  <c r="AL1431" i="1"/>
  <c r="AM1431" i="1" s="1"/>
  <c r="AL1432" i="1"/>
  <c r="AM1432" i="1" s="1"/>
  <c r="AL1433" i="1"/>
  <c r="AM1433" i="1" s="1"/>
  <c r="AL1434" i="1"/>
  <c r="AM1434" i="1" s="1"/>
  <c r="AL1435" i="1"/>
  <c r="AM1435" i="1" s="1"/>
  <c r="AL1436" i="1"/>
  <c r="AM1436" i="1" s="1"/>
  <c r="AL1437" i="1"/>
  <c r="AM1437" i="1" s="1"/>
  <c r="AL1438" i="1"/>
  <c r="AM1438" i="1" s="1"/>
  <c r="AL1439" i="1"/>
  <c r="AM1439" i="1" s="1"/>
  <c r="AL1440" i="1"/>
  <c r="AM1440" i="1" s="1"/>
  <c r="AL1441" i="1"/>
  <c r="AM1441" i="1" s="1"/>
  <c r="AL1442" i="1"/>
  <c r="AM1442" i="1" s="1"/>
  <c r="AL1443" i="1"/>
  <c r="AM1443" i="1" s="1"/>
  <c r="AL1444" i="1"/>
  <c r="AM1444" i="1" s="1"/>
  <c r="AL1445" i="1"/>
  <c r="AM1445" i="1" s="1"/>
  <c r="AL1446" i="1"/>
  <c r="AM1446" i="1" s="1"/>
  <c r="AL1447" i="1"/>
  <c r="AM1447" i="1" s="1"/>
  <c r="AL1448" i="1"/>
  <c r="AM1448" i="1" s="1"/>
  <c r="AL1449" i="1"/>
  <c r="AM1449" i="1" s="1"/>
  <c r="AL1450" i="1"/>
  <c r="AM1450" i="1" s="1"/>
  <c r="AL1451" i="1"/>
  <c r="AM1451" i="1" s="1"/>
  <c r="AL1452" i="1"/>
  <c r="AM1452" i="1" s="1"/>
  <c r="AL1453" i="1"/>
  <c r="AM1453" i="1" s="1"/>
  <c r="AL1454" i="1"/>
  <c r="AM1454" i="1" s="1"/>
  <c r="AL1455" i="1"/>
  <c r="AM1455" i="1" s="1"/>
  <c r="AL1456" i="1"/>
  <c r="AM1456" i="1" s="1"/>
  <c r="AL1457" i="1"/>
  <c r="AM1457" i="1" s="1"/>
  <c r="AL1458" i="1"/>
  <c r="AM1458" i="1" s="1"/>
  <c r="AL1459" i="1"/>
  <c r="AM1459" i="1" s="1"/>
  <c r="AL1460" i="1"/>
  <c r="AM1460" i="1" s="1"/>
  <c r="AL1461" i="1"/>
  <c r="AM1461" i="1" s="1"/>
  <c r="AL1462" i="1"/>
  <c r="AM1462" i="1" s="1"/>
  <c r="AL1463" i="1"/>
  <c r="AM1463" i="1" s="1"/>
  <c r="AL1464" i="1"/>
  <c r="AM1464" i="1" s="1"/>
  <c r="AL1465" i="1"/>
  <c r="AM1465" i="1" s="1"/>
  <c r="AL1466" i="1"/>
  <c r="AM1466" i="1" s="1"/>
  <c r="AL1467" i="1"/>
  <c r="AM1467" i="1" s="1"/>
  <c r="AL1468" i="1"/>
  <c r="AM1468" i="1" s="1"/>
  <c r="AL1469" i="1"/>
  <c r="AM1469" i="1" s="1"/>
  <c r="AL1470" i="1"/>
  <c r="AM1470" i="1" s="1"/>
  <c r="AL1471" i="1"/>
  <c r="AM1471" i="1" s="1"/>
  <c r="AL1472" i="1"/>
  <c r="AM1472" i="1" s="1"/>
  <c r="AL1473" i="1"/>
  <c r="AM1473" i="1" s="1"/>
  <c r="AL1474" i="1"/>
  <c r="AM1474" i="1" s="1"/>
  <c r="AL1475" i="1"/>
  <c r="AM1475" i="1" s="1"/>
  <c r="AL1476" i="1"/>
  <c r="AM1476" i="1" s="1"/>
  <c r="AL1477" i="1"/>
  <c r="AM1477" i="1" s="1"/>
  <c r="AL1478" i="1"/>
  <c r="AM1478" i="1" s="1"/>
  <c r="AL1479" i="1"/>
  <c r="AM1479" i="1" s="1"/>
  <c r="AL1480" i="1"/>
  <c r="AM1480" i="1" s="1"/>
  <c r="AL1481" i="1"/>
  <c r="AM1481" i="1" s="1"/>
  <c r="AL1482" i="1"/>
  <c r="AM1482" i="1" s="1"/>
  <c r="AL1483" i="1"/>
  <c r="AM1483" i="1" s="1"/>
  <c r="AL1484" i="1"/>
  <c r="AM1484" i="1" s="1"/>
  <c r="AL1485" i="1"/>
  <c r="AM1485" i="1" s="1"/>
  <c r="AL1486" i="1"/>
  <c r="AM1486" i="1" s="1"/>
  <c r="AL1487" i="1"/>
  <c r="AM1487" i="1" s="1"/>
  <c r="AL1488" i="1"/>
  <c r="AM1488" i="1" s="1"/>
  <c r="AL1489" i="1"/>
  <c r="AM1489" i="1" s="1"/>
  <c r="AL1490" i="1"/>
  <c r="AM1490" i="1" s="1"/>
  <c r="AL1491" i="1"/>
  <c r="AM1491" i="1" s="1"/>
  <c r="AL1492" i="1"/>
  <c r="AM1492" i="1" s="1"/>
  <c r="AL1493" i="1"/>
  <c r="AM1493" i="1" s="1"/>
  <c r="AL1494" i="1"/>
  <c r="AM1494" i="1" s="1"/>
  <c r="AL1495" i="1"/>
  <c r="AM1495" i="1" s="1"/>
  <c r="AL1496" i="1"/>
  <c r="AM1496" i="1" s="1"/>
  <c r="AL1497" i="1"/>
  <c r="AM1497" i="1" s="1"/>
  <c r="AL1498" i="1"/>
  <c r="AM1498" i="1" s="1"/>
  <c r="AL1499" i="1"/>
  <c r="AM1499" i="1" s="1"/>
  <c r="AL1500" i="1"/>
  <c r="AM1500" i="1" s="1"/>
  <c r="AL1501" i="1"/>
  <c r="AM1501" i="1" s="1"/>
  <c r="AL1502" i="1"/>
  <c r="AM1502" i="1" s="1"/>
  <c r="AL1503" i="1"/>
  <c r="AM1503" i="1" s="1"/>
  <c r="AL1504" i="1"/>
  <c r="AM1504" i="1" s="1"/>
  <c r="AL1505" i="1"/>
  <c r="AM1505" i="1" s="1"/>
  <c r="AL1506" i="1"/>
  <c r="AM1506" i="1" s="1"/>
  <c r="AL1507" i="1"/>
  <c r="AM1507" i="1" s="1"/>
  <c r="AL1508" i="1"/>
  <c r="AM1508" i="1" s="1"/>
  <c r="AL1509" i="1"/>
  <c r="AM1509" i="1" s="1"/>
  <c r="AL1510" i="1"/>
  <c r="AM1510" i="1" s="1"/>
  <c r="AL1511" i="1"/>
  <c r="AM1511" i="1" s="1"/>
  <c r="AL1512" i="1"/>
  <c r="AM1512" i="1" s="1"/>
  <c r="AL1513" i="1"/>
  <c r="AM1513" i="1" s="1"/>
  <c r="AL1514" i="1"/>
  <c r="AM1514" i="1" s="1"/>
  <c r="AL1515" i="1"/>
  <c r="AM1515" i="1" s="1"/>
  <c r="AL1516" i="1"/>
  <c r="AM1516" i="1" s="1"/>
  <c r="AL1517" i="1"/>
  <c r="AM1517" i="1" s="1"/>
  <c r="AL1518" i="1"/>
  <c r="AM1518" i="1" s="1"/>
  <c r="AL1519" i="1"/>
  <c r="AM1519" i="1" s="1"/>
  <c r="AL1520" i="1"/>
  <c r="AM1520" i="1" s="1"/>
  <c r="AL1521" i="1"/>
  <c r="AM1521" i="1" s="1"/>
  <c r="AL1522" i="1"/>
  <c r="AM1522" i="1" s="1"/>
  <c r="AL1523" i="1"/>
  <c r="AM1523" i="1" s="1"/>
  <c r="AL1524" i="1"/>
  <c r="AM1524" i="1" s="1"/>
  <c r="AL1525" i="1"/>
  <c r="AM1525" i="1" s="1"/>
  <c r="AL1526" i="1"/>
  <c r="AM1526" i="1" s="1"/>
  <c r="AL1527" i="1"/>
  <c r="AM1527" i="1" s="1"/>
  <c r="AL1528" i="1"/>
  <c r="AM1528" i="1" s="1"/>
  <c r="AL1529" i="1"/>
  <c r="AM1529" i="1" s="1"/>
  <c r="AL1530" i="1"/>
  <c r="AM1530" i="1" s="1"/>
  <c r="AL1531" i="1"/>
  <c r="AM1531" i="1" s="1"/>
  <c r="AL1532" i="1"/>
  <c r="AM1532" i="1" s="1"/>
  <c r="AL1533" i="1"/>
  <c r="AM1533" i="1" s="1"/>
  <c r="AL1534" i="1"/>
  <c r="AM1534" i="1" s="1"/>
  <c r="AL1535" i="1"/>
  <c r="AM1535" i="1" s="1"/>
  <c r="AL1536" i="1"/>
  <c r="AM1536" i="1" s="1"/>
  <c r="AL1537" i="1"/>
  <c r="AM1537" i="1" s="1"/>
  <c r="AL1538" i="1"/>
  <c r="AM1538" i="1" s="1"/>
  <c r="AL1539" i="1"/>
  <c r="AM1539" i="1" s="1"/>
  <c r="AL1540" i="1"/>
  <c r="AM1540" i="1" s="1"/>
  <c r="AL1541" i="1"/>
  <c r="AM1541" i="1" s="1"/>
  <c r="AL1542" i="1"/>
  <c r="AM1542" i="1" s="1"/>
  <c r="AL1543" i="1"/>
  <c r="AM1543" i="1" s="1"/>
  <c r="AL1544" i="1"/>
  <c r="AM1544" i="1" s="1"/>
  <c r="AL1545" i="1"/>
  <c r="AM1545" i="1" s="1"/>
  <c r="AL1546" i="1"/>
  <c r="AM1546" i="1" s="1"/>
  <c r="AL1547" i="1"/>
  <c r="AM1547" i="1" s="1"/>
  <c r="AL1548" i="1"/>
  <c r="AM1548" i="1" s="1"/>
  <c r="AL1549" i="1"/>
  <c r="AM1549" i="1" s="1"/>
  <c r="AL1550" i="1"/>
  <c r="AM1550" i="1" s="1"/>
  <c r="AL1551" i="1"/>
  <c r="AM1551" i="1" s="1"/>
  <c r="AL1552" i="1"/>
  <c r="AM1552" i="1" s="1"/>
  <c r="AL1553" i="1"/>
  <c r="AM1553" i="1" s="1"/>
  <c r="AL1554" i="1"/>
  <c r="AM1554" i="1" s="1"/>
  <c r="AL1555" i="1"/>
  <c r="AM1555" i="1" s="1"/>
  <c r="AL1556" i="1"/>
  <c r="AM1556" i="1" s="1"/>
  <c r="AL1557" i="1"/>
  <c r="AM1557" i="1" s="1"/>
  <c r="AL1558" i="1"/>
  <c r="AM1558" i="1" s="1"/>
  <c r="AL1559" i="1"/>
  <c r="AM1559" i="1" s="1"/>
  <c r="AL1560" i="1"/>
  <c r="AM1560" i="1" s="1"/>
  <c r="AL1561" i="1"/>
  <c r="AM1561" i="1" s="1"/>
  <c r="AL1562" i="1"/>
  <c r="AM1562" i="1" s="1"/>
  <c r="AL1563" i="1"/>
  <c r="AM1563" i="1" s="1"/>
  <c r="AL1564" i="1"/>
  <c r="AM1564" i="1" s="1"/>
  <c r="AL1565" i="1"/>
  <c r="AM1565" i="1" s="1"/>
  <c r="AL1566" i="1"/>
  <c r="AM1566" i="1" s="1"/>
  <c r="AL1567" i="1"/>
  <c r="AM1567" i="1" s="1"/>
  <c r="AL1568" i="1"/>
  <c r="AM1568" i="1" s="1"/>
  <c r="AL1569" i="1"/>
  <c r="AM1569" i="1" s="1"/>
  <c r="AL1570" i="1"/>
  <c r="AM1570" i="1" s="1"/>
  <c r="AL1571" i="1"/>
  <c r="AM1571" i="1" s="1"/>
  <c r="AL1572" i="1"/>
  <c r="AM1572" i="1" s="1"/>
  <c r="AL1573" i="1"/>
  <c r="AM1573" i="1" s="1"/>
  <c r="AL1574" i="1"/>
  <c r="AM1574" i="1" s="1"/>
  <c r="AL1575" i="1"/>
  <c r="AM1575" i="1" s="1"/>
  <c r="AL1576" i="1"/>
  <c r="AM1576" i="1" s="1"/>
  <c r="AL1577" i="1"/>
  <c r="AM1577" i="1" s="1"/>
  <c r="AL1578" i="1"/>
  <c r="AM1578" i="1" s="1"/>
  <c r="AL1579" i="1"/>
  <c r="AM1579" i="1" s="1"/>
  <c r="AL1580" i="1"/>
  <c r="AM1580" i="1" s="1"/>
  <c r="AL1581" i="1"/>
  <c r="AM1581" i="1" s="1"/>
  <c r="AL1582" i="1"/>
  <c r="AM1582" i="1" s="1"/>
  <c r="AL1583" i="1"/>
  <c r="AM1583" i="1" s="1"/>
  <c r="AL1584" i="1"/>
  <c r="AM1584" i="1" s="1"/>
  <c r="AL1585" i="1"/>
  <c r="AM1585" i="1" s="1"/>
  <c r="AL1586" i="1"/>
  <c r="AM1586" i="1" s="1"/>
  <c r="AL1587" i="1"/>
  <c r="AM1587" i="1" s="1"/>
  <c r="AL1588" i="1"/>
  <c r="AM1588" i="1" s="1"/>
  <c r="AL1589" i="1"/>
  <c r="AM1589" i="1" s="1"/>
  <c r="AL1590" i="1"/>
  <c r="AM1590" i="1" s="1"/>
  <c r="AL1591" i="1"/>
  <c r="AM1591" i="1" s="1"/>
  <c r="AL1592" i="1"/>
  <c r="AM1592" i="1" s="1"/>
  <c r="AL1593" i="1"/>
  <c r="AM1593" i="1" s="1"/>
  <c r="AL1594" i="1"/>
  <c r="AM1594" i="1" s="1"/>
  <c r="AL1595" i="1"/>
  <c r="AM1595" i="1" s="1"/>
  <c r="AL1596" i="1"/>
  <c r="AM1596" i="1" s="1"/>
  <c r="AL1597" i="1"/>
  <c r="AM1597" i="1" s="1"/>
  <c r="AL1598" i="1"/>
  <c r="AM1598" i="1" s="1"/>
  <c r="AL1599" i="1"/>
  <c r="AM1599" i="1" s="1"/>
  <c r="AL1600" i="1"/>
  <c r="AM1600" i="1" s="1"/>
  <c r="AL1601" i="1"/>
  <c r="AM1601" i="1" s="1"/>
  <c r="AL1602" i="1"/>
  <c r="AM1602" i="1" s="1"/>
  <c r="AL1603" i="1"/>
  <c r="AM1603" i="1" s="1"/>
  <c r="AL1604" i="1"/>
  <c r="AM1604" i="1" s="1"/>
  <c r="AL1605" i="1"/>
  <c r="AM1605" i="1" s="1"/>
  <c r="AL1606" i="1"/>
  <c r="AM1606" i="1" s="1"/>
  <c r="AL1607" i="1"/>
  <c r="AM1607" i="1" s="1"/>
  <c r="AL1608" i="1"/>
  <c r="AM1608" i="1" s="1"/>
  <c r="AL1609" i="1"/>
  <c r="AM1609" i="1" s="1"/>
  <c r="AL1610" i="1"/>
  <c r="AM1610" i="1" s="1"/>
  <c r="AL1611" i="1"/>
  <c r="AM1611" i="1" s="1"/>
  <c r="AL1612" i="1"/>
  <c r="AM1612" i="1" s="1"/>
  <c r="AL1613" i="1"/>
  <c r="AM1613" i="1" s="1"/>
  <c r="AL1614" i="1"/>
  <c r="AM1614" i="1" s="1"/>
  <c r="AL1615" i="1"/>
  <c r="AM1615" i="1" s="1"/>
  <c r="AL1616" i="1"/>
  <c r="AM1616" i="1" s="1"/>
  <c r="AL1617" i="1"/>
  <c r="AM1617" i="1" s="1"/>
  <c r="AL1618" i="1"/>
  <c r="AM1618" i="1" s="1"/>
  <c r="AL1619" i="1"/>
  <c r="AM1619" i="1" s="1"/>
  <c r="AL1620" i="1"/>
  <c r="AM1620" i="1" s="1"/>
  <c r="AL1621" i="1"/>
  <c r="AM1621" i="1" s="1"/>
  <c r="AL1622" i="1"/>
  <c r="AM1622" i="1" s="1"/>
  <c r="AL1623" i="1"/>
  <c r="AM1623" i="1" s="1"/>
  <c r="AL1624" i="1"/>
  <c r="AM1624" i="1" s="1"/>
  <c r="AL1625" i="1"/>
  <c r="AM1625" i="1" s="1"/>
  <c r="AL1626" i="1"/>
  <c r="AM1626" i="1" s="1"/>
  <c r="AL1627" i="1"/>
  <c r="AM1627" i="1" s="1"/>
  <c r="AL1628" i="1"/>
  <c r="AM1628" i="1" s="1"/>
  <c r="AL1629" i="1"/>
  <c r="AM1629" i="1" s="1"/>
  <c r="AL1630" i="1"/>
  <c r="AM1630" i="1" s="1"/>
  <c r="AL1631" i="1"/>
  <c r="AM1631" i="1" s="1"/>
  <c r="AL1632" i="1"/>
  <c r="AM1632" i="1" s="1"/>
  <c r="AL1633" i="1"/>
  <c r="AM1633" i="1" s="1"/>
  <c r="AL1634" i="1"/>
  <c r="AM1634" i="1" s="1"/>
  <c r="AL1635" i="1"/>
  <c r="AM1635" i="1" s="1"/>
  <c r="AL1636" i="1"/>
  <c r="AM1636" i="1" s="1"/>
  <c r="AL1637" i="1"/>
  <c r="AM1637" i="1" s="1"/>
  <c r="AL1638" i="1"/>
  <c r="AM1638" i="1" s="1"/>
  <c r="AL1639" i="1"/>
  <c r="AM1639" i="1" s="1"/>
  <c r="AL1640" i="1"/>
  <c r="AM1640" i="1" s="1"/>
  <c r="AL1641" i="1"/>
  <c r="AM1641" i="1" s="1"/>
  <c r="AL1642" i="1"/>
  <c r="AM1642" i="1" s="1"/>
  <c r="AL1643" i="1"/>
  <c r="AM1643" i="1" s="1"/>
  <c r="AL1644" i="1"/>
  <c r="AM1644" i="1" s="1"/>
  <c r="AL1645" i="1"/>
  <c r="AM1645" i="1" s="1"/>
  <c r="AL1646" i="1"/>
  <c r="AM1646" i="1" s="1"/>
  <c r="AL1647" i="1"/>
  <c r="AM1647" i="1" s="1"/>
  <c r="AL1648" i="1"/>
  <c r="AM1648" i="1" s="1"/>
  <c r="AL1649" i="1"/>
  <c r="AM1649" i="1" s="1"/>
  <c r="AL1650" i="1"/>
  <c r="AM1650" i="1" s="1"/>
  <c r="AL1651" i="1"/>
  <c r="AM1651" i="1" s="1"/>
  <c r="AL1652" i="1"/>
  <c r="AM1652" i="1" s="1"/>
  <c r="AL1653" i="1"/>
  <c r="AM1653" i="1" s="1"/>
  <c r="AL1654" i="1"/>
  <c r="AM1654" i="1" s="1"/>
  <c r="AL1655" i="1"/>
  <c r="AM1655" i="1" s="1"/>
  <c r="AL1656" i="1"/>
  <c r="AM1656" i="1" s="1"/>
  <c r="AL1657" i="1"/>
  <c r="AM1657" i="1" s="1"/>
  <c r="AL1658" i="1"/>
  <c r="AM1658" i="1" s="1"/>
  <c r="AL1659" i="1"/>
  <c r="AM1659" i="1" s="1"/>
  <c r="AL1660" i="1"/>
  <c r="AM1660" i="1" s="1"/>
  <c r="AL1661" i="1"/>
  <c r="AM1661" i="1" s="1"/>
  <c r="AL1662" i="1"/>
  <c r="AM1662" i="1" s="1"/>
  <c r="AL1663" i="1"/>
  <c r="AM1663" i="1" s="1"/>
  <c r="AL1664" i="1"/>
  <c r="AM1664" i="1" s="1"/>
  <c r="AL1665" i="1"/>
  <c r="AM1665" i="1" s="1"/>
  <c r="AL1666" i="1"/>
  <c r="AM1666" i="1" s="1"/>
  <c r="AL1667" i="1"/>
  <c r="AM1667" i="1" s="1"/>
  <c r="AL1668" i="1"/>
  <c r="AM1668" i="1" s="1"/>
  <c r="AL1669" i="1"/>
  <c r="AM1669" i="1" s="1"/>
  <c r="AL1670" i="1"/>
  <c r="AM1670" i="1" s="1"/>
  <c r="AL1671" i="1"/>
  <c r="AM1671" i="1" s="1"/>
  <c r="AL1672" i="1"/>
  <c r="AM1672" i="1" s="1"/>
  <c r="AL1673" i="1"/>
  <c r="AM1673" i="1" s="1"/>
  <c r="AL1674" i="1"/>
  <c r="AM1674" i="1" s="1"/>
  <c r="AL1675" i="1"/>
  <c r="AM1675" i="1" s="1"/>
  <c r="AL1676" i="1"/>
  <c r="AM1676" i="1" s="1"/>
  <c r="AL1677" i="1"/>
  <c r="AM1677" i="1" s="1"/>
  <c r="AL1678" i="1"/>
  <c r="AM1678" i="1" s="1"/>
  <c r="AL1679" i="1"/>
  <c r="AM1679" i="1" s="1"/>
  <c r="AL1680" i="1"/>
  <c r="AM1680" i="1" s="1"/>
  <c r="AL1681" i="1"/>
  <c r="AM1681" i="1" s="1"/>
  <c r="AL1682" i="1"/>
  <c r="AM1682" i="1" s="1"/>
  <c r="AL1683" i="1"/>
  <c r="AM1683" i="1" s="1"/>
  <c r="AL1684" i="1"/>
  <c r="AM1684" i="1" s="1"/>
  <c r="AL1685" i="1"/>
  <c r="AM1685" i="1" s="1"/>
  <c r="AL1686" i="1"/>
  <c r="AM1686" i="1" s="1"/>
  <c r="AL1687" i="1"/>
  <c r="AM1687" i="1" s="1"/>
  <c r="AL1688" i="1"/>
  <c r="AM1688" i="1" s="1"/>
  <c r="AL1689" i="1"/>
  <c r="AM1689" i="1" s="1"/>
  <c r="AL1690" i="1"/>
  <c r="AM1690" i="1" s="1"/>
  <c r="AL1691" i="1"/>
  <c r="AM1691" i="1" s="1"/>
  <c r="AL1692" i="1"/>
  <c r="AM1692" i="1" s="1"/>
  <c r="AL1693" i="1"/>
  <c r="AM1693" i="1" s="1"/>
  <c r="AL1694" i="1"/>
  <c r="AM1694" i="1" s="1"/>
  <c r="AL1695" i="1"/>
  <c r="AM1695" i="1" s="1"/>
  <c r="AL1696" i="1"/>
  <c r="AM1696" i="1" s="1"/>
  <c r="AL1697" i="1"/>
  <c r="AM1697" i="1" s="1"/>
  <c r="AL1698" i="1"/>
  <c r="AM1698" i="1" s="1"/>
  <c r="AL1699" i="1"/>
  <c r="AM1699" i="1" s="1"/>
  <c r="AL1700" i="1"/>
  <c r="AM1700" i="1" s="1"/>
  <c r="AL1701" i="1"/>
  <c r="AM1701" i="1" s="1"/>
  <c r="AL1702" i="1"/>
  <c r="AM1702" i="1" s="1"/>
  <c r="AL1703" i="1"/>
  <c r="AM1703" i="1" s="1"/>
  <c r="AL1704" i="1"/>
  <c r="AM1704" i="1" s="1"/>
  <c r="AL1705" i="1"/>
  <c r="AM1705" i="1" s="1"/>
  <c r="AL1706" i="1"/>
  <c r="AM1706" i="1" s="1"/>
  <c r="AL1707" i="1"/>
  <c r="AM1707" i="1" s="1"/>
  <c r="AL1708" i="1"/>
  <c r="AM1708" i="1" s="1"/>
  <c r="AL1709" i="1"/>
  <c r="AM1709" i="1" s="1"/>
  <c r="AL1710" i="1"/>
  <c r="AM1710" i="1" s="1"/>
  <c r="AL1711" i="1"/>
  <c r="AM1711" i="1" s="1"/>
  <c r="AL1712" i="1"/>
  <c r="AM1712" i="1" s="1"/>
  <c r="AL1713" i="1"/>
  <c r="AM1713" i="1" s="1"/>
  <c r="AL1714" i="1"/>
  <c r="AM1714" i="1" s="1"/>
  <c r="AL1715" i="1"/>
  <c r="AM1715" i="1" s="1"/>
  <c r="AL1716" i="1"/>
  <c r="AM1716" i="1" s="1"/>
  <c r="AL1717" i="1"/>
  <c r="AM1717" i="1" s="1"/>
  <c r="AL1718" i="1"/>
  <c r="AM1718" i="1" s="1"/>
  <c r="AL1719" i="1"/>
  <c r="AM1719" i="1" s="1"/>
  <c r="AL1720" i="1"/>
  <c r="AM1720" i="1" s="1"/>
  <c r="AL1721" i="1"/>
  <c r="AM1721" i="1" s="1"/>
  <c r="AL1722" i="1"/>
  <c r="AM1722" i="1" s="1"/>
  <c r="AL1723" i="1"/>
  <c r="AM1723" i="1" s="1"/>
  <c r="AL1724" i="1"/>
  <c r="AM1724" i="1" s="1"/>
  <c r="AL1725" i="1"/>
  <c r="AM1725" i="1" s="1"/>
  <c r="AL1726" i="1"/>
  <c r="AM1726" i="1" s="1"/>
  <c r="AL1727" i="1"/>
  <c r="AM1727" i="1" s="1"/>
  <c r="AL1728" i="1"/>
  <c r="AM1728" i="1" s="1"/>
  <c r="AL1729" i="1"/>
  <c r="AM1729" i="1" s="1"/>
  <c r="AL1730" i="1"/>
  <c r="AM1730" i="1" s="1"/>
  <c r="AL1731" i="1"/>
  <c r="AM1731" i="1" s="1"/>
  <c r="AL1732" i="1"/>
  <c r="AM1732" i="1" s="1"/>
  <c r="AL1733" i="1"/>
  <c r="AM1733" i="1" s="1"/>
  <c r="AL1734" i="1"/>
  <c r="AM1734" i="1" s="1"/>
  <c r="AL1735" i="1"/>
  <c r="AM1735" i="1" s="1"/>
  <c r="AL1736" i="1"/>
  <c r="AM1736" i="1" s="1"/>
  <c r="AL1737" i="1"/>
  <c r="AM1737" i="1" s="1"/>
  <c r="AL1738" i="1"/>
  <c r="AM1738" i="1" s="1"/>
  <c r="AL1739" i="1"/>
  <c r="AM1739" i="1" s="1"/>
  <c r="AL1740" i="1"/>
  <c r="AM1740" i="1" s="1"/>
  <c r="AL1741" i="1"/>
  <c r="AM1741" i="1" s="1"/>
  <c r="AL1742" i="1"/>
  <c r="AM1742" i="1" s="1"/>
  <c r="AL1743" i="1"/>
  <c r="AM1743" i="1" s="1"/>
  <c r="AL1744" i="1"/>
  <c r="AM1744" i="1" s="1"/>
  <c r="AL1745" i="1"/>
  <c r="AM1745" i="1" s="1"/>
  <c r="AL1746" i="1"/>
  <c r="AM1746" i="1" s="1"/>
  <c r="AL1747" i="1"/>
  <c r="AM1747" i="1" s="1"/>
  <c r="AL1748" i="1"/>
  <c r="AM1748" i="1" s="1"/>
  <c r="AL1749" i="1"/>
  <c r="AM1749" i="1" s="1"/>
  <c r="AL1750" i="1"/>
  <c r="AM1750" i="1" s="1"/>
  <c r="AL1751" i="1"/>
  <c r="AM1751" i="1" s="1"/>
  <c r="AL1752" i="1"/>
  <c r="AM1752" i="1" s="1"/>
  <c r="AL1753" i="1"/>
  <c r="AM1753" i="1" s="1"/>
  <c r="AL1754" i="1"/>
  <c r="AM1754" i="1" s="1"/>
  <c r="AL1755" i="1"/>
  <c r="AM1755" i="1" s="1"/>
  <c r="AL1756" i="1"/>
  <c r="AM1756" i="1" s="1"/>
  <c r="AL1757" i="1"/>
  <c r="AM1757" i="1" s="1"/>
  <c r="AL1758" i="1"/>
  <c r="AM1758" i="1" s="1"/>
  <c r="AL1759" i="1"/>
  <c r="AM1759" i="1" s="1"/>
  <c r="AL1760" i="1"/>
  <c r="AM1760" i="1" s="1"/>
  <c r="AL1761" i="1"/>
  <c r="AM1761" i="1" s="1"/>
  <c r="AL1762" i="1"/>
  <c r="AM1762" i="1" s="1"/>
  <c r="AL1763" i="1"/>
  <c r="AM1763" i="1" s="1"/>
  <c r="AL1764" i="1"/>
  <c r="AM1764" i="1" s="1"/>
  <c r="AL1765" i="1"/>
  <c r="AM1765" i="1" s="1"/>
  <c r="AL1766" i="1"/>
  <c r="AM1766" i="1" s="1"/>
  <c r="AL1767" i="1"/>
  <c r="AM1767" i="1" s="1"/>
  <c r="AL1768" i="1"/>
  <c r="AM1768" i="1" s="1"/>
  <c r="AL1769" i="1"/>
  <c r="AM1769" i="1" s="1"/>
  <c r="AL1770" i="1"/>
  <c r="AM1770" i="1" s="1"/>
  <c r="AL1771" i="1"/>
  <c r="AM1771" i="1" s="1"/>
  <c r="AL1772" i="1"/>
  <c r="AM1772" i="1" s="1"/>
  <c r="AL1773" i="1"/>
  <c r="AM1773" i="1" s="1"/>
  <c r="AL1774" i="1"/>
  <c r="AM1774" i="1" s="1"/>
  <c r="AL1775" i="1"/>
  <c r="AM1775" i="1" s="1"/>
  <c r="AL1776" i="1"/>
  <c r="AM1776" i="1" s="1"/>
  <c r="AL1777" i="1"/>
  <c r="AM1777" i="1" s="1"/>
  <c r="AL1778" i="1"/>
  <c r="AM1778" i="1" s="1"/>
  <c r="AL1779" i="1"/>
  <c r="AM1779" i="1" s="1"/>
  <c r="AL1780" i="1"/>
  <c r="AM1780" i="1" s="1"/>
  <c r="AL1781" i="1"/>
  <c r="AM1781" i="1" s="1"/>
  <c r="AL1782" i="1"/>
  <c r="AM1782" i="1" s="1"/>
  <c r="AL1783" i="1"/>
  <c r="AM1783" i="1" s="1"/>
  <c r="AL1784" i="1"/>
  <c r="AM1784" i="1" s="1"/>
  <c r="AL1785" i="1"/>
  <c r="AM1785" i="1" s="1"/>
  <c r="AL1786" i="1"/>
  <c r="AM1786" i="1" s="1"/>
  <c r="AL1787" i="1"/>
  <c r="AM1787" i="1" s="1"/>
  <c r="AL1788" i="1"/>
  <c r="AM1788" i="1" s="1"/>
  <c r="AL1789" i="1"/>
  <c r="AM1789" i="1" s="1"/>
  <c r="AL1790" i="1"/>
  <c r="AM1790" i="1" s="1"/>
  <c r="AL1791" i="1"/>
  <c r="AM1791" i="1" s="1"/>
  <c r="AL1792" i="1"/>
  <c r="AM1792" i="1" s="1"/>
  <c r="AL1793" i="1"/>
  <c r="AM1793" i="1" s="1"/>
  <c r="AL1794" i="1"/>
  <c r="AM1794" i="1" s="1"/>
  <c r="AL1795" i="1"/>
  <c r="AM1795" i="1" s="1"/>
  <c r="AL1796" i="1"/>
  <c r="AM1796" i="1" s="1"/>
  <c r="AL1797" i="1"/>
  <c r="AM1797" i="1" s="1"/>
  <c r="AL1798" i="1"/>
  <c r="AM1798" i="1" s="1"/>
  <c r="AL1799" i="1"/>
  <c r="AM1799" i="1" s="1"/>
  <c r="AL1800" i="1"/>
  <c r="AM1800" i="1" s="1"/>
  <c r="AL1801" i="1"/>
  <c r="AM1801" i="1" s="1"/>
  <c r="AL1802" i="1"/>
  <c r="AM1802" i="1" s="1"/>
  <c r="AL1803" i="1"/>
  <c r="AM1803" i="1" s="1"/>
  <c r="AL1804" i="1"/>
  <c r="AM1804" i="1" s="1"/>
  <c r="AL1805" i="1"/>
  <c r="AM1805" i="1" s="1"/>
  <c r="AL1806" i="1"/>
  <c r="AM1806" i="1" s="1"/>
  <c r="AL1807" i="1"/>
  <c r="AM1807" i="1" s="1"/>
  <c r="AL1808" i="1"/>
  <c r="AM1808" i="1" s="1"/>
  <c r="AL1809" i="1"/>
  <c r="AM1809" i="1" s="1"/>
  <c r="AL1810" i="1"/>
  <c r="AM1810" i="1" s="1"/>
  <c r="AL1811" i="1"/>
  <c r="AM1811" i="1" s="1"/>
  <c r="AL1812" i="1"/>
  <c r="AM1812" i="1" s="1"/>
  <c r="AL1813" i="1"/>
  <c r="AM1813" i="1" s="1"/>
  <c r="AL1814" i="1"/>
  <c r="AM1814" i="1" s="1"/>
  <c r="AL1815" i="1"/>
  <c r="AM1815" i="1" s="1"/>
  <c r="AL1816" i="1"/>
  <c r="AM1816" i="1" s="1"/>
  <c r="AL1817" i="1"/>
  <c r="AM1817" i="1" s="1"/>
  <c r="AL1818" i="1"/>
  <c r="AM1818" i="1" s="1"/>
  <c r="AL1819" i="1"/>
  <c r="AM1819" i="1" s="1"/>
  <c r="AL1820" i="1"/>
  <c r="AM1820" i="1" s="1"/>
  <c r="AL1821" i="1"/>
  <c r="AM1821" i="1" s="1"/>
  <c r="AL1822" i="1"/>
  <c r="AM1822" i="1" s="1"/>
  <c r="AL1823" i="1"/>
  <c r="AM1823" i="1" s="1"/>
  <c r="AL1824" i="1"/>
  <c r="AM1824" i="1" s="1"/>
  <c r="AL1825" i="1"/>
  <c r="AM1825" i="1" s="1"/>
  <c r="AL1826" i="1"/>
  <c r="AM1826" i="1" s="1"/>
  <c r="AL1827" i="1"/>
  <c r="AM1827" i="1" s="1"/>
  <c r="T767" i="1"/>
  <c r="U767" i="1" s="1"/>
  <c r="T410" i="1"/>
  <c r="U410" i="1" s="1"/>
  <c r="T1204" i="1"/>
  <c r="U1204" i="1" s="1"/>
  <c r="T243" i="1"/>
  <c r="U243" i="1" s="1"/>
  <c r="T785" i="1"/>
  <c r="U785" i="1" s="1"/>
  <c r="T495" i="1"/>
  <c r="U495" i="1" s="1"/>
  <c r="T1040" i="1"/>
  <c r="U1040" i="1" s="1"/>
  <c r="T403" i="1"/>
  <c r="U403" i="1" s="1"/>
  <c r="T1181" i="1"/>
  <c r="U1181" i="1" s="1"/>
  <c r="T732" i="1"/>
  <c r="U732" i="1" s="1"/>
  <c r="T677" i="1"/>
  <c r="U677" i="1" s="1"/>
  <c r="T230" i="1"/>
  <c r="U230" i="1" s="1"/>
  <c r="T316" i="1"/>
  <c r="U316" i="1" s="1"/>
  <c r="T484" i="1"/>
  <c r="U484" i="1" s="1"/>
  <c r="T701" i="1"/>
  <c r="U701" i="1" s="1"/>
  <c r="T443" i="1"/>
  <c r="U443" i="1" s="1"/>
  <c r="T623" i="1"/>
  <c r="U623" i="1" s="1"/>
  <c r="T167" i="1"/>
  <c r="U167" i="1" s="1"/>
  <c r="T417" i="1"/>
  <c r="U417" i="1" s="1"/>
  <c r="T237" i="1"/>
  <c r="U237" i="1" s="1"/>
  <c r="T1205" i="1"/>
  <c r="U1205" i="1" s="1"/>
  <c r="T741" i="1"/>
  <c r="U741" i="1" s="1"/>
  <c r="T818" i="1"/>
  <c r="U818" i="1" s="1"/>
  <c r="T1191" i="1"/>
  <c r="U1191" i="1" s="1"/>
  <c r="T335" i="1"/>
  <c r="U335" i="1" s="1"/>
  <c r="T321" i="1"/>
  <c r="U321" i="1" s="1"/>
  <c r="T178" i="1"/>
  <c r="U178" i="1" s="1"/>
  <c r="T268" i="1"/>
  <c r="U268" i="1" s="1"/>
  <c r="T219" i="1"/>
  <c r="U219" i="1" s="1"/>
  <c r="T1123" i="1"/>
  <c r="U1123" i="1" s="1"/>
  <c r="T539" i="1"/>
  <c r="U539" i="1" s="1"/>
  <c r="T327" i="1"/>
  <c r="U327" i="1" s="1"/>
  <c r="T288" i="1"/>
  <c r="U288" i="1" s="1"/>
  <c r="T1036" i="1"/>
  <c r="U1036" i="1" s="1"/>
  <c r="T622" i="1"/>
  <c r="U622" i="1" s="1"/>
  <c r="T151" i="1"/>
  <c r="U151" i="1" s="1"/>
  <c r="T958" i="1"/>
  <c r="U958" i="1" s="1"/>
  <c r="T447" i="1"/>
  <c r="U447" i="1" s="1"/>
  <c r="T749" i="1"/>
  <c r="U749" i="1" s="1"/>
  <c r="T1192" i="1"/>
  <c r="U1192" i="1" s="1"/>
  <c r="T152" i="1"/>
  <c r="U152" i="1" s="1"/>
  <c r="T464" i="1"/>
  <c r="U464" i="1" s="1"/>
  <c r="T166" i="1"/>
  <c r="U166" i="1" s="1"/>
  <c r="T766" i="1"/>
  <c r="U766" i="1" s="1"/>
  <c r="T792" i="1"/>
  <c r="U792" i="1" s="1"/>
  <c r="T296" i="1"/>
  <c r="U296" i="1" s="1"/>
  <c r="T719" i="1"/>
  <c r="U719" i="1" s="1"/>
  <c r="T748" i="1"/>
  <c r="U748" i="1" s="1"/>
  <c r="T397" i="1"/>
  <c r="U397" i="1" s="1"/>
  <c r="T570" i="1"/>
  <c r="U570" i="1" s="1"/>
  <c r="T759" i="1"/>
  <c r="U759" i="1" s="1"/>
  <c r="T670" i="1"/>
  <c r="U670" i="1" s="1"/>
  <c r="T520" i="1"/>
  <c r="U520" i="1" s="1"/>
  <c r="T184" i="1"/>
  <c r="U184" i="1" s="1"/>
  <c r="T261" i="1"/>
  <c r="U261" i="1" s="1"/>
  <c r="T238" i="1"/>
  <c r="U238" i="1" s="1"/>
  <c r="T431" i="1"/>
  <c r="U431" i="1" s="1"/>
  <c r="T389" i="1"/>
  <c r="U389" i="1" s="1"/>
  <c r="T609" i="1"/>
  <c r="U609" i="1" s="1"/>
  <c r="T1190" i="1"/>
  <c r="U1190" i="1" s="1"/>
  <c r="T155" i="1"/>
  <c r="U155" i="1" s="1"/>
  <c r="T655" i="1"/>
  <c r="U655" i="1" s="1"/>
  <c r="T250" i="1"/>
  <c r="U250" i="1" s="1"/>
  <c r="T649" i="1"/>
  <c r="U649" i="1" s="1"/>
  <c r="T275" i="1"/>
  <c r="U275" i="1" s="1"/>
  <c r="T647" i="1"/>
  <c r="U647" i="1" s="1"/>
  <c r="T828" i="1"/>
  <c r="U828" i="1" s="1"/>
  <c r="T1213" i="1"/>
  <c r="U1213" i="1" s="1"/>
  <c r="T343" i="1"/>
  <c r="U343" i="1" s="1"/>
  <c r="T1206" i="1"/>
  <c r="U1206" i="1" s="1"/>
  <c r="T488" i="1"/>
  <c r="U488" i="1" s="1"/>
  <c r="T241" i="1"/>
  <c r="U241" i="1" s="1"/>
  <c r="T460" i="1"/>
  <c r="U460" i="1" s="1"/>
  <c r="T394" i="1"/>
  <c r="U394" i="1" s="1"/>
  <c r="T228" i="1"/>
  <c r="U228" i="1" s="1"/>
  <c r="T1103" i="1"/>
  <c r="U1103" i="1" s="1"/>
  <c r="T1094" i="1"/>
  <c r="U1094" i="1" s="1"/>
  <c r="T1182" i="1"/>
  <c r="U1182" i="1" s="1"/>
  <c r="T218" i="1"/>
  <c r="U218" i="1" s="1"/>
  <c r="T259" i="1"/>
  <c r="U259" i="1" s="1"/>
  <c r="T531" i="1"/>
  <c r="U531" i="1" s="1"/>
  <c r="T235" i="1"/>
  <c r="U235" i="1" s="1"/>
  <c r="T1044" i="1"/>
  <c r="U1044" i="1" s="1"/>
  <c r="T1043" i="1"/>
  <c r="U1043" i="1" s="1"/>
  <c r="T514" i="1"/>
  <c r="U514" i="1" s="1"/>
  <c r="T480" i="1"/>
  <c r="U480" i="1" s="1"/>
  <c r="T340" i="1"/>
  <c r="U340" i="1" s="1"/>
  <c r="T1067" i="1"/>
  <c r="U1067" i="1" s="1"/>
  <c r="T487" i="1"/>
  <c r="U487" i="1" s="1"/>
  <c r="T1047" i="1"/>
  <c r="U1047" i="1" s="1"/>
  <c r="T1113" i="1"/>
  <c r="U1113" i="1" s="1"/>
  <c r="T499" i="1"/>
  <c r="U499" i="1" s="1"/>
  <c r="T1085" i="1"/>
  <c r="U1085" i="1" s="1"/>
  <c r="T1106" i="1"/>
  <c r="U1106" i="1" s="1"/>
  <c r="T336" i="1"/>
  <c r="U336" i="1" s="1"/>
  <c r="T1051" i="1"/>
  <c r="U1051" i="1" s="1"/>
  <c r="T209" i="1"/>
  <c r="U209" i="1" s="1"/>
  <c r="T537" i="1"/>
  <c r="U537" i="1" s="1"/>
  <c r="T477" i="1"/>
  <c r="U477" i="1" s="1"/>
  <c r="T579" i="1"/>
  <c r="U579" i="1" s="1"/>
  <c r="T147" i="1"/>
  <c r="U147" i="1" s="1"/>
  <c r="T502" i="1"/>
  <c r="U502" i="1" s="1"/>
  <c r="T192" i="1"/>
  <c r="U192" i="1" s="1"/>
  <c r="T1057" i="1"/>
  <c r="U1057" i="1" s="1"/>
  <c r="T1026" i="1"/>
  <c r="U1026" i="1" s="1"/>
  <c r="T451" i="1"/>
  <c r="U451" i="1" s="1"/>
  <c r="T1226" i="1"/>
  <c r="U1226" i="1" s="1"/>
  <c r="T270" i="1"/>
  <c r="U270" i="1" s="1"/>
  <c r="T260" i="1"/>
  <c r="U260" i="1" s="1"/>
  <c r="T256" i="1"/>
  <c r="U256" i="1" s="1"/>
  <c r="T331" i="1"/>
  <c r="U331" i="1" s="1"/>
  <c r="T444" i="1"/>
  <c r="U444" i="1" s="1"/>
  <c r="T459" i="1"/>
  <c r="U459" i="1" s="1"/>
  <c r="T146" i="1"/>
  <c r="U146" i="1" s="1"/>
  <c r="T200" i="1"/>
  <c r="U200" i="1" s="1"/>
  <c r="T654" i="1"/>
  <c r="U654" i="1" s="1"/>
  <c r="T527" i="1"/>
  <c r="U527" i="1" s="1"/>
  <c r="T156" i="1"/>
  <c r="U156" i="1" s="1"/>
  <c r="T646" i="1"/>
  <c r="U646" i="1" s="1"/>
  <c r="T920" i="1"/>
  <c r="U920" i="1" s="1"/>
  <c r="T521" i="1"/>
  <c r="U521" i="1" s="1"/>
  <c r="T760" i="1"/>
  <c r="U760" i="1" s="1"/>
  <c r="T332" i="1"/>
  <c r="U332" i="1" s="1"/>
  <c r="T213" i="1"/>
  <c r="U213" i="1" s="1"/>
  <c r="T269" i="1"/>
  <c r="U269" i="1" s="1"/>
  <c r="T281" i="1"/>
  <c r="U281" i="1" s="1"/>
  <c r="T692" i="1"/>
  <c r="U692" i="1" s="1"/>
  <c r="T461" i="1"/>
  <c r="U461" i="1" s="1"/>
  <c r="T1091" i="1"/>
  <c r="U1091" i="1" s="1"/>
  <c r="T289" i="1"/>
  <c r="U289" i="1" s="1"/>
  <c r="T567" i="1"/>
  <c r="U567" i="1" s="1"/>
  <c r="T1124" i="1"/>
  <c r="U1124" i="1" s="1"/>
  <c r="T676" i="1"/>
  <c r="U676" i="1" s="1"/>
  <c r="T595" i="1"/>
  <c r="U595" i="1" s="1"/>
  <c r="T519" i="1"/>
  <c r="U519" i="1" s="1"/>
  <c r="T718" i="1"/>
  <c r="U718" i="1" s="1"/>
  <c r="T326" i="1"/>
  <c r="U326" i="1" s="1"/>
  <c r="T374" i="1"/>
  <c r="U374" i="1" s="1"/>
  <c r="T583" i="1"/>
  <c r="U583" i="1" s="1"/>
  <c r="T383" i="1"/>
  <c r="U383" i="1" s="1"/>
  <c r="T357" i="1"/>
  <c r="U357" i="1" s="1"/>
  <c r="T532" i="1"/>
  <c r="U532" i="1" s="1"/>
  <c r="T274" i="1"/>
  <c r="U274" i="1" s="1"/>
  <c r="T161" i="1"/>
  <c r="U161" i="1" s="1"/>
  <c r="T806" i="1"/>
  <c r="U806" i="1" s="1"/>
  <c r="T244" i="1"/>
  <c r="U244" i="1" s="1"/>
  <c r="T450" i="1"/>
  <c r="U450" i="1" s="1"/>
  <c r="T902" i="1"/>
  <c r="U902" i="1" s="1"/>
  <c r="T1050" i="1"/>
  <c r="U1050" i="1" s="1"/>
  <c r="T141" i="1"/>
  <c r="U141" i="1" s="1"/>
  <c r="T322" i="1"/>
  <c r="U322" i="1" s="1"/>
  <c r="T175" i="1"/>
  <c r="U175" i="1" s="1"/>
  <c r="T229" i="1"/>
  <c r="U229" i="1" s="1"/>
  <c r="T775" i="1"/>
  <c r="U775" i="1" s="1"/>
  <c r="T726" i="1"/>
  <c r="U726" i="1" s="1"/>
  <c r="T453" i="1"/>
  <c r="U453" i="1" s="1"/>
  <c r="T592" i="1"/>
  <c r="U592" i="1" s="1"/>
  <c r="T584" i="1"/>
  <c r="U584" i="1" s="1"/>
  <c r="T276" i="1"/>
  <c r="U276" i="1" s="1"/>
  <c r="T199" i="1"/>
  <c r="U199" i="1" s="1"/>
  <c r="T1046" i="1"/>
  <c r="U1046" i="1" s="1"/>
  <c r="T969" i="1"/>
  <c r="U969" i="1" s="1"/>
  <c r="T320" i="1"/>
  <c r="U320" i="1" s="1"/>
  <c r="T458" i="1"/>
  <c r="U458" i="1" s="1"/>
  <c r="T473" i="1"/>
  <c r="U473" i="1" s="1"/>
  <c r="T280" i="1"/>
  <c r="U280" i="1" s="1"/>
  <c r="T713" i="1"/>
  <c r="U713" i="1" s="1"/>
  <c r="T1203" i="1"/>
  <c r="U1203" i="1" s="1"/>
  <c r="T956" i="1"/>
  <c r="U956" i="1" s="1"/>
  <c r="T205" i="1"/>
  <c r="U205" i="1" s="1"/>
  <c r="T490" i="1"/>
  <c r="U490" i="1" s="1"/>
  <c r="T525" i="1"/>
  <c r="U525" i="1" s="1"/>
  <c r="T834" i="1"/>
  <c r="U834" i="1" s="1"/>
  <c r="T498" i="1"/>
  <c r="U498" i="1" s="1"/>
  <c r="T575" i="1"/>
  <c r="U575" i="1" s="1"/>
  <c r="T1170" i="1"/>
  <c r="U1170" i="1" s="1"/>
  <c r="T731" i="1"/>
  <c r="U731" i="1" s="1"/>
  <c r="T1037" i="1"/>
  <c r="U1037" i="1" s="1"/>
  <c r="T596" i="1"/>
  <c r="U596" i="1" s="1"/>
  <c r="T921" i="1"/>
  <c r="U921" i="1" s="1"/>
  <c r="T562" i="1"/>
  <c r="U562" i="1" s="1"/>
  <c r="T1107" i="1"/>
  <c r="U1107" i="1" s="1"/>
  <c r="T530" i="1"/>
  <c r="U530" i="1" s="1"/>
  <c r="T667" i="1"/>
  <c r="U667" i="1" s="1"/>
  <c r="T881" i="1"/>
  <c r="U881" i="1" s="1"/>
  <c r="T620" i="1"/>
  <c r="U620" i="1" s="1"/>
  <c r="T1117" i="1"/>
  <c r="U1117" i="1" s="1"/>
  <c r="T1151" i="1"/>
  <c r="U1151" i="1" s="1"/>
  <c r="T824" i="1"/>
  <c r="U824" i="1" s="1"/>
  <c r="T608" i="1"/>
  <c r="U608" i="1" s="1"/>
  <c r="T659" i="1"/>
  <c r="U659" i="1" s="1"/>
  <c r="T970" i="1"/>
  <c r="U970" i="1" s="1"/>
  <c r="T1017" i="1"/>
  <c r="U1017" i="1" s="1"/>
  <c r="T513" i="1"/>
  <c r="U513" i="1" s="1"/>
  <c r="T693" i="1"/>
  <c r="U693" i="1" s="1"/>
  <c r="T1114" i="1"/>
  <c r="U1114" i="1" s="1"/>
  <c r="T669" i="1"/>
  <c r="U669" i="1" s="1"/>
  <c r="T772" i="1"/>
  <c r="U772" i="1" s="1"/>
  <c r="T569" i="1"/>
  <c r="U569" i="1" s="1"/>
  <c r="T637" i="1"/>
  <c r="U637" i="1" s="1"/>
  <c r="T253" i="1"/>
  <c r="U253" i="1" s="1"/>
  <c r="T606" i="1"/>
  <c r="U606" i="1" s="1"/>
  <c r="T419" i="1"/>
  <c r="U419" i="1" s="1"/>
  <c r="T406" i="1"/>
  <c r="U406" i="1" s="1"/>
  <c r="T377" i="1"/>
  <c r="U377" i="1" s="1"/>
  <c r="T578" i="1"/>
  <c r="U578" i="1" s="1"/>
  <c r="T252" i="1"/>
  <c r="U252" i="1" s="1"/>
  <c r="T404" i="1"/>
  <c r="U404" i="1" s="1"/>
  <c r="T360" i="1"/>
  <c r="U360" i="1" s="1"/>
  <c r="T1135" i="1"/>
  <c r="U1135" i="1" s="1"/>
  <c r="T1077" i="1"/>
  <c r="U1077" i="1" s="1"/>
  <c r="T227" i="1"/>
  <c r="U227" i="1" s="1"/>
  <c r="T1056" i="1"/>
  <c r="U1056" i="1" s="1"/>
  <c r="T740" i="1"/>
  <c r="U740" i="1" s="1"/>
  <c r="T236" i="1"/>
  <c r="U236" i="1" s="1"/>
  <c r="T420" i="1"/>
  <c r="U420" i="1" s="1"/>
  <c r="T510" i="1"/>
  <c r="U510" i="1" s="1"/>
  <c r="T996" i="1"/>
  <c r="U996" i="1" s="1"/>
  <c r="T350" i="1"/>
  <c r="U350" i="1" s="1"/>
  <c r="T788" i="1"/>
  <c r="U788" i="1" s="1"/>
  <c r="T819" i="1"/>
  <c r="U819" i="1" s="1"/>
  <c r="T752" i="1"/>
  <c r="U752" i="1" s="1"/>
  <c r="T522" i="1"/>
  <c r="U522" i="1" s="1"/>
  <c r="T413" i="1"/>
  <c r="U413" i="1" s="1"/>
  <c r="T353" i="1"/>
  <c r="U353" i="1" s="1"/>
  <c r="T776" i="1"/>
  <c r="U776" i="1" s="1"/>
  <c r="T805" i="1"/>
  <c r="U805" i="1" s="1"/>
  <c r="T625" i="1"/>
  <c r="U625" i="1" s="1"/>
  <c r="T223" i="1"/>
  <c r="U223" i="1" s="1"/>
  <c r="T292" i="1"/>
  <c r="U292" i="1" s="1"/>
  <c r="T315" i="1"/>
  <c r="U315" i="1" s="1"/>
  <c r="T564" i="1"/>
  <c r="U564" i="1" s="1"/>
  <c r="T339" i="1"/>
  <c r="U339" i="1" s="1"/>
  <c r="T249" i="1"/>
  <c r="U249" i="1" s="1"/>
  <c r="T438" i="1"/>
  <c r="U438" i="1" s="1"/>
  <c r="T382" i="1"/>
  <c r="U382" i="1" s="1"/>
  <c r="T282" i="1"/>
  <c r="U282" i="1" s="1"/>
  <c r="T364" i="1"/>
  <c r="U364" i="1" s="1"/>
  <c r="T174" i="1"/>
  <c r="U174" i="1" s="1"/>
  <c r="T650" i="1"/>
  <c r="U650" i="1" s="1"/>
  <c r="T454" i="1"/>
  <c r="U454" i="1" s="1"/>
  <c r="T1003" i="1"/>
  <c r="U1003" i="1" s="1"/>
  <c r="T1064" i="1"/>
  <c r="U1064" i="1" s="1"/>
  <c r="T691" i="1"/>
  <c r="U691" i="1" s="1"/>
  <c r="T600" i="1"/>
  <c r="U600" i="1" s="1"/>
  <c r="T494" i="1"/>
  <c r="U494" i="1" s="1"/>
  <c r="T212" i="1"/>
  <c r="U212" i="1" s="1"/>
  <c r="T1225" i="1"/>
  <c r="U1225" i="1" s="1"/>
  <c r="T624" i="1"/>
  <c r="U624" i="1" s="1"/>
  <c r="T694" i="1"/>
  <c r="U694" i="1" s="1"/>
  <c r="T367" i="1"/>
  <c r="U367" i="1" s="1"/>
  <c r="T1164" i="1"/>
  <c r="U1164" i="1" s="1"/>
  <c r="T1102" i="1"/>
  <c r="U1102" i="1" s="1"/>
  <c r="T1084" i="1"/>
  <c r="U1084" i="1" s="1"/>
  <c r="T371" i="1"/>
  <c r="U371" i="1" s="1"/>
  <c r="T388" i="1"/>
  <c r="U388" i="1" s="1"/>
  <c r="T1146" i="1"/>
  <c r="U1146" i="1" s="1"/>
  <c r="T814" i="1"/>
  <c r="U814" i="1" s="1"/>
  <c r="T742" i="1"/>
  <c r="U742" i="1" s="1"/>
  <c r="T503" i="1"/>
  <c r="U503" i="1" s="1"/>
  <c r="T1061" i="1"/>
  <c r="U1061" i="1" s="1"/>
  <c r="T751" i="1"/>
  <c r="U751" i="1" s="1"/>
  <c r="T506" i="1"/>
  <c r="U506" i="1" s="1"/>
  <c r="T1081" i="1"/>
  <c r="U1081" i="1" s="1"/>
  <c r="T979" i="1"/>
  <c r="U979" i="1" s="1"/>
  <c r="T588" i="1"/>
  <c r="U588" i="1" s="1"/>
  <c r="T188" i="1"/>
  <c r="U188" i="1" s="1"/>
  <c r="T668" i="1"/>
  <c r="U668" i="1" s="1"/>
  <c r="T267" i="1"/>
  <c r="U267" i="1" s="1"/>
  <c r="T601" i="1"/>
  <c r="U601" i="1" s="1"/>
  <c r="T768" i="1"/>
  <c r="U768" i="1" s="1"/>
  <c r="T1018" i="1"/>
  <c r="U1018" i="1" s="1"/>
  <c r="T204" i="1"/>
  <c r="U204" i="1" s="1"/>
  <c r="T1127" i="1"/>
  <c r="U1127" i="1" s="1"/>
  <c r="T1035" i="1"/>
  <c r="U1035" i="1" s="1"/>
  <c r="T563" i="1"/>
  <c r="U563" i="1" s="1"/>
  <c r="T1071" i="1"/>
  <c r="U1071" i="1" s="1"/>
  <c r="T505" i="1"/>
  <c r="U505" i="1" s="1"/>
  <c r="T437" i="1"/>
  <c r="U437" i="1" s="1"/>
  <c r="T457" i="1"/>
  <c r="U457" i="1" s="1"/>
  <c r="T903" i="1"/>
  <c r="U903" i="1" s="1"/>
  <c r="T439" i="1"/>
  <c r="U439" i="1" s="1"/>
  <c r="T368" i="1"/>
  <c r="U368" i="1" s="1"/>
  <c r="T474" i="1"/>
  <c r="U474" i="1" s="1"/>
  <c r="T177" i="1"/>
  <c r="U177" i="1" s="1"/>
  <c r="T997" i="1"/>
  <c r="U997" i="1" s="1"/>
  <c r="T787" i="1"/>
  <c r="U787" i="1" s="1"/>
  <c r="T703" i="1"/>
  <c r="U703" i="1" s="1"/>
  <c r="T1165" i="1"/>
  <c r="U1165" i="1" s="1"/>
  <c r="T1138" i="1"/>
  <c r="U1138" i="1" s="1"/>
  <c r="T486" i="1"/>
  <c r="U486" i="1" s="1"/>
  <c r="T587" i="1"/>
  <c r="U587" i="1" s="1"/>
  <c r="T1023" i="1"/>
  <c r="U1023" i="1" s="1"/>
  <c r="T342" i="1"/>
  <c r="U342" i="1" s="1"/>
  <c r="T507" i="1"/>
  <c r="U507" i="1" s="1"/>
  <c r="T634" i="1"/>
  <c r="U634" i="1" s="1"/>
  <c r="T354" i="1"/>
  <c r="U354" i="1" s="1"/>
  <c r="T899" i="1"/>
  <c r="U899" i="1" s="1"/>
  <c r="T919" i="1"/>
  <c r="U919" i="1" s="1"/>
  <c r="T384" i="1"/>
  <c r="U384" i="1" s="1"/>
  <c r="T771" i="1"/>
  <c r="U771" i="1" s="1"/>
  <c r="T786" i="1"/>
  <c r="U786" i="1" s="1"/>
  <c r="T639" i="1"/>
  <c r="U639" i="1" s="1"/>
  <c r="T844" i="1"/>
  <c r="U844" i="1" s="1"/>
  <c r="T264" i="1"/>
  <c r="U264" i="1" s="1"/>
  <c r="T882" i="1"/>
  <c r="U882" i="1" s="1"/>
  <c r="T611" i="1"/>
  <c r="U611" i="1" s="1"/>
  <c r="T964" i="1"/>
  <c r="U964" i="1" s="1"/>
  <c r="T442" i="1"/>
  <c r="U442" i="1" s="1"/>
  <c r="T273" i="1"/>
  <c r="U273" i="1" s="1"/>
  <c r="T561" i="1"/>
  <c r="U561" i="1" s="1"/>
  <c r="T631" i="1"/>
  <c r="U631" i="1" s="1"/>
  <c r="T524" i="1"/>
  <c r="U524" i="1" s="1"/>
  <c r="T971" i="1"/>
  <c r="U971" i="1" s="1"/>
  <c r="T214" i="1"/>
  <c r="U214" i="1" s="1"/>
  <c r="T747" i="1"/>
  <c r="U747" i="1" s="1"/>
  <c r="T472" i="1"/>
  <c r="U472" i="1" s="1"/>
  <c r="T791" i="1"/>
  <c r="U791" i="1" s="1"/>
  <c r="T476" i="1"/>
  <c r="U476" i="1" s="1"/>
  <c r="T1134" i="1"/>
  <c r="U1134" i="1" s="1"/>
  <c r="T957" i="1"/>
  <c r="U957" i="1" s="1"/>
  <c r="T576" i="1"/>
  <c r="U576" i="1" s="1"/>
  <c r="T390" i="1"/>
  <c r="U390" i="1" s="1"/>
  <c r="T203" i="1"/>
  <c r="U203" i="1" s="1"/>
  <c r="T1039" i="1"/>
  <c r="U1039" i="1" s="1"/>
  <c r="T430" i="1"/>
  <c r="U430" i="1" s="1"/>
  <c r="T835" i="1"/>
  <c r="U835" i="1" s="1"/>
  <c r="T593" i="1"/>
  <c r="U593" i="1" s="1"/>
  <c r="T1022" i="1"/>
  <c r="U1022" i="1" s="1"/>
  <c r="T179" i="1"/>
  <c r="U179" i="1" s="1"/>
  <c r="T361" i="1"/>
  <c r="U361" i="1" s="1"/>
  <c r="T754" i="1"/>
  <c r="U754" i="1" s="1"/>
  <c r="T598" i="1"/>
  <c r="U598" i="1" s="1"/>
  <c r="T352" i="1"/>
  <c r="U352" i="1" s="1"/>
  <c r="T638" i="1"/>
  <c r="U638" i="1" s="1"/>
  <c r="T312" i="1"/>
  <c r="U312" i="1" s="1"/>
  <c r="T211" i="1"/>
  <c r="U211" i="1" s="1"/>
  <c r="T1139" i="1"/>
  <c r="U1139" i="1" s="1"/>
  <c r="T187" i="1"/>
  <c r="U187" i="1" s="1"/>
  <c r="T721" i="1"/>
  <c r="U721" i="1" s="1"/>
  <c r="T1095" i="1"/>
  <c r="U1095" i="1" s="1"/>
  <c r="T222" i="1"/>
  <c r="U222" i="1" s="1"/>
  <c r="T900" i="1"/>
  <c r="U900" i="1" s="1"/>
  <c r="T733" i="1"/>
  <c r="U733" i="1" s="1"/>
  <c r="T533" i="1"/>
  <c r="U533" i="1" s="1"/>
  <c r="T648" i="1"/>
  <c r="U648" i="1" s="1"/>
  <c r="T702" i="1"/>
  <c r="U702" i="1" s="1"/>
  <c r="T359" i="1"/>
  <c r="U359" i="1" s="1"/>
  <c r="T418" i="1"/>
  <c r="U418" i="1" s="1"/>
  <c r="T491" i="1"/>
  <c r="U491" i="1" s="1"/>
  <c r="T185" i="1"/>
  <c r="U185" i="1" s="1"/>
  <c r="T224" i="1"/>
  <c r="U224" i="1" s="1"/>
  <c r="T290" i="1"/>
  <c r="U290" i="1" s="1"/>
  <c r="T599" i="1"/>
  <c r="U599" i="1" s="1"/>
  <c r="T196" i="1"/>
  <c r="U196" i="1" s="1"/>
  <c r="T206" i="1"/>
  <c r="U206" i="1" s="1"/>
  <c r="T843" i="1"/>
  <c r="U843" i="1" s="1"/>
  <c r="T1214" i="1"/>
  <c r="U1214" i="1" s="1"/>
  <c r="T145" i="1"/>
  <c r="U145" i="1" s="1"/>
  <c r="T182" i="1"/>
  <c r="U182" i="1" s="1"/>
  <c r="T657" i="1"/>
  <c r="U657" i="1" s="1"/>
  <c r="T2" i="1"/>
  <c r="U2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2" i="1"/>
  <c r="U142" i="1" s="1"/>
  <c r="T143" i="1"/>
  <c r="U143" i="1" s="1"/>
  <c r="T144" i="1"/>
  <c r="U144" i="1" s="1"/>
  <c r="T148" i="1"/>
  <c r="U148" i="1" s="1"/>
  <c r="T149" i="1"/>
  <c r="U149" i="1" s="1"/>
  <c r="T150" i="1"/>
  <c r="U150" i="1" s="1"/>
  <c r="T153" i="1"/>
  <c r="U153" i="1" s="1"/>
  <c r="T154" i="1"/>
  <c r="U154" i="1" s="1"/>
  <c r="T157" i="1"/>
  <c r="U157" i="1" s="1"/>
  <c r="T158" i="1"/>
  <c r="U158" i="1" s="1"/>
  <c r="T159" i="1"/>
  <c r="U159" i="1" s="1"/>
  <c r="T160" i="1"/>
  <c r="U160" i="1" s="1"/>
  <c r="T162" i="1"/>
  <c r="U162" i="1" s="1"/>
  <c r="T163" i="1"/>
  <c r="U163" i="1" s="1"/>
  <c r="T164" i="1"/>
  <c r="U164" i="1" s="1"/>
  <c r="T165" i="1"/>
  <c r="U165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6" i="1"/>
  <c r="U176" i="1" s="1"/>
  <c r="T180" i="1"/>
  <c r="U180" i="1" s="1"/>
  <c r="T181" i="1"/>
  <c r="U181" i="1" s="1"/>
  <c r="T183" i="1"/>
  <c r="U183" i="1" s="1"/>
  <c r="T186" i="1"/>
  <c r="U186" i="1" s="1"/>
  <c r="T189" i="1"/>
  <c r="U189" i="1" s="1"/>
  <c r="T190" i="1"/>
  <c r="U190" i="1" s="1"/>
  <c r="T191" i="1"/>
  <c r="U191" i="1" s="1"/>
  <c r="T193" i="1"/>
  <c r="U193" i="1" s="1"/>
  <c r="T194" i="1"/>
  <c r="U194" i="1" s="1"/>
  <c r="T195" i="1"/>
  <c r="U195" i="1" s="1"/>
  <c r="T197" i="1"/>
  <c r="U197" i="1" s="1"/>
  <c r="T198" i="1"/>
  <c r="U198" i="1" s="1"/>
  <c r="T201" i="1"/>
  <c r="U201" i="1" s="1"/>
  <c r="T202" i="1"/>
  <c r="U202" i="1" s="1"/>
  <c r="T207" i="1"/>
  <c r="U207" i="1" s="1"/>
  <c r="T208" i="1"/>
  <c r="U208" i="1" s="1"/>
  <c r="T210" i="1"/>
  <c r="U210" i="1" s="1"/>
  <c r="T215" i="1"/>
  <c r="U215" i="1" s="1"/>
  <c r="T216" i="1"/>
  <c r="U216" i="1" s="1"/>
  <c r="T217" i="1"/>
  <c r="U217" i="1" s="1"/>
  <c r="T220" i="1"/>
  <c r="U220" i="1" s="1"/>
  <c r="T221" i="1"/>
  <c r="U221" i="1" s="1"/>
  <c r="T225" i="1"/>
  <c r="U225" i="1" s="1"/>
  <c r="T226" i="1"/>
  <c r="U226" i="1" s="1"/>
  <c r="T231" i="1"/>
  <c r="U231" i="1" s="1"/>
  <c r="T232" i="1"/>
  <c r="U232" i="1" s="1"/>
  <c r="T233" i="1"/>
  <c r="U233" i="1" s="1"/>
  <c r="T234" i="1"/>
  <c r="U234" i="1" s="1"/>
  <c r="T239" i="1"/>
  <c r="U239" i="1" s="1"/>
  <c r="T240" i="1"/>
  <c r="U240" i="1" s="1"/>
  <c r="T242" i="1"/>
  <c r="U242" i="1" s="1"/>
  <c r="T245" i="1"/>
  <c r="U245" i="1" s="1"/>
  <c r="T246" i="1"/>
  <c r="U246" i="1" s="1"/>
  <c r="T247" i="1"/>
  <c r="U247" i="1" s="1"/>
  <c r="T248" i="1"/>
  <c r="U248" i="1" s="1"/>
  <c r="T251" i="1"/>
  <c r="U251" i="1" s="1"/>
  <c r="T254" i="1"/>
  <c r="U254" i="1" s="1"/>
  <c r="T255" i="1"/>
  <c r="U255" i="1" s="1"/>
  <c r="T257" i="1"/>
  <c r="U257" i="1" s="1"/>
  <c r="T258" i="1"/>
  <c r="U258" i="1" s="1"/>
  <c r="T262" i="1"/>
  <c r="U262" i="1" s="1"/>
  <c r="T263" i="1"/>
  <c r="U263" i="1" s="1"/>
  <c r="T265" i="1"/>
  <c r="U265" i="1" s="1"/>
  <c r="T266" i="1"/>
  <c r="U266" i="1" s="1"/>
  <c r="T271" i="1"/>
  <c r="U271" i="1" s="1"/>
  <c r="T272" i="1"/>
  <c r="U272" i="1" s="1"/>
  <c r="T277" i="1"/>
  <c r="U277" i="1" s="1"/>
  <c r="T278" i="1"/>
  <c r="U278" i="1" s="1"/>
  <c r="T279" i="1"/>
  <c r="U279" i="1" s="1"/>
  <c r="T283" i="1"/>
  <c r="U283" i="1" s="1"/>
  <c r="T284" i="1"/>
  <c r="U284" i="1" s="1"/>
  <c r="T285" i="1"/>
  <c r="U285" i="1" s="1"/>
  <c r="T286" i="1"/>
  <c r="U286" i="1" s="1"/>
  <c r="T287" i="1"/>
  <c r="U287" i="1" s="1"/>
  <c r="T291" i="1"/>
  <c r="U291" i="1" s="1"/>
  <c r="T293" i="1"/>
  <c r="U293" i="1" s="1"/>
  <c r="T294" i="1"/>
  <c r="U294" i="1" s="1"/>
  <c r="T295" i="1"/>
  <c r="U295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3" i="1"/>
  <c r="U313" i="1" s="1"/>
  <c r="T314" i="1"/>
  <c r="U314" i="1" s="1"/>
  <c r="T317" i="1"/>
  <c r="U317" i="1" s="1"/>
  <c r="T318" i="1"/>
  <c r="U318" i="1" s="1"/>
  <c r="T319" i="1"/>
  <c r="U319" i="1" s="1"/>
  <c r="T323" i="1"/>
  <c r="U323" i="1" s="1"/>
  <c r="T324" i="1"/>
  <c r="U324" i="1" s="1"/>
  <c r="T325" i="1"/>
  <c r="U325" i="1" s="1"/>
  <c r="T328" i="1"/>
  <c r="U328" i="1" s="1"/>
  <c r="T329" i="1"/>
  <c r="U329" i="1" s="1"/>
  <c r="T330" i="1"/>
  <c r="U330" i="1" s="1"/>
  <c r="T333" i="1"/>
  <c r="U333" i="1" s="1"/>
  <c r="T334" i="1"/>
  <c r="U334" i="1" s="1"/>
  <c r="T337" i="1"/>
  <c r="U337" i="1" s="1"/>
  <c r="T338" i="1"/>
  <c r="U338" i="1" s="1"/>
  <c r="T341" i="1"/>
  <c r="U341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1" i="1"/>
  <c r="U351" i="1" s="1"/>
  <c r="T355" i="1"/>
  <c r="U355" i="1" s="1"/>
  <c r="T356" i="1"/>
  <c r="U356" i="1" s="1"/>
  <c r="T358" i="1"/>
  <c r="U358" i="1" s="1"/>
  <c r="T362" i="1"/>
  <c r="U362" i="1" s="1"/>
  <c r="T363" i="1"/>
  <c r="U363" i="1" s="1"/>
  <c r="T365" i="1"/>
  <c r="U365" i="1" s="1"/>
  <c r="T366" i="1"/>
  <c r="U366" i="1" s="1"/>
  <c r="T369" i="1"/>
  <c r="U369" i="1" s="1"/>
  <c r="T370" i="1"/>
  <c r="U370" i="1" s="1"/>
  <c r="T372" i="1"/>
  <c r="U372" i="1" s="1"/>
  <c r="T373" i="1"/>
  <c r="U373" i="1" s="1"/>
  <c r="T375" i="1"/>
  <c r="U375" i="1" s="1"/>
  <c r="T376" i="1"/>
  <c r="U376" i="1" s="1"/>
  <c r="T378" i="1"/>
  <c r="U378" i="1" s="1"/>
  <c r="T379" i="1"/>
  <c r="U379" i="1" s="1"/>
  <c r="T380" i="1"/>
  <c r="U380" i="1" s="1"/>
  <c r="T381" i="1"/>
  <c r="U381" i="1" s="1"/>
  <c r="T385" i="1"/>
  <c r="U385" i="1" s="1"/>
  <c r="T386" i="1"/>
  <c r="U386" i="1" s="1"/>
  <c r="T387" i="1"/>
  <c r="U387" i="1" s="1"/>
  <c r="T391" i="1"/>
  <c r="U391" i="1" s="1"/>
  <c r="T392" i="1"/>
  <c r="U392" i="1" s="1"/>
  <c r="T393" i="1"/>
  <c r="U393" i="1" s="1"/>
  <c r="T395" i="1"/>
  <c r="U395" i="1" s="1"/>
  <c r="T396" i="1"/>
  <c r="U396" i="1" s="1"/>
  <c r="T398" i="1"/>
  <c r="U398" i="1" s="1"/>
  <c r="T399" i="1"/>
  <c r="U399" i="1" s="1"/>
  <c r="T400" i="1"/>
  <c r="U400" i="1" s="1"/>
  <c r="T401" i="1"/>
  <c r="U401" i="1" s="1"/>
  <c r="T402" i="1"/>
  <c r="U402" i="1" s="1"/>
  <c r="T405" i="1"/>
  <c r="U405" i="1" s="1"/>
  <c r="T407" i="1"/>
  <c r="U407" i="1" s="1"/>
  <c r="T408" i="1"/>
  <c r="U408" i="1" s="1"/>
  <c r="T409" i="1"/>
  <c r="U409" i="1" s="1"/>
  <c r="T411" i="1"/>
  <c r="U411" i="1" s="1"/>
  <c r="T412" i="1"/>
  <c r="U412" i="1" s="1"/>
  <c r="T414" i="1"/>
  <c r="U414" i="1" s="1"/>
  <c r="T415" i="1"/>
  <c r="U415" i="1" s="1"/>
  <c r="T416" i="1"/>
  <c r="U416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2" i="1"/>
  <c r="U432" i="1" s="1"/>
  <c r="T433" i="1"/>
  <c r="U433" i="1" s="1"/>
  <c r="T434" i="1"/>
  <c r="U434" i="1" s="1"/>
  <c r="T435" i="1"/>
  <c r="U435" i="1" s="1"/>
  <c r="T436" i="1"/>
  <c r="U436" i="1" s="1"/>
  <c r="T440" i="1"/>
  <c r="U440" i="1" s="1"/>
  <c r="T441" i="1"/>
  <c r="U441" i="1" s="1"/>
  <c r="T445" i="1"/>
  <c r="U445" i="1" s="1"/>
  <c r="T446" i="1"/>
  <c r="U446" i="1" s="1"/>
  <c r="T448" i="1"/>
  <c r="U448" i="1" s="1"/>
  <c r="T449" i="1"/>
  <c r="U449" i="1" s="1"/>
  <c r="T452" i="1"/>
  <c r="U452" i="1" s="1"/>
  <c r="T455" i="1"/>
  <c r="U455" i="1" s="1"/>
  <c r="T456" i="1"/>
  <c r="U456" i="1" s="1"/>
  <c r="T462" i="1"/>
  <c r="U462" i="1" s="1"/>
  <c r="T463" i="1"/>
  <c r="U463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5" i="1"/>
  <c r="U475" i="1" s="1"/>
  <c r="T478" i="1"/>
  <c r="U478" i="1" s="1"/>
  <c r="T479" i="1"/>
  <c r="U479" i="1" s="1"/>
  <c r="T481" i="1"/>
  <c r="U481" i="1" s="1"/>
  <c r="T482" i="1"/>
  <c r="U482" i="1" s="1"/>
  <c r="T483" i="1"/>
  <c r="U483" i="1" s="1"/>
  <c r="T485" i="1"/>
  <c r="U485" i="1" s="1"/>
  <c r="T489" i="1"/>
  <c r="U489" i="1" s="1"/>
  <c r="T492" i="1"/>
  <c r="U492" i="1" s="1"/>
  <c r="T493" i="1"/>
  <c r="U493" i="1" s="1"/>
  <c r="T496" i="1"/>
  <c r="U496" i="1" s="1"/>
  <c r="T497" i="1"/>
  <c r="U497" i="1" s="1"/>
  <c r="T500" i="1"/>
  <c r="U500" i="1" s="1"/>
  <c r="T501" i="1"/>
  <c r="U501" i="1" s="1"/>
  <c r="T504" i="1"/>
  <c r="U504" i="1" s="1"/>
  <c r="T508" i="1"/>
  <c r="U508" i="1" s="1"/>
  <c r="T509" i="1"/>
  <c r="U509" i="1" s="1"/>
  <c r="T511" i="1"/>
  <c r="U511" i="1" s="1"/>
  <c r="T512" i="1"/>
  <c r="U512" i="1" s="1"/>
  <c r="T515" i="1"/>
  <c r="U515" i="1" s="1"/>
  <c r="T516" i="1"/>
  <c r="U516" i="1" s="1"/>
  <c r="T517" i="1"/>
  <c r="U517" i="1" s="1"/>
  <c r="T518" i="1"/>
  <c r="U518" i="1" s="1"/>
  <c r="T523" i="1"/>
  <c r="U523" i="1" s="1"/>
  <c r="T526" i="1"/>
  <c r="U526" i="1" s="1"/>
  <c r="T528" i="1"/>
  <c r="U528" i="1" s="1"/>
  <c r="T529" i="1"/>
  <c r="U529" i="1" s="1"/>
  <c r="T534" i="1"/>
  <c r="U534" i="1" s="1"/>
  <c r="T535" i="1"/>
  <c r="U535" i="1" s="1"/>
  <c r="T536" i="1"/>
  <c r="U536" i="1" s="1"/>
  <c r="T538" i="1"/>
  <c r="U538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5" i="1"/>
  <c r="U565" i="1" s="1"/>
  <c r="T566" i="1"/>
  <c r="U566" i="1" s="1"/>
  <c r="T568" i="1"/>
  <c r="U568" i="1" s="1"/>
  <c r="T571" i="1"/>
  <c r="U571" i="1" s="1"/>
  <c r="T572" i="1"/>
  <c r="U572" i="1" s="1"/>
  <c r="T573" i="1"/>
  <c r="U573" i="1" s="1"/>
  <c r="T574" i="1"/>
  <c r="U574" i="1" s="1"/>
  <c r="T577" i="1"/>
  <c r="U577" i="1" s="1"/>
  <c r="T580" i="1"/>
  <c r="U580" i="1" s="1"/>
  <c r="T581" i="1"/>
  <c r="U581" i="1" s="1"/>
  <c r="T582" i="1"/>
  <c r="U582" i="1" s="1"/>
  <c r="T585" i="1"/>
  <c r="U585" i="1" s="1"/>
  <c r="T586" i="1"/>
  <c r="U586" i="1" s="1"/>
  <c r="T589" i="1"/>
  <c r="U589" i="1" s="1"/>
  <c r="T590" i="1"/>
  <c r="U590" i="1" s="1"/>
  <c r="T591" i="1"/>
  <c r="U591" i="1" s="1"/>
  <c r="T594" i="1"/>
  <c r="U594" i="1" s="1"/>
  <c r="T597" i="1"/>
  <c r="U597" i="1" s="1"/>
  <c r="T602" i="1"/>
  <c r="U602" i="1" s="1"/>
  <c r="T603" i="1"/>
  <c r="U603" i="1" s="1"/>
  <c r="T604" i="1"/>
  <c r="U604" i="1" s="1"/>
  <c r="T605" i="1"/>
  <c r="U605" i="1" s="1"/>
  <c r="T607" i="1"/>
  <c r="U607" i="1" s="1"/>
  <c r="T610" i="1"/>
  <c r="U610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1" i="1"/>
  <c r="U621" i="1" s="1"/>
  <c r="T626" i="1"/>
  <c r="U626" i="1" s="1"/>
  <c r="T627" i="1"/>
  <c r="U627" i="1" s="1"/>
  <c r="T628" i="1"/>
  <c r="U628" i="1" s="1"/>
  <c r="T629" i="1"/>
  <c r="U629" i="1" s="1"/>
  <c r="T630" i="1"/>
  <c r="U630" i="1" s="1"/>
  <c r="T632" i="1"/>
  <c r="U632" i="1" s="1"/>
  <c r="T633" i="1"/>
  <c r="U633" i="1" s="1"/>
  <c r="T635" i="1"/>
  <c r="U635" i="1" s="1"/>
  <c r="T636" i="1"/>
  <c r="U636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51" i="1"/>
  <c r="U651" i="1" s="1"/>
  <c r="T652" i="1"/>
  <c r="U652" i="1" s="1"/>
  <c r="T653" i="1"/>
  <c r="U653" i="1" s="1"/>
  <c r="T656" i="1"/>
  <c r="U656" i="1" s="1"/>
  <c r="T658" i="1"/>
  <c r="U658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71" i="1"/>
  <c r="U671" i="1" s="1"/>
  <c r="T672" i="1"/>
  <c r="U672" i="1" s="1"/>
  <c r="T673" i="1"/>
  <c r="U673" i="1" s="1"/>
  <c r="T674" i="1"/>
  <c r="U674" i="1" s="1"/>
  <c r="T675" i="1"/>
  <c r="U675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4" i="1"/>
  <c r="U714" i="1" s="1"/>
  <c r="T715" i="1"/>
  <c r="U715" i="1" s="1"/>
  <c r="T716" i="1"/>
  <c r="U716" i="1" s="1"/>
  <c r="T717" i="1"/>
  <c r="U717" i="1" s="1"/>
  <c r="T720" i="1"/>
  <c r="U720" i="1" s="1"/>
  <c r="T722" i="1"/>
  <c r="U722" i="1" s="1"/>
  <c r="T723" i="1"/>
  <c r="U723" i="1" s="1"/>
  <c r="T724" i="1"/>
  <c r="U724" i="1" s="1"/>
  <c r="T725" i="1"/>
  <c r="U725" i="1" s="1"/>
  <c r="T727" i="1"/>
  <c r="U727" i="1" s="1"/>
  <c r="T728" i="1"/>
  <c r="U728" i="1" s="1"/>
  <c r="T729" i="1"/>
  <c r="U729" i="1" s="1"/>
  <c r="T730" i="1"/>
  <c r="U730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3" i="1"/>
  <c r="U743" i="1" s="1"/>
  <c r="T744" i="1"/>
  <c r="U744" i="1" s="1"/>
  <c r="T745" i="1"/>
  <c r="U745" i="1" s="1"/>
  <c r="T746" i="1"/>
  <c r="U746" i="1" s="1"/>
  <c r="T750" i="1"/>
  <c r="U750" i="1" s="1"/>
  <c r="T753" i="1"/>
  <c r="U753" i="1" s="1"/>
  <c r="T755" i="1"/>
  <c r="U755" i="1" s="1"/>
  <c r="T756" i="1"/>
  <c r="U756" i="1" s="1"/>
  <c r="T757" i="1"/>
  <c r="U757" i="1" s="1"/>
  <c r="T758" i="1"/>
  <c r="U758" i="1" s="1"/>
  <c r="T761" i="1"/>
  <c r="U761" i="1" s="1"/>
  <c r="T762" i="1"/>
  <c r="U762" i="1" s="1"/>
  <c r="T763" i="1"/>
  <c r="U763" i="1" s="1"/>
  <c r="T764" i="1"/>
  <c r="U764" i="1" s="1"/>
  <c r="T765" i="1"/>
  <c r="U765" i="1" s="1"/>
  <c r="T769" i="1"/>
  <c r="U769" i="1" s="1"/>
  <c r="T770" i="1"/>
  <c r="U770" i="1" s="1"/>
  <c r="T773" i="1"/>
  <c r="U773" i="1" s="1"/>
  <c r="T774" i="1"/>
  <c r="U774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9" i="1"/>
  <c r="U789" i="1" s="1"/>
  <c r="T790" i="1"/>
  <c r="U790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5" i="1"/>
  <c r="U815" i="1" s="1"/>
  <c r="T816" i="1"/>
  <c r="U816" i="1" s="1"/>
  <c r="T817" i="1"/>
  <c r="U817" i="1" s="1"/>
  <c r="T820" i="1"/>
  <c r="U820" i="1" s="1"/>
  <c r="T821" i="1"/>
  <c r="U821" i="1" s="1"/>
  <c r="T822" i="1"/>
  <c r="U822" i="1" s="1"/>
  <c r="T823" i="1"/>
  <c r="U823" i="1" s="1"/>
  <c r="T825" i="1"/>
  <c r="U825" i="1" s="1"/>
  <c r="T826" i="1"/>
  <c r="U826" i="1" s="1"/>
  <c r="T827" i="1"/>
  <c r="U827" i="1" s="1"/>
  <c r="T829" i="1"/>
  <c r="U829" i="1" s="1"/>
  <c r="T830" i="1"/>
  <c r="U830" i="1" s="1"/>
  <c r="T831" i="1"/>
  <c r="U831" i="1" s="1"/>
  <c r="T832" i="1"/>
  <c r="U832" i="1" s="1"/>
  <c r="T833" i="1"/>
  <c r="U833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901" i="1"/>
  <c r="U901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9" i="1"/>
  <c r="U959" i="1" s="1"/>
  <c r="T960" i="1"/>
  <c r="U960" i="1" s="1"/>
  <c r="T961" i="1"/>
  <c r="U961" i="1" s="1"/>
  <c r="T962" i="1"/>
  <c r="U962" i="1" s="1"/>
  <c r="T963" i="1"/>
  <c r="U963" i="1" s="1"/>
  <c r="T965" i="1"/>
  <c r="U965" i="1" s="1"/>
  <c r="T966" i="1"/>
  <c r="U966" i="1" s="1"/>
  <c r="T967" i="1"/>
  <c r="U967" i="1" s="1"/>
  <c r="T968" i="1"/>
  <c r="U968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9" i="1"/>
  <c r="U1019" i="1" s="1"/>
  <c r="T1020" i="1"/>
  <c r="U1020" i="1" s="1"/>
  <c r="T1021" i="1"/>
  <c r="U1021" i="1" s="1"/>
  <c r="T1024" i="1"/>
  <c r="U1024" i="1" s="1"/>
  <c r="T1025" i="1"/>
  <c r="U1025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8" i="1"/>
  <c r="U1038" i="1" s="1"/>
  <c r="T1041" i="1"/>
  <c r="U1041" i="1" s="1"/>
  <c r="T1042" i="1"/>
  <c r="U1042" i="1" s="1"/>
  <c r="T1045" i="1"/>
  <c r="U1045" i="1" s="1"/>
  <c r="T1048" i="1"/>
  <c r="U1048" i="1" s="1"/>
  <c r="T1049" i="1"/>
  <c r="U1049" i="1" s="1"/>
  <c r="T1052" i="1"/>
  <c r="U1052" i="1" s="1"/>
  <c r="T1053" i="1"/>
  <c r="U1053" i="1" s="1"/>
  <c r="T1054" i="1"/>
  <c r="U1054" i="1" s="1"/>
  <c r="T1055" i="1"/>
  <c r="U1055" i="1" s="1"/>
  <c r="T1058" i="1"/>
  <c r="U1058" i="1" s="1"/>
  <c r="T1059" i="1"/>
  <c r="U1059" i="1" s="1"/>
  <c r="T1060" i="1"/>
  <c r="U1060" i="1" s="1"/>
  <c r="T1062" i="1"/>
  <c r="U1062" i="1" s="1"/>
  <c r="T1063" i="1"/>
  <c r="U1063" i="1" s="1"/>
  <c r="T1065" i="1"/>
  <c r="U1065" i="1" s="1"/>
  <c r="T1066" i="1"/>
  <c r="U1066" i="1" s="1"/>
  <c r="T1068" i="1"/>
  <c r="U1068" i="1" s="1"/>
  <c r="T1069" i="1"/>
  <c r="U1069" i="1" s="1"/>
  <c r="T1070" i="1"/>
  <c r="U1070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8" i="1"/>
  <c r="U1078" i="1" s="1"/>
  <c r="T1079" i="1"/>
  <c r="U1079" i="1" s="1"/>
  <c r="T1080" i="1"/>
  <c r="U1080" i="1" s="1"/>
  <c r="T1082" i="1"/>
  <c r="U1082" i="1" s="1"/>
  <c r="T1083" i="1"/>
  <c r="U1083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2" i="1"/>
  <c r="U1092" i="1" s="1"/>
  <c r="T1093" i="1"/>
  <c r="U1093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4" i="1"/>
  <c r="U1104" i="1" s="1"/>
  <c r="T1105" i="1"/>
  <c r="U1105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5" i="1"/>
  <c r="U1115" i="1" s="1"/>
  <c r="T1116" i="1"/>
  <c r="U1116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5" i="1"/>
  <c r="U1125" i="1" s="1"/>
  <c r="T1126" i="1"/>
  <c r="U1126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6" i="1"/>
  <c r="U1136" i="1" s="1"/>
  <c r="T1137" i="1"/>
  <c r="U1137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7" i="1"/>
  <c r="U1147" i="1" s="1"/>
  <c r="T1148" i="1"/>
  <c r="U1148" i="1" s="1"/>
  <c r="T1149" i="1"/>
  <c r="U1149" i="1" s="1"/>
  <c r="T1150" i="1"/>
  <c r="U1150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6" i="1"/>
  <c r="U1166" i="1" s="1"/>
  <c r="T1167" i="1"/>
  <c r="U1167" i="1" s="1"/>
  <c r="T1168" i="1"/>
  <c r="U1168" i="1" s="1"/>
  <c r="T1169" i="1"/>
  <c r="U1169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P2" i="1"/>
  <c r="Q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7" i="1"/>
  <c r="Q147" i="1" s="1"/>
  <c r="P148" i="1"/>
  <c r="Q148" i="1" s="1"/>
  <c r="P149" i="1"/>
  <c r="Q149" i="1" s="1"/>
  <c r="P150" i="1"/>
  <c r="Q150" i="1" s="1"/>
  <c r="P152" i="1"/>
  <c r="Q152" i="1" s="1"/>
  <c r="P153" i="1"/>
  <c r="Q153" i="1" s="1"/>
  <c r="P154" i="1"/>
  <c r="Q154" i="1" s="1"/>
  <c r="P157" i="1"/>
  <c r="Q157" i="1" s="1"/>
  <c r="P158" i="1"/>
  <c r="Q158" i="1" s="1"/>
  <c r="P159" i="1"/>
  <c r="Q159" i="1" s="1"/>
  <c r="P160" i="1"/>
  <c r="Q160" i="1" s="1"/>
  <c r="P162" i="1"/>
  <c r="Q162" i="1" s="1"/>
  <c r="P163" i="1"/>
  <c r="Q163" i="1" s="1"/>
  <c r="P164" i="1"/>
  <c r="Q164" i="1" s="1"/>
  <c r="P165" i="1"/>
  <c r="Q165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5" i="1"/>
  <c r="Q175" i="1" s="1"/>
  <c r="P176" i="1"/>
  <c r="Q176" i="1" s="1"/>
  <c r="P179" i="1"/>
  <c r="Q179" i="1" s="1"/>
  <c r="P180" i="1"/>
  <c r="Q180" i="1" s="1"/>
  <c r="P181" i="1"/>
  <c r="Q181" i="1" s="1"/>
  <c r="P182" i="1"/>
  <c r="Q182" i="1" s="1"/>
  <c r="P183" i="1"/>
  <c r="Q183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8" i="1"/>
  <c r="Q268" i="1" s="1"/>
  <c r="P269" i="1"/>
  <c r="Q269" i="1" s="1"/>
  <c r="P270" i="1"/>
  <c r="Q270" i="1" s="1"/>
  <c r="P271" i="1"/>
  <c r="Q271" i="1" s="1"/>
  <c r="P272" i="1"/>
  <c r="Q272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8" i="1"/>
  <c r="Q378" i="1" s="1"/>
  <c r="P379" i="1"/>
  <c r="Q379" i="1" s="1"/>
  <c r="P380" i="1"/>
  <c r="Q380" i="1" s="1"/>
  <c r="P381" i="1"/>
  <c r="Q381" i="1" s="1"/>
  <c r="P384" i="1"/>
  <c r="Q384" i="1" s="1"/>
  <c r="P385" i="1"/>
  <c r="Q385" i="1" s="1"/>
  <c r="P386" i="1"/>
  <c r="Q386" i="1" s="1"/>
  <c r="P387" i="1"/>
  <c r="Q387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5" i="1"/>
  <c r="Q525" i="1" s="1"/>
  <c r="P526" i="1"/>
  <c r="Q526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5" i="1"/>
  <c r="Q565" i="1" s="1"/>
  <c r="P566" i="1"/>
  <c r="Q566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3" i="1"/>
  <c r="Q593" i="1" s="1"/>
  <c r="P594" i="1"/>
  <c r="Q594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2" i="1"/>
  <c r="Q632" i="1" s="1"/>
  <c r="P633" i="1"/>
  <c r="Q633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3" i="1"/>
  <c r="Q1103" i="1" s="1"/>
  <c r="P1104" i="1"/>
  <c r="Q1104" i="1" s="1"/>
  <c r="P1105" i="1"/>
  <c r="Q1105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L2" i="1"/>
  <c r="M2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7" i="1"/>
  <c r="M147" i="1" s="1"/>
  <c r="L148" i="1"/>
  <c r="M148" i="1" s="1"/>
  <c r="L149" i="1"/>
  <c r="M149" i="1" s="1"/>
  <c r="L150" i="1"/>
  <c r="M150" i="1" s="1"/>
  <c r="L152" i="1"/>
  <c r="M152" i="1" s="1"/>
  <c r="L153" i="1"/>
  <c r="M153" i="1" s="1"/>
  <c r="L154" i="1"/>
  <c r="M154" i="1" s="1"/>
  <c r="L157" i="1"/>
  <c r="M157" i="1" s="1"/>
  <c r="L158" i="1"/>
  <c r="M158" i="1" s="1"/>
  <c r="L159" i="1"/>
  <c r="M159" i="1" s="1"/>
  <c r="L160" i="1"/>
  <c r="M160" i="1" s="1"/>
  <c r="L162" i="1"/>
  <c r="M162" i="1" s="1"/>
  <c r="L163" i="1"/>
  <c r="M163" i="1" s="1"/>
  <c r="L164" i="1"/>
  <c r="M164" i="1" s="1"/>
  <c r="L165" i="1"/>
  <c r="M165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5" i="1"/>
  <c r="M175" i="1" s="1"/>
  <c r="L176" i="1"/>
  <c r="M176" i="1" s="1"/>
  <c r="L179" i="1"/>
  <c r="M179" i="1" s="1"/>
  <c r="L180" i="1"/>
  <c r="M180" i="1" s="1"/>
  <c r="L181" i="1"/>
  <c r="M181" i="1" s="1"/>
  <c r="L182" i="1"/>
  <c r="M182" i="1" s="1"/>
  <c r="L183" i="1"/>
  <c r="M183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8" i="1"/>
  <c r="M268" i="1" s="1"/>
  <c r="L269" i="1"/>
  <c r="M269" i="1" s="1"/>
  <c r="L270" i="1"/>
  <c r="M270" i="1" s="1"/>
  <c r="L271" i="1"/>
  <c r="M271" i="1" s="1"/>
  <c r="L272" i="1"/>
  <c r="M272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8" i="1"/>
  <c r="M378" i="1" s="1"/>
  <c r="L379" i="1"/>
  <c r="M379" i="1" s="1"/>
  <c r="L380" i="1"/>
  <c r="M380" i="1" s="1"/>
  <c r="L381" i="1"/>
  <c r="M381" i="1" s="1"/>
  <c r="L384" i="1"/>
  <c r="M384" i="1" s="1"/>
  <c r="L385" i="1"/>
  <c r="M385" i="1" s="1"/>
  <c r="L386" i="1"/>
  <c r="M386" i="1" s="1"/>
  <c r="L387" i="1"/>
  <c r="M387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8" i="1"/>
  <c r="M508" i="1" s="1"/>
  <c r="L509" i="1"/>
  <c r="M509" i="1" s="1"/>
  <c r="L510" i="1"/>
  <c r="M510" i="1" s="1"/>
  <c r="L511" i="1"/>
  <c r="M511" i="1" s="1"/>
  <c r="L512" i="1"/>
  <c r="M512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5" i="1"/>
  <c r="M525" i="1" s="1"/>
  <c r="L526" i="1"/>
  <c r="M526" i="1" s="1"/>
  <c r="L528" i="1"/>
  <c r="M528" i="1" s="1"/>
  <c r="L529" i="1"/>
  <c r="M529" i="1" s="1"/>
  <c r="L530" i="1"/>
  <c r="M530" i="1" s="1"/>
  <c r="L531" i="1"/>
  <c r="M531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5" i="1"/>
  <c r="M565" i="1" s="1"/>
  <c r="L566" i="1"/>
  <c r="M566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3" i="1"/>
  <c r="M593" i="1" s="1"/>
  <c r="L594" i="1"/>
  <c r="M594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2" i="1"/>
  <c r="M632" i="1" s="1"/>
  <c r="L633" i="1"/>
  <c r="M633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AG2" i="1"/>
  <c r="AH2" i="1" s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H285" i="1" s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H514" i="1" s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H536" i="1" s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H792" i="1" s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H904" i="1" s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H957" i="1" s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H1060" i="1" s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H1116" i="1" s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H1144" i="1" s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H1230" i="1" s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H1276" i="1" s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H1358" i="1" s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H1414" i="1" s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H1446" i="1" s="1"/>
  <c r="AG1447" i="1"/>
  <c r="AG1448" i="1"/>
  <c r="AG1449" i="1"/>
  <c r="AG1450" i="1"/>
  <c r="AG1451" i="1"/>
  <c r="AG1452" i="1"/>
  <c r="AG1453" i="1"/>
  <c r="AG1454" i="1"/>
  <c r="AG1455" i="1"/>
  <c r="AG1456" i="1"/>
  <c r="AH1456" i="1" s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H1468" i="1" s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H1508" i="1" s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H1528" i="1" s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H1564" i="1" s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H1653" i="1" s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H1686" i="1" s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H1699" i="1" s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H1789" i="1" s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C2" i="1"/>
  <c r="AD2" i="1" s="1"/>
  <c r="AC3" i="1"/>
  <c r="AD3" i="1" s="1"/>
  <c r="AC4" i="1"/>
  <c r="AD4" i="1" s="1"/>
  <c r="AC5" i="1"/>
  <c r="AD5" i="1" s="1"/>
  <c r="AC6" i="1"/>
  <c r="AD6" i="1" s="1"/>
  <c r="AC7" i="1"/>
  <c r="AD7" i="1" s="1"/>
  <c r="AC8" i="1"/>
  <c r="AD8" i="1" s="1"/>
  <c r="AC9" i="1"/>
  <c r="AD9" i="1" s="1"/>
  <c r="AC10" i="1"/>
  <c r="AD10" i="1" s="1"/>
  <c r="AC11" i="1"/>
  <c r="AD11" i="1" s="1"/>
  <c r="AC12" i="1"/>
  <c r="AD12" i="1" s="1"/>
  <c r="AC13" i="1"/>
  <c r="AD13" i="1" s="1"/>
  <c r="AC14" i="1"/>
  <c r="AD14" i="1" s="1"/>
  <c r="AC15" i="1"/>
  <c r="AD15" i="1" s="1"/>
  <c r="AC16" i="1"/>
  <c r="AD16" i="1" s="1"/>
  <c r="AC17" i="1"/>
  <c r="AD17" i="1" s="1"/>
  <c r="AC18" i="1"/>
  <c r="AD18" i="1" s="1"/>
  <c r="AC19" i="1"/>
  <c r="AD19" i="1" s="1"/>
  <c r="AC20" i="1"/>
  <c r="AD20" i="1" s="1"/>
  <c r="AC21" i="1"/>
  <c r="AD21" i="1" s="1"/>
  <c r="AC22" i="1"/>
  <c r="AD22" i="1" s="1"/>
  <c r="AC23" i="1"/>
  <c r="AD23" i="1" s="1"/>
  <c r="AC24" i="1"/>
  <c r="AD24" i="1" s="1"/>
  <c r="AC25" i="1"/>
  <c r="AD25" i="1" s="1"/>
  <c r="AC26" i="1"/>
  <c r="AD26" i="1" s="1"/>
  <c r="AC27" i="1"/>
  <c r="AD27" i="1" s="1"/>
  <c r="AC28" i="1"/>
  <c r="AD28" i="1" s="1"/>
  <c r="AC29" i="1"/>
  <c r="AD29" i="1" s="1"/>
  <c r="AC30" i="1"/>
  <c r="AD30" i="1" s="1"/>
  <c r="AC31" i="1"/>
  <c r="AD31" i="1" s="1"/>
  <c r="AC32" i="1"/>
  <c r="AD32" i="1" s="1"/>
  <c r="AC33" i="1"/>
  <c r="AD33" i="1" s="1"/>
  <c r="AC34" i="1"/>
  <c r="AD34" i="1" s="1"/>
  <c r="AC35" i="1"/>
  <c r="AD35" i="1" s="1"/>
  <c r="AC36" i="1"/>
  <c r="AD36" i="1" s="1"/>
  <c r="AC37" i="1"/>
  <c r="AD37" i="1" s="1"/>
  <c r="AC38" i="1"/>
  <c r="AD38" i="1" s="1"/>
  <c r="AC39" i="1"/>
  <c r="AD39" i="1" s="1"/>
  <c r="AC40" i="1"/>
  <c r="AD40" i="1" s="1"/>
  <c r="AC41" i="1"/>
  <c r="AD41" i="1" s="1"/>
  <c r="AC42" i="1"/>
  <c r="AD42" i="1" s="1"/>
  <c r="AC43" i="1"/>
  <c r="AD43" i="1" s="1"/>
  <c r="AC44" i="1"/>
  <c r="AD44" i="1" s="1"/>
  <c r="AC45" i="1"/>
  <c r="AD45" i="1" s="1"/>
  <c r="AC46" i="1"/>
  <c r="AD46" i="1" s="1"/>
  <c r="AC47" i="1"/>
  <c r="AD47" i="1" s="1"/>
  <c r="AC48" i="1"/>
  <c r="AD48" i="1" s="1"/>
  <c r="AC49" i="1"/>
  <c r="AD49" i="1" s="1"/>
  <c r="AC50" i="1"/>
  <c r="AD50" i="1" s="1"/>
  <c r="AC51" i="1"/>
  <c r="AD51" i="1" s="1"/>
  <c r="AC52" i="1"/>
  <c r="AD52" i="1" s="1"/>
  <c r="AC53" i="1"/>
  <c r="AD53" i="1" s="1"/>
  <c r="AC54" i="1"/>
  <c r="AD54" i="1" s="1"/>
  <c r="AC55" i="1"/>
  <c r="AD55" i="1" s="1"/>
  <c r="AC56" i="1"/>
  <c r="AD56" i="1" s="1"/>
  <c r="AC57" i="1"/>
  <c r="AD57" i="1" s="1"/>
  <c r="AC58" i="1"/>
  <c r="AD58" i="1" s="1"/>
  <c r="AC59" i="1"/>
  <c r="AD59" i="1" s="1"/>
  <c r="AC60" i="1"/>
  <c r="AD60" i="1" s="1"/>
  <c r="AC61" i="1"/>
  <c r="AD61" i="1" s="1"/>
  <c r="AC62" i="1"/>
  <c r="AD62" i="1" s="1"/>
  <c r="AC63" i="1"/>
  <c r="AD63" i="1" s="1"/>
  <c r="AC64" i="1"/>
  <c r="AD64" i="1" s="1"/>
  <c r="AC65" i="1"/>
  <c r="AD65" i="1" s="1"/>
  <c r="AC66" i="1"/>
  <c r="AD66" i="1" s="1"/>
  <c r="AC67" i="1"/>
  <c r="AD67" i="1" s="1"/>
  <c r="AC68" i="1"/>
  <c r="AD68" i="1" s="1"/>
  <c r="AC69" i="1"/>
  <c r="AD69" i="1" s="1"/>
  <c r="AC70" i="1"/>
  <c r="AD70" i="1" s="1"/>
  <c r="AC71" i="1"/>
  <c r="AD71" i="1" s="1"/>
  <c r="AC72" i="1"/>
  <c r="AD72" i="1" s="1"/>
  <c r="AC73" i="1"/>
  <c r="AD73" i="1" s="1"/>
  <c r="AC74" i="1"/>
  <c r="AD74" i="1" s="1"/>
  <c r="AC75" i="1"/>
  <c r="AD75" i="1" s="1"/>
  <c r="AC76" i="1"/>
  <c r="AD76" i="1" s="1"/>
  <c r="AC77" i="1"/>
  <c r="AD77" i="1" s="1"/>
  <c r="AC78" i="1"/>
  <c r="AD78" i="1" s="1"/>
  <c r="AC79" i="1"/>
  <c r="AD79" i="1" s="1"/>
  <c r="AC80" i="1"/>
  <c r="AD80" i="1" s="1"/>
  <c r="AC81" i="1"/>
  <c r="AD81" i="1" s="1"/>
  <c r="AC82" i="1"/>
  <c r="AD82" i="1" s="1"/>
  <c r="AC83" i="1"/>
  <c r="AD83" i="1" s="1"/>
  <c r="AC84" i="1"/>
  <c r="AD84" i="1" s="1"/>
  <c r="AC85" i="1"/>
  <c r="AD85" i="1" s="1"/>
  <c r="AC86" i="1"/>
  <c r="AD86" i="1" s="1"/>
  <c r="AC87" i="1"/>
  <c r="AD87" i="1" s="1"/>
  <c r="AC88" i="1"/>
  <c r="AD88" i="1" s="1"/>
  <c r="AC89" i="1"/>
  <c r="AD89" i="1" s="1"/>
  <c r="AC90" i="1"/>
  <c r="AD90" i="1" s="1"/>
  <c r="AC91" i="1"/>
  <c r="AD91" i="1" s="1"/>
  <c r="AC92" i="1"/>
  <c r="AD92" i="1" s="1"/>
  <c r="AC93" i="1"/>
  <c r="AD93" i="1" s="1"/>
  <c r="AC94" i="1"/>
  <c r="AD94" i="1" s="1"/>
  <c r="AC95" i="1"/>
  <c r="AD95" i="1" s="1"/>
  <c r="AC96" i="1"/>
  <c r="AD96" i="1" s="1"/>
  <c r="AC97" i="1"/>
  <c r="AD97" i="1" s="1"/>
  <c r="AC98" i="1"/>
  <c r="AD98" i="1" s="1"/>
  <c r="AC99" i="1"/>
  <c r="AD99" i="1" s="1"/>
  <c r="AC100" i="1"/>
  <c r="AD100" i="1" s="1"/>
  <c r="AC101" i="1"/>
  <c r="AD101" i="1" s="1"/>
  <c r="AC102" i="1"/>
  <c r="AD102" i="1" s="1"/>
  <c r="AC103" i="1"/>
  <c r="AD103" i="1" s="1"/>
  <c r="AC104" i="1"/>
  <c r="AD104" i="1" s="1"/>
  <c r="AC105" i="1"/>
  <c r="AD105" i="1" s="1"/>
  <c r="AC106" i="1"/>
  <c r="AD106" i="1" s="1"/>
  <c r="AC107" i="1"/>
  <c r="AD107" i="1" s="1"/>
  <c r="AC108" i="1"/>
  <c r="AD108" i="1" s="1"/>
  <c r="AC109" i="1"/>
  <c r="AD109" i="1" s="1"/>
  <c r="AC110" i="1"/>
  <c r="AD110" i="1" s="1"/>
  <c r="AC111" i="1"/>
  <c r="AD111" i="1" s="1"/>
  <c r="AC112" i="1"/>
  <c r="AD112" i="1" s="1"/>
  <c r="AC113" i="1"/>
  <c r="AD113" i="1" s="1"/>
  <c r="AC114" i="1"/>
  <c r="AD114" i="1" s="1"/>
  <c r="AC115" i="1"/>
  <c r="AD115" i="1" s="1"/>
  <c r="AC116" i="1"/>
  <c r="AD116" i="1" s="1"/>
  <c r="AC117" i="1"/>
  <c r="AD117" i="1" s="1"/>
  <c r="AC118" i="1"/>
  <c r="AD118" i="1" s="1"/>
  <c r="AC119" i="1"/>
  <c r="AD119" i="1" s="1"/>
  <c r="AC120" i="1"/>
  <c r="AD120" i="1" s="1"/>
  <c r="AC121" i="1"/>
  <c r="AD121" i="1" s="1"/>
  <c r="AC122" i="1"/>
  <c r="AD122" i="1" s="1"/>
  <c r="AC123" i="1"/>
  <c r="AD123" i="1" s="1"/>
  <c r="AC124" i="1"/>
  <c r="AD124" i="1" s="1"/>
  <c r="AC125" i="1"/>
  <c r="AD125" i="1" s="1"/>
  <c r="AC126" i="1"/>
  <c r="AD126" i="1" s="1"/>
  <c r="AC127" i="1"/>
  <c r="AD127" i="1" s="1"/>
  <c r="AC128" i="1"/>
  <c r="AD128" i="1" s="1"/>
  <c r="AC129" i="1"/>
  <c r="AD129" i="1" s="1"/>
  <c r="AC130" i="1"/>
  <c r="AD130" i="1" s="1"/>
  <c r="AC131" i="1"/>
  <c r="AD131" i="1" s="1"/>
  <c r="AC132" i="1"/>
  <c r="AD132" i="1" s="1"/>
  <c r="AC133" i="1"/>
  <c r="AD133" i="1" s="1"/>
  <c r="AC134" i="1"/>
  <c r="AD134" i="1" s="1"/>
  <c r="AC135" i="1"/>
  <c r="AD135" i="1" s="1"/>
  <c r="AC136" i="1"/>
  <c r="AD136" i="1" s="1"/>
  <c r="AC137" i="1"/>
  <c r="AD137" i="1" s="1"/>
  <c r="AC138" i="1"/>
  <c r="AD138" i="1" s="1"/>
  <c r="AC139" i="1"/>
  <c r="AD139" i="1" s="1"/>
  <c r="AC140" i="1"/>
  <c r="AD140" i="1" s="1"/>
  <c r="AC141" i="1"/>
  <c r="AD141" i="1" s="1"/>
  <c r="AC142" i="1"/>
  <c r="AD142" i="1" s="1"/>
  <c r="AC143" i="1"/>
  <c r="AD143" i="1" s="1"/>
  <c r="AC144" i="1"/>
  <c r="AD144" i="1" s="1"/>
  <c r="AC147" i="1"/>
  <c r="AD147" i="1" s="1"/>
  <c r="AC148" i="1"/>
  <c r="AD148" i="1" s="1"/>
  <c r="AC149" i="1"/>
  <c r="AD149" i="1" s="1"/>
  <c r="AC150" i="1"/>
  <c r="AD150" i="1" s="1"/>
  <c r="AC152" i="1"/>
  <c r="AD152" i="1" s="1"/>
  <c r="AC153" i="1"/>
  <c r="AD153" i="1" s="1"/>
  <c r="AC154" i="1"/>
  <c r="AD154" i="1" s="1"/>
  <c r="AC157" i="1"/>
  <c r="AD157" i="1" s="1"/>
  <c r="AC158" i="1"/>
  <c r="AD158" i="1" s="1"/>
  <c r="AC159" i="1"/>
  <c r="AD159" i="1" s="1"/>
  <c r="AC160" i="1"/>
  <c r="AD160" i="1" s="1"/>
  <c r="AC162" i="1"/>
  <c r="AD162" i="1" s="1"/>
  <c r="AC163" i="1"/>
  <c r="AD163" i="1" s="1"/>
  <c r="AC164" i="1"/>
  <c r="AD164" i="1" s="1"/>
  <c r="AC165" i="1"/>
  <c r="AD165" i="1" s="1"/>
  <c r="AC167" i="1"/>
  <c r="AD167" i="1" s="1"/>
  <c r="AC168" i="1"/>
  <c r="AD168" i="1" s="1"/>
  <c r="AC169" i="1"/>
  <c r="AD169" i="1" s="1"/>
  <c r="AC170" i="1"/>
  <c r="AD170" i="1" s="1"/>
  <c r="AC171" i="1"/>
  <c r="AD171" i="1" s="1"/>
  <c r="AC172" i="1"/>
  <c r="AD172" i="1" s="1"/>
  <c r="AC173" i="1"/>
  <c r="AD173" i="1" s="1"/>
  <c r="AC175" i="1"/>
  <c r="AD175" i="1" s="1"/>
  <c r="AC176" i="1"/>
  <c r="AD176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8" i="1"/>
  <c r="AD378" i="1" s="1"/>
  <c r="AC379" i="1"/>
  <c r="AD379" i="1" s="1"/>
  <c r="AC380" i="1"/>
  <c r="AD380" i="1" s="1"/>
  <c r="AC381" i="1"/>
  <c r="AD381" i="1" s="1"/>
  <c r="AC384" i="1"/>
  <c r="AD384" i="1" s="1"/>
  <c r="AC385" i="1"/>
  <c r="AD385" i="1" s="1"/>
  <c r="AC386" i="1"/>
  <c r="AD386" i="1" s="1"/>
  <c r="AC387" i="1"/>
  <c r="AD387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5" i="1"/>
  <c r="AD525" i="1" s="1"/>
  <c r="AC526" i="1"/>
  <c r="AD526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5" i="1"/>
  <c r="AD565" i="1" s="1"/>
  <c r="AC566" i="1"/>
  <c r="AD566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3" i="1"/>
  <c r="AD593" i="1" s="1"/>
  <c r="AC594" i="1"/>
  <c r="AD594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2" i="1"/>
  <c r="AD632" i="1" s="1"/>
  <c r="AC633" i="1"/>
  <c r="AD633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C737" i="1"/>
  <c r="AD737" i="1" s="1"/>
  <c r="AC738" i="1"/>
  <c r="AD738" i="1" s="1"/>
  <c r="AC739" i="1"/>
  <c r="AD739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C794" i="1"/>
  <c r="AD794" i="1" s="1"/>
  <c r="AC795" i="1"/>
  <c r="AD795" i="1" s="1"/>
  <c r="AC796" i="1"/>
  <c r="AD796" i="1" s="1"/>
  <c r="AC797" i="1"/>
  <c r="AD797" i="1" s="1"/>
  <c r="AC798" i="1"/>
  <c r="AD798" i="1" s="1"/>
  <c r="AC799" i="1"/>
  <c r="AD799" i="1" s="1"/>
  <c r="AC800" i="1"/>
  <c r="AD800" i="1" s="1"/>
  <c r="AC801" i="1"/>
  <c r="AD801" i="1" s="1"/>
  <c r="AC802" i="1"/>
  <c r="AD802" i="1" s="1"/>
  <c r="AC803" i="1"/>
  <c r="AD803" i="1" s="1"/>
  <c r="AC804" i="1"/>
  <c r="AD804" i="1" s="1"/>
  <c r="AC806" i="1"/>
  <c r="AD806" i="1" s="1"/>
  <c r="AC807" i="1"/>
  <c r="AD807" i="1" s="1"/>
  <c r="AC808" i="1"/>
  <c r="AD808" i="1" s="1"/>
  <c r="AC809" i="1"/>
  <c r="AD809" i="1" s="1"/>
  <c r="AC810" i="1"/>
  <c r="AD810" i="1" s="1"/>
  <c r="AC811" i="1"/>
  <c r="AD811" i="1" s="1"/>
  <c r="AC812" i="1"/>
  <c r="AD812" i="1" s="1"/>
  <c r="AC813" i="1"/>
  <c r="AD813" i="1" s="1"/>
  <c r="AC814" i="1"/>
  <c r="AD814" i="1" s="1"/>
  <c r="AC815" i="1"/>
  <c r="AD815" i="1" s="1"/>
  <c r="AC816" i="1"/>
  <c r="AD816" i="1" s="1"/>
  <c r="AC817" i="1"/>
  <c r="AD817" i="1" s="1"/>
  <c r="AC818" i="1"/>
  <c r="AD818" i="1" s="1"/>
  <c r="AC819" i="1"/>
  <c r="AD819" i="1" s="1"/>
  <c r="AC820" i="1"/>
  <c r="AD820" i="1" s="1"/>
  <c r="AC821" i="1"/>
  <c r="AD821" i="1" s="1"/>
  <c r="AC822" i="1"/>
  <c r="AD822" i="1" s="1"/>
  <c r="AC823" i="1"/>
  <c r="AD823" i="1" s="1"/>
  <c r="AC824" i="1"/>
  <c r="AD824" i="1" s="1"/>
  <c r="AC825" i="1"/>
  <c r="AD825" i="1" s="1"/>
  <c r="AC826" i="1"/>
  <c r="AD826" i="1" s="1"/>
  <c r="AC827" i="1"/>
  <c r="AD827" i="1" s="1"/>
  <c r="AC828" i="1"/>
  <c r="AD828" i="1" s="1"/>
  <c r="AC829" i="1"/>
  <c r="AD829" i="1" s="1"/>
  <c r="AC830" i="1"/>
  <c r="AD830" i="1" s="1"/>
  <c r="AC831" i="1"/>
  <c r="AD831" i="1" s="1"/>
  <c r="AC832" i="1"/>
  <c r="AD832" i="1" s="1"/>
  <c r="AC833" i="1"/>
  <c r="AD833" i="1" s="1"/>
  <c r="AC834" i="1"/>
  <c r="AD834" i="1" s="1"/>
  <c r="AC835" i="1"/>
  <c r="AD835" i="1" s="1"/>
  <c r="AC836" i="1"/>
  <c r="AD836" i="1" s="1"/>
  <c r="AC837" i="1"/>
  <c r="AD837" i="1" s="1"/>
  <c r="AC838" i="1"/>
  <c r="AD838" i="1" s="1"/>
  <c r="AC839" i="1"/>
  <c r="AD839" i="1" s="1"/>
  <c r="AC840" i="1"/>
  <c r="AD840" i="1" s="1"/>
  <c r="AC841" i="1"/>
  <c r="AD841" i="1" s="1"/>
  <c r="AC842" i="1"/>
  <c r="AD842" i="1" s="1"/>
  <c r="AC843" i="1"/>
  <c r="AD843" i="1" s="1"/>
  <c r="AC844" i="1"/>
  <c r="AD844" i="1" s="1"/>
  <c r="AC845" i="1"/>
  <c r="AD845" i="1" s="1"/>
  <c r="AC846" i="1"/>
  <c r="AD846" i="1" s="1"/>
  <c r="AC847" i="1"/>
  <c r="AD847" i="1" s="1"/>
  <c r="AC848" i="1"/>
  <c r="AD848" i="1" s="1"/>
  <c r="AC849" i="1"/>
  <c r="AD849" i="1" s="1"/>
  <c r="AC850" i="1"/>
  <c r="AD850" i="1" s="1"/>
  <c r="AC851" i="1"/>
  <c r="AD851" i="1" s="1"/>
  <c r="AC852" i="1"/>
  <c r="AD852" i="1" s="1"/>
  <c r="AC853" i="1"/>
  <c r="AD853" i="1" s="1"/>
  <c r="AC854" i="1"/>
  <c r="AD854" i="1" s="1"/>
  <c r="AC855" i="1"/>
  <c r="AD855" i="1" s="1"/>
  <c r="AC856" i="1"/>
  <c r="AD856" i="1" s="1"/>
  <c r="AC857" i="1"/>
  <c r="AD857" i="1" s="1"/>
  <c r="AC858" i="1"/>
  <c r="AD858" i="1" s="1"/>
  <c r="AC859" i="1"/>
  <c r="AD859" i="1" s="1"/>
  <c r="AC860" i="1"/>
  <c r="AD860" i="1" s="1"/>
  <c r="AC861" i="1"/>
  <c r="AD861" i="1" s="1"/>
  <c r="AC862" i="1"/>
  <c r="AD862" i="1" s="1"/>
  <c r="AC863" i="1"/>
  <c r="AD863" i="1" s="1"/>
  <c r="AC864" i="1"/>
  <c r="AD864" i="1" s="1"/>
  <c r="AC865" i="1"/>
  <c r="AD865" i="1" s="1"/>
  <c r="AC866" i="1"/>
  <c r="AD866" i="1" s="1"/>
  <c r="AC867" i="1"/>
  <c r="AD867" i="1" s="1"/>
  <c r="AC868" i="1"/>
  <c r="AD868" i="1" s="1"/>
  <c r="AC869" i="1"/>
  <c r="AD869" i="1" s="1"/>
  <c r="AC870" i="1"/>
  <c r="AD870" i="1" s="1"/>
  <c r="AC871" i="1"/>
  <c r="AD871" i="1" s="1"/>
  <c r="AC872" i="1"/>
  <c r="AD872" i="1" s="1"/>
  <c r="AC873" i="1"/>
  <c r="AD873" i="1" s="1"/>
  <c r="AC874" i="1"/>
  <c r="AD874" i="1" s="1"/>
  <c r="AC875" i="1"/>
  <c r="AD875" i="1" s="1"/>
  <c r="AC876" i="1"/>
  <c r="AD876" i="1" s="1"/>
  <c r="AC877" i="1"/>
  <c r="AD877" i="1" s="1"/>
  <c r="AC878" i="1"/>
  <c r="AD878" i="1" s="1"/>
  <c r="AC879" i="1"/>
  <c r="AD879" i="1" s="1"/>
  <c r="AC880" i="1"/>
  <c r="AD880" i="1" s="1"/>
  <c r="AC881" i="1"/>
  <c r="AD881" i="1" s="1"/>
  <c r="AC882" i="1"/>
  <c r="AD882" i="1" s="1"/>
  <c r="AC883" i="1"/>
  <c r="AD883" i="1" s="1"/>
  <c r="AC884" i="1"/>
  <c r="AD884" i="1" s="1"/>
  <c r="AC885" i="1"/>
  <c r="AD885" i="1" s="1"/>
  <c r="AC886" i="1"/>
  <c r="AD886" i="1" s="1"/>
  <c r="AC887" i="1"/>
  <c r="AD887" i="1" s="1"/>
  <c r="AC888" i="1"/>
  <c r="AD888" i="1" s="1"/>
  <c r="AC889" i="1"/>
  <c r="AD889" i="1" s="1"/>
  <c r="AC890" i="1"/>
  <c r="AD890" i="1" s="1"/>
  <c r="AC891" i="1"/>
  <c r="AD891" i="1" s="1"/>
  <c r="AC892" i="1"/>
  <c r="AD892" i="1" s="1"/>
  <c r="AC893" i="1"/>
  <c r="AD893" i="1" s="1"/>
  <c r="AC894" i="1"/>
  <c r="AD894" i="1" s="1"/>
  <c r="AC895" i="1"/>
  <c r="AD895" i="1" s="1"/>
  <c r="AC896" i="1"/>
  <c r="AD896" i="1" s="1"/>
  <c r="AC897" i="1"/>
  <c r="AD897" i="1" s="1"/>
  <c r="AC898" i="1"/>
  <c r="AD898" i="1" s="1"/>
  <c r="AC899" i="1"/>
  <c r="AD899" i="1" s="1"/>
  <c r="AC900" i="1"/>
  <c r="AD900" i="1" s="1"/>
  <c r="AC901" i="1"/>
  <c r="AD901" i="1" s="1"/>
  <c r="AC902" i="1"/>
  <c r="AD902" i="1" s="1"/>
  <c r="AC903" i="1"/>
  <c r="AD903" i="1" s="1"/>
  <c r="AC904" i="1"/>
  <c r="AD904" i="1" s="1"/>
  <c r="AC905" i="1"/>
  <c r="AD905" i="1" s="1"/>
  <c r="AC906" i="1"/>
  <c r="AD906" i="1" s="1"/>
  <c r="AC907" i="1"/>
  <c r="AD907" i="1" s="1"/>
  <c r="AC908" i="1"/>
  <c r="AD908" i="1" s="1"/>
  <c r="AC909" i="1"/>
  <c r="AD909" i="1" s="1"/>
  <c r="AC910" i="1"/>
  <c r="AD910" i="1" s="1"/>
  <c r="AC911" i="1"/>
  <c r="AD911" i="1" s="1"/>
  <c r="AC912" i="1"/>
  <c r="AD912" i="1" s="1"/>
  <c r="AC913" i="1"/>
  <c r="AD913" i="1" s="1"/>
  <c r="AC914" i="1"/>
  <c r="AD914" i="1" s="1"/>
  <c r="AC915" i="1"/>
  <c r="AD915" i="1" s="1"/>
  <c r="AC916" i="1"/>
  <c r="AD916" i="1" s="1"/>
  <c r="AC917" i="1"/>
  <c r="AD917" i="1" s="1"/>
  <c r="AC918" i="1"/>
  <c r="AD918" i="1" s="1"/>
  <c r="AC919" i="1"/>
  <c r="AD919" i="1" s="1"/>
  <c r="AC920" i="1"/>
  <c r="AD920" i="1" s="1"/>
  <c r="AC921" i="1"/>
  <c r="AD921" i="1" s="1"/>
  <c r="AC922" i="1"/>
  <c r="AD922" i="1" s="1"/>
  <c r="AC923" i="1"/>
  <c r="AD923" i="1" s="1"/>
  <c r="AC924" i="1"/>
  <c r="AD924" i="1" s="1"/>
  <c r="AC925" i="1"/>
  <c r="AD925" i="1" s="1"/>
  <c r="AC926" i="1"/>
  <c r="AD926" i="1" s="1"/>
  <c r="AC927" i="1"/>
  <c r="AD927" i="1" s="1"/>
  <c r="AC928" i="1"/>
  <c r="AD928" i="1" s="1"/>
  <c r="AC929" i="1"/>
  <c r="AD929" i="1" s="1"/>
  <c r="AC930" i="1"/>
  <c r="AD930" i="1" s="1"/>
  <c r="AC931" i="1"/>
  <c r="AD931" i="1" s="1"/>
  <c r="AC932" i="1"/>
  <c r="AD932" i="1" s="1"/>
  <c r="AC933" i="1"/>
  <c r="AD933" i="1" s="1"/>
  <c r="AC934" i="1"/>
  <c r="AD934" i="1" s="1"/>
  <c r="AC935" i="1"/>
  <c r="AD935" i="1" s="1"/>
  <c r="AC936" i="1"/>
  <c r="AD936" i="1" s="1"/>
  <c r="AC937" i="1"/>
  <c r="AD937" i="1" s="1"/>
  <c r="AC938" i="1"/>
  <c r="AD938" i="1" s="1"/>
  <c r="AC939" i="1"/>
  <c r="AD939" i="1" s="1"/>
  <c r="AC940" i="1"/>
  <c r="AD940" i="1" s="1"/>
  <c r="AC941" i="1"/>
  <c r="AD941" i="1" s="1"/>
  <c r="AC942" i="1"/>
  <c r="AD942" i="1" s="1"/>
  <c r="AC943" i="1"/>
  <c r="AD943" i="1" s="1"/>
  <c r="AC944" i="1"/>
  <c r="AD944" i="1" s="1"/>
  <c r="AC945" i="1"/>
  <c r="AD945" i="1" s="1"/>
  <c r="AC946" i="1"/>
  <c r="AD946" i="1" s="1"/>
  <c r="AC947" i="1"/>
  <c r="AD947" i="1" s="1"/>
  <c r="AC948" i="1"/>
  <c r="AD948" i="1" s="1"/>
  <c r="AC949" i="1"/>
  <c r="AD949" i="1" s="1"/>
  <c r="AC950" i="1"/>
  <c r="AD950" i="1" s="1"/>
  <c r="AC951" i="1"/>
  <c r="AD951" i="1" s="1"/>
  <c r="AC952" i="1"/>
  <c r="AD952" i="1" s="1"/>
  <c r="AC953" i="1"/>
  <c r="AD953" i="1" s="1"/>
  <c r="AC954" i="1"/>
  <c r="AD954" i="1" s="1"/>
  <c r="AC955" i="1"/>
  <c r="AD955" i="1" s="1"/>
  <c r="AC956" i="1"/>
  <c r="AD956" i="1" s="1"/>
  <c r="AC957" i="1"/>
  <c r="AD957" i="1" s="1"/>
  <c r="AC958" i="1"/>
  <c r="AD958" i="1" s="1"/>
  <c r="AC959" i="1"/>
  <c r="AD959" i="1" s="1"/>
  <c r="AC960" i="1"/>
  <c r="AD960" i="1" s="1"/>
  <c r="AC961" i="1"/>
  <c r="AD961" i="1" s="1"/>
  <c r="AC962" i="1"/>
  <c r="AD962" i="1" s="1"/>
  <c r="AC963" i="1"/>
  <c r="AD963" i="1" s="1"/>
  <c r="AC964" i="1"/>
  <c r="AD964" i="1" s="1"/>
  <c r="AC965" i="1"/>
  <c r="AD965" i="1" s="1"/>
  <c r="AC966" i="1"/>
  <c r="AD966" i="1" s="1"/>
  <c r="AC967" i="1"/>
  <c r="AD967" i="1" s="1"/>
  <c r="AC968" i="1"/>
  <c r="AD968" i="1" s="1"/>
  <c r="AC969" i="1"/>
  <c r="AD969" i="1" s="1"/>
  <c r="AC970" i="1"/>
  <c r="AD970" i="1" s="1"/>
  <c r="AC971" i="1"/>
  <c r="AD971" i="1" s="1"/>
  <c r="AC972" i="1"/>
  <c r="AD972" i="1" s="1"/>
  <c r="AC973" i="1"/>
  <c r="AD973" i="1" s="1"/>
  <c r="AC974" i="1"/>
  <c r="AD974" i="1" s="1"/>
  <c r="AC975" i="1"/>
  <c r="AD975" i="1" s="1"/>
  <c r="AC976" i="1"/>
  <c r="AD976" i="1" s="1"/>
  <c r="AC977" i="1"/>
  <c r="AD977" i="1" s="1"/>
  <c r="AC978" i="1"/>
  <c r="AD978" i="1" s="1"/>
  <c r="AC979" i="1"/>
  <c r="AD979" i="1" s="1"/>
  <c r="AC980" i="1"/>
  <c r="AD980" i="1" s="1"/>
  <c r="AC981" i="1"/>
  <c r="AD981" i="1" s="1"/>
  <c r="AC982" i="1"/>
  <c r="AD982" i="1" s="1"/>
  <c r="AC983" i="1"/>
  <c r="AD983" i="1" s="1"/>
  <c r="AC984" i="1"/>
  <c r="AD984" i="1" s="1"/>
  <c r="AC985" i="1"/>
  <c r="AD985" i="1" s="1"/>
  <c r="AC986" i="1"/>
  <c r="AD986" i="1" s="1"/>
  <c r="AC987" i="1"/>
  <c r="AD987" i="1" s="1"/>
  <c r="AC988" i="1"/>
  <c r="AD988" i="1" s="1"/>
  <c r="AC989" i="1"/>
  <c r="AD989" i="1" s="1"/>
  <c r="AC990" i="1"/>
  <c r="AD990" i="1" s="1"/>
  <c r="AC991" i="1"/>
  <c r="AD991" i="1" s="1"/>
  <c r="AC992" i="1"/>
  <c r="AD992" i="1" s="1"/>
  <c r="AC993" i="1"/>
  <c r="AD993" i="1" s="1"/>
  <c r="AC994" i="1"/>
  <c r="AD994" i="1" s="1"/>
  <c r="AC995" i="1"/>
  <c r="AD995" i="1" s="1"/>
  <c r="AC996" i="1"/>
  <c r="AD996" i="1" s="1"/>
  <c r="AC997" i="1"/>
  <c r="AD997" i="1" s="1"/>
  <c r="AC998" i="1"/>
  <c r="AD998" i="1" s="1"/>
  <c r="AC999" i="1"/>
  <c r="AD999" i="1" s="1"/>
  <c r="AC1000" i="1"/>
  <c r="AD1000" i="1" s="1"/>
  <c r="AC1001" i="1"/>
  <c r="AD1001" i="1" s="1"/>
  <c r="AC1002" i="1"/>
  <c r="AD1002" i="1" s="1"/>
  <c r="AC1003" i="1"/>
  <c r="AD1003" i="1" s="1"/>
  <c r="AC1004" i="1"/>
  <c r="AD1004" i="1" s="1"/>
  <c r="AC1005" i="1"/>
  <c r="AD1005" i="1" s="1"/>
  <c r="AC1006" i="1"/>
  <c r="AD1006" i="1" s="1"/>
  <c r="AC1007" i="1"/>
  <c r="AD1007" i="1" s="1"/>
  <c r="AC1008" i="1"/>
  <c r="AD1008" i="1" s="1"/>
  <c r="AC1009" i="1"/>
  <c r="AD1009" i="1" s="1"/>
  <c r="AC1010" i="1"/>
  <c r="AD1010" i="1" s="1"/>
  <c r="AC1011" i="1"/>
  <c r="AD1011" i="1" s="1"/>
  <c r="AC1012" i="1"/>
  <c r="AD1012" i="1" s="1"/>
  <c r="AC1013" i="1"/>
  <c r="AD1013" i="1" s="1"/>
  <c r="AC1014" i="1"/>
  <c r="AD1014" i="1" s="1"/>
  <c r="AC1015" i="1"/>
  <c r="AD1015" i="1" s="1"/>
  <c r="AC1016" i="1"/>
  <c r="AD1016" i="1" s="1"/>
  <c r="AC1017" i="1"/>
  <c r="AD1017" i="1" s="1"/>
  <c r="AC1018" i="1"/>
  <c r="AD1018" i="1" s="1"/>
  <c r="AC1019" i="1"/>
  <c r="AD1019" i="1" s="1"/>
  <c r="AC1020" i="1"/>
  <c r="AD1020" i="1" s="1"/>
  <c r="AC1021" i="1"/>
  <c r="AD1021" i="1" s="1"/>
  <c r="AC1023" i="1"/>
  <c r="AD1023" i="1" s="1"/>
  <c r="AC1024" i="1"/>
  <c r="AD1024" i="1" s="1"/>
  <c r="AC1025" i="1"/>
  <c r="AD1025" i="1" s="1"/>
  <c r="AC1026" i="1"/>
  <c r="AD1026" i="1" s="1"/>
  <c r="AC1027" i="1"/>
  <c r="AD1027" i="1" s="1"/>
  <c r="AC1028" i="1"/>
  <c r="AD1028" i="1" s="1"/>
  <c r="AC1029" i="1"/>
  <c r="AD1029" i="1" s="1"/>
  <c r="AC1030" i="1"/>
  <c r="AD1030" i="1" s="1"/>
  <c r="AC1031" i="1"/>
  <c r="AD1031" i="1" s="1"/>
  <c r="AC1032" i="1"/>
  <c r="AD1032" i="1" s="1"/>
  <c r="AC1033" i="1"/>
  <c r="AD1033" i="1" s="1"/>
  <c r="AC1034" i="1"/>
  <c r="AD1034" i="1" s="1"/>
  <c r="AC1036" i="1"/>
  <c r="AD1036" i="1" s="1"/>
  <c r="AC1037" i="1"/>
  <c r="AD1037" i="1" s="1"/>
  <c r="AC1038" i="1"/>
  <c r="AD1038" i="1" s="1"/>
  <c r="AC1039" i="1"/>
  <c r="AD1039" i="1" s="1"/>
  <c r="AC1040" i="1"/>
  <c r="AD1040" i="1" s="1"/>
  <c r="AC1041" i="1"/>
  <c r="AD1041" i="1" s="1"/>
  <c r="AC1042" i="1"/>
  <c r="AD1042" i="1" s="1"/>
  <c r="AC1043" i="1"/>
  <c r="AD1043" i="1" s="1"/>
  <c r="AC1044" i="1"/>
  <c r="AD1044" i="1" s="1"/>
  <c r="AC1045" i="1"/>
  <c r="AD1045" i="1" s="1"/>
  <c r="AC1046" i="1"/>
  <c r="AD1046" i="1" s="1"/>
  <c r="AC1047" i="1"/>
  <c r="AD1047" i="1" s="1"/>
  <c r="AC1048" i="1"/>
  <c r="AD1048" i="1" s="1"/>
  <c r="AC1049" i="1"/>
  <c r="AD1049" i="1" s="1"/>
  <c r="AC1050" i="1"/>
  <c r="AD1050" i="1" s="1"/>
  <c r="AC1051" i="1"/>
  <c r="AD1051" i="1" s="1"/>
  <c r="AC1052" i="1"/>
  <c r="AD1052" i="1" s="1"/>
  <c r="AC1053" i="1"/>
  <c r="AD1053" i="1" s="1"/>
  <c r="AC1054" i="1"/>
  <c r="AD1054" i="1" s="1"/>
  <c r="AC1055" i="1"/>
  <c r="AD1055" i="1" s="1"/>
  <c r="AC1056" i="1"/>
  <c r="AD1056" i="1" s="1"/>
  <c r="AC1057" i="1"/>
  <c r="AD1057" i="1" s="1"/>
  <c r="AC1058" i="1"/>
  <c r="AD1058" i="1" s="1"/>
  <c r="AC1059" i="1"/>
  <c r="AD1059" i="1" s="1"/>
  <c r="AC1060" i="1"/>
  <c r="AD1060" i="1" s="1"/>
  <c r="AC1061" i="1"/>
  <c r="AD1061" i="1" s="1"/>
  <c r="AC1062" i="1"/>
  <c r="AD1062" i="1" s="1"/>
  <c r="AC1063" i="1"/>
  <c r="AD1063" i="1" s="1"/>
  <c r="AC1064" i="1"/>
  <c r="AD1064" i="1" s="1"/>
  <c r="AC1065" i="1"/>
  <c r="AD1065" i="1" s="1"/>
  <c r="AC1066" i="1"/>
  <c r="AD1066" i="1" s="1"/>
  <c r="AC1067" i="1"/>
  <c r="AD1067" i="1" s="1"/>
  <c r="AC1068" i="1"/>
  <c r="AD1068" i="1" s="1"/>
  <c r="AC1069" i="1"/>
  <c r="AD1069" i="1" s="1"/>
  <c r="AC1070" i="1"/>
  <c r="AD1070" i="1" s="1"/>
  <c r="AC1071" i="1"/>
  <c r="AD1071" i="1" s="1"/>
  <c r="AC1072" i="1"/>
  <c r="AD1072" i="1" s="1"/>
  <c r="AC1073" i="1"/>
  <c r="AD1073" i="1" s="1"/>
  <c r="AC1074" i="1"/>
  <c r="AD1074" i="1" s="1"/>
  <c r="AC1075" i="1"/>
  <c r="AD1075" i="1" s="1"/>
  <c r="AC1076" i="1"/>
  <c r="AD1076" i="1" s="1"/>
  <c r="AC1077" i="1"/>
  <c r="AD1077" i="1" s="1"/>
  <c r="AC1078" i="1"/>
  <c r="AD1078" i="1" s="1"/>
  <c r="AC1079" i="1"/>
  <c r="AD1079" i="1" s="1"/>
  <c r="AC1080" i="1"/>
  <c r="AD1080" i="1" s="1"/>
  <c r="AC1081" i="1"/>
  <c r="AD1081" i="1" s="1"/>
  <c r="AC1082" i="1"/>
  <c r="AD1082" i="1" s="1"/>
  <c r="AC1083" i="1"/>
  <c r="AD1083" i="1" s="1"/>
  <c r="AC1084" i="1"/>
  <c r="AD1084" i="1" s="1"/>
  <c r="AC1085" i="1"/>
  <c r="AD1085" i="1" s="1"/>
  <c r="AC1086" i="1"/>
  <c r="AD1086" i="1" s="1"/>
  <c r="AC1087" i="1"/>
  <c r="AD1087" i="1" s="1"/>
  <c r="AC1088" i="1"/>
  <c r="AD1088" i="1" s="1"/>
  <c r="AC1089" i="1"/>
  <c r="AD1089" i="1" s="1"/>
  <c r="AC1090" i="1"/>
  <c r="AD1090" i="1" s="1"/>
  <c r="AC1091" i="1"/>
  <c r="AD1091" i="1" s="1"/>
  <c r="AC1092" i="1"/>
  <c r="AD1092" i="1" s="1"/>
  <c r="AC1093" i="1"/>
  <c r="AD1093" i="1" s="1"/>
  <c r="AC1094" i="1"/>
  <c r="AD1094" i="1" s="1"/>
  <c r="AC1095" i="1"/>
  <c r="AD1095" i="1" s="1"/>
  <c r="AC1096" i="1"/>
  <c r="AD1096" i="1" s="1"/>
  <c r="AC1097" i="1"/>
  <c r="AD1097" i="1" s="1"/>
  <c r="AC1098" i="1"/>
  <c r="AD1098" i="1" s="1"/>
  <c r="AC1099" i="1"/>
  <c r="AD1099" i="1" s="1"/>
  <c r="AC1100" i="1"/>
  <c r="AD1100" i="1" s="1"/>
  <c r="AC1101" i="1"/>
  <c r="AD1101" i="1" s="1"/>
  <c r="AC1103" i="1"/>
  <c r="AD1103" i="1" s="1"/>
  <c r="AC1104" i="1"/>
  <c r="AD1104" i="1" s="1"/>
  <c r="AC1105" i="1"/>
  <c r="AD1105" i="1" s="1"/>
  <c r="AC1106" i="1"/>
  <c r="AD1106" i="1" s="1"/>
  <c r="AC1107" i="1"/>
  <c r="AD1107" i="1" s="1"/>
  <c r="AC1108" i="1"/>
  <c r="AD1108" i="1" s="1"/>
  <c r="AC1109" i="1"/>
  <c r="AD1109" i="1" s="1"/>
  <c r="AC1110" i="1"/>
  <c r="AD1110" i="1" s="1"/>
  <c r="AC1111" i="1"/>
  <c r="AD1111" i="1" s="1"/>
  <c r="AC1112" i="1"/>
  <c r="AD1112" i="1" s="1"/>
  <c r="AC1113" i="1"/>
  <c r="AD1113" i="1" s="1"/>
  <c r="AC1114" i="1"/>
  <c r="AD1114" i="1" s="1"/>
  <c r="AC1115" i="1"/>
  <c r="AD1115" i="1" s="1"/>
  <c r="AC1116" i="1"/>
  <c r="AD1116" i="1" s="1"/>
  <c r="AC1117" i="1"/>
  <c r="AD1117" i="1" s="1"/>
  <c r="AC1118" i="1"/>
  <c r="AD1118" i="1" s="1"/>
  <c r="AC1119" i="1"/>
  <c r="AD1119" i="1" s="1"/>
  <c r="AC1120" i="1"/>
  <c r="AD1120" i="1" s="1"/>
  <c r="AC1121" i="1"/>
  <c r="AD1121" i="1" s="1"/>
  <c r="AC1122" i="1"/>
  <c r="AD1122" i="1" s="1"/>
  <c r="AC1123" i="1"/>
  <c r="AD1123" i="1" s="1"/>
  <c r="AC1124" i="1"/>
  <c r="AD1124" i="1" s="1"/>
  <c r="AC1125" i="1"/>
  <c r="AD1125" i="1" s="1"/>
  <c r="AC1126" i="1"/>
  <c r="AD1126" i="1" s="1"/>
  <c r="AC1127" i="1"/>
  <c r="AD1127" i="1" s="1"/>
  <c r="AC1128" i="1"/>
  <c r="AD1128" i="1" s="1"/>
  <c r="AC1129" i="1"/>
  <c r="AD1129" i="1" s="1"/>
  <c r="AC1130" i="1"/>
  <c r="AD1130" i="1" s="1"/>
  <c r="AC1131" i="1"/>
  <c r="AD1131" i="1" s="1"/>
  <c r="AC1132" i="1"/>
  <c r="AD1132" i="1" s="1"/>
  <c r="AC1133" i="1"/>
  <c r="AD1133" i="1" s="1"/>
  <c r="AC1134" i="1"/>
  <c r="AD1134" i="1" s="1"/>
  <c r="AC1135" i="1"/>
  <c r="AD1135" i="1" s="1"/>
  <c r="AC1136" i="1"/>
  <c r="AD1136" i="1" s="1"/>
  <c r="AC1137" i="1"/>
  <c r="AD1137" i="1" s="1"/>
  <c r="AC1138" i="1"/>
  <c r="AD1138" i="1" s="1"/>
  <c r="AC1139" i="1"/>
  <c r="AD1139" i="1" s="1"/>
  <c r="AC1140" i="1"/>
  <c r="AD1140" i="1" s="1"/>
  <c r="AC1141" i="1"/>
  <c r="AD1141" i="1" s="1"/>
  <c r="AC1142" i="1"/>
  <c r="AD1142" i="1" s="1"/>
  <c r="AC1143" i="1"/>
  <c r="AD1143" i="1" s="1"/>
  <c r="AC1144" i="1"/>
  <c r="AD1144" i="1" s="1"/>
  <c r="AC1145" i="1"/>
  <c r="AD1145" i="1" s="1"/>
  <c r="AC1146" i="1"/>
  <c r="AD1146" i="1" s="1"/>
  <c r="AC1147" i="1"/>
  <c r="AD1147" i="1" s="1"/>
  <c r="AC1148" i="1"/>
  <c r="AD1148" i="1" s="1"/>
  <c r="AC1149" i="1"/>
  <c r="AD1149" i="1" s="1"/>
  <c r="AC1150" i="1"/>
  <c r="AD1150" i="1" s="1"/>
  <c r="AC1151" i="1"/>
  <c r="AD1151" i="1" s="1"/>
  <c r="AC1152" i="1"/>
  <c r="AD1152" i="1" s="1"/>
  <c r="AC1153" i="1"/>
  <c r="AD1153" i="1" s="1"/>
  <c r="AC1154" i="1"/>
  <c r="AD1154" i="1" s="1"/>
  <c r="AC1155" i="1"/>
  <c r="AD1155" i="1" s="1"/>
  <c r="AC1156" i="1"/>
  <c r="AD1156" i="1" s="1"/>
  <c r="AC1157" i="1"/>
  <c r="AD1157" i="1" s="1"/>
  <c r="AC1158" i="1"/>
  <c r="AD1158" i="1" s="1"/>
  <c r="AC1159" i="1"/>
  <c r="AD1159" i="1" s="1"/>
  <c r="AC1160" i="1"/>
  <c r="AD1160" i="1" s="1"/>
  <c r="AC1161" i="1"/>
  <c r="AD1161" i="1" s="1"/>
  <c r="AC1162" i="1"/>
  <c r="AD1162" i="1" s="1"/>
  <c r="AC1163" i="1"/>
  <c r="AD1163" i="1" s="1"/>
  <c r="AC1164" i="1"/>
  <c r="AD1164" i="1" s="1"/>
  <c r="AC1165" i="1"/>
  <c r="AD1165" i="1" s="1"/>
  <c r="AC1166" i="1"/>
  <c r="AD1166" i="1" s="1"/>
  <c r="AC1167" i="1"/>
  <c r="AD1167" i="1" s="1"/>
  <c r="AC1168" i="1"/>
  <c r="AD1168" i="1" s="1"/>
  <c r="AC1169" i="1"/>
  <c r="AD1169" i="1" s="1"/>
  <c r="AC1171" i="1"/>
  <c r="AD1171" i="1" s="1"/>
  <c r="AC1172" i="1"/>
  <c r="AD1172" i="1" s="1"/>
  <c r="AC1173" i="1"/>
  <c r="AD1173" i="1" s="1"/>
  <c r="AC1174" i="1"/>
  <c r="AD1174" i="1" s="1"/>
  <c r="AC1175" i="1"/>
  <c r="AD1175" i="1" s="1"/>
  <c r="AC1176" i="1"/>
  <c r="AD1176" i="1" s="1"/>
  <c r="AC1177" i="1"/>
  <c r="AD1177" i="1" s="1"/>
  <c r="AC1178" i="1"/>
  <c r="AD1178" i="1" s="1"/>
  <c r="AC1179" i="1"/>
  <c r="AD1179" i="1" s="1"/>
  <c r="AC1180" i="1"/>
  <c r="AD1180" i="1" s="1"/>
  <c r="AC1181" i="1"/>
  <c r="AD1181" i="1" s="1"/>
  <c r="AC1182" i="1"/>
  <c r="AD1182" i="1" s="1"/>
  <c r="AC1183" i="1"/>
  <c r="AD1183" i="1" s="1"/>
  <c r="AC1184" i="1"/>
  <c r="AD1184" i="1" s="1"/>
  <c r="AC1185" i="1"/>
  <c r="AD1185" i="1" s="1"/>
  <c r="AC1186" i="1"/>
  <c r="AD1186" i="1" s="1"/>
  <c r="AC1187" i="1"/>
  <c r="AD1187" i="1" s="1"/>
  <c r="AC1188" i="1"/>
  <c r="AD1188" i="1" s="1"/>
  <c r="AC1189" i="1"/>
  <c r="AD1189" i="1" s="1"/>
  <c r="AC1190" i="1"/>
  <c r="AD1190" i="1" s="1"/>
  <c r="AC1191" i="1"/>
  <c r="AD1191" i="1" s="1"/>
  <c r="AC1192" i="1"/>
  <c r="AD1192" i="1" s="1"/>
  <c r="AC1193" i="1"/>
  <c r="AD1193" i="1" s="1"/>
  <c r="AC1194" i="1"/>
  <c r="AD1194" i="1" s="1"/>
  <c r="AC1195" i="1"/>
  <c r="AD1195" i="1" s="1"/>
  <c r="AC1196" i="1"/>
  <c r="AD1196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C1328" i="1"/>
  <c r="AD1328" i="1" s="1"/>
  <c r="AC1329" i="1"/>
  <c r="AD1329" i="1" s="1"/>
  <c r="AC1330" i="1"/>
  <c r="AD1330" i="1" s="1"/>
  <c r="AC1331" i="1"/>
  <c r="AD1331" i="1" s="1"/>
  <c r="AC1332" i="1"/>
  <c r="AD1332" i="1" s="1"/>
  <c r="AC1333" i="1"/>
  <c r="AD1333" i="1" s="1"/>
  <c r="AC1334" i="1"/>
  <c r="AD1334" i="1" s="1"/>
  <c r="AC1335" i="1"/>
  <c r="AD1335" i="1" s="1"/>
  <c r="AC1336" i="1"/>
  <c r="AD1336" i="1" s="1"/>
  <c r="AC1337" i="1"/>
  <c r="AD1337" i="1" s="1"/>
  <c r="AC1338" i="1"/>
  <c r="AD1338" i="1" s="1"/>
  <c r="AC1339" i="1"/>
  <c r="AD1339" i="1" s="1"/>
  <c r="AC1340" i="1"/>
  <c r="AD1340" i="1" s="1"/>
  <c r="AC1341" i="1"/>
  <c r="AD1341" i="1" s="1"/>
  <c r="AC1342" i="1"/>
  <c r="AD1342" i="1" s="1"/>
  <c r="AC1343" i="1"/>
  <c r="AD1343" i="1" s="1"/>
  <c r="AC1344" i="1"/>
  <c r="AD1344" i="1" s="1"/>
  <c r="AC1345" i="1"/>
  <c r="AD1345" i="1" s="1"/>
  <c r="AC1346" i="1"/>
  <c r="AD1346" i="1" s="1"/>
  <c r="AC1347" i="1"/>
  <c r="AD1347" i="1" s="1"/>
  <c r="AC1348" i="1"/>
  <c r="AD1348" i="1" s="1"/>
  <c r="AC1349" i="1"/>
  <c r="AD1349" i="1" s="1"/>
  <c r="AC1350" i="1"/>
  <c r="AD1350" i="1" s="1"/>
  <c r="AC1351" i="1"/>
  <c r="AD1351" i="1" s="1"/>
  <c r="AC1352" i="1"/>
  <c r="AD1352" i="1" s="1"/>
  <c r="AC1353" i="1"/>
  <c r="AD1353" i="1" s="1"/>
  <c r="AC1354" i="1"/>
  <c r="AD1354" i="1" s="1"/>
  <c r="AC1355" i="1"/>
  <c r="AD1355" i="1" s="1"/>
  <c r="AC1356" i="1"/>
  <c r="AD1356" i="1" s="1"/>
  <c r="AC1357" i="1"/>
  <c r="AD1357" i="1" s="1"/>
  <c r="AC1358" i="1"/>
  <c r="AD1358" i="1" s="1"/>
  <c r="AC1359" i="1"/>
  <c r="AD1359" i="1" s="1"/>
  <c r="AC1360" i="1"/>
  <c r="AD1360" i="1" s="1"/>
  <c r="AC1361" i="1"/>
  <c r="AD1361" i="1" s="1"/>
  <c r="AC1362" i="1"/>
  <c r="AD1362" i="1" s="1"/>
  <c r="AC1363" i="1"/>
  <c r="AD1363" i="1" s="1"/>
  <c r="AC1364" i="1"/>
  <c r="AD1364" i="1" s="1"/>
  <c r="AC1365" i="1"/>
  <c r="AD1365" i="1" s="1"/>
  <c r="AC1366" i="1"/>
  <c r="AD1366" i="1" s="1"/>
  <c r="AC1367" i="1"/>
  <c r="AD1367" i="1" s="1"/>
  <c r="AC1368" i="1"/>
  <c r="AD1368" i="1" s="1"/>
  <c r="AC1369" i="1"/>
  <c r="AD1369" i="1" s="1"/>
  <c r="AC1370" i="1"/>
  <c r="AD1370" i="1" s="1"/>
  <c r="AC1371" i="1"/>
  <c r="AD1371" i="1" s="1"/>
  <c r="AC1372" i="1"/>
  <c r="AD1372" i="1" s="1"/>
  <c r="AC1373" i="1"/>
  <c r="AD1373" i="1" s="1"/>
  <c r="AC1374" i="1"/>
  <c r="AD1374" i="1" s="1"/>
  <c r="AC1375" i="1"/>
  <c r="AD1375" i="1" s="1"/>
  <c r="AC1376" i="1"/>
  <c r="AD1376" i="1" s="1"/>
  <c r="AC1377" i="1"/>
  <c r="AD1377" i="1" s="1"/>
  <c r="AC1378" i="1"/>
  <c r="AD1378" i="1" s="1"/>
  <c r="AC1379" i="1"/>
  <c r="AD1379" i="1" s="1"/>
  <c r="AC1380" i="1"/>
  <c r="AD1380" i="1" s="1"/>
  <c r="AC1381" i="1"/>
  <c r="AD1381" i="1" s="1"/>
  <c r="AC1382" i="1"/>
  <c r="AD1382" i="1" s="1"/>
  <c r="AC1383" i="1"/>
  <c r="AD1383" i="1" s="1"/>
  <c r="AC1384" i="1"/>
  <c r="AD1384" i="1" s="1"/>
  <c r="AC1385" i="1"/>
  <c r="AD1385" i="1" s="1"/>
  <c r="AC1386" i="1"/>
  <c r="AD1386" i="1" s="1"/>
  <c r="AC1387" i="1"/>
  <c r="AD1387" i="1" s="1"/>
  <c r="AC1388" i="1"/>
  <c r="AD1388" i="1" s="1"/>
  <c r="AC1389" i="1"/>
  <c r="AD1389" i="1" s="1"/>
  <c r="AC1390" i="1"/>
  <c r="AD1390" i="1" s="1"/>
  <c r="AC1391" i="1"/>
  <c r="AD1391" i="1" s="1"/>
  <c r="AC1392" i="1"/>
  <c r="AD1392" i="1" s="1"/>
  <c r="AC1393" i="1"/>
  <c r="AD1393" i="1" s="1"/>
  <c r="AC1394" i="1"/>
  <c r="AD1394" i="1" s="1"/>
  <c r="AC1395" i="1"/>
  <c r="AD1395" i="1" s="1"/>
  <c r="AC1396" i="1"/>
  <c r="AD1396" i="1" s="1"/>
  <c r="AC1397" i="1"/>
  <c r="AD1397" i="1" s="1"/>
  <c r="AC1398" i="1"/>
  <c r="AD1398" i="1" s="1"/>
  <c r="AC1399" i="1"/>
  <c r="AD1399" i="1" s="1"/>
  <c r="AC1400" i="1"/>
  <c r="AD1400" i="1" s="1"/>
  <c r="AC1401" i="1"/>
  <c r="AD1401" i="1" s="1"/>
  <c r="AC1402" i="1"/>
  <c r="AD1402" i="1" s="1"/>
  <c r="AC1403" i="1"/>
  <c r="AD1403" i="1" s="1"/>
  <c r="AC1404" i="1"/>
  <c r="AD1404" i="1" s="1"/>
  <c r="AC1405" i="1"/>
  <c r="AD1405" i="1" s="1"/>
  <c r="AC1406" i="1"/>
  <c r="AD1406" i="1" s="1"/>
  <c r="AC1407" i="1"/>
  <c r="AD1407" i="1" s="1"/>
  <c r="AC1408" i="1"/>
  <c r="AD1408" i="1" s="1"/>
  <c r="AC1409" i="1"/>
  <c r="AD1409" i="1" s="1"/>
  <c r="AC1410" i="1"/>
  <c r="AD1410" i="1" s="1"/>
  <c r="AC1411" i="1"/>
  <c r="AD1411" i="1" s="1"/>
  <c r="AC1412" i="1"/>
  <c r="AD1412" i="1" s="1"/>
  <c r="AC1413" i="1"/>
  <c r="AD1413" i="1" s="1"/>
  <c r="AC1414" i="1"/>
  <c r="AD1414" i="1" s="1"/>
  <c r="AC1415" i="1"/>
  <c r="AD1415" i="1" s="1"/>
  <c r="AC1416" i="1"/>
  <c r="AD1416" i="1" s="1"/>
  <c r="AC1417" i="1"/>
  <c r="AD1417" i="1" s="1"/>
  <c r="AC1418" i="1"/>
  <c r="AD1418" i="1" s="1"/>
  <c r="AC1419" i="1"/>
  <c r="AD1419" i="1" s="1"/>
  <c r="AC1420" i="1"/>
  <c r="AD1420" i="1" s="1"/>
  <c r="AC1421" i="1"/>
  <c r="AD1421" i="1" s="1"/>
  <c r="AC1422" i="1"/>
  <c r="AD1422" i="1" s="1"/>
  <c r="AC1423" i="1"/>
  <c r="AD1423" i="1" s="1"/>
  <c r="AC1424" i="1"/>
  <c r="AD1424" i="1" s="1"/>
  <c r="AC1425" i="1"/>
  <c r="AD1425" i="1" s="1"/>
  <c r="AC1426" i="1"/>
  <c r="AD1426" i="1" s="1"/>
  <c r="AC1427" i="1"/>
  <c r="AD1427" i="1" s="1"/>
  <c r="AC1428" i="1"/>
  <c r="AD1428" i="1" s="1"/>
  <c r="AC1429" i="1"/>
  <c r="AD1429" i="1" s="1"/>
  <c r="AC1430" i="1"/>
  <c r="AD1430" i="1" s="1"/>
  <c r="AC1431" i="1"/>
  <c r="AD1431" i="1" s="1"/>
  <c r="AC1432" i="1"/>
  <c r="AD1432" i="1" s="1"/>
  <c r="AC1433" i="1"/>
  <c r="AD1433" i="1" s="1"/>
  <c r="AC1434" i="1"/>
  <c r="AD1434" i="1" s="1"/>
  <c r="AC1435" i="1"/>
  <c r="AD1435" i="1" s="1"/>
  <c r="AC1436" i="1"/>
  <c r="AD1436" i="1" s="1"/>
  <c r="AC1437" i="1"/>
  <c r="AD1437" i="1" s="1"/>
  <c r="AC1438" i="1"/>
  <c r="AD1438" i="1" s="1"/>
  <c r="AC1439" i="1"/>
  <c r="AD1439" i="1" s="1"/>
  <c r="AC1440" i="1"/>
  <c r="AD1440" i="1" s="1"/>
  <c r="AC1441" i="1"/>
  <c r="AD1441" i="1" s="1"/>
  <c r="AC1442" i="1"/>
  <c r="AD1442" i="1" s="1"/>
  <c r="AC1443" i="1"/>
  <c r="AD1443" i="1" s="1"/>
  <c r="AC1444" i="1"/>
  <c r="AD1444" i="1" s="1"/>
  <c r="AC1445" i="1"/>
  <c r="AD1445" i="1" s="1"/>
  <c r="AC1446" i="1"/>
  <c r="AD1446" i="1" s="1"/>
  <c r="AC1447" i="1"/>
  <c r="AD1447" i="1" s="1"/>
  <c r="AC1448" i="1"/>
  <c r="AD1448" i="1" s="1"/>
  <c r="AC1449" i="1"/>
  <c r="AD1449" i="1" s="1"/>
  <c r="AC1450" i="1"/>
  <c r="AD1450" i="1" s="1"/>
  <c r="AC1451" i="1"/>
  <c r="AD1451" i="1" s="1"/>
  <c r="AC1452" i="1"/>
  <c r="AD1452" i="1" s="1"/>
  <c r="AC1453" i="1"/>
  <c r="AD1453" i="1" s="1"/>
  <c r="AC1454" i="1"/>
  <c r="AD1454" i="1" s="1"/>
  <c r="AC1455" i="1"/>
  <c r="AD1455" i="1" s="1"/>
  <c r="AC1456" i="1"/>
  <c r="AD1456" i="1" s="1"/>
  <c r="AC1457" i="1"/>
  <c r="AD1457" i="1" s="1"/>
  <c r="AC1458" i="1"/>
  <c r="AD1458" i="1" s="1"/>
  <c r="AC1459" i="1"/>
  <c r="AD1459" i="1" s="1"/>
  <c r="AC1460" i="1"/>
  <c r="AD1460" i="1" s="1"/>
  <c r="AC1461" i="1"/>
  <c r="AD1461" i="1" s="1"/>
  <c r="AC1462" i="1"/>
  <c r="AD1462" i="1" s="1"/>
  <c r="AC1463" i="1"/>
  <c r="AD1463" i="1" s="1"/>
  <c r="AC1464" i="1"/>
  <c r="AD1464" i="1" s="1"/>
  <c r="AC1465" i="1"/>
  <c r="AD1465" i="1" s="1"/>
  <c r="AC1466" i="1"/>
  <c r="AD1466" i="1" s="1"/>
  <c r="AC1467" i="1"/>
  <c r="AD1467" i="1" s="1"/>
  <c r="AC1468" i="1"/>
  <c r="AD1468" i="1" s="1"/>
  <c r="AC1469" i="1"/>
  <c r="AD1469" i="1" s="1"/>
  <c r="AC1470" i="1"/>
  <c r="AD1470" i="1" s="1"/>
  <c r="AC1471" i="1"/>
  <c r="AD1471" i="1" s="1"/>
  <c r="AC1472" i="1"/>
  <c r="AD1472" i="1" s="1"/>
  <c r="AC1473" i="1"/>
  <c r="AD1473" i="1" s="1"/>
  <c r="AC1474" i="1"/>
  <c r="AD1474" i="1" s="1"/>
  <c r="AC1475" i="1"/>
  <c r="AD1475" i="1" s="1"/>
  <c r="AC1476" i="1"/>
  <c r="AD1476" i="1" s="1"/>
  <c r="AC1477" i="1"/>
  <c r="AD1477" i="1" s="1"/>
  <c r="AC1478" i="1"/>
  <c r="AD1478" i="1" s="1"/>
  <c r="AC1479" i="1"/>
  <c r="AD1479" i="1" s="1"/>
  <c r="AC1480" i="1"/>
  <c r="AD1480" i="1" s="1"/>
  <c r="AC1481" i="1"/>
  <c r="AD1481" i="1" s="1"/>
  <c r="AC1482" i="1"/>
  <c r="AD1482" i="1" s="1"/>
  <c r="AC1483" i="1"/>
  <c r="AD1483" i="1" s="1"/>
  <c r="AC1484" i="1"/>
  <c r="AD1484" i="1" s="1"/>
  <c r="AC1485" i="1"/>
  <c r="AD1485" i="1" s="1"/>
  <c r="AC1486" i="1"/>
  <c r="AD1486" i="1" s="1"/>
  <c r="AC1487" i="1"/>
  <c r="AD1487" i="1" s="1"/>
  <c r="AC1488" i="1"/>
  <c r="AD1488" i="1" s="1"/>
  <c r="AC1489" i="1"/>
  <c r="AD1489" i="1" s="1"/>
  <c r="AC1490" i="1"/>
  <c r="AD1490" i="1" s="1"/>
  <c r="AC1491" i="1"/>
  <c r="AD1491" i="1" s="1"/>
  <c r="AC1492" i="1"/>
  <c r="AD1492" i="1" s="1"/>
  <c r="AC1493" i="1"/>
  <c r="AD1493" i="1" s="1"/>
  <c r="AC1494" i="1"/>
  <c r="AD1494" i="1" s="1"/>
  <c r="AC1495" i="1"/>
  <c r="AD1495" i="1" s="1"/>
  <c r="AC1496" i="1"/>
  <c r="AD1496" i="1" s="1"/>
  <c r="AC1497" i="1"/>
  <c r="AD1497" i="1" s="1"/>
  <c r="AC1498" i="1"/>
  <c r="AD1498" i="1" s="1"/>
  <c r="AC1499" i="1"/>
  <c r="AD1499" i="1" s="1"/>
  <c r="AC1500" i="1"/>
  <c r="AD1500" i="1" s="1"/>
  <c r="AC1501" i="1"/>
  <c r="AD1501" i="1" s="1"/>
  <c r="AC1502" i="1"/>
  <c r="AD1502" i="1" s="1"/>
  <c r="AC1503" i="1"/>
  <c r="AD1503" i="1" s="1"/>
  <c r="AC1504" i="1"/>
  <c r="AD1504" i="1" s="1"/>
  <c r="AC1505" i="1"/>
  <c r="AD1505" i="1" s="1"/>
  <c r="AC1506" i="1"/>
  <c r="AD1506" i="1" s="1"/>
  <c r="AC1507" i="1"/>
  <c r="AD1507" i="1" s="1"/>
  <c r="AC1508" i="1"/>
  <c r="AD1508" i="1" s="1"/>
  <c r="AC1509" i="1"/>
  <c r="AD1509" i="1" s="1"/>
  <c r="AC1510" i="1"/>
  <c r="AD1510" i="1" s="1"/>
  <c r="AC1511" i="1"/>
  <c r="AD1511" i="1" s="1"/>
  <c r="AC1512" i="1"/>
  <c r="AD1512" i="1" s="1"/>
  <c r="AC1513" i="1"/>
  <c r="AD1513" i="1" s="1"/>
  <c r="AC1514" i="1"/>
  <c r="AD1514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D1521" i="1" s="1"/>
  <c r="AC1522" i="1"/>
  <c r="AD1522" i="1" s="1"/>
  <c r="AC1523" i="1"/>
  <c r="AD1523" i="1" s="1"/>
  <c r="AC1524" i="1"/>
  <c r="AD1524" i="1" s="1"/>
  <c r="AC1525" i="1"/>
  <c r="AD1525" i="1" s="1"/>
  <c r="AC1526" i="1"/>
  <c r="AD1526" i="1" s="1"/>
  <c r="AC1527" i="1"/>
  <c r="AD1527" i="1" s="1"/>
  <c r="AC1528" i="1"/>
  <c r="AD1528" i="1" s="1"/>
  <c r="AC1529" i="1"/>
  <c r="AD1529" i="1" s="1"/>
  <c r="AC1530" i="1"/>
  <c r="AD1530" i="1" s="1"/>
  <c r="AC1531" i="1"/>
  <c r="AD1531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D1537" i="1" s="1"/>
  <c r="AC1538" i="1"/>
  <c r="AD1538" i="1" s="1"/>
  <c r="AC1539" i="1"/>
  <c r="AD1539" i="1" s="1"/>
  <c r="AC1540" i="1"/>
  <c r="AD1540" i="1" s="1"/>
  <c r="AC1541" i="1"/>
  <c r="AD1541" i="1" s="1"/>
  <c r="AC1542" i="1"/>
  <c r="AD1542" i="1" s="1"/>
  <c r="AC1543" i="1"/>
  <c r="AD1543" i="1" s="1"/>
  <c r="AC1544" i="1"/>
  <c r="AD1544" i="1" s="1"/>
  <c r="AC1545" i="1"/>
  <c r="AD1545" i="1" s="1"/>
  <c r="AC1546" i="1"/>
  <c r="AD1546" i="1" s="1"/>
  <c r="AC1547" i="1"/>
  <c r="AD1547" i="1" s="1"/>
  <c r="AC1548" i="1"/>
  <c r="AD1548" i="1" s="1"/>
  <c r="AC1549" i="1"/>
  <c r="AD1549" i="1" s="1"/>
  <c r="AC1550" i="1"/>
  <c r="AD1550" i="1" s="1"/>
  <c r="AC1551" i="1"/>
  <c r="AD1551" i="1" s="1"/>
  <c r="AC1552" i="1"/>
  <c r="AD1552" i="1" s="1"/>
  <c r="AC1553" i="1"/>
  <c r="AD1553" i="1" s="1"/>
  <c r="AC1554" i="1"/>
  <c r="AD1554" i="1" s="1"/>
  <c r="AC1555" i="1"/>
  <c r="AD1555" i="1" s="1"/>
  <c r="AC1556" i="1"/>
  <c r="AD1556" i="1" s="1"/>
  <c r="AC1557" i="1"/>
  <c r="AD1557" i="1" s="1"/>
  <c r="AC1558" i="1"/>
  <c r="AD1558" i="1" s="1"/>
  <c r="AC1559" i="1"/>
  <c r="AD1559" i="1" s="1"/>
  <c r="AC1560" i="1"/>
  <c r="AD1560" i="1" s="1"/>
  <c r="AC1561" i="1"/>
  <c r="AD1561" i="1" s="1"/>
  <c r="AC1562" i="1"/>
  <c r="AD1562" i="1" s="1"/>
  <c r="AC1563" i="1"/>
  <c r="AD1563" i="1" s="1"/>
  <c r="AC1564" i="1"/>
  <c r="AD1564" i="1" s="1"/>
  <c r="AC1565" i="1"/>
  <c r="AD1565" i="1" s="1"/>
  <c r="AC1566" i="1"/>
  <c r="AD1566" i="1" s="1"/>
  <c r="AC1567" i="1"/>
  <c r="AD1567" i="1" s="1"/>
  <c r="AC1568" i="1"/>
  <c r="AD1568" i="1" s="1"/>
  <c r="AC1569" i="1"/>
  <c r="AD1569" i="1" s="1"/>
  <c r="AC1570" i="1"/>
  <c r="AD1570" i="1" s="1"/>
  <c r="AC1571" i="1"/>
  <c r="AD1571" i="1" s="1"/>
  <c r="AC1572" i="1"/>
  <c r="AD1572" i="1" s="1"/>
  <c r="AC1573" i="1"/>
  <c r="AD1573" i="1" s="1"/>
  <c r="AC1574" i="1"/>
  <c r="AD1574" i="1" s="1"/>
  <c r="AC1575" i="1"/>
  <c r="AD1575" i="1" s="1"/>
  <c r="AC1576" i="1"/>
  <c r="AD1576" i="1" s="1"/>
  <c r="AC1577" i="1"/>
  <c r="AD1577" i="1" s="1"/>
  <c r="AC1578" i="1"/>
  <c r="AD1578" i="1" s="1"/>
  <c r="AC1579" i="1"/>
  <c r="AD1579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1587" i="1"/>
  <c r="AD1587" i="1" s="1"/>
  <c r="AC1588" i="1"/>
  <c r="AD1588" i="1" s="1"/>
  <c r="AC1589" i="1"/>
  <c r="AD1589" i="1" s="1"/>
  <c r="AC1590" i="1"/>
  <c r="AD1590" i="1" s="1"/>
  <c r="AC1591" i="1"/>
  <c r="AD1591" i="1" s="1"/>
  <c r="AC1592" i="1"/>
  <c r="AD1592" i="1" s="1"/>
  <c r="AC1593" i="1"/>
  <c r="AD1593" i="1" s="1"/>
  <c r="AC1594" i="1"/>
  <c r="AD1594" i="1" s="1"/>
  <c r="AC1595" i="1"/>
  <c r="AD1595" i="1" s="1"/>
  <c r="AC1596" i="1"/>
  <c r="AD1596" i="1" s="1"/>
  <c r="AC1597" i="1"/>
  <c r="AD1597" i="1" s="1"/>
  <c r="AC1598" i="1"/>
  <c r="AD1598" i="1" s="1"/>
  <c r="AC1599" i="1"/>
  <c r="AD1599" i="1" s="1"/>
  <c r="AC1600" i="1"/>
  <c r="AD1600" i="1" s="1"/>
  <c r="AC1601" i="1"/>
  <c r="AD1601" i="1" s="1"/>
  <c r="AC1602" i="1"/>
  <c r="AD1602" i="1" s="1"/>
  <c r="AC1603" i="1"/>
  <c r="AD1603" i="1" s="1"/>
  <c r="AC1604" i="1"/>
  <c r="AD1604" i="1" s="1"/>
  <c r="AC1605" i="1"/>
  <c r="AD1605" i="1" s="1"/>
  <c r="AC1606" i="1"/>
  <c r="AD1606" i="1" s="1"/>
  <c r="AC1607" i="1"/>
  <c r="AD1607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1615" i="1"/>
  <c r="AD1615" i="1" s="1"/>
  <c r="AC1616" i="1"/>
  <c r="AD1616" i="1" s="1"/>
  <c r="AC1617" i="1"/>
  <c r="AD1617" i="1" s="1"/>
  <c r="AC1618" i="1"/>
  <c r="AD1618" i="1" s="1"/>
  <c r="AC1619" i="1"/>
  <c r="AD1619" i="1" s="1"/>
  <c r="AC1620" i="1"/>
  <c r="AD1620" i="1" s="1"/>
  <c r="AC1621" i="1"/>
  <c r="AD1621" i="1" s="1"/>
  <c r="AC1622" i="1"/>
  <c r="AD1622" i="1" s="1"/>
  <c r="AC1623" i="1"/>
  <c r="AD1623" i="1" s="1"/>
  <c r="AC1624" i="1"/>
  <c r="AD1624" i="1" s="1"/>
  <c r="AC1625" i="1"/>
  <c r="AD1625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1634" i="1"/>
  <c r="AD1634" i="1" s="1"/>
  <c r="AC1635" i="1"/>
  <c r="AD1635" i="1" s="1"/>
  <c r="AC1636" i="1"/>
  <c r="AD1636" i="1" s="1"/>
  <c r="AC1637" i="1"/>
  <c r="AD1637" i="1" s="1"/>
  <c r="AC1638" i="1"/>
  <c r="AD1638" i="1" s="1"/>
  <c r="AC1639" i="1"/>
  <c r="AD1639" i="1" s="1"/>
  <c r="AC1640" i="1"/>
  <c r="AD1640" i="1" s="1"/>
  <c r="AC1641" i="1"/>
  <c r="AD1641" i="1" s="1"/>
  <c r="AC1642" i="1"/>
  <c r="AD1642" i="1" s="1"/>
  <c r="AC1643" i="1"/>
  <c r="AD1643" i="1" s="1"/>
  <c r="AC1644" i="1"/>
  <c r="AD1644" i="1" s="1"/>
  <c r="AC1645" i="1"/>
  <c r="AD1645" i="1" s="1"/>
  <c r="AC1646" i="1"/>
  <c r="AD1646" i="1" s="1"/>
  <c r="AC1647" i="1"/>
  <c r="AD1647" i="1" s="1"/>
  <c r="AC1648" i="1"/>
  <c r="AD1648" i="1" s="1"/>
  <c r="AC1649" i="1"/>
  <c r="AD1649" i="1" s="1"/>
  <c r="AC1650" i="1"/>
  <c r="AD1650" i="1" s="1"/>
  <c r="AC1651" i="1"/>
  <c r="AD1651" i="1" s="1"/>
  <c r="AC1652" i="1"/>
  <c r="AD1652" i="1" s="1"/>
  <c r="AC1653" i="1"/>
  <c r="AD1653" i="1" s="1"/>
  <c r="AC1654" i="1"/>
  <c r="AD1654" i="1" s="1"/>
  <c r="AC1655" i="1"/>
  <c r="AD1655" i="1" s="1"/>
  <c r="AC1656" i="1"/>
  <c r="AD1656" i="1" s="1"/>
  <c r="AC1657" i="1"/>
  <c r="AD1657" i="1" s="1"/>
  <c r="AC1658" i="1"/>
  <c r="AD1658" i="1" s="1"/>
  <c r="AC1659" i="1"/>
  <c r="AD1659" i="1" s="1"/>
  <c r="AC1660" i="1"/>
  <c r="AD1660" i="1" s="1"/>
  <c r="AC1661" i="1"/>
  <c r="AD1661" i="1" s="1"/>
  <c r="AC1662" i="1"/>
  <c r="AD1662" i="1" s="1"/>
  <c r="AC1663" i="1"/>
  <c r="AD1663" i="1" s="1"/>
  <c r="AC1664" i="1"/>
  <c r="AD1664" i="1" s="1"/>
  <c r="AC1665" i="1"/>
  <c r="AD1665" i="1" s="1"/>
  <c r="AC1666" i="1"/>
  <c r="AD1666" i="1" s="1"/>
  <c r="AC1667" i="1"/>
  <c r="AD1667" i="1" s="1"/>
  <c r="AC1668" i="1"/>
  <c r="AD1668" i="1" s="1"/>
  <c r="AC1669" i="1"/>
  <c r="AD1669" i="1" s="1"/>
  <c r="AC1670" i="1"/>
  <c r="AD1670" i="1" s="1"/>
  <c r="AC1671" i="1"/>
  <c r="AD1671" i="1" s="1"/>
  <c r="AC1672" i="1"/>
  <c r="AD1672" i="1" s="1"/>
  <c r="AC1673" i="1"/>
  <c r="AD1673" i="1" s="1"/>
  <c r="AC1674" i="1"/>
  <c r="AD1674" i="1" s="1"/>
  <c r="AC1675" i="1"/>
  <c r="AD1675" i="1" s="1"/>
  <c r="AC1676" i="1"/>
  <c r="AD1676" i="1" s="1"/>
  <c r="AC1677" i="1"/>
  <c r="AD1677" i="1" s="1"/>
  <c r="AC1678" i="1"/>
  <c r="AD1678" i="1" s="1"/>
  <c r="AC1679" i="1"/>
  <c r="AD1679" i="1" s="1"/>
  <c r="AC1680" i="1"/>
  <c r="AD1680" i="1" s="1"/>
  <c r="AC1681" i="1"/>
  <c r="AD1681" i="1" s="1"/>
  <c r="AC1682" i="1"/>
  <c r="AD1682" i="1" s="1"/>
  <c r="AC1683" i="1"/>
  <c r="AD1683" i="1" s="1"/>
  <c r="AC1684" i="1"/>
  <c r="AD1684" i="1" s="1"/>
  <c r="AC1685" i="1"/>
  <c r="AD1685" i="1" s="1"/>
  <c r="AC1686" i="1"/>
  <c r="AD1686" i="1" s="1"/>
  <c r="AC1687" i="1"/>
  <c r="AD1687" i="1" s="1"/>
  <c r="AC1688" i="1"/>
  <c r="AD1688" i="1" s="1"/>
  <c r="AC1689" i="1"/>
  <c r="AD1689" i="1" s="1"/>
  <c r="AC1690" i="1"/>
  <c r="AD1690" i="1" s="1"/>
  <c r="AC1691" i="1"/>
  <c r="AD1691" i="1" s="1"/>
  <c r="AC1692" i="1"/>
  <c r="AD1692" i="1" s="1"/>
  <c r="AC1693" i="1"/>
  <c r="AD1693" i="1" s="1"/>
  <c r="AC1694" i="1"/>
  <c r="AD1694" i="1" s="1"/>
  <c r="AC1695" i="1"/>
  <c r="AD1695" i="1" s="1"/>
  <c r="AC1696" i="1"/>
  <c r="AD1696" i="1" s="1"/>
  <c r="AC1697" i="1"/>
  <c r="AD1697" i="1" s="1"/>
  <c r="AC1698" i="1"/>
  <c r="AD1698" i="1" s="1"/>
  <c r="AC1699" i="1"/>
  <c r="AD1699" i="1" s="1"/>
  <c r="AC1700" i="1"/>
  <c r="AD1700" i="1" s="1"/>
  <c r="AC1701" i="1"/>
  <c r="AD1701" i="1" s="1"/>
  <c r="AC1702" i="1"/>
  <c r="AD1702" i="1" s="1"/>
  <c r="AC1703" i="1"/>
  <c r="AD1703" i="1" s="1"/>
  <c r="AC1704" i="1"/>
  <c r="AD1704" i="1" s="1"/>
  <c r="AC1705" i="1"/>
  <c r="AD1705" i="1" s="1"/>
  <c r="AC1706" i="1"/>
  <c r="AD1706" i="1" s="1"/>
  <c r="AC1707" i="1"/>
  <c r="AD1707" i="1" s="1"/>
  <c r="AC1708" i="1"/>
  <c r="AD1708" i="1" s="1"/>
  <c r="AC1709" i="1"/>
  <c r="AD1709" i="1" s="1"/>
  <c r="AC1710" i="1"/>
  <c r="AD1710" i="1" s="1"/>
  <c r="AC1711" i="1"/>
  <c r="AD1711" i="1" s="1"/>
  <c r="AC1712" i="1"/>
  <c r="AD1712" i="1" s="1"/>
  <c r="AC1713" i="1"/>
  <c r="AD1713" i="1" s="1"/>
  <c r="AC1714" i="1"/>
  <c r="AD1714" i="1" s="1"/>
  <c r="AC1715" i="1"/>
  <c r="AD1715" i="1" s="1"/>
  <c r="AC1716" i="1"/>
  <c r="AD1716" i="1" s="1"/>
  <c r="AC1717" i="1"/>
  <c r="AD1717" i="1" s="1"/>
  <c r="AC1718" i="1"/>
  <c r="AD1718" i="1" s="1"/>
  <c r="AC1719" i="1"/>
  <c r="AD1719" i="1" s="1"/>
  <c r="AC1720" i="1"/>
  <c r="AD1720" i="1" s="1"/>
  <c r="AC1721" i="1"/>
  <c r="AD1721" i="1" s="1"/>
  <c r="AC1722" i="1"/>
  <c r="AD1722" i="1" s="1"/>
  <c r="AC1723" i="1"/>
  <c r="AD1723" i="1" s="1"/>
  <c r="AC1724" i="1"/>
  <c r="AD1724" i="1" s="1"/>
  <c r="AC1725" i="1"/>
  <c r="AD1725" i="1" s="1"/>
  <c r="AC1726" i="1"/>
  <c r="AD1726" i="1" s="1"/>
  <c r="AC1727" i="1"/>
  <c r="AD1727" i="1" s="1"/>
  <c r="AC1728" i="1"/>
  <c r="AD1728" i="1" s="1"/>
  <c r="AC1729" i="1"/>
  <c r="AD1729" i="1" s="1"/>
  <c r="AC1730" i="1"/>
  <c r="AD1730" i="1" s="1"/>
  <c r="AC1731" i="1"/>
  <c r="AD1731" i="1" s="1"/>
  <c r="AC1732" i="1"/>
  <c r="AD1732" i="1" s="1"/>
  <c r="AC1733" i="1"/>
  <c r="AD1733" i="1" s="1"/>
  <c r="AC1734" i="1"/>
  <c r="AD1734" i="1" s="1"/>
  <c r="AC1735" i="1"/>
  <c r="AD1735" i="1" s="1"/>
  <c r="AC1736" i="1"/>
  <c r="AD1736" i="1" s="1"/>
  <c r="AC1737" i="1"/>
  <c r="AD1737" i="1" s="1"/>
  <c r="AC1738" i="1"/>
  <c r="AD1738" i="1" s="1"/>
  <c r="AC1739" i="1"/>
  <c r="AD1739" i="1" s="1"/>
  <c r="AC1740" i="1"/>
  <c r="AD1740" i="1" s="1"/>
  <c r="AC1741" i="1"/>
  <c r="AD1741" i="1" s="1"/>
  <c r="AC1742" i="1"/>
  <c r="AD1742" i="1" s="1"/>
  <c r="AC1743" i="1"/>
  <c r="AD1743" i="1" s="1"/>
  <c r="AC1744" i="1"/>
  <c r="AD1744" i="1" s="1"/>
  <c r="AC1745" i="1"/>
  <c r="AD1745" i="1" s="1"/>
  <c r="AC1746" i="1"/>
  <c r="AD1746" i="1" s="1"/>
  <c r="AC1747" i="1"/>
  <c r="AD1747" i="1" s="1"/>
  <c r="AC1748" i="1"/>
  <c r="AD1748" i="1" s="1"/>
  <c r="AC1749" i="1"/>
  <c r="AD1749" i="1" s="1"/>
  <c r="AC1750" i="1"/>
  <c r="AD1750" i="1" s="1"/>
  <c r="AC1751" i="1"/>
  <c r="AD1751" i="1" s="1"/>
  <c r="AC1752" i="1"/>
  <c r="AD1752" i="1" s="1"/>
  <c r="AC1753" i="1"/>
  <c r="AD1753" i="1" s="1"/>
  <c r="AC1754" i="1"/>
  <c r="AD1754" i="1" s="1"/>
  <c r="AC1755" i="1"/>
  <c r="AD1755" i="1" s="1"/>
  <c r="AC1756" i="1"/>
  <c r="AD1756" i="1" s="1"/>
  <c r="AC1757" i="1"/>
  <c r="AD1757" i="1" s="1"/>
  <c r="AC1758" i="1"/>
  <c r="AD1758" i="1" s="1"/>
  <c r="AC1759" i="1"/>
  <c r="AD1759" i="1" s="1"/>
  <c r="AC1760" i="1"/>
  <c r="AD1760" i="1" s="1"/>
  <c r="AC1761" i="1"/>
  <c r="AD1761" i="1" s="1"/>
  <c r="AC1762" i="1"/>
  <c r="AD1762" i="1" s="1"/>
  <c r="AC1763" i="1"/>
  <c r="AD1763" i="1" s="1"/>
  <c r="AC1764" i="1"/>
  <c r="AD1764" i="1" s="1"/>
  <c r="AC1765" i="1"/>
  <c r="AD1765" i="1" s="1"/>
  <c r="AC1766" i="1"/>
  <c r="AD1766" i="1" s="1"/>
  <c r="AC1767" i="1"/>
  <c r="AD1767" i="1" s="1"/>
  <c r="AC1768" i="1"/>
  <c r="AD1768" i="1" s="1"/>
  <c r="AC1769" i="1"/>
  <c r="AD1769" i="1" s="1"/>
  <c r="AC1770" i="1"/>
  <c r="AD1770" i="1" s="1"/>
  <c r="AC1771" i="1"/>
  <c r="AD1771" i="1" s="1"/>
  <c r="AC1772" i="1"/>
  <c r="AD1772" i="1" s="1"/>
  <c r="AC1773" i="1"/>
  <c r="AD1773" i="1" s="1"/>
  <c r="AC1774" i="1"/>
  <c r="AD1774" i="1" s="1"/>
  <c r="AC1775" i="1"/>
  <c r="AD1775" i="1" s="1"/>
  <c r="AC1776" i="1"/>
  <c r="AD1776" i="1" s="1"/>
  <c r="AC1777" i="1"/>
  <c r="AD1777" i="1" s="1"/>
  <c r="AC1778" i="1"/>
  <c r="AD1778" i="1" s="1"/>
  <c r="AC1779" i="1"/>
  <c r="AD1779" i="1" s="1"/>
  <c r="AC1780" i="1"/>
  <c r="AD1780" i="1" s="1"/>
  <c r="AC1781" i="1"/>
  <c r="AD1781" i="1" s="1"/>
  <c r="AC1782" i="1"/>
  <c r="AD1782" i="1" s="1"/>
  <c r="AC1783" i="1"/>
  <c r="AD1783" i="1" s="1"/>
  <c r="AC1784" i="1"/>
  <c r="AD1784" i="1" s="1"/>
  <c r="AC1785" i="1"/>
  <c r="AD1785" i="1" s="1"/>
  <c r="AC1786" i="1"/>
  <c r="AD1786" i="1" s="1"/>
  <c r="AC1787" i="1"/>
  <c r="AD1787" i="1" s="1"/>
  <c r="AC1788" i="1"/>
  <c r="AD1788" i="1" s="1"/>
  <c r="AC1789" i="1"/>
  <c r="AD1789" i="1" s="1"/>
  <c r="AC1790" i="1"/>
  <c r="AD1790" i="1" s="1"/>
  <c r="AC1791" i="1"/>
  <c r="AD1791" i="1" s="1"/>
  <c r="AC1792" i="1"/>
  <c r="AD1792" i="1" s="1"/>
  <c r="AC1793" i="1"/>
  <c r="AD1793" i="1" s="1"/>
  <c r="AC1794" i="1"/>
  <c r="AD1794" i="1" s="1"/>
  <c r="AC1795" i="1"/>
  <c r="AD1795" i="1" s="1"/>
  <c r="AC1796" i="1"/>
  <c r="AD1796" i="1" s="1"/>
  <c r="AC1797" i="1"/>
  <c r="AD1797" i="1" s="1"/>
  <c r="AC1798" i="1"/>
  <c r="AD1798" i="1" s="1"/>
  <c r="AC1799" i="1"/>
  <c r="AD1799" i="1" s="1"/>
  <c r="AC1800" i="1"/>
  <c r="AD1800" i="1" s="1"/>
  <c r="AC1801" i="1"/>
  <c r="AD1801" i="1" s="1"/>
  <c r="AC1802" i="1"/>
  <c r="AD1802" i="1" s="1"/>
  <c r="AC1803" i="1"/>
  <c r="AD1803" i="1" s="1"/>
  <c r="AC1804" i="1"/>
  <c r="AD1804" i="1" s="1"/>
  <c r="AC1805" i="1"/>
  <c r="AD1805" i="1" s="1"/>
  <c r="AC1806" i="1"/>
  <c r="AD1806" i="1" s="1"/>
  <c r="AC1807" i="1"/>
  <c r="AD1807" i="1" s="1"/>
  <c r="AC1808" i="1"/>
  <c r="AD1808" i="1" s="1"/>
  <c r="AC1809" i="1"/>
  <c r="AD1809" i="1" s="1"/>
  <c r="AC1810" i="1"/>
  <c r="AD1810" i="1" s="1"/>
  <c r="AC1811" i="1"/>
  <c r="AD1811" i="1" s="1"/>
  <c r="AC1812" i="1"/>
  <c r="AD1812" i="1" s="1"/>
  <c r="AC1813" i="1"/>
  <c r="AD1813" i="1" s="1"/>
  <c r="AC1814" i="1"/>
  <c r="AD1814" i="1" s="1"/>
  <c r="AC1815" i="1"/>
  <c r="AD1815" i="1" s="1"/>
  <c r="AC1816" i="1"/>
  <c r="AD1816" i="1" s="1"/>
  <c r="AC1817" i="1"/>
  <c r="AD1817" i="1" s="1"/>
  <c r="AC1818" i="1"/>
  <c r="AD1818" i="1" s="1"/>
  <c r="AC1819" i="1"/>
  <c r="AD1819" i="1" s="1"/>
  <c r="AC1820" i="1"/>
  <c r="AD1820" i="1" s="1"/>
  <c r="AC1821" i="1"/>
  <c r="AD1821" i="1" s="1"/>
  <c r="AC1822" i="1"/>
  <c r="AD1822" i="1" s="1"/>
  <c r="AC1823" i="1"/>
  <c r="AD1823" i="1" s="1"/>
  <c r="AC1824" i="1"/>
  <c r="AD1824" i="1" s="1"/>
  <c r="AC1825" i="1"/>
  <c r="AD1825" i="1" s="1"/>
  <c r="AC1826" i="1"/>
  <c r="AD1826" i="1" s="1"/>
  <c r="AC1827" i="1"/>
  <c r="AD1827" i="1" s="1"/>
  <c r="Y2" i="1"/>
  <c r="Z2" i="1" s="1"/>
  <c r="Y3" i="1"/>
  <c r="Z3" i="1" s="1"/>
  <c r="Y4" i="1"/>
  <c r="Z4" i="1" s="1"/>
  <c r="Y5" i="1"/>
  <c r="Z5" i="1" s="1"/>
  <c r="Y6" i="1"/>
  <c r="Z6" i="1" s="1"/>
  <c r="Y7" i="1"/>
  <c r="Z7" i="1" s="1"/>
  <c r="Y8" i="1"/>
  <c r="Z8" i="1" s="1"/>
  <c r="Y9" i="1"/>
  <c r="Z9" i="1" s="1"/>
  <c r="Y10" i="1"/>
  <c r="Z10" i="1" s="1"/>
  <c r="Y11" i="1"/>
  <c r="Z11" i="1" s="1"/>
  <c r="Y12" i="1"/>
  <c r="Z12" i="1" s="1"/>
  <c r="Y13" i="1"/>
  <c r="Z13" i="1" s="1"/>
  <c r="Y14" i="1"/>
  <c r="Z14" i="1" s="1"/>
  <c r="Y15" i="1"/>
  <c r="Z15" i="1" s="1"/>
  <c r="Y16" i="1"/>
  <c r="Z16" i="1" s="1"/>
  <c r="Y17" i="1"/>
  <c r="Z17" i="1" s="1"/>
  <c r="Y18" i="1"/>
  <c r="Z18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25" i="1"/>
  <c r="Z25" i="1" s="1"/>
  <c r="Y26" i="1"/>
  <c r="Z26" i="1" s="1"/>
  <c r="Y27" i="1"/>
  <c r="Z27" i="1" s="1"/>
  <c r="Y28" i="1"/>
  <c r="Z28" i="1" s="1"/>
  <c r="Y29" i="1"/>
  <c r="Z29" i="1" s="1"/>
  <c r="Y30" i="1"/>
  <c r="Z30" i="1" s="1"/>
  <c r="Y31" i="1"/>
  <c r="Z31" i="1" s="1"/>
  <c r="Y32" i="1"/>
  <c r="Z32" i="1" s="1"/>
  <c r="Y33" i="1"/>
  <c r="Z33" i="1" s="1"/>
  <c r="Y34" i="1"/>
  <c r="Z34" i="1" s="1"/>
  <c r="Y35" i="1"/>
  <c r="Z35" i="1" s="1"/>
  <c r="Y36" i="1"/>
  <c r="Z36" i="1" s="1"/>
  <c r="Y37" i="1"/>
  <c r="Z37" i="1" s="1"/>
  <c r="Y38" i="1"/>
  <c r="Z38" i="1" s="1"/>
  <c r="Y39" i="1"/>
  <c r="Z39" i="1" s="1"/>
  <c r="Y40" i="1"/>
  <c r="Z40" i="1" s="1"/>
  <c r="Y41" i="1"/>
  <c r="Z41" i="1" s="1"/>
  <c r="Y42" i="1"/>
  <c r="Z42" i="1" s="1"/>
  <c r="Y43" i="1"/>
  <c r="Z43" i="1" s="1"/>
  <c r="Y44" i="1"/>
  <c r="Z44" i="1" s="1"/>
  <c r="Y45" i="1"/>
  <c r="Z45" i="1" s="1"/>
  <c r="Y46" i="1"/>
  <c r="Z46" i="1" s="1"/>
  <c r="Y47" i="1"/>
  <c r="Z47" i="1" s="1"/>
  <c r="Y48" i="1"/>
  <c r="Z48" i="1" s="1"/>
  <c r="Y49" i="1"/>
  <c r="Z49" i="1" s="1"/>
  <c r="Y50" i="1"/>
  <c r="Z50" i="1" s="1"/>
  <c r="Y51" i="1"/>
  <c r="Z51" i="1" s="1"/>
  <c r="Y52" i="1"/>
  <c r="Z52" i="1" s="1"/>
  <c r="Y53" i="1"/>
  <c r="Z53" i="1" s="1"/>
  <c r="Y54" i="1"/>
  <c r="Z54" i="1" s="1"/>
  <c r="Y55" i="1"/>
  <c r="Z55" i="1" s="1"/>
  <c r="Y56" i="1"/>
  <c r="Z56" i="1" s="1"/>
  <c r="Y57" i="1"/>
  <c r="Z57" i="1" s="1"/>
  <c r="Y58" i="1"/>
  <c r="Z58" i="1" s="1"/>
  <c r="Y59" i="1"/>
  <c r="Z59" i="1" s="1"/>
  <c r="Y60" i="1"/>
  <c r="Z60" i="1" s="1"/>
  <c r="Y61" i="1"/>
  <c r="Z61" i="1" s="1"/>
  <c r="Y62" i="1"/>
  <c r="Z62" i="1" s="1"/>
  <c r="Y63" i="1"/>
  <c r="Z63" i="1" s="1"/>
  <c r="Y64" i="1"/>
  <c r="Z64" i="1" s="1"/>
  <c r="Y65" i="1"/>
  <c r="Z65" i="1" s="1"/>
  <c r="Y66" i="1"/>
  <c r="Z66" i="1" s="1"/>
  <c r="Y67" i="1"/>
  <c r="Z67" i="1" s="1"/>
  <c r="Y68" i="1"/>
  <c r="Z68" i="1" s="1"/>
  <c r="Y69" i="1"/>
  <c r="Z69" i="1" s="1"/>
  <c r="Y70" i="1"/>
  <c r="Z70" i="1" s="1"/>
  <c r="Y71" i="1"/>
  <c r="Z71" i="1" s="1"/>
  <c r="Y72" i="1"/>
  <c r="Z72" i="1" s="1"/>
  <c r="Y73" i="1"/>
  <c r="Z73" i="1" s="1"/>
  <c r="Y74" i="1"/>
  <c r="Z74" i="1" s="1"/>
  <c r="Y75" i="1"/>
  <c r="Z75" i="1" s="1"/>
  <c r="Y76" i="1"/>
  <c r="Z76" i="1" s="1"/>
  <c r="Y77" i="1"/>
  <c r="Z77" i="1" s="1"/>
  <c r="Y78" i="1"/>
  <c r="Z78" i="1" s="1"/>
  <c r="Y79" i="1"/>
  <c r="Z79" i="1" s="1"/>
  <c r="Y80" i="1"/>
  <c r="Z80" i="1" s="1"/>
  <c r="Y81" i="1"/>
  <c r="Z81" i="1" s="1"/>
  <c r="Y82" i="1"/>
  <c r="Z82" i="1" s="1"/>
  <c r="Y83" i="1"/>
  <c r="Z83" i="1" s="1"/>
  <c r="Y84" i="1"/>
  <c r="Z84" i="1" s="1"/>
  <c r="Y85" i="1"/>
  <c r="Z85" i="1" s="1"/>
  <c r="Y86" i="1"/>
  <c r="Z86" i="1" s="1"/>
  <c r="Y87" i="1"/>
  <c r="Z87" i="1" s="1"/>
  <c r="Y88" i="1"/>
  <c r="Z88" i="1" s="1"/>
  <c r="Y89" i="1"/>
  <c r="Z89" i="1" s="1"/>
  <c r="Y90" i="1"/>
  <c r="Z90" i="1" s="1"/>
  <c r="Y91" i="1"/>
  <c r="Z91" i="1" s="1"/>
  <c r="Y92" i="1"/>
  <c r="Z92" i="1" s="1"/>
  <c r="Y93" i="1"/>
  <c r="Z93" i="1" s="1"/>
  <c r="Y94" i="1"/>
  <c r="Z94" i="1" s="1"/>
  <c r="Y95" i="1"/>
  <c r="Z95" i="1" s="1"/>
  <c r="Y96" i="1"/>
  <c r="Z96" i="1" s="1"/>
  <c r="Y97" i="1"/>
  <c r="Z97" i="1" s="1"/>
  <c r="Y98" i="1"/>
  <c r="Z98" i="1" s="1"/>
  <c r="Y99" i="1"/>
  <c r="Z99" i="1" s="1"/>
  <c r="Y100" i="1"/>
  <c r="Z100" i="1" s="1"/>
  <c r="Y101" i="1"/>
  <c r="Z101" i="1" s="1"/>
  <c r="Y102" i="1"/>
  <c r="Z102" i="1" s="1"/>
  <c r="Y103" i="1"/>
  <c r="Z103" i="1" s="1"/>
  <c r="Y104" i="1"/>
  <c r="Z104" i="1" s="1"/>
  <c r="Y105" i="1"/>
  <c r="Z105" i="1" s="1"/>
  <c r="Y106" i="1"/>
  <c r="Z106" i="1" s="1"/>
  <c r="Y107" i="1"/>
  <c r="Z107" i="1" s="1"/>
  <c r="Y108" i="1"/>
  <c r="Z108" i="1" s="1"/>
  <c r="Y109" i="1"/>
  <c r="Z109" i="1" s="1"/>
  <c r="Y110" i="1"/>
  <c r="Z110" i="1" s="1"/>
  <c r="Y111" i="1"/>
  <c r="Z111" i="1" s="1"/>
  <c r="Y112" i="1"/>
  <c r="Z112" i="1" s="1"/>
  <c r="Y113" i="1"/>
  <c r="Z113" i="1" s="1"/>
  <c r="Y114" i="1"/>
  <c r="Z114" i="1" s="1"/>
  <c r="Y115" i="1"/>
  <c r="Z115" i="1" s="1"/>
  <c r="Y116" i="1"/>
  <c r="Z116" i="1" s="1"/>
  <c r="Y117" i="1"/>
  <c r="Z117" i="1" s="1"/>
  <c r="Y118" i="1"/>
  <c r="Z118" i="1" s="1"/>
  <c r="Y119" i="1"/>
  <c r="Z119" i="1" s="1"/>
  <c r="Y120" i="1"/>
  <c r="Z120" i="1" s="1"/>
  <c r="Y121" i="1"/>
  <c r="Z121" i="1" s="1"/>
  <c r="Y122" i="1"/>
  <c r="Z122" i="1" s="1"/>
  <c r="Y123" i="1"/>
  <c r="Z123" i="1" s="1"/>
  <c r="Y124" i="1"/>
  <c r="Z124" i="1" s="1"/>
  <c r="Y125" i="1"/>
  <c r="Z125" i="1" s="1"/>
  <c r="Y126" i="1"/>
  <c r="Z126" i="1" s="1"/>
  <c r="Y127" i="1"/>
  <c r="Z127" i="1" s="1"/>
  <c r="Y128" i="1"/>
  <c r="Z128" i="1" s="1"/>
  <c r="Y129" i="1"/>
  <c r="Z129" i="1" s="1"/>
  <c r="Y130" i="1"/>
  <c r="Z130" i="1" s="1"/>
  <c r="Y131" i="1"/>
  <c r="Z131" i="1" s="1"/>
  <c r="Y132" i="1"/>
  <c r="Z132" i="1" s="1"/>
  <c r="Y133" i="1"/>
  <c r="Z133" i="1" s="1"/>
  <c r="Y134" i="1"/>
  <c r="Z134" i="1" s="1"/>
  <c r="Y135" i="1"/>
  <c r="Z135" i="1" s="1"/>
  <c r="Y136" i="1"/>
  <c r="Z136" i="1" s="1"/>
  <c r="Y137" i="1"/>
  <c r="Z137" i="1" s="1"/>
  <c r="Y138" i="1"/>
  <c r="Z138" i="1" s="1"/>
  <c r="Y139" i="1"/>
  <c r="Z139" i="1" s="1"/>
  <c r="Y140" i="1"/>
  <c r="Z140" i="1" s="1"/>
  <c r="Y141" i="1"/>
  <c r="Z141" i="1" s="1"/>
  <c r="Y142" i="1"/>
  <c r="Z142" i="1" s="1"/>
  <c r="Y143" i="1"/>
  <c r="Z143" i="1" s="1"/>
  <c r="Y144" i="1"/>
  <c r="Z144" i="1" s="1"/>
  <c r="Y147" i="1"/>
  <c r="Z147" i="1" s="1"/>
  <c r="Y148" i="1"/>
  <c r="Z148" i="1" s="1"/>
  <c r="Y149" i="1"/>
  <c r="Z149" i="1" s="1"/>
  <c r="Y150" i="1"/>
  <c r="Z150" i="1" s="1"/>
  <c r="Y152" i="1"/>
  <c r="Z152" i="1" s="1"/>
  <c r="Y153" i="1"/>
  <c r="Z153" i="1" s="1"/>
  <c r="Y154" i="1"/>
  <c r="Z154" i="1" s="1"/>
  <c r="Y157" i="1"/>
  <c r="Z157" i="1" s="1"/>
  <c r="Y158" i="1"/>
  <c r="Z158" i="1" s="1"/>
  <c r="Y159" i="1"/>
  <c r="Z159" i="1" s="1"/>
  <c r="Y160" i="1"/>
  <c r="Z160" i="1" s="1"/>
  <c r="Y162" i="1"/>
  <c r="Z162" i="1" s="1"/>
  <c r="Y163" i="1"/>
  <c r="Z163" i="1" s="1"/>
  <c r="Y164" i="1"/>
  <c r="Z164" i="1" s="1"/>
  <c r="Y165" i="1"/>
  <c r="Z165" i="1" s="1"/>
  <c r="Y167" i="1"/>
  <c r="Z167" i="1" s="1"/>
  <c r="Y168" i="1"/>
  <c r="Z168" i="1" s="1"/>
  <c r="Y169" i="1"/>
  <c r="Z169" i="1" s="1"/>
  <c r="Y170" i="1"/>
  <c r="Z170" i="1" s="1"/>
  <c r="Y171" i="1"/>
  <c r="Z171" i="1" s="1"/>
  <c r="Y172" i="1"/>
  <c r="Z172" i="1" s="1"/>
  <c r="Y173" i="1"/>
  <c r="Z173" i="1" s="1"/>
  <c r="Y175" i="1"/>
  <c r="Z175" i="1" s="1"/>
  <c r="Y176" i="1"/>
  <c r="Z176" i="1" s="1"/>
  <c r="Y179" i="1"/>
  <c r="Z179" i="1" s="1"/>
  <c r="Y180" i="1"/>
  <c r="Z180" i="1" s="1"/>
  <c r="Y181" i="1"/>
  <c r="Z181" i="1" s="1"/>
  <c r="Y182" i="1"/>
  <c r="Z182" i="1" s="1"/>
  <c r="Y183" i="1"/>
  <c r="Z183" i="1" s="1"/>
  <c r="Y185" i="1"/>
  <c r="Z185" i="1" s="1"/>
  <c r="Y186" i="1"/>
  <c r="Z186" i="1" s="1"/>
  <c r="Y187" i="1"/>
  <c r="Z187" i="1" s="1"/>
  <c r="Y188" i="1"/>
  <c r="Z188" i="1" s="1"/>
  <c r="Y189" i="1"/>
  <c r="Z189" i="1" s="1"/>
  <c r="Y190" i="1"/>
  <c r="Z190" i="1" s="1"/>
  <c r="Y191" i="1"/>
  <c r="Z191" i="1" s="1"/>
  <c r="Y192" i="1"/>
  <c r="Z192" i="1" s="1"/>
  <c r="Y193" i="1"/>
  <c r="Z193" i="1" s="1"/>
  <c r="Y194" i="1"/>
  <c r="Z194" i="1" s="1"/>
  <c r="Y195" i="1"/>
  <c r="Z195" i="1" s="1"/>
  <c r="Y196" i="1"/>
  <c r="Z196" i="1" s="1"/>
  <c r="Y197" i="1"/>
  <c r="Z197" i="1" s="1"/>
  <c r="Y198" i="1"/>
  <c r="Z198" i="1" s="1"/>
  <c r="Y200" i="1"/>
  <c r="Z200" i="1" s="1"/>
  <c r="Y201" i="1"/>
  <c r="Z201" i="1" s="1"/>
  <c r="Y202" i="1"/>
  <c r="Z202" i="1" s="1"/>
  <c r="Y203" i="1"/>
  <c r="Z203" i="1" s="1"/>
  <c r="Y204" i="1"/>
  <c r="Z204" i="1" s="1"/>
  <c r="Y205" i="1"/>
  <c r="Z205" i="1" s="1"/>
  <c r="Y206" i="1"/>
  <c r="Z206" i="1" s="1"/>
  <c r="Y207" i="1"/>
  <c r="Z207" i="1" s="1"/>
  <c r="Y208" i="1"/>
  <c r="Z208" i="1" s="1"/>
  <c r="Y210" i="1"/>
  <c r="Z210" i="1" s="1"/>
  <c r="Y211" i="1"/>
  <c r="Z211" i="1" s="1"/>
  <c r="Y212" i="1"/>
  <c r="Z212" i="1" s="1"/>
  <c r="Y213" i="1"/>
  <c r="Z213" i="1" s="1"/>
  <c r="Y214" i="1"/>
  <c r="Z214" i="1" s="1"/>
  <c r="Y215" i="1"/>
  <c r="Z215" i="1" s="1"/>
  <c r="Y216" i="1"/>
  <c r="Z216" i="1" s="1"/>
  <c r="Y220" i="1"/>
  <c r="Z220" i="1" s="1"/>
  <c r="Y221" i="1"/>
  <c r="Z221" i="1" s="1"/>
  <c r="Y222" i="1"/>
  <c r="Z222" i="1" s="1"/>
  <c r="Y223" i="1"/>
  <c r="Z223" i="1" s="1"/>
  <c r="Y224" i="1"/>
  <c r="Z224" i="1" s="1"/>
  <c r="Y225" i="1"/>
  <c r="Z225" i="1" s="1"/>
  <c r="Y226" i="1"/>
  <c r="Z226" i="1" s="1"/>
  <c r="Y228" i="1"/>
  <c r="Z228" i="1" s="1"/>
  <c r="Y229" i="1"/>
  <c r="Z229" i="1" s="1"/>
  <c r="Y230" i="1"/>
  <c r="Z230" i="1" s="1"/>
  <c r="Y231" i="1"/>
  <c r="Z231" i="1" s="1"/>
  <c r="Y232" i="1"/>
  <c r="Z232" i="1" s="1"/>
  <c r="Y233" i="1"/>
  <c r="Z233" i="1" s="1"/>
  <c r="Y234" i="1"/>
  <c r="Z234" i="1" s="1"/>
  <c r="Y235" i="1"/>
  <c r="Z235" i="1" s="1"/>
  <c r="Y236" i="1"/>
  <c r="Z236" i="1" s="1"/>
  <c r="Y237" i="1"/>
  <c r="Z237" i="1" s="1"/>
  <c r="Y238" i="1"/>
  <c r="Z238" i="1" s="1"/>
  <c r="Y239" i="1"/>
  <c r="Z239" i="1" s="1"/>
  <c r="Y241" i="1"/>
  <c r="Z241" i="1" s="1"/>
  <c r="Y242" i="1"/>
  <c r="Z242" i="1" s="1"/>
  <c r="Y243" i="1"/>
  <c r="Z243" i="1" s="1"/>
  <c r="Y244" i="1"/>
  <c r="Z244" i="1" s="1"/>
  <c r="Y245" i="1"/>
  <c r="Z245" i="1" s="1"/>
  <c r="Y246" i="1"/>
  <c r="Z246" i="1" s="1"/>
  <c r="Y247" i="1"/>
  <c r="Z247" i="1" s="1"/>
  <c r="Y248" i="1"/>
  <c r="Z248" i="1" s="1"/>
  <c r="Y250" i="1"/>
  <c r="Z250" i="1" s="1"/>
  <c r="Y251" i="1"/>
  <c r="Z251" i="1" s="1"/>
  <c r="Y252" i="1"/>
  <c r="Z252" i="1" s="1"/>
  <c r="Y253" i="1"/>
  <c r="Z253" i="1" s="1"/>
  <c r="Y254" i="1"/>
  <c r="Z254" i="1" s="1"/>
  <c r="Y255" i="1"/>
  <c r="Z255" i="1" s="1"/>
  <c r="Y256" i="1"/>
  <c r="Z256" i="1" s="1"/>
  <c r="Y257" i="1"/>
  <c r="Z257" i="1" s="1"/>
  <c r="Y258" i="1"/>
  <c r="Z258" i="1" s="1"/>
  <c r="Y260" i="1"/>
  <c r="Z260" i="1" s="1"/>
  <c r="Y261" i="1"/>
  <c r="Z261" i="1" s="1"/>
  <c r="Y262" i="1"/>
  <c r="Z262" i="1" s="1"/>
  <c r="Y263" i="1"/>
  <c r="Z263" i="1" s="1"/>
  <c r="Y264" i="1"/>
  <c r="Z264" i="1" s="1"/>
  <c r="Y265" i="1"/>
  <c r="Z265" i="1" s="1"/>
  <c r="Y266" i="1"/>
  <c r="Z266" i="1" s="1"/>
  <c r="Y268" i="1"/>
  <c r="Z268" i="1" s="1"/>
  <c r="Y269" i="1"/>
  <c r="Z269" i="1" s="1"/>
  <c r="Y270" i="1"/>
  <c r="Z270" i="1" s="1"/>
  <c r="Y271" i="1"/>
  <c r="Z271" i="1" s="1"/>
  <c r="Y272" i="1"/>
  <c r="Z272" i="1" s="1"/>
  <c r="Y274" i="1"/>
  <c r="Z274" i="1" s="1"/>
  <c r="Y275" i="1"/>
  <c r="Z275" i="1" s="1"/>
  <c r="Y276" i="1"/>
  <c r="Z276" i="1" s="1"/>
  <c r="Y277" i="1"/>
  <c r="Z277" i="1" s="1"/>
  <c r="Y278" i="1"/>
  <c r="Z278" i="1" s="1"/>
  <c r="Y279" i="1"/>
  <c r="Z279" i="1" s="1"/>
  <c r="Y280" i="1"/>
  <c r="Z280" i="1" s="1"/>
  <c r="Y281" i="1"/>
  <c r="Z281" i="1" s="1"/>
  <c r="Y282" i="1"/>
  <c r="Z282" i="1" s="1"/>
  <c r="Y283" i="1"/>
  <c r="Z283" i="1" s="1"/>
  <c r="Y284" i="1"/>
  <c r="Z284" i="1" s="1"/>
  <c r="Y285" i="1"/>
  <c r="Z285" i="1" s="1"/>
  <c r="Y286" i="1"/>
  <c r="Z286" i="1" s="1"/>
  <c r="Y287" i="1"/>
  <c r="Z287" i="1" s="1"/>
  <c r="Y288" i="1"/>
  <c r="Z288" i="1" s="1"/>
  <c r="Y289" i="1"/>
  <c r="Z289" i="1" s="1"/>
  <c r="Y290" i="1"/>
  <c r="Z290" i="1" s="1"/>
  <c r="Y291" i="1"/>
  <c r="Z291" i="1" s="1"/>
  <c r="Y292" i="1"/>
  <c r="Z292" i="1" s="1"/>
  <c r="Y293" i="1"/>
  <c r="Z293" i="1" s="1"/>
  <c r="Y294" i="1"/>
  <c r="Z294" i="1" s="1"/>
  <c r="Y295" i="1"/>
  <c r="Z295" i="1" s="1"/>
  <c r="Y296" i="1"/>
  <c r="Z296" i="1" s="1"/>
  <c r="Y297" i="1"/>
  <c r="Z297" i="1" s="1"/>
  <c r="Y298" i="1"/>
  <c r="Z298" i="1" s="1"/>
  <c r="Y299" i="1"/>
  <c r="Z299" i="1" s="1"/>
  <c r="Y300" i="1"/>
  <c r="Z300" i="1" s="1"/>
  <c r="Y301" i="1"/>
  <c r="Z301" i="1" s="1"/>
  <c r="Y302" i="1"/>
  <c r="Z302" i="1" s="1"/>
  <c r="Y303" i="1"/>
  <c r="Z303" i="1" s="1"/>
  <c r="Y304" i="1"/>
  <c r="Z304" i="1" s="1"/>
  <c r="Y305" i="1"/>
  <c r="Z305" i="1" s="1"/>
  <c r="Y306" i="1"/>
  <c r="Z306" i="1" s="1"/>
  <c r="Y307" i="1"/>
  <c r="Z307" i="1" s="1"/>
  <c r="Y308" i="1"/>
  <c r="Z308" i="1" s="1"/>
  <c r="Y309" i="1"/>
  <c r="Z309" i="1" s="1"/>
  <c r="Y310" i="1"/>
  <c r="Z310" i="1" s="1"/>
  <c r="Y311" i="1"/>
  <c r="Z311" i="1" s="1"/>
  <c r="Y312" i="1"/>
  <c r="Z312" i="1" s="1"/>
  <c r="Y313" i="1"/>
  <c r="Z313" i="1" s="1"/>
  <c r="Y314" i="1"/>
  <c r="Z314" i="1" s="1"/>
  <c r="Y316" i="1"/>
  <c r="Z316" i="1" s="1"/>
  <c r="Y317" i="1"/>
  <c r="Z317" i="1" s="1"/>
  <c r="Y318" i="1"/>
  <c r="Z318" i="1" s="1"/>
  <c r="Y319" i="1"/>
  <c r="Z319" i="1" s="1"/>
  <c r="Y320" i="1"/>
  <c r="Z320" i="1" s="1"/>
  <c r="Y321" i="1"/>
  <c r="Z321" i="1" s="1"/>
  <c r="Y322" i="1"/>
  <c r="Z322" i="1" s="1"/>
  <c r="Y323" i="1"/>
  <c r="Z323" i="1" s="1"/>
  <c r="Y324" i="1"/>
  <c r="Z324" i="1" s="1"/>
  <c r="Y325" i="1"/>
  <c r="Z325" i="1" s="1"/>
  <c r="Y326" i="1"/>
  <c r="Z326" i="1" s="1"/>
  <c r="Y327" i="1"/>
  <c r="Z327" i="1" s="1"/>
  <c r="Y328" i="1"/>
  <c r="Z328" i="1" s="1"/>
  <c r="Y329" i="1"/>
  <c r="Z329" i="1" s="1"/>
  <c r="Y330" i="1"/>
  <c r="Z330" i="1" s="1"/>
  <c r="Y331" i="1"/>
  <c r="Z331" i="1" s="1"/>
  <c r="Y332" i="1"/>
  <c r="Z332" i="1" s="1"/>
  <c r="Y333" i="1"/>
  <c r="Z333" i="1" s="1"/>
  <c r="Y334" i="1"/>
  <c r="Z334" i="1" s="1"/>
  <c r="Y335" i="1"/>
  <c r="Z335" i="1" s="1"/>
  <c r="Y336" i="1"/>
  <c r="Z336" i="1" s="1"/>
  <c r="Y337" i="1"/>
  <c r="Z337" i="1" s="1"/>
  <c r="Y338" i="1"/>
  <c r="Z338" i="1" s="1"/>
  <c r="Y339" i="1"/>
  <c r="Z339" i="1" s="1"/>
  <c r="Y340" i="1"/>
  <c r="Z340" i="1" s="1"/>
  <c r="Y341" i="1"/>
  <c r="Z341" i="1" s="1"/>
  <c r="Y343" i="1"/>
  <c r="Z343" i="1" s="1"/>
  <c r="Y344" i="1"/>
  <c r="Z344" i="1" s="1"/>
  <c r="Y345" i="1"/>
  <c r="Z345" i="1" s="1"/>
  <c r="Y346" i="1"/>
  <c r="Z346" i="1" s="1"/>
  <c r="Y347" i="1"/>
  <c r="Z347" i="1" s="1"/>
  <c r="Y348" i="1"/>
  <c r="Z348" i="1" s="1"/>
  <c r="Y349" i="1"/>
  <c r="Z349" i="1" s="1"/>
  <c r="Y351" i="1"/>
  <c r="Z351" i="1" s="1"/>
  <c r="Y352" i="1"/>
  <c r="Z352" i="1" s="1"/>
  <c r="Y353" i="1"/>
  <c r="Z353" i="1" s="1"/>
  <c r="Y354" i="1"/>
  <c r="Z354" i="1" s="1"/>
  <c r="Y355" i="1"/>
  <c r="Z355" i="1" s="1"/>
  <c r="Y356" i="1"/>
  <c r="Z356" i="1" s="1"/>
  <c r="Y358" i="1"/>
  <c r="Z358" i="1" s="1"/>
  <c r="Y359" i="1"/>
  <c r="Z359" i="1" s="1"/>
  <c r="Y360" i="1"/>
  <c r="Z360" i="1" s="1"/>
  <c r="Y361" i="1"/>
  <c r="Z361" i="1" s="1"/>
  <c r="Y362" i="1"/>
  <c r="Z362" i="1" s="1"/>
  <c r="Y363" i="1"/>
  <c r="Z363" i="1" s="1"/>
  <c r="Y364" i="1"/>
  <c r="Z364" i="1" s="1"/>
  <c r="Y365" i="1"/>
  <c r="Z365" i="1" s="1"/>
  <c r="Y366" i="1"/>
  <c r="Z366" i="1" s="1"/>
  <c r="Y369" i="1"/>
  <c r="Z369" i="1" s="1"/>
  <c r="Y370" i="1"/>
  <c r="Z370" i="1" s="1"/>
  <c r="Y371" i="1"/>
  <c r="Z371" i="1" s="1"/>
  <c r="Y372" i="1"/>
  <c r="Z372" i="1" s="1"/>
  <c r="Y373" i="1"/>
  <c r="Z373" i="1" s="1"/>
  <c r="Y374" i="1"/>
  <c r="Z374" i="1" s="1"/>
  <c r="Y375" i="1"/>
  <c r="Z375" i="1" s="1"/>
  <c r="Y376" i="1"/>
  <c r="Z376" i="1" s="1"/>
  <c r="Y378" i="1"/>
  <c r="Z378" i="1" s="1"/>
  <c r="Y379" i="1"/>
  <c r="Z379" i="1" s="1"/>
  <c r="Y380" i="1"/>
  <c r="Z380" i="1" s="1"/>
  <c r="Y381" i="1"/>
  <c r="Z381" i="1" s="1"/>
  <c r="Y384" i="1"/>
  <c r="Z384" i="1" s="1"/>
  <c r="Y385" i="1"/>
  <c r="Z385" i="1" s="1"/>
  <c r="Y386" i="1"/>
  <c r="Z386" i="1" s="1"/>
  <c r="Y387" i="1"/>
  <c r="Z387" i="1" s="1"/>
  <c r="Y389" i="1"/>
  <c r="Z389" i="1" s="1"/>
  <c r="Y390" i="1"/>
  <c r="Z390" i="1" s="1"/>
  <c r="Y391" i="1"/>
  <c r="Z391" i="1" s="1"/>
  <c r="Y392" i="1"/>
  <c r="Z392" i="1" s="1"/>
  <c r="Y393" i="1"/>
  <c r="Z393" i="1" s="1"/>
  <c r="Y394" i="1"/>
  <c r="Z394" i="1" s="1"/>
  <c r="Y395" i="1"/>
  <c r="Z395" i="1" s="1"/>
  <c r="Y396" i="1"/>
  <c r="Z396" i="1" s="1"/>
  <c r="Y397" i="1"/>
  <c r="Z397" i="1" s="1"/>
  <c r="Y398" i="1"/>
  <c r="Z398" i="1" s="1"/>
  <c r="Y399" i="1"/>
  <c r="Z399" i="1" s="1"/>
  <c r="Y400" i="1"/>
  <c r="Z400" i="1" s="1"/>
  <c r="Y401" i="1"/>
  <c r="Z401" i="1" s="1"/>
  <c r="Y402" i="1"/>
  <c r="Z402" i="1" s="1"/>
  <c r="Y403" i="1"/>
  <c r="Z403" i="1" s="1"/>
  <c r="Y404" i="1"/>
  <c r="Z404" i="1" s="1"/>
  <c r="Y405" i="1"/>
  <c r="Z405" i="1" s="1"/>
  <c r="Y406" i="1"/>
  <c r="Z406" i="1" s="1"/>
  <c r="Y407" i="1"/>
  <c r="Z407" i="1" s="1"/>
  <c r="Y408" i="1"/>
  <c r="Z408" i="1" s="1"/>
  <c r="Y409" i="1"/>
  <c r="Z409" i="1" s="1"/>
  <c r="Y410" i="1"/>
  <c r="Z410" i="1" s="1"/>
  <c r="Y411" i="1"/>
  <c r="Z411" i="1" s="1"/>
  <c r="Y412" i="1"/>
  <c r="Z412" i="1" s="1"/>
  <c r="Y413" i="1"/>
  <c r="Z413" i="1" s="1"/>
  <c r="Y414" i="1"/>
  <c r="Z414" i="1" s="1"/>
  <c r="Y415" i="1"/>
  <c r="Z415" i="1" s="1"/>
  <c r="Y416" i="1"/>
  <c r="Z416" i="1" s="1"/>
  <c r="Y418" i="1"/>
  <c r="Z418" i="1" s="1"/>
  <c r="Y419" i="1"/>
  <c r="Z419" i="1" s="1"/>
  <c r="Y420" i="1"/>
  <c r="Z420" i="1" s="1"/>
  <c r="Y421" i="1"/>
  <c r="Z421" i="1" s="1"/>
  <c r="Y422" i="1"/>
  <c r="Z422" i="1" s="1"/>
  <c r="Y423" i="1"/>
  <c r="Z423" i="1" s="1"/>
  <c r="Y424" i="1"/>
  <c r="Z424" i="1" s="1"/>
  <c r="Y425" i="1"/>
  <c r="Z425" i="1" s="1"/>
  <c r="Y426" i="1"/>
  <c r="Z426" i="1" s="1"/>
  <c r="Y427" i="1"/>
  <c r="Z427" i="1" s="1"/>
  <c r="Y428" i="1"/>
  <c r="Z428" i="1" s="1"/>
  <c r="Y429" i="1"/>
  <c r="Z429" i="1" s="1"/>
  <c r="Y432" i="1"/>
  <c r="Z432" i="1" s="1"/>
  <c r="Y433" i="1"/>
  <c r="Z433" i="1" s="1"/>
  <c r="Y434" i="1"/>
  <c r="Z434" i="1" s="1"/>
  <c r="Y435" i="1"/>
  <c r="Z435" i="1" s="1"/>
  <c r="Y436" i="1"/>
  <c r="Z436" i="1" s="1"/>
  <c r="Y437" i="1"/>
  <c r="Z437" i="1" s="1"/>
  <c r="Y438" i="1"/>
  <c r="Z438" i="1" s="1"/>
  <c r="Y439" i="1"/>
  <c r="Z439" i="1" s="1"/>
  <c r="Y440" i="1"/>
  <c r="Z440" i="1" s="1"/>
  <c r="Y441" i="1"/>
  <c r="Z441" i="1" s="1"/>
  <c r="Y442" i="1"/>
  <c r="Z442" i="1" s="1"/>
  <c r="Y443" i="1"/>
  <c r="Z443" i="1" s="1"/>
  <c r="Y444" i="1"/>
  <c r="Z444" i="1" s="1"/>
  <c r="Y445" i="1"/>
  <c r="Z445" i="1" s="1"/>
  <c r="Y446" i="1"/>
  <c r="Z446" i="1" s="1"/>
  <c r="Y448" i="1"/>
  <c r="Z448" i="1" s="1"/>
  <c r="Y449" i="1"/>
  <c r="Z449" i="1" s="1"/>
  <c r="Y450" i="1"/>
  <c r="Z450" i="1" s="1"/>
  <c r="Y451" i="1"/>
  <c r="Z451" i="1" s="1"/>
  <c r="Y452" i="1"/>
  <c r="Z452" i="1" s="1"/>
  <c r="Y453" i="1"/>
  <c r="Z453" i="1" s="1"/>
  <c r="Y454" i="1"/>
  <c r="Z454" i="1" s="1"/>
  <c r="Y455" i="1"/>
  <c r="Z455" i="1" s="1"/>
  <c r="Y456" i="1"/>
  <c r="Z456" i="1" s="1"/>
  <c r="Y457" i="1"/>
  <c r="Z457" i="1" s="1"/>
  <c r="Y458" i="1"/>
  <c r="Z458" i="1" s="1"/>
  <c r="Y459" i="1"/>
  <c r="Z459" i="1" s="1"/>
  <c r="Y460" i="1"/>
  <c r="Z460" i="1" s="1"/>
  <c r="Y461" i="1"/>
  <c r="Z461" i="1" s="1"/>
  <c r="Y462" i="1"/>
  <c r="Z462" i="1" s="1"/>
  <c r="Y463" i="1"/>
  <c r="Z463" i="1" s="1"/>
  <c r="Y465" i="1"/>
  <c r="Z465" i="1" s="1"/>
  <c r="Y466" i="1"/>
  <c r="Z466" i="1" s="1"/>
  <c r="Y467" i="1"/>
  <c r="Z467" i="1" s="1"/>
  <c r="Y468" i="1"/>
  <c r="Z468" i="1" s="1"/>
  <c r="Y469" i="1"/>
  <c r="Z469" i="1" s="1"/>
  <c r="Y470" i="1"/>
  <c r="Z470" i="1" s="1"/>
  <c r="Y471" i="1"/>
  <c r="Z471" i="1" s="1"/>
  <c r="Y472" i="1"/>
  <c r="Z472" i="1" s="1"/>
  <c r="Y473" i="1"/>
  <c r="Z473" i="1" s="1"/>
  <c r="Y474" i="1"/>
  <c r="Z474" i="1" s="1"/>
  <c r="Y475" i="1"/>
  <c r="Z475" i="1" s="1"/>
  <c r="Y476" i="1"/>
  <c r="Z476" i="1" s="1"/>
  <c r="Y477" i="1"/>
  <c r="Z477" i="1" s="1"/>
  <c r="Y478" i="1"/>
  <c r="Z478" i="1" s="1"/>
  <c r="Y479" i="1"/>
  <c r="Z479" i="1" s="1"/>
  <c r="Y480" i="1"/>
  <c r="Z480" i="1" s="1"/>
  <c r="Y481" i="1"/>
  <c r="Z481" i="1" s="1"/>
  <c r="Y482" i="1"/>
  <c r="Z482" i="1" s="1"/>
  <c r="Y483" i="1"/>
  <c r="Z483" i="1" s="1"/>
  <c r="Y485" i="1"/>
  <c r="Z485" i="1" s="1"/>
  <c r="Y486" i="1"/>
  <c r="Z486" i="1" s="1"/>
  <c r="Y487" i="1"/>
  <c r="Z487" i="1" s="1"/>
  <c r="Y488" i="1"/>
  <c r="Z488" i="1" s="1"/>
  <c r="Y489" i="1"/>
  <c r="Z489" i="1" s="1"/>
  <c r="Y490" i="1"/>
  <c r="Z490" i="1" s="1"/>
  <c r="Y491" i="1"/>
  <c r="Z491" i="1" s="1"/>
  <c r="Y492" i="1"/>
  <c r="Z492" i="1" s="1"/>
  <c r="Y493" i="1"/>
  <c r="Z493" i="1" s="1"/>
  <c r="Y494" i="1"/>
  <c r="Z494" i="1" s="1"/>
  <c r="Y495" i="1"/>
  <c r="Z495" i="1" s="1"/>
  <c r="Y496" i="1"/>
  <c r="Z496" i="1" s="1"/>
  <c r="Y497" i="1"/>
  <c r="Z497" i="1" s="1"/>
  <c r="Y500" i="1"/>
  <c r="Z500" i="1" s="1"/>
  <c r="Y501" i="1"/>
  <c r="Z501" i="1" s="1"/>
  <c r="Y502" i="1"/>
  <c r="Z502" i="1" s="1"/>
  <c r="Y503" i="1"/>
  <c r="Z503" i="1" s="1"/>
  <c r="Y504" i="1"/>
  <c r="Z504" i="1" s="1"/>
  <c r="Y505" i="1"/>
  <c r="Z505" i="1" s="1"/>
  <c r="Y506" i="1"/>
  <c r="Z506" i="1" s="1"/>
  <c r="Y508" i="1"/>
  <c r="Z508" i="1" s="1"/>
  <c r="Y509" i="1"/>
  <c r="Z509" i="1" s="1"/>
  <c r="Y510" i="1"/>
  <c r="Z510" i="1" s="1"/>
  <c r="Y511" i="1"/>
  <c r="Z511" i="1" s="1"/>
  <c r="Y512" i="1"/>
  <c r="Z512" i="1" s="1"/>
  <c r="Y515" i="1"/>
  <c r="Z515" i="1" s="1"/>
  <c r="Y516" i="1"/>
  <c r="Z516" i="1" s="1"/>
  <c r="Y517" i="1"/>
  <c r="Z517" i="1" s="1"/>
  <c r="Y518" i="1"/>
  <c r="Z518" i="1" s="1"/>
  <c r="Y519" i="1"/>
  <c r="Z519" i="1" s="1"/>
  <c r="Y520" i="1"/>
  <c r="Z520" i="1" s="1"/>
  <c r="Y521" i="1"/>
  <c r="Z521" i="1" s="1"/>
  <c r="Y522" i="1"/>
  <c r="Z522" i="1" s="1"/>
  <c r="Y523" i="1"/>
  <c r="Z523" i="1" s="1"/>
  <c r="Y525" i="1"/>
  <c r="Z525" i="1" s="1"/>
  <c r="Y526" i="1"/>
  <c r="Z526" i="1" s="1"/>
  <c r="Y528" i="1"/>
  <c r="Z528" i="1" s="1"/>
  <c r="Y529" i="1"/>
  <c r="Z529" i="1" s="1"/>
  <c r="Y530" i="1"/>
  <c r="Z530" i="1" s="1"/>
  <c r="Y531" i="1"/>
  <c r="Z531" i="1" s="1"/>
  <c r="Y533" i="1"/>
  <c r="Z533" i="1" s="1"/>
  <c r="Y534" i="1"/>
  <c r="Z534" i="1" s="1"/>
  <c r="Y535" i="1"/>
  <c r="Z535" i="1" s="1"/>
  <c r="Y536" i="1"/>
  <c r="Z536" i="1" s="1"/>
  <c r="Y537" i="1"/>
  <c r="Z537" i="1" s="1"/>
  <c r="Y538" i="1"/>
  <c r="Z538" i="1" s="1"/>
  <c r="Y540" i="1"/>
  <c r="Z540" i="1" s="1"/>
  <c r="Y541" i="1"/>
  <c r="Z541" i="1" s="1"/>
  <c r="Y542" i="1"/>
  <c r="Z542" i="1" s="1"/>
  <c r="Y543" i="1"/>
  <c r="Z543" i="1" s="1"/>
  <c r="Y544" i="1"/>
  <c r="Z544" i="1" s="1"/>
  <c r="Y545" i="1"/>
  <c r="Z545" i="1" s="1"/>
  <c r="Y546" i="1"/>
  <c r="Z546" i="1" s="1"/>
  <c r="Y547" i="1"/>
  <c r="Z547" i="1" s="1"/>
  <c r="Y548" i="1"/>
  <c r="Z548" i="1" s="1"/>
  <c r="Y549" i="1"/>
  <c r="Z549" i="1" s="1"/>
  <c r="Y550" i="1"/>
  <c r="Z550" i="1" s="1"/>
  <c r="Y551" i="1"/>
  <c r="Z551" i="1" s="1"/>
  <c r="Y552" i="1"/>
  <c r="Z552" i="1" s="1"/>
  <c r="Y553" i="1"/>
  <c r="Z553" i="1" s="1"/>
  <c r="Y554" i="1"/>
  <c r="Z554" i="1" s="1"/>
  <c r="Y555" i="1"/>
  <c r="Z555" i="1" s="1"/>
  <c r="Y556" i="1"/>
  <c r="Z556" i="1" s="1"/>
  <c r="Y557" i="1"/>
  <c r="Z557" i="1" s="1"/>
  <c r="Y558" i="1"/>
  <c r="Z558" i="1" s="1"/>
  <c r="Y559" i="1"/>
  <c r="Z559" i="1" s="1"/>
  <c r="Y560" i="1"/>
  <c r="Z560" i="1" s="1"/>
  <c r="Y561" i="1"/>
  <c r="Z561" i="1" s="1"/>
  <c r="Y562" i="1"/>
  <c r="Z562" i="1" s="1"/>
  <c r="Y563" i="1"/>
  <c r="Z563" i="1" s="1"/>
  <c r="Y565" i="1"/>
  <c r="Z565" i="1" s="1"/>
  <c r="Y566" i="1"/>
  <c r="Z566" i="1" s="1"/>
  <c r="Y568" i="1"/>
  <c r="Z568" i="1" s="1"/>
  <c r="Y569" i="1"/>
  <c r="Z569" i="1" s="1"/>
  <c r="Y570" i="1"/>
  <c r="Z570" i="1" s="1"/>
  <c r="Y571" i="1"/>
  <c r="Z571" i="1" s="1"/>
  <c r="Y572" i="1"/>
  <c r="Z572" i="1" s="1"/>
  <c r="Y573" i="1"/>
  <c r="Z573" i="1" s="1"/>
  <c r="Y574" i="1"/>
  <c r="Z574" i="1" s="1"/>
  <c r="Y576" i="1"/>
  <c r="Z576" i="1" s="1"/>
  <c r="Y577" i="1"/>
  <c r="Z577" i="1" s="1"/>
  <c r="Y578" i="1"/>
  <c r="Z578" i="1" s="1"/>
  <c r="Y579" i="1"/>
  <c r="Z579" i="1" s="1"/>
  <c r="Y580" i="1"/>
  <c r="Z580" i="1" s="1"/>
  <c r="Y581" i="1"/>
  <c r="Z581" i="1" s="1"/>
  <c r="Y582" i="1"/>
  <c r="Z582" i="1" s="1"/>
  <c r="Y584" i="1"/>
  <c r="Z584" i="1" s="1"/>
  <c r="Y585" i="1"/>
  <c r="Z585" i="1" s="1"/>
  <c r="Y586" i="1"/>
  <c r="Z586" i="1" s="1"/>
  <c r="Y587" i="1"/>
  <c r="Z587" i="1" s="1"/>
  <c r="Y588" i="1"/>
  <c r="Z588" i="1" s="1"/>
  <c r="Y589" i="1"/>
  <c r="Z589" i="1" s="1"/>
  <c r="Y590" i="1"/>
  <c r="Z590" i="1" s="1"/>
  <c r="Y591" i="1"/>
  <c r="Z591" i="1" s="1"/>
  <c r="Y593" i="1"/>
  <c r="Z593" i="1" s="1"/>
  <c r="Y594" i="1"/>
  <c r="Z594" i="1" s="1"/>
  <c r="Y596" i="1"/>
  <c r="Z596" i="1" s="1"/>
  <c r="Y597" i="1"/>
  <c r="Z597" i="1" s="1"/>
  <c r="Y598" i="1"/>
  <c r="Z598" i="1" s="1"/>
  <c r="Y599" i="1"/>
  <c r="Z599" i="1" s="1"/>
  <c r="Y600" i="1"/>
  <c r="Z600" i="1" s="1"/>
  <c r="Y601" i="1"/>
  <c r="Z601" i="1" s="1"/>
  <c r="Y602" i="1"/>
  <c r="Z602" i="1" s="1"/>
  <c r="Y603" i="1"/>
  <c r="Z603" i="1" s="1"/>
  <c r="Y604" i="1"/>
  <c r="Z604" i="1" s="1"/>
  <c r="Y605" i="1"/>
  <c r="Z605" i="1" s="1"/>
  <c r="Y606" i="1"/>
  <c r="Z606" i="1" s="1"/>
  <c r="Y607" i="1"/>
  <c r="Z607" i="1" s="1"/>
  <c r="Y609" i="1"/>
  <c r="Z609" i="1" s="1"/>
  <c r="Y610" i="1"/>
  <c r="Z610" i="1" s="1"/>
  <c r="Y611" i="1"/>
  <c r="Z611" i="1" s="1"/>
  <c r="Y612" i="1"/>
  <c r="Z612" i="1" s="1"/>
  <c r="Y613" i="1"/>
  <c r="Z613" i="1" s="1"/>
  <c r="Y614" i="1"/>
  <c r="Z614" i="1" s="1"/>
  <c r="Y615" i="1"/>
  <c r="Z615" i="1" s="1"/>
  <c r="Y616" i="1"/>
  <c r="Z616" i="1" s="1"/>
  <c r="Y617" i="1"/>
  <c r="Z617" i="1" s="1"/>
  <c r="Y618" i="1"/>
  <c r="Z618" i="1" s="1"/>
  <c r="Y619" i="1"/>
  <c r="Z619" i="1" s="1"/>
  <c r="Y620" i="1"/>
  <c r="Z620" i="1" s="1"/>
  <c r="Y621" i="1"/>
  <c r="Z621" i="1" s="1"/>
  <c r="Y623" i="1"/>
  <c r="Z623" i="1" s="1"/>
  <c r="Y624" i="1"/>
  <c r="Z624" i="1" s="1"/>
  <c r="Y625" i="1"/>
  <c r="Z625" i="1" s="1"/>
  <c r="Y626" i="1"/>
  <c r="Z626" i="1" s="1"/>
  <c r="Y627" i="1"/>
  <c r="Z627" i="1" s="1"/>
  <c r="Y628" i="1"/>
  <c r="Z628" i="1" s="1"/>
  <c r="Y629" i="1"/>
  <c r="Z629" i="1" s="1"/>
  <c r="Y630" i="1"/>
  <c r="Z630" i="1" s="1"/>
  <c r="Y632" i="1"/>
  <c r="Z632" i="1" s="1"/>
  <c r="Y633" i="1"/>
  <c r="Z633" i="1" s="1"/>
  <c r="Y635" i="1"/>
  <c r="Z635" i="1" s="1"/>
  <c r="Y636" i="1"/>
  <c r="Z636" i="1" s="1"/>
  <c r="Y637" i="1"/>
  <c r="Z637" i="1" s="1"/>
  <c r="Y638" i="1"/>
  <c r="Z638" i="1" s="1"/>
  <c r="Y639" i="1"/>
  <c r="Z639" i="1" s="1"/>
  <c r="Y640" i="1"/>
  <c r="Z640" i="1" s="1"/>
  <c r="Y641" i="1"/>
  <c r="Z641" i="1" s="1"/>
  <c r="Y642" i="1"/>
  <c r="Z642" i="1" s="1"/>
  <c r="Y643" i="1"/>
  <c r="Z643" i="1" s="1"/>
  <c r="Y644" i="1"/>
  <c r="Z644" i="1" s="1"/>
  <c r="Y645" i="1"/>
  <c r="Z645" i="1" s="1"/>
  <c r="Y650" i="1"/>
  <c r="Z650" i="1" s="1"/>
  <c r="Y651" i="1"/>
  <c r="Z651" i="1" s="1"/>
  <c r="Y652" i="1"/>
  <c r="Z652" i="1" s="1"/>
  <c r="Y653" i="1"/>
  <c r="Z653" i="1" s="1"/>
  <c r="Y654" i="1"/>
  <c r="Z654" i="1" s="1"/>
  <c r="Y655" i="1"/>
  <c r="Z655" i="1" s="1"/>
  <c r="Y656" i="1"/>
  <c r="Z656" i="1" s="1"/>
  <c r="Y657" i="1"/>
  <c r="Z657" i="1" s="1"/>
  <c r="Y658" i="1"/>
  <c r="Z658" i="1" s="1"/>
  <c r="Y659" i="1"/>
  <c r="Z659" i="1" s="1"/>
  <c r="Y660" i="1"/>
  <c r="Z660" i="1" s="1"/>
  <c r="Y661" i="1"/>
  <c r="Z661" i="1" s="1"/>
  <c r="Y662" i="1"/>
  <c r="Z662" i="1" s="1"/>
  <c r="Y663" i="1"/>
  <c r="Z663" i="1" s="1"/>
  <c r="Y664" i="1"/>
  <c r="Z664" i="1" s="1"/>
  <c r="Y665" i="1"/>
  <c r="Z665" i="1" s="1"/>
  <c r="Y666" i="1"/>
  <c r="Z666" i="1" s="1"/>
  <c r="Y668" i="1"/>
  <c r="Z668" i="1" s="1"/>
  <c r="Y669" i="1"/>
  <c r="Z669" i="1" s="1"/>
  <c r="Y670" i="1"/>
  <c r="Z670" i="1" s="1"/>
  <c r="Y671" i="1"/>
  <c r="Z671" i="1" s="1"/>
  <c r="Y672" i="1"/>
  <c r="Z672" i="1" s="1"/>
  <c r="Y673" i="1"/>
  <c r="Z673" i="1" s="1"/>
  <c r="Y674" i="1"/>
  <c r="Z674" i="1" s="1"/>
  <c r="Y675" i="1"/>
  <c r="Z675" i="1" s="1"/>
  <c r="Y677" i="1"/>
  <c r="Z677" i="1" s="1"/>
  <c r="Y678" i="1"/>
  <c r="Z678" i="1" s="1"/>
  <c r="Y679" i="1"/>
  <c r="Z679" i="1" s="1"/>
  <c r="Y680" i="1"/>
  <c r="Z680" i="1" s="1"/>
  <c r="Y681" i="1"/>
  <c r="Z681" i="1" s="1"/>
  <c r="Y682" i="1"/>
  <c r="Z682" i="1" s="1"/>
  <c r="Y683" i="1"/>
  <c r="Z683" i="1" s="1"/>
  <c r="Y684" i="1"/>
  <c r="Z684" i="1" s="1"/>
  <c r="Y685" i="1"/>
  <c r="Z685" i="1" s="1"/>
  <c r="Y686" i="1"/>
  <c r="Z686" i="1" s="1"/>
  <c r="Y687" i="1"/>
  <c r="Z687" i="1" s="1"/>
  <c r="Y688" i="1"/>
  <c r="Z688" i="1" s="1"/>
  <c r="Y689" i="1"/>
  <c r="Z689" i="1" s="1"/>
  <c r="Y690" i="1"/>
  <c r="Z690" i="1" s="1"/>
  <c r="Y692" i="1"/>
  <c r="Z692" i="1" s="1"/>
  <c r="Y693" i="1"/>
  <c r="Z693" i="1" s="1"/>
  <c r="Y694" i="1"/>
  <c r="Z694" i="1" s="1"/>
  <c r="Y695" i="1"/>
  <c r="Z695" i="1" s="1"/>
  <c r="Y696" i="1"/>
  <c r="Z696" i="1" s="1"/>
  <c r="Y697" i="1"/>
  <c r="Z697" i="1" s="1"/>
  <c r="Y698" i="1"/>
  <c r="Z698" i="1" s="1"/>
  <c r="Y699" i="1"/>
  <c r="Z699" i="1" s="1"/>
  <c r="Y700" i="1"/>
  <c r="Z700" i="1" s="1"/>
  <c r="Y702" i="1"/>
  <c r="Z702" i="1" s="1"/>
  <c r="Y703" i="1"/>
  <c r="Z703" i="1" s="1"/>
  <c r="Y704" i="1"/>
  <c r="Z704" i="1" s="1"/>
  <c r="Y705" i="1"/>
  <c r="Z705" i="1" s="1"/>
  <c r="Y706" i="1"/>
  <c r="Z706" i="1" s="1"/>
  <c r="Y707" i="1"/>
  <c r="Z707" i="1" s="1"/>
  <c r="Y708" i="1"/>
  <c r="Z708" i="1" s="1"/>
  <c r="Y709" i="1"/>
  <c r="Z709" i="1" s="1"/>
  <c r="Y710" i="1"/>
  <c r="Z710" i="1" s="1"/>
  <c r="Y711" i="1"/>
  <c r="Z711" i="1" s="1"/>
  <c r="Y712" i="1"/>
  <c r="Z712" i="1" s="1"/>
  <c r="Y713" i="1"/>
  <c r="Z713" i="1" s="1"/>
  <c r="Y714" i="1"/>
  <c r="Z714" i="1" s="1"/>
  <c r="Y715" i="1"/>
  <c r="Z715" i="1" s="1"/>
  <c r="Y716" i="1"/>
  <c r="Z716" i="1" s="1"/>
  <c r="Y717" i="1"/>
  <c r="Z717" i="1" s="1"/>
  <c r="Y720" i="1"/>
  <c r="Z720" i="1" s="1"/>
  <c r="Y721" i="1"/>
  <c r="Z721" i="1" s="1"/>
  <c r="Y722" i="1"/>
  <c r="Z722" i="1" s="1"/>
  <c r="Y723" i="1"/>
  <c r="Z723" i="1" s="1"/>
  <c r="Y724" i="1"/>
  <c r="Z724" i="1" s="1"/>
  <c r="Y725" i="1"/>
  <c r="Z725" i="1" s="1"/>
  <c r="Y726" i="1"/>
  <c r="Z726" i="1" s="1"/>
  <c r="Y727" i="1"/>
  <c r="Z727" i="1" s="1"/>
  <c r="Y728" i="1"/>
  <c r="Z728" i="1" s="1"/>
  <c r="Y729" i="1"/>
  <c r="Z729" i="1" s="1"/>
  <c r="Y730" i="1"/>
  <c r="Z730" i="1" s="1"/>
  <c r="Y732" i="1"/>
  <c r="Z732" i="1" s="1"/>
  <c r="Y733" i="1"/>
  <c r="Z733" i="1" s="1"/>
  <c r="Y734" i="1"/>
  <c r="Z734" i="1" s="1"/>
  <c r="Y735" i="1"/>
  <c r="Z735" i="1" s="1"/>
  <c r="Y736" i="1"/>
  <c r="Z736" i="1" s="1"/>
  <c r="Y737" i="1"/>
  <c r="Z737" i="1" s="1"/>
  <c r="Y738" i="1"/>
  <c r="Z738" i="1" s="1"/>
  <c r="Y739" i="1"/>
  <c r="Z739" i="1" s="1"/>
  <c r="Y740" i="1"/>
  <c r="Z740" i="1" s="1"/>
  <c r="Y741" i="1"/>
  <c r="Z741" i="1" s="1"/>
  <c r="Y742" i="1"/>
  <c r="Z742" i="1" s="1"/>
  <c r="Y743" i="1"/>
  <c r="Z743" i="1" s="1"/>
  <c r="Y744" i="1"/>
  <c r="Z744" i="1" s="1"/>
  <c r="Y745" i="1"/>
  <c r="Z745" i="1" s="1"/>
  <c r="Y746" i="1"/>
  <c r="Z746" i="1" s="1"/>
  <c r="Y750" i="1"/>
  <c r="Z750" i="1" s="1"/>
  <c r="Y751" i="1"/>
  <c r="Z751" i="1" s="1"/>
  <c r="Y752" i="1"/>
  <c r="Z752" i="1" s="1"/>
  <c r="Y753" i="1"/>
  <c r="Z753" i="1" s="1"/>
  <c r="Y754" i="1"/>
  <c r="Z754" i="1" s="1"/>
  <c r="Y755" i="1"/>
  <c r="Z755" i="1" s="1"/>
  <c r="Y756" i="1"/>
  <c r="Z756" i="1" s="1"/>
  <c r="Y757" i="1"/>
  <c r="Z757" i="1" s="1"/>
  <c r="Y758" i="1"/>
  <c r="Z758" i="1" s="1"/>
  <c r="Y759" i="1"/>
  <c r="Z759" i="1" s="1"/>
  <c r="Y760" i="1"/>
  <c r="Z760" i="1" s="1"/>
  <c r="Y761" i="1"/>
  <c r="Z761" i="1" s="1"/>
  <c r="Y762" i="1"/>
  <c r="Z762" i="1" s="1"/>
  <c r="Y763" i="1"/>
  <c r="Z763" i="1" s="1"/>
  <c r="Y764" i="1"/>
  <c r="Z764" i="1" s="1"/>
  <c r="Y765" i="1"/>
  <c r="Z765" i="1" s="1"/>
  <c r="Y766" i="1"/>
  <c r="Z766" i="1" s="1"/>
  <c r="Y767" i="1"/>
  <c r="Z767" i="1" s="1"/>
  <c r="Y768" i="1"/>
  <c r="Z768" i="1" s="1"/>
  <c r="Y769" i="1"/>
  <c r="Z769" i="1" s="1"/>
  <c r="Y770" i="1"/>
  <c r="Z770" i="1" s="1"/>
  <c r="Y771" i="1"/>
  <c r="Z771" i="1" s="1"/>
  <c r="Y772" i="1"/>
  <c r="Z772" i="1" s="1"/>
  <c r="Y773" i="1"/>
  <c r="Z773" i="1" s="1"/>
  <c r="Y774" i="1"/>
  <c r="Z774" i="1" s="1"/>
  <c r="Y775" i="1"/>
  <c r="Z775" i="1" s="1"/>
  <c r="Y776" i="1"/>
  <c r="Z776" i="1" s="1"/>
  <c r="Y777" i="1"/>
  <c r="Z777" i="1" s="1"/>
  <c r="Y778" i="1"/>
  <c r="Z778" i="1" s="1"/>
  <c r="Y779" i="1"/>
  <c r="Z779" i="1" s="1"/>
  <c r="Y780" i="1"/>
  <c r="Z780" i="1" s="1"/>
  <c r="Y781" i="1"/>
  <c r="Z781" i="1" s="1"/>
  <c r="Y782" i="1"/>
  <c r="Z782" i="1" s="1"/>
  <c r="Y783" i="1"/>
  <c r="Z783" i="1" s="1"/>
  <c r="Y784" i="1"/>
  <c r="Z784" i="1" s="1"/>
  <c r="Y785" i="1"/>
  <c r="Z785" i="1" s="1"/>
  <c r="Y786" i="1"/>
  <c r="Z786" i="1" s="1"/>
  <c r="Y787" i="1"/>
  <c r="Z787" i="1" s="1"/>
  <c r="Y788" i="1"/>
  <c r="Z788" i="1" s="1"/>
  <c r="Y789" i="1"/>
  <c r="Z789" i="1" s="1"/>
  <c r="Y790" i="1"/>
  <c r="Z790" i="1" s="1"/>
  <c r="Y791" i="1"/>
  <c r="Z791" i="1" s="1"/>
  <c r="Y793" i="1"/>
  <c r="Z793" i="1" s="1"/>
  <c r="Y794" i="1"/>
  <c r="Z794" i="1" s="1"/>
  <c r="Y795" i="1"/>
  <c r="Z795" i="1" s="1"/>
  <c r="Y796" i="1"/>
  <c r="Z796" i="1" s="1"/>
  <c r="Y797" i="1"/>
  <c r="Z797" i="1" s="1"/>
  <c r="Y798" i="1"/>
  <c r="Z798" i="1" s="1"/>
  <c r="Y799" i="1"/>
  <c r="Z799" i="1" s="1"/>
  <c r="Y800" i="1"/>
  <c r="Z800" i="1" s="1"/>
  <c r="Y801" i="1"/>
  <c r="Z801" i="1" s="1"/>
  <c r="Y802" i="1"/>
  <c r="Z802" i="1" s="1"/>
  <c r="Y803" i="1"/>
  <c r="Z803" i="1" s="1"/>
  <c r="Y804" i="1"/>
  <c r="Z804" i="1" s="1"/>
  <c r="Y806" i="1"/>
  <c r="Z806" i="1" s="1"/>
  <c r="Y807" i="1"/>
  <c r="Z807" i="1" s="1"/>
  <c r="Y808" i="1"/>
  <c r="Z808" i="1" s="1"/>
  <c r="Y809" i="1"/>
  <c r="Z809" i="1" s="1"/>
  <c r="Y810" i="1"/>
  <c r="Z810" i="1" s="1"/>
  <c r="Y811" i="1"/>
  <c r="Z811" i="1" s="1"/>
  <c r="Y812" i="1"/>
  <c r="Z812" i="1" s="1"/>
  <c r="Y813" i="1"/>
  <c r="Z813" i="1" s="1"/>
  <c r="Y814" i="1"/>
  <c r="Z814" i="1" s="1"/>
  <c r="Y815" i="1"/>
  <c r="Z815" i="1" s="1"/>
  <c r="Y816" i="1"/>
  <c r="Z816" i="1" s="1"/>
  <c r="Y817" i="1"/>
  <c r="Z817" i="1" s="1"/>
  <c r="Y818" i="1"/>
  <c r="Z818" i="1" s="1"/>
  <c r="Y819" i="1"/>
  <c r="Z819" i="1" s="1"/>
  <c r="Y820" i="1"/>
  <c r="Z820" i="1" s="1"/>
  <c r="Y821" i="1"/>
  <c r="Z821" i="1" s="1"/>
  <c r="Y822" i="1"/>
  <c r="Z822" i="1" s="1"/>
  <c r="Y823" i="1"/>
  <c r="Z823" i="1" s="1"/>
  <c r="Y824" i="1"/>
  <c r="Z824" i="1" s="1"/>
  <c r="Y825" i="1"/>
  <c r="Z825" i="1" s="1"/>
  <c r="Y826" i="1"/>
  <c r="Z826" i="1" s="1"/>
  <c r="Y827" i="1"/>
  <c r="Z827" i="1" s="1"/>
  <c r="Y828" i="1"/>
  <c r="Z828" i="1" s="1"/>
  <c r="Y829" i="1"/>
  <c r="Z829" i="1" s="1"/>
  <c r="Y830" i="1"/>
  <c r="Z830" i="1" s="1"/>
  <c r="Y831" i="1"/>
  <c r="Z831" i="1" s="1"/>
  <c r="Y832" i="1"/>
  <c r="Z832" i="1" s="1"/>
  <c r="Y833" i="1"/>
  <c r="Z833" i="1" s="1"/>
  <c r="Y834" i="1"/>
  <c r="Z834" i="1" s="1"/>
  <c r="Y835" i="1"/>
  <c r="Z835" i="1" s="1"/>
  <c r="Y836" i="1"/>
  <c r="Z836" i="1" s="1"/>
  <c r="Y837" i="1"/>
  <c r="Z837" i="1" s="1"/>
  <c r="Y838" i="1"/>
  <c r="Z838" i="1" s="1"/>
  <c r="Y839" i="1"/>
  <c r="Z839" i="1" s="1"/>
  <c r="Y840" i="1"/>
  <c r="Z840" i="1" s="1"/>
  <c r="Y841" i="1"/>
  <c r="Z841" i="1" s="1"/>
  <c r="Y842" i="1"/>
  <c r="Z842" i="1" s="1"/>
  <c r="Y843" i="1"/>
  <c r="Z843" i="1" s="1"/>
  <c r="Y844" i="1"/>
  <c r="Z844" i="1" s="1"/>
  <c r="Y845" i="1"/>
  <c r="Z845" i="1" s="1"/>
  <c r="Y846" i="1"/>
  <c r="Z846" i="1" s="1"/>
  <c r="Y847" i="1"/>
  <c r="Z847" i="1" s="1"/>
  <c r="Y848" i="1"/>
  <c r="Z848" i="1" s="1"/>
  <c r="Y849" i="1"/>
  <c r="Z849" i="1" s="1"/>
  <c r="Y850" i="1"/>
  <c r="Z850" i="1" s="1"/>
  <c r="Y851" i="1"/>
  <c r="Z851" i="1" s="1"/>
  <c r="Y852" i="1"/>
  <c r="Z852" i="1" s="1"/>
  <c r="Y853" i="1"/>
  <c r="Z853" i="1" s="1"/>
  <c r="Y854" i="1"/>
  <c r="Z854" i="1" s="1"/>
  <c r="Y855" i="1"/>
  <c r="Z855" i="1" s="1"/>
  <c r="Y856" i="1"/>
  <c r="Z856" i="1" s="1"/>
  <c r="Y857" i="1"/>
  <c r="Z857" i="1" s="1"/>
  <c r="Y858" i="1"/>
  <c r="Z858" i="1" s="1"/>
  <c r="Y859" i="1"/>
  <c r="Z859" i="1" s="1"/>
  <c r="Y860" i="1"/>
  <c r="Z860" i="1" s="1"/>
  <c r="Y861" i="1"/>
  <c r="Z861" i="1" s="1"/>
  <c r="Y862" i="1"/>
  <c r="Z862" i="1" s="1"/>
  <c r="Y863" i="1"/>
  <c r="Z863" i="1" s="1"/>
  <c r="Y864" i="1"/>
  <c r="Z864" i="1" s="1"/>
  <c r="Y865" i="1"/>
  <c r="Z865" i="1" s="1"/>
  <c r="Y866" i="1"/>
  <c r="Z866" i="1" s="1"/>
  <c r="Y867" i="1"/>
  <c r="Z867" i="1" s="1"/>
  <c r="Y868" i="1"/>
  <c r="Z868" i="1" s="1"/>
  <c r="Y869" i="1"/>
  <c r="Z869" i="1" s="1"/>
  <c r="Y870" i="1"/>
  <c r="Z870" i="1" s="1"/>
  <c r="Y871" i="1"/>
  <c r="Z871" i="1" s="1"/>
  <c r="Y872" i="1"/>
  <c r="Z872" i="1" s="1"/>
  <c r="Y873" i="1"/>
  <c r="Z873" i="1" s="1"/>
  <c r="Y874" i="1"/>
  <c r="Z874" i="1" s="1"/>
  <c r="Y875" i="1"/>
  <c r="Z875" i="1" s="1"/>
  <c r="Y876" i="1"/>
  <c r="Z876" i="1" s="1"/>
  <c r="Y877" i="1"/>
  <c r="Z877" i="1" s="1"/>
  <c r="Y878" i="1"/>
  <c r="Z878" i="1" s="1"/>
  <c r="Y879" i="1"/>
  <c r="Z879" i="1" s="1"/>
  <c r="Y880" i="1"/>
  <c r="Z880" i="1" s="1"/>
  <c r="Y881" i="1"/>
  <c r="Z881" i="1" s="1"/>
  <c r="Y882" i="1"/>
  <c r="Z882" i="1" s="1"/>
  <c r="Y883" i="1"/>
  <c r="Z883" i="1" s="1"/>
  <c r="Y884" i="1"/>
  <c r="Z884" i="1" s="1"/>
  <c r="Y885" i="1"/>
  <c r="Z885" i="1" s="1"/>
  <c r="Y886" i="1"/>
  <c r="Z886" i="1" s="1"/>
  <c r="Y887" i="1"/>
  <c r="Z887" i="1" s="1"/>
  <c r="Y888" i="1"/>
  <c r="Z888" i="1" s="1"/>
  <c r="Y889" i="1"/>
  <c r="Z889" i="1" s="1"/>
  <c r="Y890" i="1"/>
  <c r="Z890" i="1" s="1"/>
  <c r="Y891" i="1"/>
  <c r="Z891" i="1" s="1"/>
  <c r="Y892" i="1"/>
  <c r="Z892" i="1" s="1"/>
  <c r="Y893" i="1"/>
  <c r="Z893" i="1" s="1"/>
  <c r="Y894" i="1"/>
  <c r="Z894" i="1" s="1"/>
  <c r="Y895" i="1"/>
  <c r="Z895" i="1" s="1"/>
  <c r="Y896" i="1"/>
  <c r="Z896" i="1" s="1"/>
  <c r="Y897" i="1"/>
  <c r="Z897" i="1" s="1"/>
  <c r="Y898" i="1"/>
  <c r="Z898" i="1" s="1"/>
  <c r="Y899" i="1"/>
  <c r="Z899" i="1" s="1"/>
  <c r="Y900" i="1"/>
  <c r="Z900" i="1" s="1"/>
  <c r="Y901" i="1"/>
  <c r="Z901" i="1" s="1"/>
  <c r="Y902" i="1"/>
  <c r="Z902" i="1" s="1"/>
  <c r="Y903" i="1"/>
  <c r="Z903" i="1" s="1"/>
  <c r="Y904" i="1"/>
  <c r="Z904" i="1" s="1"/>
  <c r="Y905" i="1"/>
  <c r="Z905" i="1" s="1"/>
  <c r="Y906" i="1"/>
  <c r="Z906" i="1" s="1"/>
  <c r="Y907" i="1"/>
  <c r="Z907" i="1" s="1"/>
  <c r="Y908" i="1"/>
  <c r="Z908" i="1" s="1"/>
  <c r="Y909" i="1"/>
  <c r="Z909" i="1" s="1"/>
  <c r="Y910" i="1"/>
  <c r="Z910" i="1" s="1"/>
  <c r="Y911" i="1"/>
  <c r="Z911" i="1" s="1"/>
  <c r="Y912" i="1"/>
  <c r="Z912" i="1" s="1"/>
  <c r="Y913" i="1"/>
  <c r="Z913" i="1" s="1"/>
  <c r="Y914" i="1"/>
  <c r="Z914" i="1" s="1"/>
  <c r="Y915" i="1"/>
  <c r="Z915" i="1" s="1"/>
  <c r="Y916" i="1"/>
  <c r="Z916" i="1" s="1"/>
  <c r="Y917" i="1"/>
  <c r="Z917" i="1" s="1"/>
  <c r="Y918" i="1"/>
  <c r="Z918" i="1" s="1"/>
  <c r="Y919" i="1"/>
  <c r="Z919" i="1" s="1"/>
  <c r="Y920" i="1"/>
  <c r="Z920" i="1" s="1"/>
  <c r="Y921" i="1"/>
  <c r="Z921" i="1" s="1"/>
  <c r="Y922" i="1"/>
  <c r="Z922" i="1" s="1"/>
  <c r="Y923" i="1"/>
  <c r="Z923" i="1" s="1"/>
  <c r="Y924" i="1"/>
  <c r="Z924" i="1" s="1"/>
  <c r="Y925" i="1"/>
  <c r="Z925" i="1" s="1"/>
  <c r="Y926" i="1"/>
  <c r="Z926" i="1" s="1"/>
  <c r="Y927" i="1"/>
  <c r="Z927" i="1" s="1"/>
  <c r="Y928" i="1"/>
  <c r="Z928" i="1" s="1"/>
  <c r="Y929" i="1"/>
  <c r="Z929" i="1" s="1"/>
  <c r="Y930" i="1"/>
  <c r="Z930" i="1" s="1"/>
  <c r="Y931" i="1"/>
  <c r="Z931" i="1" s="1"/>
  <c r="Y932" i="1"/>
  <c r="Z932" i="1" s="1"/>
  <c r="Y933" i="1"/>
  <c r="Z933" i="1" s="1"/>
  <c r="Y934" i="1"/>
  <c r="Z934" i="1" s="1"/>
  <c r="Y935" i="1"/>
  <c r="Z935" i="1" s="1"/>
  <c r="Y936" i="1"/>
  <c r="Z936" i="1" s="1"/>
  <c r="Y937" i="1"/>
  <c r="Z937" i="1" s="1"/>
  <c r="Y938" i="1"/>
  <c r="Z938" i="1" s="1"/>
  <c r="Y939" i="1"/>
  <c r="Z939" i="1" s="1"/>
  <c r="Y940" i="1"/>
  <c r="Z940" i="1" s="1"/>
  <c r="Y941" i="1"/>
  <c r="Z941" i="1" s="1"/>
  <c r="Y942" i="1"/>
  <c r="Z942" i="1" s="1"/>
  <c r="Y943" i="1"/>
  <c r="Z943" i="1" s="1"/>
  <c r="Y944" i="1"/>
  <c r="Z944" i="1" s="1"/>
  <c r="Y945" i="1"/>
  <c r="Z945" i="1" s="1"/>
  <c r="Y946" i="1"/>
  <c r="Z946" i="1" s="1"/>
  <c r="Y947" i="1"/>
  <c r="Z947" i="1" s="1"/>
  <c r="Y948" i="1"/>
  <c r="Z948" i="1" s="1"/>
  <c r="Y949" i="1"/>
  <c r="Z949" i="1" s="1"/>
  <c r="Y950" i="1"/>
  <c r="Z950" i="1" s="1"/>
  <c r="Y951" i="1"/>
  <c r="Z951" i="1" s="1"/>
  <c r="Y952" i="1"/>
  <c r="Z952" i="1" s="1"/>
  <c r="Y953" i="1"/>
  <c r="Z953" i="1" s="1"/>
  <c r="Y954" i="1"/>
  <c r="Z954" i="1" s="1"/>
  <c r="Y955" i="1"/>
  <c r="Z955" i="1" s="1"/>
  <c r="Y956" i="1"/>
  <c r="Z956" i="1" s="1"/>
  <c r="Y957" i="1"/>
  <c r="Z957" i="1" s="1"/>
  <c r="Y958" i="1"/>
  <c r="Z958" i="1" s="1"/>
  <c r="Y959" i="1"/>
  <c r="Z959" i="1" s="1"/>
  <c r="Y960" i="1"/>
  <c r="Z960" i="1" s="1"/>
  <c r="Y961" i="1"/>
  <c r="Z961" i="1" s="1"/>
  <c r="Y962" i="1"/>
  <c r="Z962" i="1" s="1"/>
  <c r="Y963" i="1"/>
  <c r="Z963" i="1" s="1"/>
  <c r="Y964" i="1"/>
  <c r="Z964" i="1" s="1"/>
  <c r="Y965" i="1"/>
  <c r="Z965" i="1" s="1"/>
  <c r="Y966" i="1"/>
  <c r="Z966" i="1" s="1"/>
  <c r="Y967" i="1"/>
  <c r="Z967" i="1" s="1"/>
  <c r="Y968" i="1"/>
  <c r="Z968" i="1" s="1"/>
  <c r="Y969" i="1"/>
  <c r="Z969" i="1" s="1"/>
  <c r="Y970" i="1"/>
  <c r="Z970" i="1" s="1"/>
  <c r="Y971" i="1"/>
  <c r="Z971" i="1" s="1"/>
  <c r="Y972" i="1"/>
  <c r="Z972" i="1" s="1"/>
  <c r="Y973" i="1"/>
  <c r="Z973" i="1" s="1"/>
  <c r="Y974" i="1"/>
  <c r="Z974" i="1" s="1"/>
  <c r="Y975" i="1"/>
  <c r="Z975" i="1" s="1"/>
  <c r="Y976" i="1"/>
  <c r="Z976" i="1" s="1"/>
  <c r="Y977" i="1"/>
  <c r="Z977" i="1" s="1"/>
  <c r="Y978" i="1"/>
  <c r="Z978" i="1" s="1"/>
  <c r="Y979" i="1"/>
  <c r="Z979" i="1" s="1"/>
  <c r="Y980" i="1"/>
  <c r="Z980" i="1" s="1"/>
  <c r="Y981" i="1"/>
  <c r="Z981" i="1" s="1"/>
  <c r="Y982" i="1"/>
  <c r="Z982" i="1" s="1"/>
  <c r="Y983" i="1"/>
  <c r="Z983" i="1" s="1"/>
  <c r="Y984" i="1"/>
  <c r="Z984" i="1" s="1"/>
  <c r="Y985" i="1"/>
  <c r="Z985" i="1" s="1"/>
  <c r="Y986" i="1"/>
  <c r="Z986" i="1" s="1"/>
  <c r="Y987" i="1"/>
  <c r="Z987" i="1" s="1"/>
  <c r="Y988" i="1"/>
  <c r="Z988" i="1" s="1"/>
  <c r="Y989" i="1"/>
  <c r="Z989" i="1" s="1"/>
  <c r="Y990" i="1"/>
  <c r="Z990" i="1" s="1"/>
  <c r="Y991" i="1"/>
  <c r="Z991" i="1" s="1"/>
  <c r="Y992" i="1"/>
  <c r="Z992" i="1" s="1"/>
  <c r="Y993" i="1"/>
  <c r="Z993" i="1" s="1"/>
  <c r="Y994" i="1"/>
  <c r="Z994" i="1" s="1"/>
  <c r="Y995" i="1"/>
  <c r="Z995" i="1" s="1"/>
  <c r="Y996" i="1"/>
  <c r="Z996" i="1" s="1"/>
  <c r="Y997" i="1"/>
  <c r="Z997" i="1" s="1"/>
  <c r="Y998" i="1"/>
  <c r="Z998" i="1" s="1"/>
  <c r="Y999" i="1"/>
  <c r="Z999" i="1" s="1"/>
  <c r="Y1000" i="1"/>
  <c r="Z1000" i="1" s="1"/>
  <c r="Y1001" i="1"/>
  <c r="Z1001" i="1" s="1"/>
  <c r="Y1002" i="1"/>
  <c r="Z1002" i="1" s="1"/>
  <c r="Y1003" i="1"/>
  <c r="Z1003" i="1" s="1"/>
  <c r="Y1004" i="1"/>
  <c r="Z1004" i="1" s="1"/>
  <c r="Y1005" i="1"/>
  <c r="Z1005" i="1" s="1"/>
  <c r="Y1006" i="1"/>
  <c r="Z1006" i="1" s="1"/>
  <c r="Y1007" i="1"/>
  <c r="Z1007" i="1" s="1"/>
  <c r="Y1008" i="1"/>
  <c r="Z1008" i="1" s="1"/>
  <c r="Y1009" i="1"/>
  <c r="Z1009" i="1" s="1"/>
  <c r="Y1010" i="1"/>
  <c r="Z1010" i="1" s="1"/>
  <c r="Y1011" i="1"/>
  <c r="Z1011" i="1" s="1"/>
  <c r="Y1012" i="1"/>
  <c r="Z1012" i="1" s="1"/>
  <c r="Y1013" i="1"/>
  <c r="Z1013" i="1" s="1"/>
  <c r="Y1014" i="1"/>
  <c r="Z1014" i="1" s="1"/>
  <c r="Y1015" i="1"/>
  <c r="Z1015" i="1" s="1"/>
  <c r="Y1016" i="1"/>
  <c r="Z1016" i="1" s="1"/>
  <c r="Y1017" i="1"/>
  <c r="Z1017" i="1" s="1"/>
  <c r="Y1018" i="1"/>
  <c r="Z1018" i="1" s="1"/>
  <c r="Y1019" i="1"/>
  <c r="Z1019" i="1" s="1"/>
  <c r="Y1020" i="1"/>
  <c r="Z1020" i="1" s="1"/>
  <c r="Y1021" i="1"/>
  <c r="Z1021" i="1" s="1"/>
  <c r="Y1023" i="1"/>
  <c r="Z1023" i="1" s="1"/>
  <c r="Y1024" i="1"/>
  <c r="Z1024" i="1" s="1"/>
  <c r="Y1025" i="1"/>
  <c r="Z1025" i="1" s="1"/>
  <c r="Y1026" i="1"/>
  <c r="Z1026" i="1" s="1"/>
  <c r="Y1027" i="1"/>
  <c r="Z1027" i="1" s="1"/>
  <c r="Y1028" i="1"/>
  <c r="Z1028" i="1" s="1"/>
  <c r="Y1029" i="1"/>
  <c r="Z1029" i="1" s="1"/>
  <c r="Y1030" i="1"/>
  <c r="Z1030" i="1" s="1"/>
  <c r="Y1031" i="1"/>
  <c r="Z1031" i="1" s="1"/>
  <c r="Y1032" i="1"/>
  <c r="Z1032" i="1" s="1"/>
  <c r="Y1033" i="1"/>
  <c r="Z1033" i="1" s="1"/>
  <c r="Y1034" i="1"/>
  <c r="Z1034" i="1" s="1"/>
  <c r="Y1036" i="1"/>
  <c r="Z1036" i="1" s="1"/>
  <c r="Y1037" i="1"/>
  <c r="Z1037" i="1" s="1"/>
  <c r="Y1038" i="1"/>
  <c r="Z1038" i="1" s="1"/>
  <c r="Y1039" i="1"/>
  <c r="Z1039" i="1" s="1"/>
  <c r="Y1040" i="1"/>
  <c r="Z1040" i="1" s="1"/>
  <c r="Y1041" i="1"/>
  <c r="Z1041" i="1" s="1"/>
  <c r="Y1042" i="1"/>
  <c r="Z1042" i="1" s="1"/>
  <c r="Y1043" i="1"/>
  <c r="Z1043" i="1" s="1"/>
  <c r="Y1044" i="1"/>
  <c r="Z1044" i="1" s="1"/>
  <c r="Y1045" i="1"/>
  <c r="Z1045" i="1" s="1"/>
  <c r="Y1046" i="1"/>
  <c r="Z1046" i="1" s="1"/>
  <c r="Y1047" i="1"/>
  <c r="Z1047" i="1" s="1"/>
  <c r="Y1048" i="1"/>
  <c r="Z1048" i="1" s="1"/>
  <c r="Y1049" i="1"/>
  <c r="Z1049" i="1" s="1"/>
  <c r="Y1050" i="1"/>
  <c r="Z1050" i="1" s="1"/>
  <c r="Y1051" i="1"/>
  <c r="Z1051" i="1" s="1"/>
  <c r="Y1052" i="1"/>
  <c r="Z1052" i="1" s="1"/>
  <c r="Y1053" i="1"/>
  <c r="Z1053" i="1" s="1"/>
  <c r="Y1054" i="1"/>
  <c r="Z1054" i="1" s="1"/>
  <c r="Y1055" i="1"/>
  <c r="Z1055" i="1" s="1"/>
  <c r="Y1056" i="1"/>
  <c r="Z1056" i="1" s="1"/>
  <c r="Y1057" i="1"/>
  <c r="Z1057" i="1" s="1"/>
  <c r="Y1058" i="1"/>
  <c r="Z1058" i="1" s="1"/>
  <c r="Y1059" i="1"/>
  <c r="Z1059" i="1" s="1"/>
  <c r="Y1060" i="1"/>
  <c r="Z1060" i="1" s="1"/>
  <c r="Y1061" i="1"/>
  <c r="Z1061" i="1" s="1"/>
  <c r="Y1062" i="1"/>
  <c r="Z1062" i="1" s="1"/>
  <c r="Y1063" i="1"/>
  <c r="Z1063" i="1" s="1"/>
  <c r="Y1064" i="1"/>
  <c r="Z1064" i="1" s="1"/>
  <c r="Y1065" i="1"/>
  <c r="Z1065" i="1" s="1"/>
  <c r="Y1066" i="1"/>
  <c r="Z1066" i="1" s="1"/>
  <c r="Y1067" i="1"/>
  <c r="Z1067" i="1" s="1"/>
  <c r="Y1068" i="1"/>
  <c r="Z1068" i="1" s="1"/>
  <c r="Y1069" i="1"/>
  <c r="Z1069" i="1" s="1"/>
  <c r="Y1070" i="1"/>
  <c r="Z1070" i="1" s="1"/>
  <c r="Y1071" i="1"/>
  <c r="Z1071" i="1" s="1"/>
  <c r="Y1072" i="1"/>
  <c r="Z1072" i="1" s="1"/>
  <c r="Y1073" i="1"/>
  <c r="Z1073" i="1" s="1"/>
  <c r="Y1074" i="1"/>
  <c r="Z1074" i="1" s="1"/>
  <c r="Y1075" i="1"/>
  <c r="Z1075" i="1" s="1"/>
  <c r="Y1076" i="1"/>
  <c r="Z1076" i="1" s="1"/>
  <c r="Y1077" i="1"/>
  <c r="Z1077" i="1" s="1"/>
  <c r="Y1078" i="1"/>
  <c r="Z1078" i="1" s="1"/>
  <c r="Y1079" i="1"/>
  <c r="Z1079" i="1" s="1"/>
  <c r="Y1080" i="1"/>
  <c r="Z1080" i="1" s="1"/>
  <c r="Y1081" i="1"/>
  <c r="Z1081" i="1" s="1"/>
  <c r="Y1082" i="1"/>
  <c r="Z1082" i="1" s="1"/>
  <c r="Y1083" i="1"/>
  <c r="Z1083" i="1" s="1"/>
  <c r="Y1084" i="1"/>
  <c r="Z1084" i="1" s="1"/>
  <c r="Y1085" i="1"/>
  <c r="Z1085" i="1" s="1"/>
  <c r="Y1086" i="1"/>
  <c r="Z1086" i="1" s="1"/>
  <c r="Y1087" i="1"/>
  <c r="Z1087" i="1" s="1"/>
  <c r="Y1088" i="1"/>
  <c r="Z1088" i="1" s="1"/>
  <c r="Y1089" i="1"/>
  <c r="Z1089" i="1" s="1"/>
  <c r="Y1090" i="1"/>
  <c r="Z1090" i="1" s="1"/>
  <c r="Y1091" i="1"/>
  <c r="Z1091" i="1" s="1"/>
  <c r="Y1092" i="1"/>
  <c r="Z1092" i="1" s="1"/>
  <c r="Y1093" i="1"/>
  <c r="Z1093" i="1" s="1"/>
  <c r="Y1094" i="1"/>
  <c r="Z1094" i="1" s="1"/>
  <c r="Y1095" i="1"/>
  <c r="Z1095" i="1" s="1"/>
  <c r="Y1096" i="1"/>
  <c r="Z1096" i="1" s="1"/>
  <c r="Y1097" i="1"/>
  <c r="Z1097" i="1" s="1"/>
  <c r="Y1098" i="1"/>
  <c r="Z1098" i="1" s="1"/>
  <c r="Y1099" i="1"/>
  <c r="Z1099" i="1" s="1"/>
  <c r="Y1100" i="1"/>
  <c r="Z1100" i="1" s="1"/>
  <c r="Y1101" i="1"/>
  <c r="Z1101" i="1" s="1"/>
  <c r="Y1103" i="1"/>
  <c r="Z1103" i="1" s="1"/>
  <c r="Y1104" i="1"/>
  <c r="Z1104" i="1" s="1"/>
  <c r="Y1105" i="1"/>
  <c r="Z1105" i="1" s="1"/>
  <c r="Y1106" i="1"/>
  <c r="Z1106" i="1" s="1"/>
  <c r="Y1107" i="1"/>
  <c r="Z1107" i="1" s="1"/>
  <c r="Y1108" i="1"/>
  <c r="Z1108" i="1" s="1"/>
  <c r="Y1109" i="1"/>
  <c r="Z1109" i="1" s="1"/>
  <c r="Y1110" i="1"/>
  <c r="Z1110" i="1" s="1"/>
  <c r="Y1111" i="1"/>
  <c r="Z1111" i="1" s="1"/>
  <c r="Y1112" i="1"/>
  <c r="Z1112" i="1" s="1"/>
  <c r="Y1113" i="1"/>
  <c r="Z1113" i="1" s="1"/>
  <c r="Y1114" i="1"/>
  <c r="Z1114" i="1" s="1"/>
  <c r="Y1115" i="1"/>
  <c r="Z1115" i="1" s="1"/>
  <c r="Y1116" i="1"/>
  <c r="Z1116" i="1" s="1"/>
  <c r="Y1117" i="1"/>
  <c r="Z1117" i="1" s="1"/>
  <c r="Y1118" i="1"/>
  <c r="Z1118" i="1" s="1"/>
  <c r="Y1119" i="1"/>
  <c r="Z1119" i="1" s="1"/>
  <c r="Y1120" i="1"/>
  <c r="Z1120" i="1" s="1"/>
  <c r="Y1121" i="1"/>
  <c r="Z1121" i="1" s="1"/>
  <c r="Y1122" i="1"/>
  <c r="Z1122" i="1" s="1"/>
  <c r="Y1123" i="1"/>
  <c r="Z1123" i="1" s="1"/>
  <c r="Y1124" i="1"/>
  <c r="Z1124" i="1" s="1"/>
  <c r="Y1125" i="1"/>
  <c r="Z1125" i="1" s="1"/>
  <c r="Y1126" i="1"/>
  <c r="Z1126" i="1" s="1"/>
  <c r="Y1127" i="1"/>
  <c r="Z1127" i="1" s="1"/>
  <c r="Y1128" i="1"/>
  <c r="Z1128" i="1" s="1"/>
  <c r="Y1129" i="1"/>
  <c r="Z1129" i="1" s="1"/>
  <c r="Y1130" i="1"/>
  <c r="Z1130" i="1" s="1"/>
  <c r="Y1131" i="1"/>
  <c r="Z1131" i="1" s="1"/>
  <c r="Y1132" i="1"/>
  <c r="Z1132" i="1" s="1"/>
  <c r="Y1133" i="1"/>
  <c r="Z1133" i="1" s="1"/>
  <c r="Y1134" i="1"/>
  <c r="Z1134" i="1" s="1"/>
  <c r="Y1135" i="1"/>
  <c r="Z1135" i="1" s="1"/>
  <c r="Y1136" i="1"/>
  <c r="Z1136" i="1" s="1"/>
  <c r="Y1137" i="1"/>
  <c r="Z1137" i="1" s="1"/>
  <c r="Y1138" i="1"/>
  <c r="Z1138" i="1" s="1"/>
  <c r="Y1139" i="1"/>
  <c r="Z1139" i="1" s="1"/>
  <c r="Y1140" i="1"/>
  <c r="Z1140" i="1" s="1"/>
  <c r="Y1141" i="1"/>
  <c r="Z1141" i="1" s="1"/>
  <c r="Y1142" i="1"/>
  <c r="Z1142" i="1" s="1"/>
  <c r="Y1143" i="1"/>
  <c r="Z1143" i="1" s="1"/>
  <c r="Y1144" i="1"/>
  <c r="Z1144" i="1" s="1"/>
  <c r="Y1145" i="1"/>
  <c r="Z1145" i="1" s="1"/>
  <c r="Y1146" i="1"/>
  <c r="Z1146" i="1" s="1"/>
  <c r="Y1147" i="1"/>
  <c r="Z1147" i="1" s="1"/>
  <c r="Y1148" i="1"/>
  <c r="Z1148" i="1" s="1"/>
  <c r="Y1149" i="1"/>
  <c r="Z1149" i="1" s="1"/>
  <c r="Y1150" i="1"/>
  <c r="Z1150" i="1" s="1"/>
  <c r="Y1151" i="1"/>
  <c r="Z1151" i="1" s="1"/>
  <c r="Y1152" i="1"/>
  <c r="Z1152" i="1" s="1"/>
  <c r="Y1153" i="1"/>
  <c r="Z1153" i="1" s="1"/>
  <c r="Y1154" i="1"/>
  <c r="Z1154" i="1" s="1"/>
  <c r="Y1155" i="1"/>
  <c r="Z1155" i="1" s="1"/>
  <c r="Y1156" i="1"/>
  <c r="Z1156" i="1" s="1"/>
  <c r="Y1157" i="1"/>
  <c r="Z1157" i="1" s="1"/>
  <c r="Y1158" i="1"/>
  <c r="Z1158" i="1" s="1"/>
  <c r="Y1159" i="1"/>
  <c r="Z1159" i="1" s="1"/>
  <c r="Y1160" i="1"/>
  <c r="Z1160" i="1" s="1"/>
  <c r="Y1161" i="1"/>
  <c r="Z1161" i="1" s="1"/>
  <c r="Y1162" i="1"/>
  <c r="Z1162" i="1" s="1"/>
  <c r="Y1163" i="1"/>
  <c r="Z1163" i="1" s="1"/>
  <c r="Y1164" i="1"/>
  <c r="Z1164" i="1" s="1"/>
  <c r="Y1165" i="1"/>
  <c r="Z1165" i="1" s="1"/>
  <c r="Y1166" i="1"/>
  <c r="Z1166" i="1" s="1"/>
  <c r="Y1167" i="1"/>
  <c r="Z1167" i="1" s="1"/>
  <c r="Y1168" i="1"/>
  <c r="Z1168" i="1" s="1"/>
  <c r="Y1169" i="1"/>
  <c r="Z1169" i="1" s="1"/>
  <c r="Y1171" i="1"/>
  <c r="Z1171" i="1" s="1"/>
  <c r="Y1172" i="1"/>
  <c r="Z1172" i="1" s="1"/>
  <c r="Y1173" i="1"/>
  <c r="Z1173" i="1" s="1"/>
  <c r="Y1174" i="1"/>
  <c r="Z1174" i="1" s="1"/>
  <c r="Y1175" i="1"/>
  <c r="Z1175" i="1" s="1"/>
  <c r="Y1176" i="1"/>
  <c r="Z1176" i="1" s="1"/>
  <c r="Y1177" i="1"/>
  <c r="Z1177" i="1" s="1"/>
  <c r="Y1178" i="1"/>
  <c r="Z1178" i="1" s="1"/>
  <c r="Y1179" i="1"/>
  <c r="Z1179" i="1" s="1"/>
  <c r="Y1180" i="1"/>
  <c r="Z1180" i="1" s="1"/>
  <c r="Y1181" i="1"/>
  <c r="Z1181" i="1" s="1"/>
  <c r="Y1182" i="1"/>
  <c r="Z1182" i="1" s="1"/>
  <c r="Y1183" i="1"/>
  <c r="Z1183" i="1" s="1"/>
  <c r="Y1184" i="1"/>
  <c r="Z1184" i="1" s="1"/>
  <c r="Y1185" i="1"/>
  <c r="Z1185" i="1" s="1"/>
  <c r="Y1186" i="1"/>
  <c r="Z1186" i="1" s="1"/>
  <c r="Y1187" i="1"/>
  <c r="Z1187" i="1" s="1"/>
  <c r="Y1188" i="1"/>
  <c r="Z1188" i="1" s="1"/>
  <c r="Y1189" i="1"/>
  <c r="Z1189" i="1" s="1"/>
  <c r="Y1190" i="1"/>
  <c r="Z1190" i="1" s="1"/>
  <c r="Y1191" i="1"/>
  <c r="Z1191" i="1" s="1"/>
  <c r="Y1192" i="1"/>
  <c r="Z1192" i="1" s="1"/>
  <c r="Y1193" i="1"/>
  <c r="Z1193" i="1" s="1"/>
  <c r="Y1194" i="1"/>
  <c r="Z1194" i="1" s="1"/>
  <c r="Y1195" i="1"/>
  <c r="Z1195" i="1" s="1"/>
  <c r="Y1196" i="1"/>
  <c r="Z1196" i="1" s="1"/>
  <c r="Y1197" i="1"/>
  <c r="Z1197" i="1" s="1"/>
  <c r="Y1198" i="1"/>
  <c r="Z1198" i="1" s="1"/>
  <c r="Y1199" i="1"/>
  <c r="Z1199" i="1" s="1"/>
  <c r="Y1200" i="1"/>
  <c r="Z1200" i="1" s="1"/>
  <c r="Y1201" i="1"/>
  <c r="Z1201" i="1" s="1"/>
  <c r="Y1202" i="1"/>
  <c r="Z1202" i="1" s="1"/>
  <c r="Y1203" i="1"/>
  <c r="Z1203" i="1" s="1"/>
  <c r="Y1204" i="1"/>
  <c r="Z1204" i="1" s="1"/>
  <c r="Y1205" i="1"/>
  <c r="Z1205" i="1" s="1"/>
  <c r="Y1206" i="1"/>
  <c r="Z1206" i="1" s="1"/>
  <c r="Y1207" i="1"/>
  <c r="Z1207" i="1" s="1"/>
  <c r="Y1208" i="1"/>
  <c r="Z1208" i="1" s="1"/>
  <c r="Y1209" i="1"/>
  <c r="Z1209" i="1" s="1"/>
  <c r="Y1210" i="1"/>
  <c r="Z1210" i="1" s="1"/>
  <c r="Y1211" i="1"/>
  <c r="Z1211" i="1" s="1"/>
  <c r="Y1212" i="1"/>
  <c r="Z1212" i="1" s="1"/>
  <c r="Y1213" i="1"/>
  <c r="Z1213" i="1" s="1"/>
  <c r="Y1214" i="1"/>
  <c r="Z1214" i="1" s="1"/>
  <c r="Y1215" i="1"/>
  <c r="Z1215" i="1" s="1"/>
  <c r="Y1216" i="1"/>
  <c r="Z1216" i="1" s="1"/>
  <c r="Y1217" i="1"/>
  <c r="Z1217" i="1" s="1"/>
  <c r="Y1218" i="1"/>
  <c r="Z1218" i="1" s="1"/>
  <c r="Y1219" i="1"/>
  <c r="Z1219" i="1" s="1"/>
  <c r="Y1220" i="1"/>
  <c r="Z1220" i="1" s="1"/>
  <c r="Y1221" i="1"/>
  <c r="Z1221" i="1" s="1"/>
  <c r="Y1222" i="1"/>
  <c r="Z1222" i="1" s="1"/>
  <c r="Y1223" i="1"/>
  <c r="Z1223" i="1" s="1"/>
  <c r="Y1224" i="1"/>
  <c r="Z1224" i="1" s="1"/>
  <c r="Y1225" i="1"/>
  <c r="Z1225" i="1" s="1"/>
  <c r="Y1226" i="1"/>
  <c r="Z1226" i="1" s="1"/>
  <c r="Y1227" i="1"/>
  <c r="Z1227" i="1" s="1"/>
  <c r="Y1228" i="1"/>
  <c r="Z1228" i="1" s="1"/>
  <c r="Y1229" i="1"/>
  <c r="Z1229" i="1" s="1"/>
  <c r="Y1230" i="1"/>
  <c r="Z1230" i="1" s="1"/>
  <c r="Y1231" i="1"/>
  <c r="Z1231" i="1" s="1"/>
  <c r="Y1232" i="1"/>
  <c r="Z1232" i="1" s="1"/>
  <c r="Y1233" i="1"/>
  <c r="Z1233" i="1" s="1"/>
  <c r="Y1234" i="1"/>
  <c r="Z1234" i="1" s="1"/>
  <c r="Y1235" i="1"/>
  <c r="Z1235" i="1" s="1"/>
  <c r="Y1236" i="1"/>
  <c r="Z1236" i="1" s="1"/>
  <c r="Y1237" i="1"/>
  <c r="Z1237" i="1" s="1"/>
  <c r="Y1238" i="1"/>
  <c r="Z1238" i="1" s="1"/>
  <c r="Y1239" i="1"/>
  <c r="Z1239" i="1" s="1"/>
  <c r="Y1240" i="1"/>
  <c r="Z1240" i="1" s="1"/>
  <c r="Y1241" i="1"/>
  <c r="Z1241" i="1" s="1"/>
  <c r="Y1242" i="1"/>
  <c r="Z1242" i="1" s="1"/>
  <c r="Y1243" i="1"/>
  <c r="Z1243" i="1" s="1"/>
  <c r="Y1244" i="1"/>
  <c r="Z1244" i="1" s="1"/>
  <c r="Y1245" i="1"/>
  <c r="Z1245" i="1" s="1"/>
  <c r="Y1246" i="1"/>
  <c r="Z1246" i="1" s="1"/>
  <c r="Y1247" i="1"/>
  <c r="Z1247" i="1" s="1"/>
  <c r="Y1248" i="1"/>
  <c r="Z1248" i="1" s="1"/>
  <c r="Y1249" i="1"/>
  <c r="Z1249" i="1" s="1"/>
  <c r="Y1250" i="1"/>
  <c r="Z1250" i="1" s="1"/>
  <c r="Y1251" i="1"/>
  <c r="Z1251" i="1" s="1"/>
  <c r="Y1252" i="1"/>
  <c r="Z1252" i="1" s="1"/>
  <c r="Y1253" i="1"/>
  <c r="Z1253" i="1" s="1"/>
  <c r="Y1254" i="1"/>
  <c r="Z1254" i="1" s="1"/>
  <c r="Y1255" i="1"/>
  <c r="Z1255" i="1" s="1"/>
  <c r="Y1256" i="1"/>
  <c r="Z1256" i="1" s="1"/>
  <c r="Y1257" i="1"/>
  <c r="Z1257" i="1" s="1"/>
  <c r="Y1258" i="1"/>
  <c r="Z1258" i="1" s="1"/>
  <c r="Y1259" i="1"/>
  <c r="Z1259" i="1" s="1"/>
  <c r="Y1260" i="1"/>
  <c r="Z1260" i="1" s="1"/>
  <c r="Y1261" i="1"/>
  <c r="Z1261" i="1" s="1"/>
  <c r="Y1262" i="1"/>
  <c r="Z1262" i="1" s="1"/>
  <c r="Y1263" i="1"/>
  <c r="Z1263" i="1" s="1"/>
  <c r="Y1264" i="1"/>
  <c r="Z1264" i="1" s="1"/>
  <c r="Y1265" i="1"/>
  <c r="Z1265" i="1" s="1"/>
  <c r="Y1266" i="1"/>
  <c r="Z1266" i="1" s="1"/>
  <c r="Y1267" i="1"/>
  <c r="Z1267" i="1" s="1"/>
  <c r="Y1268" i="1"/>
  <c r="Z1268" i="1" s="1"/>
  <c r="Y1269" i="1"/>
  <c r="Z1269" i="1" s="1"/>
  <c r="Y1270" i="1"/>
  <c r="Z1270" i="1" s="1"/>
  <c r="Y1271" i="1"/>
  <c r="Z1271" i="1" s="1"/>
  <c r="Y1272" i="1"/>
  <c r="Z1272" i="1" s="1"/>
  <c r="Y1273" i="1"/>
  <c r="Z1273" i="1" s="1"/>
  <c r="Y1274" i="1"/>
  <c r="Z1274" i="1" s="1"/>
  <c r="Y1275" i="1"/>
  <c r="Z1275" i="1" s="1"/>
  <c r="Y1276" i="1"/>
  <c r="Z1276" i="1" s="1"/>
  <c r="Y1277" i="1"/>
  <c r="Z1277" i="1" s="1"/>
  <c r="Y1278" i="1"/>
  <c r="Z1278" i="1" s="1"/>
  <c r="Y1279" i="1"/>
  <c r="Z1279" i="1" s="1"/>
  <c r="Y1280" i="1"/>
  <c r="Z1280" i="1" s="1"/>
  <c r="Y1281" i="1"/>
  <c r="Z1281" i="1" s="1"/>
  <c r="Y1282" i="1"/>
  <c r="Z1282" i="1" s="1"/>
  <c r="Y1283" i="1"/>
  <c r="Z1283" i="1" s="1"/>
  <c r="Y1284" i="1"/>
  <c r="Z1284" i="1" s="1"/>
  <c r="Y1285" i="1"/>
  <c r="Z1285" i="1" s="1"/>
  <c r="Y1286" i="1"/>
  <c r="Z1286" i="1" s="1"/>
  <c r="Y1287" i="1"/>
  <c r="Z1287" i="1" s="1"/>
  <c r="Y1288" i="1"/>
  <c r="Z1288" i="1" s="1"/>
  <c r="Y1289" i="1"/>
  <c r="Z1289" i="1" s="1"/>
  <c r="Y1290" i="1"/>
  <c r="Z1290" i="1" s="1"/>
  <c r="Y1291" i="1"/>
  <c r="Z1291" i="1" s="1"/>
  <c r="Y1292" i="1"/>
  <c r="Z1292" i="1" s="1"/>
  <c r="Y1293" i="1"/>
  <c r="Z1293" i="1" s="1"/>
  <c r="Y1294" i="1"/>
  <c r="Z1294" i="1" s="1"/>
  <c r="Y1295" i="1"/>
  <c r="Z1295" i="1" s="1"/>
  <c r="Y1296" i="1"/>
  <c r="Z1296" i="1" s="1"/>
  <c r="Y1297" i="1"/>
  <c r="Z1297" i="1" s="1"/>
  <c r="Y1298" i="1"/>
  <c r="Z1298" i="1" s="1"/>
  <c r="Y1299" i="1"/>
  <c r="Z1299" i="1" s="1"/>
  <c r="Y1300" i="1"/>
  <c r="Z1300" i="1" s="1"/>
  <c r="Y1301" i="1"/>
  <c r="Z1301" i="1" s="1"/>
  <c r="Y1302" i="1"/>
  <c r="Z1302" i="1" s="1"/>
  <c r="Y1303" i="1"/>
  <c r="Z1303" i="1" s="1"/>
  <c r="Y1304" i="1"/>
  <c r="Z1304" i="1" s="1"/>
  <c r="Y1305" i="1"/>
  <c r="Z1305" i="1" s="1"/>
  <c r="Y1306" i="1"/>
  <c r="Z1306" i="1" s="1"/>
  <c r="Y1307" i="1"/>
  <c r="Z1307" i="1" s="1"/>
  <c r="Y1308" i="1"/>
  <c r="Z1308" i="1" s="1"/>
  <c r="Y1309" i="1"/>
  <c r="Z1309" i="1" s="1"/>
  <c r="Y1310" i="1"/>
  <c r="Z1310" i="1" s="1"/>
  <c r="Y1311" i="1"/>
  <c r="Z1311" i="1" s="1"/>
  <c r="Y1312" i="1"/>
  <c r="Z1312" i="1" s="1"/>
  <c r="Y1313" i="1"/>
  <c r="Z1313" i="1" s="1"/>
  <c r="Y1314" i="1"/>
  <c r="Z1314" i="1" s="1"/>
  <c r="Y1315" i="1"/>
  <c r="Z1315" i="1" s="1"/>
  <c r="Y1316" i="1"/>
  <c r="Z1316" i="1" s="1"/>
  <c r="Y1317" i="1"/>
  <c r="Z1317" i="1" s="1"/>
  <c r="Y1318" i="1"/>
  <c r="Z1318" i="1" s="1"/>
  <c r="Y1319" i="1"/>
  <c r="Z1319" i="1" s="1"/>
  <c r="Y1320" i="1"/>
  <c r="Z1320" i="1" s="1"/>
  <c r="Y1321" i="1"/>
  <c r="Z1321" i="1" s="1"/>
  <c r="Y1322" i="1"/>
  <c r="Z1322" i="1" s="1"/>
  <c r="Y1323" i="1"/>
  <c r="Z1323" i="1" s="1"/>
  <c r="Y1324" i="1"/>
  <c r="Z1324" i="1" s="1"/>
  <c r="Y1325" i="1"/>
  <c r="Z1325" i="1" s="1"/>
  <c r="Y1326" i="1"/>
  <c r="Z1326" i="1" s="1"/>
  <c r="Y1327" i="1"/>
  <c r="Z1327" i="1" s="1"/>
  <c r="Y1328" i="1"/>
  <c r="Z1328" i="1" s="1"/>
  <c r="Y1329" i="1"/>
  <c r="Z1329" i="1" s="1"/>
  <c r="Y1330" i="1"/>
  <c r="Z1330" i="1" s="1"/>
  <c r="Y1331" i="1"/>
  <c r="Z1331" i="1" s="1"/>
  <c r="Y1332" i="1"/>
  <c r="Z1332" i="1" s="1"/>
  <c r="Y1333" i="1"/>
  <c r="Z1333" i="1" s="1"/>
  <c r="Y1334" i="1"/>
  <c r="Z1334" i="1" s="1"/>
  <c r="Y1335" i="1"/>
  <c r="Z1335" i="1" s="1"/>
  <c r="Y1336" i="1"/>
  <c r="Z1336" i="1" s="1"/>
  <c r="Y1337" i="1"/>
  <c r="Z1337" i="1" s="1"/>
  <c r="Y1338" i="1"/>
  <c r="Z1338" i="1" s="1"/>
  <c r="Y1339" i="1"/>
  <c r="Z1339" i="1" s="1"/>
  <c r="Y1340" i="1"/>
  <c r="Z1340" i="1" s="1"/>
  <c r="Y1341" i="1"/>
  <c r="Z1341" i="1" s="1"/>
  <c r="Y1342" i="1"/>
  <c r="Z1342" i="1" s="1"/>
  <c r="Y1343" i="1"/>
  <c r="Z1343" i="1" s="1"/>
  <c r="Y1344" i="1"/>
  <c r="Z1344" i="1" s="1"/>
  <c r="Y1345" i="1"/>
  <c r="Z1345" i="1" s="1"/>
  <c r="Y1346" i="1"/>
  <c r="Z1346" i="1" s="1"/>
  <c r="Y1347" i="1"/>
  <c r="Z1347" i="1" s="1"/>
  <c r="Y1348" i="1"/>
  <c r="Z1348" i="1" s="1"/>
  <c r="Y1349" i="1"/>
  <c r="Z1349" i="1" s="1"/>
  <c r="Y1350" i="1"/>
  <c r="Z1350" i="1" s="1"/>
  <c r="Y1351" i="1"/>
  <c r="Z1351" i="1" s="1"/>
  <c r="Y1352" i="1"/>
  <c r="Z1352" i="1" s="1"/>
  <c r="Y1353" i="1"/>
  <c r="Z1353" i="1" s="1"/>
  <c r="Y1354" i="1"/>
  <c r="Z1354" i="1" s="1"/>
  <c r="Y1355" i="1"/>
  <c r="Z1355" i="1" s="1"/>
  <c r="Y1356" i="1"/>
  <c r="Z1356" i="1" s="1"/>
  <c r="Y1357" i="1"/>
  <c r="Z1357" i="1" s="1"/>
  <c r="Y1358" i="1"/>
  <c r="Z1358" i="1" s="1"/>
  <c r="Y1359" i="1"/>
  <c r="Z1359" i="1" s="1"/>
  <c r="Y1360" i="1"/>
  <c r="Z1360" i="1" s="1"/>
  <c r="Y1361" i="1"/>
  <c r="Z1361" i="1" s="1"/>
  <c r="Y1362" i="1"/>
  <c r="Z1362" i="1" s="1"/>
  <c r="Y1363" i="1"/>
  <c r="Z1363" i="1" s="1"/>
  <c r="Y1364" i="1"/>
  <c r="Z1364" i="1" s="1"/>
  <c r="Y1365" i="1"/>
  <c r="Z1365" i="1" s="1"/>
  <c r="Y1366" i="1"/>
  <c r="Z1366" i="1" s="1"/>
  <c r="Y1367" i="1"/>
  <c r="Z1367" i="1" s="1"/>
  <c r="Y1368" i="1"/>
  <c r="Z1368" i="1" s="1"/>
  <c r="Y1369" i="1"/>
  <c r="Z1369" i="1" s="1"/>
  <c r="Y1370" i="1"/>
  <c r="Z1370" i="1" s="1"/>
  <c r="Y1371" i="1"/>
  <c r="Z1371" i="1" s="1"/>
  <c r="Y1372" i="1"/>
  <c r="Z1372" i="1" s="1"/>
  <c r="Y1373" i="1"/>
  <c r="Z1373" i="1" s="1"/>
  <c r="Y1374" i="1"/>
  <c r="Z1374" i="1" s="1"/>
  <c r="Y1375" i="1"/>
  <c r="Z1375" i="1" s="1"/>
  <c r="Y1376" i="1"/>
  <c r="Z1376" i="1" s="1"/>
  <c r="Y1377" i="1"/>
  <c r="Z1377" i="1" s="1"/>
  <c r="Y1378" i="1"/>
  <c r="Z1378" i="1" s="1"/>
  <c r="Y1379" i="1"/>
  <c r="Z1379" i="1" s="1"/>
  <c r="Y1380" i="1"/>
  <c r="Z1380" i="1" s="1"/>
  <c r="Y1381" i="1"/>
  <c r="Z1381" i="1" s="1"/>
  <c r="Y1382" i="1"/>
  <c r="Z1382" i="1" s="1"/>
  <c r="Y1383" i="1"/>
  <c r="Z1383" i="1" s="1"/>
  <c r="Y1384" i="1"/>
  <c r="Z1384" i="1" s="1"/>
  <c r="Y1385" i="1"/>
  <c r="Z1385" i="1" s="1"/>
  <c r="Y1386" i="1"/>
  <c r="Z1386" i="1" s="1"/>
  <c r="Y1387" i="1"/>
  <c r="Z1387" i="1" s="1"/>
  <c r="Y1388" i="1"/>
  <c r="Z1388" i="1" s="1"/>
  <c r="Y1389" i="1"/>
  <c r="Z1389" i="1" s="1"/>
  <c r="Y1390" i="1"/>
  <c r="Z1390" i="1" s="1"/>
  <c r="Y1391" i="1"/>
  <c r="Z1391" i="1" s="1"/>
  <c r="Y1392" i="1"/>
  <c r="Z1392" i="1" s="1"/>
  <c r="Y1393" i="1"/>
  <c r="Z1393" i="1" s="1"/>
  <c r="Y1394" i="1"/>
  <c r="Z1394" i="1" s="1"/>
  <c r="Y1395" i="1"/>
  <c r="Z1395" i="1" s="1"/>
  <c r="Y1396" i="1"/>
  <c r="Z1396" i="1" s="1"/>
  <c r="Y1397" i="1"/>
  <c r="Z1397" i="1" s="1"/>
  <c r="Y1398" i="1"/>
  <c r="Z1398" i="1" s="1"/>
  <c r="Y1399" i="1"/>
  <c r="Z1399" i="1" s="1"/>
  <c r="Y1400" i="1"/>
  <c r="Z1400" i="1" s="1"/>
  <c r="Y1401" i="1"/>
  <c r="Z1401" i="1" s="1"/>
  <c r="Y1402" i="1"/>
  <c r="Z1402" i="1" s="1"/>
  <c r="Y1403" i="1"/>
  <c r="Z1403" i="1" s="1"/>
  <c r="Y1404" i="1"/>
  <c r="Z1404" i="1" s="1"/>
  <c r="Y1405" i="1"/>
  <c r="Z1405" i="1" s="1"/>
  <c r="Y1406" i="1"/>
  <c r="Z1406" i="1" s="1"/>
  <c r="Y1407" i="1"/>
  <c r="Z1407" i="1" s="1"/>
  <c r="Y1408" i="1"/>
  <c r="Z1408" i="1" s="1"/>
  <c r="Y1409" i="1"/>
  <c r="Z1409" i="1" s="1"/>
  <c r="Y1410" i="1"/>
  <c r="Z1410" i="1" s="1"/>
  <c r="Y1411" i="1"/>
  <c r="Z1411" i="1" s="1"/>
  <c r="Y1412" i="1"/>
  <c r="Z1412" i="1" s="1"/>
  <c r="Y1413" i="1"/>
  <c r="Z1413" i="1" s="1"/>
  <c r="Y1414" i="1"/>
  <c r="Z1414" i="1" s="1"/>
  <c r="Y1415" i="1"/>
  <c r="Z1415" i="1" s="1"/>
  <c r="Y1416" i="1"/>
  <c r="Z1416" i="1" s="1"/>
  <c r="Y1417" i="1"/>
  <c r="Z1417" i="1" s="1"/>
  <c r="Y1418" i="1"/>
  <c r="Z1418" i="1" s="1"/>
  <c r="Y1419" i="1"/>
  <c r="Z1419" i="1" s="1"/>
  <c r="Y1420" i="1"/>
  <c r="Z1420" i="1" s="1"/>
  <c r="Y1421" i="1"/>
  <c r="Z1421" i="1" s="1"/>
  <c r="Y1422" i="1"/>
  <c r="Z1422" i="1" s="1"/>
  <c r="Y1423" i="1"/>
  <c r="Z1423" i="1" s="1"/>
  <c r="Y1424" i="1"/>
  <c r="Z1424" i="1" s="1"/>
  <c r="Y1425" i="1"/>
  <c r="Z1425" i="1" s="1"/>
  <c r="Y1426" i="1"/>
  <c r="Z1426" i="1" s="1"/>
  <c r="Y1427" i="1"/>
  <c r="Z1427" i="1" s="1"/>
  <c r="Y1428" i="1"/>
  <c r="Z1428" i="1" s="1"/>
  <c r="Y1429" i="1"/>
  <c r="Z1429" i="1" s="1"/>
  <c r="Y1430" i="1"/>
  <c r="Z1430" i="1" s="1"/>
  <c r="Y1431" i="1"/>
  <c r="Z1431" i="1" s="1"/>
  <c r="Y1432" i="1"/>
  <c r="Z1432" i="1" s="1"/>
  <c r="Y1433" i="1"/>
  <c r="Z1433" i="1" s="1"/>
  <c r="Y1434" i="1"/>
  <c r="Z1434" i="1" s="1"/>
  <c r="Y1435" i="1"/>
  <c r="Z1435" i="1" s="1"/>
  <c r="Y1436" i="1"/>
  <c r="Z1436" i="1" s="1"/>
  <c r="Y1437" i="1"/>
  <c r="Z1437" i="1" s="1"/>
  <c r="Y1438" i="1"/>
  <c r="Z1438" i="1" s="1"/>
  <c r="Y1439" i="1"/>
  <c r="Z1439" i="1" s="1"/>
  <c r="Y1440" i="1"/>
  <c r="Z1440" i="1" s="1"/>
  <c r="Y1441" i="1"/>
  <c r="Z1441" i="1" s="1"/>
  <c r="Y1442" i="1"/>
  <c r="Z1442" i="1" s="1"/>
  <c r="Y1443" i="1"/>
  <c r="Z1443" i="1" s="1"/>
  <c r="Y1444" i="1"/>
  <c r="Z1444" i="1" s="1"/>
  <c r="Y1445" i="1"/>
  <c r="Z1445" i="1" s="1"/>
  <c r="Y1446" i="1"/>
  <c r="Z1446" i="1" s="1"/>
  <c r="Y1447" i="1"/>
  <c r="Z1447" i="1" s="1"/>
  <c r="Y1448" i="1"/>
  <c r="Z1448" i="1" s="1"/>
  <c r="Y1449" i="1"/>
  <c r="Z1449" i="1" s="1"/>
  <c r="Y1450" i="1"/>
  <c r="Z1450" i="1" s="1"/>
  <c r="Y1451" i="1"/>
  <c r="Z1451" i="1" s="1"/>
  <c r="Y1452" i="1"/>
  <c r="Z1452" i="1" s="1"/>
  <c r="Y1453" i="1"/>
  <c r="Z1453" i="1" s="1"/>
  <c r="Y1454" i="1"/>
  <c r="Z1454" i="1" s="1"/>
  <c r="Y1455" i="1"/>
  <c r="Z1455" i="1" s="1"/>
  <c r="Y1456" i="1"/>
  <c r="Z1456" i="1" s="1"/>
  <c r="Y1457" i="1"/>
  <c r="Z1457" i="1" s="1"/>
  <c r="Y1458" i="1"/>
  <c r="Z1458" i="1" s="1"/>
  <c r="Y1459" i="1"/>
  <c r="Z1459" i="1" s="1"/>
  <c r="Y1460" i="1"/>
  <c r="Z1460" i="1" s="1"/>
  <c r="Y1461" i="1"/>
  <c r="Z1461" i="1" s="1"/>
  <c r="Y1462" i="1"/>
  <c r="Z1462" i="1" s="1"/>
  <c r="Y1463" i="1"/>
  <c r="Z1463" i="1" s="1"/>
  <c r="Y1464" i="1"/>
  <c r="Z1464" i="1" s="1"/>
  <c r="Y1465" i="1"/>
  <c r="Z1465" i="1" s="1"/>
  <c r="Y1466" i="1"/>
  <c r="Z1466" i="1" s="1"/>
  <c r="Y1467" i="1"/>
  <c r="Z1467" i="1" s="1"/>
  <c r="Y1468" i="1"/>
  <c r="Z1468" i="1" s="1"/>
  <c r="Y1469" i="1"/>
  <c r="Z1469" i="1" s="1"/>
  <c r="Y1470" i="1"/>
  <c r="Z1470" i="1" s="1"/>
  <c r="Y1471" i="1"/>
  <c r="Z1471" i="1" s="1"/>
  <c r="Y1472" i="1"/>
  <c r="Z1472" i="1" s="1"/>
  <c r="Y1473" i="1"/>
  <c r="Z1473" i="1" s="1"/>
  <c r="Y1474" i="1"/>
  <c r="Z1474" i="1" s="1"/>
  <c r="Y1475" i="1"/>
  <c r="Z1475" i="1" s="1"/>
  <c r="Y1476" i="1"/>
  <c r="Z1476" i="1" s="1"/>
  <c r="Y1477" i="1"/>
  <c r="Z1477" i="1" s="1"/>
  <c r="Y1478" i="1"/>
  <c r="Z1478" i="1" s="1"/>
  <c r="Y1479" i="1"/>
  <c r="Z1479" i="1" s="1"/>
  <c r="Y1480" i="1"/>
  <c r="Z1480" i="1" s="1"/>
  <c r="Y1481" i="1"/>
  <c r="Z1481" i="1" s="1"/>
  <c r="Y1482" i="1"/>
  <c r="Z1482" i="1" s="1"/>
  <c r="Y1483" i="1"/>
  <c r="Z1483" i="1" s="1"/>
  <c r="Y1484" i="1"/>
  <c r="Z1484" i="1" s="1"/>
  <c r="Y1485" i="1"/>
  <c r="Z1485" i="1" s="1"/>
  <c r="Y1486" i="1"/>
  <c r="Z1486" i="1" s="1"/>
  <c r="Y1487" i="1"/>
  <c r="Z1487" i="1" s="1"/>
  <c r="Y1488" i="1"/>
  <c r="Z1488" i="1" s="1"/>
  <c r="Y1489" i="1"/>
  <c r="Z1489" i="1" s="1"/>
  <c r="Y1490" i="1"/>
  <c r="Z1490" i="1" s="1"/>
  <c r="Y1491" i="1"/>
  <c r="Z1491" i="1" s="1"/>
  <c r="Y1492" i="1"/>
  <c r="Z1492" i="1" s="1"/>
  <c r="Y1493" i="1"/>
  <c r="Z1493" i="1" s="1"/>
  <c r="Y1494" i="1"/>
  <c r="Z1494" i="1" s="1"/>
  <c r="Y1495" i="1"/>
  <c r="Z1495" i="1" s="1"/>
  <c r="Y1496" i="1"/>
  <c r="Z1496" i="1" s="1"/>
  <c r="Y1497" i="1"/>
  <c r="Z1497" i="1" s="1"/>
  <c r="Y1498" i="1"/>
  <c r="Z1498" i="1" s="1"/>
  <c r="Y1499" i="1"/>
  <c r="Z1499" i="1" s="1"/>
  <c r="Y1500" i="1"/>
  <c r="Z1500" i="1" s="1"/>
  <c r="Y1501" i="1"/>
  <c r="Z1501" i="1" s="1"/>
  <c r="Y1502" i="1"/>
  <c r="Z1502" i="1" s="1"/>
  <c r="Y1503" i="1"/>
  <c r="Z1503" i="1" s="1"/>
  <c r="Y1504" i="1"/>
  <c r="Z1504" i="1" s="1"/>
  <c r="Y1505" i="1"/>
  <c r="Z1505" i="1" s="1"/>
  <c r="Y1506" i="1"/>
  <c r="Z1506" i="1" s="1"/>
  <c r="Y1507" i="1"/>
  <c r="Z1507" i="1" s="1"/>
  <c r="Y1508" i="1"/>
  <c r="Z1508" i="1" s="1"/>
  <c r="Y1509" i="1"/>
  <c r="Z1509" i="1" s="1"/>
  <c r="Y1510" i="1"/>
  <c r="Z1510" i="1" s="1"/>
  <c r="Y1511" i="1"/>
  <c r="Z1511" i="1" s="1"/>
  <c r="Y1512" i="1"/>
  <c r="Z1512" i="1" s="1"/>
  <c r="Y1513" i="1"/>
  <c r="Z1513" i="1" s="1"/>
  <c r="Y1514" i="1"/>
  <c r="Z1514" i="1" s="1"/>
  <c r="Y1515" i="1"/>
  <c r="Z1515" i="1" s="1"/>
  <c r="Y1516" i="1"/>
  <c r="Z1516" i="1" s="1"/>
  <c r="Y1517" i="1"/>
  <c r="Z1517" i="1" s="1"/>
  <c r="Y1518" i="1"/>
  <c r="Z1518" i="1" s="1"/>
  <c r="Y1519" i="1"/>
  <c r="Z1519" i="1" s="1"/>
  <c r="Y1520" i="1"/>
  <c r="Z1520" i="1" s="1"/>
  <c r="Y1521" i="1"/>
  <c r="Z1521" i="1" s="1"/>
  <c r="Y1522" i="1"/>
  <c r="Z1522" i="1" s="1"/>
  <c r="Y1523" i="1"/>
  <c r="Z1523" i="1" s="1"/>
  <c r="Y1524" i="1"/>
  <c r="Z1524" i="1" s="1"/>
  <c r="Y1525" i="1"/>
  <c r="Z1525" i="1" s="1"/>
  <c r="Y1526" i="1"/>
  <c r="Z1526" i="1" s="1"/>
  <c r="Y1527" i="1"/>
  <c r="Z1527" i="1" s="1"/>
  <c r="Y1528" i="1"/>
  <c r="Z1528" i="1" s="1"/>
  <c r="Y1529" i="1"/>
  <c r="Z1529" i="1" s="1"/>
  <c r="Y1530" i="1"/>
  <c r="Z1530" i="1" s="1"/>
  <c r="Y1531" i="1"/>
  <c r="Z1531" i="1" s="1"/>
  <c r="Y1532" i="1"/>
  <c r="Z1532" i="1" s="1"/>
  <c r="Y1533" i="1"/>
  <c r="Z1533" i="1" s="1"/>
  <c r="Y1534" i="1"/>
  <c r="Z1534" i="1" s="1"/>
  <c r="Y1535" i="1"/>
  <c r="Z1535" i="1" s="1"/>
  <c r="Y1536" i="1"/>
  <c r="Z1536" i="1" s="1"/>
  <c r="Y1537" i="1"/>
  <c r="Z1537" i="1" s="1"/>
  <c r="Y1538" i="1"/>
  <c r="Z1538" i="1" s="1"/>
  <c r="Y1539" i="1"/>
  <c r="Z1539" i="1" s="1"/>
  <c r="Y1540" i="1"/>
  <c r="Z1540" i="1" s="1"/>
  <c r="Y1541" i="1"/>
  <c r="Z1541" i="1" s="1"/>
  <c r="Y1542" i="1"/>
  <c r="Z1542" i="1" s="1"/>
  <c r="Y1543" i="1"/>
  <c r="Z1543" i="1" s="1"/>
  <c r="Y1544" i="1"/>
  <c r="Z1544" i="1" s="1"/>
  <c r="Y1545" i="1"/>
  <c r="Z1545" i="1" s="1"/>
  <c r="Y1546" i="1"/>
  <c r="Z1546" i="1" s="1"/>
  <c r="Y1547" i="1"/>
  <c r="Z1547" i="1" s="1"/>
  <c r="Y1548" i="1"/>
  <c r="Z1548" i="1" s="1"/>
  <c r="Y1549" i="1"/>
  <c r="Z1549" i="1" s="1"/>
  <c r="Y1550" i="1"/>
  <c r="Z1550" i="1" s="1"/>
  <c r="Y1551" i="1"/>
  <c r="Z1551" i="1" s="1"/>
  <c r="Y1552" i="1"/>
  <c r="Z1552" i="1" s="1"/>
  <c r="Y1553" i="1"/>
  <c r="Z1553" i="1" s="1"/>
  <c r="Y1554" i="1"/>
  <c r="Z1554" i="1" s="1"/>
  <c r="Y1555" i="1"/>
  <c r="Z1555" i="1" s="1"/>
  <c r="Y1556" i="1"/>
  <c r="Z1556" i="1" s="1"/>
  <c r="Y1557" i="1"/>
  <c r="Z1557" i="1" s="1"/>
  <c r="Y1558" i="1"/>
  <c r="Z1558" i="1" s="1"/>
  <c r="Y1559" i="1"/>
  <c r="Z1559" i="1" s="1"/>
  <c r="Y1560" i="1"/>
  <c r="Z1560" i="1" s="1"/>
  <c r="Y1561" i="1"/>
  <c r="Z1561" i="1" s="1"/>
  <c r="Y1562" i="1"/>
  <c r="Z1562" i="1" s="1"/>
  <c r="Y1563" i="1"/>
  <c r="Z1563" i="1" s="1"/>
  <c r="Y1564" i="1"/>
  <c r="Z1564" i="1" s="1"/>
  <c r="Y1565" i="1"/>
  <c r="Z1565" i="1" s="1"/>
  <c r="Y1566" i="1"/>
  <c r="Z1566" i="1" s="1"/>
  <c r="Y1567" i="1"/>
  <c r="Z1567" i="1" s="1"/>
  <c r="Y1568" i="1"/>
  <c r="Z1568" i="1" s="1"/>
  <c r="Y1569" i="1"/>
  <c r="Z1569" i="1" s="1"/>
  <c r="Y1570" i="1"/>
  <c r="Z1570" i="1" s="1"/>
  <c r="Y1571" i="1"/>
  <c r="Z1571" i="1" s="1"/>
  <c r="Y1572" i="1"/>
  <c r="Z1572" i="1" s="1"/>
  <c r="Y1573" i="1"/>
  <c r="Z1573" i="1" s="1"/>
  <c r="Y1574" i="1"/>
  <c r="Z1574" i="1" s="1"/>
  <c r="Y1575" i="1"/>
  <c r="Z1575" i="1" s="1"/>
  <c r="Y1576" i="1"/>
  <c r="Z1576" i="1" s="1"/>
  <c r="Y1577" i="1"/>
  <c r="Z1577" i="1" s="1"/>
  <c r="Y1578" i="1"/>
  <c r="Z1578" i="1" s="1"/>
  <c r="Y1579" i="1"/>
  <c r="Z1579" i="1" s="1"/>
  <c r="Y1580" i="1"/>
  <c r="Z1580" i="1" s="1"/>
  <c r="Y1581" i="1"/>
  <c r="Z1581" i="1" s="1"/>
  <c r="Y1582" i="1"/>
  <c r="Z1582" i="1" s="1"/>
  <c r="Y1583" i="1"/>
  <c r="Z1583" i="1" s="1"/>
  <c r="Y1584" i="1"/>
  <c r="Z1584" i="1" s="1"/>
  <c r="Y1585" i="1"/>
  <c r="Z1585" i="1" s="1"/>
  <c r="Y1586" i="1"/>
  <c r="Z1586" i="1" s="1"/>
  <c r="Y1587" i="1"/>
  <c r="Z1587" i="1" s="1"/>
  <c r="Y1588" i="1"/>
  <c r="Z1588" i="1" s="1"/>
  <c r="Y1589" i="1"/>
  <c r="Z1589" i="1" s="1"/>
  <c r="Y1590" i="1"/>
  <c r="Z1590" i="1" s="1"/>
  <c r="Y1591" i="1"/>
  <c r="Z1591" i="1" s="1"/>
  <c r="Y1592" i="1"/>
  <c r="Z1592" i="1" s="1"/>
  <c r="Y1593" i="1"/>
  <c r="Z1593" i="1" s="1"/>
  <c r="Y1594" i="1"/>
  <c r="Z1594" i="1" s="1"/>
  <c r="Y1595" i="1"/>
  <c r="Z1595" i="1" s="1"/>
  <c r="Y1596" i="1"/>
  <c r="Z1596" i="1" s="1"/>
  <c r="Y1597" i="1"/>
  <c r="Z1597" i="1" s="1"/>
  <c r="Y1598" i="1"/>
  <c r="Z1598" i="1" s="1"/>
  <c r="Y1599" i="1"/>
  <c r="Z1599" i="1" s="1"/>
  <c r="Y1600" i="1"/>
  <c r="Z1600" i="1" s="1"/>
  <c r="Y1601" i="1"/>
  <c r="Z1601" i="1" s="1"/>
  <c r="Y1602" i="1"/>
  <c r="Z1602" i="1" s="1"/>
  <c r="Y1603" i="1"/>
  <c r="Z1603" i="1" s="1"/>
  <c r="Y1604" i="1"/>
  <c r="Z1604" i="1" s="1"/>
  <c r="Y1605" i="1"/>
  <c r="Z1605" i="1" s="1"/>
  <c r="Y1606" i="1"/>
  <c r="Z1606" i="1" s="1"/>
  <c r="Y1607" i="1"/>
  <c r="Z1607" i="1" s="1"/>
  <c r="Y1608" i="1"/>
  <c r="Z1608" i="1" s="1"/>
  <c r="Y1609" i="1"/>
  <c r="Z1609" i="1" s="1"/>
  <c r="Y1610" i="1"/>
  <c r="Z1610" i="1" s="1"/>
  <c r="Y1611" i="1"/>
  <c r="Z1611" i="1" s="1"/>
  <c r="Y1612" i="1"/>
  <c r="Z1612" i="1" s="1"/>
  <c r="Y1613" i="1"/>
  <c r="Z1613" i="1" s="1"/>
  <c r="Y1614" i="1"/>
  <c r="Z1614" i="1" s="1"/>
  <c r="Y1615" i="1"/>
  <c r="Z1615" i="1" s="1"/>
  <c r="Y1616" i="1"/>
  <c r="Z1616" i="1" s="1"/>
  <c r="Y1617" i="1"/>
  <c r="Z1617" i="1" s="1"/>
  <c r="Y1618" i="1"/>
  <c r="Z1618" i="1" s="1"/>
  <c r="Y1619" i="1"/>
  <c r="Z1619" i="1" s="1"/>
  <c r="Y1620" i="1"/>
  <c r="Z1620" i="1" s="1"/>
  <c r="Y1621" i="1"/>
  <c r="Z1621" i="1" s="1"/>
  <c r="Y1622" i="1"/>
  <c r="Z1622" i="1" s="1"/>
  <c r="Y1623" i="1"/>
  <c r="Z1623" i="1" s="1"/>
  <c r="Y1624" i="1"/>
  <c r="Z1624" i="1" s="1"/>
  <c r="Y1625" i="1"/>
  <c r="Z1625" i="1" s="1"/>
  <c r="Y1626" i="1"/>
  <c r="Z1626" i="1" s="1"/>
  <c r="Y1627" i="1"/>
  <c r="Z1627" i="1" s="1"/>
  <c r="Y1628" i="1"/>
  <c r="Z1628" i="1" s="1"/>
  <c r="Y1629" i="1"/>
  <c r="Z1629" i="1" s="1"/>
  <c r="Y1630" i="1"/>
  <c r="Z1630" i="1" s="1"/>
  <c r="Y1631" i="1"/>
  <c r="Z1631" i="1" s="1"/>
  <c r="Y1632" i="1"/>
  <c r="Z1632" i="1" s="1"/>
  <c r="Y1633" i="1"/>
  <c r="Z1633" i="1" s="1"/>
  <c r="Y1634" i="1"/>
  <c r="Z1634" i="1" s="1"/>
  <c r="Y1635" i="1"/>
  <c r="Z1635" i="1" s="1"/>
  <c r="Y1636" i="1"/>
  <c r="Z1636" i="1" s="1"/>
  <c r="Y1637" i="1"/>
  <c r="Z1637" i="1" s="1"/>
  <c r="Y1638" i="1"/>
  <c r="Z1638" i="1" s="1"/>
  <c r="Y1639" i="1"/>
  <c r="Z1639" i="1" s="1"/>
  <c r="Y1640" i="1"/>
  <c r="Z1640" i="1" s="1"/>
  <c r="Y1641" i="1"/>
  <c r="Z1641" i="1" s="1"/>
  <c r="Y1642" i="1"/>
  <c r="Z1642" i="1" s="1"/>
  <c r="Y1643" i="1"/>
  <c r="Z1643" i="1" s="1"/>
  <c r="Y1644" i="1"/>
  <c r="Z1644" i="1" s="1"/>
  <c r="Y1645" i="1"/>
  <c r="Z1645" i="1" s="1"/>
  <c r="Y1646" i="1"/>
  <c r="Z1646" i="1" s="1"/>
  <c r="Y1647" i="1"/>
  <c r="Z1647" i="1" s="1"/>
  <c r="Y1648" i="1"/>
  <c r="Z1648" i="1" s="1"/>
  <c r="Y1649" i="1"/>
  <c r="Z1649" i="1" s="1"/>
  <c r="Y1650" i="1"/>
  <c r="Z1650" i="1" s="1"/>
  <c r="Y1651" i="1"/>
  <c r="Z1651" i="1" s="1"/>
  <c r="Y1652" i="1"/>
  <c r="Z1652" i="1" s="1"/>
  <c r="Y1653" i="1"/>
  <c r="Z1653" i="1" s="1"/>
  <c r="Y1654" i="1"/>
  <c r="Z1654" i="1" s="1"/>
  <c r="Y1655" i="1"/>
  <c r="Z1655" i="1" s="1"/>
  <c r="Y1656" i="1"/>
  <c r="Z1656" i="1" s="1"/>
  <c r="Y1657" i="1"/>
  <c r="Z1657" i="1" s="1"/>
  <c r="Y1658" i="1"/>
  <c r="Z1658" i="1" s="1"/>
  <c r="Y1659" i="1"/>
  <c r="Z1659" i="1" s="1"/>
  <c r="Y1660" i="1"/>
  <c r="Z1660" i="1" s="1"/>
  <c r="Y1661" i="1"/>
  <c r="Z1661" i="1" s="1"/>
  <c r="Y1662" i="1"/>
  <c r="Z1662" i="1" s="1"/>
  <c r="Y1663" i="1"/>
  <c r="Z1663" i="1" s="1"/>
  <c r="Y1664" i="1"/>
  <c r="Z1664" i="1" s="1"/>
  <c r="Y1665" i="1"/>
  <c r="Z1665" i="1" s="1"/>
  <c r="Y1666" i="1"/>
  <c r="Z1666" i="1" s="1"/>
  <c r="Y1667" i="1"/>
  <c r="Z1667" i="1" s="1"/>
  <c r="Y1668" i="1"/>
  <c r="Z1668" i="1" s="1"/>
  <c r="Y1669" i="1"/>
  <c r="Z1669" i="1" s="1"/>
  <c r="Y1670" i="1"/>
  <c r="Z1670" i="1" s="1"/>
  <c r="Y1671" i="1"/>
  <c r="Z1671" i="1" s="1"/>
  <c r="Y1672" i="1"/>
  <c r="Z1672" i="1" s="1"/>
  <c r="Y1673" i="1"/>
  <c r="Z1673" i="1" s="1"/>
  <c r="Y1674" i="1"/>
  <c r="Z1674" i="1" s="1"/>
  <c r="Y1675" i="1"/>
  <c r="Z1675" i="1" s="1"/>
  <c r="Y1676" i="1"/>
  <c r="Z1676" i="1" s="1"/>
  <c r="Y1677" i="1"/>
  <c r="Z1677" i="1" s="1"/>
  <c r="Y1678" i="1"/>
  <c r="Z1678" i="1" s="1"/>
  <c r="Y1679" i="1"/>
  <c r="Z1679" i="1" s="1"/>
  <c r="Y1680" i="1"/>
  <c r="Z1680" i="1" s="1"/>
  <c r="Y1681" i="1"/>
  <c r="Z1681" i="1" s="1"/>
  <c r="Y1682" i="1"/>
  <c r="Z1682" i="1" s="1"/>
  <c r="Y1683" i="1"/>
  <c r="Z1683" i="1" s="1"/>
  <c r="Y1684" i="1"/>
  <c r="Z1684" i="1" s="1"/>
  <c r="Y1685" i="1"/>
  <c r="Z1685" i="1" s="1"/>
  <c r="Y1686" i="1"/>
  <c r="Z1686" i="1" s="1"/>
  <c r="Y1687" i="1"/>
  <c r="Z1687" i="1" s="1"/>
  <c r="Y1688" i="1"/>
  <c r="Z1688" i="1" s="1"/>
  <c r="Y1689" i="1"/>
  <c r="Z1689" i="1" s="1"/>
  <c r="Y1690" i="1"/>
  <c r="Z1690" i="1" s="1"/>
  <c r="Y1691" i="1"/>
  <c r="Z1691" i="1" s="1"/>
  <c r="Y1692" i="1"/>
  <c r="Z1692" i="1" s="1"/>
  <c r="Y1693" i="1"/>
  <c r="Z1693" i="1" s="1"/>
  <c r="Y1694" i="1"/>
  <c r="Z1694" i="1" s="1"/>
  <c r="Y1695" i="1"/>
  <c r="Z1695" i="1" s="1"/>
  <c r="Y1696" i="1"/>
  <c r="Z1696" i="1" s="1"/>
  <c r="Y1697" i="1"/>
  <c r="Z1697" i="1" s="1"/>
  <c r="Y1698" i="1"/>
  <c r="Z1698" i="1" s="1"/>
  <c r="Y1699" i="1"/>
  <c r="Z1699" i="1" s="1"/>
  <c r="Y1700" i="1"/>
  <c r="Z1700" i="1" s="1"/>
  <c r="Y1701" i="1"/>
  <c r="Z1701" i="1" s="1"/>
  <c r="Y1702" i="1"/>
  <c r="Z1702" i="1" s="1"/>
  <c r="Y1703" i="1"/>
  <c r="Z1703" i="1" s="1"/>
  <c r="Y1704" i="1"/>
  <c r="Z1704" i="1" s="1"/>
  <c r="Y1705" i="1"/>
  <c r="Z1705" i="1" s="1"/>
  <c r="Y1706" i="1"/>
  <c r="Z1706" i="1" s="1"/>
  <c r="Y1707" i="1"/>
  <c r="Z1707" i="1" s="1"/>
  <c r="Y1708" i="1"/>
  <c r="Z1708" i="1" s="1"/>
  <c r="Y1709" i="1"/>
  <c r="Z1709" i="1" s="1"/>
  <c r="Y1710" i="1"/>
  <c r="Z1710" i="1" s="1"/>
  <c r="Y1711" i="1"/>
  <c r="Z1711" i="1" s="1"/>
  <c r="Y1712" i="1"/>
  <c r="Z1712" i="1" s="1"/>
  <c r="Y1713" i="1"/>
  <c r="Z1713" i="1" s="1"/>
  <c r="Y1714" i="1"/>
  <c r="Z1714" i="1" s="1"/>
  <c r="Y1715" i="1"/>
  <c r="Z1715" i="1" s="1"/>
  <c r="Y1716" i="1"/>
  <c r="Z1716" i="1" s="1"/>
  <c r="Y1717" i="1"/>
  <c r="Z1717" i="1" s="1"/>
  <c r="Y1718" i="1"/>
  <c r="Z1718" i="1" s="1"/>
  <c r="Y1719" i="1"/>
  <c r="Z1719" i="1" s="1"/>
  <c r="Y1720" i="1"/>
  <c r="Z1720" i="1" s="1"/>
  <c r="Y1721" i="1"/>
  <c r="Z1721" i="1" s="1"/>
  <c r="Y1722" i="1"/>
  <c r="Z1722" i="1" s="1"/>
  <c r="Y1723" i="1"/>
  <c r="Z1723" i="1" s="1"/>
  <c r="Y1724" i="1"/>
  <c r="Z1724" i="1" s="1"/>
  <c r="Y1725" i="1"/>
  <c r="Z1725" i="1" s="1"/>
  <c r="Y1726" i="1"/>
  <c r="Z1726" i="1" s="1"/>
  <c r="Y1727" i="1"/>
  <c r="Z1727" i="1" s="1"/>
  <c r="Y1728" i="1"/>
  <c r="Z1728" i="1" s="1"/>
  <c r="Y1729" i="1"/>
  <c r="Z1729" i="1" s="1"/>
  <c r="Y1730" i="1"/>
  <c r="Z1730" i="1" s="1"/>
  <c r="Y1731" i="1"/>
  <c r="Z1731" i="1" s="1"/>
  <c r="Y1732" i="1"/>
  <c r="Z1732" i="1" s="1"/>
  <c r="Y1733" i="1"/>
  <c r="Z1733" i="1" s="1"/>
  <c r="Y1734" i="1"/>
  <c r="Z1734" i="1" s="1"/>
  <c r="Y1735" i="1"/>
  <c r="Z1735" i="1" s="1"/>
  <c r="Y1736" i="1"/>
  <c r="Z1736" i="1" s="1"/>
  <c r="Y1737" i="1"/>
  <c r="Z1737" i="1" s="1"/>
  <c r="Y1738" i="1"/>
  <c r="Z1738" i="1" s="1"/>
  <c r="Y1739" i="1"/>
  <c r="Z1739" i="1" s="1"/>
  <c r="Y1740" i="1"/>
  <c r="Z1740" i="1" s="1"/>
  <c r="Y1741" i="1"/>
  <c r="Z1741" i="1" s="1"/>
  <c r="Y1742" i="1"/>
  <c r="Z1742" i="1" s="1"/>
  <c r="Y1743" i="1"/>
  <c r="Z1743" i="1" s="1"/>
  <c r="Y1744" i="1"/>
  <c r="Z1744" i="1" s="1"/>
  <c r="Y1745" i="1"/>
  <c r="Z1745" i="1" s="1"/>
  <c r="Y1746" i="1"/>
  <c r="Z1746" i="1" s="1"/>
  <c r="Y1747" i="1"/>
  <c r="Z1747" i="1" s="1"/>
  <c r="Y1748" i="1"/>
  <c r="Z1748" i="1" s="1"/>
  <c r="Y1749" i="1"/>
  <c r="Z1749" i="1" s="1"/>
  <c r="Y1750" i="1"/>
  <c r="Z1750" i="1" s="1"/>
  <c r="Y1751" i="1"/>
  <c r="Z1751" i="1" s="1"/>
  <c r="Y1752" i="1"/>
  <c r="Z1752" i="1" s="1"/>
  <c r="Y1753" i="1"/>
  <c r="Z1753" i="1" s="1"/>
  <c r="Y1754" i="1"/>
  <c r="Z1754" i="1" s="1"/>
  <c r="Y1755" i="1"/>
  <c r="Z1755" i="1" s="1"/>
  <c r="Y1756" i="1"/>
  <c r="Z1756" i="1" s="1"/>
  <c r="Y1757" i="1"/>
  <c r="Z1757" i="1" s="1"/>
  <c r="Y1758" i="1"/>
  <c r="Z1758" i="1" s="1"/>
  <c r="Y1759" i="1"/>
  <c r="Z1759" i="1" s="1"/>
  <c r="Y1760" i="1"/>
  <c r="Z1760" i="1" s="1"/>
  <c r="Y1761" i="1"/>
  <c r="Z1761" i="1" s="1"/>
  <c r="Y1762" i="1"/>
  <c r="Z1762" i="1" s="1"/>
  <c r="Y1763" i="1"/>
  <c r="Z1763" i="1" s="1"/>
  <c r="Y1764" i="1"/>
  <c r="Z1764" i="1" s="1"/>
  <c r="Y1765" i="1"/>
  <c r="Z1765" i="1" s="1"/>
  <c r="Y1766" i="1"/>
  <c r="Z1766" i="1" s="1"/>
  <c r="Y1767" i="1"/>
  <c r="Z1767" i="1" s="1"/>
  <c r="Y1768" i="1"/>
  <c r="Z1768" i="1" s="1"/>
  <c r="Y1769" i="1"/>
  <c r="Z1769" i="1" s="1"/>
  <c r="Y1770" i="1"/>
  <c r="Z1770" i="1" s="1"/>
  <c r="Y1771" i="1"/>
  <c r="Z1771" i="1" s="1"/>
  <c r="Y1772" i="1"/>
  <c r="Z1772" i="1" s="1"/>
  <c r="Y1773" i="1"/>
  <c r="Z1773" i="1" s="1"/>
  <c r="Y1774" i="1"/>
  <c r="Z1774" i="1" s="1"/>
  <c r="Y1775" i="1"/>
  <c r="Z1775" i="1" s="1"/>
  <c r="Y1776" i="1"/>
  <c r="Z1776" i="1" s="1"/>
  <c r="Y1777" i="1"/>
  <c r="Z1777" i="1" s="1"/>
  <c r="Y1778" i="1"/>
  <c r="Z1778" i="1" s="1"/>
  <c r="Y1779" i="1"/>
  <c r="Z1779" i="1" s="1"/>
  <c r="Y1780" i="1"/>
  <c r="Z1780" i="1" s="1"/>
  <c r="Y1781" i="1"/>
  <c r="Z1781" i="1" s="1"/>
  <c r="Y1782" i="1"/>
  <c r="Z1782" i="1" s="1"/>
  <c r="Y1783" i="1"/>
  <c r="Z1783" i="1" s="1"/>
  <c r="Y1784" i="1"/>
  <c r="Z1784" i="1" s="1"/>
  <c r="Y1785" i="1"/>
  <c r="Z1785" i="1" s="1"/>
  <c r="Y1786" i="1"/>
  <c r="Z1786" i="1" s="1"/>
  <c r="Y1787" i="1"/>
  <c r="Z1787" i="1" s="1"/>
  <c r="Y1788" i="1"/>
  <c r="Z1788" i="1" s="1"/>
  <c r="Y1789" i="1"/>
  <c r="Z1789" i="1" s="1"/>
  <c r="Y1790" i="1"/>
  <c r="Z1790" i="1" s="1"/>
  <c r="Y1791" i="1"/>
  <c r="Z1791" i="1" s="1"/>
  <c r="Y1792" i="1"/>
  <c r="Z1792" i="1" s="1"/>
  <c r="Y1793" i="1"/>
  <c r="Z1793" i="1" s="1"/>
  <c r="Y1794" i="1"/>
  <c r="Z1794" i="1" s="1"/>
  <c r="Y1795" i="1"/>
  <c r="Z1795" i="1" s="1"/>
  <c r="Y1796" i="1"/>
  <c r="Z1796" i="1" s="1"/>
  <c r="Y1797" i="1"/>
  <c r="Z1797" i="1" s="1"/>
  <c r="Y1798" i="1"/>
  <c r="Z1798" i="1" s="1"/>
  <c r="Y1799" i="1"/>
  <c r="Z1799" i="1" s="1"/>
  <c r="Y1800" i="1"/>
  <c r="Z1800" i="1" s="1"/>
  <c r="Y1801" i="1"/>
  <c r="Z1801" i="1" s="1"/>
  <c r="Y1802" i="1"/>
  <c r="Z1802" i="1" s="1"/>
  <c r="Y1803" i="1"/>
  <c r="Z1803" i="1" s="1"/>
  <c r="Y1804" i="1"/>
  <c r="Z1804" i="1" s="1"/>
  <c r="Y1805" i="1"/>
  <c r="Z1805" i="1" s="1"/>
  <c r="Y1806" i="1"/>
  <c r="Z1806" i="1" s="1"/>
  <c r="Y1807" i="1"/>
  <c r="Z1807" i="1" s="1"/>
  <c r="Y1808" i="1"/>
  <c r="Z1808" i="1" s="1"/>
  <c r="Y1809" i="1"/>
  <c r="Z1809" i="1" s="1"/>
  <c r="Y1810" i="1"/>
  <c r="Z1810" i="1" s="1"/>
  <c r="Y1811" i="1"/>
  <c r="Z1811" i="1" s="1"/>
  <c r="Y1812" i="1"/>
  <c r="Z1812" i="1" s="1"/>
  <c r="Y1813" i="1"/>
  <c r="Z1813" i="1" s="1"/>
  <c r="Y1814" i="1"/>
  <c r="Z1814" i="1" s="1"/>
  <c r="Y1815" i="1"/>
  <c r="Z1815" i="1" s="1"/>
  <c r="Y1816" i="1"/>
  <c r="Z1816" i="1" s="1"/>
  <c r="Y1817" i="1"/>
  <c r="Z1817" i="1" s="1"/>
  <c r="Y1818" i="1"/>
  <c r="Z1818" i="1" s="1"/>
  <c r="Y1819" i="1"/>
  <c r="Z1819" i="1" s="1"/>
  <c r="Y1820" i="1"/>
  <c r="Z1820" i="1" s="1"/>
  <c r="Y1821" i="1"/>
  <c r="Z1821" i="1" s="1"/>
  <c r="Y1822" i="1"/>
  <c r="Z1822" i="1" s="1"/>
  <c r="Y1823" i="1"/>
  <c r="Z1823" i="1" s="1"/>
  <c r="Y1824" i="1"/>
  <c r="Z1824" i="1" s="1"/>
  <c r="Y1825" i="1"/>
  <c r="Z1825" i="1" s="1"/>
  <c r="Y1826" i="1"/>
  <c r="Z1826" i="1" s="1"/>
  <c r="Y1827" i="1"/>
  <c r="Z1827" i="1" s="1"/>
  <c r="CF122" i="1"/>
  <c r="CB1192" i="1"/>
  <c r="CB1181" i="1"/>
  <c r="CB1170" i="1"/>
  <c r="CB1124" i="1"/>
  <c r="CB1102" i="1"/>
  <c r="CB1040" i="1"/>
  <c r="CB1035" i="1"/>
  <c r="CB1022" i="1"/>
  <c r="CB969" i="1"/>
  <c r="CB956" i="1"/>
  <c r="CB881" i="1"/>
  <c r="CB828" i="1"/>
  <c r="CB818" i="1"/>
  <c r="CB805" i="1"/>
  <c r="CB792" i="1"/>
  <c r="CB787" i="1"/>
  <c r="CB772" i="1"/>
  <c r="CB771" i="1"/>
  <c r="CB759" i="1"/>
  <c r="CB749" i="1"/>
  <c r="CB748" i="1"/>
  <c r="CB747" i="1"/>
  <c r="CB740" i="1"/>
  <c r="CB731" i="1"/>
  <c r="CB719" i="1"/>
  <c r="CB718" i="1"/>
  <c r="CB701" i="1"/>
  <c r="CB691" i="1"/>
  <c r="CB676" i="1"/>
  <c r="CB667" i="1"/>
  <c r="CB649" i="1"/>
  <c r="CB648" i="1"/>
  <c r="CB647" i="1"/>
  <c r="CB646" i="1"/>
  <c r="CB634" i="1"/>
  <c r="CB631" i="1"/>
  <c r="CB622" i="1"/>
  <c r="CB608" i="1"/>
  <c r="CB601" i="1"/>
  <c r="CB595" i="1"/>
  <c r="CB592" i="1"/>
  <c r="CB583" i="1"/>
  <c r="CB575" i="1"/>
  <c r="CB567" i="1"/>
  <c r="CB564" i="1"/>
  <c r="CB539" i="1"/>
  <c r="CB527" i="1"/>
  <c r="CB524" i="1"/>
  <c r="CB520" i="1"/>
  <c r="CB519" i="1"/>
  <c r="CB514" i="1"/>
  <c r="CB513" i="1"/>
  <c r="CB505" i="1"/>
  <c r="CB499" i="1"/>
  <c r="CB498" i="1"/>
  <c r="CB494" i="1"/>
  <c r="CB488" i="1"/>
  <c r="CB487" i="1"/>
  <c r="CB486" i="1"/>
  <c r="CB484" i="1"/>
  <c r="CB464" i="1"/>
  <c r="CB460" i="1"/>
  <c r="CB450" i="1"/>
  <c r="CB447" i="1"/>
  <c r="CB438" i="1"/>
  <c r="CB431" i="1"/>
  <c r="CB430" i="1"/>
  <c r="CB419" i="1"/>
  <c r="CB417" i="1"/>
  <c r="CB413" i="1"/>
  <c r="CB388" i="1"/>
  <c r="CB383" i="1"/>
  <c r="CB382" i="1"/>
  <c r="CB377" i="1"/>
  <c r="CB368" i="1"/>
  <c r="CB367" i="1"/>
  <c r="CB360" i="1"/>
  <c r="CB357" i="1"/>
  <c r="CB353" i="1"/>
  <c r="CB350" i="1"/>
  <c r="CB342" i="1"/>
  <c r="CB315" i="1"/>
  <c r="CB289" i="1"/>
  <c r="CB282" i="1"/>
  <c r="CB276" i="1"/>
  <c r="CB273" i="1"/>
  <c r="CB270" i="1"/>
  <c r="CB267" i="1"/>
  <c r="CB259" i="1"/>
  <c r="CB252" i="1"/>
  <c r="CB249" i="1"/>
  <c r="CB243" i="1"/>
  <c r="CB237" i="1"/>
  <c r="CB229" i="1"/>
  <c r="CB227" i="1"/>
  <c r="CB219" i="1"/>
  <c r="CB218" i="1"/>
  <c r="CB211" i="1"/>
  <c r="CB209" i="1"/>
  <c r="CB199" i="1"/>
  <c r="CB184" i="1"/>
  <c r="CB178" i="1"/>
  <c r="CB177" i="1"/>
  <c r="CB174" i="1"/>
  <c r="CB166" i="1"/>
  <c r="CB161" i="1"/>
  <c r="CB156" i="1"/>
  <c r="CB155" i="1"/>
  <c r="CB151" i="1"/>
  <c r="CB146" i="1"/>
  <c r="CB145" i="1"/>
  <c r="BX1226" i="1"/>
  <c r="BX1225" i="1"/>
  <c r="BX1170" i="1"/>
  <c r="BX1103" i="1"/>
  <c r="BX1102" i="1"/>
  <c r="BX1085" i="1"/>
  <c r="BX1035" i="1"/>
  <c r="BX1022" i="1"/>
  <c r="BX996" i="1"/>
  <c r="BX958" i="1"/>
  <c r="BX921" i="1"/>
  <c r="BX920" i="1"/>
  <c r="BX818" i="1"/>
  <c r="BX814" i="1"/>
  <c r="BX805" i="1"/>
  <c r="BX775" i="1"/>
  <c r="BX752" i="1"/>
  <c r="BX749" i="1"/>
  <c r="BX748" i="1"/>
  <c r="BX747" i="1"/>
  <c r="BX740" i="1"/>
  <c r="BX732" i="1"/>
  <c r="BX731" i="1"/>
  <c r="BX719" i="1"/>
  <c r="BX718" i="1"/>
  <c r="BX713" i="1"/>
  <c r="BX701" i="1"/>
  <c r="BX691" i="1"/>
  <c r="BX677" i="1"/>
  <c r="BX676" i="1"/>
  <c r="BX667" i="1"/>
  <c r="BX649" i="1"/>
  <c r="BX648" i="1"/>
  <c r="BX647" i="1"/>
  <c r="BX646" i="1"/>
  <c r="BX634" i="1"/>
  <c r="BX631" i="1"/>
  <c r="BX622" i="1"/>
  <c r="BX608" i="1"/>
  <c r="BX595" i="1"/>
  <c r="BX592" i="1"/>
  <c r="BX583" i="1"/>
  <c r="BX578" i="1"/>
  <c r="BX575" i="1"/>
  <c r="BX567" i="1"/>
  <c r="BX564" i="1"/>
  <c r="BX539" i="1"/>
  <c r="BX532" i="1"/>
  <c r="BX527" i="1"/>
  <c r="BX524" i="1"/>
  <c r="BX522" i="1"/>
  <c r="BX520" i="1"/>
  <c r="BX514" i="1"/>
  <c r="BX513" i="1"/>
  <c r="BX507" i="1"/>
  <c r="BX499" i="1"/>
  <c r="BX498" i="1"/>
  <c r="BX484" i="1"/>
  <c r="BX464" i="1"/>
  <c r="BX460" i="1"/>
  <c r="BX453" i="1"/>
  <c r="BX447" i="1"/>
  <c r="BX444" i="1"/>
  <c r="BX438" i="1"/>
  <c r="BX431" i="1"/>
  <c r="BX430" i="1"/>
  <c r="BX420" i="1"/>
  <c r="BX417" i="1"/>
  <c r="BX388" i="1"/>
  <c r="BX383" i="1"/>
  <c r="BX382" i="1"/>
  <c r="BX377" i="1"/>
  <c r="BX368" i="1"/>
  <c r="BX367" i="1"/>
  <c r="BX357" i="1"/>
  <c r="BX353" i="1"/>
  <c r="BX350" i="1"/>
  <c r="BX342" i="1"/>
  <c r="BX332" i="1"/>
  <c r="BX331" i="1"/>
  <c r="BX322" i="1"/>
  <c r="BX315" i="1"/>
  <c r="BX312" i="1"/>
  <c r="BX311" i="1"/>
  <c r="BX273" i="1"/>
  <c r="BX267" i="1"/>
  <c r="BX264" i="1"/>
  <c r="BX259" i="1"/>
  <c r="BX252" i="1"/>
  <c r="BX249" i="1"/>
  <c r="BX240" i="1"/>
  <c r="BX227" i="1"/>
  <c r="BX219" i="1"/>
  <c r="BX218" i="1"/>
  <c r="BX217" i="1"/>
  <c r="BX211" i="1"/>
  <c r="BX209" i="1"/>
  <c r="BX203" i="1"/>
  <c r="BX199" i="1"/>
  <c r="BX184" i="1"/>
  <c r="BX182" i="1"/>
  <c r="BX178" i="1"/>
  <c r="BX177" i="1"/>
  <c r="BX174" i="1"/>
  <c r="BX166" i="1"/>
  <c r="BX161" i="1"/>
  <c r="BX156" i="1"/>
  <c r="BX155" i="1"/>
  <c r="BX152" i="1"/>
  <c r="BX151" i="1"/>
  <c r="BX146" i="1"/>
  <c r="BX145" i="1"/>
  <c r="BS122" i="1"/>
  <c r="B18" i="3" s="1" a="1"/>
  <c r="B18" i="3" s="1"/>
  <c r="BO1204" i="1"/>
  <c r="BO1192" i="1"/>
  <c r="BO1181" i="1"/>
  <c r="BO1170" i="1"/>
  <c r="BO1124" i="1"/>
  <c r="BO1102" i="1"/>
  <c r="BO1040" i="1"/>
  <c r="BO1035" i="1"/>
  <c r="BO1026" i="1"/>
  <c r="BO1022" i="1"/>
  <c r="BO1018" i="1"/>
  <c r="BO970" i="1"/>
  <c r="BO969" i="1"/>
  <c r="BO958" i="1"/>
  <c r="BO956" i="1"/>
  <c r="BO919" i="1"/>
  <c r="BO828" i="1"/>
  <c r="BO818" i="1"/>
  <c r="BO805" i="1"/>
  <c r="BO785" i="1"/>
  <c r="BO759" i="1"/>
  <c r="BO749" i="1"/>
  <c r="BO748" i="1"/>
  <c r="BO747" i="1"/>
  <c r="BO740" i="1"/>
  <c r="BO731" i="1"/>
  <c r="BO719" i="1"/>
  <c r="BO718" i="1"/>
  <c r="BO701" i="1"/>
  <c r="BO691" i="1"/>
  <c r="BO676" i="1"/>
  <c r="BO667" i="1"/>
  <c r="BO649" i="1"/>
  <c r="BO648" i="1"/>
  <c r="BO647" i="1"/>
  <c r="BO646" i="1"/>
  <c r="BO634" i="1"/>
  <c r="BO631" i="1"/>
  <c r="BO622" i="1"/>
  <c r="BO608" i="1"/>
  <c r="BO595" i="1"/>
  <c r="BO592" i="1"/>
  <c r="BO583" i="1"/>
  <c r="BO575" i="1"/>
  <c r="BO567" i="1"/>
  <c r="BO564" i="1"/>
  <c r="BO561" i="1"/>
  <c r="BO539" i="1"/>
  <c r="BO527" i="1"/>
  <c r="BO524" i="1"/>
  <c r="BO514" i="1"/>
  <c r="BO513" i="1"/>
  <c r="BO505" i="1"/>
  <c r="BO499" i="1"/>
  <c r="BO498" i="1"/>
  <c r="BO494" i="1"/>
  <c r="BO484" i="1"/>
  <c r="BO472" i="1"/>
  <c r="BO464" i="1"/>
  <c r="BO453" i="1"/>
  <c r="BO447" i="1"/>
  <c r="BO443" i="1"/>
  <c r="BO431" i="1"/>
  <c r="BO430" i="1"/>
  <c r="BO417" i="1"/>
  <c r="BO388" i="1"/>
  <c r="BO383" i="1"/>
  <c r="BO382" i="1"/>
  <c r="BO377" i="1"/>
  <c r="BO371" i="1"/>
  <c r="BO368" i="1"/>
  <c r="BO367" i="1"/>
  <c r="BO357" i="1"/>
  <c r="BO350" i="1"/>
  <c r="BO342" i="1"/>
  <c r="BO315" i="1"/>
  <c r="BO289" i="1"/>
  <c r="BO273" i="1"/>
  <c r="BO267" i="1"/>
  <c r="BO259" i="1"/>
  <c r="BO249" i="1"/>
  <c r="BO243" i="1"/>
  <c r="BO237" i="1"/>
  <c r="BO227" i="1"/>
  <c r="BO224" i="1"/>
  <c r="BO219" i="1"/>
  <c r="BO218" i="1"/>
  <c r="BO214" i="1"/>
  <c r="BO209" i="1"/>
  <c r="BO199" i="1"/>
  <c r="BO196" i="1"/>
  <c r="BO184" i="1"/>
  <c r="BO178" i="1"/>
  <c r="BO177" i="1"/>
  <c r="BO174" i="1"/>
  <c r="BO167" i="1"/>
  <c r="BO166" i="1"/>
  <c r="BO161" i="1"/>
  <c r="BO156" i="1"/>
  <c r="BO155" i="1"/>
  <c r="BO151" i="1"/>
  <c r="BO146" i="1"/>
  <c r="BO145" i="1"/>
  <c r="BK1170" i="1"/>
  <c r="BK1103" i="1"/>
  <c r="BK1102" i="1"/>
  <c r="BK1040" i="1"/>
  <c r="BK1035" i="1"/>
  <c r="BK1022" i="1"/>
  <c r="BK881" i="1"/>
  <c r="BK818" i="1"/>
  <c r="BK805" i="1"/>
  <c r="BK775" i="1"/>
  <c r="BK749" i="1"/>
  <c r="BK748" i="1"/>
  <c r="BK747" i="1"/>
  <c r="BK740" i="1"/>
  <c r="BK732" i="1"/>
  <c r="BK731" i="1"/>
  <c r="BK719" i="1"/>
  <c r="BK718" i="1"/>
  <c r="BK713" i="1"/>
  <c r="BK701" i="1"/>
  <c r="BK691" i="1"/>
  <c r="BK677" i="1"/>
  <c r="BK676" i="1"/>
  <c r="BK667" i="1"/>
  <c r="BK649" i="1"/>
  <c r="BK648" i="1"/>
  <c r="BK647" i="1"/>
  <c r="BK646" i="1"/>
  <c r="BK634" i="1"/>
  <c r="BK631" i="1"/>
  <c r="BK625" i="1"/>
  <c r="BK622" i="1"/>
  <c r="BK608" i="1"/>
  <c r="BK595" i="1"/>
  <c r="BK592" i="1"/>
  <c r="BK583" i="1"/>
  <c r="BK575" i="1"/>
  <c r="BK567" i="1"/>
  <c r="BK564" i="1"/>
  <c r="BK539" i="1"/>
  <c r="BK532" i="1"/>
  <c r="BK527" i="1"/>
  <c r="BK524" i="1"/>
  <c r="BK522" i="1"/>
  <c r="BK514" i="1"/>
  <c r="BK513" i="1"/>
  <c r="BK507" i="1"/>
  <c r="BK506" i="1"/>
  <c r="BK499" i="1"/>
  <c r="BK498" i="1"/>
  <c r="BK484" i="1"/>
  <c r="BK464" i="1"/>
  <c r="BK457" i="1"/>
  <c r="BK447" i="1"/>
  <c r="BK438" i="1"/>
  <c r="BK431" i="1"/>
  <c r="BK430" i="1"/>
  <c r="BK417" i="1"/>
  <c r="BK413" i="1"/>
  <c r="BK388" i="1"/>
  <c r="BK383" i="1"/>
  <c r="BK382" i="1"/>
  <c r="BK377" i="1"/>
  <c r="BK368" i="1"/>
  <c r="BK367" i="1"/>
  <c r="BK357" i="1"/>
  <c r="BK353" i="1"/>
  <c r="BK350" i="1"/>
  <c r="BK342" i="1"/>
  <c r="BK331" i="1"/>
  <c r="BK315" i="1"/>
  <c r="BK292" i="1"/>
  <c r="BK273" i="1"/>
  <c r="BK267" i="1"/>
  <c r="BK259" i="1"/>
  <c r="BK249" i="1"/>
  <c r="BK240" i="1"/>
  <c r="BK230" i="1"/>
  <c r="BK227" i="1"/>
  <c r="BK219" i="1"/>
  <c r="BK218" i="1"/>
  <c r="BK217" i="1"/>
  <c r="BK212" i="1"/>
  <c r="BK209" i="1"/>
  <c r="BK203" i="1"/>
  <c r="BK199" i="1"/>
  <c r="BK184" i="1"/>
  <c r="BK182" i="1"/>
  <c r="BK181" i="1"/>
  <c r="BK178" i="1"/>
  <c r="BK177" i="1"/>
  <c r="BK174" i="1"/>
  <c r="BK166" i="1"/>
  <c r="BK161" i="1"/>
  <c r="BK156" i="1"/>
  <c r="BK155" i="1"/>
  <c r="BK152" i="1"/>
  <c r="BK151" i="1"/>
  <c r="BK146" i="1"/>
  <c r="BK145" i="1"/>
  <c r="BF122" i="1"/>
  <c r="BB1192" i="1"/>
  <c r="BB1170" i="1"/>
  <c r="BB1102" i="1"/>
  <c r="BB1043" i="1"/>
  <c r="BB1040" i="1"/>
  <c r="BB1035" i="1"/>
  <c r="BB1022" i="1"/>
  <c r="BB818" i="1"/>
  <c r="BB805" i="1"/>
  <c r="BB749" i="1"/>
  <c r="BB748" i="1"/>
  <c r="BB747" i="1"/>
  <c r="BB740" i="1"/>
  <c r="BB732" i="1"/>
  <c r="BB731" i="1"/>
  <c r="BB719" i="1"/>
  <c r="BB718" i="1"/>
  <c r="BB701" i="1"/>
  <c r="BB691" i="1"/>
  <c r="BB676" i="1"/>
  <c r="BB667" i="1"/>
  <c r="BB649" i="1"/>
  <c r="BB648" i="1"/>
  <c r="BB647" i="1"/>
  <c r="BB646" i="1"/>
  <c r="BB634" i="1"/>
  <c r="BB631" i="1"/>
  <c r="BB622" i="1"/>
  <c r="BB608" i="1"/>
  <c r="BB595" i="1"/>
  <c r="BB592" i="1"/>
  <c r="BB583" i="1"/>
  <c r="BB575" i="1"/>
  <c r="BB567" i="1"/>
  <c r="BB564" i="1"/>
  <c r="BB539" i="1"/>
  <c r="BB527" i="1"/>
  <c r="BB524" i="1"/>
  <c r="BB514" i="1"/>
  <c r="BB513" i="1"/>
  <c r="BB503" i="1"/>
  <c r="BB499" i="1"/>
  <c r="BB498" i="1"/>
  <c r="BB484" i="1"/>
  <c r="BB464" i="1"/>
  <c r="BB447" i="1"/>
  <c r="BB431" i="1"/>
  <c r="BB430" i="1"/>
  <c r="BB417" i="1"/>
  <c r="BB388" i="1"/>
  <c r="BB383" i="1"/>
  <c r="BB382" i="1"/>
  <c r="BB377" i="1"/>
  <c r="BB368" i="1"/>
  <c r="BB367" i="1"/>
  <c r="BB364" i="1"/>
  <c r="BB357" i="1"/>
  <c r="BB350" i="1"/>
  <c r="BB342" i="1"/>
  <c r="BB326" i="1"/>
  <c r="BB315" i="1"/>
  <c r="BB273" i="1"/>
  <c r="BB267" i="1"/>
  <c r="BB259" i="1"/>
  <c r="BB249" i="1"/>
  <c r="BB227" i="1"/>
  <c r="BB219" i="1"/>
  <c r="BB218" i="1"/>
  <c r="BB209" i="1"/>
  <c r="BB203" i="1"/>
  <c r="BB199" i="1"/>
  <c r="BB184" i="1"/>
  <c r="BB178" i="1"/>
  <c r="BB177" i="1"/>
  <c r="BB174" i="1"/>
  <c r="BB166" i="1"/>
  <c r="BB161" i="1"/>
  <c r="BB156" i="1"/>
  <c r="BB155" i="1"/>
  <c r="BB151" i="1"/>
  <c r="BB146" i="1"/>
  <c r="BB145" i="1"/>
  <c r="AX1204" i="1"/>
  <c r="AX1170" i="1"/>
  <c r="AX1107" i="1"/>
  <c r="AX1102" i="1"/>
  <c r="AX1085" i="1"/>
  <c r="AX1040" i="1"/>
  <c r="AX1035" i="1"/>
  <c r="AX1022" i="1"/>
  <c r="AX902" i="1"/>
  <c r="AX818" i="1"/>
  <c r="AX805" i="1"/>
  <c r="AX785" i="1"/>
  <c r="AX775" i="1"/>
  <c r="AX752" i="1"/>
  <c r="AX749" i="1"/>
  <c r="AX748" i="1"/>
  <c r="AX747" i="1"/>
  <c r="AX740" i="1"/>
  <c r="AX731" i="1"/>
  <c r="AX719" i="1"/>
  <c r="AX718" i="1"/>
  <c r="AX701" i="1"/>
  <c r="AX691" i="1"/>
  <c r="AX676" i="1"/>
  <c r="AX667" i="1"/>
  <c r="AX649" i="1"/>
  <c r="AX648" i="1"/>
  <c r="AX647" i="1"/>
  <c r="AX646" i="1"/>
  <c r="AX634" i="1"/>
  <c r="AX631" i="1"/>
  <c r="AX622" i="1"/>
  <c r="AX608" i="1"/>
  <c r="AX595" i="1"/>
  <c r="AX592" i="1"/>
  <c r="AX583" i="1"/>
  <c r="AX575" i="1"/>
  <c r="AX567" i="1"/>
  <c r="AX564" i="1"/>
  <c r="AX539" i="1"/>
  <c r="AX532" i="1"/>
  <c r="AX527" i="1"/>
  <c r="AX524" i="1"/>
  <c r="AX514" i="1"/>
  <c r="AX513" i="1"/>
  <c r="AX507" i="1"/>
  <c r="AX502" i="1"/>
  <c r="AX499" i="1"/>
  <c r="AX498" i="1"/>
  <c r="AX484" i="1"/>
  <c r="AX464" i="1"/>
  <c r="AX458" i="1"/>
  <c r="AX454" i="1"/>
  <c r="AX447" i="1"/>
  <c r="AX431" i="1"/>
  <c r="AX430" i="1"/>
  <c r="AX417" i="1"/>
  <c r="AX388" i="1"/>
  <c r="AX383" i="1"/>
  <c r="AX382" i="1"/>
  <c r="AX377" i="1"/>
  <c r="AX368" i="1"/>
  <c r="AX367" i="1"/>
  <c r="AX361" i="1"/>
  <c r="AX357" i="1"/>
  <c r="AX350" i="1"/>
  <c r="AX342" i="1"/>
  <c r="AX336" i="1"/>
  <c r="AX315" i="1"/>
  <c r="AX280" i="1"/>
  <c r="AX273" i="1"/>
  <c r="AX267" i="1"/>
  <c r="AX259" i="1"/>
  <c r="AX249" i="1"/>
  <c r="AX240" i="1"/>
  <c r="AX227" i="1"/>
  <c r="AX219" i="1"/>
  <c r="AX218" i="1"/>
  <c r="AX217" i="1"/>
  <c r="AX212" i="1"/>
  <c r="AX209" i="1"/>
  <c r="AX199" i="1"/>
  <c r="AX188" i="1"/>
  <c r="AX184" i="1"/>
  <c r="AX178" i="1"/>
  <c r="AX177" i="1"/>
  <c r="AX174" i="1"/>
  <c r="AX166" i="1"/>
  <c r="AX161" i="1"/>
  <c r="AX156" i="1"/>
  <c r="AX155" i="1"/>
  <c r="AX151" i="1"/>
  <c r="AX146" i="1"/>
  <c r="AX145" i="1"/>
  <c r="AS122" i="1"/>
  <c r="AO1170" i="1"/>
  <c r="AO1102" i="1"/>
  <c r="AO1035" i="1"/>
  <c r="AO1022" i="1"/>
  <c r="AO818" i="1"/>
  <c r="AO805" i="1"/>
  <c r="AO749" i="1"/>
  <c r="AO748" i="1"/>
  <c r="AO747" i="1"/>
  <c r="AO740" i="1"/>
  <c r="AO731" i="1"/>
  <c r="AO719" i="1"/>
  <c r="AO718" i="1"/>
  <c r="AO701" i="1"/>
  <c r="AO691" i="1"/>
  <c r="AO676" i="1"/>
  <c r="AO667" i="1"/>
  <c r="AO649" i="1"/>
  <c r="AO648" i="1"/>
  <c r="AO647" i="1"/>
  <c r="AO646" i="1"/>
  <c r="AO634" i="1"/>
  <c r="AO631" i="1"/>
  <c r="AO622" i="1"/>
  <c r="AO608" i="1"/>
  <c r="AO595" i="1"/>
  <c r="AO592" i="1"/>
  <c r="AO583" i="1"/>
  <c r="AO575" i="1"/>
  <c r="AO567" i="1"/>
  <c r="AO564" i="1"/>
  <c r="AO539" i="1"/>
  <c r="AO527" i="1"/>
  <c r="AO524" i="1"/>
  <c r="AO514" i="1"/>
  <c r="AO513" i="1"/>
  <c r="AO499" i="1"/>
  <c r="AO498" i="1"/>
  <c r="AO484" i="1"/>
  <c r="AO464" i="1"/>
  <c r="AO447" i="1"/>
  <c r="AO431" i="1"/>
  <c r="AO430" i="1"/>
  <c r="AO417" i="1"/>
  <c r="AO388" i="1"/>
  <c r="AO383" i="1"/>
  <c r="AO382" i="1"/>
  <c r="AO377" i="1"/>
  <c r="AO368" i="1"/>
  <c r="AO367" i="1"/>
  <c r="AO357" i="1"/>
  <c r="AO350" i="1"/>
  <c r="AO342" i="1"/>
  <c r="AO335" i="1"/>
  <c r="AO315" i="1"/>
  <c r="AO273" i="1"/>
  <c r="AO267" i="1"/>
  <c r="AO259" i="1"/>
  <c r="AO249" i="1"/>
  <c r="AO243" i="1"/>
  <c r="AO227" i="1"/>
  <c r="AO219" i="1"/>
  <c r="AO218" i="1"/>
  <c r="AO209" i="1"/>
  <c r="AO199" i="1"/>
  <c r="AO184" i="1"/>
  <c r="AO178" i="1"/>
  <c r="AO177" i="1"/>
  <c r="AO174" i="1"/>
  <c r="AO166" i="1"/>
  <c r="AO161" i="1"/>
  <c r="AO156" i="1"/>
  <c r="AO155" i="1"/>
  <c r="AO151" i="1"/>
  <c r="AO146" i="1"/>
  <c r="AO145" i="1"/>
  <c r="AK1170" i="1"/>
  <c r="AK1107" i="1"/>
  <c r="AK1102" i="1"/>
  <c r="AK1085" i="1"/>
  <c r="AK1043" i="1"/>
  <c r="AK1035" i="1"/>
  <c r="AK1022" i="1"/>
  <c r="AK818" i="1"/>
  <c r="AK805" i="1"/>
  <c r="AK775" i="1"/>
  <c r="AK751" i="1"/>
  <c r="AK749" i="1"/>
  <c r="AK748" i="1"/>
  <c r="AK747" i="1"/>
  <c r="AK740" i="1"/>
  <c r="AK731" i="1"/>
  <c r="AK719" i="1"/>
  <c r="AK718" i="1"/>
  <c r="AK701" i="1"/>
  <c r="AK691" i="1"/>
  <c r="AK676" i="1"/>
  <c r="AK667" i="1"/>
  <c r="AK649" i="1"/>
  <c r="AK648" i="1"/>
  <c r="AK647" i="1"/>
  <c r="AK646" i="1"/>
  <c r="AK634" i="1"/>
  <c r="AK631" i="1"/>
  <c r="AK622" i="1"/>
  <c r="AK608" i="1"/>
  <c r="AK595" i="1"/>
  <c r="AK592" i="1"/>
  <c r="AK583" i="1"/>
  <c r="AK575" i="1"/>
  <c r="AK567" i="1"/>
  <c r="AK564" i="1"/>
  <c r="AK539" i="1"/>
  <c r="AK532" i="1"/>
  <c r="AK527" i="1"/>
  <c r="AK524" i="1"/>
  <c r="AK514" i="1"/>
  <c r="AK513" i="1"/>
  <c r="AK499" i="1"/>
  <c r="AK498" i="1"/>
  <c r="AK484" i="1"/>
  <c r="AK464" i="1"/>
  <c r="AK447" i="1"/>
  <c r="AK431" i="1"/>
  <c r="AK430" i="1"/>
  <c r="AK417" i="1"/>
  <c r="AK388" i="1"/>
  <c r="AK383" i="1"/>
  <c r="AK382" i="1"/>
  <c r="AK377" i="1"/>
  <c r="AK368" i="1"/>
  <c r="AK367" i="1"/>
  <c r="AK357" i="1"/>
  <c r="AK350" i="1"/>
  <c r="AK342" i="1"/>
  <c r="AK315" i="1"/>
  <c r="AK273" i="1"/>
  <c r="AK267" i="1"/>
  <c r="AK259" i="1"/>
  <c r="AK249" i="1"/>
  <c r="AK244" i="1"/>
  <c r="AK240" i="1"/>
  <c r="AK230" i="1"/>
  <c r="AK227" i="1"/>
  <c r="AK219" i="1"/>
  <c r="AK218" i="1"/>
  <c r="AK217" i="1"/>
  <c r="AK209" i="1"/>
  <c r="AK199" i="1"/>
  <c r="AK184" i="1"/>
  <c r="AK178" i="1"/>
  <c r="AK177" i="1"/>
  <c r="AK174" i="1"/>
  <c r="AK166" i="1"/>
  <c r="AK161" i="1"/>
  <c r="AK156" i="1"/>
  <c r="AK155" i="1"/>
  <c r="AK151" i="1"/>
  <c r="AK146" i="1"/>
  <c r="AK145" i="1"/>
  <c r="AF122" i="1"/>
  <c r="AG122" i="1" s="1"/>
  <c r="AB1170" i="1"/>
  <c r="AC1170" i="1" s="1"/>
  <c r="AD1170" i="1" s="1"/>
  <c r="AB1102" i="1"/>
  <c r="AC1102" i="1" s="1"/>
  <c r="AD1102" i="1" s="1"/>
  <c r="AB1035" i="1"/>
  <c r="AC1035" i="1" s="1"/>
  <c r="AD1035" i="1" s="1"/>
  <c r="AB1022" i="1"/>
  <c r="AC1022" i="1" s="1"/>
  <c r="AD1022" i="1" s="1"/>
  <c r="AB805" i="1"/>
  <c r="AC805" i="1" s="1"/>
  <c r="AD805" i="1" s="1"/>
  <c r="AB749" i="1"/>
  <c r="AC749" i="1" s="1"/>
  <c r="AD749" i="1" s="1"/>
  <c r="AB748" i="1"/>
  <c r="AC748" i="1" s="1"/>
  <c r="AD748" i="1" s="1"/>
  <c r="AB747" i="1"/>
  <c r="AC747" i="1" s="1"/>
  <c r="AD747" i="1" s="1"/>
  <c r="AB740" i="1"/>
  <c r="AC740" i="1" s="1"/>
  <c r="AD740" i="1" s="1"/>
  <c r="AB731" i="1"/>
  <c r="AC731" i="1" s="1"/>
  <c r="AD731" i="1" s="1"/>
  <c r="AB719" i="1"/>
  <c r="AC719" i="1" s="1"/>
  <c r="AD719" i="1" s="1"/>
  <c r="AB718" i="1"/>
  <c r="AC718" i="1" s="1"/>
  <c r="AD718" i="1" s="1"/>
  <c r="AB701" i="1"/>
  <c r="AC701" i="1" s="1"/>
  <c r="AD701" i="1" s="1"/>
  <c r="AB691" i="1"/>
  <c r="AC691" i="1" s="1"/>
  <c r="AD691" i="1" s="1"/>
  <c r="AB676" i="1"/>
  <c r="AC676" i="1" s="1"/>
  <c r="AD676" i="1" s="1"/>
  <c r="AB667" i="1"/>
  <c r="AC667" i="1" s="1"/>
  <c r="AD667" i="1" s="1"/>
  <c r="AB649" i="1"/>
  <c r="AC649" i="1" s="1"/>
  <c r="AD649" i="1" s="1"/>
  <c r="AB648" i="1"/>
  <c r="AC648" i="1" s="1"/>
  <c r="AD648" i="1" s="1"/>
  <c r="AB647" i="1"/>
  <c r="AC647" i="1" s="1"/>
  <c r="AD647" i="1" s="1"/>
  <c r="AB646" i="1"/>
  <c r="AC646" i="1" s="1"/>
  <c r="AD646" i="1" s="1"/>
  <c r="AB634" i="1"/>
  <c r="AC634" i="1" s="1"/>
  <c r="AD634" i="1" s="1"/>
  <c r="AB631" i="1"/>
  <c r="AC631" i="1" s="1"/>
  <c r="AD631" i="1" s="1"/>
  <c r="AB622" i="1"/>
  <c r="AC622" i="1" s="1"/>
  <c r="AD622" i="1" s="1"/>
  <c r="AB608" i="1"/>
  <c r="AC608" i="1" s="1"/>
  <c r="AD608" i="1" s="1"/>
  <c r="AB595" i="1"/>
  <c r="AC595" i="1" s="1"/>
  <c r="AD595" i="1" s="1"/>
  <c r="AB592" i="1"/>
  <c r="AC592" i="1" s="1"/>
  <c r="AD592" i="1" s="1"/>
  <c r="AB583" i="1"/>
  <c r="AC583" i="1" s="1"/>
  <c r="AD583" i="1" s="1"/>
  <c r="AB575" i="1"/>
  <c r="AC575" i="1" s="1"/>
  <c r="AD575" i="1" s="1"/>
  <c r="AB567" i="1"/>
  <c r="AC567" i="1" s="1"/>
  <c r="AD567" i="1" s="1"/>
  <c r="AB564" i="1"/>
  <c r="AC564" i="1" s="1"/>
  <c r="AD564" i="1" s="1"/>
  <c r="AB539" i="1"/>
  <c r="AC539" i="1" s="1"/>
  <c r="AD539" i="1" s="1"/>
  <c r="AB527" i="1"/>
  <c r="AC527" i="1" s="1"/>
  <c r="AD527" i="1" s="1"/>
  <c r="AB524" i="1"/>
  <c r="AC524" i="1" s="1"/>
  <c r="AD524" i="1" s="1"/>
  <c r="AB514" i="1"/>
  <c r="AC514" i="1" s="1"/>
  <c r="AD514" i="1" s="1"/>
  <c r="AB513" i="1"/>
  <c r="AC513" i="1" s="1"/>
  <c r="AD513" i="1" s="1"/>
  <c r="AB499" i="1"/>
  <c r="AC499" i="1" s="1"/>
  <c r="AD499" i="1" s="1"/>
  <c r="AB498" i="1"/>
  <c r="AC498" i="1" s="1"/>
  <c r="AD498" i="1" s="1"/>
  <c r="AB484" i="1"/>
  <c r="AC484" i="1" s="1"/>
  <c r="AD484" i="1" s="1"/>
  <c r="AB464" i="1"/>
  <c r="AC464" i="1" s="1"/>
  <c r="AD464" i="1" s="1"/>
  <c r="AB447" i="1"/>
  <c r="AC447" i="1" s="1"/>
  <c r="AD447" i="1" s="1"/>
  <c r="AB431" i="1"/>
  <c r="AC431" i="1" s="1"/>
  <c r="AD431" i="1" s="1"/>
  <c r="AB430" i="1"/>
  <c r="AC430" i="1" s="1"/>
  <c r="AD430" i="1" s="1"/>
  <c r="AB417" i="1"/>
  <c r="AC417" i="1" s="1"/>
  <c r="AD417" i="1" s="1"/>
  <c r="AB388" i="1"/>
  <c r="AC388" i="1" s="1"/>
  <c r="AD388" i="1" s="1"/>
  <c r="AB383" i="1"/>
  <c r="AC383" i="1" s="1"/>
  <c r="AD383" i="1" s="1"/>
  <c r="AB382" i="1"/>
  <c r="AC382" i="1" s="1"/>
  <c r="AD382" i="1" s="1"/>
  <c r="AB377" i="1"/>
  <c r="AC377" i="1" s="1"/>
  <c r="AD377" i="1" s="1"/>
  <c r="AB368" i="1"/>
  <c r="AC368" i="1" s="1"/>
  <c r="AD368" i="1" s="1"/>
  <c r="AB367" i="1"/>
  <c r="AC367" i="1" s="1"/>
  <c r="AD367" i="1" s="1"/>
  <c r="AB357" i="1"/>
  <c r="AC357" i="1" s="1"/>
  <c r="AD357" i="1" s="1"/>
  <c r="AB350" i="1"/>
  <c r="AC350" i="1" s="1"/>
  <c r="AD350" i="1" s="1"/>
  <c r="AB342" i="1"/>
  <c r="AC342" i="1" s="1"/>
  <c r="AD342" i="1" s="1"/>
  <c r="AB315" i="1"/>
  <c r="AC315" i="1" s="1"/>
  <c r="AD315" i="1" s="1"/>
  <c r="AB288" i="1"/>
  <c r="AC288" i="1" s="1"/>
  <c r="AD288" i="1" s="1"/>
  <c r="AB281" i="1"/>
  <c r="AC281" i="1" s="1"/>
  <c r="AD281" i="1" s="1"/>
  <c r="AB273" i="1"/>
  <c r="AC273" i="1" s="1"/>
  <c r="AD273" i="1" s="1"/>
  <c r="AB267" i="1"/>
  <c r="AC267" i="1" s="1"/>
  <c r="AD267" i="1" s="1"/>
  <c r="AB259" i="1"/>
  <c r="AC259" i="1" s="1"/>
  <c r="AD259" i="1" s="1"/>
  <c r="AB249" i="1"/>
  <c r="AC249" i="1" s="1"/>
  <c r="AD249" i="1" s="1"/>
  <c r="AB227" i="1"/>
  <c r="AC227" i="1" s="1"/>
  <c r="AD227" i="1" s="1"/>
  <c r="AB219" i="1"/>
  <c r="AC219" i="1" s="1"/>
  <c r="AD219" i="1" s="1"/>
  <c r="AB218" i="1"/>
  <c r="AC218" i="1" s="1"/>
  <c r="AD218" i="1" s="1"/>
  <c r="AB209" i="1"/>
  <c r="AC209" i="1" s="1"/>
  <c r="AD209" i="1" s="1"/>
  <c r="AB199" i="1"/>
  <c r="AC199" i="1" s="1"/>
  <c r="AD199" i="1" s="1"/>
  <c r="AB184" i="1"/>
  <c r="AC184" i="1" s="1"/>
  <c r="AD184" i="1" s="1"/>
  <c r="AB178" i="1"/>
  <c r="AC178" i="1" s="1"/>
  <c r="AD178" i="1" s="1"/>
  <c r="AB177" i="1"/>
  <c r="AC177" i="1" s="1"/>
  <c r="AD177" i="1" s="1"/>
  <c r="AB174" i="1"/>
  <c r="AC174" i="1" s="1"/>
  <c r="AD174" i="1" s="1"/>
  <c r="AB166" i="1"/>
  <c r="AC166" i="1" s="1"/>
  <c r="AD166" i="1" s="1"/>
  <c r="AB161" i="1"/>
  <c r="AC161" i="1" s="1"/>
  <c r="AD161" i="1" s="1"/>
  <c r="AB156" i="1"/>
  <c r="AC156" i="1" s="1"/>
  <c r="AD156" i="1" s="1"/>
  <c r="AB155" i="1"/>
  <c r="AC155" i="1" s="1"/>
  <c r="AD155" i="1" s="1"/>
  <c r="AB151" i="1"/>
  <c r="AC151" i="1" s="1"/>
  <c r="AD151" i="1" s="1"/>
  <c r="AB146" i="1"/>
  <c r="AC146" i="1" s="1"/>
  <c r="AD146" i="1" s="1"/>
  <c r="AB145" i="1"/>
  <c r="AC145" i="1" s="1"/>
  <c r="AD145" i="1" s="1"/>
  <c r="X1170" i="1"/>
  <c r="Y1170" i="1" s="1"/>
  <c r="Z1170" i="1" s="1"/>
  <c r="X1102" i="1"/>
  <c r="Y1102" i="1" s="1"/>
  <c r="Z1102" i="1" s="1"/>
  <c r="X1035" i="1"/>
  <c r="Y1035" i="1" s="1"/>
  <c r="Z1035" i="1" s="1"/>
  <c r="X1022" i="1"/>
  <c r="Y1022" i="1" s="1"/>
  <c r="Z1022" i="1" s="1"/>
  <c r="X805" i="1"/>
  <c r="Y805" i="1" s="1"/>
  <c r="Z805" i="1" s="1"/>
  <c r="X792" i="1"/>
  <c r="Y792" i="1" s="1"/>
  <c r="Z792" i="1" s="1"/>
  <c r="X749" i="1"/>
  <c r="Y749" i="1" s="1"/>
  <c r="Z749" i="1" s="1"/>
  <c r="X748" i="1"/>
  <c r="Y748" i="1" s="1"/>
  <c r="Z748" i="1" s="1"/>
  <c r="X747" i="1"/>
  <c r="Y747" i="1" s="1"/>
  <c r="Z747" i="1" s="1"/>
  <c r="X740" i="1"/>
  <c r="X731" i="1"/>
  <c r="Y731" i="1" s="1"/>
  <c r="Z731" i="1" s="1"/>
  <c r="X719" i="1"/>
  <c r="Y719" i="1" s="1"/>
  <c r="Z719" i="1" s="1"/>
  <c r="X718" i="1"/>
  <c r="Y718" i="1" s="1"/>
  <c r="Z718" i="1" s="1"/>
  <c r="X701" i="1"/>
  <c r="Y701" i="1" s="1"/>
  <c r="Z701" i="1" s="1"/>
  <c r="X691" i="1"/>
  <c r="Y691" i="1" s="1"/>
  <c r="Z691" i="1" s="1"/>
  <c r="X676" i="1"/>
  <c r="Y676" i="1" s="1"/>
  <c r="Z676" i="1" s="1"/>
  <c r="X667" i="1"/>
  <c r="Y667" i="1" s="1"/>
  <c r="Z667" i="1" s="1"/>
  <c r="X649" i="1"/>
  <c r="Y649" i="1" s="1"/>
  <c r="Z649" i="1" s="1"/>
  <c r="X648" i="1"/>
  <c r="Y648" i="1" s="1"/>
  <c r="Z648" i="1" s="1"/>
  <c r="X647" i="1"/>
  <c r="Y647" i="1" s="1"/>
  <c r="Z647" i="1" s="1"/>
  <c r="X646" i="1"/>
  <c r="Y646" i="1" s="1"/>
  <c r="Z646" i="1" s="1"/>
  <c r="X634" i="1"/>
  <c r="Y634" i="1" s="1"/>
  <c r="Z634" i="1" s="1"/>
  <c r="X631" i="1"/>
  <c r="Y631" i="1" s="1"/>
  <c r="Z631" i="1" s="1"/>
  <c r="X622" i="1"/>
  <c r="Y622" i="1" s="1"/>
  <c r="Z622" i="1" s="1"/>
  <c r="X608" i="1"/>
  <c r="Y608" i="1" s="1"/>
  <c r="Z608" i="1" s="1"/>
  <c r="X595" i="1"/>
  <c r="Y595" i="1" s="1"/>
  <c r="Z595" i="1" s="1"/>
  <c r="X592" i="1"/>
  <c r="Y592" i="1" s="1"/>
  <c r="Z592" i="1" s="1"/>
  <c r="X583" i="1"/>
  <c r="Y583" i="1" s="1"/>
  <c r="Z583" i="1" s="1"/>
  <c r="X575" i="1"/>
  <c r="Y575" i="1" s="1"/>
  <c r="Z575" i="1" s="1"/>
  <c r="X567" i="1"/>
  <c r="Y567" i="1" s="1"/>
  <c r="Z567" i="1" s="1"/>
  <c r="X564" i="1"/>
  <c r="Y564" i="1" s="1"/>
  <c r="Z564" i="1" s="1"/>
  <c r="X539" i="1"/>
  <c r="Y539" i="1" s="1"/>
  <c r="Z539" i="1" s="1"/>
  <c r="X532" i="1"/>
  <c r="Y532" i="1" s="1"/>
  <c r="Z532" i="1" s="1"/>
  <c r="X527" i="1"/>
  <c r="Y527" i="1" s="1"/>
  <c r="Z527" i="1" s="1"/>
  <c r="X524" i="1"/>
  <c r="Y524" i="1" s="1"/>
  <c r="Z524" i="1" s="1"/>
  <c r="X514" i="1"/>
  <c r="Y514" i="1" s="1"/>
  <c r="Z514" i="1" s="1"/>
  <c r="X513" i="1"/>
  <c r="Y513" i="1" s="1"/>
  <c r="Z513" i="1" s="1"/>
  <c r="X507" i="1"/>
  <c r="Y507" i="1" s="1"/>
  <c r="Z507" i="1" s="1"/>
  <c r="X499" i="1"/>
  <c r="Y499" i="1" s="1"/>
  <c r="Z499" i="1" s="1"/>
  <c r="X498" i="1"/>
  <c r="Y498" i="1" s="1"/>
  <c r="Z498" i="1" s="1"/>
  <c r="X484" i="1"/>
  <c r="Y484" i="1" s="1"/>
  <c r="Z484" i="1" s="1"/>
  <c r="X464" i="1"/>
  <c r="Y464" i="1" s="1"/>
  <c r="Z464" i="1" s="1"/>
  <c r="X447" i="1"/>
  <c r="Y447" i="1" s="1"/>
  <c r="Z447" i="1" s="1"/>
  <c r="X431" i="1"/>
  <c r="Y431" i="1" s="1"/>
  <c r="Z431" i="1" s="1"/>
  <c r="X430" i="1"/>
  <c r="Y430" i="1" s="1"/>
  <c r="Z430" i="1" s="1"/>
  <c r="X417" i="1"/>
  <c r="Y417" i="1" s="1"/>
  <c r="Z417" i="1" s="1"/>
  <c r="X388" i="1"/>
  <c r="Y388" i="1" s="1"/>
  <c r="Z388" i="1" s="1"/>
  <c r="X383" i="1"/>
  <c r="Y383" i="1" s="1"/>
  <c r="Z383" i="1" s="1"/>
  <c r="X382" i="1"/>
  <c r="Y382" i="1" s="1"/>
  <c r="Z382" i="1" s="1"/>
  <c r="X377" i="1"/>
  <c r="Y377" i="1" s="1"/>
  <c r="Z377" i="1" s="1"/>
  <c r="X368" i="1"/>
  <c r="Y368" i="1" s="1"/>
  <c r="Z368" i="1" s="1"/>
  <c r="X367" i="1"/>
  <c r="Y367" i="1" s="1"/>
  <c r="Z367" i="1" s="1"/>
  <c r="X357" i="1"/>
  <c r="Y357" i="1" s="1"/>
  <c r="Z357" i="1" s="1"/>
  <c r="X350" i="1"/>
  <c r="Y350" i="1" s="1"/>
  <c r="Z350" i="1" s="1"/>
  <c r="X342" i="1"/>
  <c r="Y342" i="1" s="1"/>
  <c r="Z342" i="1" s="1"/>
  <c r="X315" i="1"/>
  <c r="Y315" i="1" s="1"/>
  <c r="Z315" i="1" s="1"/>
  <c r="X273" i="1"/>
  <c r="Y273" i="1" s="1"/>
  <c r="Z273" i="1" s="1"/>
  <c r="X267" i="1"/>
  <c r="Y267" i="1" s="1"/>
  <c r="Z267" i="1" s="1"/>
  <c r="X259" i="1"/>
  <c r="Y259" i="1" s="1"/>
  <c r="Z259" i="1" s="1"/>
  <c r="X249" i="1"/>
  <c r="Y249" i="1" s="1"/>
  <c r="Z249" i="1" s="1"/>
  <c r="X240" i="1"/>
  <c r="Y240" i="1" s="1"/>
  <c r="Z240" i="1" s="1"/>
  <c r="X227" i="1"/>
  <c r="Y227" i="1" s="1"/>
  <c r="Z227" i="1" s="1"/>
  <c r="X219" i="1"/>
  <c r="Y219" i="1" s="1"/>
  <c r="Z219" i="1" s="1"/>
  <c r="X218" i="1"/>
  <c r="Y218" i="1" s="1"/>
  <c r="Z218" i="1" s="1"/>
  <c r="X217" i="1"/>
  <c r="Y217" i="1" s="1"/>
  <c r="Z217" i="1" s="1"/>
  <c r="X209" i="1"/>
  <c r="Y209" i="1" s="1"/>
  <c r="Z209" i="1" s="1"/>
  <c r="X199" i="1"/>
  <c r="Y199" i="1" s="1"/>
  <c r="Z199" i="1" s="1"/>
  <c r="X184" i="1"/>
  <c r="Y184" i="1" s="1"/>
  <c r="Z184" i="1" s="1"/>
  <c r="X178" i="1"/>
  <c r="Y178" i="1" s="1"/>
  <c r="Z178" i="1" s="1"/>
  <c r="X177" i="1"/>
  <c r="Y177" i="1" s="1"/>
  <c r="Z177" i="1" s="1"/>
  <c r="X174" i="1"/>
  <c r="Y174" i="1" s="1"/>
  <c r="Z174" i="1" s="1"/>
  <c r="X166" i="1"/>
  <c r="Y166" i="1" s="1"/>
  <c r="Z166" i="1" s="1"/>
  <c r="X161" i="1"/>
  <c r="Y161" i="1" s="1"/>
  <c r="Z161" i="1" s="1"/>
  <c r="X156" i="1"/>
  <c r="Y156" i="1" s="1"/>
  <c r="Z156" i="1" s="1"/>
  <c r="X155" i="1"/>
  <c r="Y155" i="1" s="1"/>
  <c r="Z155" i="1" s="1"/>
  <c r="X151" i="1"/>
  <c r="Y151" i="1" s="1"/>
  <c r="Z151" i="1" s="1"/>
  <c r="X146" i="1"/>
  <c r="Y146" i="1" s="1"/>
  <c r="Z146" i="1" s="1"/>
  <c r="X145" i="1"/>
  <c r="Y145" i="1" s="1"/>
  <c r="Z145" i="1" s="1"/>
  <c r="S122" i="1"/>
  <c r="O1170" i="1"/>
  <c r="P1170" i="1" s="1"/>
  <c r="Q1170" i="1" s="1"/>
  <c r="O1134" i="1"/>
  <c r="P1134" i="1" s="1"/>
  <c r="Q1134" i="1" s="1"/>
  <c r="O1106" i="1"/>
  <c r="P1106" i="1" s="1"/>
  <c r="Q1106" i="1" s="1"/>
  <c r="O1102" i="1"/>
  <c r="P1102" i="1" s="1"/>
  <c r="Q1102" i="1" s="1"/>
  <c r="O1094" i="1"/>
  <c r="P1094" i="1" s="1"/>
  <c r="Q1094" i="1" s="1"/>
  <c r="O1035" i="1"/>
  <c r="P1035" i="1" s="1"/>
  <c r="Q1035" i="1" s="1"/>
  <c r="O1022" i="1"/>
  <c r="P1022" i="1" s="1"/>
  <c r="Q1022" i="1" s="1"/>
  <c r="O805" i="1"/>
  <c r="P805" i="1" s="1"/>
  <c r="Q805" i="1" s="1"/>
  <c r="O775" i="1"/>
  <c r="P775" i="1" s="1"/>
  <c r="Q775" i="1" s="1"/>
  <c r="O749" i="1"/>
  <c r="P749" i="1" s="1"/>
  <c r="Q749" i="1" s="1"/>
  <c r="O748" i="1"/>
  <c r="P748" i="1" s="1"/>
  <c r="Q748" i="1" s="1"/>
  <c r="O747" i="1"/>
  <c r="P747" i="1" s="1"/>
  <c r="Q747" i="1" s="1"/>
  <c r="O740" i="1"/>
  <c r="P740" i="1" s="1"/>
  <c r="Q740" i="1" s="1"/>
  <c r="O731" i="1"/>
  <c r="P731" i="1" s="1"/>
  <c r="Q731" i="1" s="1"/>
  <c r="O719" i="1"/>
  <c r="P719" i="1" s="1"/>
  <c r="Q719" i="1" s="1"/>
  <c r="O718" i="1"/>
  <c r="P718" i="1" s="1"/>
  <c r="Q718" i="1" s="1"/>
  <c r="O701" i="1"/>
  <c r="P701" i="1" s="1"/>
  <c r="Q701" i="1" s="1"/>
  <c r="O691" i="1"/>
  <c r="P691" i="1" s="1"/>
  <c r="Q691" i="1" s="1"/>
  <c r="O676" i="1"/>
  <c r="P676" i="1" s="1"/>
  <c r="Q676" i="1" s="1"/>
  <c r="O667" i="1"/>
  <c r="P667" i="1" s="1"/>
  <c r="Q667" i="1" s="1"/>
  <c r="O649" i="1"/>
  <c r="P649" i="1" s="1"/>
  <c r="Q649" i="1" s="1"/>
  <c r="O648" i="1"/>
  <c r="P648" i="1" s="1"/>
  <c r="Q648" i="1" s="1"/>
  <c r="O647" i="1"/>
  <c r="P647" i="1" s="1"/>
  <c r="Q647" i="1" s="1"/>
  <c r="O646" i="1"/>
  <c r="P646" i="1" s="1"/>
  <c r="Q646" i="1" s="1"/>
  <c r="O634" i="1"/>
  <c r="P634" i="1" s="1"/>
  <c r="Q634" i="1" s="1"/>
  <c r="O631" i="1"/>
  <c r="P631" i="1" s="1"/>
  <c r="Q631" i="1" s="1"/>
  <c r="O622" i="1"/>
  <c r="P622" i="1" s="1"/>
  <c r="Q622" i="1" s="1"/>
  <c r="O608" i="1"/>
  <c r="P608" i="1" s="1"/>
  <c r="Q608" i="1" s="1"/>
  <c r="O595" i="1"/>
  <c r="P595" i="1" s="1"/>
  <c r="Q595" i="1" s="1"/>
  <c r="O592" i="1"/>
  <c r="P592" i="1" s="1"/>
  <c r="Q592" i="1" s="1"/>
  <c r="O583" i="1"/>
  <c r="P583" i="1" s="1"/>
  <c r="Q583" i="1" s="1"/>
  <c r="O575" i="1"/>
  <c r="P575" i="1" s="1"/>
  <c r="Q575" i="1" s="1"/>
  <c r="O567" i="1"/>
  <c r="P567" i="1" s="1"/>
  <c r="Q567" i="1" s="1"/>
  <c r="O564" i="1"/>
  <c r="P564" i="1" s="1"/>
  <c r="Q564" i="1" s="1"/>
  <c r="O539" i="1"/>
  <c r="P539" i="1" s="1"/>
  <c r="Q539" i="1" s="1"/>
  <c r="O527" i="1"/>
  <c r="P527" i="1" s="1"/>
  <c r="Q527" i="1" s="1"/>
  <c r="O524" i="1"/>
  <c r="P524" i="1" s="1"/>
  <c r="Q524" i="1" s="1"/>
  <c r="O514" i="1"/>
  <c r="P514" i="1" s="1"/>
  <c r="Q514" i="1" s="1"/>
  <c r="O513" i="1"/>
  <c r="P513" i="1" s="1"/>
  <c r="Q513" i="1" s="1"/>
  <c r="O499" i="1"/>
  <c r="P499" i="1" s="1"/>
  <c r="Q499" i="1" s="1"/>
  <c r="O498" i="1"/>
  <c r="P498" i="1" s="1"/>
  <c r="Q498" i="1" s="1"/>
  <c r="O484" i="1"/>
  <c r="P484" i="1" s="1"/>
  <c r="Q484" i="1" s="1"/>
  <c r="O464" i="1"/>
  <c r="P464" i="1" s="1"/>
  <c r="Q464" i="1" s="1"/>
  <c r="O447" i="1"/>
  <c r="P447" i="1" s="1"/>
  <c r="Q447" i="1" s="1"/>
  <c r="O431" i="1"/>
  <c r="P431" i="1" s="1"/>
  <c r="Q431" i="1" s="1"/>
  <c r="O430" i="1"/>
  <c r="P430" i="1" s="1"/>
  <c r="Q430" i="1" s="1"/>
  <c r="O417" i="1"/>
  <c r="P417" i="1" s="1"/>
  <c r="Q417" i="1" s="1"/>
  <c r="O388" i="1"/>
  <c r="P388" i="1" s="1"/>
  <c r="Q388" i="1" s="1"/>
  <c r="O383" i="1"/>
  <c r="P383" i="1" s="1"/>
  <c r="Q383" i="1" s="1"/>
  <c r="O382" i="1"/>
  <c r="P382" i="1" s="1"/>
  <c r="Q382" i="1" s="1"/>
  <c r="O377" i="1"/>
  <c r="P377" i="1" s="1"/>
  <c r="Q377" i="1" s="1"/>
  <c r="O368" i="1"/>
  <c r="P368" i="1" s="1"/>
  <c r="Q368" i="1" s="1"/>
  <c r="O367" i="1"/>
  <c r="P367" i="1" s="1"/>
  <c r="Q367" i="1" s="1"/>
  <c r="O357" i="1"/>
  <c r="P357" i="1" s="1"/>
  <c r="Q357" i="1" s="1"/>
  <c r="O350" i="1"/>
  <c r="P350" i="1" s="1"/>
  <c r="Q350" i="1" s="1"/>
  <c r="O342" i="1"/>
  <c r="P342" i="1" s="1"/>
  <c r="Q342" i="1" s="1"/>
  <c r="O331" i="1"/>
  <c r="P331" i="1" s="1"/>
  <c r="Q331" i="1" s="1"/>
  <c r="O315" i="1"/>
  <c r="P315" i="1" s="1"/>
  <c r="Q315" i="1" s="1"/>
  <c r="O273" i="1"/>
  <c r="P273" i="1" s="1"/>
  <c r="Q273" i="1" s="1"/>
  <c r="O267" i="1"/>
  <c r="P267" i="1" s="1"/>
  <c r="Q267" i="1" s="1"/>
  <c r="O259" i="1"/>
  <c r="P259" i="1" s="1"/>
  <c r="Q259" i="1" s="1"/>
  <c r="O249" i="1"/>
  <c r="P249" i="1" s="1"/>
  <c r="Q249" i="1" s="1"/>
  <c r="O227" i="1"/>
  <c r="P227" i="1" s="1"/>
  <c r="Q227" i="1" s="1"/>
  <c r="O219" i="1"/>
  <c r="P219" i="1" s="1"/>
  <c r="Q219" i="1" s="1"/>
  <c r="O218" i="1"/>
  <c r="P218" i="1" s="1"/>
  <c r="Q218" i="1" s="1"/>
  <c r="O209" i="1"/>
  <c r="P209" i="1" s="1"/>
  <c r="Q209" i="1" s="1"/>
  <c r="O199" i="1"/>
  <c r="P199" i="1" s="1"/>
  <c r="Q199" i="1" s="1"/>
  <c r="O184" i="1"/>
  <c r="P184" i="1" s="1"/>
  <c r="Q184" i="1" s="1"/>
  <c r="O178" i="1"/>
  <c r="P178" i="1" s="1"/>
  <c r="Q178" i="1" s="1"/>
  <c r="O177" i="1"/>
  <c r="P177" i="1" s="1"/>
  <c r="Q177" i="1" s="1"/>
  <c r="O174" i="1"/>
  <c r="P174" i="1" s="1"/>
  <c r="Q174" i="1" s="1"/>
  <c r="O167" i="1"/>
  <c r="P167" i="1" s="1"/>
  <c r="Q167" i="1" s="1"/>
  <c r="O166" i="1"/>
  <c r="P166" i="1" s="1"/>
  <c r="Q166" i="1" s="1"/>
  <c r="O161" i="1"/>
  <c r="P161" i="1" s="1"/>
  <c r="Q161" i="1" s="1"/>
  <c r="O156" i="1"/>
  <c r="P156" i="1" s="1"/>
  <c r="Q156" i="1" s="1"/>
  <c r="O155" i="1"/>
  <c r="P155" i="1" s="1"/>
  <c r="Q155" i="1" s="1"/>
  <c r="O151" i="1"/>
  <c r="P151" i="1" s="1"/>
  <c r="Q151" i="1" s="1"/>
  <c r="O146" i="1"/>
  <c r="P146" i="1" s="1"/>
  <c r="Q146" i="1" s="1"/>
  <c r="O145" i="1"/>
  <c r="P145" i="1" s="1"/>
  <c r="Q145" i="1" s="1"/>
  <c r="K1170" i="1"/>
  <c r="L1170" i="1" s="1"/>
  <c r="M1170" i="1" s="1"/>
  <c r="K1102" i="1"/>
  <c r="L1102" i="1" s="1"/>
  <c r="M1102" i="1" s="1"/>
  <c r="K1035" i="1"/>
  <c r="L1035" i="1" s="1"/>
  <c r="M1035" i="1" s="1"/>
  <c r="K1022" i="1"/>
  <c r="L1022" i="1" s="1"/>
  <c r="M1022" i="1" s="1"/>
  <c r="K805" i="1"/>
  <c r="L805" i="1" s="1"/>
  <c r="M805" i="1" s="1"/>
  <c r="K749" i="1"/>
  <c r="L749" i="1" s="1"/>
  <c r="M749" i="1" s="1"/>
  <c r="K748" i="1"/>
  <c r="L748" i="1" s="1"/>
  <c r="M748" i="1" s="1"/>
  <c r="K747" i="1"/>
  <c r="L747" i="1" s="1"/>
  <c r="M747" i="1" s="1"/>
  <c r="K740" i="1"/>
  <c r="L740" i="1" s="1"/>
  <c r="M740" i="1" s="1"/>
  <c r="K731" i="1"/>
  <c r="L731" i="1" s="1"/>
  <c r="M731" i="1" s="1"/>
  <c r="K719" i="1"/>
  <c r="L719" i="1" s="1"/>
  <c r="M719" i="1" s="1"/>
  <c r="K718" i="1"/>
  <c r="L718" i="1" s="1"/>
  <c r="M718" i="1" s="1"/>
  <c r="K701" i="1"/>
  <c r="L701" i="1" s="1"/>
  <c r="M701" i="1" s="1"/>
  <c r="K691" i="1"/>
  <c r="L691" i="1" s="1"/>
  <c r="M691" i="1" s="1"/>
  <c r="K676" i="1"/>
  <c r="L676" i="1" s="1"/>
  <c r="M676" i="1" s="1"/>
  <c r="K667" i="1"/>
  <c r="L667" i="1" s="1"/>
  <c r="M667" i="1" s="1"/>
  <c r="K649" i="1"/>
  <c r="L649" i="1" s="1"/>
  <c r="M649" i="1" s="1"/>
  <c r="K648" i="1"/>
  <c r="L648" i="1" s="1"/>
  <c r="M648" i="1" s="1"/>
  <c r="K647" i="1"/>
  <c r="L647" i="1" s="1"/>
  <c r="M647" i="1" s="1"/>
  <c r="K646" i="1"/>
  <c r="L646" i="1" s="1"/>
  <c r="M646" i="1" s="1"/>
  <c r="K634" i="1"/>
  <c r="L634" i="1" s="1"/>
  <c r="M634" i="1" s="1"/>
  <c r="K631" i="1"/>
  <c r="L631" i="1" s="1"/>
  <c r="M631" i="1" s="1"/>
  <c r="K622" i="1"/>
  <c r="L622" i="1" s="1"/>
  <c r="M622" i="1" s="1"/>
  <c r="K608" i="1"/>
  <c r="L608" i="1" s="1"/>
  <c r="M608" i="1" s="1"/>
  <c r="K596" i="1"/>
  <c r="L596" i="1" s="1"/>
  <c r="M596" i="1" s="1"/>
  <c r="K595" i="1"/>
  <c r="L595" i="1" s="1"/>
  <c r="M595" i="1" s="1"/>
  <c r="K592" i="1"/>
  <c r="L592" i="1" s="1"/>
  <c r="M592" i="1" s="1"/>
  <c r="K583" i="1"/>
  <c r="L583" i="1" s="1"/>
  <c r="M583" i="1" s="1"/>
  <c r="K575" i="1"/>
  <c r="L575" i="1" s="1"/>
  <c r="M575" i="1" s="1"/>
  <c r="K567" i="1"/>
  <c r="L567" i="1" s="1"/>
  <c r="M567" i="1" s="1"/>
  <c r="K564" i="1"/>
  <c r="L564" i="1" s="1"/>
  <c r="M564" i="1" s="1"/>
  <c r="K539" i="1"/>
  <c r="L539" i="1" s="1"/>
  <c r="M539" i="1" s="1"/>
  <c r="K532" i="1"/>
  <c r="L532" i="1" s="1"/>
  <c r="M532" i="1" s="1"/>
  <c r="K527" i="1"/>
  <c r="L527" i="1" s="1"/>
  <c r="M527" i="1" s="1"/>
  <c r="K524" i="1"/>
  <c r="L524" i="1" s="1"/>
  <c r="M524" i="1" s="1"/>
  <c r="K514" i="1"/>
  <c r="L514" i="1" s="1"/>
  <c r="M514" i="1" s="1"/>
  <c r="K513" i="1"/>
  <c r="L513" i="1" s="1"/>
  <c r="M513" i="1" s="1"/>
  <c r="K507" i="1"/>
  <c r="L507" i="1" s="1"/>
  <c r="M507" i="1" s="1"/>
  <c r="K499" i="1"/>
  <c r="L499" i="1" s="1"/>
  <c r="M499" i="1" s="1"/>
  <c r="K498" i="1"/>
  <c r="L498" i="1" s="1"/>
  <c r="M498" i="1" s="1"/>
  <c r="K484" i="1"/>
  <c r="L484" i="1" s="1"/>
  <c r="M484" i="1" s="1"/>
  <c r="K464" i="1"/>
  <c r="L464" i="1" s="1"/>
  <c r="M464" i="1" s="1"/>
  <c r="K447" i="1"/>
  <c r="L447" i="1" s="1"/>
  <c r="M447" i="1" s="1"/>
  <c r="K431" i="1"/>
  <c r="L431" i="1" s="1"/>
  <c r="M431" i="1" s="1"/>
  <c r="K430" i="1"/>
  <c r="L430" i="1" s="1"/>
  <c r="M430" i="1" s="1"/>
  <c r="K417" i="1"/>
  <c r="L417" i="1" s="1"/>
  <c r="M417" i="1" s="1"/>
  <c r="K388" i="1"/>
  <c r="L388" i="1" s="1"/>
  <c r="M388" i="1" s="1"/>
  <c r="K383" i="1"/>
  <c r="L383" i="1" s="1"/>
  <c r="M383" i="1" s="1"/>
  <c r="K382" i="1"/>
  <c r="L382" i="1" s="1"/>
  <c r="M382" i="1" s="1"/>
  <c r="K377" i="1"/>
  <c r="L377" i="1" s="1"/>
  <c r="M377" i="1" s="1"/>
  <c r="K368" i="1"/>
  <c r="L368" i="1" s="1"/>
  <c r="M368" i="1" s="1"/>
  <c r="K367" i="1"/>
  <c r="L367" i="1" s="1"/>
  <c r="M367" i="1" s="1"/>
  <c r="K357" i="1"/>
  <c r="L357" i="1" s="1"/>
  <c r="M357" i="1" s="1"/>
  <c r="K350" i="1"/>
  <c r="L350" i="1" s="1"/>
  <c r="M350" i="1" s="1"/>
  <c r="K342" i="1"/>
  <c r="L342" i="1" s="1"/>
  <c r="M342" i="1" s="1"/>
  <c r="K315" i="1"/>
  <c r="L315" i="1" s="1"/>
  <c r="M315" i="1" s="1"/>
  <c r="K273" i="1"/>
  <c r="L273" i="1" s="1"/>
  <c r="M273" i="1" s="1"/>
  <c r="K267" i="1"/>
  <c r="L267" i="1" s="1"/>
  <c r="M267" i="1" s="1"/>
  <c r="K259" i="1"/>
  <c r="L259" i="1" s="1"/>
  <c r="M259" i="1" s="1"/>
  <c r="K249" i="1"/>
  <c r="L249" i="1" s="1"/>
  <c r="M249" i="1" s="1"/>
  <c r="K240" i="1"/>
  <c r="L240" i="1" s="1"/>
  <c r="M240" i="1" s="1"/>
  <c r="K227" i="1"/>
  <c r="L227" i="1" s="1"/>
  <c r="M227" i="1" s="1"/>
  <c r="K219" i="1"/>
  <c r="L219" i="1" s="1"/>
  <c r="M219" i="1" s="1"/>
  <c r="K218" i="1"/>
  <c r="L218" i="1" s="1"/>
  <c r="M218" i="1" s="1"/>
  <c r="K217" i="1"/>
  <c r="L217" i="1" s="1"/>
  <c r="M217" i="1" s="1"/>
  <c r="K209" i="1"/>
  <c r="L209" i="1" s="1"/>
  <c r="M209" i="1" s="1"/>
  <c r="K199" i="1"/>
  <c r="L199" i="1" s="1"/>
  <c r="M199" i="1" s="1"/>
  <c r="K184" i="1"/>
  <c r="L184" i="1" s="1"/>
  <c r="M184" i="1" s="1"/>
  <c r="K178" i="1"/>
  <c r="L178" i="1" s="1"/>
  <c r="M178" i="1" s="1"/>
  <c r="K177" i="1"/>
  <c r="L177" i="1" s="1"/>
  <c r="M177" i="1" s="1"/>
  <c r="K174" i="1"/>
  <c r="L174" i="1" s="1"/>
  <c r="M174" i="1" s="1"/>
  <c r="K166" i="1"/>
  <c r="L166" i="1" s="1"/>
  <c r="M166" i="1" s="1"/>
  <c r="K161" i="1"/>
  <c r="L161" i="1" s="1"/>
  <c r="M161" i="1" s="1"/>
  <c r="K156" i="1"/>
  <c r="L156" i="1" s="1"/>
  <c r="M156" i="1" s="1"/>
  <c r="K155" i="1"/>
  <c r="L155" i="1" s="1"/>
  <c r="M155" i="1" s="1"/>
  <c r="K151" i="1"/>
  <c r="L151" i="1" s="1"/>
  <c r="M151" i="1" s="1"/>
  <c r="K146" i="1"/>
  <c r="L146" i="1" s="1"/>
  <c r="M146" i="1" s="1"/>
  <c r="K145" i="1"/>
  <c r="L145" i="1" s="1"/>
  <c r="M145" i="1" s="1"/>
  <c r="B21" i="3" a="1"/>
  <c r="B21" i="3" s="1"/>
  <c r="B11" i="3" a="1"/>
  <c r="B11" i="3" s="1"/>
  <c r="CG112" i="1"/>
  <c r="CH112" i="1" s="1"/>
  <c r="CG117" i="1"/>
  <c r="CH117" i="1" s="1"/>
  <c r="CG127" i="1"/>
  <c r="CH127" i="1" s="1"/>
  <c r="CG128" i="1"/>
  <c r="CH128" i="1" s="1"/>
  <c r="CG131" i="1"/>
  <c r="CH131" i="1" s="1"/>
  <c r="CG132" i="1"/>
  <c r="CH132" i="1" s="1"/>
  <c r="CG133" i="1"/>
  <c r="CH133" i="1" s="1"/>
  <c r="CG136" i="1"/>
  <c r="CH136" i="1" s="1"/>
  <c r="CG137" i="1"/>
  <c r="CH137" i="1" s="1"/>
  <c r="CG145" i="1"/>
  <c r="CH145" i="1" s="1"/>
  <c r="CG146" i="1"/>
  <c r="CH146" i="1" s="1"/>
  <c r="CG147" i="1"/>
  <c r="CH147" i="1" s="1"/>
  <c r="CG150" i="1"/>
  <c r="CH150" i="1" s="1"/>
  <c r="CG151" i="1"/>
  <c r="CH151" i="1" s="1"/>
  <c r="CG152" i="1"/>
  <c r="CH152" i="1" s="1"/>
  <c r="CG155" i="1"/>
  <c r="CH155" i="1" s="1"/>
  <c r="CG156" i="1"/>
  <c r="CH156" i="1" s="1"/>
  <c r="CG160" i="1"/>
  <c r="CH160" i="1" s="1"/>
  <c r="CG161" i="1"/>
  <c r="CH161" i="1" s="1"/>
  <c r="CG164" i="1"/>
  <c r="CH164" i="1" s="1"/>
  <c r="CG165" i="1"/>
  <c r="CH165" i="1" s="1"/>
  <c r="CG166" i="1"/>
  <c r="CH166" i="1" s="1"/>
  <c r="CG169" i="1"/>
  <c r="CH169" i="1" s="1"/>
  <c r="CG174" i="1"/>
  <c r="CH174" i="1" s="1"/>
  <c r="CG175" i="1"/>
  <c r="CH175" i="1" s="1"/>
  <c r="CG177" i="1"/>
  <c r="CH177" i="1" s="1"/>
  <c r="CG178" i="1"/>
  <c r="CH178" i="1" s="1"/>
  <c r="CG184" i="1"/>
  <c r="CH184" i="1" s="1"/>
  <c r="CG191" i="1"/>
  <c r="CH191" i="1" s="1"/>
  <c r="CG192" i="1"/>
  <c r="CH192" i="1" s="1"/>
  <c r="CG199" i="1"/>
  <c r="CH199" i="1" s="1"/>
  <c r="CG200" i="1"/>
  <c r="CH200" i="1" s="1"/>
  <c r="CG204" i="1"/>
  <c r="CH204" i="1" s="1"/>
  <c r="CG205" i="1"/>
  <c r="CH205" i="1" s="1"/>
  <c r="CG209" i="1"/>
  <c r="CH209" i="1" s="1"/>
  <c r="CG212" i="1"/>
  <c r="CH212" i="1" s="1"/>
  <c r="CG213" i="1"/>
  <c r="CH213" i="1" s="1"/>
  <c r="CG217" i="1"/>
  <c r="CH217" i="1" s="1"/>
  <c r="CG218" i="1"/>
  <c r="CH218" i="1" s="1"/>
  <c r="CG219" i="1"/>
  <c r="CH219" i="1" s="1"/>
  <c r="CG223" i="1"/>
  <c r="CH223" i="1" s="1"/>
  <c r="CG227" i="1"/>
  <c r="CH227" i="1" s="1"/>
  <c r="CG228" i="1"/>
  <c r="CH228" i="1" s="1"/>
  <c r="CG229" i="1"/>
  <c r="CH229" i="1" s="1"/>
  <c r="CG230" i="1"/>
  <c r="CH230" i="1" s="1"/>
  <c r="CG235" i="1"/>
  <c r="CH235" i="1" s="1"/>
  <c r="CG237" i="1"/>
  <c r="CH237" i="1" s="1"/>
  <c r="CG238" i="1"/>
  <c r="CH238" i="1" s="1"/>
  <c r="CG240" i="1"/>
  <c r="CH240" i="1" s="1"/>
  <c r="CG241" i="1"/>
  <c r="CH241" i="1" s="1"/>
  <c r="CG243" i="1"/>
  <c r="CH243" i="1" s="1"/>
  <c r="CG244" i="1"/>
  <c r="CH244" i="1" s="1"/>
  <c r="CG249" i="1"/>
  <c r="CH249" i="1" s="1"/>
  <c r="CG250" i="1"/>
  <c r="CH250" i="1" s="1"/>
  <c r="CG252" i="1"/>
  <c r="CH252" i="1" s="1"/>
  <c r="CG253" i="1"/>
  <c r="CH253" i="1" s="1"/>
  <c r="CG259" i="1"/>
  <c r="CH259" i="1" s="1"/>
  <c r="CG260" i="1"/>
  <c r="CH260" i="1" s="1"/>
  <c r="CG261" i="1"/>
  <c r="CH261" i="1" s="1"/>
  <c r="CG267" i="1"/>
  <c r="CH267" i="1" s="1"/>
  <c r="CG268" i="1"/>
  <c r="CH268" i="1" s="1"/>
  <c r="CG269" i="1"/>
  <c r="CH269" i="1" s="1"/>
  <c r="CG270" i="1"/>
  <c r="CH270" i="1" s="1"/>
  <c r="CG273" i="1"/>
  <c r="CH273" i="1" s="1"/>
  <c r="CG274" i="1"/>
  <c r="CH274" i="1" s="1"/>
  <c r="CG275" i="1"/>
  <c r="CH275" i="1" s="1"/>
  <c r="CG276" i="1"/>
  <c r="CH276" i="1" s="1"/>
  <c r="CG279" i="1"/>
  <c r="CH279" i="1" s="1"/>
  <c r="CG280" i="1"/>
  <c r="CH280" i="1" s="1"/>
  <c r="CG281" i="1"/>
  <c r="CH281" i="1" s="1"/>
  <c r="CG288" i="1"/>
  <c r="CH288" i="1" s="1"/>
  <c r="CG289" i="1"/>
  <c r="CH289" i="1" s="1"/>
  <c r="CG295" i="1"/>
  <c r="CH295" i="1" s="1"/>
  <c r="CG296" i="1"/>
  <c r="CH296" i="1" s="1"/>
  <c r="CG298" i="1"/>
  <c r="CH298" i="1" s="1"/>
  <c r="CG315" i="1"/>
  <c r="CH315" i="1" s="1"/>
  <c r="CG320" i="1"/>
  <c r="CH320" i="1" s="1"/>
  <c r="CG322" i="1"/>
  <c r="CH322" i="1" s="1"/>
  <c r="CG324" i="1"/>
  <c r="CH324" i="1" s="1"/>
  <c r="CG325" i="1"/>
  <c r="CH325" i="1" s="1"/>
  <c r="CG326" i="1"/>
  <c r="CH326" i="1" s="1"/>
  <c r="CG327" i="1"/>
  <c r="CH327" i="1" s="1"/>
  <c r="CG330" i="1"/>
  <c r="CH330" i="1" s="1"/>
  <c r="CG331" i="1"/>
  <c r="CH331" i="1" s="1"/>
  <c r="CG332" i="1"/>
  <c r="CH332" i="1" s="1"/>
  <c r="CG335" i="1"/>
  <c r="CH335" i="1" s="1"/>
  <c r="CG339" i="1"/>
  <c r="CH339" i="1" s="1"/>
  <c r="CG342" i="1"/>
  <c r="CH342" i="1" s="1"/>
  <c r="CG343" i="1"/>
  <c r="CH343" i="1" s="1"/>
  <c r="CG349" i="1"/>
  <c r="CH349" i="1" s="1"/>
  <c r="CG350" i="1"/>
  <c r="CH350" i="1" s="1"/>
  <c r="CG352" i="1"/>
  <c r="CH352" i="1" s="1"/>
  <c r="CG353" i="1"/>
  <c r="CH353" i="1" s="1"/>
  <c r="CG354" i="1"/>
  <c r="CH354" i="1" s="1"/>
  <c r="CG357" i="1"/>
  <c r="CH357" i="1" s="1"/>
  <c r="CG367" i="1"/>
  <c r="CH367" i="1" s="1"/>
  <c r="CG368" i="1"/>
  <c r="CH368" i="1" s="1"/>
  <c r="CG374" i="1"/>
  <c r="CH374" i="1" s="1"/>
  <c r="CG377" i="1"/>
  <c r="CH377" i="1" s="1"/>
  <c r="CG381" i="1"/>
  <c r="CH381" i="1" s="1"/>
  <c r="CG382" i="1"/>
  <c r="CH382" i="1" s="1"/>
  <c r="CG383" i="1"/>
  <c r="CH383" i="1" s="1"/>
  <c r="CG387" i="1"/>
  <c r="CH387" i="1" s="1"/>
  <c r="CG388" i="1"/>
  <c r="CH388" i="1" s="1"/>
  <c r="CG389" i="1"/>
  <c r="CH389" i="1" s="1"/>
  <c r="CG393" i="1"/>
  <c r="CH393" i="1" s="1"/>
  <c r="CG394" i="1"/>
  <c r="CH394" i="1" s="1"/>
  <c r="CG396" i="1"/>
  <c r="CH396" i="1" s="1"/>
  <c r="CG397" i="1"/>
  <c r="CH397" i="1" s="1"/>
  <c r="CG403" i="1"/>
  <c r="CH403" i="1" s="1"/>
  <c r="CG409" i="1"/>
  <c r="CH409" i="1" s="1"/>
  <c r="CG410" i="1"/>
  <c r="CH410" i="1" s="1"/>
  <c r="CG413" i="1"/>
  <c r="CH413" i="1" s="1"/>
  <c r="CG416" i="1"/>
  <c r="CH416" i="1" s="1"/>
  <c r="CG430" i="1"/>
  <c r="CH430" i="1" s="1"/>
  <c r="CG431" i="1"/>
  <c r="CH431" i="1" s="1"/>
  <c r="CG438" i="1"/>
  <c r="CH438" i="1" s="1"/>
  <c r="CG443" i="1"/>
  <c r="CH443" i="1" s="1"/>
  <c r="CG444" i="1"/>
  <c r="CH444" i="1" s="1"/>
  <c r="CG446" i="1"/>
  <c r="CH446" i="1" s="1"/>
  <c r="CG447" i="1"/>
  <c r="CH447" i="1" s="1"/>
  <c r="CG450" i="1"/>
  <c r="CH450" i="1" s="1"/>
  <c r="CG451" i="1"/>
  <c r="CH451" i="1" s="1"/>
  <c r="CG453" i="1"/>
  <c r="CH453" i="1" s="1"/>
  <c r="CG458" i="1"/>
  <c r="CH458" i="1" s="1"/>
  <c r="CG459" i="1"/>
  <c r="CH459" i="1" s="1"/>
  <c r="CG460" i="1"/>
  <c r="CH460" i="1" s="1"/>
  <c r="CG461" i="1"/>
  <c r="CH461" i="1" s="1"/>
  <c r="CG463" i="1"/>
  <c r="CH463" i="1" s="1"/>
  <c r="CG464" i="1"/>
  <c r="CH464" i="1" s="1"/>
  <c r="CG473" i="1"/>
  <c r="CH473" i="1" s="1"/>
  <c r="CG477" i="1"/>
  <c r="CH477" i="1" s="1"/>
  <c r="CG479" i="1"/>
  <c r="CH479" i="1" s="1"/>
  <c r="CG480" i="1"/>
  <c r="CH480" i="1" s="1"/>
  <c r="CG483" i="1"/>
  <c r="CH483" i="1" s="1"/>
  <c r="CG484" i="1"/>
  <c r="CH484" i="1" s="1"/>
  <c r="CG487" i="1"/>
  <c r="CH487" i="1" s="1"/>
  <c r="CG488" i="1"/>
  <c r="CH488" i="1" s="1"/>
  <c r="CG491" i="1"/>
  <c r="CH491" i="1" s="1"/>
  <c r="CG492" i="1"/>
  <c r="CH492" i="1" s="1"/>
  <c r="CG494" i="1"/>
  <c r="CH494" i="1" s="1"/>
  <c r="CG495" i="1"/>
  <c r="CH495" i="1" s="1"/>
  <c r="CG498" i="1"/>
  <c r="CH498" i="1" s="1"/>
  <c r="CG499" i="1"/>
  <c r="CH499" i="1" s="1"/>
  <c r="CG502" i="1"/>
  <c r="CH502" i="1" s="1"/>
  <c r="CG507" i="1"/>
  <c r="CH507" i="1" s="1"/>
  <c r="CG508" i="1"/>
  <c r="CH508" i="1" s="1"/>
  <c r="CG510" i="1"/>
  <c r="CH510" i="1" s="1"/>
  <c r="CG513" i="1"/>
  <c r="CH513" i="1" s="1"/>
  <c r="CG514" i="1"/>
  <c r="CH514" i="1" s="1"/>
  <c r="CG519" i="1"/>
  <c r="CH519" i="1" s="1"/>
  <c r="CG520" i="1"/>
  <c r="CH520" i="1" s="1"/>
  <c r="CG521" i="1"/>
  <c r="CH521" i="1" s="1"/>
  <c r="CG522" i="1"/>
  <c r="CH522" i="1" s="1"/>
  <c r="CG524" i="1"/>
  <c r="CH524" i="1" s="1"/>
  <c r="CG525" i="1"/>
  <c r="CH525" i="1" s="1"/>
  <c r="CG527" i="1"/>
  <c r="CH527" i="1" s="1"/>
  <c r="CG530" i="1"/>
  <c r="CH530" i="1" s="1"/>
  <c r="CG531" i="1"/>
  <c r="CH531" i="1" s="1"/>
  <c r="CG532" i="1"/>
  <c r="CH532" i="1" s="1"/>
  <c r="CG533" i="1"/>
  <c r="CH533" i="1" s="1"/>
  <c r="CG534" i="1"/>
  <c r="CH534" i="1" s="1"/>
  <c r="CG539" i="1"/>
  <c r="CH539" i="1" s="1"/>
  <c r="CG541" i="1"/>
  <c r="CH541" i="1" s="1"/>
  <c r="CG542" i="1"/>
  <c r="CH542" i="1" s="1"/>
  <c r="CG543" i="1"/>
  <c r="CH543" i="1" s="1"/>
  <c r="CG559" i="1"/>
  <c r="CH559" i="1" s="1"/>
  <c r="CG562" i="1"/>
  <c r="CH562" i="1" s="1"/>
  <c r="CG563" i="1"/>
  <c r="CH563" i="1" s="1"/>
  <c r="CG564" i="1"/>
  <c r="CH564" i="1" s="1"/>
  <c r="CG567" i="1"/>
  <c r="CH567" i="1" s="1"/>
  <c r="CG570" i="1"/>
  <c r="CH570" i="1" s="1"/>
  <c r="CG571" i="1"/>
  <c r="CH571" i="1" s="1"/>
  <c r="CG575" i="1"/>
  <c r="CH575" i="1" s="1"/>
  <c r="CG579" i="1"/>
  <c r="CH579" i="1" s="1"/>
  <c r="CG580" i="1"/>
  <c r="CH580" i="1" s="1"/>
  <c r="CG583" i="1"/>
  <c r="CH583" i="1" s="1"/>
  <c r="CG588" i="1"/>
  <c r="CH588" i="1" s="1"/>
  <c r="CG589" i="1"/>
  <c r="CH589" i="1" s="1"/>
  <c r="CG590" i="1"/>
  <c r="CH590" i="1" s="1"/>
  <c r="CG595" i="1"/>
  <c r="CH595" i="1" s="1"/>
  <c r="CG596" i="1"/>
  <c r="CH596" i="1" s="1"/>
  <c r="CG600" i="1"/>
  <c r="CH600" i="1" s="1"/>
  <c r="CG601" i="1"/>
  <c r="CH601" i="1" s="1"/>
  <c r="CG602" i="1"/>
  <c r="CH602" i="1" s="1"/>
  <c r="CG603" i="1"/>
  <c r="CH603" i="1" s="1"/>
  <c r="CG608" i="1"/>
  <c r="CH608" i="1" s="1"/>
  <c r="CG609" i="1"/>
  <c r="CH609" i="1" s="1"/>
  <c r="CG613" i="1"/>
  <c r="CH613" i="1" s="1"/>
  <c r="CG614" i="1"/>
  <c r="CH614" i="1" s="1"/>
  <c r="CG615" i="1"/>
  <c r="CH615" i="1" s="1"/>
  <c r="CG616" i="1"/>
  <c r="CH616" i="1" s="1"/>
  <c r="CG622" i="1"/>
  <c r="CH622" i="1" s="1"/>
  <c r="CG623" i="1"/>
  <c r="CH623" i="1" s="1"/>
  <c r="CG625" i="1"/>
  <c r="CH625" i="1" s="1"/>
  <c r="CG626" i="1"/>
  <c r="CH626" i="1" s="1"/>
  <c r="CG627" i="1"/>
  <c r="CH627" i="1" s="1"/>
  <c r="CG628" i="1"/>
  <c r="CH628" i="1" s="1"/>
  <c r="CG631" i="1"/>
  <c r="CH631" i="1" s="1"/>
  <c r="CG634" i="1"/>
  <c r="CH634" i="1" s="1"/>
  <c r="CG640" i="1"/>
  <c r="CH640" i="1" s="1"/>
  <c r="CG641" i="1"/>
  <c r="CH641" i="1" s="1"/>
  <c r="CG642" i="1"/>
  <c r="CH642" i="1" s="1"/>
  <c r="CG643" i="1"/>
  <c r="CH643" i="1" s="1"/>
  <c r="CG644" i="1"/>
  <c r="CH644" i="1" s="1"/>
  <c r="CG647" i="1"/>
  <c r="CH647" i="1" s="1"/>
  <c r="CG649" i="1"/>
  <c r="CH649" i="1" s="1"/>
  <c r="CG654" i="1"/>
  <c r="CH654" i="1" s="1"/>
  <c r="CG655" i="1"/>
  <c r="CH655" i="1" s="1"/>
  <c r="CG660" i="1"/>
  <c r="CH660" i="1" s="1"/>
  <c r="CG661" i="1"/>
  <c r="CH661" i="1" s="1"/>
  <c r="CG662" i="1"/>
  <c r="CH662" i="1" s="1"/>
  <c r="CG663" i="1"/>
  <c r="CH663" i="1" s="1"/>
  <c r="CG664" i="1"/>
  <c r="CH664" i="1" s="1"/>
  <c r="CG665" i="1"/>
  <c r="CH665" i="1" s="1"/>
  <c r="CG666" i="1"/>
  <c r="CH666" i="1" s="1"/>
  <c r="CG669" i="1"/>
  <c r="CH669" i="1" s="1"/>
  <c r="CG670" i="1"/>
  <c r="CH670" i="1" s="1"/>
  <c r="CG676" i="1"/>
  <c r="CH676" i="1" s="1"/>
  <c r="CG677" i="1"/>
  <c r="CH677" i="1" s="1"/>
  <c r="CG680" i="1"/>
  <c r="CH680" i="1" s="1"/>
  <c r="CG681" i="1"/>
  <c r="CH681" i="1" s="1"/>
  <c r="CG682" i="1"/>
  <c r="CH682" i="1" s="1"/>
  <c r="CG683" i="1"/>
  <c r="CH683" i="1" s="1"/>
  <c r="CG684" i="1"/>
  <c r="CH684" i="1" s="1"/>
  <c r="CG685" i="1"/>
  <c r="CH685" i="1" s="1"/>
  <c r="CG688" i="1"/>
  <c r="CH688" i="1" s="1"/>
  <c r="CG689" i="1"/>
  <c r="CH689" i="1" s="1"/>
  <c r="CG692" i="1"/>
  <c r="CH692" i="1" s="1"/>
  <c r="CG693" i="1"/>
  <c r="CH693" i="1" s="1"/>
  <c r="CG700" i="1"/>
  <c r="CH700" i="1" s="1"/>
  <c r="CG701" i="1"/>
  <c r="CH701" i="1" s="1"/>
  <c r="CG704" i="1"/>
  <c r="CH704" i="1" s="1"/>
  <c r="CG705" i="1"/>
  <c r="CH705" i="1" s="1"/>
  <c r="CG706" i="1"/>
  <c r="CH706" i="1" s="1"/>
  <c r="CG707" i="1"/>
  <c r="CH707" i="1" s="1"/>
  <c r="CG713" i="1"/>
  <c r="CH713" i="1" s="1"/>
  <c r="CG718" i="1"/>
  <c r="CH718" i="1" s="1"/>
  <c r="CG722" i="1"/>
  <c r="CH722" i="1" s="1"/>
  <c r="CG723" i="1"/>
  <c r="CH723" i="1" s="1"/>
  <c r="CG726" i="1"/>
  <c r="CH726" i="1" s="1"/>
  <c r="CG729" i="1"/>
  <c r="CH729" i="1" s="1"/>
  <c r="CG730" i="1"/>
  <c r="CH730" i="1" s="1"/>
  <c r="CG731" i="1"/>
  <c r="CH731" i="1" s="1"/>
  <c r="CG732" i="1"/>
  <c r="CH732" i="1" s="1"/>
  <c r="CG737" i="1"/>
  <c r="CH737" i="1" s="1"/>
  <c r="CG738" i="1"/>
  <c r="CH738" i="1" s="1"/>
  <c r="CG741" i="1"/>
  <c r="CH741" i="1" s="1"/>
  <c r="CG747" i="1"/>
  <c r="CH747" i="1" s="1"/>
  <c r="CG748" i="1"/>
  <c r="CH748" i="1" s="1"/>
  <c r="CG755" i="1"/>
  <c r="CH755" i="1" s="1"/>
  <c r="CG756" i="1"/>
  <c r="CH756" i="1" s="1"/>
  <c r="CG760" i="1"/>
  <c r="CH760" i="1" s="1"/>
  <c r="CG763" i="1"/>
  <c r="CH763" i="1" s="1"/>
  <c r="CG764" i="1"/>
  <c r="CH764" i="1" s="1"/>
  <c r="CG765" i="1"/>
  <c r="CH765" i="1" s="1"/>
  <c r="CG766" i="1"/>
  <c r="CH766" i="1" s="1"/>
  <c r="CG767" i="1"/>
  <c r="CH767" i="1" s="1"/>
  <c r="CG772" i="1"/>
  <c r="CH772" i="1" s="1"/>
  <c r="CG773" i="1"/>
  <c r="CH773" i="1" s="1"/>
  <c r="CG780" i="1"/>
  <c r="CH780" i="1" s="1"/>
  <c r="CG781" i="1"/>
  <c r="CH781" i="1" s="1"/>
  <c r="CG782" i="1"/>
  <c r="CH782" i="1" s="1"/>
  <c r="CG783" i="1"/>
  <c r="CH783" i="1" s="1"/>
  <c r="CG788" i="1"/>
  <c r="CH788" i="1" s="1"/>
  <c r="CG789" i="1"/>
  <c r="CH789" i="1" s="1"/>
  <c r="CG796" i="1"/>
  <c r="CH796" i="1" s="1"/>
  <c r="CG797" i="1"/>
  <c r="CH797" i="1" s="1"/>
  <c r="CG798" i="1"/>
  <c r="CH798" i="1" s="1"/>
  <c r="CG799" i="1"/>
  <c r="CH799" i="1" s="1"/>
  <c r="CG802" i="1"/>
  <c r="CH802" i="1" s="1"/>
  <c r="CG803" i="1"/>
  <c r="CH803" i="1" s="1"/>
  <c r="CG808" i="1"/>
  <c r="CH808" i="1" s="1"/>
  <c r="CG809" i="1"/>
  <c r="CH809" i="1" s="1"/>
  <c r="CG810" i="1"/>
  <c r="CH810" i="1" s="1"/>
  <c r="CG811" i="1"/>
  <c r="CH811" i="1" s="1"/>
  <c r="CG815" i="1"/>
  <c r="CH815" i="1" s="1"/>
  <c r="CG820" i="1"/>
  <c r="CH820" i="1" s="1"/>
  <c r="CG821" i="1"/>
  <c r="CH821" i="1" s="1"/>
  <c r="CG822" i="1"/>
  <c r="CH822" i="1" s="1"/>
  <c r="CG825" i="1"/>
  <c r="CH825" i="1" s="1"/>
  <c r="CG830" i="1"/>
  <c r="CH830" i="1" s="1"/>
  <c r="CG831" i="1"/>
  <c r="CH831" i="1" s="1"/>
  <c r="CG832" i="1"/>
  <c r="CH832" i="1" s="1"/>
  <c r="CG835" i="1"/>
  <c r="CH835" i="1" s="1"/>
  <c r="CG836" i="1"/>
  <c r="CH836" i="1" s="1"/>
  <c r="CG839" i="1"/>
  <c r="CH839" i="1" s="1"/>
  <c r="CG840" i="1"/>
  <c r="CH840" i="1" s="1"/>
  <c r="CG841" i="1"/>
  <c r="CH841" i="1" s="1"/>
  <c r="CG845" i="1"/>
  <c r="CH845" i="1" s="1"/>
  <c r="CG848" i="1"/>
  <c r="CH848" i="1" s="1"/>
  <c r="CG849" i="1"/>
  <c r="CH849" i="1" s="1"/>
  <c r="CG850" i="1"/>
  <c r="CH850" i="1" s="1"/>
  <c r="CG853" i="1"/>
  <c r="CH853" i="1" s="1"/>
  <c r="CG856" i="1"/>
  <c r="CH856" i="1" s="1"/>
  <c r="CG857" i="1"/>
  <c r="CH857" i="1" s="1"/>
  <c r="CG862" i="1"/>
  <c r="CH862" i="1" s="1"/>
  <c r="CG863" i="1"/>
  <c r="CH863" i="1" s="1"/>
  <c r="CG871" i="1"/>
  <c r="CH871" i="1" s="1"/>
  <c r="CG872" i="1"/>
  <c r="CH872" i="1" s="1"/>
  <c r="CG876" i="1"/>
  <c r="CH876" i="1" s="1"/>
  <c r="CG877" i="1"/>
  <c r="CH877" i="1" s="1"/>
  <c r="CG885" i="1"/>
  <c r="CH885" i="1" s="1"/>
  <c r="CG887" i="1"/>
  <c r="CH887" i="1" s="1"/>
  <c r="CG888" i="1"/>
  <c r="CH888" i="1" s="1"/>
  <c r="CG892" i="1"/>
  <c r="CH892" i="1" s="1"/>
  <c r="CG893" i="1"/>
  <c r="CH893" i="1" s="1"/>
  <c r="CG906" i="1"/>
  <c r="CH906" i="1" s="1"/>
  <c r="CG907" i="1"/>
  <c r="CH907" i="1" s="1"/>
  <c r="CG908" i="1"/>
  <c r="CH908" i="1" s="1"/>
  <c r="CG912" i="1"/>
  <c r="CH912" i="1" s="1"/>
  <c r="CG913" i="1"/>
  <c r="CH913" i="1" s="1"/>
  <c r="CG920" i="1"/>
  <c r="CH920" i="1" s="1"/>
  <c r="CG921" i="1"/>
  <c r="CH921" i="1" s="1"/>
  <c r="CG926" i="1"/>
  <c r="CH926" i="1" s="1"/>
  <c r="CG927" i="1"/>
  <c r="CH927" i="1" s="1"/>
  <c r="CG950" i="1"/>
  <c r="CH950" i="1" s="1"/>
  <c r="CG951" i="1"/>
  <c r="CH951" i="1" s="1"/>
  <c r="CG956" i="1"/>
  <c r="CH956" i="1" s="1"/>
  <c r="CG957" i="1"/>
  <c r="CH957" i="1" s="1"/>
  <c r="CG958" i="1"/>
  <c r="CH958" i="1" s="1"/>
  <c r="CG961" i="1"/>
  <c r="CH961" i="1" s="1"/>
  <c r="CG962" i="1"/>
  <c r="CH962" i="1" s="1"/>
  <c r="CG965" i="1"/>
  <c r="CH965" i="1" s="1"/>
  <c r="CG969" i="1"/>
  <c r="CH969" i="1" s="1"/>
  <c r="CG970" i="1"/>
  <c r="CH970" i="1" s="1"/>
  <c r="CG974" i="1"/>
  <c r="CH974" i="1" s="1"/>
  <c r="CG975" i="1"/>
  <c r="CH975" i="1" s="1"/>
  <c r="CG979" i="1"/>
  <c r="CH979" i="1" s="1"/>
  <c r="CG980" i="1"/>
  <c r="CH980" i="1" s="1"/>
  <c r="CG992" i="1"/>
  <c r="CH992" i="1" s="1"/>
  <c r="CG993" i="1"/>
  <c r="CH993" i="1" s="1"/>
  <c r="CG997" i="1"/>
  <c r="CH997" i="1" s="1"/>
  <c r="CG1008" i="1"/>
  <c r="CH1008" i="1" s="1"/>
  <c r="CG1010" i="1"/>
  <c r="CH1010" i="1" s="1"/>
  <c r="CG1011" i="1"/>
  <c r="CH1011" i="1" s="1"/>
  <c r="CG1012" i="1"/>
  <c r="CH1012" i="1" s="1"/>
  <c r="CG1022" i="1"/>
  <c r="CH1022" i="1" s="1"/>
  <c r="CG1026" i="1"/>
  <c r="CH1026" i="1" s="1"/>
  <c r="CG1027" i="1"/>
  <c r="CH1027" i="1" s="1"/>
  <c r="CG1036" i="1"/>
  <c r="CH1036" i="1" s="1"/>
  <c r="CG1037" i="1"/>
  <c r="CH1037" i="1" s="1"/>
  <c r="CG1040" i="1"/>
  <c r="CH1040" i="1" s="1"/>
  <c r="CG1041" i="1"/>
  <c r="CH1041" i="1" s="1"/>
  <c r="CG1043" i="1"/>
  <c r="CH1043" i="1" s="1"/>
  <c r="CG1047" i="1"/>
  <c r="CH1047" i="1" s="1"/>
  <c r="CG1050" i="1"/>
  <c r="CH1050" i="1" s="1"/>
  <c r="CG1051" i="1"/>
  <c r="CH1051" i="1" s="1"/>
  <c r="CG1057" i="1"/>
  <c r="CH1057" i="1" s="1"/>
  <c r="CG1060" i="1"/>
  <c r="CH1060" i="1" s="1"/>
  <c r="CG1061" i="1"/>
  <c r="CH1061" i="1" s="1"/>
  <c r="CG1064" i="1"/>
  <c r="CH1064" i="1" s="1"/>
  <c r="CG1077" i="1"/>
  <c r="CH1077" i="1" s="1"/>
  <c r="CG1081" i="1"/>
  <c r="CH1081" i="1" s="1"/>
  <c r="CG1085" i="1"/>
  <c r="CH1085" i="1" s="1"/>
  <c r="CG1091" i="1"/>
  <c r="CH1091" i="1" s="1"/>
  <c r="CG1094" i="1"/>
  <c r="CH1094" i="1" s="1"/>
  <c r="CG1095" i="1"/>
  <c r="CH1095" i="1" s="1"/>
  <c r="CG1107" i="1"/>
  <c r="CH1107" i="1" s="1"/>
  <c r="CG1113" i="1"/>
  <c r="CH1113" i="1" s="1"/>
  <c r="CG1117" i="1"/>
  <c r="CH1117" i="1" s="1"/>
  <c r="CG1123" i="1"/>
  <c r="CH1123" i="1" s="1"/>
  <c r="CG1124" i="1"/>
  <c r="CH1124" i="1" s="1"/>
  <c r="CG1134" i="1"/>
  <c r="CH1134" i="1" s="1"/>
  <c r="CG1181" i="1"/>
  <c r="CH1181" i="1" s="1"/>
  <c r="CG1182" i="1"/>
  <c r="CH1182" i="1" s="1"/>
  <c r="CG1204" i="1"/>
  <c r="CH1204" i="1" s="1"/>
  <c r="CG1242" i="1"/>
  <c r="CH1242" i="1" s="1"/>
  <c r="CG1243" i="1"/>
  <c r="CH1243" i="1" s="1"/>
  <c r="CG1244" i="1"/>
  <c r="CH1244" i="1" s="1"/>
  <c r="CG1247" i="1"/>
  <c r="CH1247" i="1" s="1"/>
  <c r="CG1248" i="1"/>
  <c r="CH1248" i="1" s="1"/>
  <c r="CG1249" i="1"/>
  <c r="CH1249" i="1" s="1"/>
  <c r="CG1250" i="1"/>
  <c r="CH1250" i="1" s="1"/>
  <c r="CG1253" i="1"/>
  <c r="CH1253" i="1" s="1"/>
  <c r="CG1254" i="1"/>
  <c r="CH1254" i="1" s="1"/>
  <c r="CG1265" i="1"/>
  <c r="CH1265" i="1" s="1"/>
  <c r="CG1279" i="1"/>
  <c r="CH1279" i="1" s="1"/>
  <c r="CG1301" i="1"/>
  <c r="CH1301" i="1" s="1"/>
  <c r="CG1318" i="1"/>
  <c r="CH1318" i="1" s="1"/>
  <c r="CG1328" i="1"/>
  <c r="CH1328" i="1" s="1"/>
  <c r="CG1352" i="1"/>
  <c r="CH1352" i="1" s="1"/>
  <c r="CG1358" i="1"/>
  <c r="CH1358" i="1" s="1"/>
  <c r="CG1360" i="1"/>
  <c r="CH1360" i="1" s="1"/>
  <c r="CG1388" i="1"/>
  <c r="CH1388" i="1" s="1"/>
  <c r="CG1389" i="1"/>
  <c r="CH1389" i="1" s="1"/>
  <c r="CG1397" i="1"/>
  <c r="CH1397" i="1" s="1"/>
  <c r="CG1405" i="1"/>
  <c r="CH1405" i="1" s="1"/>
  <c r="CG1406" i="1"/>
  <c r="CH1406" i="1" s="1"/>
  <c r="CG1415" i="1"/>
  <c r="CH1415" i="1" s="1"/>
  <c r="CG1416" i="1"/>
  <c r="CH1416" i="1" s="1"/>
  <c r="CG1425" i="1"/>
  <c r="CH1425" i="1" s="1"/>
  <c r="CG1433" i="1"/>
  <c r="CH1433" i="1" s="1"/>
  <c r="CG1441" i="1"/>
  <c r="CH1441" i="1" s="1"/>
  <c r="CG1442" i="1"/>
  <c r="CH1442" i="1" s="1"/>
  <c r="CG1463" i="1"/>
  <c r="CH1463" i="1" s="1"/>
  <c r="CG1488" i="1"/>
  <c r="CH1488" i="1" s="1"/>
  <c r="CG1489" i="1"/>
  <c r="CH1489" i="1" s="1"/>
  <c r="CC141" i="1"/>
  <c r="CD141" i="1" s="1"/>
  <c r="CC147" i="1"/>
  <c r="CD147" i="1" s="1"/>
  <c r="CC152" i="1"/>
  <c r="CD152" i="1" s="1"/>
  <c r="CC167" i="1"/>
  <c r="CD167" i="1" s="1"/>
  <c r="CC175" i="1"/>
  <c r="CD175" i="1" s="1"/>
  <c r="CC179" i="1"/>
  <c r="CD179" i="1" s="1"/>
  <c r="CC182" i="1"/>
  <c r="CD182" i="1" s="1"/>
  <c r="CC185" i="1"/>
  <c r="CD185" i="1" s="1"/>
  <c r="CC187" i="1"/>
  <c r="CD187" i="1" s="1"/>
  <c r="CC188" i="1"/>
  <c r="CD188" i="1" s="1"/>
  <c r="CC192" i="1"/>
  <c r="CD192" i="1" s="1"/>
  <c r="CC196" i="1"/>
  <c r="CD196" i="1" s="1"/>
  <c r="CC200" i="1"/>
  <c r="CD200" i="1" s="1"/>
  <c r="CC203" i="1"/>
  <c r="CD203" i="1" s="1"/>
  <c r="CC204" i="1"/>
  <c r="CD204" i="1" s="1"/>
  <c r="CC205" i="1"/>
  <c r="CD205" i="1" s="1"/>
  <c r="CC206" i="1"/>
  <c r="CD206" i="1" s="1"/>
  <c r="CC212" i="1"/>
  <c r="CD212" i="1" s="1"/>
  <c r="CC213" i="1"/>
  <c r="CD213" i="1" s="1"/>
  <c r="CC214" i="1"/>
  <c r="CD214" i="1" s="1"/>
  <c r="CC222" i="1"/>
  <c r="CD222" i="1" s="1"/>
  <c r="CC223" i="1"/>
  <c r="CD223" i="1" s="1"/>
  <c r="CC224" i="1"/>
  <c r="CD224" i="1" s="1"/>
  <c r="CC228" i="1"/>
  <c r="CD228" i="1" s="1"/>
  <c r="CC230" i="1"/>
  <c r="CD230" i="1" s="1"/>
  <c r="CC235" i="1"/>
  <c r="CD235" i="1" s="1"/>
  <c r="CC236" i="1"/>
  <c r="CD236" i="1" s="1"/>
  <c r="CC238" i="1"/>
  <c r="CD238" i="1" s="1"/>
  <c r="CC241" i="1"/>
  <c r="CD241" i="1" s="1"/>
  <c r="CC244" i="1"/>
  <c r="CD244" i="1" s="1"/>
  <c r="CC250" i="1"/>
  <c r="CD250" i="1" s="1"/>
  <c r="CC253" i="1"/>
  <c r="CD253" i="1" s="1"/>
  <c r="CC256" i="1"/>
  <c r="CD256" i="1" s="1"/>
  <c r="CC260" i="1"/>
  <c r="CD260" i="1" s="1"/>
  <c r="CC261" i="1"/>
  <c r="CD261" i="1" s="1"/>
  <c r="CC264" i="1"/>
  <c r="CD264" i="1" s="1"/>
  <c r="CC268" i="1"/>
  <c r="CD268" i="1" s="1"/>
  <c r="CC269" i="1"/>
  <c r="CD269" i="1" s="1"/>
  <c r="CC274" i="1"/>
  <c r="CD274" i="1" s="1"/>
  <c r="CC275" i="1"/>
  <c r="CD275" i="1" s="1"/>
  <c r="CC280" i="1"/>
  <c r="CD280" i="1" s="1"/>
  <c r="CC281" i="1"/>
  <c r="CD281" i="1" s="1"/>
  <c r="CC288" i="1"/>
  <c r="CD288" i="1" s="1"/>
  <c r="CC290" i="1"/>
  <c r="CD290" i="1" s="1"/>
  <c r="CC292" i="1"/>
  <c r="CD292" i="1" s="1"/>
  <c r="CC296" i="1"/>
  <c r="CD296" i="1" s="1"/>
  <c r="CC312" i="1"/>
  <c r="CD312" i="1" s="1"/>
  <c r="CC316" i="1"/>
  <c r="CD316" i="1" s="1"/>
  <c r="CC320" i="1"/>
  <c r="CD320" i="1" s="1"/>
  <c r="CC321" i="1"/>
  <c r="CD321" i="1" s="1"/>
  <c r="CC322" i="1"/>
  <c r="CD322" i="1" s="1"/>
  <c r="CC326" i="1"/>
  <c r="CD326" i="1" s="1"/>
  <c r="CC327" i="1"/>
  <c r="CD327" i="1" s="1"/>
  <c r="CC331" i="1"/>
  <c r="CD331" i="1" s="1"/>
  <c r="CC332" i="1"/>
  <c r="CD332" i="1" s="1"/>
  <c r="CC335" i="1"/>
  <c r="CD335" i="1" s="1"/>
  <c r="CC336" i="1"/>
  <c r="CD336" i="1" s="1"/>
  <c r="CC339" i="1"/>
  <c r="CD339" i="1" s="1"/>
  <c r="CC340" i="1"/>
  <c r="CD340" i="1" s="1"/>
  <c r="CC343" i="1"/>
  <c r="CD343" i="1" s="1"/>
  <c r="CC352" i="1"/>
  <c r="CD352" i="1" s="1"/>
  <c r="CC354" i="1"/>
  <c r="CD354" i="1" s="1"/>
  <c r="CC359" i="1"/>
  <c r="CD359" i="1" s="1"/>
  <c r="CC361" i="1"/>
  <c r="CD361" i="1" s="1"/>
  <c r="CC364" i="1"/>
  <c r="CD364" i="1" s="1"/>
  <c r="CC371" i="1"/>
  <c r="CD371" i="1" s="1"/>
  <c r="CC374" i="1"/>
  <c r="CD374" i="1" s="1"/>
  <c r="CC384" i="1"/>
  <c r="CD384" i="1" s="1"/>
  <c r="CC389" i="1"/>
  <c r="CD389" i="1" s="1"/>
  <c r="CC390" i="1"/>
  <c r="CD390" i="1" s="1"/>
  <c r="CC394" i="1"/>
  <c r="CD394" i="1" s="1"/>
  <c r="CC397" i="1"/>
  <c r="CD397" i="1" s="1"/>
  <c r="CC403" i="1"/>
  <c r="CD403" i="1" s="1"/>
  <c r="CC404" i="1"/>
  <c r="CD404" i="1" s="1"/>
  <c r="CC406" i="1"/>
  <c r="CD406" i="1" s="1"/>
  <c r="CC410" i="1"/>
  <c r="CD410" i="1" s="1"/>
  <c r="CC418" i="1"/>
  <c r="CD418" i="1" s="1"/>
  <c r="CC420" i="1"/>
  <c r="CD420" i="1" s="1"/>
  <c r="CC437" i="1"/>
  <c r="CD437" i="1" s="1"/>
  <c r="CC439" i="1"/>
  <c r="CD439" i="1" s="1"/>
  <c r="CC442" i="1"/>
  <c r="CD442" i="1" s="1"/>
  <c r="CC443" i="1"/>
  <c r="CD443" i="1" s="1"/>
  <c r="CC444" i="1"/>
  <c r="CD444" i="1" s="1"/>
  <c r="CC451" i="1"/>
  <c r="CD451" i="1" s="1"/>
  <c r="CC453" i="1"/>
  <c r="CD453" i="1" s="1"/>
  <c r="CC454" i="1"/>
  <c r="CD454" i="1" s="1"/>
  <c r="CC457" i="1"/>
  <c r="CD457" i="1" s="1"/>
  <c r="CC458" i="1"/>
  <c r="CD458" i="1" s="1"/>
  <c r="CC459" i="1"/>
  <c r="CD459" i="1" s="1"/>
  <c r="CC461" i="1"/>
  <c r="CD461" i="1" s="1"/>
  <c r="CC472" i="1"/>
  <c r="CD472" i="1" s="1"/>
  <c r="CC473" i="1"/>
  <c r="CD473" i="1" s="1"/>
  <c r="CC474" i="1"/>
  <c r="CD474" i="1" s="1"/>
  <c r="CC476" i="1"/>
  <c r="CD476" i="1" s="1"/>
  <c r="CC477" i="1"/>
  <c r="CD477" i="1" s="1"/>
  <c r="CC480" i="1"/>
  <c r="CD480" i="1" s="1"/>
  <c r="CC490" i="1"/>
  <c r="CD490" i="1" s="1"/>
  <c r="CC491" i="1"/>
  <c r="CD491" i="1" s="1"/>
  <c r="CC495" i="1"/>
  <c r="CD495" i="1" s="1"/>
  <c r="CC502" i="1"/>
  <c r="CD502" i="1" s="1"/>
  <c r="CC503" i="1"/>
  <c r="CD503" i="1" s="1"/>
  <c r="CC506" i="1"/>
  <c r="CD506" i="1" s="1"/>
  <c r="CC507" i="1"/>
  <c r="CD507" i="1" s="1"/>
  <c r="CC510" i="1"/>
  <c r="CD510" i="1" s="1"/>
  <c r="CC521" i="1"/>
  <c r="CD521" i="1" s="1"/>
  <c r="CC522" i="1"/>
  <c r="CD522" i="1" s="1"/>
  <c r="CC525" i="1"/>
  <c r="CD525" i="1" s="1"/>
  <c r="CC530" i="1"/>
  <c r="CD530" i="1" s="1"/>
  <c r="CC531" i="1"/>
  <c r="CD531" i="1" s="1"/>
  <c r="CC532" i="1"/>
  <c r="CD532" i="1" s="1"/>
  <c r="CC533" i="1"/>
  <c r="CD533" i="1" s="1"/>
  <c r="CC537" i="1"/>
  <c r="CD537" i="1" s="1"/>
  <c r="CC561" i="1"/>
  <c r="CD561" i="1" s="1"/>
  <c r="CC562" i="1"/>
  <c r="CD562" i="1" s="1"/>
  <c r="CC563" i="1"/>
  <c r="CD563" i="1" s="1"/>
  <c r="CC569" i="1"/>
  <c r="CD569" i="1" s="1"/>
  <c r="CC570" i="1"/>
  <c r="CD570" i="1" s="1"/>
  <c r="CC576" i="1"/>
  <c r="CD576" i="1" s="1"/>
  <c r="CC578" i="1"/>
  <c r="CD578" i="1" s="1"/>
  <c r="CC579" i="1"/>
  <c r="CD579" i="1" s="1"/>
  <c r="CC584" i="1"/>
  <c r="CD584" i="1" s="1"/>
  <c r="CC587" i="1"/>
  <c r="CD587" i="1" s="1"/>
  <c r="CC588" i="1"/>
  <c r="CD588" i="1" s="1"/>
  <c r="CC593" i="1"/>
  <c r="CD593" i="1" s="1"/>
  <c r="CC596" i="1"/>
  <c r="CD596" i="1" s="1"/>
  <c r="CC598" i="1"/>
  <c r="CD598" i="1" s="1"/>
  <c r="CC599" i="1"/>
  <c r="CD599" i="1" s="1"/>
  <c r="CC600" i="1"/>
  <c r="CD600" i="1" s="1"/>
  <c r="CC606" i="1"/>
  <c r="CD606" i="1" s="1"/>
  <c r="CC609" i="1"/>
  <c r="CD609" i="1" s="1"/>
  <c r="CC611" i="1"/>
  <c r="CD611" i="1" s="1"/>
  <c r="CC620" i="1"/>
  <c r="CD620" i="1" s="1"/>
  <c r="CC623" i="1"/>
  <c r="CD623" i="1" s="1"/>
  <c r="CC624" i="1"/>
  <c r="CD624" i="1" s="1"/>
  <c r="CC625" i="1"/>
  <c r="CD625" i="1" s="1"/>
  <c r="CC637" i="1"/>
  <c r="CD637" i="1" s="1"/>
  <c r="CC638" i="1"/>
  <c r="CD638" i="1" s="1"/>
  <c r="CC639" i="1"/>
  <c r="CD639" i="1" s="1"/>
  <c r="CC650" i="1"/>
  <c r="CD650" i="1" s="1"/>
  <c r="CC654" i="1"/>
  <c r="CD654" i="1" s="1"/>
  <c r="CC655" i="1"/>
  <c r="CD655" i="1" s="1"/>
  <c r="CC657" i="1"/>
  <c r="CD657" i="1" s="1"/>
  <c r="CC659" i="1"/>
  <c r="CD659" i="1" s="1"/>
  <c r="CC668" i="1"/>
  <c r="CD668" i="1" s="1"/>
  <c r="CC669" i="1"/>
  <c r="CD669" i="1" s="1"/>
  <c r="CC670" i="1"/>
  <c r="CD670" i="1" s="1"/>
  <c r="CC677" i="1"/>
  <c r="CD677" i="1" s="1"/>
  <c r="CC692" i="1"/>
  <c r="CD692" i="1" s="1"/>
  <c r="CC693" i="1"/>
  <c r="CD693" i="1" s="1"/>
  <c r="CC694" i="1"/>
  <c r="CD694" i="1" s="1"/>
  <c r="CC702" i="1"/>
  <c r="CD702" i="1" s="1"/>
  <c r="CC703" i="1"/>
  <c r="CD703" i="1" s="1"/>
  <c r="CC713" i="1"/>
  <c r="CD713" i="1" s="1"/>
  <c r="CC721" i="1"/>
  <c r="CD721" i="1" s="1"/>
  <c r="CC726" i="1"/>
  <c r="CD726" i="1" s="1"/>
  <c r="CC732" i="1"/>
  <c r="CD732" i="1" s="1"/>
  <c r="CC733" i="1"/>
  <c r="CD733" i="1" s="1"/>
  <c r="CC741" i="1"/>
  <c r="CD741" i="1" s="1"/>
  <c r="CC742" i="1"/>
  <c r="CD742" i="1" s="1"/>
  <c r="CC751" i="1"/>
  <c r="CD751" i="1" s="1"/>
  <c r="CC752" i="1"/>
  <c r="CD752" i="1" s="1"/>
  <c r="CC754" i="1"/>
  <c r="CD754" i="1" s="1"/>
  <c r="CC760" i="1"/>
  <c r="CD760" i="1" s="1"/>
  <c r="CC766" i="1"/>
  <c r="CD766" i="1" s="1"/>
  <c r="CC767" i="1"/>
  <c r="CD767" i="1" s="1"/>
  <c r="CC768" i="1"/>
  <c r="CD768" i="1" s="1"/>
  <c r="CC775" i="1"/>
  <c r="CD775" i="1" s="1"/>
  <c r="CC776" i="1"/>
  <c r="CD776" i="1" s="1"/>
  <c r="CC785" i="1"/>
  <c r="CD785" i="1" s="1"/>
  <c r="CC786" i="1"/>
  <c r="CD786" i="1" s="1"/>
  <c r="CC788" i="1"/>
  <c r="CD788" i="1" s="1"/>
  <c r="CC791" i="1"/>
  <c r="CD791" i="1" s="1"/>
  <c r="CC806" i="1"/>
  <c r="CD806" i="1" s="1"/>
  <c r="CC814" i="1"/>
  <c r="CD814" i="1" s="1"/>
  <c r="CC819" i="1"/>
  <c r="CD819" i="1" s="1"/>
  <c r="CC824" i="1"/>
  <c r="CD824" i="1" s="1"/>
  <c r="CC834" i="1"/>
  <c r="CD834" i="1" s="1"/>
  <c r="CC835" i="1"/>
  <c r="CD835" i="1" s="1"/>
  <c r="CC843" i="1"/>
  <c r="CD843" i="1" s="1"/>
  <c r="CC844" i="1"/>
  <c r="CD844" i="1" s="1"/>
  <c r="CC882" i="1"/>
  <c r="CD882" i="1" s="1"/>
  <c r="CC899" i="1"/>
  <c r="CD899" i="1" s="1"/>
  <c r="CC900" i="1"/>
  <c r="CD900" i="1" s="1"/>
  <c r="CC902" i="1"/>
  <c r="CD902" i="1" s="1"/>
  <c r="CC903" i="1"/>
  <c r="CD903" i="1" s="1"/>
  <c r="CC919" i="1"/>
  <c r="CD919" i="1" s="1"/>
  <c r="CC920" i="1"/>
  <c r="CD920" i="1" s="1"/>
  <c r="CC921" i="1"/>
  <c r="CD921" i="1" s="1"/>
  <c r="CC957" i="1"/>
  <c r="CD957" i="1" s="1"/>
  <c r="CC958" i="1"/>
  <c r="CD958" i="1" s="1"/>
  <c r="CC964" i="1"/>
  <c r="CD964" i="1" s="1"/>
  <c r="CC970" i="1"/>
  <c r="CD970" i="1" s="1"/>
  <c r="CC971" i="1"/>
  <c r="CD971" i="1" s="1"/>
  <c r="CC979" i="1"/>
  <c r="CD979" i="1" s="1"/>
  <c r="CC996" i="1"/>
  <c r="CD996" i="1" s="1"/>
  <c r="CC997" i="1"/>
  <c r="CD997" i="1" s="1"/>
  <c r="CC1003" i="1"/>
  <c r="CD1003" i="1" s="1"/>
  <c r="CC1017" i="1"/>
  <c r="CD1017" i="1" s="1"/>
  <c r="CC1018" i="1"/>
  <c r="CD1018" i="1" s="1"/>
  <c r="CC1023" i="1"/>
  <c r="CD1023" i="1" s="1"/>
  <c r="CC1026" i="1"/>
  <c r="CD1026" i="1" s="1"/>
  <c r="CC1036" i="1"/>
  <c r="CD1036" i="1" s="1"/>
  <c r="CC1037" i="1"/>
  <c r="CD1037" i="1" s="1"/>
  <c r="CC1039" i="1"/>
  <c r="CD1039" i="1" s="1"/>
  <c r="CC1043" i="1"/>
  <c r="CD1043" i="1" s="1"/>
  <c r="CC1044" i="1"/>
  <c r="CD1044" i="1" s="1"/>
  <c r="CC1046" i="1"/>
  <c r="CD1046" i="1" s="1"/>
  <c r="CC1047" i="1"/>
  <c r="CD1047" i="1" s="1"/>
  <c r="CC1050" i="1"/>
  <c r="CD1050" i="1" s="1"/>
  <c r="CC1051" i="1"/>
  <c r="CD1051" i="1" s="1"/>
  <c r="CC1056" i="1"/>
  <c r="CD1056" i="1" s="1"/>
  <c r="CC1057" i="1"/>
  <c r="CD1057" i="1" s="1"/>
  <c r="CC1061" i="1"/>
  <c r="CD1061" i="1" s="1"/>
  <c r="CC1064" i="1"/>
  <c r="CD1064" i="1" s="1"/>
  <c r="CC1067" i="1"/>
  <c r="CD1067" i="1" s="1"/>
  <c r="CC1071" i="1"/>
  <c r="CD1071" i="1" s="1"/>
  <c r="CC1077" i="1"/>
  <c r="CD1077" i="1" s="1"/>
  <c r="CC1081" i="1"/>
  <c r="CD1081" i="1" s="1"/>
  <c r="CC1084" i="1"/>
  <c r="CD1084" i="1" s="1"/>
  <c r="CC1085" i="1"/>
  <c r="CD1085" i="1" s="1"/>
  <c r="CC1091" i="1"/>
  <c r="CD1091" i="1" s="1"/>
  <c r="CC1094" i="1"/>
  <c r="CD1094" i="1" s="1"/>
  <c r="CC1095" i="1"/>
  <c r="CD1095" i="1" s="1"/>
  <c r="CC1103" i="1"/>
  <c r="CD1103" i="1" s="1"/>
  <c r="CC1106" i="1"/>
  <c r="CD1106" i="1" s="1"/>
  <c r="CC1107" i="1"/>
  <c r="CD1107" i="1" s="1"/>
  <c r="CC1113" i="1"/>
  <c r="CD1113" i="1" s="1"/>
  <c r="CC1114" i="1"/>
  <c r="CD1114" i="1" s="1"/>
  <c r="CC1117" i="1"/>
  <c r="CD1117" i="1" s="1"/>
  <c r="CC1123" i="1"/>
  <c r="CD1123" i="1" s="1"/>
  <c r="CC1127" i="1"/>
  <c r="CD1127" i="1" s="1"/>
  <c r="CC1134" i="1"/>
  <c r="CD1134" i="1" s="1"/>
  <c r="CC1135" i="1"/>
  <c r="CD1135" i="1" s="1"/>
  <c r="CC1138" i="1"/>
  <c r="CD1138" i="1" s="1"/>
  <c r="CC1139" i="1"/>
  <c r="CD1139" i="1" s="1"/>
  <c r="CC1146" i="1"/>
  <c r="CD1146" i="1" s="1"/>
  <c r="CC1151" i="1"/>
  <c r="CD1151" i="1" s="1"/>
  <c r="CC1164" i="1"/>
  <c r="CD1164" i="1" s="1"/>
  <c r="CC1165" i="1"/>
  <c r="CD1165" i="1" s="1"/>
  <c r="CC1182" i="1"/>
  <c r="CD1182" i="1" s="1"/>
  <c r="CC1191" i="1"/>
  <c r="CD1191" i="1" s="1"/>
  <c r="CC1203" i="1"/>
  <c r="CD1203" i="1" s="1"/>
  <c r="CC1204" i="1"/>
  <c r="CD1204" i="1" s="1"/>
  <c r="CC1205" i="1"/>
  <c r="CD1205" i="1" s="1"/>
  <c r="CC1206" i="1"/>
  <c r="CD1206" i="1" s="1"/>
  <c r="CC1213" i="1"/>
  <c r="CD1213" i="1" s="1"/>
  <c r="CC1214" i="1"/>
  <c r="CD1214" i="1" s="1"/>
  <c r="CC1225" i="1"/>
  <c r="CD1225" i="1" s="1"/>
  <c r="CC1226" i="1"/>
  <c r="CD1226" i="1" s="1"/>
  <c r="BY141" i="1"/>
  <c r="BZ141" i="1" s="1"/>
  <c r="BY147" i="1"/>
  <c r="BZ147" i="1" s="1"/>
  <c r="BY167" i="1"/>
  <c r="BZ167" i="1" s="1"/>
  <c r="BY175" i="1"/>
  <c r="BZ175" i="1" s="1"/>
  <c r="BY179" i="1"/>
  <c r="BZ179" i="1" s="1"/>
  <c r="BY181" i="1"/>
  <c r="BZ181" i="1" s="1"/>
  <c r="BY188" i="1"/>
  <c r="BZ188" i="1" s="1"/>
  <c r="BY192" i="1"/>
  <c r="BZ192" i="1" s="1"/>
  <c r="BY196" i="1"/>
  <c r="BZ196" i="1" s="1"/>
  <c r="BY200" i="1"/>
  <c r="BZ200" i="1" s="1"/>
  <c r="BY204" i="1"/>
  <c r="BZ204" i="1" s="1"/>
  <c r="BY205" i="1"/>
  <c r="BZ205" i="1" s="1"/>
  <c r="BY212" i="1"/>
  <c r="BZ212" i="1" s="1"/>
  <c r="BY213" i="1"/>
  <c r="BZ213" i="1" s="1"/>
  <c r="BY214" i="1"/>
  <c r="BZ214" i="1" s="1"/>
  <c r="BY223" i="1"/>
  <c r="BZ223" i="1" s="1"/>
  <c r="BY228" i="1"/>
  <c r="BZ228" i="1" s="1"/>
  <c r="BY229" i="1"/>
  <c r="BZ229" i="1" s="1"/>
  <c r="BY230" i="1"/>
  <c r="BZ230" i="1" s="1"/>
  <c r="BY235" i="1"/>
  <c r="BZ235" i="1" s="1"/>
  <c r="BY236" i="1"/>
  <c r="BZ236" i="1" s="1"/>
  <c r="BY237" i="1"/>
  <c r="BZ237" i="1" s="1"/>
  <c r="BY238" i="1"/>
  <c r="BZ238" i="1" s="1"/>
  <c r="BY241" i="1"/>
  <c r="BZ241" i="1" s="1"/>
  <c r="BY243" i="1"/>
  <c r="BZ243" i="1" s="1"/>
  <c r="BY244" i="1"/>
  <c r="BZ244" i="1" s="1"/>
  <c r="BY250" i="1"/>
  <c r="BZ250" i="1" s="1"/>
  <c r="BY253" i="1"/>
  <c r="BZ253" i="1" s="1"/>
  <c r="BY256" i="1"/>
  <c r="BZ256" i="1" s="1"/>
  <c r="BY260" i="1"/>
  <c r="BZ260" i="1" s="1"/>
  <c r="BY261" i="1"/>
  <c r="BZ261" i="1" s="1"/>
  <c r="BY268" i="1"/>
  <c r="BZ268" i="1" s="1"/>
  <c r="BY269" i="1"/>
  <c r="BZ269" i="1" s="1"/>
  <c r="BY270" i="1"/>
  <c r="BZ270" i="1" s="1"/>
  <c r="BY274" i="1"/>
  <c r="BZ274" i="1" s="1"/>
  <c r="BY275" i="1"/>
  <c r="BZ275" i="1" s="1"/>
  <c r="BY276" i="1"/>
  <c r="BZ276" i="1" s="1"/>
  <c r="BY280" i="1"/>
  <c r="BZ280" i="1" s="1"/>
  <c r="BY281" i="1"/>
  <c r="BZ281" i="1" s="1"/>
  <c r="BY282" i="1"/>
  <c r="BZ282" i="1" s="1"/>
  <c r="BY288" i="1"/>
  <c r="BZ288" i="1" s="1"/>
  <c r="BY289" i="1"/>
  <c r="BZ289" i="1" s="1"/>
  <c r="BY292" i="1"/>
  <c r="BZ292" i="1" s="1"/>
  <c r="BY296" i="1"/>
  <c r="BZ296" i="1" s="1"/>
  <c r="BY316" i="1"/>
  <c r="BZ316" i="1" s="1"/>
  <c r="BY320" i="1"/>
  <c r="BZ320" i="1" s="1"/>
  <c r="BY321" i="1"/>
  <c r="BZ321" i="1" s="1"/>
  <c r="BY326" i="1"/>
  <c r="BZ326" i="1" s="1"/>
  <c r="BY327" i="1"/>
  <c r="BZ327" i="1" s="1"/>
  <c r="BY335" i="1"/>
  <c r="BZ335" i="1" s="1"/>
  <c r="BY336" i="1"/>
  <c r="BZ336" i="1" s="1"/>
  <c r="BY339" i="1"/>
  <c r="BZ339" i="1" s="1"/>
  <c r="BY340" i="1"/>
  <c r="BZ340" i="1" s="1"/>
  <c r="BY343" i="1"/>
  <c r="BZ343" i="1" s="1"/>
  <c r="BY352" i="1"/>
  <c r="BZ352" i="1" s="1"/>
  <c r="BY354" i="1"/>
  <c r="BZ354" i="1" s="1"/>
  <c r="BY360" i="1"/>
  <c r="BZ360" i="1" s="1"/>
  <c r="BY361" i="1"/>
  <c r="BZ361" i="1" s="1"/>
  <c r="BY364" i="1"/>
  <c r="BZ364" i="1" s="1"/>
  <c r="BY371" i="1"/>
  <c r="BZ371" i="1" s="1"/>
  <c r="BY374" i="1"/>
  <c r="BZ374" i="1" s="1"/>
  <c r="BY384" i="1"/>
  <c r="BZ384" i="1" s="1"/>
  <c r="BY389" i="1"/>
  <c r="BZ389" i="1" s="1"/>
  <c r="BY390" i="1"/>
  <c r="BZ390" i="1" s="1"/>
  <c r="BY394" i="1"/>
  <c r="BZ394" i="1" s="1"/>
  <c r="BY397" i="1"/>
  <c r="BZ397" i="1" s="1"/>
  <c r="BY403" i="1"/>
  <c r="BZ403" i="1" s="1"/>
  <c r="BY404" i="1"/>
  <c r="BZ404" i="1" s="1"/>
  <c r="BY406" i="1"/>
  <c r="BZ406" i="1" s="1"/>
  <c r="BY410" i="1"/>
  <c r="BZ410" i="1" s="1"/>
  <c r="BY413" i="1"/>
  <c r="BZ413" i="1" s="1"/>
  <c r="BY419" i="1"/>
  <c r="BZ419" i="1" s="1"/>
  <c r="BY437" i="1"/>
  <c r="BZ437" i="1" s="1"/>
  <c r="BY439" i="1"/>
  <c r="BZ439" i="1" s="1"/>
  <c r="BY442" i="1"/>
  <c r="BZ442" i="1" s="1"/>
  <c r="BY443" i="1"/>
  <c r="BZ443" i="1" s="1"/>
  <c r="BY450" i="1"/>
  <c r="BZ450" i="1" s="1"/>
  <c r="BY451" i="1"/>
  <c r="BZ451" i="1" s="1"/>
  <c r="BY454" i="1"/>
  <c r="BZ454" i="1" s="1"/>
  <c r="BY457" i="1"/>
  <c r="BZ457" i="1" s="1"/>
  <c r="BY458" i="1"/>
  <c r="BZ458" i="1" s="1"/>
  <c r="BY459" i="1"/>
  <c r="BZ459" i="1" s="1"/>
  <c r="BY461" i="1"/>
  <c r="BZ461" i="1" s="1"/>
  <c r="BY472" i="1"/>
  <c r="BZ472" i="1" s="1"/>
  <c r="BY473" i="1"/>
  <c r="BZ473" i="1" s="1"/>
  <c r="BY476" i="1"/>
  <c r="BZ476" i="1" s="1"/>
  <c r="BY477" i="1"/>
  <c r="BZ477" i="1" s="1"/>
  <c r="BY480" i="1"/>
  <c r="BZ480" i="1" s="1"/>
  <c r="BY486" i="1"/>
  <c r="BZ486" i="1" s="1"/>
  <c r="BY487" i="1"/>
  <c r="BZ487" i="1" s="1"/>
  <c r="BY488" i="1"/>
  <c r="BZ488" i="1" s="1"/>
  <c r="BY490" i="1"/>
  <c r="BZ490" i="1" s="1"/>
  <c r="BY491" i="1"/>
  <c r="BZ491" i="1" s="1"/>
  <c r="BY494" i="1"/>
  <c r="BZ494" i="1" s="1"/>
  <c r="BY495" i="1"/>
  <c r="BZ495" i="1" s="1"/>
  <c r="BY502" i="1"/>
  <c r="BZ502" i="1" s="1"/>
  <c r="BY503" i="1"/>
  <c r="BZ503" i="1" s="1"/>
  <c r="BY505" i="1"/>
  <c r="BZ505" i="1" s="1"/>
  <c r="BY506" i="1"/>
  <c r="BZ506" i="1" s="1"/>
  <c r="BY510" i="1"/>
  <c r="BZ510" i="1" s="1"/>
  <c r="BY519" i="1"/>
  <c r="BZ519" i="1" s="1"/>
  <c r="BY521" i="1"/>
  <c r="BZ521" i="1" s="1"/>
  <c r="BY525" i="1"/>
  <c r="BZ525" i="1" s="1"/>
  <c r="BY530" i="1"/>
  <c r="BZ530" i="1" s="1"/>
  <c r="BY531" i="1"/>
  <c r="BZ531" i="1" s="1"/>
  <c r="BY533" i="1"/>
  <c r="BZ533" i="1" s="1"/>
  <c r="BY537" i="1"/>
  <c r="BZ537" i="1" s="1"/>
  <c r="BY562" i="1"/>
  <c r="BZ562" i="1" s="1"/>
  <c r="BY563" i="1"/>
  <c r="BZ563" i="1" s="1"/>
  <c r="BY570" i="1"/>
  <c r="BZ570" i="1" s="1"/>
  <c r="BY576" i="1"/>
  <c r="BZ576" i="1" s="1"/>
  <c r="BY579" i="1"/>
  <c r="BZ579" i="1" s="1"/>
  <c r="BY584" i="1"/>
  <c r="BZ584" i="1" s="1"/>
  <c r="BY587" i="1"/>
  <c r="BZ587" i="1" s="1"/>
  <c r="BY588" i="1"/>
  <c r="BZ588" i="1" s="1"/>
  <c r="BY593" i="1"/>
  <c r="BZ593" i="1" s="1"/>
  <c r="BY596" i="1"/>
  <c r="BZ596" i="1" s="1"/>
  <c r="BY600" i="1"/>
  <c r="BZ600" i="1" s="1"/>
  <c r="BY601" i="1"/>
  <c r="BZ601" i="1" s="1"/>
  <c r="BY606" i="1"/>
  <c r="BZ606" i="1" s="1"/>
  <c r="BY609" i="1"/>
  <c r="BZ609" i="1" s="1"/>
  <c r="BY614" i="1"/>
  <c r="BZ614" i="1" s="1"/>
  <c r="BY620" i="1"/>
  <c r="BZ620" i="1" s="1"/>
  <c r="BY623" i="1"/>
  <c r="BZ623" i="1" s="1"/>
  <c r="BY624" i="1"/>
  <c r="BZ624" i="1" s="1"/>
  <c r="BY625" i="1"/>
  <c r="BZ625" i="1" s="1"/>
  <c r="BY638" i="1"/>
  <c r="BZ638" i="1" s="1"/>
  <c r="BY650" i="1"/>
  <c r="BZ650" i="1" s="1"/>
  <c r="BY654" i="1"/>
  <c r="BZ654" i="1" s="1"/>
  <c r="BY655" i="1"/>
  <c r="BZ655" i="1" s="1"/>
  <c r="BY659" i="1"/>
  <c r="BZ659" i="1" s="1"/>
  <c r="BY668" i="1"/>
  <c r="BZ668" i="1" s="1"/>
  <c r="BY669" i="1"/>
  <c r="BZ669" i="1" s="1"/>
  <c r="BY670" i="1"/>
  <c r="BZ670" i="1" s="1"/>
  <c r="BY692" i="1"/>
  <c r="BZ692" i="1" s="1"/>
  <c r="BY693" i="1"/>
  <c r="BZ693" i="1" s="1"/>
  <c r="BY694" i="1"/>
  <c r="BZ694" i="1" s="1"/>
  <c r="BY702" i="1"/>
  <c r="BZ702" i="1" s="1"/>
  <c r="BY703" i="1"/>
  <c r="BZ703" i="1" s="1"/>
  <c r="BY726" i="1"/>
  <c r="BZ726" i="1" s="1"/>
  <c r="BY741" i="1"/>
  <c r="BZ741" i="1" s="1"/>
  <c r="BY742" i="1"/>
  <c r="BZ742" i="1" s="1"/>
  <c r="BY751" i="1"/>
  <c r="BZ751" i="1" s="1"/>
  <c r="BY759" i="1"/>
  <c r="BZ759" i="1" s="1"/>
  <c r="BY760" i="1"/>
  <c r="BZ760" i="1" s="1"/>
  <c r="BY766" i="1"/>
  <c r="BZ766" i="1" s="1"/>
  <c r="BY767" i="1"/>
  <c r="BZ767" i="1" s="1"/>
  <c r="BY768" i="1"/>
  <c r="BZ768" i="1" s="1"/>
  <c r="BY771" i="1"/>
  <c r="BZ771" i="1" s="1"/>
  <c r="BY772" i="1"/>
  <c r="BZ772" i="1" s="1"/>
  <c r="BY776" i="1"/>
  <c r="BZ776" i="1" s="1"/>
  <c r="BY785" i="1"/>
  <c r="BZ785" i="1" s="1"/>
  <c r="BY787" i="1"/>
  <c r="BZ787" i="1" s="1"/>
  <c r="BY788" i="1"/>
  <c r="BZ788" i="1" s="1"/>
  <c r="BY791" i="1"/>
  <c r="BZ791" i="1" s="1"/>
  <c r="BY792" i="1"/>
  <c r="BZ792" i="1" s="1"/>
  <c r="BY806" i="1"/>
  <c r="BZ806" i="1" s="1"/>
  <c r="BY824" i="1"/>
  <c r="BZ824" i="1" s="1"/>
  <c r="BY828" i="1"/>
  <c r="BZ828" i="1" s="1"/>
  <c r="BY834" i="1"/>
  <c r="BZ834" i="1" s="1"/>
  <c r="BY835" i="1"/>
  <c r="BZ835" i="1" s="1"/>
  <c r="BY844" i="1"/>
  <c r="BZ844" i="1" s="1"/>
  <c r="BY881" i="1"/>
  <c r="BZ881" i="1" s="1"/>
  <c r="BY882" i="1"/>
  <c r="BZ882" i="1" s="1"/>
  <c r="BY899" i="1"/>
  <c r="BZ899" i="1" s="1"/>
  <c r="BY902" i="1"/>
  <c r="BZ902" i="1" s="1"/>
  <c r="BY903" i="1"/>
  <c r="BZ903" i="1" s="1"/>
  <c r="BY919" i="1"/>
  <c r="BZ919" i="1" s="1"/>
  <c r="BY956" i="1"/>
  <c r="BZ956" i="1" s="1"/>
  <c r="BY957" i="1"/>
  <c r="BZ957" i="1" s="1"/>
  <c r="BY964" i="1"/>
  <c r="BZ964" i="1" s="1"/>
  <c r="BY969" i="1"/>
  <c r="BZ969" i="1" s="1"/>
  <c r="BY970" i="1"/>
  <c r="BZ970" i="1" s="1"/>
  <c r="BY971" i="1"/>
  <c r="BZ971" i="1" s="1"/>
  <c r="BY979" i="1"/>
  <c r="BZ979" i="1" s="1"/>
  <c r="BY997" i="1"/>
  <c r="BZ997" i="1" s="1"/>
  <c r="BY1003" i="1"/>
  <c r="BZ1003" i="1" s="1"/>
  <c r="BY1017" i="1"/>
  <c r="BZ1017" i="1" s="1"/>
  <c r="BY1018" i="1"/>
  <c r="BZ1018" i="1" s="1"/>
  <c r="BY1023" i="1"/>
  <c r="BZ1023" i="1" s="1"/>
  <c r="BY1026" i="1"/>
  <c r="BZ1026" i="1" s="1"/>
  <c r="BY1036" i="1"/>
  <c r="BZ1036" i="1" s="1"/>
  <c r="BY1037" i="1"/>
  <c r="BZ1037" i="1" s="1"/>
  <c r="BY1039" i="1"/>
  <c r="BZ1039" i="1" s="1"/>
  <c r="BY1040" i="1"/>
  <c r="BZ1040" i="1" s="1"/>
  <c r="BY1043" i="1"/>
  <c r="BZ1043" i="1" s="1"/>
  <c r="BY1044" i="1"/>
  <c r="BZ1044" i="1" s="1"/>
  <c r="BY1046" i="1"/>
  <c r="BZ1046" i="1" s="1"/>
  <c r="BY1047" i="1"/>
  <c r="BZ1047" i="1" s="1"/>
  <c r="BY1050" i="1"/>
  <c r="BZ1050" i="1" s="1"/>
  <c r="BY1051" i="1"/>
  <c r="BZ1051" i="1" s="1"/>
  <c r="BY1056" i="1"/>
  <c r="BZ1056" i="1" s="1"/>
  <c r="BY1057" i="1"/>
  <c r="BZ1057" i="1" s="1"/>
  <c r="BY1060" i="1"/>
  <c r="BZ1060" i="1" s="1"/>
  <c r="BY1061" i="1"/>
  <c r="BZ1061" i="1" s="1"/>
  <c r="BY1064" i="1"/>
  <c r="BZ1064" i="1" s="1"/>
  <c r="BY1067" i="1"/>
  <c r="BZ1067" i="1" s="1"/>
  <c r="BY1071" i="1"/>
  <c r="BZ1071" i="1" s="1"/>
  <c r="BY1077" i="1"/>
  <c r="BZ1077" i="1" s="1"/>
  <c r="BY1081" i="1"/>
  <c r="BZ1081" i="1" s="1"/>
  <c r="BY1084" i="1"/>
  <c r="BZ1084" i="1" s="1"/>
  <c r="BY1091" i="1"/>
  <c r="BZ1091" i="1" s="1"/>
  <c r="BY1094" i="1"/>
  <c r="BZ1094" i="1" s="1"/>
  <c r="BY1095" i="1"/>
  <c r="BZ1095" i="1" s="1"/>
  <c r="BY1106" i="1"/>
  <c r="BZ1106" i="1" s="1"/>
  <c r="BY1107" i="1"/>
  <c r="BZ1107" i="1" s="1"/>
  <c r="BY1113" i="1"/>
  <c r="BZ1113" i="1" s="1"/>
  <c r="BY1114" i="1"/>
  <c r="BZ1114" i="1" s="1"/>
  <c r="BY1117" i="1"/>
  <c r="BZ1117" i="1" s="1"/>
  <c r="BY1123" i="1"/>
  <c r="BZ1123" i="1" s="1"/>
  <c r="BY1124" i="1"/>
  <c r="BZ1124" i="1" s="1"/>
  <c r="BY1127" i="1"/>
  <c r="BZ1127" i="1" s="1"/>
  <c r="BY1134" i="1"/>
  <c r="BZ1134" i="1" s="1"/>
  <c r="BY1135" i="1"/>
  <c r="BZ1135" i="1" s="1"/>
  <c r="BY1138" i="1"/>
  <c r="BZ1138" i="1" s="1"/>
  <c r="BY1139" i="1"/>
  <c r="BZ1139" i="1" s="1"/>
  <c r="BY1146" i="1"/>
  <c r="BZ1146" i="1" s="1"/>
  <c r="BY1151" i="1"/>
  <c r="BZ1151" i="1" s="1"/>
  <c r="BY1164" i="1"/>
  <c r="BZ1164" i="1" s="1"/>
  <c r="BY1165" i="1"/>
  <c r="BZ1165" i="1" s="1"/>
  <c r="BY1181" i="1"/>
  <c r="BZ1181" i="1" s="1"/>
  <c r="BY1182" i="1"/>
  <c r="BZ1182" i="1" s="1"/>
  <c r="BY1191" i="1"/>
  <c r="BZ1191" i="1" s="1"/>
  <c r="BY1192" i="1"/>
  <c r="BZ1192" i="1" s="1"/>
  <c r="BY1203" i="1"/>
  <c r="BZ1203" i="1" s="1"/>
  <c r="BY1204" i="1"/>
  <c r="BZ1204" i="1" s="1"/>
  <c r="BY1205" i="1"/>
  <c r="BZ1205" i="1" s="1"/>
  <c r="BY1206" i="1"/>
  <c r="BZ1206" i="1" s="1"/>
  <c r="BY1213" i="1"/>
  <c r="BZ1213" i="1" s="1"/>
  <c r="BT112" i="1"/>
  <c r="BU112" i="1" s="1"/>
  <c r="BT117" i="1"/>
  <c r="BU117" i="1" s="1"/>
  <c r="BT127" i="1"/>
  <c r="BU127" i="1" s="1"/>
  <c r="BT128" i="1"/>
  <c r="BU128" i="1" s="1"/>
  <c r="BT131" i="1"/>
  <c r="BU131" i="1" s="1"/>
  <c r="BT132" i="1"/>
  <c r="BU132" i="1" s="1"/>
  <c r="BT133" i="1"/>
  <c r="BU133" i="1" s="1"/>
  <c r="BT136" i="1"/>
  <c r="BU136" i="1" s="1"/>
  <c r="BT137" i="1"/>
  <c r="BU137" i="1" s="1"/>
  <c r="BT145" i="1"/>
  <c r="BU145" i="1" s="1"/>
  <c r="BT146" i="1"/>
  <c r="BU146" i="1" s="1"/>
  <c r="BT147" i="1"/>
  <c r="BU147" i="1" s="1"/>
  <c r="BT150" i="1"/>
  <c r="BU150" i="1" s="1"/>
  <c r="BT151" i="1"/>
  <c r="BU151" i="1" s="1"/>
  <c r="BT152" i="1"/>
  <c r="BU152" i="1" s="1"/>
  <c r="BT155" i="1"/>
  <c r="BU155" i="1" s="1"/>
  <c r="BT156" i="1"/>
  <c r="BU156" i="1" s="1"/>
  <c r="BT160" i="1"/>
  <c r="BU160" i="1" s="1"/>
  <c r="BT161" i="1"/>
  <c r="BU161" i="1" s="1"/>
  <c r="BT164" i="1"/>
  <c r="BU164" i="1" s="1"/>
  <c r="BT165" i="1"/>
  <c r="BU165" i="1" s="1"/>
  <c r="BT166" i="1"/>
  <c r="BU166" i="1" s="1"/>
  <c r="BT169" i="1"/>
  <c r="BU169" i="1" s="1"/>
  <c r="BT174" i="1"/>
  <c r="BU174" i="1" s="1"/>
  <c r="BT175" i="1"/>
  <c r="BU175" i="1" s="1"/>
  <c r="BT177" i="1"/>
  <c r="BU177" i="1" s="1"/>
  <c r="BT178" i="1"/>
  <c r="BU178" i="1" s="1"/>
  <c r="BT184" i="1"/>
  <c r="BU184" i="1" s="1"/>
  <c r="BT191" i="1"/>
  <c r="BU191" i="1" s="1"/>
  <c r="BT192" i="1"/>
  <c r="BU192" i="1" s="1"/>
  <c r="BT199" i="1"/>
  <c r="BU199" i="1" s="1"/>
  <c r="BT200" i="1"/>
  <c r="BU200" i="1" s="1"/>
  <c r="BT204" i="1"/>
  <c r="BU204" i="1" s="1"/>
  <c r="BT205" i="1"/>
  <c r="BU205" i="1" s="1"/>
  <c r="BT209" i="1"/>
  <c r="BU209" i="1" s="1"/>
  <c r="BT212" i="1"/>
  <c r="BU212" i="1" s="1"/>
  <c r="BT213" i="1"/>
  <c r="BU213" i="1" s="1"/>
  <c r="BT217" i="1"/>
  <c r="BU217" i="1" s="1"/>
  <c r="BT218" i="1"/>
  <c r="BU218" i="1" s="1"/>
  <c r="BT219" i="1"/>
  <c r="BU219" i="1" s="1"/>
  <c r="BT223" i="1"/>
  <c r="BU223" i="1" s="1"/>
  <c r="BT227" i="1"/>
  <c r="BU227" i="1" s="1"/>
  <c r="BT228" i="1"/>
  <c r="BU228" i="1" s="1"/>
  <c r="BT229" i="1"/>
  <c r="BU229" i="1" s="1"/>
  <c r="BT230" i="1"/>
  <c r="BU230" i="1" s="1"/>
  <c r="BT235" i="1"/>
  <c r="BU235" i="1" s="1"/>
  <c r="BT237" i="1"/>
  <c r="BU237" i="1" s="1"/>
  <c r="BT238" i="1"/>
  <c r="BU238" i="1" s="1"/>
  <c r="BT240" i="1"/>
  <c r="BU240" i="1" s="1"/>
  <c r="BT241" i="1"/>
  <c r="BU241" i="1" s="1"/>
  <c r="BT243" i="1"/>
  <c r="BU243" i="1" s="1"/>
  <c r="BT244" i="1"/>
  <c r="BU244" i="1" s="1"/>
  <c r="BT249" i="1"/>
  <c r="BU249" i="1" s="1"/>
  <c r="BT250" i="1"/>
  <c r="BU250" i="1" s="1"/>
  <c r="BT252" i="1"/>
  <c r="BU252" i="1" s="1"/>
  <c r="BT253" i="1"/>
  <c r="BU253" i="1" s="1"/>
  <c r="BT259" i="1"/>
  <c r="BU259" i="1" s="1"/>
  <c r="BT260" i="1"/>
  <c r="BU260" i="1" s="1"/>
  <c r="BT261" i="1"/>
  <c r="BU261" i="1" s="1"/>
  <c r="BT267" i="1"/>
  <c r="BU267" i="1" s="1"/>
  <c r="BT268" i="1"/>
  <c r="BU268" i="1" s="1"/>
  <c r="BT269" i="1"/>
  <c r="BU269" i="1" s="1"/>
  <c r="BT270" i="1"/>
  <c r="BU270" i="1" s="1"/>
  <c r="BT273" i="1"/>
  <c r="BU273" i="1" s="1"/>
  <c r="BT274" i="1"/>
  <c r="BU274" i="1" s="1"/>
  <c r="BT275" i="1"/>
  <c r="BU275" i="1" s="1"/>
  <c r="BT276" i="1"/>
  <c r="BU276" i="1" s="1"/>
  <c r="BT279" i="1"/>
  <c r="BU279" i="1" s="1"/>
  <c r="BT280" i="1"/>
  <c r="BU280" i="1" s="1"/>
  <c r="BT281" i="1"/>
  <c r="BU281" i="1" s="1"/>
  <c r="BT288" i="1"/>
  <c r="BU288" i="1" s="1"/>
  <c r="BT289" i="1"/>
  <c r="BU289" i="1" s="1"/>
  <c r="BT295" i="1"/>
  <c r="BU295" i="1" s="1"/>
  <c r="BT296" i="1"/>
  <c r="BU296" i="1" s="1"/>
  <c r="BT298" i="1"/>
  <c r="BU298" i="1" s="1"/>
  <c r="BT315" i="1"/>
  <c r="BU315" i="1" s="1"/>
  <c r="BT320" i="1"/>
  <c r="BU320" i="1" s="1"/>
  <c r="BT322" i="1"/>
  <c r="BU322" i="1" s="1"/>
  <c r="BT324" i="1"/>
  <c r="BU324" i="1" s="1"/>
  <c r="BT325" i="1"/>
  <c r="BU325" i="1" s="1"/>
  <c r="BT326" i="1"/>
  <c r="BU326" i="1" s="1"/>
  <c r="BT327" i="1"/>
  <c r="BU327" i="1" s="1"/>
  <c r="BT330" i="1"/>
  <c r="BU330" i="1" s="1"/>
  <c r="BT331" i="1"/>
  <c r="BU331" i="1" s="1"/>
  <c r="BT332" i="1"/>
  <c r="BU332" i="1" s="1"/>
  <c r="BT335" i="1"/>
  <c r="BU335" i="1" s="1"/>
  <c r="BT339" i="1"/>
  <c r="BU339" i="1" s="1"/>
  <c r="BT342" i="1"/>
  <c r="BU342" i="1" s="1"/>
  <c r="BT343" i="1"/>
  <c r="BU343" i="1" s="1"/>
  <c r="BT349" i="1"/>
  <c r="BU349" i="1" s="1"/>
  <c r="BT350" i="1"/>
  <c r="BU350" i="1" s="1"/>
  <c r="BT352" i="1"/>
  <c r="BU352" i="1" s="1"/>
  <c r="BT353" i="1"/>
  <c r="BU353" i="1" s="1"/>
  <c r="BT354" i="1"/>
  <c r="BU354" i="1" s="1"/>
  <c r="BT357" i="1"/>
  <c r="BU357" i="1" s="1"/>
  <c r="BT367" i="1"/>
  <c r="BU367" i="1" s="1"/>
  <c r="BT368" i="1"/>
  <c r="BU368" i="1" s="1"/>
  <c r="BT374" i="1"/>
  <c r="BU374" i="1" s="1"/>
  <c r="BT377" i="1"/>
  <c r="BU377" i="1" s="1"/>
  <c r="BT381" i="1"/>
  <c r="BU381" i="1" s="1"/>
  <c r="BT382" i="1"/>
  <c r="BU382" i="1" s="1"/>
  <c r="BT383" i="1"/>
  <c r="BU383" i="1" s="1"/>
  <c r="BT387" i="1"/>
  <c r="BU387" i="1" s="1"/>
  <c r="BT388" i="1"/>
  <c r="BU388" i="1" s="1"/>
  <c r="BT389" i="1"/>
  <c r="BU389" i="1" s="1"/>
  <c r="BT393" i="1"/>
  <c r="BU393" i="1" s="1"/>
  <c r="BT394" i="1"/>
  <c r="BU394" i="1" s="1"/>
  <c r="BT396" i="1"/>
  <c r="BU396" i="1" s="1"/>
  <c r="BT397" i="1"/>
  <c r="BU397" i="1" s="1"/>
  <c r="BT403" i="1"/>
  <c r="BU403" i="1" s="1"/>
  <c r="BT409" i="1"/>
  <c r="BU409" i="1" s="1"/>
  <c r="BT410" i="1"/>
  <c r="BU410" i="1" s="1"/>
  <c r="BT413" i="1"/>
  <c r="BU413" i="1" s="1"/>
  <c r="BT416" i="1"/>
  <c r="BU416" i="1" s="1"/>
  <c r="BT430" i="1"/>
  <c r="BU430" i="1" s="1"/>
  <c r="BT431" i="1"/>
  <c r="BU431" i="1" s="1"/>
  <c r="BT438" i="1"/>
  <c r="BU438" i="1" s="1"/>
  <c r="BT443" i="1"/>
  <c r="BU443" i="1" s="1"/>
  <c r="BT444" i="1"/>
  <c r="BU444" i="1" s="1"/>
  <c r="BT446" i="1"/>
  <c r="BU446" i="1" s="1"/>
  <c r="BT447" i="1"/>
  <c r="BU447" i="1" s="1"/>
  <c r="BT450" i="1"/>
  <c r="BU450" i="1" s="1"/>
  <c r="BT451" i="1"/>
  <c r="BU451" i="1" s="1"/>
  <c r="BT453" i="1"/>
  <c r="BU453" i="1" s="1"/>
  <c r="BT458" i="1"/>
  <c r="BU458" i="1" s="1"/>
  <c r="BT459" i="1"/>
  <c r="BU459" i="1" s="1"/>
  <c r="BT460" i="1"/>
  <c r="BU460" i="1" s="1"/>
  <c r="BT461" i="1"/>
  <c r="BU461" i="1" s="1"/>
  <c r="BT463" i="1"/>
  <c r="BU463" i="1" s="1"/>
  <c r="BT464" i="1"/>
  <c r="BU464" i="1" s="1"/>
  <c r="BT473" i="1"/>
  <c r="BU473" i="1" s="1"/>
  <c r="BT477" i="1"/>
  <c r="BU477" i="1" s="1"/>
  <c r="BT479" i="1"/>
  <c r="BU479" i="1" s="1"/>
  <c r="BT480" i="1"/>
  <c r="BU480" i="1" s="1"/>
  <c r="BT483" i="1"/>
  <c r="BU483" i="1" s="1"/>
  <c r="BT484" i="1"/>
  <c r="BU484" i="1" s="1"/>
  <c r="BT487" i="1"/>
  <c r="BU487" i="1" s="1"/>
  <c r="BT488" i="1"/>
  <c r="BU488" i="1" s="1"/>
  <c r="BT491" i="1"/>
  <c r="BU491" i="1" s="1"/>
  <c r="BT492" i="1"/>
  <c r="BU492" i="1" s="1"/>
  <c r="BT494" i="1"/>
  <c r="BU494" i="1" s="1"/>
  <c r="BT495" i="1"/>
  <c r="BU495" i="1" s="1"/>
  <c r="BT498" i="1"/>
  <c r="BU498" i="1" s="1"/>
  <c r="BT499" i="1"/>
  <c r="BU499" i="1" s="1"/>
  <c r="BT502" i="1"/>
  <c r="BU502" i="1" s="1"/>
  <c r="BT507" i="1"/>
  <c r="BU507" i="1" s="1"/>
  <c r="BT508" i="1"/>
  <c r="BU508" i="1" s="1"/>
  <c r="BT510" i="1"/>
  <c r="BU510" i="1" s="1"/>
  <c r="BT513" i="1"/>
  <c r="BU513" i="1" s="1"/>
  <c r="BT514" i="1"/>
  <c r="BU514" i="1" s="1"/>
  <c r="BT519" i="1"/>
  <c r="BU519" i="1" s="1"/>
  <c r="BT520" i="1"/>
  <c r="BU520" i="1" s="1"/>
  <c r="BT521" i="1"/>
  <c r="BU521" i="1" s="1"/>
  <c r="BT522" i="1"/>
  <c r="BU522" i="1" s="1"/>
  <c r="BT524" i="1"/>
  <c r="BU524" i="1" s="1"/>
  <c r="BT525" i="1"/>
  <c r="BU525" i="1" s="1"/>
  <c r="BT527" i="1"/>
  <c r="BU527" i="1" s="1"/>
  <c r="BT530" i="1"/>
  <c r="BU530" i="1" s="1"/>
  <c r="BT531" i="1"/>
  <c r="BU531" i="1" s="1"/>
  <c r="BT532" i="1"/>
  <c r="BU532" i="1" s="1"/>
  <c r="BT533" i="1"/>
  <c r="BU533" i="1" s="1"/>
  <c r="BT534" i="1"/>
  <c r="BU534" i="1" s="1"/>
  <c r="BT539" i="1"/>
  <c r="BU539" i="1" s="1"/>
  <c r="BT541" i="1"/>
  <c r="BU541" i="1" s="1"/>
  <c r="BT542" i="1"/>
  <c r="BU542" i="1" s="1"/>
  <c r="BT543" i="1"/>
  <c r="BU543" i="1" s="1"/>
  <c r="BT559" i="1"/>
  <c r="BU559" i="1" s="1"/>
  <c r="BT562" i="1"/>
  <c r="BU562" i="1" s="1"/>
  <c r="BT563" i="1"/>
  <c r="BU563" i="1" s="1"/>
  <c r="BT564" i="1"/>
  <c r="BU564" i="1" s="1"/>
  <c r="BT567" i="1"/>
  <c r="BU567" i="1" s="1"/>
  <c r="BT570" i="1"/>
  <c r="BU570" i="1" s="1"/>
  <c r="BT571" i="1"/>
  <c r="BU571" i="1" s="1"/>
  <c r="BT575" i="1"/>
  <c r="BU575" i="1" s="1"/>
  <c r="BT579" i="1"/>
  <c r="BU579" i="1" s="1"/>
  <c r="BT580" i="1"/>
  <c r="BU580" i="1" s="1"/>
  <c r="BT583" i="1"/>
  <c r="BU583" i="1" s="1"/>
  <c r="BT588" i="1"/>
  <c r="BU588" i="1" s="1"/>
  <c r="BT589" i="1"/>
  <c r="BU589" i="1" s="1"/>
  <c r="BT590" i="1"/>
  <c r="BU590" i="1" s="1"/>
  <c r="BT595" i="1"/>
  <c r="BU595" i="1" s="1"/>
  <c r="BT596" i="1"/>
  <c r="BU596" i="1" s="1"/>
  <c r="BT600" i="1"/>
  <c r="BU600" i="1" s="1"/>
  <c r="BT601" i="1"/>
  <c r="BU601" i="1" s="1"/>
  <c r="BT602" i="1"/>
  <c r="BU602" i="1" s="1"/>
  <c r="BT603" i="1"/>
  <c r="BU603" i="1" s="1"/>
  <c r="BT608" i="1"/>
  <c r="BU608" i="1" s="1"/>
  <c r="BT609" i="1"/>
  <c r="BU609" i="1" s="1"/>
  <c r="BT613" i="1"/>
  <c r="BU613" i="1" s="1"/>
  <c r="BT614" i="1"/>
  <c r="BU614" i="1" s="1"/>
  <c r="BT615" i="1"/>
  <c r="BU615" i="1" s="1"/>
  <c r="BT616" i="1"/>
  <c r="BU616" i="1" s="1"/>
  <c r="BT622" i="1"/>
  <c r="BU622" i="1" s="1"/>
  <c r="BT623" i="1"/>
  <c r="BU623" i="1" s="1"/>
  <c r="BT625" i="1"/>
  <c r="BU625" i="1" s="1"/>
  <c r="BT626" i="1"/>
  <c r="BU626" i="1" s="1"/>
  <c r="BT627" i="1"/>
  <c r="BU627" i="1" s="1"/>
  <c r="BT628" i="1"/>
  <c r="BU628" i="1" s="1"/>
  <c r="BT631" i="1"/>
  <c r="BU631" i="1" s="1"/>
  <c r="BT634" i="1"/>
  <c r="BU634" i="1" s="1"/>
  <c r="BT640" i="1"/>
  <c r="BU640" i="1" s="1"/>
  <c r="BT641" i="1"/>
  <c r="BU641" i="1" s="1"/>
  <c r="BT642" i="1"/>
  <c r="BU642" i="1" s="1"/>
  <c r="BT643" i="1"/>
  <c r="BU643" i="1" s="1"/>
  <c r="BT644" i="1"/>
  <c r="BU644" i="1" s="1"/>
  <c r="BT647" i="1"/>
  <c r="BU647" i="1" s="1"/>
  <c r="BT649" i="1"/>
  <c r="BU649" i="1" s="1"/>
  <c r="BT654" i="1"/>
  <c r="BU654" i="1" s="1"/>
  <c r="BT655" i="1"/>
  <c r="BU655" i="1" s="1"/>
  <c r="BT660" i="1"/>
  <c r="BU660" i="1" s="1"/>
  <c r="BT661" i="1"/>
  <c r="BU661" i="1" s="1"/>
  <c r="BT662" i="1"/>
  <c r="BU662" i="1" s="1"/>
  <c r="BT663" i="1"/>
  <c r="BU663" i="1" s="1"/>
  <c r="BT664" i="1"/>
  <c r="BU664" i="1" s="1"/>
  <c r="BT665" i="1"/>
  <c r="BU665" i="1" s="1"/>
  <c r="BT666" i="1"/>
  <c r="BU666" i="1" s="1"/>
  <c r="BT669" i="1"/>
  <c r="BU669" i="1" s="1"/>
  <c r="BT670" i="1"/>
  <c r="BU670" i="1" s="1"/>
  <c r="BT676" i="1"/>
  <c r="BU676" i="1" s="1"/>
  <c r="BT677" i="1"/>
  <c r="BU677" i="1" s="1"/>
  <c r="BT680" i="1"/>
  <c r="BU680" i="1" s="1"/>
  <c r="BT681" i="1"/>
  <c r="BU681" i="1" s="1"/>
  <c r="BT682" i="1"/>
  <c r="BU682" i="1" s="1"/>
  <c r="BT683" i="1"/>
  <c r="BU683" i="1" s="1"/>
  <c r="BT684" i="1"/>
  <c r="BU684" i="1" s="1"/>
  <c r="BT685" i="1"/>
  <c r="BU685" i="1" s="1"/>
  <c r="BT688" i="1"/>
  <c r="BU688" i="1" s="1"/>
  <c r="BT689" i="1"/>
  <c r="BU689" i="1" s="1"/>
  <c r="BT692" i="1"/>
  <c r="BU692" i="1" s="1"/>
  <c r="BT693" i="1"/>
  <c r="BU693" i="1" s="1"/>
  <c r="BT700" i="1"/>
  <c r="BU700" i="1" s="1"/>
  <c r="BT701" i="1"/>
  <c r="BU701" i="1" s="1"/>
  <c r="BT704" i="1"/>
  <c r="BU704" i="1" s="1"/>
  <c r="BT705" i="1"/>
  <c r="BU705" i="1" s="1"/>
  <c r="BT706" i="1"/>
  <c r="BU706" i="1" s="1"/>
  <c r="BT707" i="1"/>
  <c r="BU707" i="1" s="1"/>
  <c r="BT713" i="1"/>
  <c r="BU713" i="1" s="1"/>
  <c r="BT718" i="1"/>
  <c r="BU718" i="1" s="1"/>
  <c r="BT722" i="1"/>
  <c r="BU722" i="1" s="1"/>
  <c r="BT723" i="1"/>
  <c r="BU723" i="1" s="1"/>
  <c r="BT726" i="1"/>
  <c r="BU726" i="1" s="1"/>
  <c r="BT729" i="1"/>
  <c r="BU729" i="1" s="1"/>
  <c r="BT730" i="1"/>
  <c r="BU730" i="1" s="1"/>
  <c r="BT731" i="1"/>
  <c r="BU731" i="1" s="1"/>
  <c r="BT732" i="1"/>
  <c r="BU732" i="1" s="1"/>
  <c r="BT737" i="1"/>
  <c r="BU737" i="1" s="1"/>
  <c r="BT738" i="1"/>
  <c r="BU738" i="1" s="1"/>
  <c r="BT741" i="1"/>
  <c r="BU741" i="1" s="1"/>
  <c r="BT747" i="1"/>
  <c r="BU747" i="1" s="1"/>
  <c r="BT748" i="1"/>
  <c r="BU748" i="1" s="1"/>
  <c r="BT755" i="1"/>
  <c r="BU755" i="1" s="1"/>
  <c r="BT756" i="1"/>
  <c r="BU756" i="1" s="1"/>
  <c r="BT760" i="1"/>
  <c r="BU760" i="1" s="1"/>
  <c r="BT763" i="1"/>
  <c r="BU763" i="1" s="1"/>
  <c r="BT764" i="1"/>
  <c r="BU764" i="1" s="1"/>
  <c r="BT765" i="1"/>
  <c r="BU765" i="1" s="1"/>
  <c r="BT766" i="1"/>
  <c r="BU766" i="1" s="1"/>
  <c r="BT767" i="1"/>
  <c r="BU767" i="1" s="1"/>
  <c r="BT772" i="1"/>
  <c r="BU772" i="1" s="1"/>
  <c r="BT773" i="1"/>
  <c r="BU773" i="1" s="1"/>
  <c r="BT780" i="1"/>
  <c r="BU780" i="1" s="1"/>
  <c r="BT781" i="1"/>
  <c r="BU781" i="1" s="1"/>
  <c r="BT782" i="1"/>
  <c r="BU782" i="1" s="1"/>
  <c r="BT783" i="1"/>
  <c r="BU783" i="1" s="1"/>
  <c r="BT788" i="1"/>
  <c r="BU788" i="1" s="1"/>
  <c r="BT789" i="1"/>
  <c r="BU789" i="1" s="1"/>
  <c r="BT796" i="1"/>
  <c r="BU796" i="1" s="1"/>
  <c r="BT797" i="1"/>
  <c r="BU797" i="1" s="1"/>
  <c r="BT798" i="1"/>
  <c r="BU798" i="1" s="1"/>
  <c r="BT799" i="1"/>
  <c r="BU799" i="1" s="1"/>
  <c r="BT802" i="1"/>
  <c r="BU802" i="1" s="1"/>
  <c r="BT803" i="1"/>
  <c r="BU803" i="1" s="1"/>
  <c r="BT808" i="1"/>
  <c r="BU808" i="1" s="1"/>
  <c r="BT809" i="1"/>
  <c r="BU809" i="1" s="1"/>
  <c r="BT810" i="1"/>
  <c r="BU810" i="1" s="1"/>
  <c r="BT811" i="1"/>
  <c r="BU811" i="1" s="1"/>
  <c r="BT815" i="1"/>
  <c r="BU815" i="1" s="1"/>
  <c r="BT820" i="1"/>
  <c r="BU820" i="1" s="1"/>
  <c r="BT821" i="1"/>
  <c r="BU821" i="1" s="1"/>
  <c r="BT822" i="1"/>
  <c r="BU822" i="1" s="1"/>
  <c r="BT825" i="1"/>
  <c r="BU825" i="1" s="1"/>
  <c r="BT830" i="1"/>
  <c r="BU830" i="1" s="1"/>
  <c r="BT831" i="1"/>
  <c r="BU831" i="1" s="1"/>
  <c r="BT832" i="1"/>
  <c r="BU832" i="1" s="1"/>
  <c r="BT835" i="1"/>
  <c r="BU835" i="1" s="1"/>
  <c r="BT836" i="1"/>
  <c r="BU836" i="1" s="1"/>
  <c r="BT839" i="1"/>
  <c r="BU839" i="1" s="1"/>
  <c r="BT840" i="1"/>
  <c r="BU840" i="1" s="1"/>
  <c r="BT841" i="1"/>
  <c r="BU841" i="1" s="1"/>
  <c r="BT845" i="1"/>
  <c r="BU845" i="1" s="1"/>
  <c r="BT848" i="1"/>
  <c r="BU848" i="1" s="1"/>
  <c r="BT849" i="1"/>
  <c r="BU849" i="1" s="1"/>
  <c r="BT850" i="1"/>
  <c r="BU850" i="1" s="1"/>
  <c r="BT853" i="1"/>
  <c r="BU853" i="1" s="1"/>
  <c r="BT856" i="1"/>
  <c r="BU856" i="1" s="1"/>
  <c r="BT857" i="1"/>
  <c r="BU857" i="1" s="1"/>
  <c r="BT862" i="1"/>
  <c r="BU862" i="1" s="1"/>
  <c r="BT863" i="1"/>
  <c r="BU863" i="1" s="1"/>
  <c r="BT871" i="1"/>
  <c r="BU871" i="1" s="1"/>
  <c r="BT872" i="1"/>
  <c r="BU872" i="1" s="1"/>
  <c r="BT876" i="1"/>
  <c r="BU876" i="1" s="1"/>
  <c r="BT877" i="1"/>
  <c r="BU877" i="1" s="1"/>
  <c r="BT885" i="1"/>
  <c r="BU885" i="1" s="1"/>
  <c r="BT887" i="1"/>
  <c r="BU887" i="1" s="1"/>
  <c r="BT888" i="1"/>
  <c r="BU888" i="1" s="1"/>
  <c r="BT892" i="1"/>
  <c r="BU892" i="1" s="1"/>
  <c r="BT893" i="1"/>
  <c r="BU893" i="1" s="1"/>
  <c r="BT906" i="1"/>
  <c r="BU906" i="1" s="1"/>
  <c r="BT907" i="1"/>
  <c r="BU907" i="1" s="1"/>
  <c r="BT908" i="1"/>
  <c r="BU908" i="1" s="1"/>
  <c r="BT912" i="1"/>
  <c r="BU912" i="1" s="1"/>
  <c r="BT913" i="1"/>
  <c r="BU913" i="1" s="1"/>
  <c r="BT920" i="1"/>
  <c r="BU920" i="1" s="1"/>
  <c r="BT921" i="1"/>
  <c r="BU921" i="1" s="1"/>
  <c r="BT926" i="1"/>
  <c r="BU926" i="1" s="1"/>
  <c r="BT927" i="1"/>
  <c r="BU927" i="1" s="1"/>
  <c r="BT950" i="1"/>
  <c r="BU950" i="1" s="1"/>
  <c r="BT951" i="1"/>
  <c r="BU951" i="1" s="1"/>
  <c r="BT956" i="1"/>
  <c r="BU956" i="1" s="1"/>
  <c r="BT957" i="1"/>
  <c r="BU957" i="1" s="1"/>
  <c r="BT958" i="1"/>
  <c r="BU958" i="1" s="1"/>
  <c r="BT961" i="1"/>
  <c r="BU961" i="1" s="1"/>
  <c r="BT962" i="1"/>
  <c r="BU962" i="1" s="1"/>
  <c r="BT965" i="1"/>
  <c r="BU965" i="1" s="1"/>
  <c r="BT969" i="1"/>
  <c r="BU969" i="1" s="1"/>
  <c r="BT970" i="1"/>
  <c r="BU970" i="1" s="1"/>
  <c r="BT974" i="1"/>
  <c r="BU974" i="1" s="1"/>
  <c r="BT975" i="1"/>
  <c r="BU975" i="1" s="1"/>
  <c r="BT979" i="1"/>
  <c r="BU979" i="1" s="1"/>
  <c r="BT980" i="1"/>
  <c r="BU980" i="1" s="1"/>
  <c r="BT992" i="1"/>
  <c r="BU992" i="1" s="1"/>
  <c r="BT993" i="1"/>
  <c r="BU993" i="1" s="1"/>
  <c r="BT997" i="1"/>
  <c r="BU997" i="1" s="1"/>
  <c r="BT1008" i="1"/>
  <c r="BU1008" i="1" s="1"/>
  <c r="BT1010" i="1"/>
  <c r="BU1010" i="1" s="1"/>
  <c r="BT1011" i="1"/>
  <c r="BU1011" i="1" s="1"/>
  <c r="BT1012" i="1"/>
  <c r="BU1012" i="1" s="1"/>
  <c r="BT1022" i="1"/>
  <c r="BU1022" i="1" s="1"/>
  <c r="BT1026" i="1"/>
  <c r="BU1026" i="1" s="1"/>
  <c r="BT1027" i="1"/>
  <c r="BU1027" i="1" s="1"/>
  <c r="BT1036" i="1"/>
  <c r="BU1036" i="1" s="1"/>
  <c r="BT1037" i="1"/>
  <c r="BU1037" i="1" s="1"/>
  <c r="BT1040" i="1"/>
  <c r="BU1040" i="1" s="1"/>
  <c r="BT1041" i="1"/>
  <c r="BU1041" i="1" s="1"/>
  <c r="BT1043" i="1"/>
  <c r="BU1043" i="1" s="1"/>
  <c r="BT1047" i="1"/>
  <c r="BU1047" i="1" s="1"/>
  <c r="BT1050" i="1"/>
  <c r="BU1050" i="1" s="1"/>
  <c r="BT1051" i="1"/>
  <c r="BU1051" i="1" s="1"/>
  <c r="BT1057" i="1"/>
  <c r="BU1057" i="1" s="1"/>
  <c r="BT1060" i="1"/>
  <c r="BU1060" i="1" s="1"/>
  <c r="BT1061" i="1"/>
  <c r="BU1061" i="1" s="1"/>
  <c r="BT1064" i="1"/>
  <c r="BU1064" i="1" s="1"/>
  <c r="BT1077" i="1"/>
  <c r="BU1077" i="1" s="1"/>
  <c r="BT1081" i="1"/>
  <c r="BU1081" i="1" s="1"/>
  <c r="BT1085" i="1"/>
  <c r="BU1085" i="1" s="1"/>
  <c r="BT1091" i="1"/>
  <c r="BU1091" i="1" s="1"/>
  <c r="BT1094" i="1"/>
  <c r="BU1094" i="1" s="1"/>
  <c r="BT1095" i="1"/>
  <c r="BU1095" i="1" s="1"/>
  <c r="BT1107" i="1"/>
  <c r="BU1107" i="1" s="1"/>
  <c r="BT1113" i="1"/>
  <c r="BU1113" i="1" s="1"/>
  <c r="BT1117" i="1"/>
  <c r="BU1117" i="1" s="1"/>
  <c r="BT1123" i="1"/>
  <c r="BU1123" i="1" s="1"/>
  <c r="BT1124" i="1"/>
  <c r="BU1124" i="1" s="1"/>
  <c r="BT1134" i="1"/>
  <c r="BU1134" i="1" s="1"/>
  <c r="BT1181" i="1"/>
  <c r="BU1181" i="1" s="1"/>
  <c r="BT1182" i="1"/>
  <c r="BU1182" i="1" s="1"/>
  <c r="BT1204" i="1"/>
  <c r="BU1204" i="1" s="1"/>
  <c r="BT1242" i="1"/>
  <c r="BU1242" i="1" s="1"/>
  <c r="BT1243" i="1"/>
  <c r="BU1243" i="1" s="1"/>
  <c r="BT1244" i="1"/>
  <c r="BU1244" i="1" s="1"/>
  <c r="BT1247" i="1"/>
  <c r="BU1247" i="1" s="1"/>
  <c r="BT1248" i="1"/>
  <c r="BU1248" i="1" s="1"/>
  <c r="BT1249" i="1"/>
  <c r="BU1249" i="1" s="1"/>
  <c r="BT1250" i="1"/>
  <c r="BU1250" i="1" s="1"/>
  <c r="BT1253" i="1"/>
  <c r="BU1253" i="1" s="1"/>
  <c r="BT1254" i="1"/>
  <c r="BU1254" i="1" s="1"/>
  <c r="BT1265" i="1"/>
  <c r="BU1265" i="1" s="1"/>
  <c r="BT1279" i="1"/>
  <c r="BU1279" i="1" s="1"/>
  <c r="BT1301" i="1"/>
  <c r="BU1301" i="1" s="1"/>
  <c r="BT1318" i="1"/>
  <c r="BU1318" i="1" s="1"/>
  <c r="BT1328" i="1"/>
  <c r="BU1328" i="1" s="1"/>
  <c r="BT1352" i="1"/>
  <c r="BU1352" i="1" s="1"/>
  <c r="BT1358" i="1"/>
  <c r="BU1358" i="1" s="1"/>
  <c r="BT1360" i="1"/>
  <c r="BU1360" i="1" s="1"/>
  <c r="BT1388" i="1"/>
  <c r="BU1388" i="1" s="1"/>
  <c r="BT1389" i="1"/>
  <c r="BU1389" i="1" s="1"/>
  <c r="BT1397" i="1"/>
  <c r="BU1397" i="1" s="1"/>
  <c r="BT1405" i="1"/>
  <c r="BU1405" i="1" s="1"/>
  <c r="BT1406" i="1"/>
  <c r="BU1406" i="1" s="1"/>
  <c r="BT1415" i="1"/>
  <c r="BU1415" i="1" s="1"/>
  <c r="BT1416" i="1"/>
  <c r="BU1416" i="1" s="1"/>
  <c r="BT1425" i="1"/>
  <c r="BU1425" i="1" s="1"/>
  <c r="BT1433" i="1"/>
  <c r="BU1433" i="1" s="1"/>
  <c r="BT1441" i="1"/>
  <c r="BU1441" i="1" s="1"/>
  <c r="BT1442" i="1"/>
  <c r="BU1442" i="1" s="1"/>
  <c r="BT1463" i="1"/>
  <c r="BU1463" i="1" s="1"/>
  <c r="BT1488" i="1"/>
  <c r="BU1488" i="1" s="1"/>
  <c r="BT1489" i="1"/>
  <c r="BU1489" i="1" s="1"/>
  <c r="BP141" i="1"/>
  <c r="BQ141" i="1" s="1"/>
  <c r="BP147" i="1"/>
  <c r="BQ147" i="1" s="1"/>
  <c r="BP152" i="1"/>
  <c r="BQ152" i="1" s="1"/>
  <c r="BP175" i="1"/>
  <c r="BQ175" i="1" s="1"/>
  <c r="BP179" i="1"/>
  <c r="BQ179" i="1" s="1"/>
  <c r="BP182" i="1"/>
  <c r="BQ182" i="1" s="1"/>
  <c r="BP185" i="1"/>
  <c r="BQ185" i="1" s="1"/>
  <c r="BP187" i="1"/>
  <c r="BQ187" i="1" s="1"/>
  <c r="BP188" i="1"/>
  <c r="BQ188" i="1" s="1"/>
  <c r="BP192" i="1"/>
  <c r="BQ192" i="1" s="1"/>
  <c r="BP200" i="1"/>
  <c r="BQ200" i="1" s="1"/>
  <c r="BP203" i="1"/>
  <c r="BQ203" i="1" s="1"/>
  <c r="BP204" i="1"/>
  <c r="BQ204" i="1" s="1"/>
  <c r="BP205" i="1"/>
  <c r="BQ205" i="1" s="1"/>
  <c r="BP206" i="1"/>
  <c r="BQ206" i="1" s="1"/>
  <c r="BP211" i="1"/>
  <c r="BQ211" i="1" s="1"/>
  <c r="BP212" i="1"/>
  <c r="BQ212" i="1" s="1"/>
  <c r="BP213" i="1"/>
  <c r="BQ213" i="1" s="1"/>
  <c r="BP222" i="1"/>
  <c r="BQ222" i="1" s="1"/>
  <c r="BP223" i="1"/>
  <c r="BQ223" i="1" s="1"/>
  <c r="BP228" i="1"/>
  <c r="BQ228" i="1" s="1"/>
  <c r="BP229" i="1"/>
  <c r="BQ229" i="1" s="1"/>
  <c r="BP230" i="1"/>
  <c r="BQ230" i="1" s="1"/>
  <c r="BP235" i="1"/>
  <c r="BQ235" i="1" s="1"/>
  <c r="BP236" i="1"/>
  <c r="BQ236" i="1" s="1"/>
  <c r="BP238" i="1"/>
  <c r="BQ238" i="1" s="1"/>
  <c r="BP241" i="1"/>
  <c r="BQ241" i="1" s="1"/>
  <c r="BP244" i="1"/>
  <c r="BQ244" i="1" s="1"/>
  <c r="BP250" i="1"/>
  <c r="BQ250" i="1" s="1"/>
  <c r="BP252" i="1"/>
  <c r="BQ252" i="1" s="1"/>
  <c r="BP253" i="1"/>
  <c r="BQ253" i="1" s="1"/>
  <c r="BP256" i="1"/>
  <c r="BQ256" i="1" s="1"/>
  <c r="BP260" i="1"/>
  <c r="BQ260" i="1" s="1"/>
  <c r="BP261" i="1"/>
  <c r="BQ261" i="1" s="1"/>
  <c r="BP264" i="1"/>
  <c r="BQ264" i="1" s="1"/>
  <c r="BP268" i="1"/>
  <c r="BQ268" i="1" s="1"/>
  <c r="BP269" i="1"/>
  <c r="BQ269" i="1" s="1"/>
  <c r="BP270" i="1"/>
  <c r="BQ270" i="1" s="1"/>
  <c r="BP274" i="1"/>
  <c r="BQ274" i="1" s="1"/>
  <c r="BP275" i="1"/>
  <c r="BQ275" i="1" s="1"/>
  <c r="BP276" i="1"/>
  <c r="BQ276" i="1" s="1"/>
  <c r="BP280" i="1"/>
  <c r="BQ280" i="1" s="1"/>
  <c r="BP281" i="1"/>
  <c r="BQ281" i="1" s="1"/>
  <c r="BP282" i="1"/>
  <c r="BQ282" i="1" s="1"/>
  <c r="BP288" i="1"/>
  <c r="BQ288" i="1" s="1"/>
  <c r="BP290" i="1"/>
  <c r="BQ290" i="1" s="1"/>
  <c r="BP292" i="1"/>
  <c r="BQ292" i="1" s="1"/>
  <c r="BP296" i="1"/>
  <c r="BQ296" i="1" s="1"/>
  <c r="BP312" i="1"/>
  <c r="BQ312" i="1" s="1"/>
  <c r="BP316" i="1"/>
  <c r="BQ316" i="1" s="1"/>
  <c r="BP320" i="1"/>
  <c r="BQ320" i="1" s="1"/>
  <c r="BP321" i="1"/>
  <c r="BQ321" i="1" s="1"/>
  <c r="BP322" i="1"/>
  <c r="BQ322" i="1" s="1"/>
  <c r="BP326" i="1"/>
  <c r="BQ326" i="1" s="1"/>
  <c r="BP327" i="1"/>
  <c r="BQ327" i="1" s="1"/>
  <c r="BP331" i="1"/>
  <c r="BQ331" i="1" s="1"/>
  <c r="BP332" i="1"/>
  <c r="BQ332" i="1" s="1"/>
  <c r="BP335" i="1"/>
  <c r="BQ335" i="1" s="1"/>
  <c r="BP336" i="1"/>
  <c r="BQ336" i="1" s="1"/>
  <c r="BP339" i="1"/>
  <c r="BQ339" i="1" s="1"/>
  <c r="BP340" i="1"/>
  <c r="BQ340" i="1" s="1"/>
  <c r="BP343" i="1"/>
  <c r="BQ343" i="1" s="1"/>
  <c r="BP352" i="1"/>
  <c r="BQ352" i="1" s="1"/>
  <c r="BP353" i="1"/>
  <c r="BQ353" i="1" s="1"/>
  <c r="BP354" i="1"/>
  <c r="BQ354" i="1" s="1"/>
  <c r="BP359" i="1"/>
  <c r="BQ359" i="1" s="1"/>
  <c r="BP360" i="1"/>
  <c r="BQ360" i="1" s="1"/>
  <c r="BP361" i="1"/>
  <c r="BQ361" i="1" s="1"/>
  <c r="BP364" i="1"/>
  <c r="BQ364" i="1" s="1"/>
  <c r="BP374" i="1"/>
  <c r="BQ374" i="1" s="1"/>
  <c r="BP384" i="1"/>
  <c r="BQ384" i="1" s="1"/>
  <c r="BP389" i="1"/>
  <c r="BQ389" i="1" s="1"/>
  <c r="BP390" i="1"/>
  <c r="BQ390" i="1" s="1"/>
  <c r="BP394" i="1"/>
  <c r="BQ394" i="1" s="1"/>
  <c r="BP397" i="1"/>
  <c r="BQ397" i="1" s="1"/>
  <c r="BP403" i="1"/>
  <c r="BQ403" i="1" s="1"/>
  <c r="BP404" i="1"/>
  <c r="BQ404" i="1" s="1"/>
  <c r="BP406" i="1"/>
  <c r="BQ406" i="1" s="1"/>
  <c r="BP410" i="1"/>
  <c r="BQ410" i="1" s="1"/>
  <c r="BP413" i="1"/>
  <c r="BQ413" i="1" s="1"/>
  <c r="BP418" i="1"/>
  <c r="BQ418" i="1" s="1"/>
  <c r="BP419" i="1"/>
  <c r="BQ419" i="1" s="1"/>
  <c r="BP420" i="1"/>
  <c r="BQ420" i="1" s="1"/>
  <c r="BP437" i="1"/>
  <c r="BQ437" i="1" s="1"/>
  <c r="BP438" i="1"/>
  <c r="BQ438" i="1" s="1"/>
  <c r="BP439" i="1"/>
  <c r="BQ439" i="1" s="1"/>
  <c r="BP442" i="1"/>
  <c r="BQ442" i="1" s="1"/>
  <c r="BP444" i="1"/>
  <c r="BQ444" i="1" s="1"/>
  <c r="BP450" i="1"/>
  <c r="BQ450" i="1" s="1"/>
  <c r="BP451" i="1"/>
  <c r="BQ451" i="1" s="1"/>
  <c r="BP454" i="1"/>
  <c r="BQ454" i="1" s="1"/>
  <c r="BP457" i="1"/>
  <c r="BQ457" i="1" s="1"/>
  <c r="BP458" i="1"/>
  <c r="BQ458" i="1" s="1"/>
  <c r="BP459" i="1"/>
  <c r="BQ459" i="1" s="1"/>
  <c r="BP460" i="1"/>
  <c r="BQ460" i="1" s="1"/>
  <c r="BP461" i="1"/>
  <c r="BQ461" i="1" s="1"/>
  <c r="BP473" i="1"/>
  <c r="BQ473" i="1" s="1"/>
  <c r="BP474" i="1"/>
  <c r="BQ474" i="1" s="1"/>
  <c r="BP476" i="1"/>
  <c r="BQ476" i="1" s="1"/>
  <c r="BP477" i="1"/>
  <c r="BQ477" i="1" s="1"/>
  <c r="BP480" i="1"/>
  <c r="BQ480" i="1" s="1"/>
  <c r="BP486" i="1"/>
  <c r="BQ486" i="1" s="1"/>
  <c r="BP487" i="1"/>
  <c r="BQ487" i="1" s="1"/>
  <c r="BP488" i="1"/>
  <c r="BQ488" i="1" s="1"/>
  <c r="BP490" i="1"/>
  <c r="BQ490" i="1" s="1"/>
  <c r="BP491" i="1"/>
  <c r="BQ491" i="1" s="1"/>
  <c r="BP495" i="1"/>
  <c r="BQ495" i="1" s="1"/>
  <c r="BP502" i="1"/>
  <c r="BQ502" i="1" s="1"/>
  <c r="BP503" i="1"/>
  <c r="BQ503" i="1" s="1"/>
  <c r="BP506" i="1"/>
  <c r="BQ506" i="1" s="1"/>
  <c r="BP507" i="1"/>
  <c r="BQ507" i="1" s="1"/>
  <c r="BP510" i="1"/>
  <c r="BQ510" i="1" s="1"/>
  <c r="BP519" i="1"/>
  <c r="BQ519" i="1" s="1"/>
  <c r="BP520" i="1"/>
  <c r="BQ520" i="1" s="1"/>
  <c r="BP521" i="1"/>
  <c r="BQ521" i="1" s="1"/>
  <c r="BP522" i="1"/>
  <c r="BQ522" i="1" s="1"/>
  <c r="BP525" i="1"/>
  <c r="BQ525" i="1" s="1"/>
  <c r="BP530" i="1"/>
  <c r="BQ530" i="1" s="1"/>
  <c r="BP531" i="1"/>
  <c r="BQ531" i="1" s="1"/>
  <c r="BP532" i="1"/>
  <c r="BQ532" i="1" s="1"/>
  <c r="BP533" i="1"/>
  <c r="BQ533" i="1" s="1"/>
  <c r="BP537" i="1"/>
  <c r="BQ537" i="1" s="1"/>
  <c r="BP562" i="1"/>
  <c r="BQ562" i="1" s="1"/>
  <c r="BP563" i="1"/>
  <c r="BQ563" i="1" s="1"/>
  <c r="BP569" i="1"/>
  <c r="BQ569" i="1" s="1"/>
  <c r="BP570" i="1"/>
  <c r="BQ570" i="1" s="1"/>
  <c r="BP576" i="1"/>
  <c r="BQ576" i="1" s="1"/>
  <c r="BP578" i="1"/>
  <c r="BQ578" i="1" s="1"/>
  <c r="BP579" i="1"/>
  <c r="BQ579" i="1" s="1"/>
  <c r="BP584" i="1"/>
  <c r="BQ584" i="1" s="1"/>
  <c r="BP587" i="1"/>
  <c r="BQ587" i="1" s="1"/>
  <c r="BP588" i="1"/>
  <c r="BQ588" i="1" s="1"/>
  <c r="BP593" i="1"/>
  <c r="BQ593" i="1" s="1"/>
  <c r="BP596" i="1"/>
  <c r="BQ596" i="1" s="1"/>
  <c r="BP598" i="1"/>
  <c r="BQ598" i="1" s="1"/>
  <c r="BP599" i="1"/>
  <c r="BQ599" i="1" s="1"/>
  <c r="BP600" i="1"/>
  <c r="BQ600" i="1" s="1"/>
  <c r="BP601" i="1"/>
  <c r="BQ601" i="1" s="1"/>
  <c r="BP606" i="1"/>
  <c r="BQ606" i="1" s="1"/>
  <c r="BP609" i="1"/>
  <c r="BQ609" i="1" s="1"/>
  <c r="BP611" i="1"/>
  <c r="BQ611" i="1" s="1"/>
  <c r="BP620" i="1"/>
  <c r="BQ620" i="1" s="1"/>
  <c r="BP623" i="1"/>
  <c r="BQ623" i="1" s="1"/>
  <c r="BP624" i="1"/>
  <c r="BQ624" i="1" s="1"/>
  <c r="BP625" i="1"/>
  <c r="BQ625" i="1" s="1"/>
  <c r="BP637" i="1"/>
  <c r="BQ637" i="1" s="1"/>
  <c r="BP638" i="1"/>
  <c r="BQ638" i="1" s="1"/>
  <c r="BP639" i="1"/>
  <c r="BQ639" i="1" s="1"/>
  <c r="BP650" i="1"/>
  <c r="BQ650" i="1" s="1"/>
  <c r="BP654" i="1"/>
  <c r="BQ654" i="1" s="1"/>
  <c r="BP655" i="1"/>
  <c r="BQ655" i="1" s="1"/>
  <c r="BP657" i="1"/>
  <c r="BQ657" i="1" s="1"/>
  <c r="BP659" i="1"/>
  <c r="BQ659" i="1" s="1"/>
  <c r="BP668" i="1"/>
  <c r="BQ668" i="1" s="1"/>
  <c r="BP669" i="1"/>
  <c r="BQ669" i="1" s="1"/>
  <c r="BP670" i="1"/>
  <c r="BQ670" i="1" s="1"/>
  <c r="BP677" i="1"/>
  <c r="BQ677" i="1" s="1"/>
  <c r="BP692" i="1"/>
  <c r="BQ692" i="1" s="1"/>
  <c r="BP693" i="1"/>
  <c r="BQ693" i="1" s="1"/>
  <c r="BP694" i="1"/>
  <c r="BQ694" i="1" s="1"/>
  <c r="BP702" i="1"/>
  <c r="BQ702" i="1" s="1"/>
  <c r="BP703" i="1"/>
  <c r="BQ703" i="1" s="1"/>
  <c r="BP713" i="1"/>
  <c r="BQ713" i="1" s="1"/>
  <c r="BP721" i="1"/>
  <c r="BQ721" i="1" s="1"/>
  <c r="BP726" i="1"/>
  <c r="BQ726" i="1" s="1"/>
  <c r="BP732" i="1"/>
  <c r="BQ732" i="1" s="1"/>
  <c r="BP733" i="1"/>
  <c r="BQ733" i="1" s="1"/>
  <c r="BP741" i="1"/>
  <c r="BQ741" i="1" s="1"/>
  <c r="BP742" i="1"/>
  <c r="BQ742" i="1" s="1"/>
  <c r="BP751" i="1"/>
  <c r="BQ751" i="1" s="1"/>
  <c r="BP752" i="1"/>
  <c r="BQ752" i="1" s="1"/>
  <c r="BP754" i="1"/>
  <c r="BQ754" i="1" s="1"/>
  <c r="BP760" i="1"/>
  <c r="BQ760" i="1" s="1"/>
  <c r="BP766" i="1"/>
  <c r="BQ766" i="1" s="1"/>
  <c r="BP767" i="1"/>
  <c r="BQ767" i="1" s="1"/>
  <c r="BP768" i="1"/>
  <c r="BQ768" i="1" s="1"/>
  <c r="BP771" i="1"/>
  <c r="BQ771" i="1" s="1"/>
  <c r="BP772" i="1"/>
  <c r="BQ772" i="1" s="1"/>
  <c r="BP775" i="1"/>
  <c r="BQ775" i="1" s="1"/>
  <c r="BP776" i="1"/>
  <c r="BQ776" i="1" s="1"/>
  <c r="BP786" i="1"/>
  <c r="BQ786" i="1" s="1"/>
  <c r="BP787" i="1"/>
  <c r="BQ787" i="1" s="1"/>
  <c r="BP788" i="1"/>
  <c r="BQ788" i="1" s="1"/>
  <c r="BP791" i="1"/>
  <c r="BQ791" i="1" s="1"/>
  <c r="BP792" i="1"/>
  <c r="BQ792" i="1" s="1"/>
  <c r="BP806" i="1"/>
  <c r="BQ806" i="1" s="1"/>
  <c r="BP814" i="1"/>
  <c r="BQ814" i="1" s="1"/>
  <c r="BP819" i="1"/>
  <c r="BQ819" i="1" s="1"/>
  <c r="BP824" i="1"/>
  <c r="BQ824" i="1" s="1"/>
  <c r="BP834" i="1"/>
  <c r="BQ834" i="1" s="1"/>
  <c r="BP835" i="1"/>
  <c r="BQ835" i="1" s="1"/>
  <c r="BP843" i="1"/>
  <c r="BQ843" i="1" s="1"/>
  <c r="BP844" i="1"/>
  <c r="BQ844" i="1" s="1"/>
  <c r="BP881" i="1"/>
  <c r="BQ881" i="1" s="1"/>
  <c r="BP882" i="1"/>
  <c r="BQ882" i="1" s="1"/>
  <c r="BP899" i="1"/>
  <c r="BQ899" i="1" s="1"/>
  <c r="BP900" i="1"/>
  <c r="BQ900" i="1" s="1"/>
  <c r="BP902" i="1"/>
  <c r="BQ902" i="1" s="1"/>
  <c r="BP903" i="1"/>
  <c r="BQ903" i="1" s="1"/>
  <c r="BP920" i="1"/>
  <c r="BQ920" i="1" s="1"/>
  <c r="BP921" i="1"/>
  <c r="BQ921" i="1" s="1"/>
  <c r="BP957" i="1"/>
  <c r="BQ957" i="1" s="1"/>
  <c r="BP964" i="1"/>
  <c r="BQ964" i="1" s="1"/>
  <c r="BP971" i="1"/>
  <c r="BQ971" i="1" s="1"/>
  <c r="BP979" i="1"/>
  <c r="BQ979" i="1" s="1"/>
  <c r="BP996" i="1"/>
  <c r="BQ996" i="1" s="1"/>
  <c r="BP997" i="1"/>
  <c r="BQ997" i="1" s="1"/>
  <c r="BP1003" i="1"/>
  <c r="BQ1003" i="1" s="1"/>
  <c r="BP1017" i="1"/>
  <c r="BQ1017" i="1" s="1"/>
  <c r="BP1023" i="1"/>
  <c r="BQ1023" i="1" s="1"/>
  <c r="BP1036" i="1"/>
  <c r="BQ1036" i="1" s="1"/>
  <c r="BP1037" i="1"/>
  <c r="BQ1037" i="1" s="1"/>
  <c r="BP1039" i="1"/>
  <c r="BQ1039" i="1" s="1"/>
  <c r="BP1043" i="1"/>
  <c r="BQ1043" i="1" s="1"/>
  <c r="BP1044" i="1"/>
  <c r="BQ1044" i="1" s="1"/>
  <c r="BP1046" i="1"/>
  <c r="BQ1046" i="1" s="1"/>
  <c r="BP1047" i="1"/>
  <c r="BQ1047" i="1" s="1"/>
  <c r="BP1050" i="1"/>
  <c r="BQ1050" i="1" s="1"/>
  <c r="BP1051" i="1"/>
  <c r="BQ1051" i="1" s="1"/>
  <c r="BP1056" i="1"/>
  <c r="BQ1056" i="1" s="1"/>
  <c r="BP1057" i="1"/>
  <c r="BQ1057" i="1" s="1"/>
  <c r="BP1061" i="1"/>
  <c r="BQ1061" i="1" s="1"/>
  <c r="BP1064" i="1"/>
  <c r="BQ1064" i="1" s="1"/>
  <c r="BP1067" i="1"/>
  <c r="BQ1067" i="1" s="1"/>
  <c r="BP1071" i="1"/>
  <c r="BQ1071" i="1" s="1"/>
  <c r="BP1077" i="1"/>
  <c r="BQ1077" i="1" s="1"/>
  <c r="BP1081" i="1"/>
  <c r="BQ1081" i="1" s="1"/>
  <c r="BP1084" i="1"/>
  <c r="BQ1084" i="1" s="1"/>
  <c r="BP1085" i="1"/>
  <c r="BQ1085" i="1" s="1"/>
  <c r="BP1091" i="1"/>
  <c r="BQ1091" i="1" s="1"/>
  <c r="BP1094" i="1"/>
  <c r="BQ1094" i="1" s="1"/>
  <c r="BP1095" i="1"/>
  <c r="BQ1095" i="1" s="1"/>
  <c r="BP1103" i="1"/>
  <c r="BQ1103" i="1" s="1"/>
  <c r="BP1106" i="1"/>
  <c r="BQ1106" i="1" s="1"/>
  <c r="BP1107" i="1"/>
  <c r="BQ1107" i="1" s="1"/>
  <c r="BP1113" i="1"/>
  <c r="BQ1113" i="1" s="1"/>
  <c r="BP1114" i="1"/>
  <c r="BQ1114" i="1" s="1"/>
  <c r="BP1117" i="1"/>
  <c r="BQ1117" i="1" s="1"/>
  <c r="BP1123" i="1"/>
  <c r="BQ1123" i="1" s="1"/>
  <c r="BP1127" i="1"/>
  <c r="BQ1127" i="1" s="1"/>
  <c r="BP1134" i="1"/>
  <c r="BQ1134" i="1" s="1"/>
  <c r="BP1135" i="1"/>
  <c r="BQ1135" i="1" s="1"/>
  <c r="BP1138" i="1"/>
  <c r="BQ1138" i="1" s="1"/>
  <c r="BP1139" i="1"/>
  <c r="BQ1139" i="1" s="1"/>
  <c r="BP1146" i="1"/>
  <c r="BQ1146" i="1" s="1"/>
  <c r="BP1151" i="1"/>
  <c r="BQ1151" i="1" s="1"/>
  <c r="BP1164" i="1"/>
  <c r="BQ1164" i="1" s="1"/>
  <c r="BP1165" i="1"/>
  <c r="BQ1165" i="1" s="1"/>
  <c r="BP1182" i="1"/>
  <c r="BQ1182" i="1" s="1"/>
  <c r="BP1191" i="1"/>
  <c r="BQ1191" i="1" s="1"/>
  <c r="BP1203" i="1"/>
  <c r="BQ1203" i="1" s="1"/>
  <c r="BP1205" i="1"/>
  <c r="BQ1205" i="1" s="1"/>
  <c r="BP1206" i="1"/>
  <c r="BQ1206" i="1" s="1"/>
  <c r="BP1213" i="1"/>
  <c r="BQ1213" i="1" s="1"/>
  <c r="BP1214" i="1"/>
  <c r="BQ1214" i="1" s="1"/>
  <c r="BP1225" i="1"/>
  <c r="BQ1225" i="1" s="1"/>
  <c r="BP1226" i="1"/>
  <c r="BQ1226" i="1" s="1"/>
  <c r="BL141" i="1"/>
  <c r="BM141" i="1" s="1"/>
  <c r="BL147" i="1"/>
  <c r="BM147" i="1" s="1"/>
  <c r="BL167" i="1"/>
  <c r="BM167" i="1" s="1"/>
  <c r="BL175" i="1"/>
  <c r="BM175" i="1" s="1"/>
  <c r="BL179" i="1"/>
  <c r="BM179" i="1" s="1"/>
  <c r="BL188" i="1"/>
  <c r="BM188" i="1" s="1"/>
  <c r="BL192" i="1"/>
  <c r="BM192" i="1" s="1"/>
  <c r="BL196" i="1"/>
  <c r="BM196" i="1" s="1"/>
  <c r="BL200" i="1"/>
  <c r="BM200" i="1" s="1"/>
  <c r="BL204" i="1"/>
  <c r="BM204" i="1" s="1"/>
  <c r="BL205" i="1"/>
  <c r="BM205" i="1" s="1"/>
  <c r="BL211" i="1"/>
  <c r="BM211" i="1" s="1"/>
  <c r="BL213" i="1"/>
  <c r="BM213" i="1" s="1"/>
  <c r="BL214" i="1"/>
  <c r="BM214" i="1" s="1"/>
  <c r="BL223" i="1"/>
  <c r="BM223" i="1" s="1"/>
  <c r="BL228" i="1"/>
  <c r="BM228" i="1" s="1"/>
  <c r="BL229" i="1"/>
  <c r="BM229" i="1" s="1"/>
  <c r="BL235" i="1"/>
  <c r="BM235" i="1" s="1"/>
  <c r="BL236" i="1"/>
  <c r="BM236" i="1" s="1"/>
  <c r="BL237" i="1"/>
  <c r="BM237" i="1" s="1"/>
  <c r="BL238" i="1"/>
  <c r="BM238" i="1" s="1"/>
  <c r="BL241" i="1"/>
  <c r="BM241" i="1" s="1"/>
  <c r="BL243" i="1"/>
  <c r="BM243" i="1" s="1"/>
  <c r="BL244" i="1"/>
  <c r="BM244" i="1" s="1"/>
  <c r="BL250" i="1"/>
  <c r="BM250" i="1" s="1"/>
  <c r="BL252" i="1"/>
  <c r="BM252" i="1" s="1"/>
  <c r="BL253" i="1"/>
  <c r="BM253" i="1" s="1"/>
  <c r="BL256" i="1"/>
  <c r="BM256" i="1" s="1"/>
  <c r="BL260" i="1"/>
  <c r="BM260" i="1" s="1"/>
  <c r="BL261" i="1"/>
  <c r="BM261" i="1" s="1"/>
  <c r="BL264" i="1"/>
  <c r="BM264" i="1" s="1"/>
  <c r="BL268" i="1"/>
  <c r="BM268" i="1" s="1"/>
  <c r="BL269" i="1"/>
  <c r="BM269" i="1" s="1"/>
  <c r="BL270" i="1"/>
  <c r="BM270" i="1" s="1"/>
  <c r="BL274" i="1"/>
  <c r="BM274" i="1" s="1"/>
  <c r="BL275" i="1"/>
  <c r="BM275" i="1" s="1"/>
  <c r="BL276" i="1"/>
  <c r="BM276" i="1" s="1"/>
  <c r="BL280" i="1"/>
  <c r="BM280" i="1" s="1"/>
  <c r="BL281" i="1"/>
  <c r="BM281" i="1" s="1"/>
  <c r="BL282" i="1"/>
  <c r="BM282" i="1" s="1"/>
  <c r="BL288" i="1"/>
  <c r="BM288" i="1" s="1"/>
  <c r="BL289" i="1"/>
  <c r="BM289" i="1" s="1"/>
  <c r="BL296" i="1"/>
  <c r="BM296" i="1" s="1"/>
  <c r="BL311" i="1"/>
  <c r="BM311" i="1" s="1"/>
  <c r="BL312" i="1"/>
  <c r="BM312" i="1" s="1"/>
  <c r="BL316" i="1"/>
  <c r="BM316" i="1" s="1"/>
  <c r="BL320" i="1"/>
  <c r="BM320" i="1" s="1"/>
  <c r="BL321" i="1"/>
  <c r="BM321" i="1" s="1"/>
  <c r="BL322" i="1"/>
  <c r="BM322" i="1" s="1"/>
  <c r="BL326" i="1"/>
  <c r="BM326" i="1" s="1"/>
  <c r="BL327" i="1"/>
  <c r="BM327" i="1" s="1"/>
  <c r="BL332" i="1"/>
  <c r="BM332" i="1" s="1"/>
  <c r="BL335" i="1"/>
  <c r="BM335" i="1" s="1"/>
  <c r="BL336" i="1"/>
  <c r="BM336" i="1" s="1"/>
  <c r="BL339" i="1"/>
  <c r="BM339" i="1" s="1"/>
  <c r="BL340" i="1"/>
  <c r="BM340" i="1" s="1"/>
  <c r="BL343" i="1"/>
  <c r="BM343" i="1" s="1"/>
  <c r="BL352" i="1"/>
  <c r="BM352" i="1" s="1"/>
  <c r="BL354" i="1"/>
  <c r="BM354" i="1" s="1"/>
  <c r="BL360" i="1"/>
  <c r="BM360" i="1" s="1"/>
  <c r="BL361" i="1"/>
  <c r="BM361" i="1" s="1"/>
  <c r="BL364" i="1"/>
  <c r="BM364" i="1" s="1"/>
  <c r="BL371" i="1"/>
  <c r="BM371" i="1" s="1"/>
  <c r="BL374" i="1"/>
  <c r="BM374" i="1" s="1"/>
  <c r="BL384" i="1"/>
  <c r="BM384" i="1" s="1"/>
  <c r="BL389" i="1"/>
  <c r="BM389" i="1" s="1"/>
  <c r="BL390" i="1"/>
  <c r="BM390" i="1" s="1"/>
  <c r="BL394" i="1"/>
  <c r="BM394" i="1" s="1"/>
  <c r="BL397" i="1"/>
  <c r="BM397" i="1" s="1"/>
  <c r="BL403" i="1"/>
  <c r="BM403" i="1" s="1"/>
  <c r="BL404" i="1"/>
  <c r="BM404" i="1" s="1"/>
  <c r="BL406" i="1"/>
  <c r="BM406" i="1" s="1"/>
  <c r="BL410" i="1"/>
  <c r="BM410" i="1" s="1"/>
  <c r="BL419" i="1"/>
  <c r="BM419" i="1" s="1"/>
  <c r="BL420" i="1"/>
  <c r="BM420" i="1" s="1"/>
  <c r="BL437" i="1"/>
  <c r="BM437" i="1" s="1"/>
  <c r="BL439" i="1"/>
  <c r="BM439" i="1" s="1"/>
  <c r="BL442" i="1"/>
  <c r="BM442" i="1" s="1"/>
  <c r="BL443" i="1"/>
  <c r="BM443" i="1" s="1"/>
  <c r="BL444" i="1"/>
  <c r="BM444" i="1" s="1"/>
  <c r="BL450" i="1"/>
  <c r="BM450" i="1" s="1"/>
  <c r="BL451" i="1"/>
  <c r="BM451" i="1" s="1"/>
  <c r="BL453" i="1"/>
  <c r="BM453" i="1" s="1"/>
  <c r="BL454" i="1"/>
  <c r="BM454" i="1" s="1"/>
  <c r="BL458" i="1"/>
  <c r="BM458" i="1" s="1"/>
  <c r="BL459" i="1"/>
  <c r="BM459" i="1" s="1"/>
  <c r="BL460" i="1"/>
  <c r="BM460" i="1" s="1"/>
  <c r="BL461" i="1"/>
  <c r="BM461" i="1" s="1"/>
  <c r="BL472" i="1"/>
  <c r="BM472" i="1" s="1"/>
  <c r="BL473" i="1"/>
  <c r="BM473" i="1" s="1"/>
  <c r="BL476" i="1"/>
  <c r="BM476" i="1" s="1"/>
  <c r="BL477" i="1"/>
  <c r="BM477" i="1" s="1"/>
  <c r="BL480" i="1"/>
  <c r="BM480" i="1" s="1"/>
  <c r="BL486" i="1"/>
  <c r="BM486" i="1" s="1"/>
  <c r="BL487" i="1"/>
  <c r="BM487" i="1" s="1"/>
  <c r="BL488" i="1"/>
  <c r="BM488" i="1" s="1"/>
  <c r="BL490" i="1"/>
  <c r="BM490" i="1" s="1"/>
  <c r="BL491" i="1"/>
  <c r="BM491" i="1" s="1"/>
  <c r="BL494" i="1"/>
  <c r="BM494" i="1" s="1"/>
  <c r="BL495" i="1"/>
  <c r="BM495" i="1" s="1"/>
  <c r="BL502" i="1"/>
  <c r="BM502" i="1" s="1"/>
  <c r="BL503" i="1"/>
  <c r="BM503" i="1" s="1"/>
  <c r="BL505" i="1"/>
  <c r="BM505" i="1" s="1"/>
  <c r="BL510" i="1"/>
  <c r="BM510" i="1" s="1"/>
  <c r="BL519" i="1"/>
  <c r="BM519" i="1" s="1"/>
  <c r="BL520" i="1"/>
  <c r="BM520" i="1" s="1"/>
  <c r="BL521" i="1"/>
  <c r="BM521" i="1" s="1"/>
  <c r="BL525" i="1"/>
  <c r="BM525" i="1" s="1"/>
  <c r="BL530" i="1"/>
  <c r="BM530" i="1" s="1"/>
  <c r="BL531" i="1"/>
  <c r="BM531" i="1" s="1"/>
  <c r="BL533" i="1"/>
  <c r="BM533" i="1" s="1"/>
  <c r="BL537" i="1"/>
  <c r="BM537" i="1" s="1"/>
  <c r="BL562" i="1"/>
  <c r="BM562" i="1" s="1"/>
  <c r="BL563" i="1"/>
  <c r="BM563" i="1" s="1"/>
  <c r="BL570" i="1"/>
  <c r="BM570" i="1" s="1"/>
  <c r="BL576" i="1"/>
  <c r="BM576" i="1" s="1"/>
  <c r="BL578" i="1"/>
  <c r="BM578" i="1" s="1"/>
  <c r="BL579" i="1"/>
  <c r="BM579" i="1" s="1"/>
  <c r="BL584" i="1"/>
  <c r="BM584" i="1" s="1"/>
  <c r="BL587" i="1"/>
  <c r="BM587" i="1" s="1"/>
  <c r="BL588" i="1"/>
  <c r="BM588" i="1" s="1"/>
  <c r="BL593" i="1"/>
  <c r="BM593" i="1" s="1"/>
  <c r="BL596" i="1"/>
  <c r="BM596" i="1" s="1"/>
  <c r="BL600" i="1"/>
  <c r="BM600" i="1" s="1"/>
  <c r="BL601" i="1"/>
  <c r="BM601" i="1" s="1"/>
  <c r="BL606" i="1"/>
  <c r="BM606" i="1" s="1"/>
  <c r="BL609" i="1"/>
  <c r="BM609" i="1" s="1"/>
  <c r="BL614" i="1"/>
  <c r="BM614" i="1" s="1"/>
  <c r="BL620" i="1"/>
  <c r="BM620" i="1" s="1"/>
  <c r="BL623" i="1"/>
  <c r="BM623" i="1" s="1"/>
  <c r="BL624" i="1"/>
  <c r="BM624" i="1" s="1"/>
  <c r="BL638" i="1"/>
  <c r="BM638" i="1" s="1"/>
  <c r="BL650" i="1"/>
  <c r="BM650" i="1" s="1"/>
  <c r="BL654" i="1"/>
  <c r="BM654" i="1" s="1"/>
  <c r="BL655" i="1"/>
  <c r="BM655" i="1" s="1"/>
  <c r="BL659" i="1"/>
  <c r="BM659" i="1" s="1"/>
  <c r="BL668" i="1"/>
  <c r="BM668" i="1" s="1"/>
  <c r="BL669" i="1"/>
  <c r="BM669" i="1" s="1"/>
  <c r="BL670" i="1"/>
  <c r="BM670" i="1" s="1"/>
  <c r="BL692" i="1"/>
  <c r="BM692" i="1" s="1"/>
  <c r="BL693" i="1"/>
  <c r="BM693" i="1" s="1"/>
  <c r="BL694" i="1"/>
  <c r="BM694" i="1" s="1"/>
  <c r="BL702" i="1"/>
  <c r="BM702" i="1" s="1"/>
  <c r="BL703" i="1"/>
  <c r="BM703" i="1" s="1"/>
  <c r="BL726" i="1"/>
  <c r="BM726" i="1" s="1"/>
  <c r="BL741" i="1"/>
  <c r="BM741" i="1" s="1"/>
  <c r="BL742" i="1"/>
  <c r="BM742" i="1" s="1"/>
  <c r="BL751" i="1"/>
  <c r="BM751" i="1" s="1"/>
  <c r="BL752" i="1"/>
  <c r="BM752" i="1" s="1"/>
  <c r="BL759" i="1"/>
  <c r="BM759" i="1" s="1"/>
  <c r="BL760" i="1"/>
  <c r="BM760" i="1" s="1"/>
  <c r="BL766" i="1"/>
  <c r="BM766" i="1" s="1"/>
  <c r="BL767" i="1"/>
  <c r="BM767" i="1" s="1"/>
  <c r="BL768" i="1"/>
  <c r="BM768" i="1" s="1"/>
  <c r="BL771" i="1"/>
  <c r="BM771" i="1" s="1"/>
  <c r="BL772" i="1"/>
  <c r="BM772" i="1" s="1"/>
  <c r="BL776" i="1"/>
  <c r="BM776" i="1" s="1"/>
  <c r="BL785" i="1"/>
  <c r="BM785" i="1" s="1"/>
  <c r="BL787" i="1"/>
  <c r="BM787" i="1" s="1"/>
  <c r="BL788" i="1"/>
  <c r="BM788" i="1" s="1"/>
  <c r="BL791" i="1"/>
  <c r="BM791" i="1" s="1"/>
  <c r="BL792" i="1"/>
  <c r="BM792" i="1" s="1"/>
  <c r="BL806" i="1"/>
  <c r="BM806" i="1" s="1"/>
  <c r="BL814" i="1"/>
  <c r="BM814" i="1" s="1"/>
  <c r="BL824" i="1"/>
  <c r="BM824" i="1" s="1"/>
  <c r="BL828" i="1"/>
  <c r="BM828" i="1" s="1"/>
  <c r="BL834" i="1"/>
  <c r="BM834" i="1" s="1"/>
  <c r="BL835" i="1"/>
  <c r="BM835" i="1" s="1"/>
  <c r="BL844" i="1"/>
  <c r="BM844" i="1" s="1"/>
  <c r="BL882" i="1"/>
  <c r="BM882" i="1" s="1"/>
  <c r="BL899" i="1"/>
  <c r="BM899" i="1" s="1"/>
  <c r="BL902" i="1"/>
  <c r="BM902" i="1" s="1"/>
  <c r="BL903" i="1"/>
  <c r="BM903" i="1" s="1"/>
  <c r="BL919" i="1"/>
  <c r="BM919" i="1" s="1"/>
  <c r="BL920" i="1"/>
  <c r="BM920" i="1" s="1"/>
  <c r="BL921" i="1"/>
  <c r="BM921" i="1" s="1"/>
  <c r="BL956" i="1"/>
  <c r="BM956" i="1" s="1"/>
  <c r="BL957" i="1"/>
  <c r="BM957" i="1" s="1"/>
  <c r="BL958" i="1"/>
  <c r="BM958" i="1" s="1"/>
  <c r="BL964" i="1"/>
  <c r="BM964" i="1" s="1"/>
  <c r="BL969" i="1"/>
  <c r="BM969" i="1" s="1"/>
  <c r="BL970" i="1"/>
  <c r="BM970" i="1" s="1"/>
  <c r="BL971" i="1"/>
  <c r="BM971" i="1" s="1"/>
  <c r="BL979" i="1"/>
  <c r="BM979" i="1" s="1"/>
  <c r="BL996" i="1"/>
  <c r="BM996" i="1" s="1"/>
  <c r="BL997" i="1"/>
  <c r="BM997" i="1" s="1"/>
  <c r="BL1003" i="1"/>
  <c r="BM1003" i="1" s="1"/>
  <c r="BL1017" i="1"/>
  <c r="BM1017" i="1" s="1"/>
  <c r="BL1018" i="1"/>
  <c r="BM1018" i="1" s="1"/>
  <c r="BL1023" i="1"/>
  <c r="BM1023" i="1" s="1"/>
  <c r="BL1026" i="1"/>
  <c r="BM1026" i="1" s="1"/>
  <c r="BL1036" i="1"/>
  <c r="BM1036" i="1" s="1"/>
  <c r="BL1037" i="1"/>
  <c r="BM1037" i="1" s="1"/>
  <c r="BL1039" i="1"/>
  <c r="BM1039" i="1" s="1"/>
  <c r="BL1043" i="1"/>
  <c r="BM1043" i="1" s="1"/>
  <c r="BL1044" i="1"/>
  <c r="BM1044" i="1" s="1"/>
  <c r="BL1046" i="1"/>
  <c r="BM1046" i="1" s="1"/>
  <c r="BL1047" i="1"/>
  <c r="BM1047" i="1" s="1"/>
  <c r="BL1050" i="1"/>
  <c r="BM1050" i="1" s="1"/>
  <c r="BL1051" i="1"/>
  <c r="BM1051" i="1" s="1"/>
  <c r="BL1056" i="1"/>
  <c r="BM1056" i="1" s="1"/>
  <c r="BL1057" i="1"/>
  <c r="BM1057" i="1" s="1"/>
  <c r="BL1060" i="1"/>
  <c r="BM1060" i="1" s="1"/>
  <c r="BL1061" i="1"/>
  <c r="BM1061" i="1" s="1"/>
  <c r="BL1064" i="1"/>
  <c r="BM1064" i="1" s="1"/>
  <c r="BL1067" i="1"/>
  <c r="BM1067" i="1" s="1"/>
  <c r="BL1071" i="1"/>
  <c r="BM1071" i="1" s="1"/>
  <c r="BL1077" i="1"/>
  <c r="BM1077" i="1" s="1"/>
  <c r="BL1081" i="1"/>
  <c r="BM1081" i="1" s="1"/>
  <c r="BL1084" i="1"/>
  <c r="BM1084" i="1" s="1"/>
  <c r="BL1085" i="1"/>
  <c r="BM1085" i="1" s="1"/>
  <c r="BL1091" i="1"/>
  <c r="BM1091" i="1" s="1"/>
  <c r="BL1094" i="1"/>
  <c r="BM1094" i="1" s="1"/>
  <c r="BL1095" i="1"/>
  <c r="BM1095" i="1" s="1"/>
  <c r="BL1106" i="1"/>
  <c r="BM1106" i="1" s="1"/>
  <c r="BL1107" i="1"/>
  <c r="BM1107" i="1" s="1"/>
  <c r="BL1113" i="1"/>
  <c r="BM1113" i="1" s="1"/>
  <c r="BL1114" i="1"/>
  <c r="BM1114" i="1" s="1"/>
  <c r="BL1117" i="1"/>
  <c r="BM1117" i="1" s="1"/>
  <c r="BL1123" i="1"/>
  <c r="BM1123" i="1" s="1"/>
  <c r="BL1124" i="1"/>
  <c r="BM1124" i="1" s="1"/>
  <c r="BL1127" i="1"/>
  <c r="BM1127" i="1" s="1"/>
  <c r="BL1134" i="1"/>
  <c r="BM1134" i="1" s="1"/>
  <c r="BL1135" i="1"/>
  <c r="BM1135" i="1" s="1"/>
  <c r="BL1138" i="1"/>
  <c r="BM1138" i="1" s="1"/>
  <c r="BL1139" i="1"/>
  <c r="BM1139" i="1" s="1"/>
  <c r="BL1146" i="1"/>
  <c r="BM1146" i="1" s="1"/>
  <c r="BL1151" i="1"/>
  <c r="BM1151" i="1" s="1"/>
  <c r="BL1164" i="1"/>
  <c r="BM1164" i="1" s="1"/>
  <c r="BL1165" i="1"/>
  <c r="BM1165" i="1" s="1"/>
  <c r="BL1181" i="1"/>
  <c r="BM1181" i="1" s="1"/>
  <c r="BL1182" i="1"/>
  <c r="BM1182" i="1" s="1"/>
  <c r="BL1191" i="1"/>
  <c r="BM1191" i="1" s="1"/>
  <c r="BL1192" i="1"/>
  <c r="BM1192" i="1" s="1"/>
  <c r="BL1203" i="1"/>
  <c r="BM1203" i="1" s="1"/>
  <c r="BL1204" i="1"/>
  <c r="BM1204" i="1" s="1"/>
  <c r="BL1205" i="1"/>
  <c r="BM1205" i="1" s="1"/>
  <c r="BL1206" i="1"/>
  <c r="BM1206" i="1" s="1"/>
  <c r="BL1213" i="1"/>
  <c r="BM1213" i="1" s="1"/>
  <c r="BL1225" i="1"/>
  <c r="BM1225" i="1" s="1"/>
  <c r="BL1226" i="1"/>
  <c r="BM1226" i="1" s="1"/>
  <c r="BG112" i="1"/>
  <c r="BH112" i="1" s="1"/>
  <c r="BG117" i="1"/>
  <c r="BH117" i="1" s="1"/>
  <c r="BG127" i="1"/>
  <c r="BH127" i="1" s="1"/>
  <c r="BG128" i="1"/>
  <c r="BH128" i="1" s="1"/>
  <c r="BG131" i="1"/>
  <c r="BH131" i="1" s="1"/>
  <c r="BG132" i="1"/>
  <c r="BH132" i="1" s="1"/>
  <c r="BG133" i="1"/>
  <c r="BH133" i="1" s="1"/>
  <c r="BG136" i="1"/>
  <c r="BH136" i="1" s="1"/>
  <c r="BG137" i="1"/>
  <c r="BH137" i="1" s="1"/>
  <c r="BG145" i="1"/>
  <c r="BH145" i="1" s="1"/>
  <c r="BG146" i="1"/>
  <c r="BH146" i="1" s="1"/>
  <c r="BG147" i="1"/>
  <c r="BH147" i="1" s="1"/>
  <c r="BG150" i="1"/>
  <c r="BH150" i="1" s="1"/>
  <c r="BG151" i="1"/>
  <c r="BH151" i="1" s="1"/>
  <c r="BG152" i="1"/>
  <c r="BH152" i="1" s="1"/>
  <c r="BG155" i="1"/>
  <c r="BH155" i="1" s="1"/>
  <c r="BG156" i="1"/>
  <c r="BH156" i="1" s="1"/>
  <c r="BG160" i="1"/>
  <c r="BH160" i="1" s="1"/>
  <c r="BG161" i="1"/>
  <c r="BH161" i="1" s="1"/>
  <c r="BG164" i="1"/>
  <c r="BH164" i="1" s="1"/>
  <c r="BG165" i="1"/>
  <c r="BH165" i="1" s="1"/>
  <c r="BG166" i="1"/>
  <c r="BH166" i="1" s="1"/>
  <c r="BG169" i="1"/>
  <c r="BH169" i="1" s="1"/>
  <c r="BG174" i="1"/>
  <c r="BH174" i="1" s="1"/>
  <c r="BG175" i="1"/>
  <c r="BH175" i="1" s="1"/>
  <c r="BG177" i="1"/>
  <c r="BH177" i="1" s="1"/>
  <c r="BG178" i="1"/>
  <c r="BH178" i="1" s="1"/>
  <c r="BG184" i="1"/>
  <c r="BH184" i="1" s="1"/>
  <c r="BG191" i="1"/>
  <c r="BH191" i="1" s="1"/>
  <c r="BG192" i="1"/>
  <c r="BH192" i="1" s="1"/>
  <c r="BG199" i="1"/>
  <c r="BH199" i="1" s="1"/>
  <c r="BG200" i="1"/>
  <c r="BH200" i="1" s="1"/>
  <c r="BG204" i="1"/>
  <c r="BH204" i="1" s="1"/>
  <c r="BG205" i="1"/>
  <c r="BH205" i="1" s="1"/>
  <c r="BG209" i="1"/>
  <c r="BH209" i="1" s="1"/>
  <c r="BG212" i="1"/>
  <c r="BH212" i="1" s="1"/>
  <c r="BG213" i="1"/>
  <c r="BH213" i="1" s="1"/>
  <c r="BG217" i="1"/>
  <c r="BH217" i="1" s="1"/>
  <c r="BG218" i="1"/>
  <c r="BH218" i="1" s="1"/>
  <c r="BG219" i="1"/>
  <c r="BH219" i="1" s="1"/>
  <c r="BG223" i="1"/>
  <c r="BH223" i="1" s="1"/>
  <c r="BG227" i="1"/>
  <c r="BH227" i="1" s="1"/>
  <c r="BG228" i="1"/>
  <c r="BH228" i="1" s="1"/>
  <c r="BG229" i="1"/>
  <c r="BH229" i="1" s="1"/>
  <c r="BG230" i="1"/>
  <c r="BH230" i="1" s="1"/>
  <c r="BG235" i="1"/>
  <c r="BH235" i="1" s="1"/>
  <c r="BG237" i="1"/>
  <c r="BH237" i="1" s="1"/>
  <c r="BG238" i="1"/>
  <c r="BH238" i="1" s="1"/>
  <c r="BG240" i="1"/>
  <c r="BH240" i="1" s="1"/>
  <c r="BG241" i="1"/>
  <c r="BH241" i="1" s="1"/>
  <c r="BG243" i="1"/>
  <c r="BH243" i="1" s="1"/>
  <c r="BG244" i="1"/>
  <c r="BH244" i="1" s="1"/>
  <c r="BG249" i="1"/>
  <c r="BH249" i="1" s="1"/>
  <c r="BG250" i="1"/>
  <c r="BH250" i="1" s="1"/>
  <c r="BG252" i="1"/>
  <c r="BH252" i="1" s="1"/>
  <c r="BG253" i="1"/>
  <c r="BH253" i="1" s="1"/>
  <c r="BG259" i="1"/>
  <c r="BH259" i="1" s="1"/>
  <c r="BG260" i="1"/>
  <c r="BH260" i="1" s="1"/>
  <c r="BG261" i="1"/>
  <c r="BH261" i="1" s="1"/>
  <c r="BG267" i="1"/>
  <c r="BH267" i="1" s="1"/>
  <c r="BG268" i="1"/>
  <c r="BH268" i="1" s="1"/>
  <c r="BG269" i="1"/>
  <c r="BH269" i="1" s="1"/>
  <c r="BG270" i="1"/>
  <c r="BH270" i="1" s="1"/>
  <c r="BG273" i="1"/>
  <c r="BH273" i="1" s="1"/>
  <c r="BG274" i="1"/>
  <c r="BH274" i="1" s="1"/>
  <c r="BG275" i="1"/>
  <c r="BH275" i="1" s="1"/>
  <c r="BG276" i="1"/>
  <c r="BH276" i="1" s="1"/>
  <c r="BG279" i="1"/>
  <c r="BH279" i="1" s="1"/>
  <c r="BG280" i="1"/>
  <c r="BH280" i="1" s="1"/>
  <c r="BG281" i="1"/>
  <c r="BH281" i="1" s="1"/>
  <c r="BG288" i="1"/>
  <c r="BH288" i="1" s="1"/>
  <c r="BG289" i="1"/>
  <c r="BH289" i="1" s="1"/>
  <c r="BG295" i="1"/>
  <c r="BH295" i="1" s="1"/>
  <c r="BG296" i="1"/>
  <c r="BH296" i="1" s="1"/>
  <c r="BG298" i="1"/>
  <c r="BH298" i="1" s="1"/>
  <c r="BG315" i="1"/>
  <c r="BH315" i="1" s="1"/>
  <c r="BG320" i="1"/>
  <c r="BH320" i="1" s="1"/>
  <c r="BG322" i="1"/>
  <c r="BH322" i="1" s="1"/>
  <c r="BG324" i="1"/>
  <c r="BH324" i="1" s="1"/>
  <c r="BG325" i="1"/>
  <c r="BH325" i="1" s="1"/>
  <c r="BG326" i="1"/>
  <c r="BH326" i="1" s="1"/>
  <c r="BG327" i="1"/>
  <c r="BH327" i="1" s="1"/>
  <c r="BG330" i="1"/>
  <c r="BH330" i="1" s="1"/>
  <c r="BG331" i="1"/>
  <c r="BH331" i="1" s="1"/>
  <c r="BG332" i="1"/>
  <c r="BH332" i="1" s="1"/>
  <c r="BG335" i="1"/>
  <c r="BH335" i="1" s="1"/>
  <c r="BG339" i="1"/>
  <c r="BH339" i="1" s="1"/>
  <c r="BG342" i="1"/>
  <c r="BH342" i="1" s="1"/>
  <c r="BG343" i="1"/>
  <c r="BH343" i="1" s="1"/>
  <c r="BG349" i="1"/>
  <c r="BH349" i="1" s="1"/>
  <c r="BG350" i="1"/>
  <c r="BH350" i="1" s="1"/>
  <c r="BG352" i="1"/>
  <c r="BH352" i="1" s="1"/>
  <c r="BG353" i="1"/>
  <c r="BH353" i="1" s="1"/>
  <c r="BG354" i="1"/>
  <c r="BH354" i="1" s="1"/>
  <c r="BG357" i="1"/>
  <c r="BH357" i="1" s="1"/>
  <c r="BG367" i="1"/>
  <c r="BH367" i="1" s="1"/>
  <c r="BG368" i="1"/>
  <c r="BH368" i="1" s="1"/>
  <c r="BG374" i="1"/>
  <c r="BH374" i="1" s="1"/>
  <c r="BG377" i="1"/>
  <c r="BH377" i="1" s="1"/>
  <c r="BG381" i="1"/>
  <c r="BH381" i="1" s="1"/>
  <c r="BG382" i="1"/>
  <c r="BH382" i="1" s="1"/>
  <c r="BG383" i="1"/>
  <c r="BH383" i="1" s="1"/>
  <c r="BG387" i="1"/>
  <c r="BH387" i="1" s="1"/>
  <c r="BG388" i="1"/>
  <c r="BH388" i="1" s="1"/>
  <c r="BG389" i="1"/>
  <c r="BH389" i="1" s="1"/>
  <c r="BG393" i="1"/>
  <c r="BH393" i="1" s="1"/>
  <c r="BG394" i="1"/>
  <c r="BH394" i="1" s="1"/>
  <c r="BG396" i="1"/>
  <c r="BH396" i="1" s="1"/>
  <c r="BG397" i="1"/>
  <c r="BH397" i="1" s="1"/>
  <c r="BG403" i="1"/>
  <c r="BH403" i="1" s="1"/>
  <c r="BG409" i="1"/>
  <c r="BH409" i="1" s="1"/>
  <c r="BG410" i="1"/>
  <c r="BH410" i="1" s="1"/>
  <c r="BG413" i="1"/>
  <c r="BH413" i="1" s="1"/>
  <c r="BG416" i="1"/>
  <c r="BH416" i="1" s="1"/>
  <c r="BG430" i="1"/>
  <c r="BH430" i="1" s="1"/>
  <c r="BG431" i="1"/>
  <c r="BH431" i="1" s="1"/>
  <c r="BG438" i="1"/>
  <c r="BH438" i="1" s="1"/>
  <c r="BG443" i="1"/>
  <c r="BH443" i="1" s="1"/>
  <c r="BG444" i="1"/>
  <c r="BH444" i="1" s="1"/>
  <c r="BG446" i="1"/>
  <c r="BH446" i="1" s="1"/>
  <c r="BG447" i="1"/>
  <c r="BH447" i="1" s="1"/>
  <c r="BG450" i="1"/>
  <c r="BH450" i="1" s="1"/>
  <c r="BG451" i="1"/>
  <c r="BH451" i="1" s="1"/>
  <c r="BG453" i="1"/>
  <c r="BH453" i="1" s="1"/>
  <c r="BG458" i="1"/>
  <c r="BH458" i="1" s="1"/>
  <c r="BG459" i="1"/>
  <c r="BH459" i="1" s="1"/>
  <c r="BG460" i="1"/>
  <c r="BH460" i="1" s="1"/>
  <c r="BG461" i="1"/>
  <c r="BH461" i="1" s="1"/>
  <c r="BG463" i="1"/>
  <c r="BH463" i="1" s="1"/>
  <c r="BG464" i="1"/>
  <c r="BH464" i="1" s="1"/>
  <c r="BG473" i="1"/>
  <c r="BH473" i="1" s="1"/>
  <c r="BG477" i="1"/>
  <c r="BH477" i="1" s="1"/>
  <c r="BG479" i="1"/>
  <c r="BH479" i="1" s="1"/>
  <c r="BG480" i="1"/>
  <c r="BH480" i="1" s="1"/>
  <c r="BG483" i="1"/>
  <c r="BH483" i="1" s="1"/>
  <c r="BG484" i="1"/>
  <c r="BH484" i="1" s="1"/>
  <c r="BG487" i="1"/>
  <c r="BH487" i="1" s="1"/>
  <c r="BG488" i="1"/>
  <c r="BH488" i="1" s="1"/>
  <c r="BG491" i="1"/>
  <c r="BH491" i="1" s="1"/>
  <c r="BG492" i="1"/>
  <c r="BH492" i="1" s="1"/>
  <c r="BG494" i="1"/>
  <c r="BH494" i="1" s="1"/>
  <c r="BG495" i="1"/>
  <c r="BH495" i="1" s="1"/>
  <c r="BG498" i="1"/>
  <c r="BH498" i="1" s="1"/>
  <c r="BG499" i="1"/>
  <c r="BH499" i="1" s="1"/>
  <c r="BG502" i="1"/>
  <c r="BH502" i="1" s="1"/>
  <c r="BG507" i="1"/>
  <c r="BH507" i="1" s="1"/>
  <c r="BG508" i="1"/>
  <c r="BH508" i="1" s="1"/>
  <c r="BG510" i="1"/>
  <c r="BH510" i="1" s="1"/>
  <c r="BG513" i="1"/>
  <c r="BH513" i="1" s="1"/>
  <c r="BG514" i="1"/>
  <c r="BH514" i="1" s="1"/>
  <c r="BG519" i="1"/>
  <c r="BH519" i="1" s="1"/>
  <c r="BG520" i="1"/>
  <c r="BH520" i="1" s="1"/>
  <c r="BG521" i="1"/>
  <c r="BH521" i="1" s="1"/>
  <c r="BG522" i="1"/>
  <c r="BH522" i="1" s="1"/>
  <c r="BG524" i="1"/>
  <c r="BH524" i="1" s="1"/>
  <c r="BG525" i="1"/>
  <c r="BH525" i="1" s="1"/>
  <c r="BG527" i="1"/>
  <c r="BH527" i="1" s="1"/>
  <c r="BG530" i="1"/>
  <c r="BH530" i="1" s="1"/>
  <c r="BG531" i="1"/>
  <c r="BH531" i="1" s="1"/>
  <c r="BG532" i="1"/>
  <c r="BH532" i="1" s="1"/>
  <c r="BG533" i="1"/>
  <c r="BH533" i="1" s="1"/>
  <c r="BG534" i="1"/>
  <c r="BH534" i="1" s="1"/>
  <c r="BG539" i="1"/>
  <c r="BH539" i="1" s="1"/>
  <c r="BG541" i="1"/>
  <c r="BH541" i="1" s="1"/>
  <c r="BG542" i="1"/>
  <c r="BH542" i="1" s="1"/>
  <c r="BG543" i="1"/>
  <c r="BH543" i="1" s="1"/>
  <c r="BG559" i="1"/>
  <c r="BH559" i="1" s="1"/>
  <c r="BG562" i="1"/>
  <c r="BH562" i="1" s="1"/>
  <c r="BG563" i="1"/>
  <c r="BH563" i="1" s="1"/>
  <c r="BG564" i="1"/>
  <c r="BH564" i="1" s="1"/>
  <c r="BG567" i="1"/>
  <c r="BH567" i="1" s="1"/>
  <c r="BG570" i="1"/>
  <c r="BH570" i="1" s="1"/>
  <c r="BG571" i="1"/>
  <c r="BH571" i="1" s="1"/>
  <c r="BG575" i="1"/>
  <c r="BH575" i="1" s="1"/>
  <c r="BG579" i="1"/>
  <c r="BH579" i="1" s="1"/>
  <c r="BG580" i="1"/>
  <c r="BH580" i="1" s="1"/>
  <c r="BG583" i="1"/>
  <c r="BH583" i="1" s="1"/>
  <c r="BG588" i="1"/>
  <c r="BH588" i="1" s="1"/>
  <c r="BG589" i="1"/>
  <c r="BH589" i="1" s="1"/>
  <c r="BG590" i="1"/>
  <c r="BH590" i="1" s="1"/>
  <c r="BG595" i="1"/>
  <c r="BH595" i="1" s="1"/>
  <c r="BG596" i="1"/>
  <c r="BH596" i="1" s="1"/>
  <c r="BG600" i="1"/>
  <c r="BH600" i="1" s="1"/>
  <c r="BG601" i="1"/>
  <c r="BH601" i="1" s="1"/>
  <c r="BG602" i="1"/>
  <c r="BH602" i="1" s="1"/>
  <c r="BG603" i="1"/>
  <c r="BH603" i="1" s="1"/>
  <c r="BG608" i="1"/>
  <c r="BH608" i="1" s="1"/>
  <c r="BG609" i="1"/>
  <c r="BH609" i="1" s="1"/>
  <c r="BG613" i="1"/>
  <c r="BH613" i="1" s="1"/>
  <c r="BG614" i="1"/>
  <c r="BH614" i="1" s="1"/>
  <c r="BG615" i="1"/>
  <c r="BH615" i="1" s="1"/>
  <c r="BG616" i="1"/>
  <c r="BH616" i="1" s="1"/>
  <c r="BG622" i="1"/>
  <c r="BH622" i="1" s="1"/>
  <c r="BG623" i="1"/>
  <c r="BH623" i="1" s="1"/>
  <c r="BG625" i="1"/>
  <c r="BH625" i="1" s="1"/>
  <c r="BG626" i="1"/>
  <c r="BH626" i="1" s="1"/>
  <c r="BG627" i="1"/>
  <c r="BH627" i="1" s="1"/>
  <c r="BG628" i="1"/>
  <c r="BH628" i="1" s="1"/>
  <c r="BG631" i="1"/>
  <c r="BH631" i="1" s="1"/>
  <c r="BG634" i="1"/>
  <c r="BH634" i="1" s="1"/>
  <c r="BG640" i="1"/>
  <c r="BH640" i="1" s="1"/>
  <c r="BG641" i="1"/>
  <c r="BH641" i="1" s="1"/>
  <c r="BG642" i="1"/>
  <c r="BH642" i="1" s="1"/>
  <c r="BG643" i="1"/>
  <c r="BH643" i="1" s="1"/>
  <c r="BG644" i="1"/>
  <c r="BH644" i="1" s="1"/>
  <c r="BG647" i="1"/>
  <c r="BH647" i="1" s="1"/>
  <c r="BG649" i="1"/>
  <c r="BH649" i="1" s="1"/>
  <c r="BG654" i="1"/>
  <c r="BH654" i="1" s="1"/>
  <c r="BG655" i="1"/>
  <c r="BH655" i="1" s="1"/>
  <c r="BG660" i="1"/>
  <c r="BH660" i="1" s="1"/>
  <c r="BG661" i="1"/>
  <c r="BH661" i="1" s="1"/>
  <c r="BG662" i="1"/>
  <c r="BH662" i="1" s="1"/>
  <c r="BG663" i="1"/>
  <c r="BH663" i="1" s="1"/>
  <c r="BG664" i="1"/>
  <c r="BH664" i="1" s="1"/>
  <c r="BG665" i="1"/>
  <c r="BH665" i="1" s="1"/>
  <c r="BG666" i="1"/>
  <c r="BH666" i="1" s="1"/>
  <c r="BG669" i="1"/>
  <c r="BH669" i="1" s="1"/>
  <c r="BG670" i="1"/>
  <c r="BH670" i="1" s="1"/>
  <c r="BG676" i="1"/>
  <c r="BH676" i="1" s="1"/>
  <c r="BG677" i="1"/>
  <c r="BH677" i="1" s="1"/>
  <c r="BG680" i="1"/>
  <c r="BH680" i="1" s="1"/>
  <c r="BG681" i="1"/>
  <c r="BH681" i="1" s="1"/>
  <c r="BG682" i="1"/>
  <c r="BH682" i="1" s="1"/>
  <c r="BG683" i="1"/>
  <c r="BH683" i="1" s="1"/>
  <c r="BG684" i="1"/>
  <c r="BH684" i="1" s="1"/>
  <c r="BG685" i="1"/>
  <c r="BH685" i="1" s="1"/>
  <c r="BG688" i="1"/>
  <c r="BH688" i="1" s="1"/>
  <c r="BG689" i="1"/>
  <c r="BH689" i="1" s="1"/>
  <c r="BG692" i="1"/>
  <c r="BH692" i="1" s="1"/>
  <c r="BG693" i="1"/>
  <c r="BH693" i="1" s="1"/>
  <c r="BG700" i="1"/>
  <c r="BH700" i="1" s="1"/>
  <c r="BG701" i="1"/>
  <c r="BH701" i="1" s="1"/>
  <c r="BG704" i="1"/>
  <c r="BH704" i="1" s="1"/>
  <c r="BG705" i="1"/>
  <c r="BH705" i="1" s="1"/>
  <c r="BG706" i="1"/>
  <c r="BH706" i="1" s="1"/>
  <c r="BG707" i="1"/>
  <c r="BH707" i="1" s="1"/>
  <c r="BG713" i="1"/>
  <c r="BH713" i="1" s="1"/>
  <c r="BG718" i="1"/>
  <c r="BH718" i="1" s="1"/>
  <c r="BG722" i="1"/>
  <c r="BH722" i="1" s="1"/>
  <c r="BG723" i="1"/>
  <c r="BH723" i="1" s="1"/>
  <c r="BG726" i="1"/>
  <c r="BH726" i="1" s="1"/>
  <c r="BG729" i="1"/>
  <c r="BH729" i="1" s="1"/>
  <c r="BG730" i="1"/>
  <c r="BH730" i="1" s="1"/>
  <c r="BG731" i="1"/>
  <c r="BH731" i="1" s="1"/>
  <c r="BG732" i="1"/>
  <c r="BH732" i="1" s="1"/>
  <c r="BG737" i="1"/>
  <c r="BH737" i="1" s="1"/>
  <c r="BG738" i="1"/>
  <c r="BH738" i="1" s="1"/>
  <c r="BG741" i="1"/>
  <c r="BH741" i="1" s="1"/>
  <c r="BG747" i="1"/>
  <c r="BH747" i="1" s="1"/>
  <c r="BG748" i="1"/>
  <c r="BH748" i="1" s="1"/>
  <c r="BG755" i="1"/>
  <c r="BH755" i="1" s="1"/>
  <c r="BG756" i="1"/>
  <c r="BH756" i="1" s="1"/>
  <c r="BG760" i="1"/>
  <c r="BH760" i="1" s="1"/>
  <c r="BG763" i="1"/>
  <c r="BH763" i="1" s="1"/>
  <c r="BG764" i="1"/>
  <c r="BH764" i="1" s="1"/>
  <c r="BG765" i="1"/>
  <c r="BH765" i="1" s="1"/>
  <c r="BG766" i="1"/>
  <c r="BH766" i="1" s="1"/>
  <c r="BG767" i="1"/>
  <c r="BH767" i="1" s="1"/>
  <c r="BG772" i="1"/>
  <c r="BH772" i="1" s="1"/>
  <c r="BG773" i="1"/>
  <c r="BH773" i="1" s="1"/>
  <c r="BG780" i="1"/>
  <c r="BH780" i="1" s="1"/>
  <c r="BG781" i="1"/>
  <c r="BH781" i="1" s="1"/>
  <c r="BG782" i="1"/>
  <c r="BH782" i="1" s="1"/>
  <c r="BG783" i="1"/>
  <c r="BH783" i="1" s="1"/>
  <c r="BG788" i="1"/>
  <c r="BH788" i="1" s="1"/>
  <c r="BG789" i="1"/>
  <c r="BH789" i="1" s="1"/>
  <c r="BG796" i="1"/>
  <c r="BH796" i="1" s="1"/>
  <c r="BG797" i="1"/>
  <c r="BH797" i="1" s="1"/>
  <c r="BG798" i="1"/>
  <c r="BH798" i="1" s="1"/>
  <c r="BG799" i="1"/>
  <c r="BH799" i="1" s="1"/>
  <c r="BG802" i="1"/>
  <c r="BH802" i="1" s="1"/>
  <c r="BG803" i="1"/>
  <c r="BH803" i="1" s="1"/>
  <c r="BG808" i="1"/>
  <c r="BH808" i="1" s="1"/>
  <c r="BG809" i="1"/>
  <c r="BH809" i="1" s="1"/>
  <c r="BG810" i="1"/>
  <c r="BH810" i="1" s="1"/>
  <c r="BG811" i="1"/>
  <c r="BH811" i="1" s="1"/>
  <c r="BG815" i="1"/>
  <c r="BH815" i="1" s="1"/>
  <c r="BG820" i="1"/>
  <c r="BH820" i="1" s="1"/>
  <c r="BG821" i="1"/>
  <c r="BH821" i="1" s="1"/>
  <c r="BG822" i="1"/>
  <c r="BH822" i="1" s="1"/>
  <c r="BG825" i="1"/>
  <c r="BH825" i="1" s="1"/>
  <c r="BG830" i="1"/>
  <c r="BH830" i="1" s="1"/>
  <c r="BG831" i="1"/>
  <c r="BH831" i="1" s="1"/>
  <c r="BG832" i="1"/>
  <c r="BH832" i="1" s="1"/>
  <c r="BG835" i="1"/>
  <c r="BH835" i="1" s="1"/>
  <c r="BG836" i="1"/>
  <c r="BH836" i="1" s="1"/>
  <c r="BG839" i="1"/>
  <c r="BH839" i="1" s="1"/>
  <c r="BG840" i="1"/>
  <c r="BH840" i="1" s="1"/>
  <c r="BG841" i="1"/>
  <c r="BH841" i="1" s="1"/>
  <c r="BG845" i="1"/>
  <c r="BH845" i="1" s="1"/>
  <c r="BG848" i="1"/>
  <c r="BH848" i="1" s="1"/>
  <c r="BG849" i="1"/>
  <c r="BH849" i="1" s="1"/>
  <c r="BG850" i="1"/>
  <c r="BH850" i="1" s="1"/>
  <c r="BG853" i="1"/>
  <c r="BH853" i="1" s="1"/>
  <c r="BG856" i="1"/>
  <c r="BH856" i="1" s="1"/>
  <c r="BG857" i="1"/>
  <c r="BH857" i="1" s="1"/>
  <c r="BG862" i="1"/>
  <c r="BH862" i="1" s="1"/>
  <c r="BG863" i="1"/>
  <c r="BH863" i="1" s="1"/>
  <c r="BG871" i="1"/>
  <c r="BH871" i="1" s="1"/>
  <c r="BG872" i="1"/>
  <c r="BH872" i="1" s="1"/>
  <c r="BG876" i="1"/>
  <c r="BH876" i="1" s="1"/>
  <c r="BG877" i="1"/>
  <c r="BH877" i="1" s="1"/>
  <c r="BG885" i="1"/>
  <c r="BH885" i="1" s="1"/>
  <c r="BG887" i="1"/>
  <c r="BH887" i="1" s="1"/>
  <c r="BG888" i="1"/>
  <c r="BH888" i="1" s="1"/>
  <c r="BG892" i="1"/>
  <c r="BH892" i="1" s="1"/>
  <c r="BG893" i="1"/>
  <c r="BH893" i="1" s="1"/>
  <c r="BG906" i="1"/>
  <c r="BH906" i="1" s="1"/>
  <c r="BG907" i="1"/>
  <c r="BH907" i="1" s="1"/>
  <c r="BG908" i="1"/>
  <c r="BH908" i="1" s="1"/>
  <c r="BG912" i="1"/>
  <c r="BH912" i="1" s="1"/>
  <c r="BG913" i="1"/>
  <c r="BH913" i="1" s="1"/>
  <c r="BG920" i="1"/>
  <c r="BH920" i="1" s="1"/>
  <c r="BG921" i="1"/>
  <c r="BH921" i="1" s="1"/>
  <c r="BG926" i="1"/>
  <c r="BH926" i="1" s="1"/>
  <c r="BG927" i="1"/>
  <c r="BH927" i="1" s="1"/>
  <c r="BG950" i="1"/>
  <c r="BH950" i="1" s="1"/>
  <c r="BG951" i="1"/>
  <c r="BH951" i="1" s="1"/>
  <c r="BG956" i="1"/>
  <c r="BH956" i="1" s="1"/>
  <c r="BG957" i="1"/>
  <c r="BH957" i="1" s="1"/>
  <c r="BG958" i="1"/>
  <c r="BH958" i="1" s="1"/>
  <c r="BG961" i="1"/>
  <c r="BH961" i="1" s="1"/>
  <c r="BG962" i="1"/>
  <c r="BH962" i="1" s="1"/>
  <c r="BG965" i="1"/>
  <c r="BH965" i="1" s="1"/>
  <c r="BG969" i="1"/>
  <c r="BH969" i="1" s="1"/>
  <c r="BG970" i="1"/>
  <c r="BH970" i="1" s="1"/>
  <c r="BG974" i="1"/>
  <c r="BH974" i="1" s="1"/>
  <c r="BG975" i="1"/>
  <c r="BH975" i="1" s="1"/>
  <c r="BG979" i="1"/>
  <c r="BH979" i="1" s="1"/>
  <c r="BG980" i="1"/>
  <c r="BH980" i="1" s="1"/>
  <c r="BG992" i="1"/>
  <c r="BH992" i="1" s="1"/>
  <c r="BG993" i="1"/>
  <c r="BH993" i="1" s="1"/>
  <c r="BG997" i="1"/>
  <c r="BH997" i="1" s="1"/>
  <c r="BG1008" i="1"/>
  <c r="BH1008" i="1" s="1"/>
  <c r="BG1010" i="1"/>
  <c r="BH1010" i="1" s="1"/>
  <c r="BG1011" i="1"/>
  <c r="BH1011" i="1" s="1"/>
  <c r="BG1012" i="1"/>
  <c r="BH1012" i="1" s="1"/>
  <c r="BG1022" i="1"/>
  <c r="BH1022" i="1" s="1"/>
  <c r="BG1026" i="1"/>
  <c r="BH1026" i="1" s="1"/>
  <c r="BG1027" i="1"/>
  <c r="BH1027" i="1" s="1"/>
  <c r="BG1036" i="1"/>
  <c r="BH1036" i="1" s="1"/>
  <c r="BG1037" i="1"/>
  <c r="BH1037" i="1" s="1"/>
  <c r="BG1040" i="1"/>
  <c r="BH1040" i="1" s="1"/>
  <c r="BG1041" i="1"/>
  <c r="BH1041" i="1" s="1"/>
  <c r="BG1043" i="1"/>
  <c r="BH1043" i="1" s="1"/>
  <c r="BG1047" i="1"/>
  <c r="BH1047" i="1" s="1"/>
  <c r="BG1050" i="1"/>
  <c r="BH1050" i="1" s="1"/>
  <c r="BG1051" i="1"/>
  <c r="BH1051" i="1" s="1"/>
  <c r="BG1057" i="1"/>
  <c r="BH1057" i="1" s="1"/>
  <c r="BG1060" i="1"/>
  <c r="BH1060" i="1" s="1"/>
  <c r="BG1061" i="1"/>
  <c r="BH1061" i="1" s="1"/>
  <c r="BG1064" i="1"/>
  <c r="BH1064" i="1" s="1"/>
  <c r="BG1077" i="1"/>
  <c r="BH1077" i="1" s="1"/>
  <c r="BG1081" i="1"/>
  <c r="BH1081" i="1" s="1"/>
  <c r="BG1085" i="1"/>
  <c r="BH1085" i="1" s="1"/>
  <c r="BG1091" i="1"/>
  <c r="BH1091" i="1" s="1"/>
  <c r="BG1094" i="1"/>
  <c r="BH1094" i="1" s="1"/>
  <c r="BG1095" i="1"/>
  <c r="BH1095" i="1" s="1"/>
  <c r="BG1107" i="1"/>
  <c r="BH1107" i="1" s="1"/>
  <c r="BG1113" i="1"/>
  <c r="BH1113" i="1" s="1"/>
  <c r="BG1117" i="1"/>
  <c r="BH1117" i="1" s="1"/>
  <c r="BG1123" i="1"/>
  <c r="BH1123" i="1" s="1"/>
  <c r="BG1124" i="1"/>
  <c r="BH1124" i="1" s="1"/>
  <c r="BG1134" i="1"/>
  <c r="BH1134" i="1" s="1"/>
  <c r="BG1181" i="1"/>
  <c r="BH1181" i="1" s="1"/>
  <c r="BG1182" i="1"/>
  <c r="BH1182" i="1" s="1"/>
  <c r="BG1204" i="1"/>
  <c r="BH1204" i="1" s="1"/>
  <c r="BG1242" i="1"/>
  <c r="BH1242" i="1" s="1"/>
  <c r="BG1243" i="1"/>
  <c r="BH1243" i="1" s="1"/>
  <c r="BG1244" i="1"/>
  <c r="BH1244" i="1" s="1"/>
  <c r="BG1247" i="1"/>
  <c r="BH1247" i="1" s="1"/>
  <c r="BG1248" i="1"/>
  <c r="BH1248" i="1" s="1"/>
  <c r="BG1249" i="1"/>
  <c r="BH1249" i="1" s="1"/>
  <c r="BG1250" i="1"/>
  <c r="BH1250" i="1" s="1"/>
  <c r="BG1253" i="1"/>
  <c r="BH1253" i="1" s="1"/>
  <c r="BG1254" i="1"/>
  <c r="BH1254" i="1" s="1"/>
  <c r="BG1265" i="1"/>
  <c r="BH1265" i="1" s="1"/>
  <c r="BG1279" i="1"/>
  <c r="BH1279" i="1" s="1"/>
  <c r="BG1301" i="1"/>
  <c r="BH1301" i="1" s="1"/>
  <c r="BG1318" i="1"/>
  <c r="BH1318" i="1" s="1"/>
  <c r="BG1328" i="1"/>
  <c r="BH1328" i="1" s="1"/>
  <c r="BG1352" i="1"/>
  <c r="BH1352" i="1" s="1"/>
  <c r="BG1358" i="1"/>
  <c r="BH1358" i="1" s="1"/>
  <c r="BG1360" i="1"/>
  <c r="BH1360" i="1" s="1"/>
  <c r="BG1388" i="1"/>
  <c r="BH1388" i="1" s="1"/>
  <c r="BG1389" i="1"/>
  <c r="BH1389" i="1" s="1"/>
  <c r="BG1397" i="1"/>
  <c r="BH1397" i="1" s="1"/>
  <c r="BG1405" i="1"/>
  <c r="BH1405" i="1" s="1"/>
  <c r="BG1406" i="1"/>
  <c r="BH1406" i="1" s="1"/>
  <c r="BG1415" i="1"/>
  <c r="BH1415" i="1" s="1"/>
  <c r="BG1416" i="1"/>
  <c r="BH1416" i="1" s="1"/>
  <c r="BG1425" i="1"/>
  <c r="BH1425" i="1" s="1"/>
  <c r="BG1433" i="1"/>
  <c r="BH1433" i="1" s="1"/>
  <c r="BG1441" i="1"/>
  <c r="BH1441" i="1" s="1"/>
  <c r="BG1442" i="1"/>
  <c r="BH1442" i="1" s="1"/>
  <c r="BG1463" i="1"/>
  <c r="BH1463" i="1" s="1"/>
  <c r="BG1488" i="1"/>
  <c r="BH1488" i="1" s="1"/>
  <c r="BG1489" i="1"/>
  <c r="BH1489" i="1" s="1"/>
  <c r="BC141" i="1"/>
  <c r="BD141" i="1" s="1"/>
  <c r="BC147" i="1"/>
  <c r="BD147" i="1" s="1"/>
  <c r="BC152" i="1"/>
  <c r="BD152" i="1" s="1"/>
  <c r="BC167" i="1"/>
  <c r="BD167" i="1" s="1"/>
  <c r="BC175" i="1"/>
  <c r="BD175" i="1" s="1"/>
  <c r="BC179" i="1"/>
  <c r="BD179" i="1" s="1"/>
  <c r="BC182" i="1"/>
  <c r="BD182" i="1" s="1"/>
  <c r="BC185" i="1"/>
  <c r="BD185" i="1" s="1"/>
  <c r="BC187" i="1"/>
  <c r="BD187" i="1" s="1"/>
  <c r="BC188" i="1"/>
  <c r="BD188" i="1" s="1"/>
  <c r="BC192" i="1"/>
  <c r="BD192" i="1" s="1"/>
  <c r="BC196" i="1"/>
  <c r="BD196" i="1" s="1"/>
  <c r="BC200" i="1"/>
  <c r="BD200" i="1" s="1"/>
  <c r="BC204" i="1"/>
  <c r="BD204" i="1" s="1"/>
  <c r="BC205" i="1"/>
  <c r="BD205" i="1" s="1"/>
  <c r="BC206" i="1"/>
  <c r="BD206" i="1" s="1"/>
  <c r="BC211" i="1"/>
  <c r="BD211" i="1" s="1"/>
  <c r="BC212" i="1"/>
  <c r="BD212" i="1" s="1"/>
  <c r="BC213" i="1"/>
  <c r="BD213" i="1" s="1"/>
  <c r="BC214" i="1"/>
  <c r="BD214" i="1" s="1"/>
  <c r="BC222" i="1"/>
  <c r="BD222" i="1" s="1"/>
  <c r="BC223" i="1"/>
  <c r="BD223" i="1" s="1"/>
  <c r="BC224" i="1"/>
  <c r="BD224" i="1" s="1"/>
  <c r="BC228" i="1"/>
  <c r="BD228" i="1" s="1"/>
  <c r="BC229" i="1"/>
  <c r="BD229" i="1" s="1"/>
  <c r="BC230" i="1"/>
  <c r="BD230" i="1" s="1"/>
  <c r="BC235" i="1"/>
  <c r="BD235" i="1" s="1"/>
  <c r="BC236" i="1"/>
  <c r="BD236" i="1" s="1"/>
  <c r="BC237" i="1"/>
  <c r="BD237" i="1" s="1"/>
  <c r="BC238" i="1"/>
  <c r="BD238" i="1" s="1"/>
  <c r="BC241" i="1"/>
  <c r="BD241" i="1" s="1"/>
  <c r="BC243" i="1"/>
  <c r="BD243" i="1" s="1"/>
  <c r="BC244" i="1"/>
  <c r="BD244" i="1" s="1"/>
  <c r="BC250" i="1"/>
  <c r="BD250" i="1" s="1"/>
  <c r="BC252" i="1"/>
  <c r="BD252" i="1" s="1"/>
  <c r="BC253" i="1"/>
  <c r="BD253" i="1" s="1"/>
  <c r="BC256" i="1"/>
  <c r="BD256" i="1" s="1"/>
  <c r="BC260" i="1"/>
  <c r="BD260" i="1" s="1"/>
  <c r="BC261" i="1"/>
  <c r="BD261" i="1" s="1"/>
  <c r="BC264" i="1"/>
  <c r="BD264" i="1" s="1"/>
  <c r="BC268" i="1"/>
  <c r="BD268" i="1" s="1"/>
  <c r="BC269" i="1"/>
  <c r="BD269" i="1" s="1"/>
  <c r="BC270" i="1"/>
  <c r="BD270" i="1" s="1"/>
  <c r="BC274" i="1"/>
  <c r="BD274" i="1" s="1"/>
  <c r="BC275" i="1"/>
  <c r="BD275" i="1" s="1"/>
  <c r="BC276" i="1"/>
  <c r="BD276" i="1" s="1"/>
  <c r="BC280" i="1"/>
  <c r="BD280" i="1" s="1"/>
  <c r="BC281" i="1"/>
  <c r="BD281" i="1" s="1"/>
  <c r="BC282" i="1"/>
  <c r="BD282" i="1" s="1"/>
  <c r="BC288" i="1"/>
  <c r="BD288" i="1" s="1"/>
  <c r="BC289" i="1"/>
  <c r="BD289" i="1" s="1"/>
  <c r="BC290" i="1"/>
  <c r="BD290" i="1" s="1"/>
  <c r="BC292" i="1"/>
  <c r="BD292" i="1" s="1"/>
  <c r="BC296" i="1"/>
  <c r="BD296" i="1" s="1"/>
  <c r="BC312" i="1"/>
  <c r="BD312" i="1" s="1"/>
  <c r="BC316" i="1"/>
  <c r="BD316" i="1" s="1"/>
  <c r="BC320" i="1"/>
  <c r="BD320" i="1" s="1"/>
  <c r="BC321" i="1"/>
  <c r="BD321" i="1" s="1"/>
  <c r="BC322" i="1"/>
  <c r="BD322" i="1" s="1"/>
  <c r="BC327" i="1"/>
  <c r="BD327" i="1" s="1"/>
  <c r="BC332" i="1"/>
  <c r="BD332" i="1" s="1"/>
  <c r="BC335" i="1"/>
  <c r="BD335" i="1" s="1"/>
  <c r="BC336" i="1"/>
  <c r="BD336" i="1" s="1"/>
  <c r="BC339" i="1"/>
  <c r="BD339" i="1" s="1"/>
  <c r="BC340" i="1"/>
  <c r="BD340" i="1" s="1"/>
  <c r="BC343" i="1"/>
  <c r="BD343" i="1" s="1"/>
  <c r="BC352" i="1"/>
  <c r="BD352" i="1" s="1"/>
  <c r="BC353" i="1"/>
  <c r="BD353" i="1" s="1"/>
  <c r="BC354" i="1"/>
  <c r="BD354" i="1" s="1"/>
  <c r="BC359" i="1"/>
  <c r="BD359" i="1" s="1"/>
  <c r="BC360" i="1"/>
  <c r="BD360" i="1" s="1"/>
  <c r="BC361" i="1"/>
  <c r="BD361" i="1" s="1"/>
  <c r="BC371" i="1"/>
  <c r="BD371" i="1" s="1"/>
  <c r="BC374" i="1"/>
  <c r="BD374" i="1" s="1"/>
  <c r="BC384" i="1"/>
  <c r="BD384" i="1" s="1"/>
  <c r="BC389" i="1"/>
  <c r="BD389" i="1" s="1"/>
  <c r="BC390" i="1"/>
  <c r="BD390" i="1" s="1"/>
  <c r="BC394" i="1"/>
  <c r="BD394" i="1" s="1"/>
  <c r="BC397" i="1"/>
  <c r="BD397" i="1" s="1"/>
  <c r="BC403" i="1"/>
  <c r="BD403" i="1" s="1"/>
  <c r="BC404" i="1"/>
  <c r="BD404" i="1" s="1"/>
  <c r="BC406" i="1"/>
  <c r="BD406" i="1" s="1"/>
  <c r="BC410" i="1"/>
  <c r="BD410" i="1" s="1"/>
  <c r="BC413" i="1"/>
  <c r="BD413" i="1" s="1"/>
  <c r="BC418" i="1"/>
  <c r="BD418" i="1" s="1"/>
  <c r="BC419" i="1"/>
  <c r="BD419" i="1" s="1"/>
  <c r="BC420" i="1"/>
  <c r="BD420" i="1" s="1"/>
  <c r="BC437" i="1"/>
  <c r="BD437" i="1" s="1"/>
  <c r="BC438" i="1"/>
  <c r="BD438" i="1" s="1"/>
  <c r="BC439" i="1"/>
  <c r="BD439" i="1" s="1"/>
  <c r="BC442" i="1"/>
  <c r="BD442" i="1" s="1"/>
  <c r="BC443" i="1"/>
  <c r="BD443" i="1" s="1"/>
  <c r="BC444" i="1"/>
  <c r="BD444" i="1" s="1"/>
  <c r="BC450" i="1"/>
  <c r="BD450" i="1" s="1"/>
  <c r="BC451" i="1"/>
  <c r="BD451" i="1" s="1"/>
  <c r="BC453" i="1"/>
  <c r="BD453" i="1" s="1"/>
  <c r="BC454" i="1"/>
  <c r="BD454" i="1" s="1"/>
  <c r="BC457" i="1"/>
  <c r="BD457" i="1" s="1"/>
  <c r="BC458" i="1"/>
  <c r="BD458" i="1" s="1"/>
  <c r="BC459" i="1"/>
  <c r="BD459" i="1" s="1"/>
  <c r="BC460" i="1"/>
  <c r="BD460" i="1" s="1"/>
  <c r="BC461" i="1"/>
  <c r="BD461" i="1" s="1"/>
  <c r="BC472" i="1"/>
  <c r="BD472" i="1" s="1"/>
  <c r="BC473" i="1"/>
  <c r="BD473" i="1" s="1"/>
  <c r="BC474" i="1"/>
  <c r="BD474" i="1" s="1"/>
  <c r="BC476" i="1"/>
  <c r="BD476" i="1" s="1"/>
  <c r="BC477" i="1"/>
  <c r="BD477" i="1" s="1"/>
  <c r="BC480" i="1"/>
  <c r="BD480" i="1" s="1"/>
  <c r="BC486" i="1"/>
  <c r="BD486" i="1" s="1"/>
  <c r="BC487" i="1"/>
  <c r="BD487" i="1" s="1"/>
  <c r="BC488" i="1"/>
  <c r="BD488" i="1" s="1"/>
  <c r="BC490" i="1"/>
  <c r="BD490" i="1" s="1"/>
  <c r="BC491" i="1"/>
  <c r="BD491" i="1" s="1"/>
  <c r="BC494" i="1"/>
  <c r="BD494" i="1" s="1"/>
  <c r="BC495" i="1"/>
  <c r="BD495" i="1" s="1"/>
  <c r="BC502" i="1"/>
  <c r="BD502" i="1" s="1"/>
  <c r="BC505" i="1"/>
  <c r="BD505" i="1" s="1"/>
  <c r="BC506" i="1"/>
  <c r="BD506" i="1" s="1"/>
  <c r="BC507" i="1"/>
  <c r="BD507" i="1" s="1"/>
  <c r="BC510" i="1"/>
  <c r="BD510" i="1" s="1"/>
  <c r="BC519" i="1"/>
  <c r="BD519" i="1" s="1"/>
  <c r="BC520" i="1"/>
  <c r="BD520" i="1" s="1"/>
  <c r="BC521" i="1"/>
  <c r="BD521" i="1" s="1"/>
  <c r="BC522" i="1"/>
  <c r="BD522" i="1" s="1"/>
  <c r="BC525" i="1"/>
  <c r="BD525" i="1" s="1"/>
  <c r="BC530" i="1"/>
  <c r="BD530" i="1" s="1"/>
  <c r="BC531" i="1"/>
  <c r="BD531" i="1" s="1"/>
  <c r="BC532" i="1"/>
  <c r="BD532" i="1" s="1"/>
  <c r="BC533" i="1"/>
  <c r="BD533" i="1" s="1"/>
  <c r="BC537" i="1"/>
  <c r="BD537" i="1" s="1"/>
  <c r="BC561" i="1"/>
  <c r="BD561" i="1" s="1"/>
  <c r="BC562" i="1"/>
  <c r="BD562" i="1" s="1"/>
  <c r="BC563" i="1"/>
  <c r="BD563" i="1" s="1"/>
  <c r="BC569" i="1"/>
  <c r="BD569" i="1" s="1"/>
  <c r="BC570" i="1"/>
  <c r="BD570" i="1" s="1"/>
  <c r="BC576" i="1"/>
  <c r="BD576" i="1" s="1"/>
  <c r="BC578" i="1"/>
  <c r="BD578" i="1" s="1"/>
  <c r="BC579" i="1"/>
  <c r="BD579" i="1" s="1"/>
  <c r="BC584" i="1"/>
  <c r="BD584" i="1" s="1"/>
  <c r="BC587" i="1"/>
  <c r="BD587" i="1" s="1"/>
  <c r="BC588" i="1"/>
  <c r="BD588" i="1" s="1"/>
  <c r="BC593" i="1"/>
  <c r="BD593" i="1" s="1"/>
  <c r="BC596" i="1"/>
  <c r="BD596" i="1" s="1"/>
  <c r="BC598" i="1"/>
  <c r="BD598" i="1" s="1"/>
  <c r="BC599" i="1"/>
  <c r="BD599" i="1" s="1"/>
  <c r="BC600" i="1"/>
  <c r="BD600" i="1" s="1"/>
  <c r="BC601" i="1"/>
  <c r="BD601" i="1" s="1"/>
  <c r="BC606" i="1"/>
  <c r="BD606" i="1" s="1"/>
  <c r="BC609" i="1"/>
  <c r="BD609" i="1" s="1"/>
  <c r="BC611" i="1"/>
  <c r="BD611" i="1" s="1"/>
  <c r="BC620" i="1"/>
  <c r="BD620" i="1" s="1"/>
  <c r="BC623" i="1"/>
  <c r="BD623" i="1" s="1"/>
  <c r="BC624" i="1"/>
  <c r="BD624" i="1" s="1"/>
  <c r="BC625" i="1"/>
  <c r="BD625" i="1" s="1"/>
  <c r="BC637" i="1"/>
  <c r="BD637" i="1" s="1"/>
  <c r="BC638" i="1"/>
  <c r="BD638" i="1" s="1"/>
  <c r="BC639" i="1"/>
  <c r="BD639" i="1" s="1"/>
  <c r="BC650" i="1"/>
  <c r="BD650" i="1" s="1"/>
  <c r="BC654" i="1"/>
  <c r="BD654" i="1" s="1"/>
  <c r="BC655" i="1"/>
  <c r="BD655" i="1" s="1"/>
  <c r="BC657" i="1"/>
  <c r="BD657" i="1" s="1"/>
  <c r="BC659" i="1"/>
  <c r="BD659" i="1" s="1"/>
  <c r="BC668" i="1"/>
  <c r="BD668" i="1" s="1"/>
  <c r="BC669" i="1"/>
  <c r="BD669" i="1" s="1"/>
  <c r="BC670" i="1"/>
  <c r="BD670" i="1" s="1"/>
  <c r="BC677" i="1"/>
  <c r="BD677" i="1" s="1"/>
  <c r="BC692" i="1"/>
  <c r="BD692" i="1" s="1"/>
  <c r="BC693" i="1"/>
  <c r="BD693" i="1" s="1"/>
  <c r="BC694" i="1"/>
  <c r="BD694" i="1" s="1"/>
  <c r="BC702" i="1"/>
  <c r="BD702" i="1" s="1"/>
  <c r="BC703" i="1"/>
  <c r="BD703" i="1" s="1"/>
  <c r="BC713" i="1"/>
  <c r="BD713" i="1" s="1"/>
  <c r="BC721" i="1"/>
  <c r="BD721" i="1" s="1"/>
  <c r="BC726" i="1"/>
  <c r="BD726" i="1" s="1"/>
  <c r="BC733" i="1"/>
  <c r="BD733" i="1" s="1"/>
  <c r="BC741" i="1"/>
  <c r="BD741" i="1" s="1"/>
  <c r="BC742" i="1"/>
  <c r="BD742" i="1" s="1"/>
  <c r="BC751" i="1"/>
  <c r="BD751" i="1" s="1"/>
  <c r="BC752" i="1"/>
  <c r="BD752" i="1" s="1"/>
  <c r="BC754" i="1"/>
  <c r="BD754" i="1" s="1"/>
  <c r="BC759" i="1"/>
  <c r="BD759" i="1" s="1"/>
  <c r="BC760" i="1"/>
  <c r="BD760" i="1" s="1"/>
  <c r="BC766" i="1"/>
  <c r="BD766" i="1" s="1"/>
  <c r="BC767" i="1"/>
  <c r="BD767" i="1" s="1"/>
  <c r="BC768" i="1"/>
  <c r="BD768" i="1" s="1"/>
  <c r="BC771" i="1"/>
  <c r="BD771" i="1" s="1"/>
  <c r="BC772" i="1"/>
  <c r="BD772" i="1" s="1"/>
  <c r="BC775" i="1"/>
  <c r="BD775" i="1" s="1"/>
  <c r="BC776" i="1"/>
  <c r="BD776" i="1" s="1"/>
  <c r="BC785" i="1"/>
  <c r="BD785" i="1" s="1"/>
  <c r="BC786" i="1"/>
  <c r="BD786" i="1" s="1"/>
  <c r="BC787" i="1"/>
  <c r="BD787" i="1" s="1"/>
  <c r="BC788" i="1"/>
  <c r="BD788" i="1" s="1"/>
  <c r="BC791" i="1"/>
  <c r="BD791" i="1" s="1"/>
  <c r="BC792" i="1"/>
  <c r="BD792" i="1" s="1"/>
  <c r="BC806" i="1"/>
  <c r="BD806" i="1" s="1"/>
  <c r="BC814" i="1"/>
  <c r="BD814" i="1" s="1"/>
  <c r="BC819" i="1"/>
  <c r="BD819" i="1" s="1"/>
  <c r="BC824" i="1"/>
  <c r="BD824" i="1" s="1"/>
  <c r="BC828" i="1"/>
  <c r="BD828" i="1" s="1"/>
  <c r="BC834" i="1"/>
  <c r="BD834" i="1" s="1"/>
  <c r="BC835" i="1"/>
  <c r="BD835" i="1" s="1"/>
  <c r="BC843" i="1"/>
  <c r="BD843" i="1" s="1"/>
  <c r="BC844" i="1"/>
  <c r="BD844" i="1" s="1"/>
  <c r="BC881" i="1"/>
  <c r="BD881" i="1" s="1"/>
  <c r="BC882" i="1"/>
  <c r="BD882" i="1" s="1"/>
  <c r="BC899" i="1"/>
  <c r="BD899" i="1" s="1"/>
  <c r="BC900" i="1"/>
  <c r="BD900" i="1" s="1"/>
  <c r="BC902" i="1"/>
  <c r="BD902" i="1" s="1"/>
  <c r="BC903" i="1"/>
  <c r="BD903" i="1" s="1"/>
  <c r="BC919" i="1"/>
  <c r="BD919" i="1" s="1"/>
  <c r="BC920" i="1"/>
  <c r="BD920" i="1" s="1"/>
  <c r="BC921" i="1"/>
  <c r="BD921" i="1" s="1"/>
  <c r="BC956" i="1"/>
  <c r="BD956" i="1" s="1"/>
  <c r="BC957" i="1"/>
  <c r="BD957" i="1" s="1"/>
  <c r="BC958" i="1"/>
  <c r="BD958" i="1" s="1"/>
  <c r="BC964" i="1"/>
  <c r="BD964" i="1" s="1"/>
  <c r="BC969" i="1"/>
  <c r="BD969" i="1" s="1"/>
  <c r="BC970" i="1"/>
  <c r="BD970" i="1" s="1"/>
  <c r="BC971" i="1"/>
  <c r="BD971" i="1" s="1"/>
  <c r="BC979" i="1"/>
  <c r="BD979" i="1" s="1"/>
  <c r="BC996" i="1"/>
  <c r="BD996" i="1" s="1"/>
  <c r="BC997" i="1"/>
  <c r="BD997" i="1" s="1"/>
  <c r="BC1003" i="1"/>
  <c r="BD1003" i="1" s="1"/>
  <c r="BC1017" i="1"/>
  <c r="BD1017" i="1" s="1"/>
  <c r="BC1018" i="1"/>
  <c r="BD1018" i="1" s="1"/>
  <c r="BC1023" i="1"/>
  <c r="BD1023" i="1" s="1"/>
  <c r="BC1026" i="1"/>
  <c r="BD1026" i="1" s="1"/>
  <c r="BC1036" i="1"/>
  <c r="BD1036" i="1" s="1"/>
  <c r="BC1037" i="1"/>
  <c r="BD1037" i="1" s="1"/>
  <c r="BC1039" i="1"/>
  <c r="BD1039" i="1" s="1"/>
  <c r="BC1044" i="1"/>
  <c r="BD1044" i="1" s="1"/>
  <c r="BC1046" i="1"/>
  <c r="BD1046" i="1" s="1"/>
  <c r="BC1047" i="1"/>
  <c r="BD1047" i="1" s="1"/>
  <c r="BC1050" i="1"/>
  <c r="BD1050" i="1" s="1"/>
  <c r="BC1051" i="1"/>
  <c r="BD1051" i="1" s="1"/>
  <c r="BC1056" i="1"/>
  <c r="BD1056" i="1" s="1"/>
  <c r="BC1057" i="1"/>
  <c r="BD1057" i="1" s="1"/>
  <c r="BC1061" i="1"/>
  <c r="BD1061" i="1" s="1"/>
  <c r="BC1064" i="1"/>
  <c r="BD1064" i="1" s="1"/>
  <c r="BC1067" i="1"/>
  <c r="BD1067" i="1" s="1"/>
  <c r="BC1071" i="1"/>
  <c r="BD1071" i="1" s="1"/>
  <c r="BC1077" i="1"/>
  <c r="BD1077" i="1" s="1"/>
  <c r="BC1081" i="1"/>
  <c r="BD1081" i="1" s="1"/>
  <c r="BC1084" i="1"/>
  <c r="BD1084" i="1" s="1"/>
  <c r="BC1085" i="1"/>
  <c r="BD1085" i="1" s="1"/>
  <c r="BC1091" i="1"/>
  <c r="BD1091" i="1" s="1"/>
  <c r="BC1094" i="1"/>
  <c r="BD1094" i="1" s="1"/>
  <c r="BC1095" i="1"/>
  <c r="BD1095" i="1" s="1"/>
  <c r="BC1103" i="1"/>
  <c r="BD1103" i="1" s="1"/>
  <c r="BC1106" i="1"/>
  <c r="BD1106" i="1" s="1"/>
  <c r="BC1107" i="1"/>
  <c r="BD1107" i="1" s="1"/>
  <c r="BC1113" i="1"/>
  <c r="BD1113" i="1" s="1"/>
  <c r="BC1114" i="1"/>
  <c r="BD1114" i="1" s="1"/>
  <c r="BC1117" i="1"/>
  <c r="BD1117" i="1" s="1"/>
  <c r="BC1123" i="1"/>
  <c r="BD1123" i="1" s="1"/>
  <c r="BC1124" i="1"/>
  <c r="BD1124" i="1" s="1"/>
  <c r="BC1127" i="1"/>
  <c r="BD1127" i="1" s="1"/>
  <c r="BC1134" i="1"/>
  <c r="BD1134" i="1" s="1"/>
  <c r="BC1135" i="1"/>
  <c r="BD1135" i="1" s="1"/>
  <c r="BC1138" i="1"/>
  <c r="BD1138" i="1" s="1"/>
  <c r="BC1139" i="1"/>
  <c r="BD1139" i="1" s="1"/>
  <c r="BC1146" i="1"/>
  <c r="BD1146" i="1" s="1"/>
  <c r="BC1151" i="1"/>
  <c r="BD1151" i="1" s="1"/>
  <c r="BC1164" i="1"/>
  <c r="BD1164" i="1" s="1"/>
  <c r="BC1165" i="1"/>
  <c r="BD1165" i="1" s="1"/>
  <c r="BC1181" i="1"/>
  <c r="BD1181" i="1" s="1"/>
  <c r="BC1182" i="1"/>
  <c r="BD1182" i="1" s="1"/>
  <c r="BC1191" i="1"/>
  <c r="BD1191" i="1" s="1"/>
  <c r="BC1203" i="1"/>
  <c r="BD1203" i="1" s="1"/>
  <c r="BC1204" i="1"/>
  <c r="BD1204" i="1" s="1"/>
  <c r="BC1205" i="1"/>
  <c r="BD1205" i="1" s="1"/>
  <c r="BC1206" i="1"/>
  <c r="BD1206" i="1" s="1"/>
  <c r="BC1213" i="1"/>
  <c r="BD1213" i="1" s="1"/>
  <c r="BC1214" i="1"/>
  <c r="BD1214" i="1" s="1"/>
  <c r="BC1225" i="1"/>
  <c r="BD1225" i="1" s="1"/>
  <c r="AY141" i="1"/>
  <c r="AZ141" i="1" s="1"/>
  <c r="AY147" i="1"/>
  <c r="AZ147" i="1" s="1"/>
  <c r="AY152" i="1"/>
  <c r="AZ152" i="1" s="1"/>
  <c r="AY167" i="1"/>
  <c r="AZ167" i="1" s="1"/>
  <c r="AY175" i="1"/>
  <c r="AZ175" i="1" s="1"/>
  <c r="AY179" i="1"/>
  <c r="AZ179" i="1" s="1"/>
  <c r="AY181" i="1"/>
  <c r="AZ181" i="1" s="1"/>
  <c r="AY182" i="1"/>
  <c r="AZ182" i="1" s="1"/>
  <c r="AY192" i="1"/>
  <c r="AZ192" i="1" s="1"/>
  <c r="AY196" i="1"/>
  <c r="AZ196" i="1" s="1"/>
  <c r="AY200" i="1"/>
  <c r="AZ200" i="1" s="1"/>
  <c r="AY203" i="1"/>
  <c r="AZ203" i="1" s="1"/>
  <c r="AY204" i="1"/>
  <c r="AZ204" i="1" s="1"/>
  <c r="AY205" i="1"/>
  <c r="AZ205" i="1" s="1"/>
  <c r="AY211" i="1"/>
  <c r="AZ211" i="1" s="1"/>
  <c r="AY213" i="1"/>
  <c r="AZ213" i="1" s="1"/>
  <c r="AY214" i="1"/>
  <c r="AZ214" i="1" s="1"/>
  <c r="AY223" i="1"/>
  <c r="AZ223" i="1" s="1"/>
  <c r="AY228" i="1"/>
  <c r="AZ228" i="1" s="1"/>
  <c r="AY229" i="1"/>
  <c r="AZ229" i="1" s="1"/>
  <c r="AY230" i="1"/>
  <c r="AZ230" i="1" s="1"/>
  <c r="AY235" i="1"/>
  <c r="AZ235" i="1" s="1"/>
  <c r="AY236" i="1"/>
  <c r="AZ236" i="1" s="1"/>
  <c r="AY237" i="1"/>
  <c r="AZ237" i="1" s="1"/>
  <c r="AY238" i="1"/>
  <c r="AZ238" i="1" s="1"/>
  <c r="AY241" i="1"/>
  <c r="AZ241" i="1" s="1"/>
  <c r="AY243" i="1"/>
  <c r="AZ243" i="1" s="1"/>
  <c r="AY244" i="1"/>
  <c r="AZ244" i="1" s="1"/>
  <c r="AY250" i="1"/>
  <c r="AZ250" i="1" s="1"/>
  <c r="AY252" i="1"/>
  <c r="AZ252" i="1" s="1"/>
  <c r="AY253" i="1"/>
  <c r="AZ253" i="1" s="1"/>
  <c r="AY256" i="1"/>
  <c r="AZ256" i="1" s="1"/>
  <c r="AY260" i="1"/>
  <c r="AZ260" i="1" s="1"/>
  <c r="AY261" i="1"/>
  <c r="AZ261" i="1" s="1"/>
  <c r="AY264" i="1"/>
  <c r="AZ264" i="1" s="1"/>
  <c r="AY268" i="1"/>
  <c r="AZ268" i="1" s="1"/>
  <c r="AY269" i="1"/>
  <c r="AZ269" i="1" s="1"/>
  <c r="AY270" i="1"/>
  <c r="AZ270" i="1" s="1"/>
  <c r="AY274" i="1"/>
  <c r="AZ274" i="1" s="1"/>
  <c r="AY275" i="1"/>
  <c r="AZ275" i="1" s="1"/>
  <c r="AY276" i="1"/>
  <c r="AZ276" i="1" s="1"/>
  <c r="AY281" i="1"/>
  <c r="AZ281" i="1" s="1"/>
  <c r="AY282" i="1"/>
  <c r="AZ282" i="1" s="1"/>
  <c r="AY288" i="1"/>
  <c r="AZ288" i="1" s="1"/>
  <c r="AY289" i="1"/>
  <c r="AZ289" i="1" s="1"/>
  <c r="AY292" i="1"/>
  <c r="AZ292" i="1" s="1"/>
  <c r="AY296" i="1"/>
  <c r="AZ296" i="1" s="1"/>
  <c r="AY311" i="1"/>
  <c r="AZ311" i="1" s="1"/>
  <c r="AY312" i="1"/>
  <c r="AZ312" i="1" s="1"/>
  <c r="AY316" i="1"/>
  <c r="AZ316" i="1" s="1"/>
  <c r="AY320" i="1"/>
  <c r="AZ320" i="1" s="1"/>
  <c r="AY321" i="1"/>
  <c r="AZ321" i="1" s="1"/>
  <c r="AY322" i="1"/>
  <c r="AZ322" i="1" s="1"/>
  <c r="AY326" i="1"/>
  <c r="AZ326" i="1" s="1"/>
  <c r="AY327" i="1"/>
  <c r="AZ327" i="1" s="1"/>
  <c r="AY331" i="1"/>
  <c r="AZ331" i="1" s="1"/>
  <c r="AY332" i="1"/>
  <c r="AZ332" i="1" s="1"/>
  <c r="AY335" i="1"/>
  <c r="AZ335" i="1" s="1"/>
  <c r="AY339" i="1"/>
  <c r="AZ339" i="1" s="1"/>
  <c r="AY340" i="1"/>
  <c r="AZ340" i="1" s="1"/>
  <c r="AY343" i="1"/>
  <c r="AZ343" i="1" s="1"/>
  <c r="AY352" i="1"/>
  <c r="AZ352" i="1" s="1"/>
  <c r="AY353" i="1"/>
  <c r="AZ353" i="1" s="1"/>
  <c r="AY354" i="1"/>
  <c r="AZ354" i="1" s="1"/>
  <c r="AY360" i="1"/>
  <c r="AZ360" i="1" s="1"/>
  <c r="AY364" i="1"/>
  <c r="AZ364" i="1" s="1"/>
  <c r="AY371" i="1"/>
  <c r="AZ371" i="1" s="1"/>
  <c r="AY374" i="1"/>
  <c r="AZ374" i="1" s="1"/>
  <c r="AY384" i="1"/>
  <c r="AZ384" i="1" s="1"/>
  <c r="AY389" i="1"/>
  <c r="AZ389" i="1" s="1"/>
  <c r="AY390" i="1"/>
  <c r="AZ390" i="1" s="1"/>
  <c r="AY394" i="1"/>
  <c r="AZ394" i="1" s="1"/>
  <c r="AY397" i="1"/>
  <c r="AZ397" i="1" s="1"/>
  <c r="AY403" i="1"/>
  <c r="AZ403" i="1" s="1"/>
  <c r="AY404" i="1"/>
  <c r="AZ404" i="1" s="1"/>
  <c r="AY406" i="1"/>
  <c r="AZ406" i="1" s="1"/>
  <c r="AY410" i="1"/>
  <c r="AZ410" i="1" s="1"/>
  <c r="AY413" i="1"/>
  <c r="AZ413" i="1" s="1"/>
  <c r="AY419" i="1"/>
  <c r="AZ419" i="1" s="1"/>
  <c r="AY420" i="1"/>
  <c r="AZ420" i="1" s="1"/>
  <c r="AY437" i="1"/>
  <c r="AZ437" i="1" s="1"/>
  <c r="AY438" i="1"/>
  <c r="AZ438" i="1" s="1"/>
  <c r="AY439" i="1"/>
  <c r="AZ439" i="1" s="1"/>
  <c r="AY442" i="1"/>
  <c r="AZ442" i="1" s="1"/>
  <c r="AY443" i="1"/>
  <c r="AZ443" i="1" s="1"/>
  <c r="AY444" i="1"/>
  <c r="AZ444" i="1" s="1"/>
  <c r="AY450" i="1"/>
  <c r="AZ450" i="1" s="1"/>
  <c r="AY451" i="1"/>
  <c r="AZ451" i="1" s="1"/>
  <c r="AY453" i="1"/>
  <c r="AZ453" i="1" s="1"/>
  <c r="AY457" i="1"/>
  <c r="AZ457" i="1" s="1"/>
  <c r="AY459" i="1"/>
  <c r="AZ459" i="1" s="1"/>
  <c r="AY460" i="1"/>
  <c r="AZ460" i="1" s="1"/>
  <c r="AY461" i="1"/>
  <c r="AZ461" i="1" s="1"/>
  <c r="AY472" i="1"/>
  <c r="AZ472" i="1" s="1"/>
  <c r="AY473" i="1"/>
  <c r="AZ473" i="1" s="1"/>
  <c r="AY476" i="1"/>
  <c r="AZ476" i="1" s="1"/>
  <c r="AY477" i="1"/>
  <c r="AZ477" i="1" s="1"/>
  <c r="AY480" i="1"/>
  <c r="AZ480" i="1" s="1"/>
  <c r="AY486" i="1"/>
  <c r="AZ486" i="1" s="1"/>
  <c r="AY487" i="1"/>
  <c r="AZ487" i="1" s="1"/>
  <c r="AY488" i="1"/>
  <c r="AZ488" i="1" s="1"/>
  <c r="AY490" i="1"/>
  <c r="AZ490" i="1" s="1"/>
  <c r="AY491" i="1"/>
  <c r="AZ491" i="1" s="1"/>
  <c r="AY494" i="1"/>
  <c r="AZ494" i="1" s="1"/>
  <c r="AY495" i="1"/>
  <c r="AZ495" i="1" s="1"/>
  <c r="AY503" i="1"/>
  <c r="AZ503" i="1" s="1"/>
  <c r="AY505" i="1"/>
  <c r="AZ505" i="1" s="1"/>
  <c r="AY506" i="1"/>
  <c r="AZ506" i="1" s="1"/>
  <c r="AY510" i="1"/>
  <c r="AZ510" i="1" s="1"/>
  <c r="AY519" i="1"/>
  <c r="AZ519" i="1" s="1"/>
  <c r="AY520" i="1"/>
  <c r="AZ520" i="1" s="1"/>
  <c r="AY521" i="1"/>
  <c r="AZ521" i="1" s="1"/>
  <c r="AY522" i="1"/>
  <c r="AZ522" i="1" s="1"/>
  <c r="AY525" i="1"/>
  <c r="AZ525" i="1" s="1"/>
  <c r="AY530" i="1"/>
  <c r="AZ530" i="1" s="1"/>
  <c r="AY531" i="1"/>
  <c r="AZ531" i="1" s="1"/>
  <c r="AY533" i="1"/>
  <c r="AZ533" i="1" s="1"/>
  <c r="AY537" i="1"/>
  <c r="AZ537" i="1" s="1"/>
  <c r="AY562" i="1"/>
  <c r="AZ562" i="1" s="1"/>
  <c r="AY563" i="1"/>
  <c r="AZ563" i="1" s="1"/>
  <c r="AY570" i="1"/>
  <c r="AZ570" i="1" s="1"/>
  <c r="AY576" i="1"/>
  <c r="AZ576" i="1" s="1"/>
  <c r="AY578" i="1"/>
  <c r="AZ578" i="1" s="1"/>
  <c r="AY579" i="1"/>
  <c r="AZ579" i="1" s="1"/>
  <c r="AY584" i="1"/>
  <c r="AZ584" i="1" s="1"/>
  <c r="AY587" i="1"/>
  <c r="AZ587" i="1" s="1"/>
  <c r="AY588" i="1"/>
  <c r="AZ588" i="1" s="1"/>
  <c r="AY593" i="1"/>
  <c r="AZ593" i="1" s="1"/>
  <c r="AY596" i="1"/>
  <c r="AZ596" i="1" s="1"/>
  <c r="AY600" i="1"/>
  <c r="AZ600" i="1" s="1"/>
  <c r="AY601" i="1"/>
  <c r="AZ601" i="1" s="1"/>
  <c r="AY606" i="1"/>
  <c r="AZ606" i="1" s="1"/>
  <c r="AY609" i="1"/>
  <c r="AZ609" i="1" s="1"/>
  <c r="AY614" i="1"/>
  <c r="AZ614" i="1" s="1"/>
  <c r="AY620" i="1"/>
  <c r="AZ620" i="1" s="1"/>
  <c r="AY623" i="1"/>
  <c r="AZ623" i="1" s="1"/>
  <c r="AY624" i="1"/>
  <c r="AZ624" i="1" s="1"/>
  <c r="AY625" i="1"/>
  <c r="AZ625" i="1" s="1"/>
  <c r="AY638" i="1"/>
  <c r="AZ638" i="1" s="1"/>
  <c r="AY650" i="1"/>
  <c r="AZ650" i="1" s="1"/>
  <c r="AY654" i="1"/>
  <c r="AZ654" i="1" s="1"/>
  <c r="AY655" i="1"/>
  <c r="AZ655" i="1" s="1"/>
  <c r="AY659" i="1"/>
  <c r="AZ659" i="1" s="1"/>
  <c r="AY668" i="1"/>
  <c r="AZ668" i="1" s="1"/>
  <c r="AY669" i="1"/>
  <c r="AZ669" i="1" s="1"/>
  <c r="AY670" i="1"/>
  <c r="AZ670" i="1" s="1"/>
  <c r="AY677" i="1"/>
  <c r="AZ677" i="1" s="1"/>
  <c r="AY692" i="1"/>
  <c r="AZ692" i="1" s="1"/>
  <c r="AY693" i="1"/>
  <c r="AZ693" i="1" s="1"/>
  <c r="AY694" i="1"/>
  <c r="AZ694" i="1" s="1"/>
  <c r="AY702" i="1"/>
  <c r="AZ702" i="1" s="1"/>
  <c r="AY703" i="1"/>
  <c r="AZ703" i="1" s="1"/>
  <c r="AY713" i="1"/>
  <c r="AZ713" i="1" s="1"/>
  <c r="AY726" i="1"/>
  <c r="AZ726" i="1" s="1"/>
  <c r="AY732" i="1"/>
  <c r="AZ732" i="1" s="1"/>
  <c r="AY741" i="1"/>
  <c r="AZ741" i="1" s="1"/>
  <c r="AY742" i="1"/>
  <c r="AZ742" i="1" s="1"/>
  <c r="AY751" i="1"/>
  <c r="AZ751" i="1" s="1"/>
  <c r="AY759" i="1"/>
  <c r="AZ759" i="1" s="1"/>
  <c r="AY760" i="1"/>
  <c r="AZ760" i="1" s="1"/>
  <c r="AY766" i="1"/>
  <c r="AZ766" i="1" s="1"/>
  <c r="AY767" i="1"/>
  <c r="AZ767" i="1" s="1"/>
  <c r="AY768" i="1"/>
  <c r="AZ768" i="1" s="1"/>
  <c r="AY771" i="1"/>
  <c r="AZ771" i="1" s="1"/>
  <c r="AY772" i="1"/>
  <c r="AZ772" i="1" s="1"/>
  <c r="AY776" i="1"/>
  <c r="AZ776" i="1" s="1"/>
  <c r="AY787" i="1"/>
  <c r="AZ787" i="1" s="1"/>
  <c r="AY788" i="1"/>
  <c r="AZ788" i="1" s="1"/>
  <c r="AY791" i="1"/>
  <c r="AZ791" i="1" s="1"/>
  <c r="AY792" i="1"/>
  <c r="AZ792" i="1" s="1"/>
  <c r="AY806" i="1"/>
  <c r="AZ806" i="1" s="1"/>
  <c r="AY814" i="1"/>
  <c r="AZ814" i="1" s="1"/>
  <c r="AY824" i="1"/>
  <c r="AZ824" i="1" s="1"/>
  <c r="AY828" i="1"/>
  <c r="AZ828" i="1" s="1"/>
  <c r="AY834" i="1"/>
  <c r="AZ834" i="1" s="1"/>
  <c r="AY835" i="1"/>
  <c r="AZ835" i="1" s="1"/>
  <c r="AY844" i="1"/>
  <c r="AZ844" i="1" s="1"/>
  <c r="AY881" i="1"/>
  <c r="AZ881" i="1" s="1"/>
  <c r="AY882" i="1"/>
  <c r="AZ882" i="1" s="1"/>
  <c r="AY899" i="1"/>
  <c r="AZ899" i="1" s="1"/>
  <c r="AY903" i="1"/>
  <c r="AZ903" i="1" s="1"/>
  <c r="AY919" i="1"/>
  <c r="AZ919" i="1" s="1"/>
  <c r="AY920" i="1"/>
  <c r="AZ920" i="1" s="1"/>
  <c r="AY921" i="1"/>
  <c r="AZ921" i="1" s="1"/>
  <c r="AY956" i="1"/>
  <c r="AZ956" i="1" s="1"/>
  <c r="AY957" i="1"/>
  <c r="AZ957" i="1" s="1"/>
  <c r="AY958" i="1"/>
  <c r="AZ958" i="1" s="1"/>
  <c r="AY964" i="1"/>
  <c r="AZ964" i="1" s="1"/>
  <c r="AY969" i="1"/>
  <c r="AZ969" i="1" s="1"/>
  <c r="AY970" i="1"/>
  <c r="AZ970" i="1" s="1"/>
  <c r="AY971" i="1"/>
  <c r="AZ971" i="1" s="1"/>
  <c r="AY979" i="1"/>
  <c r="AZ979" i="1" s="1"/>
  <c r="AY996" i="1"/>
  <c r="AZ996" i="1" s="1"/>
  <c r="AY997" i="1"/>
  <c r="AZ997" i="1" s="1"/>
  <c r="AY1003" i="1"/>
  <c r="AZ1003" i="1" s="1"/>
  <c r="AY1017" i="1"/>
  <c r="AZ1017" i="1" s="1"/>
  <c r="AY1018" i="1"/>
  <c r="AZ1018" i="1" s="1"/>
  <c r="AY1023" i="1"/>
  <c r="AZ1023" i="1" s="1"/>
  <c r="AY1026" i="1"/>
  <c r="AZ1026" i="1" s="1"/>
  <c r="AY1036" i="1"/>
  <c r="AZ1036" i="1" s="1"/>
  <c r="AY1037" i="1"/>
  <c r="AZ1037" i="1" s="1"/>
  <c r="AY1039" i="1"/>
  <c r="AZ1039" i="1" s="1"/>
  <c r="AY1043" i="1"/>
  <c r="AZ1043" i="1" s="1"/>
  <c r="AY1044" i="1"/>
  <c r="AZ1044" i="1" s="1"/>
  <c r="AY1046" i="1"/>
  <c r="AZ1046" i="1" s="1"/>
  <c r="AY1047" i="1"/>
  <c r="AZ1047" i="1" s="1"/>
  <c r="AY1050" i="1"/>
  <c r="AZ1050" i="1" s="1"/>
  <c r="AY1051" i="1"/>
  <c r="AZ1051" i="1" s="1"/>
  <c r="AY1056" i="1"/>
  <c r="AZ1056" i="1" s="1"/>
  <c r="AY1057" i="1"/>
  <c r="AZ1057" i="1" s="1"/>
  <c r="AY1060" i="1"/>
  <c r="AZ1060" i="1" s="1"/>
  <c r="AY1061" i="1"/>
  <c r="AZ1061" i="1" s="1"/>
  <c r="AY1064" i="1"/>
  <c r="AZ1064" i="1" s="1"/>
  <c r="AY1067" i="1"/>
  <c r="AZ1067" i="1" s="1"/>
  <c r="AY1071" i="1"/>
  <c r="AZ1071" i="1" s="1"/>
  <c r="AY1077" i="1"/>
  <c r="AZ1077" i="1" s="1"/>
  <c r="AY1081" i="1"/>
  <c r="AZ1081" i="1" s="1"/>
  <c r="AY1084" i="1"/>
  <c r="AZ1084" i="1" s="1"/>
  <c r="AY1091" i="1"/>
  <c r="AZ1091" i="1" s="1"/>
  <c r="AY1094" i="1"/>
  <c r="AZ1094" i="1" s="1"/>
  <c r="AY1095" i="1"/>
  <c r="AZ1095" i="1" s="1"/>
  <c r="AY1103" i="1"/>
  <c r="AZ1103" i="1" s="1"/>
  <c r="AY1106" i="1"/>
  <c r="AZ1106" i="1" s="1"/>
  <c r="AY1113" i="1"/>
  <c r="AZ1113" i="1" s="1"/>
  <c r="AY1114" i="1"/>
  <c r="AZ1114" i="1" s="1"/>
  <c r="AY1117" i="1"/>
  <c r="AZ1117" i="1" s="1"/>
  <c r="AY1123" i="1"/>
  <c r="AZ1123" i="1" s="1"/>
  <c r="AY1124" i="1"/>
  <c r="AZ1124" i="1" s="1"/>
  <c r="AY1127" i="1"/>
  <c r="AZ1127" i="1" s="1"/>
  <c r="AY1134" i="1"/>
  <c r="AZ1134" i="1" s="1"/>
  <c r="AY1135" i="1"/>
  <c r="AZ1135" i="1" s="1"/>
  <c r="AY1138" i="1"/>
  <c r="AZ1138" i="1" s="1"/>
  <c r="AY1139" i="1"/>
  <c r="AZ1139" i="1" s="1"/>
  <c r="AY1146" i="1"/>
  <c r="AZ1146" i="1" s="1"/>
  <c r="AY1151" i="1"/>
  <c r="AZ1151" i="1" s="1"/>
  <c r="AY1164" i="1"/>
  <c r="AZ1164" i="1" s="1"/>
  <c r="AY1165" i="1"/>
  <c r="AZ1165" i="1" s="1"/>
  <c r="AY1181" i="1"/>
  <c r="AZ1181" i="1" s="1"/>
  <c r="AY1182" i="1"/>
  <c r="AZ1182" i="1" s="1"/>
  <c r="AY1191" i="1"/>
  <c r="AZ1191" i="1" s="1"/>
  <c r="AY1192" i="1"/>
  <c r="AZ1192" i="1" s="1"/>
  <c r="AY1203" i="1"/>
  <c r="AZ1203" i="1" s="1"/>
  <c r="AY1205" i="1"/>
  <c r="AZ1205" i="1" s="1"/>
  <c r="AY1206" i="1"/>
  <c r="AZ1206" i="1" s="1"/>
  <c r="AY1213" i="1"/>
  <c r="AZ1213" i="1" s="1"/>
  <c r="AY1225" i="1"/>
  <c r="AZ1225" i="1" s="1"/>
  <c r="AY1226" i="1"/>
  <c r="AZ1226" i="1" s="1"/>
  <c r="AT112" i="1"/>
  <c r="AU112" i="1" s="1"/>
  <c r="AT117" i="1"/>
  <c r="AU117" i="1" s="1"/>
  <c r="AT127" i="1"/>
  <c r="AU127" i="1" s="1"/>
  <c r="AT128" i="1"/>
  <c r="AU128" i="1" s="1"/>
  <c r="AT131" i="1"/>
  <c r="AU131" i="1" s="1"/>
  <c r="AT132" i="1"/>
  <c r="AU132" i="1" s="1"/>
  <c r="AT133" i="1"/>
  <c r="AU133" i="1" s="1"/>
  <c r="AT136" i="1"/>
  <c r="AU136" i="1" s="1"/>
  <c r="AT137" i="1"/>
  <c r="AU137" i="1" s="1"/>
  <c r="AT145" i="1"/>
  <c r="AU145" i="1" s="1"/>
  <c r="AT146" i="1"/>
  <c r="AU146" i="1" s="1"/>
  <c r="AT147" i="1"/>
  <c r="AU147" i="1" s="1"/>
  <c r="AT150" i="1"/>
  <c r="AU150" i="1" s="1"/>
  <c r="AT151" i="1"/>
  <c r="AU151" i="1" s="1"/>
  <c r="AT152" i="1"/>
  <c r="AU152" i="1" s="1"/>
  <c r="AT155" i="1"/>
  <c r="AU155" i="1" s="1"/>
  <c r="AT156" i="1"/>
  <c r="AU156" i="1" s="1"/>
  <c r="AT160" i="1"/>
  <c r="AU160" i="1" s="1"/>
  <c r="AT161" i="1"/>
  <c r="AU161" i="1" s="1"/>
  <c r="AT164" i="1"/>
  <c r="AU164" i="1" s="1"/>
  <c r="AT165" i="1"/>
  <c r="AU165" i="1" s="1"/>
  <c r="AT166" i="1"/>
  <c r="AU166" i="1" s="1"/>
  <c r="AT169" i="1"/>
  <c r="AU169" i="1" s="1"/>
  <c r="AT174" i="1"/>
  <c r="AU174" i="1" s="1"/>
  <c r="AT175" i="1"/>
  <c r="AU175" i="1" s="1"/>
  <c r="AT177" i="1"/>
  <c r="AU177" i="1" s="1"/>
  <c r="AT178" i="1"/>
  <c r="AU178" i="1" s="1"/>
  <c r="AT184" i="1"/>
  <c r="AU184" i="1" s="1"/>
  <c r="AT191" i="1"/>
  <c r="AU191" i="1" s="1"/>
  <c r="AT192" i="1"/>
  <c r="AU192" i="1" s="1"/>
  <c r="AT199" i="1"/>
  <c r="AU199" i="1" s="1"/>
  <c r="AT200" i="1"/>
  <c r="AU200" i="1" s="1"/>
  <c r="AT204" i="1"/>
  <c r="AU204" i="1" s="1"/>
  <c r="AT205" i="1"/>
  <c r="AU205" i="1" s="1"/>
  <c r="AT209" i="1"/>
  <c r="AU209" i="1" s="1"/>
  <c r="AT212" i="1"/>
  <c r="AU212" i="1" s="1"/>
  <c r="AT213" i="1"/>
  <c r="AU213" i="1" s="1"/>
  <c r="AT217" i="1"/>
  <c r="AU217" i="1" s="1"/>
  <c r="AT218" i="1"/>
  <c r="AU218" i="1" s="1"/>
  <c r="AT219" i="1"/>
  <c r="AU219" i="1" s="1"/>
  <c r="AT223" i="1"/>
  <c r="AU223" i="1" s="1"/>
  <c r="AT227" i="1"/>
  <c r="AU227" i="1" s="1"/>
  <c r="AT228" i="1"/>
  <c r="AU228" i="1" s="1"/>
  <c r="AT229" i="1"/>
  <c r="AU229" i="1" s="1"/>
  <c r="AT230" i="1"/>
  <c r="AU230" i="1" s="1"/>
  <c r="AT235" i="1"/>
  <c r="AU235" i="1" s="1"/>
  <c r="AT237" i="1"/>
  <c r="AU237" i="1" s="1"/>
  <c r="AT238" i="1"/>
  <c r="AU238" i="1" s="1"/>
  <c r="AT240" i="1"/>
  <c r="AU240" i="1" s="1"/>
  <c r="AT241" i="1"/>
  <c r="AU241" i="1" s="1"/>
  <c r="AT243" i="1"/>
  <c r="AU243" i="1" s="1"/>
  <c r="AT244" i="1"/>
  <c r="AU244" i="1" s="1"/>
  <c r="AT249" i="1"/>
  <c r="AU249" i="1" s="1"/>
  <c r="AT250" i="1"/>
  <c r="AU250" i="1" s="1"/>
  <c r="AT252" i="1"/>
  <c r="AU252" i="1" s="1"/>
  <c r="AT253" i="1"/>
  <c r="AU253" i="1" s="1"/>
  <c r="AT259" i="1"/>
  <c r="AU259" i="1" s="1"/>
  <c r="AT260" i="1"/>
  <c r="AU260" i="1" s="1"/>
  <c r="AT261" i="1"/>
  <c r="AU261" i="1" s="1"/>
  <c r="AT267" i="1"/>
  <c r="AU267" i="1" s="1"/>
  <c r="AT268" i="1"/>
  <c r="AU268" i="1" s="1"/>
  <c r="AT269" i="1"/>
  <c r="AU269" i="1" s="1"/>
  <c r="AT270" i="1"/>
  <c r="AU270" i="1" s="1"/>
  <c r="AT273" i="1"/>
  <c r="AU273" i="1" s="1"/>
  <c r="AT274" i="1"/>
  <c r="AU274" i="1" s="1"/>
  <c r="AT275" i="1"/>
  <c r="AU275" i="1" s="1"/>
  <c r="AT276" i="1"/>
  <c r="AU276" i="1" s="1"/>
  <c r="AT279" i="1"/>
  <c r="AU279" i="1" s="1"/>
  <c r="AT280" i="1"/>
  <c r="AU280" i="1" s="1"/>
  <c r="AT281" i="1"/>
  <c r="AU281" i="1" s="1"/>
  <c r="AT288" i="1"/>
  <c r="AU288" i="1" s="1"/>
  <c r="AT289" i="1"/>
  <c r="AU289" i="1" s="1"/>
  <c r="AT295" i="1"/>
  <c r="AU295" i="1" s="1"/>
  <c r="AT296" i="1"/>
  <c r="AU296" i="1" s="1"/>
  <c r="AT298" i="1"/>
  <c r="AU298" i="1" s="1"/>
  <c r="AT315" i="1"/>
  <c r="AU315" i="1" s="1"/>
  <c r="AT320" i="1"/>
  <c r="AU320" i="1" s="1"/>
  <c r="AT322" i="1"/>
  <c r="AU322" i="1" s="1"/>
  <c r="AT324" i="1"/>
  <c r="AU324" i="1" s="1"/>
  <c r="AT325" i="1"/>
  <c r="AU325" i="1" s="1"/>
  <c r="AT326" i="1"/>
  <c r="AU326" i="1" s="1"/>
  <c r="AT327" i="1"/>
  <c r="AU327" i="1" s="1"/>
  <c r="AT330" i="1"/>
  <c r="AU330" i="1" s="1"/>
  <c r="AT331" i="1"/>
  <c r="AU331" i="1" s="1"/>
  <c r="AT332" i="1"/>
  <c r="AU332" i="1" s="1"/>
  <c r="AT335" i="1"/>
  <c r="AU335" i="1" s="1"/>
  <c r="AT339" i="1"/>
  <c r="AU339" i="1" s="1"/>
  <c r="AT342" i="1"/>
  <c r="AU342" i="1" s="1"/>
  <c r="AT343" i="1"/>
  <c r="AU343" i="1" s="1"/>
  <c r="AT349" i="1"/>
  <c r="AU349" i="1" s="1"/>
  <c r="AT350" i="1"/>
  <c r="AU350" i="1" s="1"/>
  <c r="AT352" i="1"/>
  <c r="AU352" i="1" s="1"/>
  <c r="AT353" i="1"/>
  <c r="AU353" i="1" s="1"/>
  <c r="AT354" i="1"/>
  <c r="AU354" i="1" s="1"/>
  <c r="AT357" i="1"/>
  <c r="AU357" i="1" s="1"/>
  <c r="AT367" i="1"/>
  <c r="AU367" i="1" s="1"/>
  <c r="AT368" i="1"/>
  <c r="AU368" i="1" s="1"/>
  <c r="AT374" i="1"/>
  <c r="AU374" i="1" s="1"/>
  <c r="AT377" i="1"/>
  <c r="AU377" i="1" s="1"/>
  <c r="AT381" i="1"/>
  <c r="AU381" i="1" s="1"/>
  <c r="AT382" i="1"/>
  <c r="AU382" i="1" s="1"/>
  <c r="AT383" i="1"/>
  <c r="AU383" i="1" s="1"/>
  <c r="AT387" i="1"/>
  <c r="AU387" i="1" s="1"/>
  <c r="AT388" i="1"/>
  <c r="AU388" i="1" s="1"/>
  <c r="AT389" i="1"/>
  <c r="AU389" i="1" s="1"/>
  <c r="AT393" i="1"/>
  <c r="AU393" i="1" s="1"/>
  <c r="AT394" i="1"/>
  <c r="AU394" i="1" s="1"/>
  <c r="AT396" i="1"/>
  <c r="AU396" i="1" s="1"/>
  <c r="AT397" i="1"/>
  <c r="AU397" i="1" s="1"/>
  <c r="AT403" i="1"/>
  <c r="AU403" i="1" s="1"/>
  <c r="AT409" i="1"/>
  <c r="AU409" i="1" s="1"/>
  <c r="AT410" i="1"/>
  <c r="AU410" i="1" s="1"/>
  <c r="AT413" i="1"/>
  <c r="AU413" i="1" s="1"/>
  <c r="AT416" i="1"/>
  <c r="AU416" i="1" s="1"/>
  <c r="AT430" i="1"/>
  <c r="AU430" i="1" s="1"/>
  <c r="AT431" i="1"/>
  <c r="AU431" i="1" s="1"/>
  <c r="AT438" i="1"/>
  <c r="AU438" i="1" s="1"/>
  <c r="AT443" i="1"/>
  <c r="AU443" i="1" s="1"/>
  <c r="AT444" i="1"/>
  <c r="AU444" i="1" s="1"/>
  <c r="AT446" i="1"/>
  <c r="AU446" i="1" s="1"/>
  <c r="AT447" i="1"/>
  <c r="AU447" i="1" s="1"/>
  <c r="AT450" i="1"/>
  <c r="AU450" i="1" s="1"/>
  <c r="AT451" i="1"/>
  <c r="AU451" i="1" s="1"/>
  <c r="AT453" i="1"/>
  <c r="AU453" i="1" s="1"/>
  <c r="AT458" i="1"/>
  <c r="AU458" i="1" s="1"/>
  <c r="AT459" i="1"/>
  <c r="AU459" i="1" s="1"/>
  <c r="AT460" i="1"/>
  <c r="AU460" i="1" s="1"/>
  <c r="AT461" i="1"/>
  <c r="AU461" i="1" s="1"/>
  <c r="AT463" i="1"/>
  <c r="AU463" i="1" s="1"/>
  <c r="AT464" i="1"/>
  <c r="AU464" i="1" s="1"/>
  <c r="AT473" i="1"/>
  <c r="AU473" i="1" s="1"/>
  <c r="AT477" i="1"/>
  <c r="AU477" i="1" s="1"/>
  <c r="AT479" i="1"/>
  <c r="AU479" i="1" s="1"/>
  <c r="AT480" i="1"/>
  <c r="AU480" i="1" s="1"/>
  <c r="AT483" i="1"/>
  <c r="AU483" i="1" s="1"/>
  <c r="AT484" i="1"/>
  <c r="AU484" i="1" s="1"/>
  <c r="AT487" i="1"/>
  <c r="AU487" i="1" s="1"/>
  <c r="AT488" i="1"/>
  <c r="AU488" i="1" s="1"/>
  <c r="AT491" i="1"/>
  <c r="AU491" i="1" s="1"/>
  <c r="AT492" i="1"/>
  <c r="AU492" i="1" s="1"/>
  <c r="AT494" i="1"/>
  <c r="AU494" i="1" s="1"/>
  <c r="AT495" i="1"/>
  <c r="AU495" i="1" s="1"/>
  <c r="AT498" i="1"/>
  <c r="AU498" i="1" s="1"/>
  <c r="AT499" i="1"/>
  <c r="AU499" i="1" s="1"/>
  <c r="AT502" i="1"/>
  <c r="AU502" i="1" s="1"/>
  <c r="AT507" i="1"/>
  <c r="AU507" i="1" s="1"/>
  <c r="AT508" i="1"/>
  <c r="AU508" i="1" s="1"/>
  <c r="AT510" i="1"/>
  <c r="AU510" i="1" s="1"/>
  <c r="AT513" i="1"/>
  <c r="AU513" i="1" s="1"/>
  <c r="AT514" i="1"/>
  <c r="AU514" i="1" s="1"/>
  <c r="AT519" i="1"/>
  <c r="AU519" i="1" s="1"/>
  <c r="AT520" i="1"/>
  <c r="AU520" i="1" s="1"/>
  <c r="AT521" i="1"/>
  <c r="AU521" i="1" s="1"/>
  <c r="AT522" i="1"/>
  <c r="AU522" i="1" s="1"/>
  <c r="AT524" i="1"/>
  <c r="AU524" i="1" s="1"/>
  <c r="AT525" i="1"/>
  <c r="AU525" i="1" s="1"/>
  <c r="AT527" i="1"/>
  <c r="AU527" i="1" s="1"/>
  <c r="AT530" i="1"/>
  <c r="AU530" i="1" s="1"/>
  <c r="AT531" i="1"/>
  <c r="AU531" i="1" s="1"/>
  <c r="AT532" i="1"/>
  <c r="AU532" i="1" s="1"/>
  <c r="AT533" i="1"/>
  <c r="AU533" i="1" s="1"/>
  <c r="AT534" i="1"/>
  <c r="AU534" i="1" s="1"/>
  <c r="AT539" i="1"/>
  <c r="AU539" i="1" s="1"/>
  <c r="AT541" i="1"/>
  <c r="AU541" i="1" s="1"/>
  <c r="AT542" i="1"/>
  <c r="AU542" i="1" s="1"/>
  <c r="AT543" i="1"/>
  <c r="AU543" i="1" s="1"/>
  <c r="AT559" i="1"/>
  <c r="AU559" i="1" s="1"/>
  <c r="AT562" i="1"/>
  <c r="AU562" i="1" s="1"/>
  <c r="AT563" i="1"/>
  <c r="AU563" i="1" s="1"/>
  <c r="AT564" i="1"/>
  <c r="AU564" i="1" s="1"/>
  <c r="AT567" i="1"/>
  <c r="AU567" i="1" s="1"/>
  <c r="AT570" i="1"/>
  <c r="AU570" i="1" s="1"/>
  <c r="AT571" i="1"/>
  <c r="AU571" i="1" s="1"/>
  <c r="AT575" i="1"/>
  <c r="AU575" i="1" s="1"/>
  <c r="AT579" i="1"/>
  <c r="AU579" i="1" s="1"/>
  <c r="AT580" i="1"/>
  <c r="AU580" i="1" s="1"/>
  <c r="AT583" i="1"/>
  <c r="AU583" i="1" s="1"/>
  <c r="AT588" i="1"/>
  <c r="AU588" i="1" s="1"/>
  <c r="AT589" i="1"/>
  <c r="AU589" i="1" s="1"/>
  <c r="AT590" i="1"/>
  <c r="AU590" i="1" s="1"/>
  <c r="AT595" i="1"/>
  <c r="AU595" i="1" s="1"/>
  <c r="AT596" i="1"/>
  <c r="AU596" i="1" s="1"/>
  <c r="AT600" i="1"/>
  <c r="AU600" i="1" s="1"/>
  <c r="AT601" i="1"/>
  <c r="AU601" i="1" s="1"/>
  <c r="AT602" i="1"/>
  <c r="AU602" i="1" s="1"/>
  <c r="AT603" i="1"/>
  <c r="AU603" i="1" s="1"/>
  <c r="AT608" i="1"/>
  <c r="AU608" i="1" s="1"/>
  <c r="AT609" i="1"/>
  <c r="AU609" i="1" s="1"/>
  <c r="AT613" i="1"/>
  <c r="AU613" i="1" s="1"/>
  <c r="AT614" i="1"/>
  <c r="AU614" i="1" s="1"/>
  <c r="AT615" i="1"/>
  <c r="AU615" i="1" s="1"/>
  <c r="AT616" i="1"/>
  <c r="AU616" i="1" s="1"/>
  <c r="AT622" i="1"/>
  <c r="AU622" i="1" s="1"/>
  <c r="AT623" i="1"/>
  <c r="AU623" i="1" s="1"/>
  <c r="AT625" i="1"/>
  <c r="AU625" i="1" s="1"/>
  <c r="AT626" i="1"/>
  <c r="AU626" i="1" s="1"/>
  <c r="AT627" i="1"/>
  <c r="AU627" i="1" s="1"/>
  <c r="AT628" i="1"/>
  <c r="AU628" i="1" s="1"/>
  <c r="AT631" i="1"/>
  <c r="AU631" i="1" s="1"/>
  <c r="AT634" i="1"/>
  <c r="AU634" i="1" s="1"/>
  <c r="AT640" i="1"/>
  <c r="AU640" i="1" s="1"/>
  <c r="AT641" i="1"/>
  <c r="AU641" i="1" s="1"/>
  <c r="AT642" i="1"/>
  <c r="AU642" i="1" s="1"/>
  <c r="AT643" i="1"/>
  <c r="AU643" i="1" s="1"/>
  <c r="AT644" i="1"/>
  <c r="AU644" i="1" s="1"/>
  <c r="AT647" i="1"/>
  <c r="AU647" i="1" s="1"/>
  <c r="AT649" i="1"/>
  <c r="AU649" i="1" s="1"/>
  <c r="AT654" i="1"/>
  <c r="AU654" i="1" s="1"/>
  <c r="AT655" i="1"/>
  <c r="AU655" i="1" s="1"/>
  <c r="AT660" i="1"/>
  <c r="AU660" i="1" s="1"/>
  <c r="AT661" i="1"/>
  <c r="AU661" i="1" s="1"/>
  <c r="AT662" i="1"/>
  <c r="AU662" i="1" s="1"/>
  <c r="AT663" i="1"/>
  <c r="AU663" i="1" s="1"/>
  <c r="AT664" i="1"/>
  <c r="AU664" i="1" s="1"/>
  <c r="AT665" i="1"/>
  <c r="AU665" i="1" s="1"/>
  <c r="AT666" i="1"/>
  <c r="AU666" i="1" s="1"/>
  <c r="AT669" i="1"/>
  <c r="AU669" i="1" s="1"/>
  <c r="AT670" i="1"/>
  <c r="AU670" i="1" s="1"/>
  <c r="AT676" i="1"/>
  <c r="AU676" i="1" s="1"/>
  <c r="AT677" i="1"/>
  <c r="AU677" i="1" s="1"/>
  <c r="AT680" i="1"/>
  <c r="AU680" i="1" s="1"/>
  <c r="AT681" i="1"/>
  <c r="AU681" i="1" s="1"/>
  <c r="AT682" i="1"/>
  <c r="AU682" i="1" s="1"/>
  <c r="AT683" i="1"/>
  <c r="AU683" i="1" s="1"/>
  <c r="AT684" i="1"/>
  <c r="AU684" i="1" s="1"/>
  <c r="AT685" i="1"/>
  <c r="AU685" i="1" s="1"/>
  <c r="AT688" i="1"/>
  <c r="AU688" i="1" s="1"/>
  <c r="AT689" i="1"/>
  <c r="AU689" i="1" s="1"/>
  <c r="AT692" i="1"/>
  <c r="AU692" i="1" s="1"/>
  <c r="AT693" i="1"/>
  <c r="AU693" i="1" s="1"/>
  <c r="AT700" i="1"/>
  <c r="AU700" i="1" s="1"/>
  <c r="AT701" i="1"/>
  <c r="AU701" i="1" s="1"/>
  <c r="AT704" i="1"/>
  <c r="AU704" i="1" s="1"/>
  <c r="AT705" i="1"/>
  <c r="AU705" i="1" s="1"/>
  <c r="AT706" i="1"/>
  <c r="AU706" i="1" s="1"/>
  <c r="AT707" i="1"/>
  <c r="AU707" i="1" s="1"/>
  <c r="AT713" i="1"/>
  <c r="AU713" i="1" s="1"/>
  <c r="AT718" i="1"/>
  <c r="AU718" i="1" s="1"/>
  <c r="AT722" i="1"/>
  <c r="AU722" i="1" s="1"/>
  <c r="AT723" i="1"/>
  <c r="AU723" i="1" s="1"/>
  <c r="AT726" i="1"/>
  <c r="AU726" i="1" s="1"/>
  <c r="AT729" i="1"/>
  <c r="AU729" i="1" s="1"/>
  <c r="AT730" i="1"/>
  <c r="AU730" i="1" s="1"/>
  <c r="AT731" i="1"/>
  <c r="AU731" i="1" s="1"/>
  <c r="AT732" i="1"/>
  <c r="AU732" i="1" s="1"/>
  <c r="AT737" i="1"/>
  <c r="AU737" i="1" s="1"/>
  <c r="AT738" i="1"/>
  <c r="AU738" i="1" s="1"/>
  <c r="AT741" i="1"/>
  <c r="AU741" i="1" s="1"/>
  <c r="AT747" i="1"/>
  <c r="AU747" i="1" s="1"/>
  <c r="AT748" i="1"/>
  <c r="AU748" i="1" s="1"/>
  <c r="AT755" i="1"/>
  <c r="AU755" i="1" s="1"/>
  <c r="AT756" i="1"/>
  <c r="AU756" i="1" s="1"/>
  <c r="AT760" i="1"/>
  <c r="AU760" i="1" s="1"/>
  <c r="AT763" i="1"/>
  <c r="AU763" i="1" s="1"/>
  <c r="AT764" i="1"/>
  <c r="AU764" i="1" s="1"/>
  <c r="AT765" i="1"/>
  <c r="AU765" i="1" s="1"/>
  <c r="AT766" i="1"/>
  <c r="AU766" i="1" s="1"/>
  <c r="AT767" i="1"/>
  <c r="AU767" i="1" s="1"/>
  <c r="AT772" i="1"/>
  <c r="AU772" i="1" s="1"/>
  <c r="AT773" i="1"/>
  <c r="AU773" i="1" s="1"/>
  <c r="AT780" i="1"/>
  <c r="AU780" i="1" s="1"/>
  <c r="AT781" i="1"/>
  <c r="AU781" i="1" s="1"/>
  <c r="AT782" i="1"/>
  <c r="AU782" i="1" s="1"/>
  <c r="AT783" i="1"/>
  <c r="AU783" i="1" s="1"/>
  <c r="AT788" i="1"/>
  <c r="AU788" i="1" s="1"/>
  <c r="AT789" i="1"/>
  <c r="AU789" i="1" s="1"/>
  <c r="AT796" i="1"/>
  <c r="AU796" i="1" s="1"/>
  <c r="AT797" i="1"/>
  <c r="AU797" i="1" s="1"/>
  <c r="AT798" i="1"/>
  <c r="AU798" i="1" s="1"/>
  <c r="AT799" i="1"/>
  <c r="AU799" i="1" s="1"/>
  <c r="AT802" i="1"/>
  <c r="AU802" i="1" s="1"/>
  <c r="AT803" i="1"/>
  <c r="AU803" i="1" s="1"/>
  <c r="AT808" i="1"/>
  <c r="AU808" i="1" s="1"/>
  <c r="AT809" i="1"/>
  <c r="AU809" i="1" s="1"/>
  <c r="AT810" i="1"/>
  <c r="AU810" i="1" s="1"/>
  <c r="AT811" i="1"/>
  <c r="AU811" i="1" s="1"/>
  <c r="AT815" i="1"/>
  <c r="AU815" i="1" s="1"/>
  <c r="AT820" i="1"/>
  <c r="AU820" i="1" s="1"/>
  <c r="AT821" i="1"/>
  <c r="AU821" i="1" s="1"/>
  <c r="AT822" i="1"/>
  <c r="AU822" i="1" s="1"/>
  <c r="AT825" i="1"/>
  <c r="AU825" i="1" s="1"/>
  <c r="AT830" i="1"/>
  <c r="AU830" i="1" s="1"/>
  <c r="AT831" i="1"/>
  <c r="AU831" i="1" s="1"/>
  <c r="AT832" i="1"/>
  <c r="AU832" i="1" s="1"/>
  <c r="AT835" i="1"/>
  <c r="AU835" i="1" s="1"/>
  <c r="AT836" i="1"/>
  <c r="AU836" i="1" s="1"/>
  <c r="AT839" i="1"/>
  <c r="AU839" i="1" s="1"/>
  <c r="AT840" i="1"/>
  <c r="AU840" i="1" s="1"/>
  <c r="AT841" i="1"/>
  <c r="AU841" i="1" s="1"/>
  <c r="AT845" i="1"/>
  <c r="AU845" i="1" s="1"/>
  <c r="AT848" i="1"/>
  <c r="AU848" i="1" s="1"/>
  <c r="AT849" i="1"/>
  <c r="AU849" i="1" s="1"/>
  <c r="AT850" i="1"/>
  <c r="AU850" i="1" s="1"/>
  <c r="AT853" i="1"/>
  <c r="AU853" i="1" s="1"/>
  <c r="AT856" i="1"/>
  <c r="AU856" i="1" s="1"/>
  <c r="AT857" i="1"/>
  <c r="AU857" i="1" s="1"/>
  <c r="AT862" i="1"/>
  <c r="AU862" i="1" s="1"/>
  <c r="AT863" i="1"/>
  <c r="AU863" i="1" s="1"/>
  <c r="AT871" i="1"/>
  <c r="AU871" i="1" s="1"/>
  <c r="AT872" i="1"/>
  <c r="AU872" i="1" s="1"/>
  <c r="AT876" i="1"/>
  <c r="AU876" i="1" s="1"/>
  <c r="AT877" i="1"/>
  <c r="AU877" i="1" s="1"/>
  <c r="AT885" i="1"/>
  <c r="AU885" i="1" s="1"/>
  <c r="AT887" i="1"/>
  <c r="AU887" i="1" s="1"/>
  <c r="AT888" i="1"/>
  <c r="AU888" i="1" s="1"/>
  <c r="AT892" i="1"/>
  <c r="AU892" i="1" s="1"/>
  <c r="AT893" i="1"/>
  <c r="AU893" i="1" s="1"/>
  <c r="AT906" i="1"/>
  <c r="AU906" i="1" s="1"/>
  <c r="AT907" i="1"/>
  <c r="AU907" i="1" s="1"/>
  <c r="AT908" i="1"/>
  <c r="AU908" i="1" s="1"/>
  <c r="AT912" i="1"/>
  <c r="AU912" i="1" s="1"/>
  <c r="AT913" i="1"/>
  <c r="AU913" i="1" s="1"/>
  <c r="AT920" i="1"/>
  <c r="AU920" i="1" s="1"/>
  <c r="AT921" i="1"/>
  <c r="AU921" i="1" s="1"/>
  <c r="AT926" i="1"/>
  <c r="AU926" i="1" s="1"/>
  <c r="AT927" i="1"/>
  <c r="AU927" i="1" s="1"/>
  <c r="AT950" i="1"/>
  <c r="AU950" i="1" s="1"/>
  <c r="AT951" i="1"/>
  <c r="AU951" i="1" s="1"/>
  <c r="AT956" i="1"/>
  <c r="AU956" i="1" s="1"/>
  <c r="AT957" i="1"/>
  <c r="AU957" i="1" s="1"/>
  <c r="AT958" i="1"/>
  <c r="AU958" i="1" s="1"/>
  <c r="AT961" i="1"/>
  <c r="AU961" i="1" s="1"/>
  <c r="AT962" i="1"/>
  <c r="AU962" i="1" s="1"/>
  <c r="AT965" i="1"/>
  <c r="AU965" i="1" s="1"/>
  <c r="AT969" i="1"/>
  <c r="AU969" i="1" s="1"/>
  <c r="AT970" i="1"/>
  <c r="AU970" i="1" s="1"/>
  <c r="AT974" i="1"/>
  <c r="AU974" i="1" s="1"/>
  <c r="AT975" i="1"/>
  <c r="AU975" i="1" s="1"/>
  <c r="AT979" i="1"/>
  <c r="AU979" i="1" s="1"/>
  <c r="AT980" i="1"/>
  <c r="AU980" i="1" s="1"/>
  <c r="AT992" i="1"/>
  <c r="AU992" i="1" s="1"/>
  <c r="AT993" i="1"/>
  <c r="AU993" i="1" s="1"/>
  <c r="AT997" i="1"/>
  <c r="AU997" i="1" s="1"/>
  <c r="AT1008" i="1"/>
  <c r="AU1008" i="1" s="1"/>
  <c r="AT1010" i="1"/>
  <c r="AU1010" i="1" s="1"/>
  <c r="AT1011" i="1"/>
  <c r="AU1011" i="1" s="1"/>
  <c r="AT1012" i="1"/>
  <c r="AU1012" i="1" s="1"/>
  <c r="AT1022" i="1"/>
  <c r="AU1022" i="1" s="1"/>
  <c r="AT1026" i="1"/>
  <c r="AU1026" i="1" s="1"/>
  <c r="AT1027" i="1"/>
  <c r="AU1027" i="1" s="1"/>
  <c r="AT1036" i="1"/>
  <c r="AU1036" i="1" s="1"/>
  <c r="AT1037" i="1"/>
  <c r="AU1037" i="1" s="1"/>
  <c r="AT1040" i="1"/>
  <c r="AU1040" i="1" s="1"/>
  <c r="AT1041" i="1"/>
  <c r="AU1041" i="1" s="1"/>
  <c r="AT1043" i="1"/>
  <c r="AU1043" i="1" s="1"/>
  <c r="AT1047" i="1"/>
  <c r="AU1047" i="1" s="1"/>
  <c r="AT1050" i="1"/>
  <c r="AU1050" i="1" s="1"/>
  <c r="AT1051" i="1"/>
  <c r="AU1051" i="1" s="1"/>
  <c r="AT1057" i="1"/>
  <c r="AU1057" i="1" s="1"/>
  <c r="AT1060" i="1"/>
  <c r="AU1060" i="1" s="1"/>
  <c r="AT1061" i="1"/>
  <c r="AU1061" i="1" s="1"/>
  <c r="AT1064" i="1"/>
  <c r="AU1064" i="1" s="1"/>
  <c r="AT1077" i="1"/>
  <c r="AU1077" i="1" s="1"/>
  <c r="AT1081" i="1"/>
  <c r="AU1081" i="1" s="1"/>
  <c r="AT1085" i="1"/>
  <c r="AU1085" i="1" s="1"/>
  <c r="AT1091" i="1"/>
  <c r="AU1091" i="1" s="1"/>
  <c r="AT1094" i="1"/>
  <c r="AU1094" i="1" s="1"/>
  <c r="AT1095" i="1"/>
  <c r="AU1095" i="1" s="1"/>
  <c r="AT1107" i="1"/>
  <c r="AU1107" i="1" s="1"/>
  <c r="AT1113" i="1"/>
  <c r="AU1113" i="1" s="1"/>
  <c r="AT1117" i="1"/>
  <c r="AU1117" i="1" s="1"/>
  <c r="AT1123" i="1"/>
  <c r="AU1123" i="1" s="1"/>
  <c r="AT1124" i="1"/>
  <c r="AU1124" i="1" s="1"/>
  <c r="AT1134" i="1"/>
  <c r="AU1134" i="1" s="1"/>
  <c r="AT1181" i="1"/>
  <c r="AU1181" i="1" s="1"/>
  <c r="AT1182" i="1"/>
  <c r="AU1182" i="1" s="1"/>
  <c r="AT1204" i="1"/>
  <c r="AU1204" i="1" s="1"/>
  <c r="AT1242" i="1"/>
  <c r="AU1242" i="1" s="1"/>
  <c r="AT1243" i="1"/>
  <c r="AU1243" i="1" s="1"/>
  <c r="AT1244" i="1"/>
  <c r="AU1244" i="1" s="1"/>
  <c r="AT1247" i="1"/>
  <c r="AU1247" i="1" s="1"/>
  <c r="AT1248" i="1"/>
  <c r="AU1248" i="1" s="1"/>
  <c r="AT1249" i="1"/>
  <c r="AU1249" i="1" s="1"/>
  <c r="AT1250" i="1"/>
  <c r="AU1250" i="1" s="1"/>
  <c r="AT1253" i="1"/>
  <c r="AU1253" i="1" s="1"/>
  <c r="AT1254" i="1"/>
  <c r="AU1254" i="1" s="1"/>
  <c r="AT1265" i="1"/>
  <c r="AU1265" i="1" s="1"/>
  <c r="AT1279" i="1"/>
  <c r="AU1279" i="1" s="1"/>
  <c r="AT1301" i="1"/>
  <c r="AU1301" i="1" s="1"/>
  <c r="AT1318" i="1"/>
  <c r="AU1318" i="1" s="1"/>
  <c r="AT1328" i="1"/>
  <c r="AU1328" i="1" s="1"/>
  <c r="AT1352" i="1"/>
  <c r="AU1352" i="1" s="1"/>
  <c r="AT1358" i="1"/>
  <c r="AU1358" i="1" s="1"/>
  <c r="AT1360" i="1"/>
  <c r="AU1360" i="1" s="1"/>
  <c r="AT1388" i="1"/>
  <c r="AU1388" i="1" s="1"/>
  <c r="AT1389" i="1"/>
  <c r="AU1389" i="1" s="1"/>
  <c r="AT1397" i="1"/>
  <c r="AU1397" i="1" s="1"/>
  <c r="AT1405" i="1"/>
  <c r="AU1405" i="1" s="1"/>
  <c r="AT1406" i="1"/>
  <c r="AU1406" i="1" s="1"/>
  <c r="AT1415" i="1"/>
  <c r="AU1415" i="1" s="1"/>
  <c r="AT1416" i="1"/>
  <c r="AU1416" i="1" s="1"/>
  <c r="AT1425" i="1"/>
  <c r="AU1425" i="1" s="1"/>
  <c r="AT1433" i="1"/>
  <c r="AU1433" i="1" s="1"/>
  <c r="AT1441" i="1"/>
  <c r="AU1441" i="1" s="1"/>
  <c r="AT1442" i="1"/>
  <c r="AU1442" i="1" s="1"/>
  <c r="AT1463" i="1"/>
  <c r="AU1463" i="1" s="1"/>
  <c r="AT1488" i="1"/>
  <c r="AU1488" i="1" s="1"/>
  <c r="AT1489" i="1"/>
  <c r="AU1489" i="1" s="1"/>
  <c r="AP141" i="1"/>
  <c r="AQ141" i="1" s="1"/>
  <c r="AP147" i="1"/>
  <c r="AQ147" i="1" s="1"/>
  <c r="AP152" i="1"/>
  <c r="AQ152" i="1" s="1"/>
  <c r="AP167" i="1"/>
  <c r="AQ167" i="1" s="1"/>
  <c r="AP175" i="1"/>
  <c r="AQ175" i="1" s="1"/>
  <c r="AP179" i="1"/>
  <c r="AQ179" i="1" s="1"/>
  <c r="AP182" i="1"/>
  <c r="AQ182" i="1" s="1"/>
  <c r="AP185" i="1"/>
  <c r="AQ185" i="1" s="1"/>
  <c r="AP187" i="1"/>
  <c r="AQ187" i="1" s="1"/>
  <c r="AP188" i="1"/>
  <c r="AQ188" i="1" s="1"/>
  <c r="AP192" i="1"/>
  <c r="AQ192" i="1" s="1"/>
  <c r="AP196" i="1"/>
  <c r="AQ196" i="1" s="1"/>
  <c r="AP200" i="1"/>
  <c r="AQ200" i="1" s="1"/>
  <c r="AP203" i="1"/>
  <c r="AQ203" i="1" s="1"/>
  <c r="AP204" i="1"/>
  <c r="AQ204" i="1" s="1"/>
  <c r="AP205" i="1"/>
  <c r="AQ205" i="1" s="1"/>
  <c r="AP206" i="1"/>
  <c r="AQ206" i="1" s="1"/>
  <c r="AP211" i="1"/>
  <c r="AQ211" i="1" s="1"/>
  <c r="AP212" i="1"/>
  <c r="AQ212" i="1" s="1"/>
  <c r="AP213" i="1"/>
  <c r="AQ213" i="1" s="1"/>
  <c r="AP214" i="1"/>
  <c r="AQ214" i="1" s="1"/>
  <c r="AP222" i="1"/>
  <c r="AQ222" i="1" s="1"/>
  <c r="AP223" i="1"/>
  <c r="AQ223" i="1" s="1"/>
  <c r="AP224" i="1"/>
  <c r="AQ224" i="1" s="1"/>
  <c r="AP228" i="1"/>
  <c r="AQ228" i="1" s="1"/>
  <c r="AP229" i="1"/>
  <c r="AQ229" i="1" s="1"/>
  <c r="AP230" i="1"/>
  <c r="AQ230" i="1" s="1"/>
  <c r="AP235" i="1"/>
  <c r="AQ235" i="1" s="1"/>
  <c r="AP236" i="1"/>
  <c r="AQ236" i="1" s="1"/>
  <c r="AP237" i="1"/>
  <c r="AQ237" i="1" s="1"/>
  <c r="AP238" i="1"/>
  <c r="AQ238" i="1" s="1"/>
  <c r="AP241" i="1"/>
  <c r="AQ241" i="1" s="1"/>
  <c r="AP244" i="1"/>
  <c r="AQ244" i="1" s="1"/>
  <c r="AP250" i="1"/>
  <c r="AQ250" i="1" s="1"/>
  <c r="AP252" i="1"/>
  <c r="AQ252" i="1" s="1"/>
  <c r="AP253" i="1"/>
  <c r="AQ253" i="1" s="1"/>
  <c r="AP256" i="1"/>
  <c r="AQ256" i="1" s="1"/>
  <c r="AP260" i="1"/>
  <c r="AQ260" i="1" s="1"/>
  <c r="AP261" i="1"/>
  <c r="AQ261" i="1" s="1"/>
  <c r="AP264" i="1"/>
  <c r="AQ264" i="1" s="1"/>
  <c r="AP268" i="1"/>
  <c r="AQ268" i="1" s="1"/>
  <c r="AP269" i="1"/>
  <c r="AQ269" i="1" s="1"/>
  <c r="AP270" i="1"/>
  <c r="AQ270" i="1" s="1"/>
  <c r="AP274" i="1"/>
  <c r="AQ274" i="1" s="1"/>
  <c r="AP275" i="1"/>
  <c r="AQ275" i="1" s="1"/>
  <c r="AP276" i="1"/>
  <c r="AQ276" i="1" s="1"/>
  <c r="AP280" i="1"/>
  <c r="AQ280" i="1" s="1"/>
  <c r="AP281" i="1"/>
  <c r="AQ281" i="1" s="1"/>
  <c r="AP282" i="1"/>
  <c r="AQ282" i="1" s="1"/>
  <c r="AP288" i="1"/>
  <c r="AQ288" i="1" s="1"/>
  <c r="AP289" i="1"/>
  <c r="AQ289" i="1" s="1"/>
  <c r="AP290" i="1"/>
  <c r="AQ290" i="1" s="1"/>
  <c r="AP292" i="1"/>
  <c r="AQ292" i="1" s="1"/>
  <c r="AP296" i="1"/>
  <c r="AQ296" i="1" s="1"/>
  <c r="AP312" i="1"/>
  <c r="AQ312" i="1" s="1"/>
  <c r="AP316" i="1"/>
  <c r="AQ316" i="1" s="1"/>
  <c r="AP320" i="1"/>
  <c r="AQ320" i="1" s="1"/>
  <c r="AP321" i="1"/>
  <c r="AQ321" i="1" s="1"/>
  <c r="AP322" i="1"/>
  <c r="AQ322" i="1" s="1"/>
  <c r="AP326" i="1"/>
  <c r="AQ326" i="1" s="1"/>
  <c r="AP327" i="1"/>
  <c r="AQ327" i="1" s="1"/>
  <c r="AP331" i="1"/>
  <c r="AQ331" i="1" s="1"/>
  <c r="AP332" i="1"/>
  <c r="AQ332" i="1" s="1"/>
  <c r="AP336" i="1"/>
  <c r="AQ336" i="1" s="1"/>
  <c r="AP339" i="1"/>
  <c r="AQ339" i="1" s="1"/>
  <c r="AP340" i="1"/>
  <c r="AQ340" i="1" s="1"/>
  <c r="AP343" i="1"/>
  <c r="AQ343" i="1" s="1"/>
  <c r="AP352" i="1"/>
  <c r="AQ352" i="1" s="1"/>
  <c r="AP353" i="1"/>
  <c r="AQ353" i="1" s="1"/>
  <c r="AP354" i="1"/>
  <c r="AQ354" i="1" s="1"/>
  <c r="AP359" i="1"/>
  <c r="AQ359" i="1" s="1"/>
  <c r="AP360" i="1"/>
  <c r="AQ360" i="1" s="1"/>
  <c r="AP361" i="1"/>
  <c r="AQ361" i="1" s="1"/>
  <c r="AP364" i="1"/>
  <c r="AQ364" i="1" s="1"/>
  <c r="AP371" i="1"/>
  <c r="AQ371" i="1" s="1"/>
  <c r="AP374" i="1"/>
  <c r="AQ374" i="1" s="1"/>
  <c r="AP384" i="1"/>
  <c r="AQ384" i="1" s="1"/>
  <c r="AP389" i="1"/>
  <c r="AQ389" i="1" s="1"/>
  <c r="AP390" i="1"/>
  <c r="AQ390" i="1" s="1"/>
  <c r="AP394" i="1"/>
  <c r="AQ394" i="1" s="1"/>
  <c r="AP397" i="1"/>
  <c r="AQ397" i="1" s="1"/>
  <c r="AP403" i="1"/>
  <c r="AQ403" i="1" s="1"/>
  <c r="AP404" i="1"/>
  <c r="AQ404" i="1" s="1"/>
  <c r="AP406" i="1"/>
  <c r="AQ406" i="1" s="1"/>
  <c r="AP410" i="1"/>
  <c r="AQ410" i="1" s="1"/>
  <c r="AP413" i="1"/>
  <c r="AQ413" i="1" s="1"/>
  <c r="AP418" i="1"/>
  <c r="AQ418" i="1" s="1"/>
  <c r="AP419" i="1"/>
  <c r="AQ419" i="1" s="1"/>
  <c r="AP420" i="1"/>
  <c r="AQ420" i="1" s="1"/>
  <c r="AP437" i="1"/>
  <c r="AQ437" i="1" s="1"/>
  <c r="AP438" i="1"/>
  <c r="AQ438" i="1" s="1"/>
  <c r="AP439" i="1"/>
  <c r="AQ439" i="1" s="1"/>
  <c r="AP442" i="1"/>
  <c r="AQ442" i="1" s="1"/>
  <c r="AP443" i="1"/>
  <c r="AQ443" i="1" s="1"/>
  <c r="AP444" i="1"/>
  <c r="AQ444" i="1" s="1"/>
  <c r="AP450" i="1"/>
  <c r="AQ450" i="1" s="1"/>
  <c r="AQ451" i="1"/>
  <c r="AP453" i="1"/>
  <c r="AQ453" i="1" s="1"/>
  <c r="AP454" i="1"/>
  <c r="AQ454" i="1" s="1"/>
  <c r="AP457" i="1"/>
  <c r="AQ457" i="1" s="1"/>
  <c r="AP458" i="1"/>
  <c r="AQ458" i="1" s="1"/>
  <c r="AP459" i="1"/>
  <c r="AQ459" i="1" s="1"/>
  <c r="AP460" i="1"/>
  <c r="AQ460" i="1" s="1"/>
  <c r="AP461" i="1"/>
  <c r="AQ461" i="1" s="1"/>
  <c r="AP472" i="1"/>
  <c r="AQ472" i="1" s="1"/>
  <c r="AP473" i="1"/>
  <c r="AQ473" i="1" s="1"/>
  <c r="AP474" i="1"/>
  <c r="AQ474" i="1" s="1"/>
  <c r="AP476" i="1"/>
  <c r="AQ476" i="1" s="1"/>
  <c r="AP477" i="1"/>
  <c r="AQ477" i="1" s="1"/>
  <c r="AP480" i="1"/>
  <c r="AQ480" i="1" s="1"/>
  <c r="AP486" i="1"/>
  <c r="AQ486" i="1" s="1"/>
  <c r="AP487" i="1"/>
  <c r="AQ487" i="1" s="1"/>
  <c r="AP488" i="1"/>
  <c r="AQ488" i="1" s="1"/>
  <c r="AP490" i="1"/>
  <c r="AQ490" i="1" s="1"/>
  <c r="AP491" i="1"/>
  <c r="AQ491" i="1" s="1"/>
  <c r="AP494" i="1"/>
  <c r="AQ494" i="1" s="1"/>
  <c r="AP495" i="1"/>
  <c r="AQ495" i="1" s="1"/>
  <c r="AP502" i="1"/>
  <c r="AQ502" i="1" s="1"/>
  <c r="AP503" i="1"/>
  <c r="AQ503" i="1" s="1"/>
  <c r="AP505" i="1"/>
  <c r="AQ505" i="1" s="1"/>
  <c r="AP506" i="1"/>
  <c r="AQ506" i="1" s="1"/>
  <c r="AP507" i="1"/>
  <c r="AQ507" i="1" s="1"/>
  <c r="AP510" i="1"/>
  <c r="AQ510" i="1" s="1"/>
  <c r="AP519" i="1"/>
  <c r="AQ519" i="1" s="1"/>
  <c r="AP520" i="1"/>
  <c r="AQ520" i="1" s="1"/>
  <c r="AP521" i="1"/>
  <c r="AQ521" i="1" s="1"/>
  <c r="AP522" i="1"/>
  <c r="AQ522" i="1" s="1"/>
  <c r="AP525" i="1"/>
  <c r="AQ525" i="1" s="1"/>
  <c r="AP530" i="1"/>
  <c r="AQ530" i="1" s="1"/>
  <c r="AP531" i="1"/>
  <c r="AQ531" i="1" s="1"/>
  <c r="AP532" i="1"/>
  <c r="AQ532" i="1" s="1"/>
  <c r="AP533" i="1"/>
  <c r="AQ533" i="1" s="1"/>
  <c r="AP537" i="1"/>
  <c r="AQ537" i="1" s="1"/>
  <c r="AP561" i="1"/>
  <c r="AQ561" i="1" s="1"/>
  <c r="AP562" i="1"/>
  <c r="AQ562" i="1" s="1"/>
  <c r="AP563" i="1"/>
  <c r="AQ563" i="1" s="1"/>
  <c r="AP569" i="1"/>
  <c r="AQ569" i="1" s="1"/>
  <c r="AP570" i="1"/>
  <c r="AQ570" i="1" s="1"/>
  <c r="AP576" i="1"/>
  <c r="AQ576" i="1" s="1"/>
  <c r="AP578" i="1"/>
  <c r="AQ578" i="1" s="1"/>
  <c r="AP579" i="1"/>
  <c r="AQ579" i="1" s="1"/>
  <c r="AP584" i="1"/>
  <c r="AQ584" i="1" s="1"/>
  <c r="AP587" i="1"/>
  <c r="AQ587" i="1" s="1"/>
  <c r="AP588" i="1"/>
  <c r="AQ588" i="1" s="1"/>
  <c r="AP593" i="1"/>
  <c r="AQ593" i="1" s="1"/>
  <c r="AP596" i="1"/>
  <c r="AQ596" i="1" s="1"/>
  <c r="AP598" i="1"/>
  <c r="AQ598" i="1" s="1"/>
  <c r="AP599" i="1"/>
  <c r="AQ599" i="1" s="1"/>
  <c r="AP600" i="1"/>
  <c r="AQ600" i="1" s="1"/>
  <c r="AP601" i="1"/>
  <c r="AQ601" i="1" s="1"/>
  <c r="AP606" i="1"/>
  <c r="AQ606" i="1" s="1"/>
  <c r="AP609" i="1"/>
  <c r="AQ609" i="1" s="1"/>
  <c r="AP611" i="1"/>
  <c r="AQ611" i="1" s="1"/>
  <c r="AP620" i="1"/>
  <c r="AQ620" i="1" s="1"/>
  <c r="AP623" i="1"/>
  <c r="AQ623" i="1" s="1"/>
  <c r="AP624" i="1"/>
  <c r="AQ624" i="1" s="1"/>
  <c r="AP625" i="1"/>
  <c r="AQ625" i="1" s="1"/>
  <c r="AP637" i="1"/>
  <c r="AQ637" i="1" s="1"/>
  <c r="AP638" i="1"/>
  <c r="AQ638" i="1" s="1"/>
  <c r="AP639" i="1"/>
  <c r="AQ639" i="1" s="1"/>
  <c r="AP650" i="1"/>
  <c r="AQ650" i="1" s="1"/>
  <c r="AP654" i="1"/>
  <c r="AQ654" i="1" s="1"/>
  <c r="AP655" i="1"/>
  <c r="AQ655" i="1" s="1"/>
  <c r="AP657" i="1"/>
  <c r="AQ657" i="1" s="1"/>
  <c r="AP659" i="1"/>
  <c r="AQ659" i="1" s="1"/>
  <c r="AP668" i="1"/>
  <c r="AQ668" i="1" s="1"/>
  <c r="AP669" i="1"/>
  <c r="AQ669" i="1" s="1"/>
  <c r="AP670" i="1"/>
  <c r="AQ670" i="1" s="1"/>
  <c r="AP677" i="1"/>
  <c r="AQ677" i="1" s="1"/>
  <c r="AP692" i="1"/>
  <c r="AQ692" i="1" s="1"/>
  <c r="AP693" i="1"/>
  <c r="AQ693" i="1" s="1"/>
  <c r="AP694" i="1"/>
  <c r="AQ694" i="1" s="1"/>
  <c r="AP702" i="1"/>
  <c r="AQ702" i="1" s="1"/>
  <c r="AP703" i="1"/>
  <c r="AQ703" i="1" s="1"/>
  <c r="AP713" i="1"/>
  <c r="AQ713" i="1" s="1"/>
  <c r="AP721" i="1"/>
  <c r="AQ721" i="1" s="1"/>
  <c r="AP726" i="1"/>
  <c r="AQ726" i="1" s="1"/>
  <c r="AP732" i="1"/>
  <c r="AQ732" i="1" s="1"/>
  <c r="AP733" i="1"/>
  <c r="AQ733" i="1" s="1"/>
  <c r="AP741" i="1"/>
  <c r="AQ741" i="1" s="1"/>
  <c r="AP742" i="1"/>
  <c r="AQ742" i="1" s="1"/>
  <c r="AP751" i="1"/>
  <c r="AQ751" i="1" s="1"/>
  <c r="AP752" i="1"/>
  <c r="AQ752" i="1" s="1"/>
  <c r="AP754" i="1"/>
  <c r="AQ754" i="1" s="1"/>
  <c r="AP759" i="1"/>
  <c r="AQ759" i="1" s="1"/>
  <c r="AP760" i="1"/>
  <c r="AQ760" i="1" s="1"/>
  <c r="AP766" i="1"/>
  <c r="AQ766" i="1" s="1"/>
  <c r="AP767" i="1"/>
  <c r="AQ767" i="1" s="1"/>
  <c r="AP768" i="1"/>
  <c r="AQ768" i="1" s="1"/>
  <c r="AP771" i="1"/>
  <c r="AQ771" i="1" s="1"/>
  <c r="AP772" i="1"/>
  <c r="AQ772" i="1" s="1"/>
  <c r="AP775" i="1"/>
  <c r="AQ775" i="1" s="1"/>
  <c r="AP776" i="1"/>
  <c r="AQ776" i="1" s="1"/>
  <c r="AP785" i="1"/>
  <c r="AQ785" i="1" s="1"/>
  <c r="AP786" i="1"/>
  <c r="AQ786" i="1" s="1"/>
  <c r="AP787" i="1"/>
  <c r="AQ787" i="1" s="1"/>
  <c r="AP788" i="1"/>
  <c r="AQ788" i="1" s="1"/>
  <c r="AP791" i="1"/>
  <c r="AQ791" i="1" s="1"/>
  <c r="AP792" i="1"/>
  <c r="AQ792" i="1" s="1"/>
  <c r="AP806" i="1"/>
  <c r="AQ806" i="1" s="1"/>
  <c r="AP814" i="1"/>
  <c r="AQ814" i="1" s="1"/>
  <c r="AP819" i="1"/>
  <c r="AQ819" i="1" s="1"/>
  <c r="AP824" i="1"/>
  <c r="AQ824" i="1" s="1"/>
  <c r="AP828" i="1"/>
  <c r="AQ828" i="1" s="1"/>
  <c r="AP834" i="1"/>
  <c r="AQ834" i="1" s="1"/>
  <c r="AP835" i="1"/>
  <c r="AQ835" i="1" s="1"/>
  <c r="AP843" i="1"/>
  <c r="AQ843" i="1" s="1"/>
  <c r="AP844" i="1"/>
  <c r="AQ844" i="1" s="1"/>
  <c r="AP881" i="1"/>
  <c r="AQ881" i="1" s="1"/>
  <c r="AP882" i="1"/>
  <c r="AQ882" i="1" s="1"/>
  <c r="AP899" i="1"/>
  <c r="AQ899" i="1" s="1"/>
  <c r="AP900" i="1"/>
  <c r="AQ900" i="1" s="1"/>
  <c r="AP902" i="1"/>
  <c r="AQ902" i="1" s="1"/>
  <c r="AP903" i="1"/>
  <c r="AQ903" i="1" s="1"/>
  <c r="AP919" i="1"/>
  <c r="AQ919" i="1" s="1"/>
  <c r="AP920" i="1"/>
  <c r="AQ920" i="1" s="1"/>
  <c r="AP921" i="1"/>
  <c r="AQ921" i="1" s="1"/>
  <c r="AP956" i="1"/>
  <c r="AQ956" i="1" s="1"/>
  <c r="AP957" i="1"/>
  <c r="AQ957" i="1" s="1"/>
  <c r="AP958" i="1"/>
  <c r="AQ958" i="1" s="1"/>
  <c r="AP964" i="1"/>
  <c r="AQ964" i="1" s="1"/>
  <c r="AP969" i="1"/>
  <c r="AQ969" i="1" s="1"/>
  <c r="AP970" i="1"/>
  <c r="AQ970" i="1" s="1"/>
  <c r="AP971" i="1"/>
  <c r="AQ971" i="1" s="1"/>
  <c r="AP979" i="1"/>
  <c r="AQ979" i="1" s="1"/>
  <c r="AP996" i="1"/>
  <c r="AQ996" i="1" s="1"/>
  <c r="AP997" i="1"/>
  <c r="AQ997" i="1" s="1"/>
  <c r="AP1003" i="1"/>
  <c r="AQ1003" i="1" s="1"/>
  <c r="AP1017" i="1"/>
  <c r="AQ1017" i="1" s="1"/>
  <c r="AP1018" i="1"/>
  <c r="AQ1018" i="1" s="1"/>
  <c r="AP1023" i="1"/>
  <c r="AQ1023" i="1" s="1"/>
  <c r="AP1026" i="1"/>
  <c r="AQ1026" i="1" s="1"/>
  <c r="AP1036" i="1"/>
  <c r="AQ1036" i="1" s="1"/>
  <c r="AP1037" i="1"/>
  <c r="AQ1037" i="1" s="1"/>
  <c r="AP1039" i="1"/>
  <c r="AQ1039" i="1" s="1"/>
  <c r="AP1040" i="1"/>
  <c r="AQ1040" i="1" s="1"/>
  <c r="AP1043" i="1"/>
  <c r="AQ1043" i="1" s="1"/>
  <c r="AP1044" i="1"/>
  <c r="AQ1044" i="1" s="1"/>
  <c r="AP1046" i="1"/>
  <c r="AQ1046" i="1" s="1"/>
  <c r="AP1047" i="1"/>
  <c r="AQ1047" i="1" s="1"/>
  <c r="AP1050" i="1"/>
  <c r="AQ1050" i="1" s="1"/>
  <c r="AP1051" i="1"/>
  <c r="AQ1051" i="1" s="1"/>
  <c r="AP1056" i="1"/>
  <c r="AQ1056" i="1" s="1"/>
  <c r="AP1057" i="1"/>
  <c r="AQ1057" i="1" s="1"/>
  <c r="AP1061" i="1"/>
  <c r="AQ1061" i="1" s="1"/>
  <c r="AP1064" i="1"/>
  <c r="AQ1064" i="1" s="1"/>
  <c r="AP1067" i="1"/>
  <c r="AQ1067" i="1" s="1"/>
  <c r="AP1071" i="1"/>
  <c r="AQ1071" i="1" s="1"/>
  <c r="AP1077" i="1"/>
  <c r="AQ1077" i="1" s="1"/>
  <c r="AP1081" i="1"/>
  <c r="AQ1081" i="1" s="1"/>
  <c r="AP1084" i="1"/>
  <c r="AQ1084" i="1" s="1"/>
  <c r="AP1085" i="1"/>
  <c r="AQ1085" i="1" s="1"/>
  <c r="AP1091" i="1"/>
  <c r="AQ1091" i="1" s="1"/>
  <c r="AP1094" i="1"/>
  <c r="AQ1094" i="1" s="1"/>
  <c r="AP1095" i="1"/>
  <c r="AQ1095" i="1" s="1"/>
  <c r="AP1103" i="1"/>
  <c r="AQ1103" i="1" s="1"/>
  <c r="AP1106" i="1"/>
  <c r="AQ1106" i="1" s="1"/>
  <c r="AP1107" i="1"/>
  <c r="AQ1107" i="1" s="1"/>
  <c r="AP1113" i="1"/>
  <c r="AQ1113" i="1" s="1"/>
  <c r="AP1114" i="1"/>
  <c r="AQ1114" i="1" s="1"/>
  <c r="AP1117" i="1"/>
  <c r="AQ1117" i="1" s="1"/>
  <c r="AP1123" i="1"/>
  <c r="AQ1123" i="1" s="1"/>
  <c r="AP1124" i="1"/>
  <c r="AQ1124" i="1" s="1"/>
  <c r="AP1127" i="1"/>
  <c r="AQ1127" i="1" s="1"/>
  <c r="AP1134" i="1"/>
  <c r="AQ1134" i="1" s="1"/>
  <c r="AP1135" i="1"/>
  <c r="AQ1135" i="1" s="1"/>
  <c r="AP1138" i="1"/>
  <c r="AQ1138" i="1" s="1"/>
  <c r="AP1139" i="1"/>
  <c r="AQ1139" i="1" s="1"/>
  <c r="AP1146" i="1"/>
  <c r="AQ1146" i="1" s="1"/>
  <c r="AP1151" i="1"/>
  <c r="AQ1151" i="1" s="1"/>
  <c r="AP1164" i="1"/>
  <c r="AQ1164" i="1" s="1"/>
  <c r="AP1165" i="1"/>
  <c r="AQ1165" i="1" s="1"/>
  <c r="AP1181" i="1"/>
  <c r="AQ1181" i="1" s="1"/>
  <c r="AP1182" i="1"/>
  <c r="AQ1182" i="1" s="1"/>
  <c r="AP1191" i="1"/>
  <c r="AQ1191" i="1" s="1"/>
  <c r="AP1192" i="1"/>
  <c r="AQ1192" i="1" s="1"/>
  <c r="AP1203" i="1"/>
  <c r="AQ1203" i="1" s="1"/>
  <c r="AP1204" i="1"/>
  <c r="AQ1204" i="1" s="1"/>
  <c r="AP1205" i="1"/>
  <c r="AQ1205" i="1" s="1"/>
  <c r="AP1206" i="1"/>
  <c r="AQ1206" i="1" s="1"/>
  <c r="AP1213" i="1"/>
  <c r="AQ1213" i="1" s="1"/>
  <c r="AP1214" i="1"/>
  <c r="AQ1214" i="1" s="1"/>
  <c r="AP1225" i="1"/>
  <c r="AQ1225" i="1" s="1"/>
  <c r="AP1226" i="1"/>
  <c r="AQ1226" i="1" s="1"/>
  <c r="AH1681" i="1" l="1"/>
  <c r="AH932" i="1"/>
  <c r="AH473" i="1"/>
  <c r="AH1732" i="1"/>
  <c r="AH1696" i="1"/>
  <c r="AH1328" i="1"/>
  <c r="AH1796" i="1"/>
  <c r="AH1200" i="1"/>
  <c r="AH3" i="1"/>
  <c r="AH1788" i="1"/>
  <c r="AH1072" i="1"/>
  <c r="AH1740" i="1"/>
  <c r="AH944" i="1"/>
  <c r="AH1445" i="1"/>
  <c r="AH1317" i="1"/>
  <c r="AH1189" i="1"/>
  <c r="AH1061" i="1"/>
  <c r="T122" i="1"/>
  <c r="U122" i="1" s="1"/>
  <c r="AH1780" i="1"/>
  <c r="AH1729" i="1"/>
  <c r="AH1616" i="1"/>
  <c r="AH1424" i="1"/>
  <c r="AH1296" i="1"/>
  <c r="AH1168" i="1"/>
  <c r="AH1040" i="1"/>
  <c r="AH857" i="1"/>
  <c r="AH409" i="1"/>
  <c r="AH1772" i="1"/>
  <c r="AH1724" i="1"/>
  <c r="AH1605" i="1"/>
  <c r="AH1413" i="1"/>
  <c r="AH1285" i="1"/>
  <c r="AH1157" i="1"/>
  <c r="AH1029" i="1"/>
  <c r="AH793" i="1"/>
  <c r="AH345" i="1"/>
  <c r="AH1820" i="1"/>
  <c r="AH1764" i="1"/>
  <c r="AH1721" i="1"/>
  <c r="AH1573" i="1"/>
  <c r="AH1392" i="1"/>
  <c r="AH1264" i="1"/>
  <c r="AH1136" i="1"/>
  <c r="AH1008" i="1"/>
  <c r="AH729" i="1"/>
  <c r="AH275" i="1"/>
  <c r="AH1817" i="1"/>
  <c r="AH1761" i="1"/>
  <c r="AH1716" i="1"/>
  <c r="AH1509" i="1"/>
  <c r="AH1381" i="1"/>
  <c r="AH1253" i="1"/>
  <c r="AH1125" i="1"/>
  <c r="AH997" i="1"/>
  <c r="AH665" i="1"/>
  <c r="AH249" i="1"/>
  <c r="AH1812" i="1"/>
  <c r="AH1756" i="1"/>
  <c r="AH1708" i="1"/>
  <c r="AH1488" i="1"/>
  <c r="AH1360" i="1"/>
  <c r="AH1232" i="1"/>
  <c r="AH1104" i="1"/>
  <c r="AH976" i="1"/>
  <c r="AH601" i="1"/>
  <c r="AH163" i="1"/>
  <c r="AH1804" i="1"/>
  <c r="AH1748" i="1"/>
  <c r="AH1700" i="1"/>
  <c r="AH1477" i="1"/>
  <c r="AH1349" i="1"/>
  <c r="AH1221" i="1"/>
  <c r="AH1093" i="1"/>
  <c r="AH965" i="1"/>
  <c r="AH537" i="1"/>
  <c r="AH110" i="1"/>
  <c r="AH122" i="1"/>
  <c r="B4" i="3" a="1"/>
  <c r="B4" i="3" s="1"/>
  <c r="B7" i="3" a="1"/>
  <c r="B7" i="3" s="1"/>
  <c r="AH1823" i="1"/>
  <c r="AH1815" i="1"/>
  <c r="AH1807" i="1"/>
  <c r="AH1799" i="1"/>
  <c r="AH1791" i="1"/>
  <c r="AH1783" i="1"/>
  <c r="AH1775" i="1"/>
  <c r="AH1767" i="1"/>
  <c r="AH1759" i="1"/>
  <c r="AH1751" i="1"/>
  <c r="AH1743" i="1"/>
  <c r="AH1735" i="1"/>
  <c r="AH1727" i="1"/>
  <c r="AH1719" i="1"/>
  <c r="AH1711" i="1"/>
  <c r="AH1703" i="1"/>
  <c r="AH1695" i="1"/>
  <c r="AH1687" i="1"/>
  <c r="AH1679" i="1"/>
  <c r="AH1671" i="1"/>
  <c r="AH1663" i="1"/>
  <c r="AH1655" i="1"/>
  <c r="AH1647" i="1"/>
  <c r="AH1639" i="1"/>
  <c r="AH1631" i="1"/>
  <c r="AH1623" i="1"/>
  <c r="AH1615" i="1"/>
  <c r="AH1607" i="1"/>
  <c r="AH1599" i="1"/>
  <c r="AH1591" i="1"/>
  <c r="AH1583" i="1"/>
  <c r="AH1575" i="1"/>
  <c r="AH1567" i="1"/>
  <c r="AH1559" i="1"/>
  <c r="AH1551" i="1"/>
  <c r="AH1543" i="1"/>
  <c r="AH1535" i="1"/>
  <c r="AH1527" i="1"/>
  <c r="AH1519" i="1"/>
  <c r="AH1511" i="1"/>
  <c r="AH1503" i="1"/>
  <c r="AH1495" i="1"/>
  <c r="AH1487" i="1"/>
  <c r="AH1479" i="1"/>
  <c r="AH1471" i="1"/>
  <c r="AH1463" i="1"/>
  <c r="AH1455" i="1"/>
  <c r="AH1447" i="1"/>
  <c r="AH1439" i="1"/>
  <c r="AH1431" i="1"/>
  <c r="AH1423" i="1"/>
  <c r="AH1415" i="1"/>
  <c r="AH1407" i="1"/>
  <c r="AH1399" i="1"/>
  <c r="AH1391" i="1"/>
  <c r="AH1383" i="1"/>
  <c r="AH1375" i="1"/>
  <c r="AH1367" i="1"/>
  <c r="AH1359" i="1"/>
  <c r="AH1351" i="1"/>
  <c r="AH1343" i="1"/>
  <c r="AH1335" i="1"/>
  <c r="AH1327" i="1"/>
  <c r="AH1319" i="1"/>
  <c r="AH1311" i="1"/>
  <c r="AH1303" i="1"/>
  <c r="AH1295" i="1"/>
  <c r="AH1287" i="1"/>
  <c r="AH1279" i="1"/>
  <c r="AH1271" i="1"/>
  <c r="AH1263" i="1"/>
  <c r="AH1255" i="1"/>
  <c r="AH1247" i="1"/>
  <c r="AH1239" i="1"/>
  <c r="AH1231" i="1"/>
  <c r="AH1223" i="1"/>
  <c r="AH1215" i="1"/>
  <c r="AH1207" i="1"/>
  <c r="AH1199" i="1"/>
  <c r="AH1191" i="1"/>
  <c r="AH1183" i="1"/>
  <c r="AH1175" i="1"/>
  <c r="AH1167" i="1"/>
  <c r="AH1159" i="1"/>
  <c r="AH1151" i="1"/>
  <c r="AH1143" i="1"/>
  <c r="AH1135" i="1"/>
  <c r="AH1127" i="1"/>
  <c r="AH1119" i="1"/>
  <c r="AH1111" i="1"/>
  <c r="AH1103" i="1"/>
  <c r="AH1095" i="1"/>
  <c r="AH1087" i="1"/>
  <c r="AH1079" i="1"/>
  <c r="AH1071" i="1"/>
  <c r="AH1063" i="1"/>
  <c r="AH1055" i="1"/>
  <c r="AH1047" i="1"/>
  <c r="AH1039" i="1"/>
  <c r="AH1031" i="1"/>
  <c r="AH1023" i="1"/>
  <c r="AH1015" i="1"/>
  <c r="AH1007" i="1"/>
  <c r="AH999" i="1"/>
  <c r="AH991" i="1"/>
  <c r="AH983" i="1"/>
  <c r="AH975" i="1"/>
  <c r="AH967" i="1"/>
  <c r="AH959" i="1"/>
  <c r="AH951" i="1"/>
  <c r="AH943" i="1"/>
  <c r="AH935" i="1"/>
  <c r="AH927" i="1"/>
  <c r="AH919" i="1"/>
  <c r="AH911" i="1"/>
  <c r="AH903" i="1"/>
  <c r="AH895" i="1"/>
  <c r="AH887" i="1"/>
  <c r="AH879" i="1"/>
  <c r="AH871" i="1"/>
  <c r="AH863" i="1"/>
  <c r="AH855" i="1"/>
  <c r="AH847" i="1"/>
  <c r="AH839" i="1"/>
  <c r="AH831" i="1"/>
  <c r="AH823" i="1"/>
  <c r="AH815" i="1"/>
  <c r="AH807" i="1"/>
  <c r="AH799" i="1"/>
  <c r="AH791" i="1"/>
  <c r="AH783" i="1"/>
  <c r="AH775" i="1"/>
  <c r="AH767" i="1"/>
  <c r="AH759" i="1"/>
  <c r="AH751" i="1"/>
  <c r="AH743" i="1"/>
  <c r="AH735" i="1"/>
  <c r="AH727" i="1"/>
  <c r="AH719" i="1"/>
  <c r="AH711" i="1"/>
  <c r="AH703" i="1"/>
  <c r="AH695" i="1"/>
  <c r="AH687" i="1"/>
  <c r="AH679" i="1"/>
  <c r="AH671" i="1"/>
  <c r="AH663" i="1"/>
  <c r="AH655" i="1"/>
  <c r="AH647" i="1"/>
  <c r="AH639" i="1"/>
  <c r="AH631" i="1"/>
  <c r="AH623" i="1"/>
  <c r="AH615" i="1"/>
  <c r="AH607" i="1"/>
  <c r="AH599" i="1"/>
  <c r="AH591" i="1"/>
  <c r="AH583" i="1"/>
  <c r="AH575" i="1"/>
  <c r="AH567" i="1"/>
  <c r="AH559" i="1"/>
  <c r="AH551" i="1"/>
  <c r="AH543" i="1"/>
  <c r="AH535" i="1"/>
  <c r="AH527" i="1"/>
  <c r="AH519" i="1"/>
  <c r="AH511" i="1"/>
  <c r="AH503" i="1"/>
  <c r="AH495" i="1"/>
  <c r="AH487" i="1"/>
  <c r="AH479" i="1"/>
  <c r="AH471" i="1"/>
  <c r="AH463" i="1"/>
  <c r="AH455" i="1"/>
  <c r="AH447" i="1"/>
  <c r="AH439" i="1"/>
  <c r="AH431" i="1"/>
  <c r="AH423" i="1"/>
  <c r="AH415" i="1"/>
  <c r="AH407" i="1"/>
  <c r="AH399" i="1"/>
  <c r="AH391" i="1"/>
  <c r="AH383" i="1"/>
  <c r="AH375" i="1"/>
  <c r="AH367" i="1"/>
  <c r="AH359" i="1"/>
  <c r="AH351" i="1"/>
  <c r="AH343" i="1"/>
  <c r="AH335" i="1"/>
  <c r="AH327" i="1"/>
  <c r="AH319" i="1"/>
  <c r="AH311" i="1"/>
  <c r="AH303" i="1"/>
  <c r="AH295" i="1"/>
  <c r="AH287" i="1"/>
  <c r="AH279" i="1"/>
  <c r="AH271" i="1"/>
  <c r="AH263" i="1"/>
  <c r="AH255" i="1"/>
  <c r="AH247" i="1"/>
  <c r="AH239" i="1"/>
  <c r="AH231" i="1"/>
  <c r="AH223" i="1"/>
  <c r="AH215" i="1"/>
  <c r="AH207" i="1"/>
  <c r="AH199" i="1"/>
  <c r="AH191" i="1"/>
  <c r="AH183" i="1"/>
  <c r="AH175" i="1"/>
  <c r="AH167" i="1"/>
  <c r="AH159" i="1"/>
  <c r="AH151" i="1"/>
  <c r="AH143" i="1"/>
  <c r="AH135" i="1"/>
  <c r="AH127" i="1"/>
  <c r="AH119" i="1"/>
  <c r="AH111" i="1"/>
  <c r="AH103" i="1"/>
  <c r="AH95" i="1"/>
  <c r="AH87" i="1"/>
  <c r="AH79" i="1"/>
  <c r="AH71" i="1"/>
  <c r="AH63" i="1"/>
  <c r="AH55" i="1"/>
  <c r="AH47" i="1"/>
  <c r="AH39" i="1"/>
  <c r="AH31" i="1"/>
  <c r="AH23" i="1"/>
  <c r="AH15" i="1"/>
  <c r="AH7" i="1"/>
  <c r="AH770" i="1"/>
  <c r="AH450" i="1"/>
  <c r="AH1793" i="1"/>
  <c r="AH1753" i="1"/>
  <c r="AH706" i="1"/>
  <c r="AH1826" i="1"/>
  <c r="AH1818" i="1"/>
  <c r="AH1810" i="1"/>
  <c r="AH1802" i="1"/>
  <c r="AH1794" i="1"/>
  <c r="AH1786" i="1"/>
  <c r="AH1778" i="1"/>
  <c r="AH1770" i="1"/>
  <c r="AH1762" i="1"/>
  <c r="AH1754" i="1"/>
  <c r="AH1746" i="1"/>
  <c r="AH1738" i="1"/>
  <c r="AH1730" i="1"/>
  <c r="AH1722" i="1"/>
  <c r="AH1714" i="1"/>
  <c r="AH1706" i="1"/>
  <c r="AH1698" i="1"/>
  <c r="AH1690" i="1"/>
  <c r="AH1682" i="1"/>
  <c r="AH1674" i="1"/>
  <c r="AH1666" i="1"/>
  <c r="AH1658" i="1"/>
  <c r="AH1650" i="1"/>
  <c r="AH1642" i="1"/>
  <c r="AH1634" i="1"/>
  <c r="AH1626" i="1"/>
  <c r="AH1618" i="1"/>
  <c r="AH1610" i="1"/>
  <c r="AH1602" i="1"/>
  <c r="AH1594" i="1"/>
  <c r="AH1586" i="1"/>
  <c r="AH1578" i="1"/>
  <c r="AH1570" i="1"/>
  <c r="AH1562" i="1"/>
  <c r="AH1554" i="1"/>
  <c r="AH1546" i="1"/>
  <c r="AH1538" i="1"/>
  <c r="AH1530" i="1"/>
  <c r="AH1522" i="1"/>
  <c r="AH1514" i="1"/>
  <c r="AH1506" i="1"/>
  <c r="AH1498" i="1"/>
  <c r="AH1490" i="1"/>
  <c r="AH1482" i="1"/>
  <c r="AH1474" i="1"/>
  <c r="AH1466" i="1"/>
  <c r="AH1458" i="1"/>
  <c r="AH1450" i="1"/>
  <c r="AH1442" i="1"/>
  <c r="AH1434" i="1"/>
  <c r="AH1426" i="1"/>
  <c r="AH1418" i="1"/>
  <c r="AH1410" i="1"/>
  <c r="AH1402" i="1"/>
  <c r="AH1394" i="1"/>
  <c r="AH1386" i="1"/>
  <c r="AH1378" i="1"/>
  <c r="AH1370" i="1"/>
  <c r="AH1362" i="1"/>
  <c r="AH1354" i="1"/>
  <c r="AH1346" i="1"/>
  <c r="AH1338" i="1"/>
  <c r="AH1330" i="1"/>
  <c r="AH1322" i="1"/>
  <c r="AH1314" i="1"/>
  <c r="AH1306" i="1"/>
  <c r="AH1298" i="1"/>
  <c r="AH1290" i="1"/>
  <c r="AH1282" i="1"/>
  <c r="AH1274" i="1"/>
  <c r="AH1266" i="1"/>
  <c r="AH1258" i="1"/>
  <c r="AH1250" i="1"/>
  <c r="AH1242" i="1"/>
  <c r="AH1234" i="1"/>
  <c r="AH1226" i="1"/>
  <c r="AH1218" i="1"/>
  <c r="AH1210" i="1"/>
  <c r="AH1202" i="1"/>
  <c r="AH1194" i="1"/>
  <c r="AH1186" i="1"/>
  <c r="AH1178" i="1"/>
  <c r="AH1170" i="1"/>
  <c r="AH1162" i="1"/>
  <c r="AH1154" i="1"/>
  <c r="AH1146" i="1"/>
  <c r="AH1138" i="1"/>
  <c r="AH1130" i="1"/>
  <c r="AH1122" i="1"/>
  <c r="AH1114" i="1"/>
  <c r="AH1106" i="1"/>
  <c r="AH1098" i="1"/>
  <c r="AH1090" i="1"/>
  <c r="AH1082" i="1"/>
  <c r="AH1074" i="1"/>
  <c r="AH1066" i="1"/>
  <c r="AH1058" i="1"/>
  <c r="AH1050" i="1"/>
  <c r="AH1042" i="1"/>
  <c r="AH1034" i="1"/>
  <c r="AH1026" i="1"/>
  <c r="AH1018" i="1"/>
  <c r="AH1010" i="1"/>
  <c r="AH1002" i="1"/>
  <c r="AH994" i="1"/>
  <c r="AH986" i="1"/>
  <c r="AH978" i="1"/>
  <c r="AH970" i="1"/>
  <c r="AH962" i="1"/>
  <c r="AH954" i="1"/>
  <c r="AH946" i="1"/>
  <c r="AH938" i="1"/>
  <c r="AH930" i="1"/>
  <c r="AH922" i="1"/>
  <c r="AH914" i="1"/>
  <c r="AH906" i="1"/>
  <c r="AH898" i="1"/>
  <c r="AH890" i="1"/>
  <c r="AH882" i="1"/>
  <c r="AH874" i="1"/>
  <c r="AH866" i="1"/>
  <c r="AH858" i="1"/>
  <c r="AH850" i="1"/>
  <c r="AH842" i="1"/>
  <c r="AH834" i="1"/>
  <c r="AH826" i="1"/>
  <c r="AH818" i="1"/>
  <c r="AH810" i="1"/>
  <c r="AH802" i="1"/>
  <c r="AH794" i="1"/>
  <c r="AH786" i="1"/>
  <c r="AH778" i="1"/>
  <c r="AH762" i="1"/>
  <c r="AH754" i="1"/>
  <c r="AH746" i="1"/>
  <c r="AH738" i="1"/>
  <c r="AH730" i="1"/>
  <c r="AH722" i="1"/>
  <c r="AH714" i="1"/>
  <c r="AH698" i="1"/>
  <c r="AH690" i="1"/>
  <c r="AH682" i="1"/>
  <c r="AH674" i="1"/>
  <c r="AH666" i="1"/>
  <c r="AH658" i="1"/>
  <c r="AH650" i="1"/>
  <c r="AH642" i="1"/>
  <c r="AH634" i="1"/>
  <c r="AH626" i="1"/>
  <c r="AH618" i="1"/>
  <c r="AH610" i="1"/>
  <c r="AH602" i="1"/>
  <c r="AH594" i="1"/>
  <c r="AH586" i="1"/>
  <c r="AH578" i="1"/>
  <c r="AH570" i="1"/>
  <c r="AH562" i="1"/>
  <c r="AH554" i="1"/>
  <c r="AH546" i="1"/>
  <c r="AH538" i="1"/>
  <c r="AH530" i="1"/>
  <c r="AH522" i="1"/>
  <c r="AH506" i="1"/>
  <c r="AH498" i="1"/>
  <c r="AH490" i="1"/>
  <c r="AH482" i="1"/>
  <c r="AH474" i="1"/>
  <c r="AH466" i="1"/>
  <c r="AH458" i="1"/>
  <c r="AH442" i="1"/>
  <c r="AH434" i="1"/>
  <c r="AH426" i="1"/>
  <c r="AH418" i="1"/>
  <c r="AH410" i="1"/>
  <c r="AH402" i="1"/>
  <c r="AH394" i="1"/>
  <c r="AH386" i="1"/>
  <c r="AH378" i="1"/>
  <c r="AH370" i="1"/>
  <c r="AH362" i="1"/>
  <c r="AH354" i="1"/>
  <c r="AH346" i="1"/>
  <c r="AH338" i="1"/>
  <c r="AH330" i="1"/>
  <c r="AH322" i="1"/>
  <c r="AH314" i="1"/>
  <c r="AH306" i="1"/>
  <c r="AH298" i="1"/>
  <c r="AH290" i="1"/>
  <c r="AH282" i="1"/>
  <c r="AH274" i="1"/>
  <c r="AH266" i="1"/>
  <c r="AH258" i="1"/>
  <c r="AH250" i="1"/>
  <c r="AH242" i="1"/>
  <c r="AH234" i="1"/>
  <c r="AH226" i="1"/>
  <c r="AH218" i="1"/>
  <c r="AH210" i="1"/>
  <c r="AH202" i="1"/>
  <c r="AH194" i="1"/>
  <c r="AH186" i="1"/>
  <c r="AH178" i="1"/>
  <c r="AH170" i="1"/>
  <c r="AH162" i="1"/>
  <c r="AH154" i="1"/>
  <c r="AH146" i="1"/>
  <c r="AH138" i="1"/>
  <c r="AH130" i="1"/>
  <c r="AH114" i="1"/>
  <c r="AH106" i="1"/>
  <c r="AH98" i="1"/>
  <c r="AH90" i="1"/>
  <c r="AH82" i="1"/>
  <c r="AH74" i="1"/>
  <c r="AH66" i="1"/>
  <c r="AH58" i="1"/>
  <c r="AH50" i="1"/>
  <c r="AH42" i="1"/>
  <c r="AH34" i="1"/>
  <c r="AH26" i="1"/>
  <c r="AH18" i="1"/>
  <c r="AH10" i="1"/>
  <c r="AH1809" i="1"/>
  <c r="AH1801" i="1"/>
  <c r="AH1777" i="1"/>
  <c r="AH1769" i="1"/>
  <c r="AH1745" i="1"/>
  <c r="AH1737" i="1"/>
  <c r="AH1713" i="1"/>
  <c r="AH1705" i="1"/>
  <c r="AH1825" i="1"/>
  <c r="AH1785" i="1"/>
  <c r="AH1824" i="1"/>
  <c r="AH1816" i="1"/>
  <c r="AH1808" i="1"/>
  <c r="AH1800" i="1"/>
  <c r="AH1792" i="1"/>
  <c r="AH1784" i="1"/>
  <c r="AH1776" i="1"/>
  <c r="AH1768" i="1"/>
  <c r="AH1760" i="1"/>
  <c r="AH1752" i="1"/>
  <c r="AH1744" i="1"/>
  <c r="AH1736" i="1"/>
  <c r="AH1728" i="1"/>
  <c r="AH1720" i="1"/>
  <c r="AH1712" i="1"/>
  <c r="AH1704" i="1"/>
  <c r="AH1680" i="1"/>
  <c r="AH1656" i="1"/>
  <c r="AH1640" i="1"/>
  <c r="AH1632" i="1"/>
  <c r="AH1624" i="1"/>
  <c r="AH1608" i="1"/>
  <c r="AH1600" i="1"/>
  <c r="AH1592" i="1"/>
  <c r="AH1576" i="1"/>
  <c r="AH1568" i="1"/>
  <c r="AH1560" i="1"/>
  <c r="AH1544" i="1"/>
  <c r="AH1536" i="1"/>
  <c r="AH1512" i="1"/>
  <c r="AH1504" i="1"/>
  <c r="AH1688" i="1"/>
  <c r="AH1584" i="1"/>
  <c r="AH1672" i="1"/>
  <c r="AH1552" i="1"/>
  <c r="AH1821" i="1"/>
  <c r="AH1813" i="1"/>
  <c r="AH1805" i="1"/>
  <c r="AH1797" i="1"/>
  <c r="AH1781" i="1"/>
  <c r="AH1773" i="1"/>
  <c r="AH1765" i="1"/>
  <c r="AH1757" i="1"/>
  <c r="AH1749" i="1"/>
  <c r="AH1741" i="1"/>
  <c r="AH1733" i="1"/>
  <c r="AH1725" i="1"/>
  <c r="AH1717" i="1"/>
  <c r="AH1709" i="1"/>
  <c r="AH1701" i="1"/>
  <c r="AH1693" i="1"/>
  <c r="AH1685" i="1"/>
  <c r="AH1677" i="1"/>
  <c r="AH1669" i="1"/>
  <c r="AH1661" i="1"/>
  <c r="AH1645" i="1"/>
  <c r="AH1629" i="1"/>
  <c r="AH1621" i="1"/>
  <c r="AH1613" i="1"/>
  <c r="AH1597" i="1"/>
  <c r="AH1589" i="1"/>
  <c r="AH1581" i="1"/>
  <c r="AH1565" i="1"/>
  <c r="AH1557" i="1"/>
  <c r="AH1549" i="1"/>
  <c r="AH1533" i="1"/>
  <c r="AH1525" i="1"/>
  <c r="AH1664" i="1"/>
  <c r="AH1541" i="1"/>
  <c r="AH1648" i="1"/>
  <c r="AH1520" i="1"/>
  <c r="AH1827" i="1"/>
  <c r="AH1819" i="1"/>
  <c r="AH1811" i="1"/>
  <c r="AH1803" i="1"/>
  <c r="AH1795" i="1"/>
  <c r="AH1787" i="1"/>
  <c r="AH1779" i="1"/>
  <c r="AH1771" i="1"/>
  <c r="AH1763" i="1"/>
  <c r="AH1755" i="1"/>
  <c r="AH1747" i="1"/>
  <c r="AH1739" i="1"/>
  <c r="AH1731" i="1"/>
  <c r="AH1723" i="1"/>
  <c r="AH1715" i="1"/>
  <c r="AH1707" i="1"/>
  <c r="AH1691" i="1"/>
  <c r="AH1683" i="1"/>
  <c r="AH1675" i="1"/>
  <c r="AH1667" i="1"/>
  <c r="AH1659" i="1"/>
  <c r="AH1651" i="1"/>
  <c r="AH1643" i="1"/>
  <c r="AH1635" i="1"/>
  <c r="AH1627" i="1"/>
  <c r="AH1619" i="1"/>
  <c r="AH1611" i="1"/>
  <c r="AH1603" i="1"/>
  <c r="AH1595" i="1"/>
  <c r="AH1587" i="1"/>
  <c r="AH1579" i="1"/>
  <c r="AH1571" i="1"/>
  <c r="AH1563" i="1"/>
  <c r="AH1555" i="1"/>
  <c r="AH1547" i="1"/>
  <c r="AH1539" i="1"/>
  <c r="AH1531" i="1"/>
  <c r="AH1523" i="1"/>
  <c r="AH1515" i="1"/>
  <c r="AH1507" i="1"/>
  <c r="AH1499" i="1"/>
  <c r="AH1491" i="1"/>
  <c r="AH1483" i="1"/>
  <c r="AH1475" i="1"/>
  <c r="AH1467" i="1"/>
  <c r="AH1459" i="1"/>
  <c r="AH1451" i="1"/>
  <c r="AH1443" i="1"/>
  <c r="AH1435" i="1"/>
  <c r="AH1427" i="1"/>
  <c r="AH1419" i="1"/>
  <c r="AH1411" i="1"/>
  <c r="AH1403" i="1"/>
  <c r="AH1395" i="1"/>
  <c r="AH1387" i="1"/>
  <c r="AH1379" i="1"/>
  <c r="AH1371" i="1"/>
  <c r="AH1363" i="1"/>
  <c r="AH1355" i="1"/>
  <c r="AH1347" i="1"/>
  <c r="AH1339" i="1"/>
  <c r="AH1331" i="1"/>
  <c r="AH1323" i="1"/>
  <c r="AH1315" i="1"/>
  <c r="AH1307" i="1"/>
  <c r="AH1299" i="1"/>
  <c r="AH1291" i="1"/>
  <c r="AH1283" i="1"/>
  <c r="AH1275" i="1"/>
  <c r="AH1267" i="1"/>
  <c r="AH1259" i="1"/>
  <c r="AH1251" i="1"/>
  <c r="AH1243" i="1"/>
  <c r="AH1235" i="1"/>
  <c r="AH1227" i="1"/>
  <c r="AH1219" i="1"/>
  <c r="AH1211" i="1"/>
  <c r="AH1203" i="1"/>
  <c r="AH1195" i="1"/>
  <c r="AH1187" i="1"/>
  <c r="AH1179" i="1"/>
  <c r="AH1171" i="1"/>
  <c r="AH1163" i="1"/>
  <c r="AH1155" i="1"/>
  <c r="AH1147" i="1"/>
  <c r="AH1139" i="1"/>
  <c r="AH1131" i="1"/>
  <c r="AH1123" i="1"/>
  <c r="AH1115" i="1"/>
  <c r="AH1107" i="1"/>
  <c r="AH1099" i="1"/>
  <c r="AH1091" i="1"/>
  <c r="AH1083" i="1"/>
  <c r="AH1075" i="1"/>
  <c r="AH1067" i="1"/>
  <c r="AH1059" i="1"/>
  <c r="AH1051" i="1"/>
  <c r="AH1043" i="1"/>
  <c r="AH1035" i="1"/>
  <c r="AH1027" i="1"/>
  <c r="AH1019" i="1"/>
  <c r="AH1011" i="1"/>
  <c r="AH1003" i="1"/>
  <c r="AH995" i="1"/>
  <c r="AH987" i="1"/>
  <c r="AH979" i="1"/>
  <c r="AH971" i="1"/>
  <c r="AH963" i="1"/>
  <c r="AH955" i="1"/>
  <c r="AH947" i="1"/>
  <c r="AH939" i="1"/>
  <c r="AH931" i="1"/>
  <c r="AH923" i="1"/>
  <c r="AH915" i="1"/>
  <c r="AH907" i="1"/>
  <c r="AH899" i="1"/>
  <c r="AH891" i="1"/>
  <c r="AH883" i="1"/>
  <c r="AH875" i="1"/>
  <c r="AH867" i="1"/>
  <c r="AH859" i="1"/>
  <c r="AH851" i="1"/>
  <c r="AH843" i="1"/>
  <c r="AH835" i="1"/>
  <c r="AH827" i="1"/>
  <c r="AH819" i="1"/>
  <c r="AH811" i="1"/>
  <c r="AH803" i="1"/>
  <c r="AH795" i="1"/>
  <c r="AH787" i="1"/>
  <c r="AH779" i="1"/>
  <c r="AH771" i="1"/>
  <c r="AH763" i="1"/>
  <c r="AH755" i="1"/>
  <c r="AH747" i="1"/>
  <c r="AH739" i="1"/>
  <c r="AH731" i="1"/>
  <c r="AH723" i="1"/>
  <c r="AH715" i="1"/>
  <c r="AH707" i="1"/>
  <c r="AH699" i="1"/>
  <c r="AH691" i="1"/>
  <c r="AH683" i="1"/>
  <c r="AH675" i="1"/>
  <c r="AH667" i="1"/>
  <c r="AH659" i="1"/>
  <c r="AH651" i="1"/>
  <c r="AH643" i="1"/>
  <c r="AH635" i="1"/>
  <c r="AH627" i="1"/>
  <c r="AH619" i="1"/>
  <c r="AH611" i="1"/>
  <c r="AH603" i="1"/>
  <c r="AH595" i="1"/>
  <c r="AH587" i="1"/>
  <c r="AH579" i="1"/>
  <c r="AH571" i="1"/>
  <c r="AH563" i="1"/>
  <c r="AH555" i="1"/>
  <c r="AH547" i="1"/>
  <c r="AH539" i="1"/>
  <c r="AH531" i="1"/>
  <c r="AH523" i="1"/>
  <c r="AH515" i="1"/>
  <c r="AH507" i="1"/>
  <c r="AH499" i="1"/>
  <c r="AH491" i="1"/>
  <c r="AH483" i="1"/>
  <c r="AH475" i="1"/>
  <c r="AH467" i="1"/>
  <c r="AH459" i="1"/>
  <c r="AH451" i="1"/>
  <c r="AH443" i="1"/>
  <c r="AH435" i="1"/>
  <c r="AH427" i="1"/>
  <c r="AH419" i="1"/>
  <c r="AH411" i="1"/>
  <c r="AH403" i="1"/>
  <c r="AH395" i="1"/>
  <c r="AH387" i="1"/>
  <c r="AH379" i="1"/>
  <c r="AH371" i="1"/>
  <c r="AH363" i="1"/>
  <c r="AH355" i="1"/>
  <c r="AH347" i="1"/>
  <c r="AH339" i="1"/>
  <c r="AH331" i="1"/>
  <c r="AH323" i="1"/>
  <c r="AH315" i="1"/>
  <c r="AH307" i="1"/>
  <c r="AH299" i="1"/>
  <c r="AH291" i="1"/>
  <c r="AH283" i="1"/>
  <c r="AH267" i="1"/>
  <c r="AH259" i="1"/>
  <c r="AH251" i="1"/>
  <c r="AH243" i="1"/>
  <c r="AH235" i="1"/>
  <c r="AH227" i="1"/>
  <c r="AH219" i="1"/>
  <c r="AH211" i="1"/>
  <c r="AH203" i="1"/>
  <c r="AH195" i="1"/>
  <c r="AH187" i="1"/>
  <c r="AH1637" i="1"/>
  <c r="AH1665" i="1"/>
  <c r="AH1657" i="1"/>
  <c r="AH1649" i="1"/>
  <c r="AH1641" i="1"/>
  <c r="AH1633" i="1"/>
  <c r="AH1625" i="1"/>
  <c r="AH1617" i="1"/>
  <c r="AH1609" i="1"/>
  <c r="AH1601" i="1"/>
  <c r="AH1593" i="1"/>
  <c r="AH1585" i="1"/>
  <c r="AH1577" i="1"/>
  <c r="AH1569" i="1"/>
  <c r="AH1561" i="1"/>
  <c r="AH1553" i="1"/>
  <c r="AH1545" i="1"/>
  <c r="AH1537" i="1"/>
  <c r="AH1529" i="1"/>
  <c r="AH1521" i="1"/>
  <c r="AH1513" i="1"/>
  <c r="AH1505" i="1"/>
  <c r="AH1497" i="1"/>
  <c r="AH1489" i="1"/>
  <c r="AH1481" i="1"/>
  <c r="AH1473" i="1"/>
  <c r="AH1465" i="1"/>
  <c r="AH1457" i="1"/>
  <c r="AH1449" i="1"/>
  <c r="AH1441" i="1"/>
  <c r="AH1433" i="1"/>
  <c r="AH1425" i="1"/>
  <c r="AH1417" i="1"/>
  <c r="AH1409" i="1"/>
  <c r="AH1401" i="1"/>
  <c r="AH1393" i="1"/>
  <c r="AH1385" i="1"/>
  <c r="AH1377" i="1"/>
  <c r="AH1369" i="1"/>
  <c r="AH1361" i="1"/>
  <c r="AH1353" i="1"/>
  <c r="AH1345" i="1"/>
  <c r="AH1337" i="1"/>
  <c r="AH1329" i="1"/>
  <c r="AH1321" i="1"/>
  <c r="AH1313" i="1"/>
  <c r="AH1305" i="1"/>
  <c r="AH1297" i="1"/>
  <c r="AH1289" i="1"/>
  <c r="AH1281" i="1"/>
  <c r="AH1273" i="1"/>
  <c r="AH1265" i="1"/>
  <c r="AH1257" i="1"/>
  <c r="AH1249" i="1"/>
  <c r="AH1241" i="1"/>
  <c r="AH1233" i="1"/>
  <c r="AH1225" i="1"/>
  <c r="AH1217" i="1"/>
  <c r="AH1209" i="1"/>
  <c r="AH1201" i="1"/>
  <c r="AH1193" i="1"/>
  <c r="AH1185" i="1"/>
  <c r="AH1177" i="1"/>
  <c r="AH1169" i="1"/>
  <c r="AH1161" i="1"/>
  <c r="AH1153" i="1"/>
  <c r="AH1145" i="1"/>
  <c r="AH1137" i="1"/>
  <c r="AH1129" i="1"/>
  <c r="AH1121" i="1"/>
  <c r="AH1113" i="1"/>
  <c r="AH1105" i="1"/>
  <c r="AH1097" i="1"/>
  <c r="AH1089" i="1"/>
  <c r="AH1081" i="1"/>
  <c r="AH1073" i="1"/>
  <c r="AH1065" i="1"/>
  <c r="AH1057" i="1"/>
  <c r="AH1049" i="1"/>
  <c r="AH1041" i="1"/>
  <c r="AH1033" i="1"/>
  <c r="AH1025" i="1"/>
  <c r="AH1017" i="1"/>
  <c r="AH1009" i="1"/>
  <c r="AH1001" i="1"/>
  <c r="AH993" i="1"/>
  <c r="AH985" i="1"/>
  <c r="AH977" i="1"/>
  <c r="AH969" i="1"/>
  <c r="AH961" i="1"/>
  <c r="AH953" i="1"/>
  <c r="AH945" i="1"/>
  <c r="AH937" i="1"/>
  <c r="AH929" i="1"/>
  <c r="AH921" i="1"/>
  <c r="AH905" i="1"/>
  <c r="AH897" i="1"/>
  <c r="AH889" i="1"/>
  <c r="AH881" i="1"/>
  <c r="AH873" i="1"/>
  <c r="AH849" i="1"/>
  <c r="AH833" i="1"/>
  <c r="AH817" i="1"/>
  <c r="AH801" i="1"/>
  <c r="AH785" i="1"/>
  <c r="AH769" i="1"/>
  <c r="AH753" i="1"/>
  <c r="AH737" i="1"/>
  <c r="AH721" i="1"/>
  <c r="AH705" i="1"/>
  <c r="AH689" i="1"/>
  <c r="AH673" i="1"/>
  <c r="AH657" i="1"/>
  <c r="AH641" i="1"/>
  <c r="AH625" i="1"/>
  <c r="AH609" i="1"/>
  <c r="AH593" i="1"/>
  <c r="AH577" i="1"/>
  <c r="AH561" i="1"/>
  <c r="AH545" i="1"/>
  <c r="AH529" i="1"/>
  <c r="AH513" i="1"/>
  <c r="AH497" i="1"/>
  <c r="AH481" i="1"/>
  <c r="AH465" i="1"/>
  <c r="AH449" i="1"/>
  <c r="AH433" i="1"/>
  <c r="AH417" i="1"/>
  <c r="AH401" i="1"/>
  <c r="AH385" i="1"/>
  <c r="AH369" i="1"/>
  <c r="AH353" i="1"/>
  <c r="AH337" i="1"/>
  <c r="AH321" i="1"/>
  <c r="AH313" i="1"/>
  <c r="AH305" i="1"/>
  <c r="AH297" i="1"/>
  <c r="AH289" i="1"/>
  <c r="AH281" i="1"/>
  <c r="AH273" i="1"/>
  <c r="AH265" i="1"/>
  <c r="AH241" i="1"/>
  <c r="AH233" i="1"/>
  <c r="AH225" i="1"/>
  <c r="AH217" i="1"/>
  <c r="AH209" i="1"/>
  <c r="AH201" i="1"/>
  <c r="AH193" i="1"/>
  <c r="AH177" i="1"/>
  <c r="AH169" i="1"/>
  <c r="AH161" i="1"/>
  <c r="AH153" i="1"/>
  <c r="AH145" i="1"/>
  <c r="AH137" i="1"/>
  <c r="AH129" i="1"/>
  <c r="AH113" i="1"/>
  <c r="AH105" i="1"/>
  <c r="AH97" i="1"/>
  <c r="AH89" i="1"/>
  <c r="AH81" i="1"/>
  <c r="AH73" i="1"/>
  <c r="AH65" i="1"/>
  <c r="AH57" i="1"/>
  <c r="AH49" i="1"/>
  <c r="AH33" i="1"/>
  <c r="AH25" i="1"/>
  <c r="AH17" i="1"/>
  <c r="AH9" i="1"/>
  <c r="AH1517" i="1"/>
  <c r="AH1485" i="1"/>
  <c r="AH1453" i="1"/>
  <c r="AH1421" i="1"/>
  <c r="AH1389" i="1"/>
  <c r="AH1357" i="1"/>
  <c r="AH1325" i="1"/>
  <c r="AH1293" i="1"/>
  <c r="AH1261" i="1"/>
  <c r="AH1229" i="1"/>
  <c r="AH1197" i="1"/>
  <c r="AH1165" i="1"/>
  <c r="AH1133" i="1"/>
  <c r="AH1101" i="1"/>
  <c r="AH1069" i="1"/>
  <c r="AH1037" i="1"/>
  <c r="AH1005" i="1"/>
  <c r="AH973" i="1"/>
  <c r="AH941" i="1"/>
  <c r="AH901" i="1"/>
  <c r="AH185" i="1"/>
  <c r="AH99" i="1"/>
  <c r="AH936" i="1"/>
  <c r="AH928" i="1"/>
  <c r="AH920" i="1"/>
  <c r="AH912" i="1"/>
  <c r="AH896" i="1"/>
  <c r="AH888" i="1"/>
  <c r="AH880" i="1"/>
  <c r="AH872" i="1"/>
  <c r="AH864" i="1"/>
  <c r="AH856" i="1"/>
  <c r="AH848" i="1"/>
  <c r="AH840" i="1"/>
  <c r="AH832" i="1"/>
  <c r="AH824" i="1"/>
  <c r="AH816" i="1"/>
  <c r="AH808" i="1"/>
  <c r="AH800" i="1"/>
  <c r="AH784" i="1"/>
  <c r="AH776" i="1"/>
  <c r="AH768" i="1"/>
  <c r="AH760" i="1"/>
  <c r="AH752" i="1"/>
  <c r="AH744" i="1"/>
  <c r="AH736" i="1"/>
  <c r="AH728" i="1"/>
  <c r="AH720" i="1"/>
  <c r="AH712" i="1"/>
  <c r="AH704" i="1"/>
  <c r="AH696" i="1"/>
  <c r="AH688" i="1"/>
  <c r="AH680" i="1"/>
  <c r="AH672" i="1"/>
  <c r="AH664" i="1"/>
  <c r="AH656" i="1"/>
  <c r="AH648" i="1"/>
  <c r="AH640" i="1"/>
  <c r="AH632" i="1"/>
  <c r="AH624" i="1"/>
  <c r="AH616" i="1"/>
  <c r="AH608" i="1"/>
  <c r="AH600" i="1"/>
  <c r="AH592" i="1"/>
  <c r="AH584" i="1"/>
  <c r="AH576" i="1"/>
  <c r="AH568" i="1"/>
  <c r="AH560" i="1"/>
  <c r="AH552" i="1"/>
  <c r="AH544" i="1"/>
  <c r="AH528" i="1"/>
  <c r="AH520" i="1"/>
  <c r="AH512" i="1"/>
  <c r="AH504" i="1"/>
  <c r="AH496" i="1"/>
  <c r="AH488" i="1"/>
  <c r="AH480" i="1"/>
  <c r="AH472" i="1"/>
  <c r="AH464" i="1"/>
  <c r="AH456" i="1"/>
  <c r="AH448" i="1"/>
  <c r="AH440" i="1"/>
  <c r="AH432" i="1"/>
  <c r="AH424" i="1"/>
  <c r="AH416" i="1"/>
  <c r="AH408" i="1"/>
  <c r="AH400" i="1"/>
  <c r="AH392" i="1"/>
  <c r="AH384" i="1"/>
  <c r="AH376" i="1"/>
  <c r="AH368" i="1"/>
  <c r="AH360" i="1"/>
  <c r="AH352" i="1"/>
  <c r="AH344" i="1"/>
  <c r="AH336" i="1"/>
  <c r="AH328" i="1"/>
  <c r="AH320" i="1"/>
  <c r="AH296" i="1"/>
  <c r="AH288" i="1"/>
  <c r="AH280" i="1"/>
  <c r="AH272" i="1"/>
  <c r="AH264" i="1"/>
  <c r="AH256" i="1"/>
  <c r="AH248" i="1"/>
  <c r="AH240" i="1"/>
  <c r="AH232" i="1"/>
  <c r="AH224" i="1"/>
  <c r="AH208" i="1"/>
  <c r="AH200" i="1"/>
  <c r="AH192" i="1"/>
  <c r="AH184" i="1"/>
  <c r="AH176" i="1"/>
  <c r="AH168" i="1"/>
  <c r="AH160" i="1"/>
  <c r="AH144" i="1"/>
  <c r="AH136" i="1"/>
  <c r="AH128" i="1"/>
  <c r="AH120" i="1"/>
  <c r="AH112" i="1"/>
  <c r="AH104" i="1"/>
  <c r="AH96" i="1"/>
  <c r="AH80" i="1"/>
  <c r="AH72" i="1"/>
  <c r="AH64" i="1"/>
  <c r="AH48" i="1"/>
  <c r="AH40" i="1"/>
  <c r="AH32" i="1"/>
  <c r="AH24" i="1"/>
  <c r="AH16" i="1"/>
  <c r="AH8" i="1"/>
  <c r="AH1697" i="1"/>
  <c r="AH1480" i="1"/>
  <c r="AH1448" i="1"/>
  <c r="AH1416" i="1"/>
  <c r="AH1384" i="1"/>
  <c r="AH1352" i="1"/>
  <c r="AH1320" i="1"/>
  <c r="AH1288" i="1"/>
  <c r="AH1256" i="1"/>
  <c r="AH1224" i="1"/>
  <c r="AH1192" i="1"/>
  <c r="AH1160" i="1"/>
  <c r="AH1128" i="1"/>
  <c r="AH1096" i="1"/>
  <c r="AH1064" i="1"/>
  <c r="AH1032" i="1"/>
  <c r="AH1000" i="1"/>
  <c r="AH968" i="1"/>
  <c r="AH894" i="1"/>
  <c r="AH841" i="1"/>
  <c r="AH777" i="1"/>
  <c r="AH713" i="1"/>
  <c r="AH649" i="1"/>
  <c r="AH585" i="1"/>
  <c r="AH521" i="1"/>
  <c r="AH457" i="1"/>
  <c r="AH393" i="1"/>
  <c r="AH329" i="1"/>
  <c r="AH257" i="1"/>
  <c r="AH174" i="1"/>
  <c r="AH88" i="1"/>
  <c r="AH1694" i="1"/>
  <c r="AH1678" i="1"/>
  <c r="AH1670" i="1"/>
  <c r="AH1662" i="1"/>
  <c r="AH1654" i="1"/>
  <c r="AH1646" i="1"/>
  <c r="AH1638" i="1"/>
  <c r="AH1630" i="1"/>
  <c r="AH1622" i="1"/>
  <c r="AH1614" i="1"/>
  <c r="AH1606" i="1"/>
  <c r="AH1598" i="1"/>
  <c r="AH1590" i="1"/>
  <c r="AH1582" i="1"/>
  <c r="AH1574" i="1"/>
  <c r="AH1566" i="1"/>
  <c r="AH1558" i="1"/>
  <c r="AH1550" i="1"/>
  <c r="AH1542" i="1"/>
  <c r="AH1534" i="1"/>
  <c r="AH1526" i="1"/>
  <c r="AH1518" i="1"/>
  <c r="AH1510" i="1"/>
  <c r="AH1502" i="1"/>
  <c r="AH1494" i="1"/>
  <c r="AH1486" i="1"/>
  <c r="AH1478" i="1"/>
  <c r="AH1470" i="1"/>
  <c r="AH1462" i="1"/>
  <c r="AH1454" i="1"/>
  <c r="AH1438" i="1"/>
  <c r="AH1430" i="1"/>
  <c r="AH1422" i="1"/>
  <c r="AH1406" i="1"/>
  <c r="AH1398" i="1"/>
  <c r="AH1390" i="1"/>
  <c r="AH1382" i="1"/>
  <c r="AH1374" i="1"/>
  <c r="AH1366" i="1"/>
  <c r="AH1350" i="1"/>
  <c r="AH1342" i="1"/>
  <c r="AH1334" i="1"/>
  <c r="AH1326" i="1"/>
  <c r="AH1318" i="1"/>
  <c r="AH1310" i="1"/>
  <c r="AH1302" i="1"/>
  <c r="AH1294" i="1"/>
  <c r="AH1286" i="1"/>
  <c r="AH1278" i="1"/>
  <c r="AH1270" i="1"/>
  <c r="AH1262" i="1"/>
  <c r="AH1254" i="1"/>
  <c r="AH1246" i="1"/>
  <c r="AH1238" i="1"/>
  <c r="AH1222" i="1"/>
  <c r="AH1214" i="1"/>
  <c r="AH1206" i="1"/>
  <c r="AH1198" i="1"/>
  <c r="AH1190" i="1"/>
  <c r="AH1182" i="1"/>
  <c r="AH1174" i="1"/>
  <c r="AH1166" i="1"/>
  <c r="AH1158" i="1"/>
  <c r="AH1150" i="1"/>
  <c r="AH1142" i="1"/>
  <c r="AH1134" i="1"/>
  <c r="AH1126" i="1"/>
  <c r="AH1118" i="1"/>
  <c r="AH1110" i="1"/>
  <c r="AH1102" i="1"/>
  <c r="AH1094" i="1"/>
  <c r="AH1086" i="1"/>
  <c r="AH1078" i="1"/>
  <c r="AH1070" i="1"/>
  <c r="AH1062" i="1"/>
  <c r="AH1054" i="1"/>
  <c r="AH1046" i="1"/>
  <c r="AH1038" i="1"/>
  <c r="AH1030" i="1"/>
  <c r="AH1022" i="1"/>
  <c r="AH1014" i="1"/>
  <c r="AH1006" i="1"/>
  <c r="AH998" i="1"/>
  <c r="AH990" i="1"/>
  <c r="AH982" i="1"/>
  <c r="AH974" i="1"/>
  <c r="AH966" i="1"/>
  <c r="AH958" i="1"/>
  <c r="AH950" i="1"/>
  <c r="AH942" i="1"/>
  <c r="AH934" i="1"/>
  <c r="AH918" i="1"/>
  <c r="AH910" i="1"/>
  <c r="AH902" i="1"/>
  <c r="AH886" i="1"/>
  <c r="AH878" i="1"/>
  <c r="AH870" i="1"/>
  <c r="AH862" i="1"/>
  <c r="AH854" i="1"/>
  <c r="AH846" i="1"/>
  <c r="AH838" i="1"/>
  <c r="AH830" i="1"/>
  <c r="AH822" i="1"/>
  <c r="AH814" i="1"/>
  <c r="AH806" i="1"/>
  <c r="AH798" i="1"/>
  <c r="AH790" i="1"/>
  <c r="AH782" i="1"/>
  <c r="AH774" i="1"/>
  <c r="AH766" i="1"/>
  <c r="AH758" i="1"/>
  <c r="AH750" i="1"/>
  <c r="AH742" i="1"/>
  <c r="AH734" i="1"/>
  <c r="AH726" i="1"/>
  <c r="AH718" i="1"/>
  <c r="AH710" i="1"/>
  <c r="AH702" i="1"/>
  <c r="AH694" i="1"/>
  <c r="AH686" i="1"/>
  <c r="AH678" i="1"/>
  <c r="AH670" i="1"/>
  <c r="AH662" i="1"/>
  <c r="AH654" i="1"/>
  <c r="AH646" i="1"/>
  <c r="AH638" i="1"/>
  <c r="AH630" i="1"/>
  <c r="AH622" i="1"/>
  <c r="AH614" i="1"/>
  <c r="AH606" i="1"/>
  <c r="AH598" i="1"/>
  <c r="AH590" i="1"/>
  <c r="AH582" i="1"/>
  <c r="AH574" i="1"/>
  <c r="AH566" i="1"/>
  <c r="AH558" i="1"/>
  <c r="AH550" i="1"/>
  <c r="AH542" i="1"/>
  <c r="AH534" i="1"/>
  <c r="AH526" i="1"/>
  <c r="AH518" i="1"/>
  <c r="AH510" i="1"/>
  <c r="AH502" i="1"/>
  <c r="AH494" i="1"/>
  <c r="AH486" i="1"/>
  <c r="AH478" i="1"/>
  <c r="AH470" i="1"/>
  <c r="AH462" i="1"/>
  <c r="AH454" i="1"/>
  <c r="AH446" i="1"/>
  <c r="AH438" i="1"/>
  <c r="AH430" i="1"/>
  <c r="AH422" i="1"/>
  <c r="AH414" i="1"/>
  <c r="AH406" i="1"/>
  <c r="AH398" i="1"/>
  <c r="AH390" i="1"/>
  <c r="AH382" i="1"/>
  <c r="AH374" i="1"/>
  <c r="AH366" i="1"/>
  <c r="AH358" i="1"/>
  <c r="AH350" i="1"/>
  <c r="AH342" i="1"/>
  <c r="AH334" i="1"/>
  <c r="AH326" i="1"/>
  <c r="AH318" i="1"/>
  <c r="AH310" i="1"/>
  <c r="AH302" i="1"/>
  <c r="AH278" i="1"/>
  <c r="AH270" i="1"/>
  <c r="AH262" i="1"/>
  <c r="AH254" i="1"/>
  <c r="AH246" i="1"/>
  <c r="AH230" i="1"/>
  <c r="AH222" i="1"/>
  <c r="AH214" i="1"/>
  <c r="AH206" i="1"/>
  <c r="AH198" i="1"/>
  <c r="AH190" i="1"/>
  <c r="AH182" i="1"/>
  <c r="AH166" i="1"/>
  <c r="AH158" i="1"/>
  <c r="AH150" i="1"/>
  <c r="AH142" i="1"/>
  <c r="AH134" i="1"/>
  <c r="AH126" i="1"/>
  <c r="AH118" i="1"/>
  <c r="AH102" i="1"/>
  <c r="AH94" i="1"/>
  <c r="AH86" i="1"/>
  <c r="AH78" i="1"/>
  <c r="AH70" i="1"/>
  <c r="AH62" i="1"/>
  <c r="AH54" i="1"/>
  <c r="AH46" i="1"/>
  <c r="AH38" i="1"/>
  <c r="AH30" i="1"/>
  <c r="AH22" i="1"/>
  <c r="AH14" i="1"/>
  <c r="AH6" i="1"/>
  <c r="AH1472" i="1"/>
  <c r="AH1440" i="1"/>
  <c r="AH1408" i="1"/>
  <c r="AH1376" i="1"/>
  <c r="AH1344" i="1"/>
  <c r="AH1312" i="1"/>
  <c r="AH1280" i="1"/>
  <c r="AH1248" i="1"/>
  <c r="AH1216" i="1"/>
  <c r="AH1184" i="1"/>
  <c r="AH1152" i="1"/>
  <c r="AH1120" i="1"/>
  <c r="AH1088" i="1"/>
  <c r="AH1056" i="1"/>
  <c r="AH1024" i="1"/>
  <c r="AH992" i="1"/>
  <c r="AH960" i="1"/>
  <c r="AH926" i="1"/>
  <c r="AH825" i="1"/>
  <c r="AH761" i="1"/>
  <c r="AH697" i="1"/>
  <c r="AH633" i="1"/>
  <c r="AH569" i="1"/>
  <c r="AH505" i="1"/>
  <c r="AH441" i="1"/>
  <c r="AH377" i="1"/>
  <c r="AH312" i="1"/>
  <c r="AH238" i="1"/>
  <c r="AH152" i="1"/>
  <c r="AH933" i="1"/>
  <c r="AH925" i="1"/>
  <c r="AH917" i="1"/>
  <c r="AH909" i="1"/>
  <c r="AH893" i="1"/>
  <c r="AH885" i="1"/>
  <c r="AH861" i="1"/>
  <c r="AH853" i="1"/>
  <c r="AH845" i="1"/>
  <c r="AH837" i="1"/>
  <c r="AH829" i="1"/>
  <c r="AH821" i="1"/>
  <c r="AH813" i="1"/>
  <c r="AH805" i="1"/>
  <c r="AH797" i="1"/>
  <c r="AH789" i="1"/>
  <c r="AH781" i="1"/>
  <c r="AH773" i="1"/>
  <c r="AH765" i="1"/>
  <c r="AH757" i="1"/>
  <c r="AH749" i="1"/>
  <c r="AH741" i="1"/>
  <c r="AH733" i="1"/>
  <c r="AH725" i="1"/>
  <c r="AH717" i="1"/>
  <c r="AH709" i="1"/>
  <c r="AH701" i="1"/>
  <c r="AH693" i="1"/>
  <c r="AH685" i="1"/>
  <c r="AH677" i="1"/>
  <c r="AH669" i="1"/>
  <c r="AH661" i="1"/>
  <c r="AH653" i="1"/>
  <c r="AH645" i="1"/>
  <c r="AH637" i="1"/>
  <c r="AH629" i="1"/>
  <c r="AH621" i="1"/>
  <c r="AH613" i="1"/>
  <c r="AH605" i="1"/>
  <c r="AH597" i="1"/>
  <c r="AH589" i="1"/>
  <c r="AH581" i="1"/>
  <c r="AH573" i="1"/>
  <c r="AH565" i="1"/>
  <c r="AH557" i="1"/>
  <c r="AH549" i="1"/>
  <c r="AH541" i="1"/>
  <c r="AH533" i="1"/>
  <c r="AH525" i="1"/>
  <c r="AH517" i="1"/>
  <c r="AH509" i="1"/>
  <c r="AH501" i="1"/>
  <c r="AH493" i="1"/>
  <c r="AH485" i="1"/>
  <c r="AH477" i="1"/>
  <c r="AH469" i="1"/>
  <c r="AH461" i="1"/>
  <c r="AH453" i="1"/>
  <c r="AH445" i="1"/>
  <c r="AH437" i="1"/>
  <c r="AH429" i="1"/>
  <c r="AH421" i="1"/>
  <c r="AH413" i="1"/>
  <c r="AH405" i="1"/>
  <c r="AH397" i="1"/>
  <c r="AH389" i="1"/>
  <c r="AH381" i="1"/>
  <c r="AH373" i="1"/>
  <c r="AH365" i="1"/>
  <c r="AH357" i="1"/>
  <c r="AH349" i="1"/>
  <c r="AH341" i="1"/>
  <c r="AH333" i="1"/>
  <c r="AH325" i="1"/>
  <c r="AH317" i="1"/>
  <c r="AH309" i="1"/>
  <c r="AH301" i="1"/>
  <c r="AH293" i="1"/>
  <c r="AH277" i="1"/>
  <c r="AH269" i="1"/>
  <c r="AH261" i="1"/>
  <c r="AH253" i="1"/>
  <c r="AH245" i="1"/>
  <c r="AH237" i="1"/>
  <c r="AH229" i="1"/>
  <c r="AH221" i="1"/>
  <c r="AH213" i="1"/>
  <c r="AH205" i="1"/>
  <c r="AH197" i="1"/>
  <c r="AH189" i="1"/>
  <c r="AH181" i="1"/>
  <c r="AH173" i="1"/>
  <c r="AH165" i="1"/>
  <c r="AH157" i="1"/>
  <c r="AH149" i="1"/>
  <c r="AH141" i="1"/>
  <c r="AH133" i="1"/>
  <c r="AH125" i="1"/>
  <c r="AH117" i="1"/>
  <c r="AH109" i="1"/>
  <c r="AH101" i="1"/>
  <c r="AH93" i="1"/>
  <c r="AH85" i="1"/>
  <c r="AH77" i="1"/>
  <c r="AH69" i="1"/>
  <c r="AH61" i="1"/>
  <c r="AH53" i="1"/>
  <c r="AH45" i="1"/>
  <c r="AH37" i="1"/>
  <c r="AH29" i="1"/>
  <c r="AH21" i="1"/>
  <c r="AH13" i="1"/>
  <c r="AH5" i="1"/>
  <c r="AH1501" i="1"/>
  <c r="AH1469" i="1"/>
  <c r="AH1437" i="1"/>
  <c r="AH1405" i="1"/>
  <c r="AH1373" i="1"/>
  <c r="AH1341" i="1"/>
  <c r="AH1309" i="1"/>
  <c r="AH1277" i="1"/>
  <c r="AH1245" i="1"/>
  <c r="AH1213" i="1"/>
  <c r="AH1181" i="1"/>
  <c r="AH1149" i="1"/>
  <c r="AH1117" i="1"/>
  <c r="AH1085" i="1"/>
  <c r="AH1053" i="1"/>
  <c r="AH1021" i="1"/>
  <c r="AH989" i="1"/>
  <c r="AH877" i="1"/>
  <c r="AH304" i="1"/>
  <c r="AH56" i="1"/>
  <c r="AH1684" i="1"/>
  <c r="AH1676" i="1"/>
  <c r="AH1668" i="1"/>
  <c r="AH1660" i="1"/>
  <c r="AH1652" i="1"/>
  <c r="AH1644" i="1"/>
  <c r="AH1636" i="1"/>
  <c r="AH1628" i="1"/>
  <c r="AH1620" i="1"/>
  <c r="AH1612" i="1"/>
  <c r="AH1604" i="1"/>
  <c r="AH1596" i="1"/>
  <c r="AH1588" i="1"/>
  <c r="AH1580" i="1"/>
  <c r="AH1572" i="1"/>
  <c r="AH1556" i="1"/>
  <c r="AH1548" i="1"/>
  <c r="AH1540" i="1"/>
  <c r="AH1532" i="1"/>
  <c r="AH1524" i="1"/>
  <c r="AH1516" i="1"/>
  <c r="AH1500" i="1"/>
  <c r="AH1492" i="1"/>
  <c r="AH1484" i="1"/>
  <c r="AH1476" i="1"/>
  <c r="AH1460" i="1"/>
  <c r="AH1452" i="1"/>
  <c r="AH1444" i="1"/>
  <c r="AH1436" i="1"/>
  <c r="AH1428" i="1"/>
  <c r="AH1420" i="1"/>
  <c r="AH1412" i="1"/>
  <c r="AH1404" i="1"/>
  <c r="AH1396" i="1"/>
  <c r="AH1388" i="1"/>
  <c r="AH1380" i="1"/>
  <c r="AH1372" i="1"/>
  <c r="AH1364" i="1"/>
  <c r="AH1356" i="1"/>
  <c r="AH1348" i="1"/>
  <c r="AH1340" i="1"/>
  <c r="AH1332" i="1"/>
  <c r="AH1324" i="1"/>
  <c r="AH1316" i="1"/>
  <c r="AH1308" i="1"/>
  <c r="AH1300" i="1"/>
  <c r="AH1292" i="1"/>
  <c r="AH1284" i="1"/>
  <c r="AH1268" i="1"/>
  <c r="AH1260" i="1"/>
  <c r="AH1252" i="1"/>
  <c r="AH1244" i="1"/>
  <c r="AH1236" i="1"/>
  <c r="AH1228" i="1"/>
  <c r="AH1220" i="1"/>
  <c r="AH1212" i="1"/>
  <c r="AH1204" i="1"/>
  <c r="AH1196" i="1"/>
  <c r="AH1188" i="1"/>
  <c r="AH1180" i="1"/>
  <c r="AH1172" i="1"/>
  <c r="AH1164" i="1"/>
  <c r="AH1156" i="1"/>
  <c r="AH1148" i="1"/>
  <c r="AH1140" i="1"/>
  <c r="AH1132" i="1"/>
  <c r="AH1124" i="1"/>
  <c r="AH1108" i="1"/>
  <c r="AH1100" i="1"/>
  <c r="AH1092" i="1"/>
  <c r="AH1084" i="1"/>
  <c r="AH1076" i="1"/>
  <c r="AH1068" i="1"/>
  <c r="AH1052" i="1"/>
  <c r="AH1044" i="1"/>
  <c r="AH1036" i="1"/>
  <c r="AH1028" i="1"/>
  <c r="AH1020" i="1"/>
  <c r="AH1012" i="1"/>
  <c r="AH1004" i="1"/>
  <c r="AH996" i="1"/>
  <c r="AH988" i="1"/>
  <c r="AH980" i="1"/>
  <c r="AH972" i="1"/>
  <c r="AH964" i="1"/>
  <c r="AH956" i="1"/>
  <c r="AH948" i="1"/>
  <c r="AH940" i="1"/>
  <c r="AH924" i="1"/>
  <c r="AH908" i="1"/>
  <c r="AH900" i="1"/>
  <c r="AH892" i="1"/>
  <c r="AH884" i="1"/>
  <c r="AH876" i="1"/>
  <c r="AH868" i="1"/>
  <c r="AH860" i="1"/>
  <c r="AH852" i="1"/>
  <c r="AH844" i="1"/>
  <c r="AH836" i="1"/>
  <c r="AH828" i="1"/>
  <c r="AH820" i="1"/>
  <c r="AH812" i="1"/>
  <c r="AH804" i="1"/>
  <c r="AH796" i="1"/>
  <c r="AH788" i="1"/>
  <c r="AH780" i="1"/>
  <c r="AH772" i="1"/>
  <c r="AH764" i="1"/>
  <c r="AH756" i="1"/>
  <c r="AH748" i="1"/>
  <c r="AH740" i="1"/>
  <c r="AH732" i="1"/>
  <c r="AH724" i="1"/>
  <c r="AH716" i="1"/>
  <c r="AH708" i="1"/>
  <c r="AH700" i="1"/>
  <c r="AH692" i="1"/>
  <c r="AH684" i="1"/>
  <c r="AH676" i="1"/>
  <c r="AH668" i="1"/>
  <c r="AH660" i="1"/>
  <c r="AH652" i="1"/>
  <c r="AH644" i="1"/>
  <c r="AH636" i="1"/>
  <c r="AH628" i="1"/>
  <c r="AH620" i="1"/>
  <c r="AH612" i="1"/>
  <c r="AH604" i="1"/>
  <c r="AH596" i="1"/>
  <c r="AH588" i="1"/>
  <c r="AH580" i="1"/>
  <c r="AH572" i="1"/>
  <c r="AH564" i="1"/>
  <c r="AH556" i="1"/>
  <c r="AH548" i="1"/>
  <c r="AH540" i="1"/>
  <c r="AH532" i="1"/>
  <c r="AH524" i="1"/>
  <c r="AH516" i="1"/>
  <c r="AH508" i="1"/>
  <c r="AH500" i="1"/>
  <c r="AH492" i="1"/>
  <c r="AH484" i="1"/>
  <c r="AH476" i="1"/>
  <c r="AH468" i="1"/>
  <c r="AH460" i="1"/>
  <c r="AH452" i="1"/>
  <c r="AH444" i="1"/>
  <c r="AH436" i="1"/>
  <c r="AH428" i="1"/>
  <c r="AH420" i="1"/>
  <c r="AH412" i="1"/>
  <c r="AH404" i="1"/>
  <c r="AH396" i="1"/>
  <c r="AH388" i="1"/>
  <c r="AH380" i="1"/>
  <c r="AH372" i="1"/>
  <c r="AH364" i="1"/>
  <c r="AH356" i="1"/>
  <c r="AH348" i="1"/>
  <c r="AH340" i="1"/>
  <c r="AH332" i="1"/>
  <c r="AH324" i="1"/>
  <c r="AH316" i="1"/>
  <c r="AH308" i="1"/>
  <c r="AH300" i="1"/>
  <c r="AH292" i="1"/>
  <c r="AH284" i="1"/>
  <c r="AH276" i="1"/>
  <c r="AH268" i="1"/>
  <c r="AH260" i="1"/>
  <c r="AH252" i="1"/>
  <c r="AH244" i="1"/>
  <c r="AH236" i="1"/>
  <c r="AH228" i="1"/>
  <c r="AH220" i="1"/>
  <c r="AH212" i="1"/>
  <c r="AH204" i="1"/>
  <c r="AH196" i="1"/>
  <c r="AH188" i="1"/>
  <c r="AH180" i="1"/>
  <c r="AH172" i="1"/>
  <c r="AH164" i="1"/>
  <c r="AH156" i="1"/>
  <c r="AH148" i="1"/>
  <c r="AH140" i="1"/>
  <c r="AH132" i="1"/>
  <c r="AH124" i="1"/>
  <c r="AH116" i="1"/>
  <c r="AH108" i="1"/>
  <c r="AH100" i="1"/>
  <c r="AH92" i="1"/>
  <c r="AH84" i="1"/>
  <c r="AH76" i="1"/>
  <c r="AH68" i="1"/>
  <c r="AH60" i="1"/>
  <c r="AH52" i="1"/>
  <c r="AH44" i="1"/>
  <c r="AH36" i="1"/>
  <c r="AH28" i="1"/>
  <c r="AH20" i="1"/>
  <c r="AH12" i="1"/>
  <c r="AH4" i="1"/>
  <c r="AH1822" i="1"/>
  <c r="AH1814" i="1"/>
  <c r="AH1806" i="1"/>
  <c r="AH1798" i="1"/>
  <c r="AH1790" i="1"/>
  <c r="AH1782" i="1"/>
  <c r="AH1774" i="1"/>
  <c r="AH1766" i="1"/>
  <c r="AH1758" i="1"/>
  <c r="AH1750" i="1"/>
  <c r="AH1742" i="1"/>
  <c r="AH1734" i="1"/>
  <c r="AH1726" i="1"/>
  <c r="AH1718" i="1"/>
  <c r="AH1710" i="1"/>
  <c r="AH1702" i="1"/>
  <c r="AH1692" i="1"/>
  <c r="AH1496" i="1"/>
  <c r="AH1464" i="1"/>
  <c r="AH1432" i="1"/>
  <c r="AH1400" i="1"/>
  <c r="AH1368" i="1"/>
  <c r="AH1336" i="1"/>
  <c r="AH1304" i="1"/>
  <c r="AH1272" i="1"/>
  <c r="AH1240" i="1"/>
  <c r="AH1208" i="1"/>
  <c r="AH1176" i="1"/>
  <c r="AH1112" i="1"/>
  <c r="AH1080" i="1"/>
  <c r="AH1048" i="1"/>
  <c r="AH1016" i="1"/>
  <c r="AH984" i="1"/>
  <c r="AH952" i="1"/>
  <c r="AH916" i="1"/>
  <c r="AH869" i="1"/>
  <c r="AH809" i="1"/>
  <c r="AH745" i="1"/>
  <c r="AH681" i="1"/>
  <c r="AH617" i="1"/>
  <c r="AH553" i="1"/>
  <c r="AH489" i="1"/>
  <c r="AH425" i="1"/>
  <c r="AH361" i="1"/>
  <c r="AH294" i="1"/>
  <c r="AH216" i="1"/>
  <c r="AH41" i="1"/>
  <c r="AH179" i="1"/>
  <c r="AH171" i="1"/>
  <c r="AH155" i="1"/>
  <c r="AH147" i="1"/>
  <c r="AH139" i="1"/>
  <c r="AH131" i="1"/>
  <c r="AH123" i="1"/>
  <c r="AH115" i="1"/>
  <c r="AH107" i="1"/>
  <c r="AH91" i="1"/>
  <c r="AH83" i="1"/>
  <c r="AH75" i="1"/>
  <c r="AH67" i="1"/>
  <c r="AH59" i="1"/>
  <c r="AH51" i="1"/>
  <c r="AH43" i="1"/>
  <c r="AH35" i="1"/>
  <c r="AH19" i="1"/>
  <c r="AH11" i="1"/>
  <c r="AH1689" i="1"/>
  <c r="AH1673" i="1"/>
  <c r="AH1493" i="1"/>
  <c r="AH1461" i="1"/>
  <c r="AH1429" i="1"/>
  <c r="AH1397" i="1"/>
  <c r="AH1365" i="1"/>
  <c r="AH1333" i="1"/>
  <c r="AH1301" i="1"/>
  <c r="AH1269" i="1"/>
  <c r="AH1237" i="1"/>
  <c r="AH1205" i="1"/>
  <c r="AH1173" i="1"/>
  <c r="AH1141" i="1"/>
  <c r="AH1109" i="1"/>
  <c r="AH1077" i="1"/>
  <c r="AH1045" i="1"/>
  <c r="AH1013" i="1"/>
  <c r="AH981" i="1"/>
  <c r="AH949" i="1"/>
  <c r="AH913" i="1"/>
  <c r="AH865" i="1"/>
  <c r="AH286" i="1"/>
  <c r="AH121" i="1"/>
  <c r="AH27" i="1"/>
  <c r="B20" i="3" a="1"/>
  <c r="B20" i="3" s="1"/>
  <c r="B19" i="3" a="1"/>
  <c r="B19" i="3" s="1"/>
  <c r="B17" i="3" a="1"/>
  <c r="B17" i="3" s="1"/>
  <c r="B16" i="3" a="1"/>
  <c r="B16" i="3" s="1"/>
  <c r="B13" i="3" a="1"/>
  <c r="B13" i="3" s="1"/>
  <c r="B12" i="3" a="1"/>
  <c r="B12" i="3" s="1"/>
  <c r="B14" i="3" a="1"/>
  <c r="B14" i="3" s="1"/>
  <c r="B10" i="3" a="1"/>
  <c r="B10" i="3" s="1"/>
  <c r="B9" i="3" a="1"/>
  <c r="B9" i="3" s="1"/>
  <c r="B6" i="3" a="1"/>
  <c r="B6" i="3" s="1"/>
  <c r="B5" i="3" a="1"/>
  <c r="B5" i="3" s="1"/>
  <c r="B3" i="3" a="1"/>
  <c r="B3" i="3" s="1"/>
  <c r="B2" i="3" a="1"/>
  <c r="B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<sst xmlns="http://schemas.openxmlformats.org/spreadsheetml/2006/main" count="3769" uniqueCount="1916">
  <si>
    <t>ID</t>
  </si>
  <si>
    <t>x</t>
  </si>
  <si>
    <t>y</t>
  </si>
  <si>
    <t>CoralExt</t>
  </si>
  <si>
    <t>coral.presence</t>
  </si>
  <si>
    <t>seagrassExt</t>
  </si>
  <si>
    <t>seagrass.presence</t>
  </si>
  <si>
    <t>mangroveExt</t>
  </si>
  <si>
    <t>mangrove.presence</t>
  </si>
  <si>
    <t>seagrass.mn.ssp126.2050</t>
  </si>
  <si>
    <t>seagrass.mn.ssp126.2100</t>
  </si>
  <si>
    <t>seagrass.mn.ssp245.2050</t>
  </si>
  <si>
    <t>seagrass.mn.ssp245.2100</t>
  </si>
  <si>
    <t>seagrass.mn.ssp370.2050</t>
  </si>
  <si>
    <t>seagrass.mn.ssp370.2100</t>
  </si>
  <si>
    <t>seagrass.sd.ssp126.2050</t>
  </si>
  <si>
    <t>seagrass.sd.ssp126.2100</t>
  </si>
  <si>
    <t>seagrass.sd.ssp245.2050</t>
  </si>
  <si>
    <t>seagrass.sd.ssp245.2100</t>
  </si>
  <si>
    <t>seagrass.sd.ssp370.2050</t>
  </si>
  <si>
    <t>seagrass.sd.ssp370.2100</t>
  </si>
  <si>
    <t>corals.mn.ssp126.2050</t>
  </si>
  <si>
    <t>corals.mn.ssp126.2100</t>
  </si>
  <si>
    <t>corals.mn.ssp245.2050</t>
  </si>
  <si>
    <t>corals.mn.ssp245.2100</t>
  </si>
  <si>
    <t>corals.mn.ssp370.2050</t>
  </si>
  <si>
    <t>corals.mn.ssp370.2100</t>
  </si>
  <si>
    <t>corals.sd.ssp126.2050</t>
  </si>
  <si>
    <t>corals.sd.ssp126.2100</t>
  </si>
  <si>
    <t>corals.sd.ssp245.2050</t>
  </si>
  <si>
    <t>corals.sd.ssp245.2100</t>
  </si>
  <si>
    <t>corals.sd.ssp370.2050</t>
  </si>
  <si>
    <t>corals.sd.ssp370.2100</t>
  </si>
  <si>
    <t>mangrove.mn.ssp126.2050</t>
  </si>
  <si>
    <t>mangrove.mn.ssp126.2100</t>
  </si>
  <si>
    <t>mangrove.mn.ssp245.2050</t>
  </si>
  <si>
    <t>mangrove.mn.ssp245.2100</t>
  </si>
  <si>
    <t>mangrove.mn.ssp370.2050</t>
  </si>
  <si>
    <t>mangrove.mn.ssp370.2100</t>
  </si>
  <si>
    <t>mangrove.sd.ssp126.2050</t>
  </si>
  <si>
    <t>mangrove.sd.ssp126.2100</t>
  </si>
  <si>
    <t>mangrove.sd.ssp245.2050</t>
  </si>
  <si>
    <t>mangrove.sd.ssp245.2100</t>
  </si>
  <si>
    <t>mangrove.sd.ssp370.2050</t>
  </si>
  <si>
    <t>mangrove.sd.ssp370.2100</t>
  </si>
  <si>
    <t>A137</t>
  </si>
  <si>
    <t>A138</t>
  </si>
  <si>
    <t>A139</t>
  </si>
  <si>
    <t>A140</t>
  </si>
  <si>
    <t>A141</t>
  </si>
  <si>
    <t>AA129</t>
  </si>
  <si>
    <t>AA130</t>
  </si>
  <si>
    <t>AA131</t>
  </si>
  <si>
    <t>AA132</t>
  </si>
  <si>
    <t>AB129</t>
  </si>
  <si>
    <t>AB130</t>
  </si>
  <si>
    <t>AB131</t>
  </si>
  <si>
    <t>AC128</t>
  </si>
  <si>
    <t>AC129</t>
  </si>
  <si>
    <t>AC130</t>
  </si>
  <si>
    <t>AC131</t>
  </si>
  <si>
    <t>AD127</t>
  </si>
  <si>
    <t>AD128</t>
  </si>
  <si>
    <t>AD129</t>
  </si>
  <si>
    <t>AD130</t>
  </si>
  <si>
    <t>AE127</t>
  </si>
  <si>
    <t>AE128</t>
  </si>
  <si>
    <t>AE129</t>
  </si>
  <si>
    <t>AF126</t>
  </si>
  <si>
    <t>AF127</t>
  </si>
  <si>
    <t>AF128</t>
  </si>
  <si>
    <t>AF129</t>
  </si>
  <si>
    <t>AG125</t>
  </si>
  <si>
    <t>AG126</t>
  </si>
  <si>
    <t>AG127</t>
  </si>
  <si>
    <t>AG128</t>
  </si>
  <si>
    <t>AH124</t>
  </si>
  <si>
    <t>AH125</t>
  </si>
  <si>
    <t>AH126</t>
  </si>
  <si>
    <t>AH127</t>
  </si>
  <si>
    <t>AI124</t>
  </si>
  <si>
    <t>AI125</t>
  </si>
  <si>
    <t>AI126</t>
  </si>
  <si>
    <t>AJ122</t>
  </si>
  <si>
    <t>AJ123</t>
  </si>
  <si>
    <t>AJ124</t>
  </si>
  <si>
    <t>AK121</t>
  </si>
  <si>
    <t>AK122</t>
  </si>
  <si>
    <t>AK123</t>
  </si>
  <si>
    <t>AK124</t>
  </si>
  <si>
    <t>AL120</t>
  </si>
  <si>
    <t>AL121</t>
  </si>
  <si>
    <t>AL122</t>
  </si>
  <si>
    <t>AL123</t>
  </si>
  <si>
    <t>AM119</t>
  </si>
  <si>
    <t>AM120</t>
  </si>
  <si>
    <t>AM121</t>
  </si>
  <si>
    <t>AM122</t>
  </si>
  <si>
    <t>AN117</t>
  </si>
  <si>
    <t>AN118</t>
  </si>
  <si>
    <t>AN119</t>
  </si>
  <si>
    <t>AN120</t>
  </si>
  <si>
    <t>AN121</t>
  </si>
  <si>
    <t>AO115</t>
  </si>
  <si>
    <t>AO116</t>
  </si>
  <si>
    <t>AO117</t>
  </si>
  <si>
    <t>AO118</t>
  </si>
  <si>
    <t>AO119</t>
  </si>
  <si>
    <t>AO120</t>
  </si>
  <si>
    <t>AP114</t>
  </si>
  <si>
    <t>AP115</t>
  </si>
  <si>
    <t>AP116</t>
  </si>
  <si>
    <t>AP117</t>
  </si>
  <si>
    <t>AP118</t>
  </si>
  <si>
    <t>AP119</t>
  </si>
  <si>
    <t>AQ112</t>
  </si>
  <si>
    <t>AQ113</t>
  </si>
  <si>
    <t>AQ114</t>
  </si>
  <si>
    <t>AQ115</t>
  </si>
  <si>
    <t>AQ116</t>
  </si>
  <si>
    <t>AQ117</t>
  </si>
  <si>
    <t>AR111</t>
  </si>
  <si>
    <t>AR112</t>
  </si>
  <si>
    <t>AR113</t>
  </si>
  <si>
    <t>AR114</t>
  </si>
  <si>
    <t>AR115</t>
  </si>
  <si>
    <t>AS110</t>
  </si>
  <si>
    <t>AS111</t>
  </si>
  <si>
    <t>AS112</t>
  </si>
  <si>
    <t>AS113</t>
  </si>
  <si>
    <t>AS114</t>
  </si>
  <si>
    <t>AT109</t>
  </si>
  <si>
    <t>AT110</t>
  </si>
  <si>
    <t>AT111</t>
  </si>
  <si>
    <t>AT112</t>
  </si>
  <si>
    <t>AT113</t>
  </si>
  <si>
    <t>AU109</t>
  </si>
  <si>
    <t>AU110</t>
  </si>
  <si>
    <t>AU111</t>
  </si>
  <si>
    <t>AU112</t>
  </si>
  <si>
    <t>AV107</t>
  </si>
  <si>
    <t>AV108</t>
  </si>
  <si>
    <t>AV109</t>
  </si>
  <si>
    <t>AV110</t>
  </si>
  <si>
    <t>AW106</t>
  </si>
  <si>
    <t>AW107</t>
  </si>
  <si>
    <t>AW108</t>
  </si>
  <si>
    <t>AW109</t>
  </si>
  <si>
    <t>AX105</t>
  </si>
  <si>
    <t>AX106</t>
  </si>
  <si>
    <t>AX107</t>
  </si>
  <si>
    <t>AX108</t>
  </si>
  <si>
    <t>AX109</t>
  </si>
  <si>
    <t>AY104</t>
  </si>
  <si>
    <t>AY105</t>
  </si>
  <si>
    <t>AY106</t>
  </si>
  <si>
    <t>AY107</t>
  </si>
  <si>
    <t>AY108</t>
  </si>
  <si>
    <t>AZ103</t>
  </si>
  <si>
    <t>AZ104</t>
  </si>
  <si>
    <t>AZ105</t>
  </si>
  <si>
    <t>AZ106</t>
  </si>
  <si>
    <t>AZ107</t>
  </si>
  <si>
    <t>B136</t>
  </si>
  <si>
    <t>B137</t>
  </si>
  <si>
    <t>B138</t>
  </si>
  <si>
    <t>B139</t>
  </si>
  <si>
    <t>B140</t>
  </si>
  <si>
    <t>B141</t>
  </si>
  <si>
    <t>B142</t>
  </si>
  <si>
    <t>BA103</t>
  </si>
  <si>
    <t>BA104</t>
  </si>
  <si>
    <t>BA105</t>
  </si>
  <si>
    <t>BA106</t>
  </si>
  <si>
    <t>BB102</t>
  </si>
  <si>
    <t>BB103</t>
  </si>
  <si>
    <t>BB104</t>
  </si>
  <si>
    <t>BB105</t>
  </si>
  <si>
    <t>BC101</t>
  </si>
  <si>
    <t>BC102</t>
  </si>
  <si>
    <t>BC103</t>
  </si>
  <si>
    <t>BC104</t>
  </si>
  <si>
    <t>BD100</t>
  </si>
  <si>
    <t>BD101</t>
  </si>
  <si>
    <t>BD102</t>
  </si>
  <si>
    <t>BD103</t>
  </si>
  <si>
    <t>BD104</t>
  </si>
  <si>
    <t>BD99</t>
  </si>
  <si>
    <t>BE100</t>
  </si>
  <si>
    <t>BE101</t>
  </si>
  <si>
    <t>BE102</t>
  </si>
  <si>
    <t>BE103</t>
  </si>
  <si>
    <t>BE98</t>
  </si>
  <si>
    <t>BE99</t>
  </si>
  <si>
    <t>BF100</t>
  </si>
  <si>
    <t>BF101</t>
  </si>
  <si>
    <t>BF102</t>
  </si>
  <si>
    <t>BF98</t>
  </si>
  <si>
    <t>BF99</t>
  </si>
  <si>
    <t>BG100</t>
  </si>
  <si>
    <t>BG101</t>
  </si>
  <si>
    <t>BG96</t>
  </si>
  <si>
    <t>BG97</t>
  </si>
  <si>
    <t>BG98</t>
  </si>
  <si>
    <t>BG99</t>
  </si>
  <si>
    <t>BH100</t>
  </si>
  <si>
    <t>BH95</t>
  </si>
  <si>
    <t>BH96</t>
  </si>
  <si>
    <t>BH97</t>
  </si>
  <si>
    <t>BH98</t>
  </si>
  <si>
    <t>BH99</t>
  </si>
  <si>
    <t>BI95</t>
  </si>
  <si>
    <t>BI96</t>
  </si>
  <si>
    <t>BI97</t>
  </si>
  <si>
    <t>BI98</t>
  </si>
  <si>
    <t>BI99</t>
  </si>
  <si>
    <t>BJ95</t>
  </si>
  <si>
    <t>BJ96</t>
  </si>
  <si>
    <t>BJ97</t>
  </si>
  <si>
    <t>BK94</t>
  </si>
  <si>
    <t>BK95</t>
  </si>
  <si>
    <t>BK96</t>
  </si>
  <si>
    <t>BK97</t>
  </si>
  <si>
    <t>BL157</t>
  </si>
  <si>
    <t>BL158</t>
  </si>
  <si>
    <t>BL159</t>
  </si>
  <si>
    <t>BL94</t>
  </si>
  <si>
    <t>BL95</t>
  </si>
  <si>
    <t>BL96</t>
  </si>
  <si>
    <t>BL97</t>
  </si>
  <si>
    <t>BM157</t>
  </si>
  <si>
    <t>BM158</t>
  </si>
  <si>
    <t>BM159</t>
  </si>
  <si>
    <t>BM93</t>
  </si>
  <si>
    <t>BM94</t>
  </si>
  <si>
    <t>BM95</t>
  </si>
  <si>
    <t>BM96</t>
  </si>
  <si>
    <t>BN157</t>
  </si>
  <si>
    <t>BN158</t>
  </si>
  <si>
    <t>BN159</t>
  </si>
  <si>
    <t>BN160</t>
  </si>
  <si>
    <t>BN93</t>
  </si>
  <si>
    <t>BN94</t>
  </si>
  <si>
    <t>BN95</t>
  </si>
  <si>
    <t>BN96</t>
  </si>
  <si>
    <t>BO156</t>
  </si>
  <si>
    <t>BO157</t>
  </si>
  <si>
    <t>BO158</t>
  </si>
  <si>
    <t>BO159</t>
  </si>
  <si>
    <t>BO160</t>
  </si>
  <si>
    <t>BO92</t>
  </si>
  <si>
    <t>BO93</t>
  </si>
  <si>
    <t>BO94</t>
  </si>
  <si>
    <t>BO95</t>
  </si>
  <si>
    <t>BP156</t>
  </si>
  <si>
    <t>BP157</t>
  </si>
  <si>
    <t>BP158</t>
  </si>
  <si>
    <t>BP159</t>
  </si>
  <si>
    <t>BP160</t>
  </si>
  <si>
    <t>BP91</t>
  </si>
  <si>
    <t>BP92</t>
  </si>
  <si>
    <t>BP93</t>
  </si>
  <si>
    <t>BP94</t>
  </si>
  <si>
    <t>BP95</t>
  </si>
  <si>
    <t>BQ156</t>
  </si>
  <si>
    <t>BQ157</t>
  </si>
  <si>
    <t>BQ158</t>
  </si>
  <si>
    <t>BQ159</t>
  </si>
  <si>
    <t>BQ160</t>
  </si>
  <si>
    <t>BQ91</t>
  </si>
  <si>
    <t>BQ92</t>
  </si>
  <si>
    <t>BQ93</t>
  </si>
  <si>
    <t>BQ94</t>
  </si>
  <si>
    <t>BQ95</t>
  </si>
  <si>
    <t>BQ96</t>
  </si>
  <si>
    <t>BR157</t>
  </si>
  <si>
    <t>BR158</t>
  </si>
  <si>
    <t>BR91</t>
  </si>
  <si>
    <t>BR92</t>
  </si>
  <si>
    <t>BR93</t>
  </si>
  <si>
    <t>BR94</t>
  </si>
  <si>
    <t>BR95</t>
  </si>
  <si>
    <t>BR96</t>
  </si>
  <si>
    <t>BS91</t>
  </si>
  <si>
    <t>BS92</t>
  </si>
  <si>
    <t>BS93</t>
  </si>
  <si>
    <t>BS94</t>
  </si>
  <si>
    <t>BS95</t>
  </si>
  <si>
    <t>BS96</t>
  </si>
  <si>
    <t>BT157</t>
  </si>
  <si>
    <t>BT158</t>
  </si>
  <si>
    <t>BT90</t>
  </si>
  <si>
    <t>BT91</t>
  </si>
  <si>
    <t>BT92</t>
  </si>
  <si>
    <t>BT93</t>
  </si>
  <si>
    <t>BT94</t>
  </si>
  <si>
    <t>BT95</t>
  </si>
  <si>
    <t>BT96</t>
  </si>
  <si>
    <t>BU156</t>
  </si>
  <si>
    <t>BU157</t>
  </si>
  <si>
    <t>BU158</t>
  </si>
  <si>
    <t>BU90</t>
  </si>
  <si>
    <t>BU91</t>
  </si>
  <si>
    <t>BU92</t>
  </si>
  <si>
    <t>BU93</t>
  </si>
  <si>
    <t>BU94</t>
  </si>
  <si>
    <t>BV156</t>
  </si>
  <si>
    <t>BV157</t>
  </si>
  <si>
    <t>BV158</t>
  </si>
  <si>
    <t>BV90</t>
  </si>
  <si>
    <t>BV91</t>
  </si>
  <si>
    <t>BV92</t>
  </si>
  <si>
    <t>BV93</t>
  </si>
  <si>
    <t>BV94</t>
  </si>
  <si>
    <t>BV95</t>
  </si>
  <si>
    <t>BW90</t>
  </si>
  <si>
    <t>BW91</t>
  </si>
  <si>
    <t>BW92</t>
  </si>
  <si>
    <t>BW93</t>
  </si>
  <si>
    <t>BW94</t>
  </si>
  <si>
    <t>BW95</t>
  </si>
  <si>
    <t>BX90</t>
  </si>
  <si>
    <t>BX91</t>
  </si>
  <si>
    <t>BX92</t>
  </si>
  <si>
    <t>BX93</t>
  </si>
  <si>
    <t>BX94</t>
  </si>
  <si>
    <t>BX95</t>
  </si>
  <si>
    <t>BY160</t>
  </si>
  <si>
    <t>BY161</t>
  </si>
  <si>
    <t>BY91</t>
  </si>
  <si>
    <t>BY92</t>
  </si>
  <si>
    <t>BY93</t>
  </si>
  <si>
    <t>BY94</t>
  </si>
  <si>
    <t>BY95</t>
  </si>
  <si>
    <t>BZ160</t>
  </si>
  <si>
    <t>BZ161</t>
  </si>
  <si>
    <t>BZ162</t>
  </si>
  <si>
    <t>BZ92</t>
  </si>
  <si>
    <t>BZ93</t>
  </si>
  <si>
    <t>BZ94</t>
  </si>
  <si>
    <t>BZ95</t>
  </si>
  <si>
    <t>C108</t>
  </si>
  <si>
    <t>C109</t>
  </si>
  <si>
    <t>C110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</si>
  <si>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</si>
  <si>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</si>
  <si>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</si>
  <si>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</si>
  <si>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</si>
  <si>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</si>
  <si>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</si>
  <si>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</si>
  <si>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</si>
  <si>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</si>
  <si>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CA160</t>
  </si>
  <si>
    <t>CA161</t>
  </si>
  <si>
    <t>CA162</t>
  </si>
  <si>
    <t>CA92</t>
  </si>
  <si>
    <t>CA93</t>
  </si>
  <si>
    <t>CA94</t>
  </si>
  <si>
    <t>CA95</t>
  </si>
  <si>
    <t>CA96</t>
  </si>
  <si>
    <t>CB92</t>
  </si>
  <si>
    <t>CB93</t>
  </si>
  <si>
    <t>CB94</t>
  </si>
  <si>
    <t>CB95</t>
  </si>
  <si>
    <t>CB96</t>
  </si>
  <si>
    <t>CC92</t>
  </si>
  <si>
    <t>CC93</t>
  </si>
  <si>
    <t>CC94</t>
  </si>
  <si>
    <t>CC95</t>
  </si>
  <si>
    <t>CC96</t>
  </si>
  <si>
    <t>CD92</t>
  </si>
  <si>
    <t>CD93</t>
  </si>
  <si>
    <t>CD94</t>
  </si>
  <si>
    <t>CD95</t>
  </si>
  <si>
    <t>CD96</t>
  </si>
  <si>
    <t>CE92</t>
  </si>
  <si>
    <t>CE93</t>
  </si>
  <si>
    <t>CE94</t>
  </si>
  <si>
    <t>CE95</t>
  </si>
  <si>
    <t>CF92</t>
  </si>
  <si>
    <t>CF93</t>
  </si>
  <si>
    <t>CF94</t>
  </si>
  <si>
    <t>CG92</t>
  </si>
  <si>
    <t>CG93</t>
  </si>
  <si>
    <t>CG94</t>
  </si>
  <si>
    <t>CG95</t>
  </si>
  <si>
    <t>CH120</t>
  </si>
  <si>
    <t>CH121</t>
  </si>
  <si>
    <t>CH122</t>
  </si>
  <si>
    <t>CH92</t>
  </si>
  <si>
    <t>CH93</t>
  </si>
  <si>
    <t>CH94</t>
  </si>
  <si>
    <t>CH95</t>
  </si>
  <si>
    <t>CI120</t>
  </si>
  <si>
    <t>CI121</t>
  </si>
  <si>
    <t>CI122</t>
  </si>
  <si>
    <t>CI123</t>
  </si>
  <si>
    <t>CI93</t>
  </si>
  <si>
    <t>CI94</t>
  </si>
  <si>
    <t>CI95</t>
  </si>
  <si>
    <t>CJ120</t>
  </si>
  <si>
    <t>CJ121</t>
  </si>
  <si>
    <t>CJ122</t>
  </si>
  <si>
    <t>CJ123</t>
  </si>
  <si>
    <t>CJ125</t>
  </si>
  <si>
    <t>CJ126</t>
  </si>
  <si>
    <t>CJ127</t>
  </si>
  <si>
    <t>CJ93</t>
  </si>
  <si>
    <t>CJ94</t>
  </si>
  <si>
    <t>CJ95</t>
  </si>
  <si>
    <t>CJ96</t>
  </si>
  <si>
    <t>CK121</t>
  </si>
  <si>
    <t>CK122</t>
  </si>
  <si>
    <t>CK123</t>
  </si>
  <si>
    <t>CK125</t>
  </si>
  <si>
    <t>CK126</t>
  </si>
  <si>
    <t>CK127</t>
  </si>
  <si>
    <t>CK94</t>
  </si>
  <si>
    <t>CK95</t>
  </si>
  <si>
    <t>CK96</t>
  </si>
  <si>
    <t>CL121</t>
  </si>
  <si>
    <t>CL122</t>
  </si>
  <si>
    <t>CL94</t>
  </si>
  <si>
    <t>CL95</t>
  </si>
  <si>
    <t>CL96</t>
  </si>
  <si>
    <t>CL97</t>
  </si>
  <si>
    <t>CL98</t>
  </si>
  <si>
    <t>CM94</t>
  </si>
  <si>
    <t>CM95</t>
  </si>
  <si>
    <t>CM96</t>
  </si>
  <si>
    <t>CM97</t>
  </si>
  <si>
    <t>CM98</t>
  </si>
  <si>
    <t>CM99</t>
  </si>
  <si>
    <t>CN96</t>
  </si>
  <si>
    <t>CN97</t>
  </si>
  <si>
    <t>CN98</t>
  </si>
  <si>
    <t>CN99</t>
  </si>
  <si>
    <t>CO97</t>
  </si>
  <si>
    <t>CO98</t>
  </si>
  <si>
    <t>CO99</t>
  </si>
  <si>
    <t>CP109</t>
  </si>
  <si>
    <t>CP110</t>
  </si>
  <si>
    <t>CP96</t>
  </si>
  <si>
    <t>CP97</t>
  </si>
  <si>
    <t>CP98</t>
  </si>
  <si>
    <t>CP99</t>
  </si>
  <si>
    <t>CQ108</t>
  </si>
  <si>
    <t>CQ109</t>
  </si>
  <si>
    <t>CQ110</t>
  </si>
  <si>
    <t>CQ96</t>
  </si>
  <si>
    <t>CQ97</t>
  </si>
  <si>
    <t>CQ98</t>
  </si>
  <si>
    <t>CQ99</t>
  </si>
  <si>
    <t>CR108</t>
  </si>
  <si>
    <t>CR109</t>
  </si>
  <si>
    <t>CR110</t>
  </si>
  <si>
    <t>CR96</t>
  </si>
  <si>
    <t>CR97</t>
  </si>
  <si>
    <t>CR98</t>
  </si>
  <si>
    <t>CS108</t>
  </si>
  <si>
    <t>CS109</t>
  </si>
  <si>
    <t>CS110</t>
  </si>
  <si>
    <t>CS111</t>
  </si>
  <si>
    <t>CS112</t>
  </si>
  <si>
    <t>CS113</t>
  </si>
  <si>
    <t>CS114</t>
  </si>
  <si>
    <t>CS131</t>
  </si>
  <si>
    <t>CS132</t>
  </si>
  <si>
    <t>CS133</t>
  </si>
  <si>
    <t>CS134</t>
  </si>
  <si>
    <t>CS96</t>
  </si>
  <si>
    <t>CS97</t>
  </si>
  <si>
    <t>CS98</t>
  </si>
  <si>
    <t>CS99</t>
  </si>
  <si>
    <t>CT108</t>
  </si>
  <si>
    <t>CT109</t>
  </si>
  <si>
    <t>CT110</t>
  </si>
  <si>
    <t>CT111</t>
  </si>
  <si>
    <t>CT112</t>
  </si>
  <si>
    <t>CT113</t>
  </si>
  <si>
    <t>CT114</t>
  </si>
  <si>
    <t>CT115</t>
  </si>
  <si>
    <t>CT130</t>
  </si>
  <si>
    <t>CT131</t>
  </si>
  <si>
    <t>CT132</t>
  </si>
  <si>
    <t>CT133</t>
  </si>
  <si>
    <t>CT134</t>
  </si>
  <si>
    <t>CT97</t>
  </si>
  <si>
    <t>CT98</t>
  </si>
  <si>
    <t>CT99</t>
  </si>
  <si>
    <t>CU109</t>
  </si>
  <si>
    <t>CU110</t>
  </si>
  <si>
    <t>CU111</t>
  </si>
  <si>
    <t>CU112</t>
  </si>
  <si>
    <t>CU113</t>
  </si>
  <si>
    <t>CU114</t>
  </si>
  <si>
    <t>CU115</t>
  </si>
  <si>
    <t>CU116</t>
  </si>
  <si>
    <t>CU130</t>
  </si>
  <si>
    <t>CU131</t>
  </si>
  <si>
    <t>CU132</t>
  </si>
  <si>
    <t>CU133</t>
  </si>
  <si>
    <t>CU134</t>
  </si>
  <si>
    <t>CU135</t>
  </si>
  <si>
    <t>CU97</t>
  </si>
  <si>
    <t>CU98</t>
  </si>
  <si>
    <t>CU99</t>
  </si>
  <si>
    <t>CV109</t>
  </si>
  <si>
    <t>CV110</t>
  </si>
  <si>
    <t>CV111</t>
  </si>
  <si>
    <t>CV112</t>
  </si>
  <si>
    <t>CV113</t>
  </si>
  <si>
    <t>CV114</t>
  </si>
  <si>
    <t>CV115</t>
  </si>
  <si>
    <t>CV116</t>
  </si>
  <si>
    <t>CV117</t>
  </si>
  <si>
    <t>CV118</t>
  </si>
  <si>
    <t>CV130</t>
  </si>
  <si>
    <t>CV131</t>
  </si>
  <si>
    <t>CV132</t>
  </si>
  <si>
    <t>CV133</t>
  </si>
  <si>
    <t>CV134</t>
  </si>
  <si>
    <t>CV135</t>
  </si>
  <si>
    <t>CV136</t>
  </si>
  <si>
    <t>CV97</t>
  </si>
  <si>
    <t>CV98</t>
  </si>
  <si>
    <t>CV99</t>
  </si>
  <si>
    <t>CW115</t>
  </si>
  <si>
    <t>CW116</t>
  </si>
  <si>
    <t>CW117</t>
  </si>
  <si>
    <t>CW118</t>
  </si>
  <si>
    <t>CW130</t>
  </si>
  <si>
    <t>CW131</t>
  </si>
  <si>
    <t>CW132</t>
  </si>
  <si>
    <t>CW133</t>
  </si>
  <si>
    <t>CW134</t>
  </si>
  <si>
    <t>CW135</t>
  </si>
  <si>
    <t>CW136</t>
  </si>
  <si>
    <t>CW96</t>
  </si>
  <si>
    <t>CW97</t>
  </si>
  <si>
    <t>CW98</t>
  </si>
  <si>
    <t>CW99</t>
  </si>
  <si>
    <t>CX115</t>
  </si>
  <si>
    <t>CX116</t>
  </si>
  <si>
    <t>CX117</t>
  </si>
  <si>
    <t>CX128</t>
  </si>
  <si>
    <t>CX129</t>
  </si>
  <si>
    <t>CX130</t>
  </si>
  <si>
    <t>CX131</t>
  </si>
  <si>
    <t>CX132</t>
  </si>
  <si>
    <t>CX134</t>
  </si>
  <si>
    <t>CX135</t>
  </si>
  <si>
    <t>CX136</t>
  </si>
  <si>
    <t>CX96</t>
  </si>
  <si>
    <t>CX97</t>
  </si>
  <si>
    <t>CX98</t>
  </si>
  <si>
    <t>CX99</t>
  </si>
  <si>
    <t>CY116</t>
  </si>
  <si>
    <t>CY117</t>
  </si>
  <si>
    <t>CY127</t>
  </si>
  <si>
    <t>CY128</t>
  </si>
  <si>
    <t>CY129</t>
  </si>
  <si>
    <t>CY130</t>
  </si>
  <si>
    <t>CY131</t>
  </si>
  <si>
    <t>CY132</t>
  </si>
  <si>
    <t>CY135</t>
  </si>
  <si>
    <t>CY136</t>
  </si>
  <si>
    <t>CY97</t>
  </si>
  <si>
    <t>CY98</t>
  </si>
  <si>
    <t>CY99</t>
  </si>
  <si>
    <t>CZ126</t>
  </si>
  <si>
    <t>CZ127</t>
  </si>
  <si>
    <t>CZ128</t>
  </si>
  <si>
    <t>CZ129</t>
  </si>
  <si>
    <t>CZ130</t>
  </si>
  <si>
    <t>CZ131</t>
  </si>
  <si>
    <t>CZ132</t>
  </si>
  <si>
    <t>CZ135</t>
  </si>
  <si>
    <t>CZ136</t>
  </si>
  <si>
    <t>CZ97</t>
  </si>
  <si>
    <t>CZ98</t>
  </si>
  <si>
    <t>CZ99</t>
  </si>
  <si>
    <t>D108</t>
  </si>
  <si>
    <t>D109</t>
  </si>
  <si>
    <t>D110</t>
  </si>
  <si>
    <t>D111</t>
  </si>
  <si>
    <t>D124</t>
  </si>
  <si>
    <t>D125</t>
  </si>
  <si>
    <t>D126</t>
  </si>
  <si>
    <t>D127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</si>
  <si>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</si>
  <si>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</si>
  <si>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</si>
  <si>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</si>
  <si>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</si>
  <si>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</si>
  <si>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</si>
  <si>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</si>
  <si>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</si>
  <si>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</si>
  <si>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</si>
  <si>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</si>
  <si>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DA126</t>
  </si>
  <si>
    <t>DA127</t>
  </si>
  <si>
    <t>DA128</t>
  </si>
  <si>
    <t>DA129</t>
  </si>
  <si>
    <t>DA130</t>
  </si>
  <si>
    <t>DA97</t>
  </si>
  <si>
    <t>DA98</t>
  </si>
  <si>
    <t>DA99</t>
  </si>
  <si>
    <t>DB126</t>
  </si>
  <si>
    <t>DB127</t>
  </si>
  <si>
    <t>DB128</t>
  </si>
  <si>
    <t>DB129</t>
  </si>
  <si>
    <t>DB130</t>
  </si>
  <si>
    <t>DB97</t>
  </si>
  <si>
    <t>DB98</t>
  </si>
  <si>
    <t>DB99</t>
  </si>
  <si>
    <t>DC100</t>
  </si>
  <si>
    <t>DC126</t>
  </si>
  <si>
    <t>DC127</t>
  </si>
  <si>
    <t>DC128</t>
  </si>
  <si>
    <t>DC129</t>
  </si>
  <si>
    <t>DC97</t>
  </si>
  <si>
    <t>DC98</t>
  </si>
  <si>
    <t>DC99</t>
  </si>
  <si>
    <t>DD100</t>
  </si>
  <si>
    <t>DD124</t>
  </si>
  <si>
    <t>DD125</t>
  </si>
  <si>
    <t>DD126</t>
  </si>
  <si>
    <t>DD127</t>
  </si>
  <si>
    <t>DD128</t>
  </si>
  <si>
    <t>DD129</t>
  </si>
  <si>
    <t>DD136</t>
  </si>
  <si>
    <t>DD137</t>
  </si>
  <si>
    <t>DD97</t>
  </si>
  <si>
    <t>DD98</t>
  </si>
  <si>
    <t>DD99</t>
  </si>
  <si>
    <t>DE100</t>
  </si>
  <si>
    <t>DE123</t>
  </si>
  <si>
    <t>DE124</t>
  </si>
  <si>
    <t>DE125</t>
  </si>
  <si>
    <t>DE126</t>
  </si>
  <si>
    <t>DE127</t>
  </si>
  <si>
    <t>DE128</t>
  </si>
  <si>
    <t>DE129</t>
  </si>
  <si>
    <t>DE136</t>
  </si>
  <si>
    <t>DE137</t>
  </si>
  <si>
    <t>DE97</t>
  </si>
  <si>
    <t>DE98</t>
  </si>
  <si>
    <t>DE99</t>
  </si>
  <si>
    <t>DF100</t>
  </si>
  <si>
    <t>DF122</t>
  </si>
  <si>
    <t>DF123</t>
  </si>
  <si>
    <t>DF124</t>
  </si>
  <si>
    <t>DF125</t>
  </si>
  <si>
    <t>DF126</t>
  </si>
  <si>
    <t>DF127</t>
  </si>
  <si>
    <t>DF128</t>
  </si>
  <si>
    <t>DF135</t>
  </si>
  <si>
    <t>DF136</t>
  </si>
  <si>
    <t>DF137</t>
  </si>
  <si>
    <t>DF97</t>
  </si>
  <si>
    <t>DF98</t>
  </si>
  <si>
    <t>DF99</t>
  </si>
  <si>
    <t>DG121</t>
  </si>
  <si>
    <t>DG122</t>
  </si>
  <si>
    <t>DG123</t>
  </si>
  <si>
    <t>DG124</t>
  </si>
  <si>
    <t>DG125</t>
  </si>
  <si>
    <t>DG126</t>
  </si>
  <si>
    <t>DG134</t>
  </si>
  <si>
    <t>DG135</t>
  </si>
  <si>
    <t>DG136</t>
  </si>
  <si>
    <t>DG97</t>
  </si>
  <si>
    <t>DG98</t>
  </si>
  <si>
    <t>DG99</t>
  </si>
  <si>
    <t>DH117</t>
  </si>
  <si>
    <t>DH118</t>
  </si>
  <si>
    <t>DH119</t>
  </si>
  <si>
    <t>DH120</t>
  </si>
  <si>
    <t>DH121</t>
  </si>
  <si>
    <t>DH122</t>
  </si>
  <si>
    <t>DH123</t>
  </si>
  <si>
    <t>DH124</t>
  </si>
  <si>
    <t>DH125</t>
  </si>
  <si>
    <t>DH126</t>
  </si>
  <si>
    <t>DH134</t>
  </si>
  <si>
    <t>DH135</t>
  </si>
  <si>
    <t>DH136</t>
  </si>
  <si>
    <t>DH137</t>
  </si>
  <si>
    <t>DH138</t>
  </si>
  <si>
    <t>DH153</t>
  </si>
  <si>
    <t>DH154</t>
  </si>
  <si>
    <t>DH96</t>
  </si>
  <si>
    <t>DH97</t>
  </si>
  <si>
    <t>DH98</t>
  </si>
  <si>
    <t>DH99</t>
  </si>
  <si>
    <t>DI115</t>
  </si>
  <si>
    <t>DI116</t>
  </si>
  <si>
    <t>DI117</t>
  </si>
  <si>
    <t>DI118</t>
  </si>
  <si>
    <t>DI119</t>
  </si>
  <si>
    <t>DI120</t>
  </si>
  <si>
    <t>DI121</t>
  </si>
  <si>
    <t>DI122</t>
  </si>
  <si>
    <t>DI123</t>
  </si>
  <si>
    <t>DI124</t>
  </si>
  <si>
    <t>DI134</t>
  </si>
  <si>
    <t>DI135</t>
  </si>
  <si>
    <t>DI136</t>
  </si>
  <si>
    <t>DI137</t>
  </si>
  <si>
    <t>DI138</t>
  </si>
  <si>
    <t>DI153</t>
  </si>
  <si>
    <t>DI154</t>
  </si>
  <si>
    <t>DI155</t>
  </si>
  <si>
    <t>DI95</t>
  </si>
  <si>
    <t>DI96</t>
  </si>
  <si>
    <t>DI97</t>
  </si>
  <si>
    <t>DI98</t>
  </si>
  <si>
    <t>DJ112</t>
  </si>
  <si>
    <t>DJ113</t>
  </si>
  <si>
    <t>DJ114</t>
  </si>
  <si>
    <t>DJ115</t>
  </si>
  <si>
    <t>DJ116</t>
  </si>
  <si>
    <t>DJ117</t>
  </si>
  <si>
    <t>DJ118</t>
  </si>
  <si>
    <t>DJ119</t>
  </si>
  <si>
    <t>DJ120</t>
  </si>
  <si>
    <t>DJ121</t>
  </si>
  <si>
    <t>DJ122</t>
  </si>
  <si>
    <t>DJ133</t>
  </si>
  <si>
    <t>DJ134</t>
  </si>
  <si>
    <t>DJ135</t>
  </si>
  <si>
    <t>DJ136</t>
  </si>
  <si>
    <t>DJ137</t>
  </si>
  <si>
    <t>DJ138</t>
  </si>
  <si>
    <t>DJ153</t>
  </si>
  <si>
    <t>DJ154</t>
  </si>
  <si>
    <t>DJ155</t>
  </si>
  <si>
    <t>DJ94</t>
  </si>
  <si>
    <t>DJ95</t>
  </si>
  <si>
    <t>DJ96</t>
  </si>
  <si>
    <t>DJ97</t>
  </si>
  <si>
    <t>DK112</t>
  </si>
  <si>
    <t>DK113</t>
  </si>
  <si>
    <t>DK114</t>
  </si>
  <si>
    <t>DK115</t>
  </si>
  <si>
    <t>DK116</t>
  </si>
  <si>
    <t>DK117</t>
  </si>
  <si>
    <t>DK118</t>
  </si>
  <si>
    <t>DK119</t>
  </si>
  <si>
    <t>DK121</t>
  </si>
  <si>
    <t>DK134</t>
  </si>
  <si>
    <t>DK135</t>
  </si>
  <si>
    <t>DK136</t>
  </si>
  <si>
    <t>DK137</t>
  </si>
  <si>
    <t>DK93</t>
  </si>
  <si>
    <t>DK94</t>
  </si>
  <si>
    <t>DK95</t>
  </si>
  <si>
    <t>DK96</t>
  </si>
  <si>
    <t>DK97</t>
  </si>
  <si>
    <t>DL112</t>
  </si>
  <si>
    <t>DL113</t>
  </si>
  <si>
    <t>DL114</t>
  </si>
  <si>
    <t>DL115</t>
  </si>
  <si>
    <t>DL134</t>
  </si>
  <si>
    <t>DL135</t>
  </si>
  <si>
    <t>DL136</t>
  </si>
  <si>
    <t>DL137</t>
  </si>
  <si>
    <t>DL92</t>
  </si>
  <si>
    <t>DL93</t>
  </si>
  <si>
    <t>DL94</t>
  </si>
  <si>
    <t>DL95</t>
  </si>
  <si>
    <t>DL96</t>
  </si>
  <si>
    <t>DM106</t>
  </si>
  <si>
    <t>DM107</t>
  </si>
  <si>
    <t>DM112</t>
  </si>
  <si>
    <t>DM113</t>
  </si>
  <si>
    <t>DM114</t>
  </si>
  <si>
    <t>DM133</t>
  </si>
  <si>
    <t>DM134</t>
  </si>
  <si>
    <t>DM135</t>
  </si>
  <si>
    <t>DM136</t>
  </si>
  <si>
    <t>DM137</t>
  </si>
  <si>
    <t>DM89</t>
  </si>
  <si>
    <t>DM90</t>
  </si>
  <si>
    <t>DM91</t>
  </si>
  <si>
    <t>DM92</t>
  </si>
  <si>
    <t>DM93</t>
  </si>
  <si>
    <t>DM94</t>
  </si>
  <si>
    <t>DM95</t>
  </si>
  <si>
    <t>DN106</t>
  </si>
  <si>
    <t>DN107</t>
  </si>
  <si>
    <t>DN108</t>
  </si>
  <si>
    <t>DN111</t>
  </si>
  <si>
    <t>DN112</t>
  </si>
  <si>
    <t>DN113</t>
  </si>
  <si>
    <t>DN114</t>
  </si>
  <si>
    <t>DN133</t>
  </si>
  <si>
    <t>DN134</t>
  </si>
  <si>
    <t>DN135</t>
  </si>
  <si>
    <t>DN136</t>
  </si>
  <si>
    <t>DN87</t>
  </si>
  <si>
    <t>DN88</t>
  </si>
  <si>
    <t>DN89</t>
  </si>
  <si>
    <t>DN90</t>
  </si>
  <si>
    <t>DN91</t>
  </si>
  <si>
    <t>DN92</t>
  </si>
  <si>
    <t>DN93</t>
  </si>
  <si>
    <t>DO106</t>
  </si>
  <si>
    <t>DO107</t>
  </si>
  <si>
    <t>DO110</t>
  </si>
  <si>
    <t>DO111</t>
  </si>
  <si>
    <t>DO112</t>
  </si>
  <si>
    <t>DO113</t>
  </si>
  <si>
    <t>DO133</t>
  </si>
  <si>
    <t>DO134</t>
  </si>
  <si>
    <t>DO135</t>
  </si>
  <si>
    <t>DO136</t>
  </si>
  <si>
    <t>DO85</t>
  </si>
  <si>
    <t>DO86</t>
  </si>
  <si>
    <t>DO87</t>
  </si>
  <si>
    <t>DO88</t>
  </si>
  <si>
    <t>DO89</t>
  </si>
  <si>
    <t>DO90</t>
  </si>
  <si>
    <t>DO91</t>
  </si>
  <si>
    <t>DO92</t>
  </si>
  <si>
    <t>DP110</t>
  </si>
  <si>
    <t>DP111</t>
  </si>
  <si>
    <t>DP112</t>
  </si>
  <si>
    <t>DP113</t>
  </si>
  <si>
    <t>DP133</t>
  </si>
  <si>
    <t>DP134</t>
  </si>
  <si>
    <t>DP135</t>
  </si>
  <si>
    <t>DP82</t>
  </si>
  <si>
    <t>DP83</t>
  </si>
  <si>
    <t>DP84</t>
  </si>
  <si>
    <t>DP85</t>
  </si>
  <si>
    <t>DP86</t>
  </si>
  <si>
    <t>DP87</t>
  </si>
  <si>
    <t>DP88</t>
  </si>
  <si>
    <t>DP89</t>
  </si>
  <si>
    <t>DQ111</t>
  </si>
  <si>
    <t>DQ112</t>
  </si>
  <si>
    <t>DQ113</t>
  </si>
  <si>
    <t>DQ133</t>
  </si>
  <si>
    <t>DQ134</t>
  </si>
  <si>
    <t>DQ135</t>
  </si>
  <si>
    <t>DQ82</t>
  </si>
  <si>
    <t>DQ83</t>
  </si>
  <si>
    <t>DQ84</t>
  </si>
  <si>
    <t>DQ85</t>
  </si>
  <si>
    <t>DQ86</t>
  </si>
  <si>
    <t>DQ87</t>
  </si>
  <si>
    <t>DR111</t>
  </si>
  <si>
    <t>DR112</t>
  </si>
  <si>
    <t>DR113</t>
  </si>
  <si>
    <t>DR132</t>
  </si>
  <si>
    <t>DR133</t>
  </si>
  <si>
    <t>DR134</t>
  </si>
  <si>
    <t>DR82</t>
  </si>
  <si>
    <t>DR83</t>
  </si>
  <si>
    <t>DR84</t>
  </si>
  <si>
    <t>DR85</t>
  </si>
  <si>
    <t>DS111</t>
  </si>
  <si>
    <t>DS112</t>
  </si>
  <si>
    <t>DS113</t>
  </si>
  <si>
    <t>DS132</t>
  </si>
  <si>
    <t>DS133</t>
  </si>
  <si>
    <t>DS134</t>
  </si>
  <si>
    <t>DS81</t>
  </si>
  <si>
    <t>DS82</t>
  </si>
  <si>
    <t>DS83</t>
  </si>
  <si>
    <t>DS84</t>
  </si>
  <si>
    <t>DT111</t>
  </si>
  <si>
    <t>DT112</t>
  </si>
  <si>
    <t>DT113</t>
  </si>
  <si>
    <t>DT114</t>
  </si>
  <si>
    <t>DT79</t>
  </si>
  <si>
    <t>DT80</t>
  </si>
  <si>
    <t>DT81</t>
  </si>
  <si>
    <t>DT82</t>
  </si>
  <si>
    <t>DT83</t>
  </si>
  <si>
    <t>DU111</t>
  </si>
  <si>
    <t>DU112</t>
  </si>
  <si>
    <t>DU113</t>
  </si>
  <si>
    <t>DU114</t>
  </si>
  <si>
    <t>DU78</t>
  </si>
  <si>
    <t>DU79</t>
  </si>
  <si>
    <t>DU80</t>
  </si>
  <si>
    <t>DU81</t>
  </si>
  <si>
    <t>DU82</t>
  </si>
  <si>
    <t>DV112</t>
  </si>
  <si>
    <t>DV113</t>
  </si>
  <si>
    <t>DV114</t>
  </si>
  <si>
    <t>DV77</t>
  </si>
  <si>
    <t>DV78</t>
  </si>
  <si>
    <t>DV79</t>
  </si>
  <si>
    <t>DV80</t>
  </si>
  <si>
    <t>DV81</t>
  </si>
  <si>
    <t>DV82</t>
  </si>
  <si>
    <t>DW112</t>
  </si>
  <si>
    <t>DW113</t>
  </si>
  <si>
    <t>DW114</t>
  </si>
  <si>
    <t>DW115</t>
  </si>
  <si>
    <t>DW189</t>
  </si>
  <si>
    <t>DW190</t>
  </si>
  <si>
    <t>DW73</t>
  </si>
  <si>
    <t>DW74</t>
  </si>
  <si>
    <t>DW75</t>
  </si>
  <si>
    <t>DW76</t>
  </si>
  <si>
    <t>DW77</t>
  </si>
  <si>
    <t>DW78</t>
  </si>
  <si>
    <t>DW79</t>
  </si>
  <si>
    <t>DW80</t>
  </si>
  <si>
    <t>DX112</t>
  </si>
  <si>
    <t>DX113</t>
  </si>
  <si>
    <t>DX114</t>
  </si>
  <si>
    <t>DX115</t>
  </si>
  <si>
    <t>DX131</t>
  </si>
  <si>
    <t>DX188</t>
  </si>
  <si>
    <t>DX189</t>
  </si>
  <si>
    <t>DX190</t>
  </si>
  <si>
    <t>DX191</t>
  </si>
  <si>
    <t>DX73</t>
  </si>
  <si>
    <t>DX74</t>
  </si>
  <si>
    <t>DX75</t>
  </si>
  <si>
    <t>DX76</t>
  </si>
  <si>
    <t>DX77</t>
  </si>
  <si>
    <t>DX78</t>
  </si>
  <si>
    <t>DX79</t>
  </si>
  <si>
    <t>DY112</t>
  </si>
  <si>
    <t>DY113</t>
  </si>
  <si>
    <t>DY114</t>
  </si>
  <si>
    <t>DY115</t>
  </si>
  <si>
    <t>DY130</t>
  </si>
  <si>
    <t>DY131</t>
  </si>
  <si>
    <t>DY132</t>
  </si>
  <si>
    <t>DY165</t>
  </si>
  <si>
    <t>DY166</t>
  </si>
  <si>
    <t>DY167</t>
  </si>
  <si>
    <t>DY188</t>
  </si>
  <si>
    <t>DY189</t>
  </si>
  <si>
    <t>DY190</t>
  </si>
  <si>
    <t>DY191</t>
  </si>
  <si>
    <t>DY73</t>
  </si>
  <si>
    <t>DY74</t>
  </si>
  <si>
    <t>DY75</t>
  </si>
  <si>
    <t>DY76</t>
  </si>
  <si>
    <t>DY77</t>
  </si>
  <si>
    <t>DY78</t>
  </si>
  <si>
    <t>DZ112</t>
  </si>
  <si>
    <t>DZ113</t>
  </si>
  <si>
    <t>DZ114</t>
  </si>
  <si>
    <t>DZ115</t>
  </si>
  <si>
    <t>DZ130</t>
  </si>
  <si>
    <t>DZ131</t>
  </si>
  <si>
    <t>DZ132</t>
  </si>
  <si>
    <t>DZ164</t>
  </si>
  <si>
    <t>DZ165</t>
  </si>
  <si>
    <t>DZ166</t>
  </si>
  <si>
    <t>DZ167</t>
  </si>
  <si>
    <t>DZ168</t>
  </si>
  <si>
    <t>DZ189</t>
  </si>
  <si>
    <t>DZ190</t>
  </si>
  <si>
    <t>DZ73</t>
  </si>
  <si>
    <t>DZ74</t>
  </si>
  <si>
    <t>DZ75</t>
  </si>
  <si>
    <t>DZ76</t>
  </si>
  <si>
    <t>E108</t>
  </si>
  <si>
    <t>E109</t>
  </si>
  <si>
    <t>E110</t>
  </si>
  <si>
    <t>E111</t>
  </si>
  <si>
    <t>E119</t>
  </si>
  <si>
    <t>E123</t>
  </si>
  <si>
    <t>E124</t>
  </si>
  <si>
    <t>E125</t>
  </si>
  <si>
    <t>E126</t>
  </si>
  <si>
    <t>E127</t>
  </si>
  <si>
    <t>E130</t>
  </si>
  <si>
    <t>E131</t>
  </si>
  <si>
    <t>E132</t>
  </si>
  <si>
    <t>E133</t>
  </si>
  <si>
    <t>E134</t>
  </si>
  <si>
    <t>E135</t>
  </si>
  <si>
    <t>E136</t>
  </si>
  <si>
    <t>E139</t>
  </si>
  <si>
    <t>E140</t>
  </si>
  <si>
    <t>E141</t>
  </si>
  <si>
    <t>EA111</t>
  </si>
  <si>
    <t>EA112</t>
  </si>
  <si>
    <t>EA113</t>
  </si>
  <si>
    <t>EA114</t>
  </si>
  <si>
    <t>EA130</t>
  </si>
  <si>
    <t>EA131</t>
  </si>
  <si>
    <t>EA164</t>
  </si>
  <si>
    <t>EA165</t>
  </si>
  <si>
    <t>EA166</t>
  </si>
  <si>
    <t>EA167</t>
  </si>
  <si>
    <t>EA168</t>
  </si>
  <si>
    <t>EA73</t>
  </si>
  <si>
    <t>EA74</t>
  </si>
  <si>
    <t>EA75</t>
  </si>
  <si>
    <t>EA76</t>
  </si>
  <si>
    <t>EB111</t>
  </si>
  <si>
    <t>EB112</t>
  </si>
  <si>
    <t>EB113</t>
  </si>
  <si>
    <t>EB114</t>
  </si>
  <si>
    <t>EB164</t>
  </si>
  <si>
    <t>EB165</t>
  </si>
  <si>
    <t>EB166</t>
  </si>
  <si>
    <t>EB167</t>
  </si>
  <si>
    <t>EB168</t>
  </si>
  <si>
    <t>EB73</t>
  </si>
  <si>
    <t>EB74</t>
  </si>
  <si>
    <t>EB75</t>
  </si>
  <si>
    <t>EB76</t>
  </si>
  <si>
    <t>EB77</t>
  </si>
  <si>
    <t>EC110</t>
  </si>
  <si>
    <t>EC111</t>
  </si>
  <si>
    <t>EC112</t>
  </si>
  <si>
    <t>EC113</t>
  </si>
  <si>
    <t>EC128</t>
  </si>
  <si>
    <t>EC129</t>
  </si>
  <si>
    <t>EC130</t>
  </si>
  <si>
    <t>EC156</t>
  </si>
  <si>
    <t>EC157</t>
  </si>
  <si>
    <t>EC158</t>
  </si>
  <si>
    <t>EC165</t>
  </si>
  <si>
    <t>EC166</t>
  </si>
  <si>
    <t>EC167</t>
  </si>
  <si>
    <t>EC74</t>
  </si>
  <si>
    <t>EC75</t>
  </si>
  <si>
    <t>EC76</t>
  </si>
  <si>
    <t>EC77</t>
  </si>
  <si>
    <t>ED109</t>
  </si>
  <si>
    <t>ED110</t>
  </si>
  <si>
    <t>ED111</t>
  </si>
  <si>
    <t>ED112</t>
  </si>
  <si>
    <t>ED128</t>
  </si>
  <si>
    <t>ED129</t>
  </si>
  <si>
    <t>ED130</t>
  </si>
  <si>
    <t>ED156</t>
  </si>
  <si>
    <t>ED157</t>
  </si>
  <si>
    <t>ED158</t>
  </si>
  <si>
    <t>ED159</t>
  </si>
  <si>
    <t>ED160</t>
  </si>
  <si>
    <t>ED75</t>
  </si>
  <si>
    <t>ED76</t>
  </si>
  <si>
    <t>ED77</t>
  </si>
  <si>
    <t>EE109</t>
  </si>
  <si>
    <t>EE110</t>
  </si>
  <si>
    <t>EE111</t>
  </si>
  <si>
    <t>EE112</t>
  </si>
  <si>
    <t>EE129</t>
  </si>
  <si>
    <t>EE130</t>
  </si>
  <si>
    <t>EE156</t>
  </si>
  <si>
    <t>EE157</t>
  </si>
  <si>
    <t>EE158</t>
  </si>
  <si>
    <t>EE159</t>
  </si>
  <si>
    <t>EE160</t>
  </si>
  <si>
    <t>EE75</t>
  </si>
  <si>
    <t>EE76</t>
  </si>
  <si>
    <t>EE77</t>
  </si>
  <si>
    <t>EE78</t>
  </si>
  <si>
    <t>EF108</t>
  </si>
  <si>
    <t>EF109</t>
  </si>
  <si>
    <t>EF110</t>
  </si>
  <si>
    <t>EF111</t>
  </si>
  <si>
    <t>EF156</t>
  </si>
  <si>
    <t>EF157</t>
  </si>
  <si>
    <t>EF158</t>
  </si>
  <si>
    <t>EF159</t>
  </si>
  <si>
    <t>EF160</t>
  </si>
  <si>
    <t>EF75</t>
  </si>
  <si>
    <t>EF76</t>
  </si>
  <si>
    <t>EF77</t>
  </si>
  <si>
    <t>EF78</t>
  </si>
  <si>
    <t>EF79</t>
  </si>
  <si>
    <t>EG108</t>
  </si>
  <si>
    <t>EG109</t>
  </si>
  <si>
    <t>EG110</t>
  </si>
  <si>
    <t>EG76</t>
  </si>
  <si>
    <t>EG77</t>
  </si>
  <si>
    <t>EG78</t>
  </si>
  <si>
    <t>EG79</t>
  </si>
  <si>
    <t>EH108</t>
  </si>
  <si>
    <t>EH109</t>
  </si>
  <si>
    <t>EH110</t>
  </si>
  <si>
    <t>EH76</t>
  </si>
  <si>
    <t>EH77</t>
  </si>
  <si>
    <t>EH78</t>
  </si>
  <si>
    <t>EH79</t>
  </si>
  <si>
    <t>EH96</t>
  </si>
  <si>
    <t>EH97</t>
  </si>
  <si>
    <t>EH98</t>
  </si>
  <si>
    <t>EI108</t>
  </si>
  <si>
    <t>EI109</t>
  </si>
  <si>
    <t>EI110</t>
  </si>
  <si>
    <t>EI76</t>
  </si>
  <si>
    <t>EI77</t>
  </si>
  <si>
    <t>EI78</t>
  </si>
  <si>
    <t>EI79</t>
  </si>
  <si>
    <t>EI96</t>
  </si>
  <si>
    <t>EI97</t>
  </si>
  <si>
    <t>EI98</t>
  </si>
  <si>
    <t>EJ108</t>
  </si>
  <si>
    <t>EJ109</t>
  </si>
  <si>
    <t>EJ110</t>
  </si>
  <si>
    <t>EJ76</t>
  </si>
  <si>
    <t>EJ77</t>
  </si>
  <si>
    <t>EJ78</t>
  </si>
  <si>
    <t>EJ79</t>
  </si>
  <si>
    <t>EJ96</t>
  </si>
  <si>
    <t>EJ97</t>
  </si>
  <si>
    <t>EJ98</t>
  </si>
  <si>
    <t>EK108</t>
  </si>
  <si>
    <t>EK109</t>
  </si>
  <si>
    <t>EK110</t>
  </si>
  <si>
    <t>EK111</t>
  </si>
  <si>
    <t>EK77</t>
  </si>
  <si>
    <t>EK78</t>
  </si>
  <si>
    <t>EK79</t>
  </si>
  <si>
    <t>EL108</t>
  </si>
  <si>
    <t>EL109</t>
  </si>
  <si>
    <t>EL110</t>
  </si>
  <si>
    <t>EL111</t>
  </si>
  <si>
    <t>EL126</t>
  </si>
  <si>
    <t>EL127</t>
  </si>
  <si>
    <t>EL128</t>
  </si>
  <si>
    <t>EL77</t>
  </si>
  <si>
    <t>EL78</t>
  </si>
  <si>
    <t>EL79</t>
  </si>
  <si>
    <t>EM109</t>
  </si>
  <si>
    <t>EM110</t>
  </si>
  <si>
    <t>EM111</t>
  </si>
  <si>
    <t>EM112</t>
  </si>
  <si>
    <t>EM125</t>
  </si>
  <si>
    <t>EM126</t>
  </si>
  <si>
    <t>EM127</t>
  </si>
  <si>
    <t>EM128</t>
  </si>
  <si>
    <t>EM76</t>
  </si>
  <si>
    <t>EM77</t>
  </si>
  <si>
    <t>EM78</t>
  </si>
  <si>
    <t>EM79</t>
  </si>
  <si>
    <t>EN109</t>
  </si>
  <si>
    <t>EN110</t>
  </si>
  <si>
    <t>EN111</t>
  </si>
  <si>
    <t>EN112</t>
  </si>
  <si>
    <t>EN125</t>
  </si>
  <si>
    <t>EN126</t>
  </si>
  <si>
    <t>EN127</t>
  </si>
  <si>
    <t>EN76</t>
  </si>
  <si>
    <t>EN77</t>
  </si>
  <si>
    <t>EN78</t>
  </si>
  <si>
    <t>EN79</t>
  </si>
  <si>
    <t>EO109</t>
  </si>
  <si>
    <t>EO110</t>
  </si>
  <si>
    <t>EO111</t>
  </si>
  <si>
    <t>EO125</t>
  </si>
  <si>
    <t>EO126</t>
  </si>
  <si>
    <t>EO127</t>
  </si>
  <si>
    <t>EO76</t>
  </si>
  <si>
    <t>EO77</t>
  </si>
  <si>
    <t>EO78</t>
  </si>
  <si>
    <t>EO79</t>
  </si>
  <si>
    <t>EP109</t>
  </si>
  <si>
    <t>EP110</t>
  </si>
  <si>
    <t>EP111</t>
  </si>
  <si>
    <t>EP124</t>
  </si>
  <si>
    <t>EP125</t>
  </si>
  <si>
    <t>EP126</t>
  </si>
  <si>
    <t>EP127</t>
  </si>
  <si>
    <t>EP76</t>
  </si>
  <si>
    <t>EP77</t>
  </si>
  <si>
    <t>EP78</t>
  </si>
  <si>
    <t>EP79</t>
  </si>
  <si>
    <t>EQ109</t>
  </si>
  <si>
    <t>EQ110</t>
  </si>
  <si>
    <t>EQ111</t>
  </si>
  <si>
    <t>EQ112</t>
  </si>
  <si>
    <t>EQ124</t>
  </si>
  <si>
    <t>EQ125</t>
  </si>
  <si>
    <t>EQ126</t>
  </si>
  <si>
    <t>EQ75</t>
  </si>
  <si>
    <t>EQ76</t>
  </si>
  <si>
    <t>EQ77</t>
  </si>
  <si>
    <t>EQ78</t>
  </si>
  <si>
    <t>EQ79</t>
  </si>
  <si>
    <t>ER109</t>
  </si>
  <si>
    <t>ER110</t>
  </si>
  <si>
    <t>ER111</t>
  </si>
  <si>
    <t>ER112</t>
  </si>
  <si>
    <t>ER123</t>
  </si>
  <si>
    <t>ER124</t>
  </si>
  <si>
    <t>ER125</t>
  </si>
  <si>
    <t>ER126</t>
  </si>
  <si>
    <t>ER73</t>
  </si>
  <si>
    <t>ER74</t>
  </si>
  <si>
    <t>ER75</t>
  </si>
  <si>
    <t>ER76</t>
  </si>
  <si>
    <t>ER77</t>
  </si>
  <si>
    <t>ER78</t>
  </si>
  <si>
    <t>ES110</t>
  </si>
  <si>
    <t>ES111</t>
  </si>
  <si>
    <t>ES112</t>
  </si>
  <si>
    <t>ES113</t>
  </si>
  <si>
    <t>ES121</t>
  </si>
  <si>
    <t>ES122</t>
  </si>
  <si>
    <t>ES123</t>
  </si>
  <si>
    <t>ES124</t>
  </si>
  <si>
    <t>ES125</t>
  </si>
  <si>
    <t>ES70</t>
  </si>
  <si>
    <t>ES71</t>
  </si>
  <si>
    <t>ES72</t>
  </si>
  <si>
    <t>ES73</t>
  </si>
  <si>
    <t>ES74</t>
  </si>
  <si>
    <t>ES75</t>
  </si>
  <si>
    <t>ES76</t>
  </si>
  <si>
    <t>ES77</t>
  </si>
  <si>
    <t>ET111</t>
  </si>
  <si>
    <t>ET112</t>
  </si>
  <si>
    <t>ET113</t>
  </si>
  <si>
    <t>ET114</t>
  </si>
  <si>
    <t>ET115</t>
  </si>
  <si>
    <t>ET116</t>
  </si>
  <si>
    <t>ET118</t>
  </si>
  <si>
    <t>ET119</t>
  </si>
  <si>
    <t>ET120</t>
  </si>
  <si>
    <t>ET121</t>
  </si>
  <si>
    <t>ET122</t>
  </si>
  <si>
    <t>ET123</t>
  </si>
  <si>
    <t>ET124</t>
  </si>
  <si>
    <t>ET125</t>
  </si>
  <si>
    <t>ET68</t>
  </si>
  <si>
    <t>ET69</t>
  </si>
  <si>
    <t>ET70</t>
  </si>
  <si>
    <t>ET71</t>
  </si>
  <si>
    <t>ET72</t>
  </si>
  <si>
    <t>ET73</t>
  </si>
  <si>
    <t>ET74</t>
  </si>
  <si>
    <t>ET75</t>
  </si>
  <si>
    <t>EU111</t>
  </si>
  <si>
    <t>EU112</t>
  </si>
  <si>
    <t>EU113</t>
  </si>
  <si>
    <t>EU114</t>
  </si>
  <si>
    <t>EU115</t>
  </si>
  <si>
    <t>EU116</t>
  </si>
  <si>
    <t>EU117</t>
  </si>
  <si>
    <t>EU118</t>
  </si>
  <si>
    <t>EU119</t>
  </si>
  <si>
    <t>EU120</t>
  </si>
  <si>
    <t>EU121</t>
  </si>
  <si>
    <t>EU122</t>
  </si>
  <si>
    <t>EU123</t>
  </si>
  <si>
    <t>EU124</t>
  </si>
  <si>
    <t>EU66</t>
  </si>
  <si>
    <t>EU67</t>
  </si>
  <si>
    <t>EU68</t>
  </si>
  <si>
    <t>EU69</t>
  </si>
  <si>
    <t>EU70</t>
  </si>
  <si>
    <t>EU71</t>
  </si>
  <si>
    <t>EU72</t>
  </si>
  <si>
    <t>EV113</t>
  </si>
  <si>
    <t>EV114</t>
  </si>
  <si>
    <t>EV115</t>
  </si>
  <si>
    <t>EV116</t>
  </si>
  <si>
    <t>EV117</t>
  </si>
  <si>
    <t>EV118</t>
  </si>
  <si>
    <t>EV119</t>
  </si>
  <si>
    <t>EV120</t>
  </si>
  <si>
    <t>EV121</t>
  </si>
  <si>
    <t>EV66</t>
  </si>
  <si>
    <t>EV67</t>
  </si>
  <si>
    <t>EV68</t>
  </si>
  <si>
    <t>EV69</t>
  </si>
  <si>
    <t>EV70</t>
  </si>
  <si>
    <t>EW115</t>
  </si>
  <si>
    <t>EW116</t>
  </si>
  <si>
    <t>EW117</t>
  </si>
  <si>
    <t>EW118</t>
  </si>
  <si>
    <t>EW119</t>
  </si>
  <si>
    <t>EW65</t>
  </si>
  <si>
    <t>EW66</t>
  </si>
  <si>
    <t>EW67</t>
  </si>
  <si>
    <t>EW68</t>
  </si>
  <si>
    <t>EW69</t>
  </si>
  <si>
    <t>EX65</t>
  </si>
  <si>
    <t>EX66</t>
  </si>
  <si>
    <t>EX67</t>
  </si>
  <si>
    <t>EX68</t>
  </si>
  <si>
    <t>EX69</t>
  </si>
  <si>
    <t>EY65</t>
  </si>
  <si>
    <t>EY66</t>
  </si>
  <si>
    <t>EY67</t>
  </si>
  <si>
    <t>EY68</t>
  </si>
  <si>
    <t>EZ66</t>
  </si>
  <si>
    <t>EZ67</t>
  </si>
  <si>
    <t>EZ68</t>
  </si>
  <si>
    <t>F109</t>
  </si>
  <si>
    <t>F110</t>
  </si>
  <si>
    <t>F111</t>
  </si>
  <si>
    <t>F116</t>
  </si>
  <si>
    <t>F117</t>
  </si>
  <si>
    <t>F118</t>
  </si>
  <si>
    <t>F119</t>
  </si>
  <si>
    <t>F120</t>
  </si>
  <si>
    <t>F122</t>
  </si>
  <si>
    <t>F123</t>
  </si>
  <si>
    <t>F124</t>
  </si>
  <si>
    <t>F125</t>
  </si>
  <si>
    <t>F126</t>
  </si>
  <si>
    <t>F127</t>
  </si>
  <si>
    <t>F131</t>
  </si>
  <si>
    <t>F132</t>
  </si>
  <si>
    <t>F139</t>
  </si>
  <si>
    <t>F140</t>
  </si>
  <si>
    <t>F141</t>
  </si>
  <si>
    <t>FA66</t>
  </si>
  <si>
    <t>FA67</t>
  </si>
  <si>
    <t>FA68</t>
  </si>
  <si>
    <t>FB66</t>
  </si>
  <si>
    <t>FB67</t>
  </si>
  <si>
    <t>FB68</t>
  </si>
  <si>
    <t>FC65</t>
  </si>
  <si>
    <t>FC66</t>
  </si>
  <si>
    <t>FC67</t>
  </si>
  <si>
    <t>FC68</t>
  </si>
  <si>
    <t>FD65</t>
  </si>
  <si>
    <t>FD66</t>
  </si>
  <si>
    <t>FD67</t>
  </si>
  <si>
    <t>FD68</t>
  </si>
  <si>
    <t>FE65</t>
  </si>
  <si>
    <t>FE66</t>
  </si>
  <si>
    <t>FE67</t>
  </si>
  <si>
    <t>FF65</t>
  </si>
  <si>
    <t>FF66</t>
  </si>
  <si>
    <t>FF67</t>
  </si>
  <si>
    <t>FG1</t>
  </si>
  <si>
    <t>FG2</t>
  </si>
  <si>
    <t>FG64</t>
  </si>
  <si>
    <t>FG65</t>
  </si>
  <si>
    <t>FG66</t>
  </si>
  <si>
    <t>FG67</t>
  </si>
  <si>
    <t>FH1</t>
  </si>
  <si>
    <t>FH2</t>
  </si>
  <si>
    <t>FH3</t>
  </si>
  <si>
    <t>FH63</t>
  </si>
  <si>
    <t>FH64</t>
  </si>
  <si>
    <t>FH65</t>
  </si>
  <si>
    <t>FH66</t>
  </si>
  <si>
    <t>FI1</t>
  </si>
  <si>
    <t>FI2</t>
  </si>
  <si>
    <t>FI3</t>
  </si>
  <si>
    <t>FI4</t>
  </si>
  <si>
    <t>FI61</t>
  </si>
  <si>
    <t>FI62</t>
  </si>
  <si>
    <t>FI63</t>
  </si>
  <si>
    <t>FI64</t>
  </si>
  <si>
    <t>FI65</t>
  </si>
  <si>
    <t>FI66</t>
  </si>
  <si>
    <t>FJ1</t>
  </si>
  <si>
    <t>FJ2</t>
  </si>
  <si>
    <t>FJ3</t>
  </si>
  <si>
    <t>FJ4</t>
  </si>
  <si>
    <t>FJ60</t>
  </si>
  <si>
    <t>FJ61</t>
  </si>
  <si>
    <t>FJ62</t>
  </si>
  <si>
    <t>FJ63</t>
  </si>
  <si>
    <t>FJ64</t>
  </si>
  <si>
    <t>FJ65</t>
  </si>
  <si>
    <t>FK2</t>
  </si>
  <si>
    <t>FK3</t>
  </si>
  <si>
    <t>FK4</t>
  </si>
  <si>
    <t>FK5</t>
  </si>
  <si>
    <t>FK60</t>
  </si>
  <si>
    <t>FK61</t>
  </si>
  <si>
    <t>FK62</t>
  </si>
  <si>
    <t>FK63</t>
  </si>
  <si>
    <t>FL2</t>
  </si>
  <si>
    <t>FL3</t>
  </si>
  <si>
    <t>FL4</t>
  </si>
  <si>
    <t>FL5</t>
  </si>
  <si>
    <t>FL59</t>
  </si>
  <si>
    <t>FL60</t>
  </si>
  <si>
    <t>FL61</t>
  </si>
  <si>
    <t>FL62</t>
  </si>
  <si>
    <t>FM3</t>
  </si>
  <si>
    <t>FM4</t>
  </si>
  <si>
    <t>FM5</t>
  </si>
  <si>
    <t>FM58</t>
  </si>
  <si>
    <t>FM59</t>
  </si>
  <si>
    <t>FM60</t>
  </si>
  <si>
    <t>FM61</t>
  </si>
  <si>
    <t>FN3</t>
  </si>
  <si>
    <t>FN4</t>
  </si>
  <si>
    <t>FN5</t>
  </si>
  <si>
    <t>FN58</t>
  </si>
  <si>
    <t>FN59</t>
  </si>
  <si>
    <t>FN6</t>
  </si>
  <si>
    <t>FN60</t>
  </si>
  <si>
    <t>FN61</t>
  </si>
  <si>
    <t>FO3</t>
  </si>
  <si>
    <t>FO4</t>
  </si>
  <si>
    <t>FO5</t>
  </si>
  <si>
    <t>FO57</t>
  </si>
  <si>
    <t>FO58</t>
  </si>
  <si>
    <t>FO59</t>
  </si>
  <si>
    <t>FO6</t>
  </si>
  <si>
    <t>FO60</t>
  </si>
  <si>
    <t>FP4</t>
  </si>
  <si>
    <t>FP5</t>
  </si>
  <si>
    <t>FP56</t>
  </si>
  <si>
    <t>FP57</t>
  </si>
  <si>
    <t>FP58</t>
  </si>
  <si>
    <t>FP59</t>
  </si>
  <si>
    <t>FP6</t>
  </si>
  <si>
    <t>FP7</t>
  </si>
  <si>
    <t>FQ4</t>
  </si>
  <si>
    <t>FQ5</t>
  </si>
  <si>
    <t>FQ56</t>
  </si>
  <si>
    <t>FQ57</t>
  </si>
  <si>
    <t>FQ58</t>
  </si>
  <si>
    <t>FQ59</t>
  </si>
  <si>
    <t>FQ6</t>
  </si>
  <si>
    <t>FQ7</t>
  </si>
  <si>
    <t>FR5</t>
  </si>
  <si>
    <t>FR55</t>
  </si>
  <si>
    <t>FR56</t>
  </si>
  <si>
    <t>FR57</t>
  </si>
  <si>
    <t>FR58</t>
  </si>
  <si>
    <t>FR6</t>
  </si>
  <si>
    <t>FR7</t>
  </si>
  <si>
    <t>FR8</t>
  </si>
  <si>
    <t>FS53</t>
  </si>
  <si>
    <t>FS54</t>
  </si>
  <si>
    <t>FS55</t>
  </si>
  <si>
    <t>FS56</t>
  </si>
  <si>
    <t>FS57</t>
  </si>
  <si>
    <t>FS6</t>
  </si>
  <si>
    <t>FS7</t>
  </si>
  <si>
    <t>FS8</t>
  </si>
  <si>
    <t>FS9</t>
  </si>
  <si>
    <t>FT10</t>
  </si>
  <si>
    <t>FT52</t>
  </si>
  <si>
    <t>FT53</t>
  </si>
  <si>
    <t>FT54</t>
  </si>
  <si>
    <t>FT55</t>
  </si>
  <si>
    <t>FT56</t>
  </si>
  <si>
    <t>FT6</t>
  </si>
  <si>
    <t>FT7</t>
  </si>
  <si>
    <t>FT8</t>
  </si>
  <si>
    <t>FT9</t>
  </si>
  <si>
    <t>FU10</t>
  </si>
  <si>
    <t>FU51</t>
  </si>
  <si>
    <t>FU52</t>
  </si>
  <si>
    <t>FU53</t>
  </si>
  <si>
    <t>FU54</t>
  </si>
  <si>
    <t>FU55</t>
  </si>
  <si>
    <t>FU7</t>
  </si>
  <si>
    <t>FU8</t>
  </si>
  <si>
    <t>FU9</t>
  </si>
  <si>
    <t>FV10</t>
  </si>
  <si>
    <t>FV50</t>
  </si>
  <si>
    <t>FV51</t>
  </si>
  <si>
    <t>FV52</t>
  </si>
  <si>
    <t>FV53</t>
  </si>
  <si>
    <t>FV54</t>
  </si>
  <si>
    <t>FV8</t>
  </si>
  <si>
    <t>FV9</t>
  </si>
  <si>
    <t>FW10</t>
  </si>
  <si>
    <t>FW49</t>
  </si>
  <si>
    <t>FW50</t>
  </si>
  <si>
    <t>FW51</t>
  </si>
  <si>
    <t>FW52</t>
  </si>
  <si>
    <t>FW53</t>
  </si>
  <si>
    <t>FW8</t>
  </si>
  <si>
    <t>FW9</t>
  </si>
  <si>
    <t>FX10</t>
  </si>
  <si>
    <t>FX47</t>
  </si>
  <si>
    <t>FX48</t>
  </si>
  <si>
    <t>FX49</t>
  </si>
  <si>
    <t>FX50</t>
  </si>
  <si>
    <t>FX51</t>
  </si>
  <si>
    <t>FX52</t>
  </si>
  <si>
    <t>FX6</t>
  </si>
  <si>
    <t>FX7</t>
  </si>
  <si>
    <t>FX8</t>
  </si>
  <si>
    <t>FX9</t>
  </si>
  <si>
    <t>FY10</t>
  </si>
  <si>
    <t>FY46</t>
  </si>
  <si>
    <t>FY47</t>
  </si>
  <si>
    <t>FY48</t>
  </si>
  <si>
    <t>FY49</t>
  </si>
  <si>
    <t>FY50</t>
  </si>
  <si>
    <t>FY51</t>
  </si>
  <si>
    <t>FY6</t>
  </si>
  <si>
    <t>FY7</t>
  </si>
  <si>
    <t>FY8</t>
  </si>
  <si>
    <t>FY9</t>
  </si>
  <si>
    <t>FZ44</t>
  </si>
  <si>
    <t>FZ45</t>
  </si>
  <si>
    <t>FZ46</t>
  </si>
  <si>
    <t>FZ47</t>
  </si>
  <si>
    <t>FZ48</t>
  </si>
  <si>
    <t>FZ49</t>
  </si>
  <si>
    <t>FZ6</t>
  </si>
  <si>
    <t>FZ7</t>
  </si>
  <si>
    <t>FZ8</t>
  </si>
  <si>
    <t>FZ9</t>
  </si>
  <si>
    <t>G113</t>
  </si>
  <si>
    <t>G114</t>
  </si>
  <si>
    <t>G115</t>
  </si>
  <si>
    <t>G116</t>
  </si>
  <si>
    <t>G117</t>
  </si>
  <si>
    <t>G118</t>
  </si>
  <si>
    <t>G119</t>
  </si>
  <si>
    <t>G120</t>
  </si>
  <si>
    <t>G123</t>
  </si>
  <si>
    <t>G124</t>
  </si>
  <si>
    <t>G139</t>
  </si>
  <si>
    <t>G140</t>
  </si>
  <si>
    <t>G141</t>
  </si>
  <si>
    <t>G142</t>
  </si>
  <si>
    <t>GA10</t>
  </si>
  <si>
    <t>GA42</t>
  </si>
  <si>
    <t>GA43</t>
  </si>
  <si>
    <t>GA44</t>
  </si>
  <si>
    <t>GA45</t>
  </si>
  <si>
    <t>GA46</t>
  </si>
  <si>
    <t>GA47</t>
  </si>
  <si>
    <t>GA48</t>
  </si>
  <si>
    <t>GA6</t>
  </si>
  <si>
    <t>GA7</t>
  </si>
  <si>
    <t>GA8</t>
  </si>
  <si>
    <t>GA9</t>
  </si>
  <si>
    <t>GB10</t>
  </si>
  <si>
    <t>GB37</t>
  </si>
  <si>
    <t>GB38</t>
  </si>
  <si>
    <t>GB39</t>
  </si>
  <si>
    <t>GB40</t>
  </si>
  <si>
    <t>GB41</t>
  </si>
  <si>
    <t>GB42</t>
  </si>
  <si>
    <t>GB43</t>
  </si>
  <si>
    <t>GB44</t>
  </si>
  <si>
    <t>GB45</t>
  </si>
  <si>
    <t>GB46</t>
  </si>
  <si>
    <t>GB7</t>
  </si>
  <si>
    <t>GB8</t>
  </si>
  <si>
    <t>GB9</t>
  </si>
  <si>
    <t>GC10</t>
  </si>
  <si>
    <t>GC11</t>
  </si>
  <si>
    <t>GC12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</si>
  <si>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</si>
  <si>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</si>
  <si>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</si>
  <si>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</si>
  <si>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</si>
  <si>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</si>
  <si>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</si>
  <si>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</si>
  <si>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</si>
  <si>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</si>
  <si>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</si>
  <si>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</si>
  <si>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</si>
  <si>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</si>
  <si>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</si>
  <si>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</si>
  <si>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</si>
  <si>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</si>
  <si>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</si>
  <si>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</si>
  <si>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</si>
  <si>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</si>
  <si>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</si>
  <si>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GC8</t>
  </si>
  <si>
    <t>GC9</t>
  </si>
  <si>
    <t>GD10</t>
  </si>
  <si>
    <t>GD11</t>
  </si>
  <si>
    <t>GD12</t>
  </si>
  <si>
    <t>GD13</t>
  </si>
  <si>
    <t>GD18</t>
  </si>
  <si>
    <t>GD19</t>
  </si>
  <si>
    <t>GD20</t>
  </si>
  <si>
    <t>GD21</t>
  </si>
  <si>
    <t>GD22</t>
  </si>
  <si>
    <t>GD23</t>
  </si>
  <si>
    <t>GD24</t>
  </si>
  <si>
    <t>GD25</t>
  </si>
  <si>
    <t>GD26</t>
  </si>
  <si>
    <t>GD27</t>
  </si>
  <si>
    <t>GD28</t>
  </si>
  <si>
    <t>GD29</t>
  </si>
  <si>
    <t>GD30</t>
  </si>
  <si>
    <t>GD31</t>
  </si>
  <si>
    <t>GD32</t>
  </si>
  <si>
    <t>GD33</t>
  </si>
  <si>
    <t>GD34</t>
  </si>
  <si>
    <t>GD35</t>
  </si>
  <si>
    <t>GD36</t>
  </si>
  <si>
    <t>GD37</t>
  </si>
  <si>
    <t>GD38</t>
  </si>
  <si>
    <t>GD39</t>
  </si>
  <si>
    <t>GD40</t>
  </si>
  <si>
    <t>GD41</t>
  </si>
  <si>
    <t>GD42</t>
  </si>
  <si>
    <t>GD8</t>
  </si>
  <si>
    <t>GD9</t>
  </si>
  <si>
    <t>GE10</t>
  </si>
  <si>
    <t>GE11</t>
  </si>
  <si>
    <t>GE12</t>
  </si>
  <si>
    <t>GE13</t>
  </si>
  <si>
    <t>GE14</t>
  </si>
  <si>
    <t>GE16</t>
  </si>
  <si>
    <t>GE17</t>
  </si>
  <si>
    <t>GE18</t>
  </si>
  <si>
    <t>GE19</t>
  </si>
  <si>
    <t>GE20</t>
  </si>
  <si>
    <t>GE21</t>
  </si>
  <si>
    <t>GE22</t>
  </si>
  <si>
    <t>GE23</t>
  </si>
  <si>
    <t>GE24</t>
  </si>
  <si>
    <t>GE25</t>
  </si>
  <si>
    <t>GE26</t>
  </si>
  <si>
    <t>GE27</t>
  </si>
  <si>
    <t>GE28</t>
  </si>
  <si>
    <t>GE29</t>
  </si>
  <si>
    <t>GE30</t>
  </si>
  <si>
    <t>GE31</t>
  </si>
  <si>
    <t>GE32</t>
  </si>
  <si>
    <t>GE33</t>
  </si>
  <si>
    <t>GE34</t>
  </si>
  <si>
    <t>GE35</t>
  </si>
  <si>
    <t>GE36</t>
  </si>
  <si>
    <t>GE37</t>
  </si>
  <si>
    <t>GE38</t>
  </si>
  <si>
    <t>GE39</t>
  </si>
  <si>
    <t>GE8</t>
  </si>
  <si>
    <t>GE9</t>
  </si>
  <si>
    <t>GF10</t>
  </si>
  <si>
    <t>GF11</t>
  </si>
  <si>
    <t>GF12</t>
  </si>
  <si>
    <t>GF13</t>
  </si>
  <si>
    <t>GF14</t>
  </si>
  <si>
    <t>GF15</t>
  </si>
  <si>
    <t>GF16</t>
  </si>
  <si>
    <t>GF17</t>
  </si>
  <si>
    <t>GF18</t>
  </si>
  <si>
    <t>GF19</t>
  </si>
  <si>
    <t>GF20</t>
  </si>
  <si>
    <t>GF21</t>
  </si>
  <si>
    <t>GF22</t>
  </si>
  <si>
    <t>GF23</t>
  </si>
  <si>
    <t>GF24</t>
  </si>
  <si>
    <t>GF8</t>
  </si>
  <si>
    <t>GF9</t>
  </si>
  <si>
    <t>GG12</t>
  </si>
  <si>
    <t>GG13</t>
  </si>
  <si>
    <t>GG14</t>
  </si>
  <si>
    <t>GG15</t>
  </si>
  <si>
    <t>GG16</t>
  </si>
  <si>
    <t>GG17</t>
  </si>
  <si>
    <t>GG18</t>
  </si>
  <si>
    <t>GH14</t>
  </si>
  <si>
    <t>GH15</t>
  </si>
  <si>
    <t>GH16</t>
  </si>
  <si>
    <t>GH17</t>
  </si>
  <si>
    <t>GR245</t>
  </si>
  <si>
    <t>GR246</t>
  </si>
  <si>
    <t>GR247</t>
  </si>
  <si>
    <t>GS245</t>
  </si>
  <si>
    <t>GS246</t>
  </si>
  <si>
    <t>GS247</t>
  </si>
  <si>
    <t>GT245</t>
  </si>
  <si>
    <t>GT246</t>
  </si>
  <si>
    <t>GT247</t>
  </si>
  <si>
    <t>GV245</t>
  </si>
  <si>
    <t>GV246</t>
  </si>
  <si>
    <t>GV247</t>
  </si>
  <si>
    <t>GW245</t>
  </si>
  <si>
    <t>GW246</t>
  </si>
  <si>
    <t>GW247</t>
  </si>
  <si>
    <t>GX245</t>
  </si>
  <si>
    <t>GX246</t>
  </si>
  <si>
    <t>H113</t>
  </si>
  <si>
    <t>H114</t>
  </si>
  <si>
    <t>H115</t>
  </si>
  <si>
    <t>H116</t>
  </si>
  <si>
    <t>H117</t>
  </si>
  <si>
    <t>H118</t>
  </si>
  <si>
    <t>H139</t>
  </si>
  <si>
    <t>H140</t>
  </si>
  <si>
    <t>H141</t>
  </si>
  <si>
    <t>H142</t>
  </si>
  <si>
    <t>HY135</t>
  </si>
  <si>
    <t>HY136</t>
  </si>
  <si>
    <t>HY137</t>
  </si>
  <si>
    <t>HY138</t>
  </si>
  <si>
    <t>HZ135</t>
  </si>
  <si>
    <t>HZ136</t>
  </si>
  <si>
    <t>HZ137</t>
  </si>
  <si>
    <t>HZ138</t>
  </si>
  <si>
    <t>HZ142</t>
  </si>
  <si>
    <t>HZ143</t>
  </si>
  <si>
    <t>HZ144</t>
  </si>
  <si>
    <t>I113</t>
  </si>
  <si>
    <t>I114</t>
  </si>
  <si>
    <t>I115</t>
  </si>
  <si>
    <t>I116</t>
  </si>
  <si>
    <t>I138</t>
  </si>
  <si>
    <t>I139</t>
  </si>
  <si>
    <t>I140</t>
  </si>
  <si>
    <t>I141</t>
  </si>
  <si>
    <t>I142</t>
  </si>
  <si>
    <t>IA135</t>
  </si>
  <si>
    <t>IA136</t>
  </si>
  <si>
    <t>IA137</t>
  </si>
  <si>
    <t>IA138</t>
  </si>
  <si>
    <t>IA141</t>
  </si>
  <si>
    <t>IA142</t>
  </si>
  <si>
    <t>IA143</t>
  </si>
  <si>
    <t>IA144</t>
  </si>
  <si>
    <t>IA87</t>
  </si>
  <si>
    <t>IA88</t>
  </si>
  <si>
    <t>IB141</t>
  </si>
  <si>
    <t>IB142</t>
  </si>
  <si>
    <t>IB143</t>
  </si>
  <si>
    <t>IB144</t>
  </si>
  <si>
    <t>IB86</t>
  </si>
  <si>
    <t>IB87</t>
  </si>
  <si>
    <t>IB88</t>
  </si>
  <si>
    <t>IB89</t>
  </si>
  <si>
    <t>IC85</t>
  </si>
  <si>
    <t>IC86</t>
  </si>
  <si>
    <t>IC87</t>
  </si>
  <si>
    <t>IC88</t>
  </si>
  <si>
    <t>IC89</t>
  </si>
  <si>
    <t>ID85</t>
  </si>
  <si>
    <t>ID86</t>
  </si>
  <si>
    <t>ID87</t>
  </si>
  <si>
    <t>ID88</t>
  </si>
  <si>
    <t>II209</t>
  </si>
  <si>
    <t>II210</t>
  </si>
  <si>
    <t>II211</t>
  </si>
  <si>
    <t>II212</t>
  </si>
  <si>
    <t>IJ209</t>
  </si>
  <si>
    <t>IJ210</t>
  </si>
  <si>
    <t>IJ211</t>
  </si>
  <si>
    <t>IJ212</t>
  </si>
  <si>
    <t>IJ213</t>
  </si>
  <si>
    <t>IJ214</t>
  </si>
  <si>
    <t>IJ215</t>
  </si>
  <si>
    <t>IK209</t>
  </si>
  <si>
    <t>IK210</t>
  </si>
  <si>
    <t>IK211</t>
  </si>
  <si>
    <t>IK212</t>
  </si>
  <si>
    <t>IK213</t>
  </si>
  <si>
    <t>IK214</t>
  </si>
  <si>
    <t>IK215</t>
  </si>
  <si>
    <t>IK216</t>
  </si>
  <si>
    <t>IK217</t>
  </si>
  <si>
    <t>IK218</t>
  </si>
  <si>
    <t>IK219</t>
  </si>
  <si>
    <t>IL209</t>
  </si>
  <si>
    <t>IL210</t>
  </si>
  <si>
    <t>IL211</t>
  </si>
  <si>
    <t>IL212</t>
  </si>
  <si>
    <t>IL213</t>
  </si>
  <si>
    <t>IL214</t>
  </si>
  <si>
    <t>IL215</t>
  </si>
  <si>
    <t>IL216</t>
  </si>
  <si>
    <t>IL217</t>
  </si>
  <si>
    <t>IL218</t>
  </si>
  <si>
    <t>IL219</t>
  </si>
  <si>
    <t>IM209</t>
  </si>
  <si>
    <t>IM210</t>
  </si>
  <si>
    <t>IM211</t>
  </si>
  <si>
    <t>IM212</t>
  </si>
  <si>
    <t>IM213</t>
  </si>
  <si>
    <t>IM214</t>
  </si>
  <si>
    <t>IM215</t>
  </si>
  <si>
    <t>IM216</t>
  </si>
  <si>
    <t>IM217</t>
  </si>
  <si>
    <t>IM218</t>
  </si>
  <si>
    <t>IM219</t>
  </si>
  <si>
    <t>IN209</t>
  </si>
  <si>
    <t>IN210</t>
  </si>
  <si>
    <t>IN211</t>
  </si>
  <si>
    <t>IN212</t>
  </si>
  <si>
    <t>IN213</t>
  </si>
  <si>
    <t>IN214</t>
  </si>
  <si>
    <t>IN215</t>
  </si>
  <si>
    <t>IN216</t>
  </si>
  <si>
    <t>IN217</t>
  </si>
  <si>
    <t>IN218</t>
  </si>
  <si>
    <t>IN219</t>
  </si>
  <si>
    <t>IO209</t>
  </si>
  <si>
    <t>IO210</t>
  </si>
  <si>
    <t>IO211</t>
  </si>
  <si>
    <t>IO212</t>
  </si>
  <si>
    <t>IO213</t>
  </si>
  <si>
    <t>IO214</t>
  </si>
  <si>
    <t>IO215</t>
  </si>
  <si>
    <t>IO216</t>
  </si>
  <si>
    <t>IO217</t>
  </si>
  <si>
    <t>IO218</t>
  </si>
  <si>
    <t>J138</t>
  </si>
  <si>
    <t>J139</t>
  </si>
  <si>
    <t>J140</t>
  </si>
  <si>
    <t>K138</t>
  </si>
  <si>
    <t>K139</t>
  </si>
  <si>
    <t>K140</t>
  </si>
  <si>
    <t>L137</t>
  </si>
  <si>
    <t>L138</t>
  </si>
  <si>
    <t>L139</t>
  </si>
  <si>
    <t>L140</t>
  </si>
  <si>
    <t>M137</t>
  </si>
  <si>
    <t>M138</t>
  </si>
  <si>
    <t>M139</t>
  </si>
  <si>
    <t>M140</t>
  </si>
  <si>
    <t>N136</t>
  </si>
  <si>
    <t>N137</t>
  </si>
  <si>
    <t>N138</t>
  </si>
  <si>
    <t>N139</t>
  </si>
  <si>
    <t>O136</t>
  </si>
  <si>
    <t>O137</t>
  </si>
  <si>
    <t>O138</t>
  </si>
  <si>
    <t>P135</t>
  </si>
  <si>
    <t>P136</t>
  </si>
  <si>
    <t>P137</t>
  </si>
  <si>
    <t>P138</t>
  </si>
  <si>
    <t>Q134</t>
  </si>
  <si>
    <t>Q135</t>
  </si>
  <si>
    <t>Q136</t>
  </si>
  <si>
    <t>Q137</t>
  </si>
  <si>
    <t>R134</t>
  </si>
  <si>
    <t>R135</t>
  </si>
  <si>
    <t>R136</t>
  </si>
  <si>
    <t>R137</t>
  </si>
  <si>
    <t>S133</t>
  </si>
  <si>
    <t>S134</t>
  </si>
  <si>
    <t>S135</t>
  </si>
  <si>
    <t>S136</t>
  </si>
  <si>
    <t>T133</t>
  </si>
  <si>
    <t>T134</t>
  </si>
  <si>
    <t>T135</t>
  </si>
  <si>
    <t>T136</t>
  </si>
  <si>
    <t>U132</t>
  </si>
  <si>
    <t>U133</t>
  </si>
  <si>
    <t>U134</t>
  </si>
  <si>
    <t>U135</t>
  </si>
  <si>
    <t>V132</t>
  </si>
  <si>
    <t>V133</t>
  </si>
  <si>
    <t>V134</t>
  </si>
  <si>
    <t>W131</t>
  </si>
  <si>
    <t>W132</t>
  </si>
  <si>
    <t>W133</t>
  </si>
  <si>
    <t>W134</t>
  </si>
  <si>
    <t>X131</t>
  </si>
  <si>
    <t>X132</t>
  </si>
  <si>
    <t>X133</t>
  </si>
  <si>
    <t>Y131</t>
  </si>
  <si>
    <t>Y132</t>
  </si>
  <si>
    <t>Y133</t>
  </si>
  <si>
    <t>Z130</t>
  </si>
  <si>
    <t>Z131</t>
  </si>
  <si>
    <t>Z132</t>
  </si>
  <si>
    <t>seagrass.imp.ssp126.2050</t>
  </si>
  <si>
    <t>coral.weights.ssp126.2050</t>
  </si>
  <si>
    <t>seagrass.weights.ssp126.2050</t>
  </si>
  <si>
    <t>coral.imp.ssp126.2050</t>
  </si>
  <si>
    <t>mangrove.weights.ssp126.2050</t>
  </si>
  <si>
    <t>mangrove.imp.spp126.2050</t>
  </si>
  <si>
    <t>seagrass.weights.ssp126.2100</t>
  </si>
  <si>
    <t>seagrass.imp.ssp126.2100</t>
  </si>
  <si>
    <t>climate.imp.spp126.2050</t>
  </si>
  <si>
    <t>Coral.weights.ssp126.2100</t>
  </si>
  <si>
    <t>corals.imp.ssp126.2100</t>
  </si>
  <si>
    <t>mangrove.weights.ssp126.2100</t>
  </si>
  <si>
    <t>mangrove.imp.ssp126.2100</t>
  </si>
  <si>
    <t>climate.imp.ssp126.2100</t>
  </si>
  <si>
    <t>seagrass.weights.ssp245.2050</t>
  </si>
  <si>
    <t>seagrass.imp.ssp245.2050</t>
  </si>
  <si>
    <t>coral.weights.ssp245.2050</t>
  </si>
  <si>
    <t>corals.imp.ssp245.2050</t>
  </si>
  <si>
    <t>climate.imp.ssp245.2050</t>
  </si>
  <si>
    <t>mangrove.weights.ssp245.2050</t>
  </si>
  <si>
    <t>mangrove.imp.ssp245.2050</t>
  </si>
  <si>
    <t>seagrass.weights.ssp245.2100</t>
  </si>
  <si>
    <t>seagrass.imp.ssp245.2100</t>
  </si>
  <si>
    <t>corals.weights.ssp245.2100</t>
  </si>
  <si>
    <t>corals.imp.ssp245.2100</t>
  </si>
  <si>
    <t>mangrove.weights.ssp245.2100</t>
  </si>
  <si>
    <t>mangrove.imp.ssp245.2100</t>
  </si>
  <si>
    <t>climate.imp.ssp245.2100</t>
  </si>
  <si>
    <t>seagrass.weights.ssp370.2050</t>
  </si>
  <si>
    <t>corals.weights.ssp370.2050</t>
  </si>
  <si>
    <t>seagrass.imp.ssp370.2050</t>
  </si>
  <si>
    <t>coral.imp.ssp370.2050</t>
  </si>
  <si>
    <t>mangrove.weights.ssp370.2050</t>
  </si>
  <si>
    <t>mangrove.imp.ssp370.2050</t>
  </si>
  <si>
    <t>climate.imp.ssp370.2050</t>
  </si>
  <si>
    <t>seagrass.imp.ssp370.2100</t>
  </si>
  <si>
    <t>seagrass.imp.ssp370.21002</t>
  </si>
  <si>
    <t>mangrove.weights.ssp370.2100</t>
  </si>
  <si>
    <t>mangrove.imp.ssp370.2100</t>
  </si>
  <si>
    <t>climate.imp.ssp370.2100</t>
  </si>
  <si>
    <t>corals.weights.ssp370.2100</t>
  </si>
  <si>
    <t>corals.imp.ssp370.2100</t>
  </si>
  <si>
    <t>NonZeroMin</t>
  </si>
  <si>
    <t>SD</t>
  </si>
  <si>
    <t>climate.imp.ssp126.2050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</si>
</sst>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2"/>
      <color theme="1"/>
      <name val="Century"/>
      <family val="1"/>
    </font>
    <font>
      <b/>
      <sz val="12"/>
      <color rgb="FFC00000"/>
      <name val="Century"/>
      <family val="1"/>
    </font>
    <font>
      <sz val="12"/>
      <color theme="1"/>
      <name val="Century"/>
      <family val="1"/>
    </font>
    <font>
      <sz val="12"/>
      <color rgb="FFC00000"/>
      <name val="Century"/>
      <family val="1"/>
    </font>
    <font>
      <sz val="11"/>
      <color rgb="FFC00000"/>
      <name val="Calibri"/>
      <family val="2"/>
      <scheme val="minor"/>
    </font>
    <font>
      <sz val="14"/>
      <color theme="1"/>
      <name val="Arial Nova"/>
      <family val="2"/>
    </font>
    <font>
      <sz val="14"/>
      <color theme="1"/>
      <name val="Century"/>
      <family val="1"/>
    </font>
    <font>
      <sz val="14"/>
      <color rgb="FF000118"/>
      <name val="Century"/>
      <family val="1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3" fillId="0" borderId="1" xfId="0" applyFont="1" applyBorder="1" applyAlignment="1">
      <alignment horizontal="center" textRotation="90"/>
    </xf>
    <xf numFmtId="0" fontId="4" fillId="2" borderId="1" xfId="0" applyFont="1" applyFill="1" applyBorder="1" applyAlignment="1">
      <alignment horizontal="center" textRotation="90"/>
    </xf>
    <xf numFmtId="0" fontId="4" fillId="3" borderId="1" xfId="0" applyFont="1" applyFill="1" applyBorder="1" applyAlignment="1">
      <alignment horizontal="center" textRotation="90"/>
    </xf>
    <xf numFmtId="0" fontId="3" fillId="0" borderId="1" xfId="0" applyFont="1" applyBorder="1" applyAlignment="1">
      <alignment horizontal="center"/>
    </xf>
    <xf numFmtId="0" fontId="5" fillId="0" borderId="1" xfId="0" applyFont="1" applyBorder="1"/>
    <xf numFmtId="0" fontId="4" fillId="2" borderId="1" xfId="0" applyFont="1" applyFill="1" applyBorder="1"/>
    <xf numFmtId="0" fontId="4" fillId="3" borderId="1" xfId="0" applyFont="1" applyFill="1" applyBorder="1"/>
    <xf numFmtId="0" fontId="6" fillId="2" borderId="1" xfId="0" applyFont="1" applyFill="1" applyBorder="1"/>
    <xf numFmtId="0" fontId="6" fillId="3" borderId="1" xfId="0" applyFont="1" applyFill="1" applyBorder="1"/>
    <xf numFmtId="0" fontId="5" fillId="0" borderId="0" xfId="0" applyFont="1"/>
    <xf numFmtId="0" fontId="6" fillId="2" borderId="1" xfId="0" applyFont="1" applyFill="1" applyBorder="1" applyAlignment="1">
      <alignment horizontal="center" textRotation="90"/>
    </xf>
    <xf numFmtId="0" fontId="6" fillId="0" borderId="1" xfId="0" applyFont="1" applyBorder="1"/>
    <xf numFmtId="0" fontId="6" fillId="2" borderId="0" xfId="0" applyFont="1" applyFill="1"/>
    <xf numFmtId="0" fontId="7" fillId="0" borderId="0" xfId="0" applyFont="1"/>
    <xf numFmtId="0" fontId="7" fillId="2" borderId="0" xfId="0" applyFont="1" applyFill="1"/>
    <xf numFmtId="0" fontId="2" fillId="2" borderId="0" xfId="0" applyFont="1" applyFill="1"/>
    <xf numFmtId="0" fontId="4" fillId="0" borderId="1" xfId="0" applyFont="1" applyBorder="1"/>
    <xf numFmtId="0" fontId="4" fillId="2" borderId="0" xfId="0" applyFont="1" applyFill="1"/>
    <xf numFmtId="0" fontId="2" fillId="3" borderId="0" xfId="0" applyFont="1" applyFill="1"/>
    <xf numFmtId="0" fontId="4" fillId="3" borderId="0" xfId="0" applyFont="1" applyFill="1"/>
    <xf numFmtId="0" fontId="4" fillId="0" borderId="2" xfId="0" applyFont="1" applyBorder="1" applyAlignment="1">
      <alignment horizontal="center" textRotation="90"/>
    </xf>
    <xf numFmtId="0" fontId="2" fillId="0" borderId="0" xfId="0" applyFont="1"/>
    <xf numFmtId="0" fontId="4" fillId="3" borderId="2" xfId="0" applyFont="1" applyFill="1" applyBorder="1" applyAlignment="1">
      <alignment horizontal="center" textRotation="90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horizontal="right"/>
    </xf>
    <xf numFmtId="164" fontId="5" fillId="0" borderId="1" xfId="0" applyNumberFormat="1" applyFont="1" applyBorder="1"/>
    <xf numFmtId="0" fontId="9" fillId="4" borderId="0" xfId="0" applyFont="1" applyFill="1"/>
  </cellXfs>
  <cellStyles count="1">
    <cellStyle name="Normal" xfId="0" builtinId="0"/>
  </cellStyles>
  <dxfs count="1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 Nova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border>
        <right style="thin">
          <color indexed="64"/>
        </right>
      </border>
    </dxf>
    <dxf>
      <font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entury"/>
        <family val="1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entury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"/>
        <family val="1"/>
        <scheme val="none"/>
      </font>
      <alignment horizontal="center" vertical="bottom" textRotation="9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C178AB-6635-4EB5-9BA3-E7FA73F1F808}" name="Table1" displayName="Table1" ref="A1:CI1827" totalsRowShown="0" headerRowDxfId="99" dataDxfId="98">
  <autoFilter ref="A1:CI1827" xr:uid="{9DC178AB-6635-4EB5-9BA3-E7FA73F1F808}"/>
  <sortState xmlns:xlrd2="http://schemas.microsoft.com/office/spreadsheetml/2017/richdata2" ref="A2:CI1827">
    <sortCondition ref="A2:A1827"/>
  </sortState>
  <tableColumns count="87">
    <tableColumn id="1" xr3:uid="{3C1F3D47-C009-4EFA-9350-81F527EC4AA4}" name="ID" dataDxfId="97"/>
    <tableColumn id="3" xr3:uid="{38405930-2C3F-47A8-B0A8-DBBFDE4F7219}" name="x" dataDxfId="96"/>
    <tableColumn id="4" xr3:uid="{6099B877-0BAC-41F7-A032-5399856D1F65}" name="y" dataDxfId="95"/>
    <tableColumn id="5" xr3:uid="{7DE3815D-2139-4D3A-B599-EE74FE57AEEE}" name="CoralExt" dataDxfId="94"/>
    <tableColumn id="6" xr3:uid="{D721054A-CDDE-4467-919C-FD99895CA850}" name="coral.presence" dataDxfId="93"/>
    <tableColumn id="7" xr3:uid="{D7144CC9-5437-4631-8353-CF8FD7C6883D}" name="seagrassExt" dataDxfId="92"/>
    <tableColumn id="8" xr3:uid="{B908024A-18C7-4CD0-AC72-9AE08E5B82C6}" name="seagrass.presence" dataDxfId="91"/>
    <tableColumn id="9" xr3:uid="{A242145D-8119-488B-98E0-7CFFD23BEA3E}" name="mangroveExt" dataDxfId="90"/>
    <tableColumn id="10" xr3:uid="{EC38ADB5-BD61-4300-A75D-6E856D94A7E1}" name="mangrove.presence" dataDxfId="89"/>
    <tableColumn id="11" xr3:uid="{7F739EF7-29BB-46EC-8411-D36A6CA6387E}" name="seagrass.mn.ssp126.2050" dataDxfId="88"/>
    <tableColumn id="17" xr3:uid="{5E8B848E-9073-4B29-9F4D-9EEE2A132661}" name="seagrass.sd.ssp126.2050" dataDxfId="87"/>
    <tableColumn id="47" xr3:uid="{FCEF64B0-9E6E-4D79-8614-8AFBC66BF862}" name="seagrass.weights.ssp126.2050" dataDxfId="86">
      <calculatedColumnFormula>IF(Table1[[#This Row],[seagrass.mn.ssp126.2050]]="","",(Table1[[#This Row],[seagrass.sd.ssp126.2050]]/Table1[[#This Row],[seagrass.mn.ssp126.2050]])^-1)</calculatedColumnFormula>
    </tableColumn>
    <tableColumn id="48" xr3:uid="{A8D1B2AF-77D8-4710-9AD9-CEFD1EB12145}" name="seagrass.imp.ssp126.2050" dataDxfId="85">
      <calculatedColumnFormula>IF(Table1[[#This Row],[seagrass.weights.ssp126.2050]]="","",Table1[[#This Row],[seagrass.weights.ssp126.2050]]*Table1[[#This Row],[seagrass.mn.ssp126.2050]])</calculatedColumnFormula>
    </tableColumn>
    <tableColumn id="23" xr3:uid="{B258B667-3AC8-41BE-8454-575D94FE1F37}" name="corals.mn.ssp126.2050" dataDxfId="84"/>
    <tableColumn id="29" xr3:uid="{452B9311-409B-4601-BA52-D8476AA2D7DE}" name="corals.sd.ssp126.2050" dataDxfId="83"/>
    <tableColumn id="49" xr3:uid="{247F41B8-4BB8-4479-A920-B47C68733B09}" name="coral.weights.ssp126.2050" dataDxfId="82">
      <calculatedColumnFormula>IF(Table1[[#This Row],[corals.mn.ssp126.2050]]="","",(Table1[[#This Row],[corals.sd.ssp126.2050]]/Table1[[#This Row],[corals.mn.ssp126.2050]])^-1)</calculatedColumnFormula>
    </tableColumn>
    <tableColumn id="50" xr3:uid="{4F05349B-E018-400A-A2B8-774578A67CA0}" name="coral.imp.ssp126.2050" dataDxfId="81">
      <calculatedColumnFormula>IF(Table1[[#This Row],[coral.weights.ssp126.2050]]="","",Table1[[#This Row],[coral.weights.ssp126.2050]]*Table1[[#This Row],[corals.mn.ssp126.2050]])</calculatedColumnFormula>
    </tableColumn>
    <tableColumn id="35" xr3:uid="{D8A882D6-420C-4E34-9265-FFCE87D724F2}" name="mangrove.mn.ssp126.2050" dataDxfId="80"/>
    <tableColumn id="41" xr3:uid="{E9F0702E-0321-4848-80EF-80E2FF529940}" name="mangrove.sd.ssp126.2050" dataDxfId="79"/>
    <tableColumn id="52" xr3:uid="{853A48B9-B72E-4459-84B6-1CFEB06C61C7}" name="mangrove.weights.ssp126.2050" dataDxfId="78">
      <calculatedColumnFormula>IF(Table1[[#This Row],[mangrove.mn.ssp126.2050]]="","",(Table1[[#This Row],[mangrove.sd.ssp126.2050]]/Table1[[#This Row],[mangrove.mn.ssp126.2050]])^-1)</calculatedColumnFormula>
    </tableColumn>
    <tableColumn id="51" xr3:uid="{D47FE9E3-5AAA-4886-9FD4-E1C16A9382AF}" name="mangrove.imp.spp126.2050" dataDxfId="77">
      <calculatedColumnFormula>IF(Table1[[#This Row],[mangrove.weights.ssp126.2050]]="","",Table1[[#This Row],[mangrove.weights.ssp126.2050]]*Table1[[#This Row],[mangrove.mn.ssp126.2050]])</calculatedColumnFormula>
    </tableColumn>
    <tableColumn id="53" xr3:uid="{D5A8F569-2604-44A0-B367-46B0A38E3CBE}" name="climate.imp.spp126.2050" dataDxfId="76"/>
    <tableColumn id="12" xr3:uid="{3C2CCADA-7FDA-4FAB-8741-B6C28EB29674}" name="seagrass.mn.ssp126.2100" dataDxfId="75"/>
    <tableColumn id="18" xr3:uid="{C854AFC8-776A-45E0-A9EE-16A149822397}" name="seagrass.sd.ssp126.2100" dataDxfId="74"/>
    <tableColumn id="55" xr3:uid="{59695247-D61A-4BDC-B134-454D89FB1342}" name="seagrass.weights.ssp126.2100" dataDxfId="73">
      <calculatedColumnFormula>IF(Table1[[#This Row],[seagrass.mn.ssp126.2100]]="", "", (Table1[[#This Row],[seagrass.sd.ssp126.2100]]/Table1[[#This Row],[seagrass.mn.ssp126.2100]])^-1)</calculatedColumnFormula>
    </tableColumn>
    <tableColumn id="56" xr3:uid="{DEE1B4CB-4EB5-49AE-B22D-846BF8712905}" name="seagrass.imp.ssp126.2100" dataDxfId="72">
      <calculatedColumnFormula>IF(Table1[[#This Row],[seagrass.weights.ssp126.2100]]="","", Table1[[#This Row],[seagrass.weights.ssp126.2100]]*Table1[[#This Row],[seagrass.mn.ssp126.2100]])</calculatedColumnFormula>
    </tableColumn>
    <tableColumn id="24" xr3:uid="{CFDDE4E8-6A25-460C-89A8-70B2D8733BBD}" name="corals.mn.ssp126.2100" dataDxfId="71"/>
    <tableColumn id="30" xr3:uid="{0F5A9366-907D-4582-A9EC-239C51E49C3C}" name="corals.sd.ssp126.2100" dataDxfId="70"/>
    <tableColumn id="58" xr3:uid="{6A958A73-0D3E-4CE0-9B78-996586AA0D60}" name="Coral.weights.ssp126.2100" dataDxfId="69">
      <calculatedColumnFormula>IF(Table1[[#This Row],[corals.mn.ssp126.2100]]="","",(Table1[[#This Row],[corals.sd.ssp126.2100]]/Table1[[#This Row],[corals.mn.ssp126.2100]])^-1)</calculatedColumnFormula>
    </tableColumn>
    <tableColumn id="57" xr3:uid="{EE105826-F149-444C-87D5-DD850ED1492F}" name="corals.imp.ssp126.2100" dataDxfId="68">
      <calculatedColumnFormula>IF( Table1[[#This Row],[Coral.weights.ssp126.2100]]="","", Table1[[#This Row],[Coral.weights.ssp126.2100]]*Table1[[#This Row],[corals.mn.ssp126.2100]])</calculatedColumnFormula>
    </tableColumn>
    <tableColumn id="36" xr3:uid="{6938A48E-D2A1-469D-879B-F5CBAD93AB23}" name="mangrove.mn.ssp126.2100" dataDxfId="67"/>
    <tableColumn id="42" xr3:uid="{5CC082F9-E7B6-453E-A691-44CBEF2E1106}" name="mangrove.sd.ssp126.2100" dataDxfId="66"/>
    <tableColumn id="60" xr3:uid="{ECA814EF-7755-4991-B8AE-6FA9F82C54F8}" name="mangrove.weights.ssp126.2100" dataDxfId="65">
      <calculatedColumnFormula>IF(Table1[[#This Row],[mangrove.mn.ssp126.2100]]="","",(Table1[[#This Row],[mangrove.sd.ssp126.2100]]/Table1[[#This Row],[mangrove.mn.ssp126.2100]])^-1)</calculatedColumnFormula>
    </tableColumn>
    <tableColumn id="59" xr3:uid="{51744C73-2127-432E-A237-C82371B18863}" name="mangrove.imp.ssp126.2100" dataDxfId="64">
      <calculatedColumnFormula>IF(Table1[[#This Row],[mangrove.weights.ssp126.2100]]="","",Table1[[#This Row],[mangrove.weights.ssp126.2100]]*Table1[[#This Row],[mangrove.mn.ssp126.2100]])</calculatedColumnFormula>
    </tableColumn>
    <tableColumn id="61" xr3:uid="{3E545D0A-4312-4F92-9BDB-890642DAA53F}" name="climate.imp.ssp126.2100" dataDxfId="63">
      <calculatedColumnFormula>SUM(AH2,AD2,Z2)/SUM(Y2,AC2,AG2)</calculatedColumnFormula>
    </tableColumn>
    <tableColumn id="13" xr3:uid="{DEB84612-2161-4F8F-8A41-0FCACDE8EB8F}" name="seagrass.mn.ssp245.2050" dataDxfId="62"/>
    <tableColumn id="19" xr3:uid="{6D89F968-A028-47B9-8560-236C3755938A}" name="seagrass.sd.ssp245.2050" dataDxfId="61"/>
    <tableColumn id="54" xr3:uid="{2ED71963-3BF8-4488-B9FE-02EFD7402501}" name="seagrass.weights.ssp245.2050" dataDxfId="60">
      <calculatedColumnFormula>IF(Table1[[#This Row],[seagrass.mn.ssp245.2050]]="","",(Table1[[#This Row],[seagrass.sd.ssp245.2050]]/Table1[[#This Row],[seagrass.mn.ssp245.2050]])^-1)</calculatedColumnFormula>
    </tableColumn>
    <tableColumn id="2" xr3:uid="{BCDEC39F-3AA8-49EC-8099-55A526699354}" name="seagrass.imp.ssp245.2050" dataDxfId="59">
      <calculatedColumnFormula>IF(Table1[[#This Row],[seagrass.weights.ssp245.2050]]="","",Table1[[#This Row],[seagrass.weights.ssp245.2050]]*Table1[[#This Row],[seagrass.mn.ssp245.2050]])</calculatedColumnFormula>
    </tableColumn>
    <tableColumn id="25" xr3:uid="{1C140673-11D4-41B3-81B5-F15C52C46859}" name="corals.mn.ssp245.2050" dataDxfId="58"/>
    <tableColumn id="31" xr3:uid="{B02DAE82-B42D-4C5E-96F1-B165B2B3FD21}" name="corals.sd.ssp245.2050" dataDxfId="57"/>
    <tableColumn id="62" xr3:uid="{0CF6400F-8AE4-4E6C-9D21-D3E4C1DA9374}" name="coral.weights.ssp245.2050" dataDxfId="56"/>
    <tableColumn id="63" xr3:uid="{4AD2AE15-DD45-4C7D-9521-6A51C86CE994}" name="corals.imp.ssp245.2050" dataDxfId="55"/>
    <tableColumn id="37" xr3:uid="{BA72DF8C-DE7A-4982-B7C0-7F03721973EE}" name="mangrove.mn.ssp245.2050" dataDxfId="54"/>
    <tableColumn id="43" xr3:uid="{28EDBCC2-9C32-454D-A657-3C0E1AF75DC1}" name="mangrove.sd.ssp245.2050" dataDxfId="53"/>
    <tableColumn id="65" xr3:uid="{39C9D058-4632-47D9-94F8-A5B970DF5191}" name="mangrove.weights.ssp245.2050" dataDxfId="52"/>
    <tableColumn id="64" xr3:uid="{2913F05A-D378-4460-8988-A1591204BD4D}" name="mangrove.imp.ssp245.2050" dataDxfId="51"/>
    <tableColumn id="66" xr3:uid="{A609FDE3-9B0C-46BB-B916-FA6B4E1931DE}" name="climate.imp.ssp245.2050" dataDxfId="50">
      <calculatedColumnFormula>SUM(AU2,AQ2,AM2)/SUM(AT2,AP2,AL2)</calculatedColumnFormula>
    </tableColumn>
    <tableColumn id="14" xr3:uid="{41732C04-010D-4F33-B187-B8B1370E33CC}" name="seagrass.mn.ssp245.2100" dataDxfId="49"/>
    <tableColumn id="20" xr3:uid="{A166A63A-4C3B-48BD-93A4-78C5F1783A16}" name="seagrass.sd.ssp245.2100" dataDxfId="48"/>
    <tableColumn id="68" xr3:uid="{AA97FB7B-BAA7-4360-9313-ABAB285C534F}" name="seagrass.weights.ssp245.2100" dataDxfId="47"/>
    <tableColumn id="67" xr3:uid="{A652406B-093D-4746-B891-FB96BC7C3E71}" name="seagrass.imp.ssp245.2100" dataDxfId="46"/>
    <tableColumn id="26" xr3:uid="{0A262541-D049-4F83-A861-FD965DC30535}" name="corals.mn.ssp245.2100" dataDxfId="45"/>
    <tableColumn id="32" xr3:uid="{A014CE00-B935-472C-B303-F76AC0381BB9}" name="corals.sd.ssp245.2100" dataDxfId="44"/>
    <tableColumn id="70" xr3:uid="{D2E78553-6581-4D28-B455-0AE9FA20D541}" name="corals.weights.ssp245.2100" dataDxfId="43"/>
    <tableColumn id="69" xr3:uid="{7C452C37-2D67-4B67-BC4E-4050F3DB9FF2}" name="corals.imp.ssp245.2100" dataDxfId="42"/>
    <tableColumn id="38" xr3:uid="{4DD576BD-A3D3-42BB-97A0-5D15AAA9E624}" name="mangrove.mn.ssp245.2100" dataDxfId="41"/>
    <tableColumn id="44" xr3:uid="{1E47557B-08F8-4AB5-8558-80D9A0A238AC}" name="mangrove.sd.ssp245.2100" dataDxfId="40"/>
    <tableColumn id="72" xr3:uid="{434E1BA1-3251-4AAD-9776-BBFB24BE62EB}" name="mangrove.weights.ssp245.2100" dataDxfId="39"/>
    <tableColumn id="71" xr3:uid="{EA38E48B-0A55-47DB-A78A-93297BA19C05}" name="mangrove.imp.ssp245.2100" dataDxfId="38"/>
    <tableColumn id="73" xr3:uid="{8CF3E51A-2594-427F-AB66-17517A4FF20C}" name="climate.imp.ssp245.2100" dataDxfId="37">
      <calculatedColumnFormula>SUM(BH2,BD2,AZ2)/SUM(BG2,BC2,AY2)</calculatedColumnFormula>
    </tableColumn>
    <tableColumn id="15" xr3:uid="{E9980A3A-2E9F-4FC7-B601-3F63314443E1}" name="seagrass.mn.ssp370.2050" dataDxfId="36"/>
    <tableColumn id="21" xr3:uid="{13B96477-8FC6-4161-8D63-D63F5440311C}" name="seagrass.sd.ssp370.2050" dataDxfId="35"/>
    <tableColumn id="75" xr3:uid="{6A8CECF8-8CB4-4031-B60D-3B934A4B23FF}" name="seagrass.weights.ssp370.2050" dataDxfId="34"/>
    <tableColumn id="74" xr3:uid="{A570D97D-7147-4861-AA8F-AA7D841354FA}" name="seagrass.imp.ssp370.2050" dataDxfId="33"/>
    <tableColumn id="27" xr3:uid="{D99E8E02-0ACA-4DF7-B1C2-269F27A8440C}" name="corals.mn.ssp370.2050" dataDxfId="32"/>
    <tableColumn id="33" xr3:uid="{EA3FE0EE-A5D6-4F83-86E6-55A69CEE0920}" name="corals.sd.ssp370.2050" dataDxfId="31"/>
    <tableColumn id="77" xr3:uid="{4650C2C7-6916-478A-8D20-AAF4E890D94E}" name="corals.weights.ssp370.2050" dataDxfId="30"/>
    <tableColumn id="76" xr3:uid="{24C41DB3-462B-4948-BBC3-0E302440C4D6}" name="coral.imp.ssp370.2050" dataDxfId="29"/>
    <tableColumn id="39" xr3:uid="{BA0EA440-3CFC-4A6C-8BEE-34C42C1939BB}" name="mangrove.mn.ssp370.2050" dataDxfId="28"/>
    <tableColumn id="45" xr3:uid="{D6362CED-FC40-4997-A145-C375D327A4E0}" name="mangrove.sd.ssp370.2050" dataDxfId="27"/>
    <tableColumn id="79" xr3:uid="{5BF01BA9-1AA3-4225-9E4B-34E869D9D10F}" name="mangrove.weights.ssp370.2050" dataDxfId="26"/>
    <tableColumn id="78" xr3:uid="{6D4F1A6C-4602-47BA-8058-4EAA7CFE0D75}" name="mangrove.imp.ssp370.2050" dataDxfId="25"/>
    <tableColumn id="80" xr3:uid="{FE89CAFB-F80F-4C15-925D-880C7AF63897}" name="climate.imp.ssp370.2050" dataDxfId="24">
      <calculatedColumnFormula>SUM(BU2,BQ2,BM2)/SUM(BT2,BP2,BL2)</calculatedColumnFormula>
    </tableColumn>
    <tableColumn id="16" xr3:uid="{E5FCD760-2B8B-498D-A29B-68EC288FB6E9}" name="seagrass.mn.ssp370.2100" dataDxfId="23"/>
    <tableColumn id="22" xr3:uid="{CDFBDA91-A088-4A05-94DD-EE0761698908}" name="seagrass.sd.ssp370.2100" dataDxfId="22"/>
    <tableColumn id="82" xr3:uid="{C8231320-4B7B-4FCF-8BA0-1E27BD0C1844}" name="seagrass.imp.ssp370.2100" dataDxfId="21"/>
    <tableColumn id="81" xr3:uid="{CAE826CC-439C-4D7F-8DB1-99B6DC2D1780}" name="seagrass.imp.ssp370.21002" dataDxfId="20"/>
    <tableColumn id="28" xr3:uid="{3CAD6068-5072-4778-8F11-148844BD63E5}" name="corals.mn.ssp370.2100" dataDxfId="19"/>
    <tableColumn id="34" xr3:uid="{1CAA7E20-F8F6-4D3B-AAB6-8E8702B2904C}" name="corals.sd.ssp370.2100" dataDxfId="18"/>
    <tableColumn id="84" xr3:uid="{B1B303F2-3157-431C-B01B-B7F92F589555}" name="corals.weights.ssp370.2100" dataDxfId="17"/>
    <tableColumn id="83" xr3:uid="{F6B77A60-431B-4C17-9BD8-3EACD4567B16}" name="corals.imp.ssp370.2100" dataDxfId="16"/>
    <tableColumn id="40" xr3:uid="{6588CBEA-8542-4E0F-AC3E-8A7C25F705F8}" name="mangrove.mn.ssp370.2100" dataDxfId="15"/>
    <tableColumn id="46" xr3:uid="{25F41EBD-8EEB-4241-BCD0-6AF2323D1C2A}" name="mangrove.sd.ssp370.2100" dataDxfId="14"/>
    <tableColumn id="85" xr3:uid="{80DEC615-47DE-4364-AFA9-F1E04760B0A4}" name="mangrove.weights.ssp370.2100" dataDxfId="13"/>
    <tableColumn id="86" xr3:uid="{8C6CF1DA-E72E-46D4-8C40-0B2C5B21DB90}" name="mangrove.imp.ssp370.2100" dataDxfId="12"/>
    <tableColumn id="87" xr3:uid="{E46733A3-C997-47EA-A109-F53B85F1DE87}" name="climate.imp.ssp370.2100" dataDxfId="11">
      <calculatedColumnFormula>SUM(CH2,CD2,BZ2)/SUM(CG2,CC2,BY2)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214024-29A5-4FDD-8089-DBC7602A75D7}" name="Table2" displayName="Table2" ref="A1:I1827" totalsRowShown="0" headerRowDxfId="10" dataDxfId="9">
  <autoFilter ref="A1:I1827" xr:uid="{5B214024-29A5-4FDD-8089-DBC7602A75D7}"/>
  <tableColumns count="9">
    <tableColumn id="1" xr3:uid="{EA367507-D9B1-4CA8-B22A-7523274B1426}" name="ID" dataDxfId="8"/>
    <tableColumn id="2" xr3:uid="{18A7B553-BC0F-4090-A373-7DB2CD04C0B8}" name="x" dataDxfId="7"/>
    <tableColumn id="3" xr3:uid="{FA73718A-55C0-46CA-998C-DC586BF2792A}" name="y" dataDxfId="6"/>
    <tableColumn id="4" xr3:uid="{57C90F6A-DEFF-4F50-919E-809ABAF25C17}" name="climate.imp.ssp126.2050" dataDxfId="5"/>
    <tableColumn id="5" xr3:uid="{259AABFA-0828-4040-9E42-EDA3EAD4EDF5}" name="climate.imp.ssp126.2100" dataDxfId="4"/>
    <tableColumn id="6" xr3:uid="{1D706B8C-4186-4434-8E6A-26F7951711B7}" name="climate.imp.ssp245.2050" dataDxfId="3"/>
    <tableColumn id="7" xr3:uid="{6B8A2F1A-3B86-461C-9F07-F025E1B0F9B3}" name="climate.imp.ssp245.2100" dataDxfId="2"/>
    <tableColumn id="8" xr3:uid="{F178615F-4B88-4CA0-983B-9BD3EB73686C}" name="climate.imp.ssp370.2050" dataDxfId="1"/>
    <tableColumn id="9" xr3:uid="{70C28BB6-C663-46F2-B43F-3CE00FDD33D9}" name="climate.imp.ssp370.2100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827"/>
  <sheetViews>
    <sheetView topLeftCell="BA1" zoomScale="106" zoomScaleNormal="106" workbookViewId="0">
      <selection activeCell="CI1" activeCellId="6" sqref="A1:C1048576 V1:V1048576 AI1:AI1048576 AV1:AV1048576 BI1:BI1048576 BV1:BV1048576 CI1:CI1048576"/>
    </sheetView>
  </sheetViews>
  <sheetFormatPr defaultRowHeight="15.75" x14ac:dyDescent="0.25"/>
  <cols>
    <col min="1" max="1" width="9.140625" style="5"/>
    <col min="2" max="2" width="10.85546875" style="5" bestFit="1" customWidth="1"/>
    <col min="3" max="3" width="12.7109375" style="5" bestFit="1" customWidth="1"/>
    <col min="4" max="4" width="11.5703125" style="5" bestFit="1" customWidth="1"/>
    <col min="5" max="5" width="8.5703125" style="5" bestFit="1" customWidth="1"/>
    <col min="6" max="6" width="12.85546875" style="5" bestFit="1" customWidth="1"/>
    <col min="7" max="7" width="8.5703125" style="5" bestFit="1" customWidth="1"/>
    <col min="8" max="8" width="12.85546875" style="5" bestFit="1" customWidth="1"/>
    <col min="9" max="9" width="8.5703125" style="5" bestFit="1" customWidth="1"/>
    <col min="10" max="10" width="14.5703125" style="5" bestFit="1" customWidth="1"/>
    <col min="11" max="11" width="18.5703125" style="5" customWidth="1"/>
    <col min="12" max="13" width="15.7109375" style="6" bestFit="1" customWidth="1"/>
    <col min="14" max="15" width="14.5703125" style="5" bestFit="1" customWidth="1"/>
    <col min="16" max="17" width="15.7109375" style="6" bestFit="1" customWidth="1"/>
    <col min="18" max="19" width="14.5703125" style="5" bestFit="1" customWidth="1"/>
    <col min="20" max="20" width="13.7109375" style="6" customWidth="1"/>
    <col min="21" max="21" width="12.5703125" style="6" customWidth="1"/>
    <col min="22" max="22" width="15.7109375" style="7" bestFit="1" customWidth="1"/>
    <col min="23" max="23" width="14.5703125" style="5" bestFit="1" customWidth="1"/>
    <col min="24" max="24" width="11" style="5" customWidth="1"/>
    <col min="25" max="25" width="12.140625" style="6" customWidth="1"/>
    <col min="26" max="26" width="13.5703125" style="6" customWidth="1"/>
    <col min="27" max="28" width="14.5703125" style="5" bestFit="1" customWidth="1"/>
    <col min="29" max="30" width="14.42578125" style="6" customWidth="1"/>
    <col min="31" max="32" width="14.5703125" style="5" bestFit="1" customWidth="1"/>
    <col min="33" max="33" width="14.42578125" style="8" customWidth="1"/>
    <col min="34" max="34" width="14.42578125" style="6" customWidth="1"/>
    <col min="35" max="35" width="14.42578125" style="7" customWidth="1"/>
    <col min="36" max="36" width="14.5703125" style="5" bestFit="1" customWidth="1"/>
    <col min="37" max="37" width="9.28515625" style="5" bestFit="1" customWidth="1"/>
    <col min="38" max="39" width="17.140625" style="6" bestFit="1" customWidth="1"/>
    <col min="40" max="41" width="14.5703125" style="5" bestFit="1" customWidth="1"/>
    <col min="42" max="43" width="14.5703125" style="6" customWidth="1"/>
    <col min="44" max="44" width="14.5703125" style="5" bestFit="1" customWidth="1"/>
    <col min="45" max="45" width="9.28515625" style="10" bestFit="1" customWidth="1"/>
    <col min="46" max="46" width="13.140625" style="13" customWidth="1"/>
    <col min="47" max="47" width="12.140625" style="13" customWidth="1"/>
    <col min="48" max="48" width="13.85546875" style="20" customWidth="1"/>
    <col min="49" max="49" width="14.5703125" style="5" bestFit="1" customWidth="1"/>
    <col min="50" max="50" width="12.7109375" customWidth="1"/>
    <col min="51" max="52" width="10.5703125" style="16" bestFit="1" customWidth="1"/>
    <col min="53" max="53" width="14.5703125" style="5" bestFit="1" customWidth="1"/>
    <col min="54" max="54" width="12.7109375" style="10" customWidth="1"/>
    <col min="55" max="56" width="9.28515625" style="13" customWidth="1"/>
    <col min="58" max="58" width="9.28515625" style="10" bestFit="1" customWidth="1"/>
    <col min="59" max="59" width="11.85546875" style="18" customWidth="1"/>
    <col min="60" max="60" width="11.7109375" style="18" customWidth="1"/>
    <col min="61" max="61" width="12.140625" style="20" customWidth="1"/>
    <col min="62" max="62" width="14.5703125" style="5" bestFit="1" customWidth="1"/>
    <col min="63" max="63" width="12.7109375" customWidth="1"/>
    <col min="64" max="64" width="11.42578125" style="16" customWidth="1"/>
    <col min="65" max="65" width="11.7109375" style="16" customWidth="1"/>
    <col min="66" max="66" width="14.5703125" style="5" bestFit="1" customWidth="1"/>
    <col min="67" max="67" width="12.5703125" customWidth="1"/>
    <col min="68" max="68" width="13.140625" style="16" customWidth="1"/>
    <col min="69" max="69" width="10.5703125" style="16" bestFit="1" customWidth="1"/>
    <col min="72" max="73" width="10.5703125" style="16" bestFit="1" customWidth="1"/>
    <col min="74" max="74" width="10.5703125" style="19" bestFit="1" customWidth="1"/>
    <col min="75" max="75" width="14.5703125" style="5" bestFit="1" customWidth="1"/>
    <col min="76" max="76" width="12.85546875" customWidth="1"/>
    <col min="77" max="78" width="9.5703125" style="15" bestFit="1" customWidth="1"/>
    <col min="80" max="80" width="12.7109375" customWidth="1"/>
    <col min="81" max="82" width="9.5703125" style="15" bestFit="1" customWidth="1"/>
    <col min="85" max="85" width="9.5703125" style="14" bestFit="1" customWidth="1"/>
    <col min="86" max="86" width="10.5703125" style="22" bestFit="1" customWidth="1"/>
    <col min="87" max="87" width="14.5703125" style="9" bestFit="1" customWidth="1"/>
    <col min="89" max="89" width="14.5703125" style="5" bestFit="1" customWidth="1"/>
    <col min="92" max="93" width="14.5703125" style="5" bestFit="1" customWidth="1"/>
    <col min="95" max="97" width="14.5703125" style="5" bestFit="1" customWidth="1"/>
    <col min="98" max="98" width="9.28515625" style="10" bestFit="1" customWidth="1"/>
    <col min="99" max="101" width="14.5703125" style="5" bestFit="1" customWidth="1"/>
    <col min="102" max="106" width="14.42578125" style="5" bestFit="1" customWidth="1"/>
    <col min="107" max="111" width="25.5703125" style="5" customWidth="1"/>
    <col min="112" max="16384" width="9.140625" style="5"/>
  </cols>
  <sheetData>
    <row r="1" spans="1:98" s="4" customFormat="1" ht="20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15</v>
      </c>
      <c r="L1" s="2" t="s">
        <v>1873</v>
      </c>
      <c r="M1" s="2" t="s">
        <v>1871</v>
      </c>
      <c r="N1" s="1" t="s">
        <v>21</v>
      </c>
      <c r="O1" s="1" t="s">
        <v>27</v>
      </c>
      <c r="P1" s="2" t="s">
        <v>1872</v>
      </c>
      <c r="Q1" s="2" t="s">
        <v>1874</v>
      </c>
      <c r="R1" s="1" t="s">
        <v>33</v>
      </c>
      <c r="S1" s="1" t="s">
        <v>39</v>
      </c>
      <c r="T1" s="2" t="s">
        <v>1875</v>
      </c>
      <c r="U1" s="2" t="s">
        <v>1876</v>
      </c>
      <c r="V1" s="3" t="s">
        <v>1879</v>
      </c>
      <c r="W1" s="1" t="s">
        <v>10</v>
      </c>
      <c r="X1" s="1" t="s">
        <v>16</v>
      </c>
      <c r="Y1" s="2" t="s">
        <v>1877</v>
      </c>
      <c r="Z1" s="2" t="s">
        <v>1878</v>
      </c>
      <c r="AA1" s="1" t="s">
        <v>22</v>
      </c>
      <c r="AB1" s="1" t="s">
        <v>28</v>
      </c>
      <c r="AC1" s="2" t="s">
        <v>1880</v>
      </c>
      <c r="AD1" s="2" t="s">
        <v>1881</v>
      </c>
      <c r="AE1" s="1" t="s">
        <v>34</v>
      </c>
      <c r="AF1" s="1" t="s">
        <v>40</v>
      </c>
      <c r="AG1" s="2" t="s">
        <v>1882</v>
      </c>
      <c r="AH1" s="2" t="s">
        <v>1883</v>
      </c>
      <c r="AI1" s="3" t="s">
        <v>1884</v>
      </c>
      <c r="AJ1" s="1" t="s">
        <v>11</v>
      </c>
      <c r="AK1" s="1" t="s">
        <v>17</v>
      </c>
      <c r="AL1" s="2" t="s">
        <v>1885</v>
      </c>
      <c r="AM1" s="2" t="s">
        <v>1886</v>
      </c>
      <c r="AN1" s="1" t="s">
        <v>23</v>
      </c>
      <c r="AO1" s="1" t="s">
        <v>29</v>
      </c>
      <c r="AP1" s="2" t="s">
        <v>1887</v>
      </c>
      <c r="AQ1" s="2" t="s">
        <v>1888</v>
      </c>
      <c r="AR1" s="1" t="s">
        <v>35</v>
      </c>
      <c r="AS1" s="1" t="s">
        <v>41</v>
      </c>
      <c r="AT1" s="11" t="s">
        <v>1890</v>
      </c>
      <c r="AU1" s="11" t="s">
        <v>1891</v>
      </c>
      <c r="AV1" s="3" t="s">
        <v>1889</v>
      </c>
      <c r="AW1" s="1" t="s">
        <v>12</v>
      </c>
      <c r="AX1" s="1" t="s">
        <v>18</v>
      </c>
      <c r="AY1" s="2" t="s">
        <v>1892</v>
      </c>
      <c r="AZ1" s="2" t="s">
        <v>1893</v>
      </c>
      <c r="BA1" s="1" t="s">
        <v>24</v>
      </c>
      <c r="BB1" s="1" t="s">
        <v>30</v>
      </c>
      <c r="BC1" s="2" t="s">
        <v>1894</v>
      </c>
      <c r="BD1" s="2" t="s">
        <v>1895</v>
      </c>
      <c r="BE1" s="1" t="s">
        <v>36</v>
      </c>
      <c r="BF1" s="1" t="s">
        <v>42</v>
      </c>
      <c r="BG1" s="2" t="s">
        <v>1896</v>
      </c>
      <c r="BH1" s="2" t="s">
        <v>1897</v>
      </c>
      <c r="BI1" s="3" t="s">
        <v>1898</v>
      </c>
      <c r="BJ1" s="1" t="s">
        <v>13</v>
      </c>
      <c r="BK1" s="1" t="s">
        <v>19</v>
      </c>
      <c r="BL1" s="2" t="s">
        <v>1899</v>
      </c>
      <c r="BM1" s="2" t="s">
        <v>1901</v>
      </c>
      <c r="BN1" s="1" t="s">
        <v>25</v>
      </c>
      <c r="BO1" s="1" t="s">
        <v>31</v>
      </c>
      <c r="BP1" s="2" t="s">
        <v>1900</v>
      </c>
      <c r="BQ1" s="2" t="s">
        <v>1902</v>
      </c>
      <c r="BR1" s="1" t="s">
        <v>37</v>
      </c>
      <c r="BS1" s="1" t="s">
        <v>43</v>
      </c>
      <c r="BT1" s="2" t="s">
        <v>1903</v>
      </c>
      <c r="BU1" s="2" t="s">
        <v>1904</v>
      </c>
      <c r="BV1" s="3" t="s">
        <v>1905</v>
      </c>
      <c r="BW1" s="1" t="s">
        <v>14</v>
      </c>
      <c r="BX1" s="1" t="s">
        <v>20</v>
      </c>
      <c r="BY1" s="2" t="s">
        <v>1906</v>
      </c>
      <c r="BZ1" s="2" t="s">
        <v>1907</v>
      </c>
      <c r="CA1" s="1" t="s">
        <v>26</v>
      </c>
      <c r="CB1" s="1" t="s">
        <v>32</v>
      </c>
      <c r="CC1" s="2" t="s">
        <v>1911</v>
      </c>
      <c r="CD1" s="2" t="s">
        <v>1912</v>
      </c>
      <c r="CE1" s="1" t="s">
        <v>38</v>
      </c>
      <c r="CF1" s="1" t="s">
        <v>44</v>
      </c>
      <c r="CG1" s="21" t="s">
        <v>1908</v>
      </c>
      <c r="CH1" s="21" t="s">
        <v>1909</v>
      </c>
      <c r="CI1" s="23" t="s">
        <v>1910</v>
      </c>
    </row>
    <row r="2" spans="1:98" x14ac:dyDescent="0.25">
      <c r="A2" s="5" t="s">
        <v>45</v>
      </c>
      <c r="B2" s="5">
        <v>50.33934</v>
      </c>
      <c r="C2" s="5">
        <v>12.178898</v>
      </c>
      <c r="E2" s="5">
        <v>0</v>
      </c>
      <c r="G2" s="5">
        <v>0</v>
      </c>
      <c r="I2" s="5">
        <v>0</v>
      </c>
      <c r="L2" s="6" t="str">
        <f>IF(Table1[[#This Row],[seagrass.mn.ssp126.2050]]="","",(Table1[[#This Row],[seagrass.sd.ssp126.2050]]/Table1[[#This Row],[seagrass.mn.ssp126.2050]])^-1)</f>
        <v/>
      </c>
      <c r="M2" s="6" t="str">
        <f>IF(Table1[[#This Row],[seagrass.weights.ssp126.2050]]="","",Table1[[#This Row],[seagrass.weights.ssp126.2050]]*Table1[[#This Row],[seagrass.mn.ssp126.2050]])</f>
        <v/>
      </c>
      <c r="P2" s="6" t="str">
        <f>IF(Table1[[#This Row],[corals.mn.ssp126.2050]]="","",(Table1[[#This Row],[corals.sd.ssp126.2050]]/Table1[[#This Row],[corals.mn.ssp126.2050]])^-1)</f>
        <v/>
      </c>
      <c r="Q2" s="6" t="str">
        <f>IF(Table1[[#This Row],[coral.weights.ssp126.2050]]="","",Table1[[#This Row],[coral.weights.ssp126.2050]]*Table1[[#This Row],[corals.mn.ssp126.2050]])</f>
        <v/>
      </c>
      <c r="T2" s="6" t="str">
        <f>IF(Table1[[#This Row],[mangrove.mn.ssp126.2050]]="","",(Table1[[#This Row],[mangrove.sd.ssp126.2050]]/Table1[[#This Row],[mangrove.mn.ssp126.2050]])^-1)</f>
        <v/>
      </c>
      <c r="U2" s="6" t="str">
        <f>IF(Table1[[#This Row],[mangrove.weights.ssp126.2050]]="","",Table1[[#This Row],[mangrove.weights.ssp126.2050]]*Table1[[#This Row],[mangrove.mn.ssp126.2050]])</f>
        <v/>
      </c>
      <c r="V2" s="7" t="e">
        <f t="shared" ref="V2:V65" si="0">SUM(U2,Q2,M2)/SUM(T2,P2,L2)</f>
        <v>#DIV/0!</v>
      </c>
      <c r="Y2" s="6" t="str">
        <f>IF(Table1[[#This Row],[seagrass.mn.ssp126.2100]]="", "", (Table1[[#This Row],[seagrass.sd.ssp126.2100]]/Table1[[#This Row],[seagrass.mn.ssp126.2100]])^-1)</f>
        <v/>
      </c>
      <c r="Z2" s="6" t="str">
        <f>IF(Table1[[#This Row],[seagrass.weights.ssp126.2100]]="","", Table1[[#This Row],[seagrass.weights.ssp126.2100]]*Table1[[#This Row],[seagrass.mn.ssp126.2100]])</f>
        <v/>
      </c>
      <c r="AC2" s="6" t="str">
        <f>IF(Table1[[#This Row],[corals.mn.ssp126.2100]]="","",(Table1[[#This Row],[corals.sd.ssp126.2100]]/Table1[[#This Row],[corals.mn.ssp126.2100]])^-1)</f>
        <v/>
      </c>
      <c r="AD2" s="6" t="str">
        <f>IF( Table1[[#This Row],[Coral.weights.ssp126.2100]]="","", Table1[[#This Row],[Coral.weights.ssp126.2100]]*Table1[[#This Row],[corals.mn.ssp126.2100]])</f>
        <v/>
      </c>
      <c r="AG2" s="8" t="str">
        <f>IF(Table1[[#This Row],[mangrove.mn.ssp126.2100]]="","",(Table1[[#This Row],[mangrove.sd.ssp126.2100]]/Table1[[#This Row],[mangrove.mn.ssp126.2100]])^-1)</f>
        <v/>
      </c>
      <c r="AH2" s="6" t="str">
        <f>IF(Table1[[#This Row],[mangrove.weights.ssp126.2100]]="","",Table1[[#This Row],[mangrove.weights.ssp126.2100]]*Table1[[#This Row],[mangrove.mn.ssp126.2100]])</f>
        <v/>
      </c>
      <c r="AI2" s="7" t="e">
        <f t="shared" ref="AI2:AI65" si="1">SUM(AH2,AD2,Z2)/SUM(Y2,AC2,AG2)</f>
        <v>#DIV/0!</v>
      </c>
      <c r="AL2" s="6" t="str">
        <f>IF(Table1[[#This Row],[seagrass.mn.ssp245.2050]]="","",(Table1[[#This Row],[seagrass.sd.ssp245.2050]]/Table1[[#This Row],[seagrass.mn.ssp245.2050]])^-1)</f>
        <v/>
      </c>
      <c r="AM2" s="6" t="str">
        <f>IF(Table1[[#This Row],[seagrass.weights.ssp245.2050]]="","",Table1[[#This Row],[seagrass.weights.ssp245.2050]]*Table1[[#This Row],[seagrass.mn.ssp245.2050]])</f>
        <v/>
      </c>
      <c r="AS2" s="5"/>
      <c r="AT2" s="8"/>
      <c r="AU2" s="8"/>
      <c r="AV2" s="7" t="e">
        <f>SUM(AU2,AQ2,AM2)/SUM(AT2,AP2,AL2)</f>
        <v>#DIV/0!</v>
      </c>
      <c r="AX2" s="5"/>
      <c r="AY2" s="6"/>
      <c r="AZ2" s="6"/>
      <c r="BB2" s="5"/>
      <c r="BC2" s="8"/>
      <c r="BD2" s="8"/>
      <c r="BE2" s="5"/>
      <c r="BF2" s="5"/>
      <c r="BG2" s="6"/>
      <c r="BH2" s="6"/>
      <c r="BI2" s="7" t="e">
        <f>SUM(BH2,BD2,AZ2)/SUM(BG2,BC2,AY2)</f>
        <v>#DIV/0!</v>
      </c>
      <c r="BK2" s="5"/>
      <c r="BL2" s="6"/>
      <c r="BM2" s="6"/>
      <c r="BO2" s="5"/>
      <c r="BP2" s="6"/>
      <c r="BQ2" s="6"/>
      <c r="BR2" s="5"/>
      <c r="BS2" s="5"/>
      <c r="BT2" s="6"/>
      <c r="BU2" s="6"/>
      <c r="BV2" s="7" t="e">
        <f>SUM(BU2,BQ2,BM2)/SUM(BT2,BP2,BL2)</f>
        <v>#DIV/0!</v>
      </c>
      <c r="BX2" s="5"/>
      <c r="BY2" s="8"/>
      <c r="BZ2" s="8"/>
      <c r="CA2" s="5"/>
      <c r="CB2" s="5"/>
      <c r="CC2" s="8"/>
      <c r="CD2" s="8"/>
      <c r="CE2" s="5"/>
      <c r="CF2" s="5"/>
      <c r="CG2" s="12"/>
      <c r="CH2" s="17"/>
      <c r="CI2" s="9" t="e">
        <f>SUM(CH2,CD2,BZ2)/SUM(CG2,CC2,BY2)</f>
        <v>#DIV/0!</v>
      </c>
      <c r="CJ2" s="5"/>
      <c r="CL2" s="5"/>
      <c r="CM2" s="5"/>
      <c r="CP2" s="5"/>
      <c r="CT2" s="5"/>
    </row>
    <row r="3" spans="1:98" x14ac:dyDescent="0.25">
      <c r="A3" s="5" t="s">
        <v>46</v>
      </c>
      <c r="B3" s="5">
        <v>50.58934</v>
      </c>
      <c r="C3" s="5">
        <v>12.178898</v>
      </c>
      <c r="E3" s="5">
        <v>0</v>
      </c>
      <c r="G3" s="5">
        <v>0</v>
      </c>
      <c r="I3" s="5">
        <v>0</v>
      </c>
      <c r="L3" s="6" t="str">
        <f>IF(Table1[[#This Row],[seagrass.mn.ssp126.2050]]="","",(Table1[[#This Row],[seagrass.sd.ssp126.2050]]/Table1[[#This Row],[seagrass.mn.ssp126.2050]])^-1)</f>
        <v/>
      </c>
      <c r="M3" s="6" t="str">
        <f>IF(Table1[[#This Row],[seagrass.weights.ssp126.2050]]="","",Table1[[#This Row],[seagrass.weights.ssp126.2050]]*Table1[[#This Row],[seagrass.mn.ssp126.2050]])</f>
        <v/>
      </c>
      <c r="P3" s="6" t="str">
        <f>IF(Table1[[#This Row],[corals.mn.ssp126.2050]]="","",(Table1[[#This Row],[corals.sd.ssp126.2050]]/Table1[[#This Row],[corals.mn.ssp126.2050]])^-1)</f>
        <v/>
      </c>
      <c r="Q3" s="6" t="str">
        <f>IF(Table1[[#This Row],[coral.weights.ssp126.2050]]="","",Table1[[#This Row],[coral.weights.ssp126.2050]]*Table1[[#This Row],[corals.mn.ssp126.2050]])</f>
        <v/>
      </c>
      <c r="T3" s="6" t="str">
        <f>IF(Table1[[#This Row],[mangrove.mn.ssp126.2050]]="","",(Table1[[#This Row],[mangrove.sd.ssp126.2050]]/Table1[[#This Row],[mangrove.mn.ssp126.2050]])^-1)</f>
        <v/>
      </c>
      <c r="U3" s="6" t="str">
        <f>IF(Table1[[#This Row],[mangrove.weights.ssp126.2050]]="","",Table1[[#This Row],[mangrove.weights.ssp126.2050]]*Table1[[#This Row],[mangrove.mn.ssp126.2050]])</f>
        <v/>
      </c>
      <c r="V3" s="7" t="e">
        <f t="shared" si="0"/>
        <v>#DIV/0!</v>
      </c>
      <c r="Y3" s="6" t="str">
        <f>IF(Table1[[#This Row],[seagrass.mn.ssp126.2100]]="", "", (Table1[[#This Row],[seagrass.sd.ssp126.2100]]/Table1[[#This Row],[seagrass.mn.ssp126.2100]])^-1)</f>
        <v/>
      </c>
      <c r="Z3" s="6" t="str">
        <f>IF(Table1[[#This Row],[seagrass.weights.ssp126.2100]]="","", Table1[[#This Row],[seagrass.weights.ssp126.2100]]*Table1[[#This Row],[seagrass.mn.ssp126.2100]])</f>
        <v/>
      </c>
      <c r="AC3" s="6" t="str">
        <f>IF(Table1[[#This Row],[corals.mn.ssp126.2100]]="","",(Table1[[#This Row],[corals.sd.ssp126.2100]]/Table1[[#This Row],[corals.mn.ssp126.2100]])^-1)</f>
        <v/>
      </c>
      <c r="AD3" s="6" t="str">
        <f>IF( Table1[[#This Row],[Coral.weights.ssp126.2100]]="","", Table1[[#This Row],[Coral.weights.ssp126.2100]]*Table1[[#This Row],[corals.mn.ssp126.2100]])</f>
        <v/>
      </c>
      <c r="AG3" s="8" t="str">
        <f>IF(Table1[[#This Row],[mangrove.mn.ssp126.2100]]="","",(Table1[[#This Row],[mangrove.sd.ssp126.2100]]/Table1[[#This Row],[mangrove.mn.ssp126.2100]])^-1)</f>
        <v/>
      </c>
      <c r="AH3" s="6" t="str">
        <f>IF(Table1[[#This Row],[mangrove.weights.ssp126.2100]]="","",Table1[[#This Row],[mangrove.weights.ssp126.2100]]*Table1[[#This Row],[mangrove.mn.ssp126.2100]])</f>
        <v/>
      </c>
      <c r="AI3" s="7" t="e">
        <f t="shared" si="1"/>
        <v>#DIV/0!</v>
      </c>
      <c r="AL3" s="6" t="str">
        <f>IF(Table1[[#This Row],[seagrass.mn.ssp245.2050]]="","",(Table1[[#This Row],[seagrass.sd.ssp245.2050]]/Table1[[#This Row],[seagrass.mn.ssp245.2050]])^-1)</f>
        <v/>
      </c>
      <c r="AM3" s="6" t="str">
        <f>IF(Table1[[#This Row],[seagrass.weights.ssp245.2050]]="","",Table1[[#This Row],[seagrass.weights.ssp245.2050]]*Table1[[#This Row],[seagrass.mn.ssp245.2050]])</f>
        <v/>
      </c>
      <c r="AS3" s="5"/>
      <c r="AT3" s="8"/>
      <c r="AU3" s="8"/>
      <c r="AV3" s="7" t="e">
        <f t="shared" ref="AV3:AV66" si="2">SUM(AU3,AQ3,AM3)/SUM(AT3,AP3,AL3)</f>
        <v>#DIV/0!</v>
      </c>
      <c r="AX3" s="5"/>
      <c r="AY3" s="6"/>
      <c r="AZ3" s="6"/>
      <c r="BB3" s="5"/>
      <c r="BC3" s="8"/>
      <c r="BD3" s="8"/>
      <c r="BE3" s="5"/>
      <c r="BF3" s="5"/>
      <c r="BG3" s="6"/>
      <c r="BH3" s="6"/>
      <c r="BI3" s="7" t="e">
        <f t="shared" ref="BI3:BI66" si="3">SUM(BH3,BD3,AZ3)/SUM(BG3,BC3,AY3)</f>
        <v>#DIV/0!</v>
      </c>
      <c r="BK3" s="5"/>
      <c r="BL3" s="6"/>
      <c r="BM3" s="6"/>
      <c r="BO3" s="5"/>
      <c r="BP3" s="6"/>
      <c r="BQ3" s="6"/>
      <c r="BR3" s="5"/>
      <c r="BS3" s="5"/>
      <c r="BT3" s="6"/>
      <c r="BU3" s="6"/>
      <c r="BV3" s="7" t="e">
        <f t="shared" ref="BV3:BV66" si="4">SUM(BU3,BQ3,BM3)/SUM(BT3,BP3,BL3)</f>
        <v>#DIV/0!</v>
      </c>
      <c r="BX3" s="5"/>
      <c r="BY3" s="8"/>
      <c r="BZ3" s="8"/>
      <c r="CA3" s="5"/>
      <c r="CB3" s="5"/>
      <c r="CC3" s="8"/>
      <c r="CD3" s="8"/>
      <c r="CE3" s="5"/>
      <c r="CF3" s="5"/>
      <c r="CG3" s="12"/>
      <c r="CH3" s="17"/>
      <c r="CI3" s="9" t="e">
        <f t="shared" ref="CI3:CI66" si="5">SUM(CH3,CD3,BZ3)/SUM(CG3,CC3,BY3)</f>
        <v>#DIV/0!</v>
      </c>
      <c r="CJ3" s="5"/>
      <c r="CL3" s="5"/>
      <c r="CM3" s="5"/>
      <c r="CP3" s="5"/>
      <c r="CT3" s="5"/>
    </row>
    <row r="4" spans="1:98" x14ac:dyDescent="0.25">
      <c r="A4" s="5" t="s">
        <v>47</v>
      </c>
      <c r="B4" s="5">
        <v>50.83934</v>
      </c>
      <c r="C4" s="5">
        <v>12.178898</v>
      </c>
      <c r="E4" s="5">
        <v>0</v>
      </c>
      <c r="G4" s="5">
        <v>0</v>
      </c>
      <c r="I4" s="5">
        <v>0</v>
      </c>
      <c r="L4" s="6" t="str">
        <f>IF(Table1[[#This Row],[seagrass.mn.ssp126.2050]]="","",(Table1[[#This Row],[seagrass.sd.ssp126.2050]]/Table1[[#This Row],[seagrass.mn.ssp126.2050]])^-1)</f>
        <v/>
      </c>
      <c r="M4" s="6" t="str">
        <f>IF(Table1[[#This Row],[seagrass.weights.ssp126.2050]]="","",Table1[[#This Row],[seagrass.weights.ssp126.2050]]*Table1[[#This Row],[seagrass.mn.ssp126.2050]])</f>
        <v/>
      </c>
      <c r="P4" s="6" t="str">
        <f>IF(Table1[[#This Row],[corals.mn.ssp126.2050]]="","",(Table1[[#This Row],[corals.sd.ssp126.2050]]/Table1[[#This Row],[corals.mn.ssp126.2050]])^-1)</f>
        <v/>
      </c>
      <c r="Q4" s="6" t="str">
        <f>IF(Table1[[#This Row],[coral.weights.ssp126.2050]]="","",Table1[[#This Row],[coral.weights.ssp126.2050]]*Table1[[#This Row],[corals.mn.ssp126.2050]])</f>
        <v/>
      </c>
      <c r="T4" s="6" t="str">
        <f>IF(Table1[[#This Row],[mangrove.mn.ssp126.2050]]="","",(Table1[[#This Row],[mangrove.sd.ssp126.2050]]/Table1[[#This Row],[mangrove.mn.ssp126.2050]])^-1)</f>
        <v/>
      </c>
      <c r="U4" s="6" t="str">
        <f>IF(Table1[[#This Row],[mangrove.weights.ssp126.2050]]="","",Table1[[#This Row],[mangrove.weights.ssp126.2050]]*Table1[[#This Row],[mangrove.mn.ssp126.2050]])</f>
        <v/>
      </c>
      <c r="V4" s="7" t="e">
        <f t="shared" si="0"/>
        <v>#DIV/0!</v>
      </c>
      <c r="Y4" s="6" t="str">
        <f>IF(Table1[[#This Row],[seagrass.mn.ssp126.2100]]="", "", (Table1[[#This Row],[seagrass.sd.ssp126.2100]]/Table1[[#This Row],[seagrass.mn.ssp126.2100]])^-1)</f>
        <v/>
      </c>
      <c r="Z4" s="6" t="str">
        <f>IF(Table1[[#This Row],[seagrass.weights.ssp126.2100]]="","", Table1[[#This Row],[seagrass.weights.ssp126.2100]]*Table1[[#This Row],[seagrass.mn.ssp126.2100]])</f>
        <v/>
      </c>
      <c r="AC4" s="6" t="str">
        <f>IF(Table1[[#This Row],[corals.mn.ssp126.2100]]="","",(Table1[[#This Row],[corals.sd.ssp126.2100]]/Table1[[#This Row],[corals.mn.ssp126.2100]])^-1)</f>
        <v/>
      </c>
      <c r="AD4" s="6" t="str">
        <f>IF( Table1[[#This Row],[Coral.weights.ssp126.2100]]="","", Table1[[#This Row],[Coral.weights.ssp126.2100]]*Table1[[#This Row],[corals.mn.ssp126.2100]])</f>
        <v/>
      </c>
      <c r="AG4" s="8" t="str">
        <f>IF(Table1[[#This Row],[mangrove.mn.ssp126.2100]]="","",(Table1[[#This Row],[mangrove.sd.ssp126.2100]]/Table1[[#This Row],[mangrove.mn.ssp126.2100]])^-1)</f>
        <v/>
      </c>
      <c r="AH4" s="6" t="str">
        <f>IF(Table1[[#This Row],[mangrove.weights.ssp126.2100]]="","",Table1[[#This Row],[mangrove.weights.ssp126.2100]]*Table1[[#This Row],[mangrove.mn.ssp126.2100]])</f>
        <v/>
      </c>
      <c r="AI4" s="7" t="e">
        <f t="shared" si="1"/>
        <v>#DIV/0!</v>
      </c>
      <c r="AL4" s="6" t="str">
        <f>IF(Table1[[#This Row],[seagrass.mn.ssp245.2050]]="","",(Table1[[#This Row],[seagrass.sd.ssp245.2050]]/Table1[[#This Row],[seagrass.mn.ssp245.2050]])^-1)</f>
        <v/>
      </c>
      <c r="AM4" s="6" t="str">
        <f>IF(Table1[[#This Row],[seagrass.weights.ssp245.2050]]="","",Table1[[#This Row],[seagrass.weights.ssp245.2050]]*Table1[[#This Row],[seagrass.mn.ssp245.2050]])</f>
        <v/>
      </c>
      <c r="AS4" s="5"/>
      <c r="AT4" s="8"/>
      <c r="AU4" s="8"/>
      <c r="AV4" s="7" t="e">
        <f t="shared" si="2"/>
        <v>#DIV/0!</v>
      </c>
      <c r="AX4" s="5"/>
      <c r="AY4" s="6"/>
      <c r="AZ4" s="6"/>
      <c r="BB4" s="5"/>
      <c r="BC4" s="8"/>
      <c r="BD4" s="8"/>
      <c r="BE4" s="5"/>
      <c r="BF4" s="5"/>
      <c r="BG4" s="6"/>
      <c r="BH4" s="6"/>
      <c r="BI4" s="7" t="e">
        <f t="shared" si="3"/>
        <v>#DIV/0!</v>
      </c>
      <c r="BK4" s="5"/>
      <c r="BL4" s="6"/>
      <c r="BM4" s="6"/>
      <c r="BO4" s="5"/>
      <c r="BP4" s="6"/>
      <c r="BQ4" s="6"/>
      <c r="BR4" s="5"/>
      <c r="BS4" s="5"/>
      <c r="BT4" s="6"/>
      <c r="BU4" s="6"/>
      <c r="BV4" s="7" t="e">
        <f t="shared" si="4"/>
        <v>#DIV/0!</v>
      </c>
      <c r="BX4" s="5"/>
      <c r="BY4" s="8"/>
      <c r="BZ4" s="8"/>
      <c r="CA4" s="5"/>
      <c r="CB4" s="5"/>
      <c r="CC4" s="8"/>
      <c r="CD4" s="8"/>
      <c r="CE4" s="5"/>
      <c r="CF4" s="5"/>
      <c r="CG4" s="12"/>
      <c r="CH4" s="17"/>
      <c r="CI4" s="9" t="e">
        <f t="shared" si="5"/>
        <v>#DIV/0!</v>
      </c>
      <c r="CJ4" s="5"/>
      <c r="CL4" s="5"/>
      <c r="CM4" s="5"/>
      <c r="CP4" s="5"/>
      <c r="CT4" s="5"/>
    </row>
    <row r="5" spans="1:98" x14ac:dyDescent="0.25">
      <c r="A5" s="5" t="s">
        <v>48</v>
      </c>
      <c r="B5" s="5">
        <v>51.08934</v>
      </c>
      <c r="C5" s="5">
        <v>12.178898</v>
      </c>
      <c r="E5" s="5">
        <v>0</v>
      </c>
      <c r="G5" s="5">
        <v>0</v>
      </c>
      <c r="I5" s="5">
        <v>0</v>
      </c>
      <c r="L5" s="6" t="str">
        <f>IF(Table1[[#This Row],[seagrass.mn.ssp126.2050]]="","",(Table1[[#This Row],[seagrass.sd.ssp126.2050]]/Table1[[#This Row],[seagrass.mn.ssp126.2050]])^-1)</f>
        <v/>
      </c>
      <c r="M5" s="6" t="str">
        <f>IF(Table1[[#This Row],[seagrass.weights.ssp126.2050]]="","",Table1[[#This Row],[seagrass.weights.ssp126.2050]]*Table1[[#This Row],[seagrass.mn.ssp126.2050]])</f>
        <v/>
      </c>
      <c r="P5" s="6" t="str">
        <f>IF(Table1[[#This Row],[corals.mn.ssp126.2050]]="","",(Table1[[#This Row],[corals.sd.ssp126.2050]]/Table1[[#This Row],[corals.mn.ssp126.2050]])^-1)</f>
        <v/>
      </c>
      <c r="Q5" s="6" t="str">
        <f>IF(Table1[[#This Row],[coral.weights.ssp126.2050]]="","",Table1[[#This Row],[coral.weights.ssp126.2050]]*Table1[[#This Row],[corals.mn.ssp126.2050]])</f>
        <v/>
      </c>
      <c r="T5" s="6" t="str">
        <f>IF(Table1[[#This Row],[mangrove.mn.ssp126.2050]]="","",(Table1[[#This Row],[mangrove.sd.ssp126.2050]]/Table1[[#This Row],[mangrove.mn.ssp126.2050]])^-1)</f>
        <v/>
      </c>
      <c r="U5" s="6" t="str">
        <f>IF(Table1[[#This Row],[mangrove.weights.ssp126.2050]]="","",Table1[[#This Row],[mangrove.weights.ssp126.2050]]*Table1[[#This Row],[mangrove.mn.ssp126.2050]])</f>
        <v/>
      </c>
      <c r="V5" s="7" t="e">
        <f t="shared" si="0"/>
        <v>#DIV/0!</v>
      </c>
      <c r="Y5" s="6" t="str">
        <f>IF(Table1[[#This Row],[seagrass.mn.ssp126.2100]]="", "", (Table1[[#This Row],[seagrass.sd.ssp126.2100]]/Table1[[#This Row],[seagrass.mn.ssp126.2100]])^-1)</f>
        <v/>
      </c>
      <c r="Z5" s="6" t="str">
        <f>IF(Table1[[#This Row],[seagrass.weights.ssp126.2100]]="","", Table1[[#This Row],[seagrass.weights.ssp126.2100]]*Table1[[#This Row],[seagrass.mn.ssp126.2100]])</f>
        <v/>
      </c>
      <c r="AC5" s="6" t="str">
        <f>IF(Table1[[#This Row],[corals.mn.ssp126.2100]]="","",(Table1[[#This Row],[corals.sd.ssp126.2100]]/Table1[[#This Row],[corals.mn.ssp126.2100]])^-1)</f>
        <v/>
      </c>
      <c r="AD5" s="6" t="str">
        <f>IF( Table1[[#This Row],[Coral.weights.ssp126.2100]]="","", Table1[[#This Row],[Coral.weights.ssp126.2100]]*Table1[[#This Row],[corals.mn.ssp126.2100]])</f>
        <v/>
      </c>
      <c r="AG5" s="8" t="str">
        <f>IF(Table1[[#This Row],[mangrove.mn.ssp126.2100]]="","",(Table1[[#This Row],[mangrove.sd.ssp126.2100]]/Table1[[#This Row],[mangrove.mn.ssp126.2100]])^-1)</f>
        <v/>
      </c>
      <c r="AH5" s="6" t="str">
        <f>IF(Table1[[#This Row],[mangrove.weights.ssp126.2100]]="","",Table1[[#This Row],[mangrove.weights.ssp126.2100]]*Table1[[#This Row],[mangrove.mn.ssp126.2100]])</f>
        <v/>
      </c>
      <c r="AI5" s="7" t="e">
        <f t="shared" si="1"/>
        <v>#DIV/0!</v>
      </c>
      <c r="AL5" s="6" t="str">
        <f>IF(Table1[[#This Row],[seagrass.mn.ssp245.2050]]="","",(Table1[[#This Row],[seagrass.sd.ssp245.2050]]/Table1[[#This Row],[seagrass.mn.ssp245.2050]])^-1)</f>
        <v/>
      </c>
      <c r="AM5" s="6" t="str">
        <f>IF(Table1[[#This Row],[seagrass.weights.ssp245.2050]]="","",Table1[[#This Row],[seagrass.weights.ssp245.2050]]*Table1[[#This Row],[seagrass.mn.ssp245.2050]])</f>
        <v/>
      </c>
      <c r="AS5" s="5"/>
      <c r="AT5" s="8"/>
      <c r="AU5" s="8"/>
      <c r="AV5" s="7" t="e">
        <f t="shared" si="2"/>
        <v>#DIV/0!</v>
      </c>
      <c r="AX5" s="5"/>
      <c r="AY5" s="6"/>
      <c r="AZ5" s="6"/>
      <c r="BB5" s="5"/>
      <c r="BC5" s="8"/>
      <c r="BD5" s="8"/>
      <c r="BE5" s="5"/>
      <c r="BF5" s="5"/>
      <c r="BG5" s="6"/>
      <c r="BH5" s="6"/>
      <c r="BI5" s="7" t="e">
        <f t="shared" si="3"/>
        <v>#DIV/0!</v>
      </c>
      <c r="BK5" s="5"/>
      <c r="BL5" s="6"/>
      <c r="BM5" s="6"/>
      <c r="BO5" s="5"/>
      <c r="BP5" s="6"/>
      <c r="BQ5" s="6"/>
      <c r="BR5" s="5"/>
      <c r="BS5" s="5"/>
      <c r="BT5" s="6"/>
      <c r="BU5" s="6"/>
      <c r="BV5" s="7" t="e">
        <f t="shared" si="4"/>
        <v>#DIV/0!</v>
      </c>
      <c r="BX5" s="5"/>
      <c r="BY5" s="8"/>
      <c r="BZ5" s="8"/>
      <c r="CA5" s="5"/>
      <c r="CB5" s="5"/>
      <c r="CC5" s="8"/>
      <c r="CD5" s="8"/>
      <c r="CE5" s="5"/>
      <c r="CF5" s="5"/>
      <c r="CG5" s="12"/>
      <c r="CH5" s="17"/>
      <c r="CI5" s="9" t="e">
        <f t="shared" si="5"/>
        <v>#DIV/0!</v>
      </c>
      <c r="CJ5" s="5"/>
      <c r="CL5" s="5"/>
      <c r="CM5" s="5"/>
      <c r="CP5" s="5"/>
      <c r="CT5" s="5"/>
    </row>
    <row r="6" spans="1:98" x14ac:dyDescent="0.25">
      <c r="A6" s="5" t="s">
        <v>49</v>
      </c>
      <c r="B6" s="5">
        <v>51.33934</v>
      </c>
      <c r="C6" s="5">
        <v>12.178898</v>
      </c>
      <c r="E6" s="5">
        <v>0</v>
      </c>
      <c r="G6" s="5">
        <v>0</v>
      </c>
      <c r="I6" s="5">
        <v>0</v>
      </c>
      <c r="L6" s="6" t="str">
        <f>IF(Table1[[#This Row],[seagrass.mn.ssp126.2050]]="","",(Table1[[#This Row],[seagrass.sd.ssp126.2050]]/Table1[[#This Row],[seagrass.mn.ssp126.2050]])^-1)</f>
        <v/>
      </c>
      <c r="M6" s="6" t="str">
        <f>IF(Table1[[#This Row],[seagrass.weights.ssp126.2050]]="","",Table1[[#This Row],[seagrass.weights.ssp126.2050]]*Table1[[#This Row],[seagrass.mn.ssp126.2050]])</f>
        <v/>
      </c>
      <c r="P6" s="6" t="str">
        <f>IF(Table1[[#This Row],[corals.mn.ssp126.2050]]="","",(Table1[[#This Row],[corals.sd.ssp126.2050]]/Table1[[#This Row],[corals.mn.ssp126.2050]])^-1)</f>
        <v/>
      </c>
      <c r="Q6" s="6" t="str">
        <f>IF(Table1[[#This Row],[coral.weights.ssp126.2050]]="","",Table1[[#This Row],[coral.weights.ssp126.2050]]*Table1[[#This Row],[corals.mn.ssp126.2050]])</f>
        <v/>
      </c>
      <c r="T6" s="6" t="str">
        <f>IF(Table1[[#This Row],[mangrove.mn.ssp126.2050]]="","",(Table1[[#This Row],[mangrove.sd.ssp126.2050]]/Table1[[#This Row],[mangrove.mn.ssp126.2050]])^-1)</f>
        <v/>
      </c>
      <c r="U6" s="6" t="str">
        <f>IF(Table1[[#This Row],[mangrove.weights.ssp126.2050]]="","",Table1[[#This Row],[mangrove.weights.ssp126.2050]]*Table1[[#This Row],[mangrove.mn.ssp126.2050]])</f>
        <v/>
      </c>
      <c r="V6" s="7" t="e">
        <f t="shared" si="0"/>
        <v>#DIV/0!</v>
      </c>
      <c r="Y6" s="6" t="str">
        <f>IF(Table1[[#This Row],[seagrass.mn.ssp126.2100]]="", "", (Table1[[#This Row],[seagrass.sd.ssp126.2100]]/Table1[[#This Row],[seagrass.mn.ssp126.2100]])^-1)</f>
        <v/>
      </c>
      <c r="Z6" s="6" t="str">
        <f>IF(Table1[[#This Row],[seagrass.weights.ssp126.2100]]="","", Table1[[#This Row],[seagrass.weights.ssp126.2100]]*Table1[[#This Row],[seagrass.mn.ssp126.2100]])</f>
        <v/>
      </c>
      <c r="AC6" s="6" t="str">
        <f>IF(Table1[[#This Row],[corals.mn.ssp126.2100]]="","",(Table1[[#This Row],[corals.sd.ssp126.2100]]/Table1[[#This Row],[corals.mn.ssp126.2100]])^-1)</f>
        <v/>
      </c>
      <c r="AD6" s="6" t="str">
        <f>IF( Table1[[#This Row],[Coral.weights.ssp126.2100]]="","", Table1[[#This Row],[Coral.weights.ssp126.2100]]*Table1[[#This Row],[corals.mn.ssp126.2100]])</f>
        <v/>
      </c>
      <c r="AG6" s="8" t="str">
        <f>IF(Table1[[#This Row],[mangrove.mn.ssp126.2100]]="","",(Table1[[#This Row],[mangrove.sd.ssp126.2100]]/Table1[[#This Row],[mangrove.mn.ssp126.2100]])^-1)</f>
        <v/>
      </c>
      <c r="AH6" s="6" t="str">
        <f>IF(Table1[[#This Row],[mangrove.weights.ssp126.2100]]="","",Table1[[#This Row],[mangrove.weights.ssp126.2100]]*Table1[[#This Row],[mangrove.mn.ssp126.2100]])</f>
        <v/>
      </c>
      <c r="AI6" s="7" t="e">
        <f t="shared" si="1"/>
        <v>#DIV/0!</v>
      </c>
      <c r="AL6" s="6" t="str">
        <f>IF(Table1[[#This Row],[seagrass.mn.ssp245.2050]]="","",(Table1[[#This Row],[seagrass.sd.ssp245.2050]]/Table1[[#This Row],[seagrass.mn.ssp245.2050]])^-1)</f>
        <v/>
      </c>
      <c r="AM6" s="6" t="str">
        <f>IF(Table1[[#This Row],[seagrass.weights.ssp245.2050]]="","",Table1[[#This Row],[seagrass.weights.ssp245.2050]]*Table1[[#This Row],[seagrass.mn.ssp245.2050]])</f>
        <v/>
      </c>
      <c r="AS6" s="5"/>
      <c r="AT6" s="8"/>
      <c r="AU6" s="8"/>
      <c r="AV6" s="7" t="e">
        <f t="shared" si="2"/>
        <v>#DIV/0!</v>
      </c>
      <c r="AX6" s="5"/>
      <c r="AY6" s="6"/>
      <c r="AZ6" s="6"/>
      <c r="BB6" s="5"/>
      <c r="BC6" s="8"/>
      <c r="BD6" s="8"/>
      <c r="BE6" s="5"/>
      <c r="BF6" s="5"/>
      <c r="BG6" s="6"/>
      <c r="BH6" s="6"/>
      <c r="BI6" s="7" t="e">
        <f t="shared" si="3"/>
        <v>#DIV/0!</v>
      </c>
      <c r="BK6" s="5"/>
      <c r="BL6" s="6"/>
      <c r="BM6" s="6"/>
      <c r="BO6" s="5"/>
      <c r="BP6" s="6"/>
      <c r="BQ6" s="6"/>
      <c r="BR6" s="5"/>
      <c r="BS6" s="5"/>
      <c r="BT6" s="6"/>
      <c r="BU6" s="6"/>
      <c r="BV6" s="7" t="e">
        <f t="shared" si="4"/>
        <v>#DIV/0!</v>
      </c>
      <c r="BX6" s="5"/>
      <c r="BY6" s="8"/>
      <c r="BZ6" s="8"/>
      <c r="CA6" s="5"/>
      <c r="CB6" s="5"/>
      <c r="CC6" s="8"/>
      <c r="CD6" s="8"/>
      <c r="CE6" s="5"/>
      <c r="CF6" s="5"/>
      <c r="CG6" s="12"/>
      <c r="CH6" s="17"/>
      <c r="CI6" s="9" t="e">
        <f t="shared" si="5"/>
        <v>#DIV/0!</v>
      </c>
      <c r="CJ6" s="5"/>
      <c r="CL6" s="5"/>
      <c r="CM6" s="5"/>
      <c r="CP6" s="5"/>
      <c r="CT6" s="5"/>
    </row>
    <row r="7" spans="1:98" x14ac:dyDescent="0.25">
      <c r="A7" s="5" t="s">
        <v>50</v>
      </c>
      <c r="B7" s="5">
        <v>48.33934</v>
      </c>
      <c r="C7" s="5">
        <v>5.6788980000000002</v>
      </c>
      <c r="E7" s="5">
        <v>0</v>
      </c>
      <c r="G7" s="5">
        <v>0</v>
      </c>
      <c r="I7" s="5">
        <v>0</v>
      </c>
      <c r="L7" s="6" t="str">
        <f>IF(Table1[[#This Row],[seagrass.mn.ssp126.2050]]="","",(Table1[[#This Row],[seagrass.sd.ssp126.2050]]/Table1[[#This Row],[seagrass.mn.ssp126.2050]])^-1)</f>
        <v/>
      </c>
      <c r="M7" s="6" t="str">
        <f>IF(Table1[[#This Row],[seagrass.weights.ssp126.2050]]="","",Table1[[#This Row],[seagrass.weights.ssp126.2050]]*Table1[[#This Row],[seagrass.mn.ssp126.2050]])</f>
        <v/>
      </c>
      <c r="P7" s="6" t="str">
        <f>IF(Table1[[#This Row],[corals.mn.ssp126.2050]]="","",(Table1[[#This Row],[corals.sd.ssp126.2050]]/Table1[[#This Row],[corals.mn.ssp126.2050]])^-1)</f>
        <v/>
      </c>
      <c r="Q7" s="6" t="str">
        <f>IF(Table1[[#This Row],[coral.weights.ssp126.2050]]="","",Table1[[#This Row],[coral.weights.ssp126.2050]]*Table1[[#This Row],[corals.mn.ssp126.2050]])</f>
        <v/>
      </c>
      <c r="T7" s="6" t="str">
        <f>IF(Table1[[#This Row],[mangrove.mn.ssp126.2050]]="","",(Table1[[#This Row],[mangrove.sd.ssp126.2050]]/Table1[[#This Row],[mangrove.mn.ssp126.2050]])^-1)</f>
        <v/>
      </c>
      <c r="U7" s="6" t="str">
        <f>IF(Table1[[#This Row],[mangrove.weights.ssp126.2050]]="","",Table1[[#This Row],[mangrove.weights.ssp126.2050]]*Table1[[#This Row],[mangrove.mn.ssp126.2050]])</f>
        <v/>
      </c>
      <c r="V7" s="7" t="e">
        <f t="shared" si="0"/>
        <v>#DIV/0!</v>
      </c>
      <c r="Y7" s="6" t="str">
        <f>IF(Table1[[#This Row],[seagrass.mn.ssp126.2100]]="", "", (Table1[[#This Row],[seagrass.sd.ssp126.2100]]/Table1[[#This Row],[seagrass.mn.ssp126.2100]])^-1)</f>
        <v/>
      </c>
      <c r="Z7" s="6" t="str">
        <f>IF(Table1[[#This Row],[seagrass.weights.ssp126.2100]]="","", Table1[[#This Row],[seagrass.weights.ssp126.2100]]*Table1[[#This Row],[seagrass.mn.ssp126.2100]])</f>
        <v/>
      </c>
      <c r="AC7" s="6" t="str">
        <f>IF(Table1[[#This Row],[corals.mn.ssp126.2100]]="","",(Table1[[#This Row],[corals.sd.ssp126.2100]]/Table1[[#This Row],[corals.mn.ssp126.2100]])^-1)</f>
        <v/>
      </c>
      <c r="AD7" s="6" t="str">
        <f>IF( Table1[[#This Row],[Coral.weights.ssp126.2100]]="","", Table1[[#This Row],[Coral.weights.ssp126.2100]]*Table1[[#This Row],[corals.mn.ssp126.2100]])</f>
        <v/>
      </c>
      <c r="AG7" s="8" t="str">
        <f>IF(Table1[[#This Row],[mangrove.mn.ssp126.2100]]="","",(Table1[[#This Row],[mangrove.sd.ssp126.2100]]/Table1[[#This Row],[mangrove.mn.ssp126.2100]])^-1)</f>
        <v/>
      </c>
      <c r="AH7" s="6" t="str">
        <f>IF(Table1[[#This Row],[mangrove.weights.ssp126.2100]]="","",Table1[[#This Row],[mangrove.weights.ssp126.2100]]*Table1[[#This Row],[mangrove.mn.ssp126.2100]])</f>
        <v/>
      </c>
      <c r="AI7" s="7" t="e">
        <f t="shared" si="1"/>
        <v>#DIV/0!</v>
      </c>
      <c r="AL7" s="6" t="str">
        <f>IF(Table1[[#This Row],[seagrass.mn.ssp245.2050]]="","",(Table1[[#This Row],[seagrass.sd.ssp245.2050]]/Table1[[#This Row],[seagrass.mn.ssp245.2050]])^-1)</f>
        <v/>
      </c>
      <c r="AM7" s="6" t="str">
        <f>IF(Table1[[#This Row],[seagrass.weights.ssp245.2050]]="","",Table1[[#This Row],[seagrass.weights.ssp245.2050]]*Table1[[#This Row],[seagrass.mn.ssp245.2050]])</f>
        <v/>
      </c>
      <c r="AS7" s="5"/>
      <c r="AT7" s="8"/>
      <c r="AU7" s="8"/>
      <c r="AV7" s="7" t="e">
        <f t="shared" si="2"/>
        <v>#DIV/0!</v>
      </c>
      <c r="AX7" s="5"/>
      <c r="AY7" s="6"/>
      <c r="AZ7" s="6"/>
      <c r="BB7" s="5"/>
      <c r="BC7" s="8"/>
      <c r="BD7" s="8"/>
      <c r="BE7" s="5"/>
      <c r="BF7" s="5"/>
      <c r="BG7" s="6"/>
      <c r="BH7" s="6"/>
      <c r="BI7" s="7" t="e">
        <f t="shared" si="3"/>
        <v>#DIV/0!</v>
      </c>
      <c r="BK7" s="5"/>
      <c r="BL7" s="6"/>
      <c r="BM7" s="6"/>
      <c r="BO7" s="5"/>
      <c r="BP7" s="6"/>
      <c r="BQ7" s="6"/>
      <c r="BR7" s="5"/>
      <c r="BS7" s="5"/>
      <c r="BT7" s="6"/>
      <c r="BU7" s="6"/>
      <c r="BV7" s="7" t="e">
        <f t="shared" si="4"/>
        <v>#DIV/0!</v>
      </c>
      <c r="BX7" s="5"/>
      <c r="BY7" s="8"/>
      <c r="BZ7" s="8"/>
      <c r="CA7" s="5"/>
      <c r="CB7" s="5"/>
      <c r="CC7" s="8"/>
      <c r="CD7" s="8"/>
      <c r="CE7" s="5"/>
      <c r="CF7" s="5"/>
      <c r="CG7" s="12"/>
      <c r="CH7" s="17"/>
      <c r="CI7" s="9" t="e">
        <f t="shared" si="5"/>
        <v>#DIV/0!</v>
      </c>
      <c r="CJ7" s="5"/>
      <c r="CL7" s="5"/>
      <c r="CM7" s="5"/>
      <c r="CP7" s="5"/>
      <c r="CT7" s="5"/>
    </row>
    <row r="8" spans="1:98" x14ac:dyDescent="0.25">
      <c r="A8" s="5" t="s">
        <v>51</v>
      </c>
      <c r="B8" s="5">
        <v>48.58934</v>
      </c>
      <c r="C8" s="5">
        <v>5.6788980000000002</v>
      </c>
      <c r="E8" s="5">
        <v>0</v>
      </c>
      <c r="G8" s="5">
        <v>0</v>
      </c>
      <c r="I8" s="5">
        <v>0</v>
      </c>
      <c r="L8" s="6" t="str">
        <f>IF(Table1[[#This Row],[seagrass.mn.ssp126.2050]]="","",(Table1[[#This Row],[seagrass.sd.ssp126.2050]]/Table1[[#This Row],[seagrass.mn.ssp126.2050]])^-1)</f>
        <v/>
      </c>
      <c r="M8" s="6" t="str">
        <f>IF(Table1[[#This Row],[seagrass.weights.ssp126.2050]]="","",Table1[[#This Row],[seagrass.weights.ssp126.2050]]*Table1[[#This Row],[seagrass.mn.ssp126.2050]])</f>
        <v/>
      </c>
      <c r="P8" s="6" t="str">
        <f>IF(Table1[[#This Row],[corals.mn.ssp126.2050]]="","",(Table1[[#This Row],[corals.sd.ssp126.2050]]/Table1[[#This Row],[corals.mn.ssp126.2050]])^-1)</f>
        <v/>
      </c>
      <c r="Q8" s="6" t="str">
        <f>IF(Table1[[#This Row],[coral.weights.ssp126.2050]]="","",Table1[[#This Row],[coral.weights.ssp126.2050]]*Table1[[#This Row],[corals.mn.ssp126.2050]])</f>
        <v/>
      </c>
      <c r="T8" s="6" t="str">
        <f>IF(Table1[[#This Row],[mangrove.mn.ssp126.2050]]="","",(Table1[[#This Row],[mangrove.sd.ssp126.2050]]/Table1[[#This Row],[mangrove.mn.ssp126.2050]])^-1)</f>
        <v/>
      </c>
      <c r="U8" s="6" t="str">
        <f>IF(Table1[[#This Row],[mangrove.weights.ssp126.2050]]="","",Table1[[#This Row],[mangrove.weights.ssp126.2050]]*Table1[[#This Row],[mangrove.mn.ssp126.2050]])</f>
        <v/>
      </c>
      <c r="V8" s="7" t="e">
        <f t="shared" si="0"/>
        <v>#DIV/0!</v>
      </c>
      <c r="Y8" s="6" t="str">
        <f>IF(Table1[[#This Row],[seagrass.mn.ssp126.2100]]="", "", (Table1[[#This Row],[seagrass.sd.ssp126.2100]]/Table1[[#This Row],[seagrass.mn.ssp126.2100]])^-1)</f>
        <v/>
      </c>
      <c r="Z8" s="6" t="str">
        <f>IF(Table1[[#This Row],[seagrass.weights.ssp126.2100]]="","", Table1[[#This Row],[seagrass.weights.ssp126.2100]]*Table1[[#This Row],[seagrass.mn.ssp126.2100]])</f>
        <v/>
      </c>
      <c r="AC8" s="6" t="str">
        <f>IF(Table1[[#This Row],[corals.mn.ssp126.2100]]="","",(Table1[[#This Row],[corals.sd.ssp126.2100]]/Table1[[#This Row],[corals.mn.ssp126.2100]])^-1)</f>
        <v/>
      </c>
      <c r="AD8" s="6" t="str">
        <f>IF( Table1[[#This Row],[Coral.weights.ssp126.2100]]="","", Table1[[#This Row],[Coral.weights.ssp126.2100]]*Table1[[#This Row],[corals.mn.ssp126.2100]])</f>
        <v/>
      </c>
      <c r="AG8" s="8" t="str">
        <f>IF(Table1[[#This Row],[mangrove.mn.ssp126.2100]]="","",(Table1[[#This Row],[mangrove.sd.ssp126.2100]]/Table1[[#This Row],[mangrove.mn.ssp126.2100]])^-1)</f>
        <v/>
      </c>
      <c r="AH8" s="6" t="str">
        <f>IF(Table1[[#This Row],[mangrove.weights.ssp126.2100]]="","",Table1[[#This Row],[mangrove.weights.ssp126.2100]]*Table1[[#This Row],[mangrove.mn.ssp126.2100]])</f>
        <v/>
      </c>
      <c r="AI8" s="7" t="e">
        <f t="shared" si="1"/>
        <v>#DIV/0!</v>
      </c>
      <c r="AL8" s="6" t="str">
        <f>IF(Table1[[#This Row],[seagrass.mn.ssp245.2050]]="","",(Table1[[#This Row],[seagrass.sd.ssp245.2050]]/Table1[[#This Row],[seagrass.mn.ssp245.2050]])^-1)</f>
        <v/>
      </c>
      <c r="AM8" s="6" t="str">
        <f>IF(Table1[[#This Row],[seagrass.weights.ssp245.2050]]="","",Table1[[#This Row],[seagrass.weights.ssp245.2050]]*Table1[[#This Row],[seagrass.mn.ssp245.2050]])</f>
        <v/>
      </c>
      <c r="AS8" s="5"/>
      <c r="AT8" s="8"/>
      <c r="AU8" s="8"/>
      <c r="AV8" s="7" t="e">
        <f t="shared" si="2"/>
        <v>#DIV/0!</v>
      </c>
      <c r="AX8" s="5"/>
      <c r="AY8" s="6"/>
      <c r="AZ8" s="6"/>
      <c r="BB8" s="5"/>
      <c r="BC8" s="8"/>
      <c r="BD8" s="8"/>
      <c r="BE8" s="5"/>
      <c r="BF8" s="5"/>
      <c r="BG8" s="6"/>
      <c r="BH8" s="6"/>
      <c r="BI8" s="7" t="e">
        <f t="shared" si="3"/>
        <v>#DIV/0!</v>
      </c>
      <c r="BK8" s="5"/>
      <c r="BL8" s="6"/>
      <c r="BM8" s="6"/>
      <c r="BO8" s="5"/>
      <c r="BP8" s="6"/>
      <c r="BQ8" s="6"/>
      <c r="BR8" s="5"/>
      <c r="BS8" s="5"/>
      <c r="BT8" s="6"/>
      <c r="BU8" s="6"/>
      <c r="BV8" s="7" t="e">
        <f t="shared" si="4"/>
        <v>#DIV/0!</v>
      </c>
      <c r="BX8" s="5"/>
      <c r="BY8" s="8"/>
      <c r="BZ8" s="8"/>
      <c r="CA8" s="5"/>
      <c r="CB8" s="5"/>
      <c r="CC8" s="8"/>
      <c r="CD8" s="8"/>
      <c r="CE8" s="5"/>
      <c r="CF8" s="5"/>
      <c r="CG8" s="12"/>
      <c r="CH8" s="17"/>
      <c r="CI8" s="9" t="e">
        <f t="shared" si="5"/>
        <v>#DIV/0!</v>
      </c>
      <c r="CJ8" s="5"/>
      <c r="CL8" s="5"/>
      <c r="CM8" s="5"/>
      <c r="CP8" s="5"/>
      <c r="CT8" s="5"/>
    </row>
    <row r="9" spans="1:98" x14ac:dyDescent="0.25">
      <c r="A9" s="5" t="s">
        <v>52</v>
      </c>
      <c r="B9" s="5">
        <v>48.83934</v>
      </c>
      <c r="C9" s="5">
        <v>5.6788980000000002</v>
      </c>
      <c r="E9" s="5">
        <v>0</v>
      </c>
      <c r="G9" s="5">
        <v>0</v>
      </c>
      <c r="I9" s="5">
        <v>0</v>
      </c>
      <c r="L9" s="6" t="str">
        <f>IF(Table1[[#This Row],[seagrass.mn.ssp126.2050]]="","",(Table1[[#This Row],[seagrass.sd.ssp126.2050]]/Table1[[#This Row],[seagrass.mn.ssp126.2050]])^-1)</f>
        <v/>
      </c>
      <c r="M9" s="6" t="str">
        <f>IF(Table1[[#This Row],[seagrass.weights.ssp126.2050]]="","",Table1[[#This Row],[seagrass.weights.ssp126.2050]]*Table1[[#This Row],[seagrass.mn.ssp126.2050]])</f>
        <v/>
      </c>
      <c r="P9" s="6" t="str">
        <f>IF(Table1[[#This Row],[corals.mn.ssp126.2050]]="","",(Table1[[#This Row],[corals.sd.ssp126.2050]]/Table1[[#This Row],[corals.mn.ssp126.2050]])^-1)</f>
        <v/>
      </c>
      <c r="Q9" s="6" t="str">
        <f>IF(Table1[[#This Row],[coral.weights.ssp126.2050]]="","",Table1[[#This Row],[coral.weights.ssp126.2050]]*Table1[[#This Row],[corals.mn.ssp126.2050]])</f>
        <v/>
      </c>
      <c r="T9" s="6" t="str">
        <f>IF(Table1[[#This Row],[mangrove.mn.ssp126.2050]]="","",(Table1[[#This Row],[mangrove.sd.ssp126.2050]]/Table1[[#This Row],[mangrove.mn.ssp126.2050]])^-1)</f>
        <v/>
      </c>
      <c r="U9" s="6" t="str">
        <f>IF(Table1[[#This Row],[mangrove.weights.ssp126.2050]]="","",Table1[[#This Row],[mangrove.weights.ssp126.2050]]*Table1[[#This Row],[mangrove.mn.ssp126.2050]])</f>
        <v/>
      </c>
      <c r="V9" s="7" t="e">
        <f t="shared" si="0"/>
        <v>#DIV/0!</v>
      </c>
      <c r="Y9" s="6" t="str">
        <f>IF(Table1[[#This Row],[seagrass.mn.ssp126.2100]]="", "", (Table1[[#This Row],[seagrass.sd.ssp126.2100]]/Table1[[#This Row],[seagrass.mn.ssp126.2100]])^-1)</f>
        <v/>
      </c>
      <c r="Z9" s="6" t="str">
        <f>IF(Table1[[#This Row],[seagrass.weights.ssp126.2100]]="","", Table1[[#This Row],[seagrass.weights.ssp126.2100]]*Table1[[#This Row],[seagrass.mn.ssp126.2100]])</f>
        <v/>
      </c>
      <c r="AC9" s="6" t="str">
        <f>IF(Table1[[#This Row],[corals.mn.ssp126.2100]]="","",(Table1[[#This Row],[corals.sd.ssp126.2100]]/Table1[[#This Row],[corals.mn.ssp126.2100]])^-1)</f>
        <v/>
      </c>
      <c r="AD9" s="6" t="str">
        <f>IF( Table1[[#This Row],[Coral.weights.ssp126.2100]]="","", Table1[[#This Row],[Coral.weights.ssp126.2100]]*Table1[[#This Row],[corals.mn.ssp126.2100]])</f>
        <v/>
      </c>
      <c r="AG9" s="8" t="str">
        <f>IF(Table1[[#This Row],[mangrove.mn.ssp126.2100]]="","",(Table1[[#This Row],[mangrove.sd.ssp126.2100]]/Table1[[#This Row],[mangrove.mn.ssp126.2100]])^-1)</f>
        <v/>
      </c>
      <c r="AH9" s="6" t="str">
        <f>IF(Table1[[#This Row],[mangrove.weights.ssp126.2100]]="","",Table1[[#This Row],[mangrove.weights.ssp126.2100]]*Table1[[#This Row],[mangrove.mn.ssp126.2100]])</f>
        <v/>
      </c>
      <c r="AI9" s="7" t="e">
        <f t="shared" si="1"/>
        <v>#DIV/0!</v>
      </c>
      <c r="AL9" s="6" t="str">
        <f>IF(Table1[[#This Row],[seagrass.mn.ssp245.2050]]="","",(Table1[[#This Row],[seagrass.sd.ssp245.2050]]/Table1[[#This Row],[seagrass.mn.ssp245.2050]])^-1)</f>
        <v/>
      </c>
      <c r="AM9" s="6" t="str">
        <f>IF(Table1[[#This Row],[seagrass.weights.ssp245.2050]]="","",Table1[[#This Row],[seagrass.weights.ssp245.2050]]*Table1[[#This Row],[seagrass.mn.ssp245.2050]])</f>
        <v/>
      </c>
      <c r="AS9" s="5"/>
      <c r="AT9" s="8"/>
      <c r="AU9" s="8"/>
      <c r="AV9" s="7" t="e">
        <f t="shared" si="2"/>
        <v>#DIV/0!</v>
      </c>
      <c r="AX9" s="5"/>
      <c r="AY9" s="6"/>
      <c r="AZ9" s="6"/>
      <c r="BB9" s="5"/>
      <c r="BC9" s="8"/>
      <c r="BD9" s="8"/>
      <c r="BE9" s="5"/>
      <c r="BF9" s="5"/>
      <c r="BG9" s="6"/>
      <c r="BH9" s="6"/>
      <c r="BI9" s="7" t="e">
        <f t="shared" si="3"/>
        <v>#DIV/0!</v>
      </c>
      <c r="BK9" s="5"/>
      <c r="BL9" s="6"/>
      <c r="BM9" s="6"/>
      <c r="BO9" s="5"/>
      <c r="BP9" s="6"/>
      <c r="BQ9" s="6"/>
      <c r="BR9" s="5"/>
      <c r="BS9" s="5"/>
      <c r="BT9" s="6"/>
      <c r="BU9" s="6"/>
      <c r="BV9" s="7" t="e">
        <f t="shared" si="4"/>
        <v>#DIV/0!</v>
      </c>
      <c r="BX9" s="5"/>
      <c r="BY9" s="8"/>
      <c r="BZ9" s="8"/>
      <c r="CA9" s="5"/>
      <c r="CB9" s="5"/>
      <c r="CC9" s="8"/>
      <c r="CD9" s="8"/>
      <c r="CE9" s="5"/>
      <c r="CF9" s="5"/>
      <c r="CG9" s="12"/>
      <c r="CH9" s="17"/>
      <c r="CI9" s="9" t="e">
        <f t="shared" si="5"/>
        <v>#DIV/0!</v>
      </c>
      <c r="CJ9" s="5"/>
      <c r="CL9" s="5"/>
      <c r="CM9" s="5"/>
      <c r="CP9" s="5"/>
      <c r="CT9" s="5"/>
    </row>
    <row r="10" spans="1:98" x14ac:dyDescent="0.25">
      <c r="A10" s="5" t="s">
        <v>53</v>
      </c>
      <c r="B10" s="5">
        <v>49.08934</v>
      </c>
      <c r="C10" s="5">
        <v>5.6788980000000002</v>
      </c>
      <c r="E10" s="5">
        <v>0</v>
      </c>
      <c r="G10" s="5">
        <v>0</v>
      </c>
      <c r="I10" s="5">
        <v>0</v>
      </c>
      <c r="L10" s="6" t="str">
        <f>IF(Table1[[#This Row],[seagrass.mn.ssp126.2050]]="","",(Table1[[#This Row],[seagrass.sd.ssp126.2050]]/Table1[[#This Row],[seagrass.mn.ssp126.2050]])^-1)</f>
        <v/>
      </c>
      <c r="M10" s="6" t="str">
        <f>IF(Table1[[#This Row],[seagrass.weights.ssp126.2050]]="","",Table1[[#This Row],[seagrass.weights.ssp126.2050]]*Table1[[#This Row],[seagrass.mn.ssp126.2050]])</f>
        <v/>
      </c>
      <c r="P10" s="6" t="str">
        <f>IF(Table1[[#This Row],[corals.mn.ssp126.2050]]="","",(Table1[[#This Row],[corals.sd.ssp126.2050]]/Table1[[#This Row],[corals.mn.ssp126.2050]])^-1)</f>
        <v/>
      </c>
      <c r="Q10" s="6" t="str">
        <f>IF(Table1[[#This Row],[coral.weights.ssp126.2050]]="","",Table1[[#This Row],[coral.weights.ssp126.2050]]*Table1[[#This Row],[corals.mn.ssp126.2050]])</f>
        <v/>
      </c>
      <c r="T10" s="6" t="str">
        <f>IF(Table1[[#This Row],[mangrove.mn.ssp126.2050]]="","",(Table1[[#This Row],[mangrove.sd.ssp126.2050]]/Table1[[#This Row],[mangrove.mn.ssp126.2050]])^-1)</f>
        <v/>
      </c>
      <c r="U10" s="6" t="str">
        <f>IF(Table1[[#This Row],[mangrove.weights.ssp126.2050]]="","",Table1[[#This Row],[mangrove.weights.ssp126.2050]]*Table1[[#This Row],[mangrove.mn.ssp126.2050]])</f>
        <v/>
      </c>
      <c r="V10" s="7" t="e">
        <f t="shared" si="0"/>
        <v>#DIV/0!</v>
      </c>
      <c r="Y10" s="6" t="str">
        <f>IF(Table1[[#This Row],[seagrass.mn.ssp126.2100]]="", "", (Table1[[#This Row],[seagrass.sd.ssp126.2100]]/Table1[[#This Row],[seagrass.mn.ssp126.2100]])^-1)</f>
        <v/>
      </c>
      <c r="Z10" s="6" t="str">
        <f>IF(Table1[[#This Row],[seagrass.weights.ssp126.2100]]="","", Table1[[#This Row],[seagrass.weights.ssp126.2100]]*Table1[[#This Row],[seagrass.mn.ssp126.2100]])</f>
        <v/>
      </c>
      <c r="AC10" s="6" t="str">
        <f>IF(Table1[[#This Row],[corals.mn.ssp126.2100]]="","",(Table1[[#This Row],[corals.sd.ssp126.2100]]/Table1[[#This Row],[corals.mn.ssp126.2100]])^-1)</f>
        <v/>
      </c>
      <c r="AD10" s="6" t="str">
        <f>IF( Table1[[#This Row],[Coral.weights.ssp126.2100]]="","", Table1[[#This Row],[Coral.weights.ssp126.2100]]*Table1[[#This Row],[corals.mn.ssp126.2100]])</f>
        <v/>
      </c>
      <c r="AG10" s="8" t="str">
        <f>IF(Table1[[#This Row],[mangrove.mn.ssp126.2100]]="","",(Table1[[#This Row],[mangrove.sd.ssp126.2100]]/Table1[[#This Row],[mangrove.mn.ssp126.2100]])^-1)</f>
        <v/>
      </c>
      <c r="AH10" s="6" t="str">
        <f>IF(Table1[[#This Row],[mangrove.weights.ssp126.2100]]="","",Table1[[#This Row],[mangrove.weights.ssp126.2100]]*Table1[[#This Row],[mangrove.mn.ssp126.2100]])</f>
        <v/>
      </c>
      <c r="AI10" s="7" t="e">
        <f t="shared" si="1"/>
        <v>#DIV/0!</v>
      </c>
      <c r="AL10" s="6" t="str">
        <f>IF(Table1[[#This Row],[seagrass.mn.ssp245.2050]]="","",(Table1[[#This Row],[seagrass.sd.ssp245.2050]]/Table1[[#This Row],[seagrass.mn.ssp245.2050]])^-1)</f>
        <v/>
      </c>
      <c r="AM10" s="6" t="str">
        <f>IF(Table1[[#This Row],[seagrass.weights.ssp245.2050]]="","",Table1[[#This Row],[seagrass.weights.ssp245.2050]]*Table1[[#This Row],[seagrass.mn.ssp245.2050]])</f>
        <v/>
      </c>
      <c r="AS10" s="5"/>
      <c r="AT10" s="8"/>
      <c r="AU10" s="8"/>
      <c r="AV10" s="7" t="e">
        <f t="shared" si="2"/>
        <v>#DIV/0!</v>
      </c>
      <c r="AX10" s="5"/>
      <c r="AY10" s="6"/>
      <c r="AZ10" s="6"/>
      <c r="BB10" s="5"/>
      <c r="BC10" s="8"/>
      <c r="BD10" s="8"/>
      <c r="BE10" s="5"/>
      <c r="BF10" s="5"/>
      <c r="BG10" s="6"/>
      <c r="BH10" s="6"/>
      <c r="BI10" s="7" t="e">
        <f t="shared" si="3"/>
        <v>#DIV/0!</v>
      </c>
      <c r="BK10" s="5"/>
      <c r="BL10" s="6"/>
      <c r="BM10" s="6"/>
      <c r="BO10" s="5"/>
      <c r="BP10" s="6"/>
      <c r="BQ10" s="6"/>
      <c r="BR10" s="5"/>
      <c r="BS10" s="5"/>
      <c r="BT10" s="6"/>
      <c r="BU10" s="6"/>
      <c r="BV10" s="7" t="e">
        <f t="shared" si="4"/>
        <v>#DIV/0!</v>
      </c>
      <c r="BX10" s="5"/>
      <c r="BY10" s="8"/>
      <c r="BZ10" s="8"/>
      <c r="CA10" s="5"/>
      <c r="CB10" s="5"/>
      <c r="CC10" s="8"/>
      <c r="CD10" s="8"/>
      <c r="CE10" s="5"/>
      <c r="CF10" s="5"/>
      <c r="CG10" s="12"/>
      <c r="CH10" s="17"/>
      <c r="CI10" s="9" t="e">
        <f t="shared" si="5"/>
        <v>#DIV/0!</v>
      </c>
      <c r="CJ10" s="5"/>
      <c r="CL10" s="5"/>
      <c r="CM10" s="5"/>
      <c r="CP10" s="5"/>
      <c r="CT10" s="5"/>
    </row>
    <row r="11" spans="1:98" x14ac:dyDescent="0.25">
      <c r="A11" s="5" t="s">
        <v>54</v>
      </c>
      <c r="B11" s="5">
        <v>48.33934</v>
      </c>
      <c r="C11" s="5">
        <v>5.4288980000000002</v>
      </c>
      <c r="E11" s="5">
        <v>0</v>
      </c>
      <c r="G11" s="5">
        <v>0</v>
      </c>
      <c r="I11" s="5">
        <v>0</v>
      </c>
      <c r="L11" s="6" t="str">
        <f>IF(Table1[[#This Row],[seagrass.mn.ssp126.2050]]="","",(Table1[[#This Row],[seagrass.sd.ssp126.2050]]/Table1[[#This Row],[seagrass.mn.ssp126.2050]])^-1)</f>
        <v/>
      </c>
      <c r="M11" s="6" t="str">
        <f>IF(Table1[[#This Row],[seagrass.weights.ssp126.2050]]="","",Table1[[#This Row],[seagrass.weights.ssp126.2050]]*Table1[[#This Row],[seagrass.mn.ssp126.2050]])</f>
        <v/>
      </c>
      <c r="P11" s="6" t="str">
        <f>IF(Table1[[#This Row],[corals.mn.ssp126.2050]]="","",(Table1[[#This Row],[corals.sd.ssp126.2050]]/Table1[[#This Row],[corals.mn.ssp126.2050]])^-1)</f>
        <v/>
      </c>
      <c r="Q11" s="6" t="str">
        <f>IF(Table1[[#This Row],[coral.weights.ssp126.2050]]="","",Table1[[#This Row],[coral.weights.ssp126.2050]]*Table1[[#This Row],[corals.mn.ssp126.2050]])</f>
        <v/>
      </c>
      <c r="T11" s="6" t="str">
        <f>IF(Table1[[#This Row],[mangrove.mn.ssp126.2050]]="","",(Table1[[#This Row],[mangrove.sd.ssp126.2050]]/Table1[[#This Row],[mangrove.mn.ssp126.2050]])^-1)</f>
        <v/>
      </c>
      <c r="U11" s="6" t="str">
        <f>IF(Table1[[#This Row],[mangrove.weights.ssp126.2050]]="","",Table1[[#This Row],[mangrove.weights.ssp126.2050]]*Table1[[#This Row],[mangrove.mn.ssp126.2050]])</f>
        <v/>
      </c>
      <c r="V11" s="7" t="e">
        <f t="shared" si="0"/>
        <v>#DIV/0!</v>
      </c>
      <c r="Y11" s="6" t="str">
        <f>IF(Table1[[#This Row],[seagrass.mn.ssp126.2100]]="", "", (Table1[[#This Row],[seagrass.sd.ssp126.2100]]/Table1[[#This Row],[seagrass.mn.ssp126.2100]])^-1)</f>
        <v/>
      </c>
      <c r="Z11" s="6" t="str">
        <f>IF(Table1[[#This Row],[seagrass.weights.ssp126.2100]]="","", Table1[[#This Row],[seagrass.weights.ssp126.2100]]*Table1[[#This Row],[seagrass.mn.ssp126.2100]])</f>
        <v/>
      </c>
      <c r="AC11" s="6" t="str">
        <f>IF(Table1[[#This Row],[corals.mn.ssp126.2100]]="","",(Table1[[#This Row],[corals.sd.ssp126.2100]]/Table1[[#This Row],[corals.mn.ssp126.2100]])^-1)</f>
        <v/>
      </c>
      <c r="AD11" s="6" t="str">
        <f>IF( Table1[[#This Row],[Coral.weights.ssp126.2100]]="","", Table1[[#This Row],[Coral.weights.ssp126.2100]]*Table1[[#This Row],[corals.mn.ssp126.2100]])</f>
        <v/>
      </c>
      <c r="AG11" s="8" t="str">
        <f>IF(Table1[[#This Row],[mangrove.mn.ssp126.2100]]="","",(Table1[[#This Row],[mangrove.sd.ssp126.2100]]/Table1[[#This Row],[mangrove.mn.ssp126.2100]])^-1)</f>
        <v/>
      </c>
      <c r="AH11" s="6" t="str">
        <f>IF(Table1[[#This Row],[mangrove.weights.ssp126.2100]]="","",Table1[[#This Row],[mangrove.weights.ssp126.2100]]*Table1[[#This Row],[mangrove.mn.ssp126.2100]])</f>
        <v/>
      </c>
      <c r="AI11" s="7" t="e">
        <f t="shared" si="1"/>
        <v>#DIV/0!</v>
      </c>
      <c r="AL11" s="6" t="str">
        <f>IF(Table1[[#This Row],[seagrass.mn.ssp245.2050]]="","",(Table1[[#This Row],[seagrass.sd.ssp245.2050]]/Table1[[#This Row],[seagrass.mn.ssp245.2050]])^-1)</f>
        <v/>
      </c>
      <c r="AM11" s="6" t="str">
        <f>IF(Table1[[#This Row],[seagrass.weights.ssp245.2050]]="","",Table1[[#This Row],[seagrass.weights.ssp245.2050]]*Table1[[#This Row],[seagrass.mn.ssp245.2050]])</f>
        <v/>
      </c>
      <c r="AS11" s="5"/>
      <c r="AT11" s="8"/>
      <c r="AU11" s="8"/>
      <c r="AV11" s="7" t="e">
        <f t="shared" si="2"/>
        <v>#DIV/0!</v>
      </c>
      <c r="AX11" s="5"/>
      <c r="AY11" s="6"/>
      <c r="AZ11" s="6"/>
      <c r="BB11" s="5"/>
      <c r="BC11" s="8"/>
      <c r="BD11" s="8"/>
      <c r="BE11" s="5"/>
      <c r="BF11" s="5"/>
      <c r="BG11" s="6"/>
      <c r="BH11" s="6"/>
      <c r="BI11" s="7" t="e">
        <f t="shared" si="3"/>
        <v>#DIV/0!</v>
      </c>
      <c r="BK11" s="5"/>
      <c r="BL11" s="6"/>
      <c r="BM11" s="6"/>
      <c r="BO11" s="5"/>
      <c r="BP11" s="6"/>
      <c r="BQ11" s="6"/>
      <c r="BR11" s="5"/>
      <c r="BS11" s="5"/>
      <c r="BT11" s="6"/>
      <c r="BU11" s="6"/>
      <c r="BV11" s="7" t="e">
        <f t="shared" si="4"/>
        <v>#DIV/0!</v>
      </c>
      <c r="BX11" s="5"/>
      <c r="BY11" s="8"/>
      <c r="BZ11" s="8"/>
      <c r="CA11" s="5"/>
      <c r="CB11" s="5"/>
      <c r="CC11" s="8"/>
      <c r="CD11" s="8"/>
      <c r="CE11" s="5"/>
      <c r="CF11" s="5"/>
      <c r="CG11" s="12"/>
      <c r="CH11" s="17"/>
      <c r="CI11" s="9" t="e">
        <f t="shared" si="5"/>
        <v>#DIV/0!</v>
      </c>
      <c r="CJ11" s="5"/>
      <c r="CL11" s="5"/>
      <c r="CM11" s="5"/>
      <c r="CP11" s="5"/>
      <c r="CT11" s="5"/>
    </row>
    <row r="12" spans="1:98" x14ac:dyDescent="0.25">
      <c r="A12" s="5" t="s">
        <v>55</v>
      </c>
      <c r="B12" s="5">
        <v>48.58934</v>
      </c>
      <c r="C12" s="5">
        <v>5.4288980000000002</v>
      </c>
      <c r="E12" s="5">
        <v>0</v>
      </c>
      <c r="G12" s="5">
        <v>0</v>
      </c>
      <c r="I12" s="5">
        <v>0</v>
      </c>
      <c r="L12" s="6" t="str">
        <f>IF(Table1[[#This Row],[seagrass.mn.ssp126.2050]]="","",(Table1[[#This Row],[seagrass.sd.ssp126.2050]]/Table1[[#This Row],[seagrass.mn.ssp126.2050]])^-1)</f>
        <v/>
      </c>
      <c r="M12" s="6" t="str">
        <f>IF(Table1[[#This Row],[seagrass.weights.ssp126.2050]]="","",Table1[[#This Row],[seagrass.weights.ssp126.2050]]*Table1[[#This Row],[seagrass.mn.ssp126.2050]])</f>
        <v/>
      </c>
      <c r="P12" s="6" t="str">
        <f>IF(Table1[[#This Row],[corals.mn.ssp126.2050]]="","",(Table1[[#This Row],[corals.sd.ssp126.2050]]/Table1[[#This Row],[corals.mn.ssp126.2050]])^-1)</f>
        <v/>
      </c>
      <c r="Q12" s="6" t="str">
        <f>IF(Table1[[#This Row],[coral.weights.ssp126.2050]]="","",Table1[[#This Row],[coral.weights.ssp126.2050]]*Table1[[#This Row],[corals.mn.ssp126.2050]])</f>
        <v/>
      </c>
      <c r="T12" s="6" t="str">
        <f>IF(Table1[[#This Row],[mangrove.mn.ssp126.2050]]="","",(Table1[[#This Row],[mangrove.sd.ssp126.2050]]/Table1[[#This Row],[mangrove.mn.ssp126.2050]])^-1)</f>
        <v/>
      </c>
      <c r="U12" s="6" t="str">
        <f>IF(Table1[[#This Row],[mangrove.weights.ssp126.2050]]="","",Table1[[#This Row],[mangrove.weights.ssp126.2050]]*Table1[[#This Row],[mangrove.mn.ssp126.2050]])</f>
        <v/>
      </c>
      <c r="V12" s="7" t="e">
        <f t="shared" si="0"/>
        <v>#DIV/0!</v>
      </c>
      <c r="Y12" s="6" t="str">
        <f>IF(Table1[[#This Row],[seagrass.mn.ssp126.2100]]="", "", (Table1[[#This Row],[seagrass.sd.ssp126.2100]]/Table1[[#This Row],[seagrass.mn.ssp126.2100]])^-1)</f>
        <v/>
      </c>
      <c r="Z12" s="6" t="str">
        <f>IF(Table1[[#This Row],[seagrass.weights.ssp126.2100]]="","", Table1[[#This Row],[seagrass.weights.ssp126.2100]]*Table1[[#This Row],[seagrass.mn.ssp126.2100]])</f>
        <v/>
      </c>
      <c r="AC12" s="6" t="str">
        <f>IF(Table1[[#This Row],[corals.mn.ssp126.2100]]="","",(Table1[[#This Row],[corals.sd.ssp126.2100]]/Table1[[#This Row],[corals.mn.ssp126.2100]])^-1)</f>
        <v/>
      </c>
      <c r="AD12" s="6" t="str">
        <f>IF( Table1[[#This Row],[Coral.weights.ssp126.2100]]="","", Table1[[#This Row],[Coral.weights.ssp126.2100]]*Table1[[#This Row],[corals.mn.ssp126.2100]])</f>
        <v/>
      </c>
      <c r="AG12" s="8" t="str">
        <f>IF(Table1[[#This Row],[mangrove.mn.ssp126.2100]]="","",(Table1[[#This Row],[mangrove.sd.ssp126.2100]]/Table1[[#This Row],[mangrove.mn.ssp126.2100]])^-1)</f>
        <v/>
      </c>
      <c r="AH12" s="6" t="str">
        <f>IF(Table1[[#This Row],[mangrove.weights.ssp126.2100]]="","",Table1[[#This Row],[mangrove.weights.ssp126.2100]]*Table1[[#This Row],[mangrove.mn.ssp126.2100]])</f>
        <v/>
      </c>
      <c r="AI12" s="7" t="e">
        <f t="shared" si="1"/>
        <v>#DIV/0!</v>
      </c>
      <c r="AL12" s="6" t="str">
        <f>IF(Table1[[#This Row],[seagrass.mn.ssp245.2050]]="","",(Table1[[#This Row],[seagrass.sd.ssp245.2050]]/Table1[[#This Row],[seagrass.mn.ssp245.2050]])^-1)</f>
        <v/>
      </c>
      <c r="AM12" s="6" t="str">
        <f>IF(Table1[[#This Row],[seagrass.weights.ssp245.2050]]="","",Table1[[#This Row],[seagrass.weights.ssp245.2050]]*Table1[[#This Row],[seagrass.mn.ssp245.2050]])</f>
        <v/>
      </c>
      <c r="AS12" s="5"/>
      <c r="AT12" s="8"/>
      <c r="AU12" s="8"/>
      <c r="AV12" s="7" t="e">
        <f t="shared" si="2"/>
        <v>#DIV/0!</v>
      </c>
      <c r="AX12" s="5"/>
      <c r="AY12" s="6"/>
      <c r="AZ12" s="6"/>
      <c r="BB12" s="5"/>
      <c r="BC12" s="8"/>
      <c r="BD12" s="8"/>
      <c r="BE12" s="5"/>
      <c r="BF12" s="5"/>
      <c r="BG12" s="6"/>
      <c r="BH12" s="6"/>
      <c r="BI12" s="7" t="e">
        <f t="shared" si="3"/>
        <v>#DIV/0!</v>
      </c>
      <c r="BK12" s="5"/>
      <c r="BL12" s="6"/>
      <c r="BM12" s="6"/>
      <c r="BO12" s="5"/>
      <c r="BP12" s="6"/>
      <c r="BQ12" s="6"/>
      <c r="BR12" s="5"/>
      <c r="BS12" s="5"/>
      <c r="BT12" s="6"/>
      <c r="BU12" s="6"/>
      <c r="BV12" s="7" t="e">
        <f t="shared" si="4"/>
        <v>#DIV/0!</v>
      </c>
      <c r="BX12" s="5"/>
      <c r="BY12" s="8"/>
      <c r="BZ12" s="8"/>
      <c r="CA12" s="5"/>
      <c r="CB12" s="5"/>
      <c r="CC12" s="8"/>
      <c r="CD12" s="8"/>
      <c r="CE12" s="5"/>
      <c r="CF12" s="5"/>
      <c r="CG12" s="12"/>
      <c r="CH12" s="17"/>
      <c r="CI12" s="9" t="e">
        <f t="shared" si="5"/>
        <v>#DIV/0!</v>
      </c>
      <c r="CJ12" s="5"/>
      <c r="CL12" s="5"/>
      <c r="CM12" s="5"/>
      <c r="CP12" s="5"/>
      <c r="CT12" s="5"/>
    </row>
    <row r="13" spans="1:98" x14ac:dyDescent="0.25">
      <c r="A13" s="5" t="s">
        <v>56</v>
      </c>
      <c r="B13" s="5">
        <v>48.83934</v>
      </c>
      <c r="C13" s="5">
        <v>5.4288980000000002</v>
      </c>
      <c r="E13" s="5">
        <v>0</v>
      </c>
      <c r="G13" s="5">
        <v>0</v>
      </c>
      <c r="I13" s="5">
        <v>0</v>
      </c>
      <c r="L13" s="6" t="str">
        <f>IF(Table1[[#This Row],[seagrass.mn.ssp126.2050]]="","",(Table1[[#This Row],[seagrass.sd.ssp126.2050]]/Table1[[#This Row],[seagrass.mn.ssp126.2050]])^-1)</f>
        <v/>
      </c>
      <c r="M13" s="6" t="str">
        <f>IF(Table1[[#This Row],[seagrass.weights.ssp126.2050]]="","",Table1[[#This Row],[seagrass.weights.ssp126.2050]]*Table1[[#This Row],[seagrass.mn.ssp126.2050]])</f>
        <v/>
      </c>
      <c r="P13" s="6" t="str">
        <f>IF(Table1[[#This Row],[corals.mn.ssp126.2050]]="","",(Table1[[#This Row],[corals.sd.ssp126.2050]]/Table1[[#This Row],[corals.mn.ssp126.2050]])^-1)</f>
        <v/>
      </c>
      <c r="Q13" s="6" t="str">
        <f>IF(Table1[[#This Row],[coral.weights.ssp126.2050]]="","",Table1[[#This Row],[coral.weights.ssp126.2050]]*Table1[[#This Row],[corals.mn.ssp126.2050]])</f>
        <v/>
      </c>
      <c r="T13" s="6" t="str">
        <f>IF(Table1[[#This Row],[mangrove.mn.ssp126.2050]]="","",(Table1[[#This Row],[mangrove.sd.ssp126.2050]]/Table1[[#This Row],[mangrove.mn.ssp126.2050]])^-1)</f>
        <v/>
      </c>
      <c r="U13" s="6" t="str">
        <f>IF(Table1[[#This Row],[mangrove.weights.ssp126.2050]]="","",Table1[[#This Row],[mangrove.weights.ssp126.2050]]*Table1[[#This Row],[mangrove.mn.ssp126.2050]])</f>
        <v/>
      </c>
      <c r="V13" s="7" t="e">
        <f t="shared" si="0"/>
        <v>#DIV/0!</v>
      </c>
      <c r="Y13" s="6" t="str">
        <f>IF(Table1[[#This Row],[seagrass.mn.ssp126.2100]]="", "", (Table1[[#This Row],[seagrass.sd.ssp126.2100]]/Table1[[#This Row],[seagrass.mn.ssp126.2100]])^-1)</f>
        <v/>
      </c>
      <c r="Z13" s="6" t="str">
        <f>IF(Table1[[#This Row],[seagrass.weights.ssp126.2100]]="","", Table1[[#This Row],[seagrass.weights.ssp126.2100]]*Table1[[#This Row],[seagrass.mn.ssp126.2100]])</f>
        <v/>
      </c>
      <c r="AC13" s="6" t="str">
        <f>IF(Table1[[#This Row],[corals.mn.ssp126.2100]]="","",(Table1[[#This Row],[corals.sd.ssp126.2100]]/Table1[[#This Row],[corals.mn.ssp126.2100]])^-1)</f>
        <v/>
      </c>
      <c r="AD13" s="6" t="str">
        <f>IF( Table1[[#This Row],[Coral.weights.ssp126.2100]]="","", Table1[[#This Row],[Coral.weights.ssp126.2100]]*Table1[[#This Row],[corals.mn.ssp126.2100]])</f>
        <v/>
      </c>
      <c r="AG13" s="8" t="str">
        <f>IF(Table1[[#This Row],[mangrove.mn.ssp126.2100]]="","",(Table1[[#This Row],[mangrove.sd.ssp126.2100]]/Table1[[#This Row],[mangrove.mn.ssp126.2100]])^-1)</f>
        <v/>
      </c>
      <c r="AH13" s="6" t="str">
        <f>IF(Table1[[#This Row],[mangrove.weights.ssp126.2100]]="","",Table1[[#This Row],[mangrove.weights.ssp126.2100]]*Table1[[#This Row],[mangrove.mn.ssp126.2100]])</f>
        <v/>
      </c>
      <c r="AI13" s="7" t="e">
        <f t="shared" si="1"/>
        <v>#DIV/0!</v>
      </c>
      <c r="AL13" s="6" t="str">
        <f>IF(Table1[[#This Row],[seagrass.mn.ssp245.2050]]="","",(Table1[[#This Row],[seagrass.sd.ssp245.2050]]/Table1[[#This Row],[seagrass.mn.ssp245.2050]])^-1)</f>
        <v/>
      </c>
      <c r="AM13" s="6" t="str">
        <f>IF(Table1[[#This Row],[seagrass.weights.ssp245.2050]]="","",Table1[[#This Row],[seagrass.weights.ssp245.2050]]*Table1[[#This Row],[seagrass.mn.ssp245.2050]])</f>
        <v/>
      </c>
      <c r="AS13" s="5"/>
      <c r="AT13" s="8"/>
      <c r="AU13" s="8"/>
      <c r="AV13" s="7" t="e">
        <f t="shared" si="2"/>
        <v>#DIV/0!</v>
      </c>
      <c r="AX13" s="5"/>
      <c r="AY13" s="6"/>
      <c r="AZ13" s="6"/>
      <c r="BB13" s="5"/>
      <c r="BC13" s="8"/>
      <c r="BD13" s="8"/>
      <c r="BE13" s="5"/>
      <c r="BF13" s="5"/>
      <c r="BG13" s="6"/>
      <c r="BH13" s="6"/>
      <c r="BI13" s="7" t="e">
        <f t="shared" si="3"/>
        <v>#DIV/0!</v>
      </c>
      <c r="BK13" s="5"/>
      <c r="BL13" s="6"/>
      <c r="BM13" s="6"/>
      <c r="BO13" s="5"/>
      <c r="BP13" s="6"/>
      <c r="BQ13" s="6"/>
      <c r="BR13" s="5"/>
      <c r="BS13" s="5"/>
      <c r="BT13" s="6"/>
      <c r="BU13" s="6"/>
      <c r="BV13" s="7" t="e">
        <f t="shared" si="4"/>
        <v>#DIV/0!</v>
      </c>
      <c r="BX13" s="5"/>
      <c r="BY13" s="8"/>
      <c r="BZ13" s="8"/>
      <c r="CA13" s="5"/>
      <c r="CB13" s="5"/>
      <c r="CC13" s="8"/>
      <c r="CD13" s="8"/>
      <c r="CE13" s="5"/>
      <c r="CF13" s="5"/>
      <c r="CG13" s="12"/>
      <c r="CH13" s="17"/>
      <c r="CI13" s="9" t="e">
        <f t="shared" si="5"/>
        <v>#DIV/0!</v>
      </c>
      <c r="CJ13" s="5"/>
      <c r="CL13" s="5"/>
      <c r="CM13" s="5"/>
      <c r="CP13" s="5"/>
      <c r="CT13" s="5"/>
    </row>
    <row r="14" spans="1:98" x14ac:dyDescent="0.25">
      <c r="A14" s="5" t="s">
        <v>57</v>
      </c>
      <c r="B14" s="5">
        <v>48.08934</v>
      </c>
      <c r="C14" s="5">
        <v>5.1788980000000002</v>
      </c>
      <c r="E14" s="5">
        <v>0</v>
      </c>
      <c r="G14" s="5">
        <v>0</v>
      </c>
      <c r="I14" s="5">
        <v>0</v>
      </c>
      <c r="L14" s="6" t="str">
        <f>IF(Table1[[#This Row],[seagrass.mn.ssp126.2050]]="","",(Table1[[#This Row],[seagrass.sd.ssp126.2050]]/Table1[[#This Row],[seagrass.mn.ssp126.2050]])^-1)</f>
        <v/>
      </c>
      <c r="M14" s="6" t="str">
        <f>IF(Table1[[#This Row],[seagrass.weights.ssp126.2050]]="","",Table1[[#This Row],[seagrass.weights.ssp126.2050]]*Table1[[#This Row],[seagrass.mn.ssp126.2050]])</f>
        <v/>
      </c>
      <c r="P14" s="6" t="str">
        <f>IF(Table1[[#This Row],[corals.mn.ssp126.2050]]="","",(Table1[[#This Row],[corals.sd.ssp126.2050]]/Table1[[#This Row],[corals.mn.ssp126.2050]])^-1)</f>
        <v/>
      </c>
      <c r="Q14" s="6" t="str">
        <f>IF(Table1[[#This Row],[coral.weights.ssp126.2050]]="","",Table1[[#This Row],[coral.weights.ssp126.2050]]*Table1[[#This Row],[corals.mn.ssp126.2050]])</f>
        <v/>
      </c>
      <c r="T14" s="6" t="str">
        <f>IF(Table1[[#This Row],[mangrove.mn.ssp126.2050]]="","",(Table1[[#This Row],[mangrove.sd.ssp126.2050]]/Table1[[#This Row],[mangrove.mn.ssp126.2050]])^-1)</f>
        <v/>
      </c>
      <c r="U14" s="6" t="str">
        <f>IF(Table1[[#This Row],[mangrove.weights.ssp126.2050]]="","",Table1[[#This Row],[mangrove.weights.ssp126.2050]]*Table1[[#This Row],[mangrove.mn.ssp126.2050]])</f>
        <v/>
      </c>
      <c r="V14" s="7" t="e">
        <f t="shared" si="0"/>
        <v>#DIV/0!</v>
      </c>
      <c r="Y14" s="6" t="str">
        <f>IF(Table1[[#This Row],[seagrass.mn.ssp126.2100]]="", "", (Table1[[#This Row],[seagrass.sd.ssp126.2100]]/Table1[[#This Row],[seagrass.mn.ssp126.2100]])^-1)</f>
        <v/>
      </c>
      <c r="Z14" s="6" t="str">
        <f>IF(Table1[[#This Row],[seagrass.weights.ssp126.2100]]="","", Table1[[#This Row],[seagrass.weights.ssp126.2100]]*Table1[[#This Row],[seagrass.mn.ssp126.2100]])</f>
        <v/>
      </c>
      <c r="AC14" s="6" t="str">
        <f>IF(Table1[[#This Row],[corals.mn.ssp126.2100]]="","",(Table1[[#This Row],[corals.sd.ssp126.2100]]/Table1[[#This Row],[corals.mn.ssp126.2100]])^-1)</f>
        <v/>
      </c>
      <c r="AD14" s="6" t="str">
        <f>IF( Table1[[#This Row],[Coral.weights.ssp126.2100]]="","", Table1[[#This Row],[Coral.weights.ssp126.2100]]*Table1[[#This Row],[corals.mn.ssp126.2100]])</f>
        <v/>
      </c>
      <c r="AG14" s="8" t="str">
        <f>IF(Table1[[#This Row],[mangrove.mn.ssp126.2100]]="","",(Table1[[#This Row],[mangrove.sd.ssp126.2100]]/Table1[[#This Row],[mangrove.mn.ssp126.2100]])^-1)</f>
        <v/>
      </c>
      <c r="AH14" s="6" t="str">
        <f>IF(Table1[[#This Row],[mangrove.weights.ssp126.2100]]="","",Table1[[#This Row],[mangrove.weights.ssp126.2100]]*Table1[[#This Row],[mangrove.mn.ssp126.2100]])</f>
        <v/>
      </c>
      <c r="AI14" s="7" t="e">
        <f t="shared" si="1"/>
        <v>#DIV/0!</v>
      </c>
      <c r="AL14" s="6" t="str">
        <f>IF(Table1[[#This Row],[seagrass.mn.ssp245.2050]]="","",(Table1[[#This Row],[seagrass.sd.ssp245.2050]]/Table1[[#This Row],[seagrass.mn.ssp245.2050]])^-1)</f>
        <v/>
      </c>
      <c r="AM14" s="6" t="str">
        <f>IF(Table1[[#This Row],[seagrass.weights.ssp245.2050]]="","",Table1[[#This Row],[seagrass.weights.ssp245.2050]]*Table1[[#This Row],[seagrass.mn.ssp245.2050]])</f>
        <v/>
      </c>
      <c r="AS14" s="5"/>
      <c r="AT14" s="8"/>
      <c r="AU14" s="8"/>
      <c r="AV14" s="7" t="e">
        <f t="shared" si="2"/>
        <v>#DIV/0!</v>
      </c>
      <c r="AX14" s="5"/>
      <c r="AY14" s="6"/>
      <c r="AZ14" s="6"/>
      <c r="BB14" s="5"/>
      <c r="BC14" s="8"/>
      <c r="BD14" s="8"/>
      <c r="BE14" s="5"/>
      <c r="BF14" s="5"/>
      <c r="BG14" s="6"/>
      <c r="BH14" s="6"/>
      <c r="BI14" s="7" t="e">
        <f t="shared" si="3"/>
        <v>#DIV/0!</v>
      </c>
      <c r="BK14" s="5"/>
      <c r="BL14" s="6"/>
      <c r="BM14" s="6"/>
      <c r="BO14" s="5"/>
      <c r="BP14" s="6"/>
      <c r="BQ14" s="6"/>
      <c r="BR14" s="5"/>
      <c r="BS14" s="5"/>
      <c r="BT14" s="6"/>
      <c r="BU14" s="6"/>
      <c r="BV14" s="7" t="e">
        <f t="shared" si="4"/>
        <v>#DIV/0!</v>
      </c>
      <c r="BX14" s="5"/>
      <c r="BY14" s="8"/>
      <c r="BZ14" s="8"/>
      <c r="CA14" s="5"/>
      <c r="CB14" s="5"/>
      <c r="CC14" s="8"/>
      <c r="CD14" s="8"/>
      <c r="CE14" s="5"/>
      <c r="CF14" s="5"/>
      <c r="CG14" s="12"/>
      <c r="CH14" s="17"/>
      <c r="CI14" s="9" t="e">
        <f t="shared" si="5"/>
        <v>#DIV/0!</v>
      </c>
      <c r="CJ14" s="5"/>
      <c r="CL14" s="5"/>
      <c r="CM14" s="5"/>
      <c r="CP14" s="5"/>
      <c r="CT14" s="5"/>
    </row>
    <row r="15" spans="1:98" x14ac:dyDescent="0.25">
      <c r="A15" s="5" t="s">
        <v>58</v>
      </c>
      <c r="B15" s="5">
        <v>48.33934</v>
      </c>
      <c r="C15" s="5">
        <v>5.1788980000000002</v>
      </c>
      <c r="E15" s="5">
        <v>0</v>
      </c>
      <c r="G15" s="5">
        <v>0</v>
      </c>
      <c r="I15" s="5">
        <v>0</v>
      </c>
      <c r="L15" s="6" t="str">
        <f>IF(Table1[[#This Row],[seagrass.mn.ssp126.2050]]="","",(Table1[[#This Row],[seagrass.sd.ssp126.2050]]/Table1[[#This Row],[seagrass.mn.ssp126.2050]])^-1)</f>
        <v/>
      </c>
      <c r="M15" s="6" t="str">
        <f>IF(Table1[[#This Row],[seagrass.weights.ssp126.2050]]="","",Table1[[#This Row],[seagrass.weights.ssp126.2050]]*Table1[[#This Row],[seagrass.mn.ssp126.2050]])</f>
        <v/>
      </c>
      <c r="P15" s="6" t="str">
        <f>IF(Table1[[#This Row],[corals.mn.ssp126.2050]]="","",(Table1[[#This Row],[corals.sd.ssp126.2050]]/Table1[[#This Row],[corals.mn.ssp126.2050]])^-1)</f>
        <v/>
      </c>
      <c r="Q15" s="6" t="str">
        <f>IF(Table1[[#This Row],[coral.weights.ssp126.2050]]="","",Table1[[#This Row],[coral.weights.ssp126.2050]]*Table1[[#This Row],[corals.mn.ssp126.2050]])</f>
        <v/>
      </c>
      <c r="T15" s="6" t="str">
        <f>IF(Table1[[#This Row],[mangrove.mn.ssp126.2050]]="","",(Table1[[#This Row],[mangrove.sd.ssp126.2050]]/Table1[[#This Row],[mangrove.mn.ssp126.2050]])^-1)</f>
        <v/>
      </c>
      <c r="U15" s="6" t="str">
        <f>IF(Table1[[#This Row],[mangrove.weights.ssp126.2050]]="","",Table1[[#This Row],[mangrove.weights.ssp126.2050]]*Table1[[#This Row],[mangrove.mn.ssp126.2050]])</f>
        <v/>
      </c>
      <c r="V15" s="7" t="e">
        <f t="shared" si="0"/>
        <v>#DIV/0!</v>
      </c>
      <c r="Y15" s="6" t="str">
        <f>IF(Table1[[#This Row],[seagrass.mn.ssp126.2100]]="", "", (Table1[[#This Row],[seagrass.sd.ssp126.2100]]/Table1[[#This Row],[seagrass.mn.ssp126.2100]])^-1)</f>
        <v/>
      </c>
      <c r="Z15" s="6" t="str">
        <f>IF(Table1[[#This Row],[seagrass.weights.ssp126.2100]]="","", Table1[[#This Row],[seagrass.weights.ssp126.2100]]*Table1[[#This Row],[seagrass.mn.ssp126.2100]])</f>
        <v/>
      </c>
      <c r="AC15" s="6" t="str">
        <f>IF(Table1[[#This Row],[corals.mn.ssp126.2100]]="","",(Table1[[#This Row],[corals.sd.ssp126.2100]]/Table1[[#This Row],[corals.mn.ssp126.2100]])^-1)</f>
        <v/>
      </c>
      <c r="AD15" s="6" t="str">
        <f>IF( Table1[[#This Row],[Coral.weights.ssp126.2100]]="","", Table1[[#This Row],[Coral.weights.ssp126.2100]]*Table1[[#This Row],[corals.mn.ssp126.2100]])</f>
        <v/>
      </c>
      <c r="AG15" s="8" t="str">
        <f>IF(Table1[[#This Row],[mangrove.mn.ssp126.2100]]="","",(Table1[[#This Row],[mangrove.sd.ssp126.2100]]/Table1[[#This Row],[mangrove.mn.ssp126.2100]])^-1)</f>
        <v/>
      </c>
      <c r="AH15" s="6" t="str">
        <f>IF(Table1[[#This Row],[mangrove.weights.ssp126.2100]]="","",Table1[[#This Row],[mangrove.weights.ssp126.2100]]*Table1[[#This Row],[mangrove.mn.ssp126.2100]])</f>
        <v/>
      </c>
      <c r="AI15" s="7" t="e">
        <f t="shared" si="1"/>
        <v>#DIV/0!</v>
      </c>
      <c r="AL15" s="6" t="str">
        <f>IF(Table1[[#This Row],[seagrass.mn.ssp245.2050]]="","",(Table1[[#This Row],[seagrass.sd.ssp245.2050]]/Table1[[#This Row],[seagrass.mn.ssp245.2050]])^-1)</f>
        <v/>
      </c>
      <c r="AM15" s="6" t="str">
        <f>IF(Table1[[#This Row],[seagrass.weights.ssp245.2050]]="","",Table1[[#This Row],[seagrass.weights.ssp245.2050]]*Table1[[#This Row],[seagrass.mn.ssp245.2050]])</f>
        <v/>
      </c>
      <c r="AS15" s="5"/>
      <c r="AT15" s="8"/>
      <c r="AU15" s="8"/>
      <c r="AV15" s="7" t="e">
        <f t="shared" si="2"/>
        <v>#DIV/0!</v>
      </c>
      <c r="AX15" s="5"/>
      <c r="AY15" s="6"/>
      <c r="AZ15" s="6"/>
      <c r="BB15" s="5"/>
      <c r="BC15" s="8"/>
      <c r="BD15" s="8"/>
      <c r="BE15" s="5"/>
      <c r="BF15" s="5"/>
      <c r="BG15" s="6"/>
      <c r="BH15" s="6"/>
      <c r="BI15" s="7" t="e">
        <f t="shared" si="3"/>
        <v>#DIV/0!</v>
      </c>
      <c r="BK15" s="5"/>
      <c r="BL15" s="6"/>
      <c r="BM15" s="6"/>
      <c r="BO15" s="5"/>
      <c r="BP15" s="6"/>
      <c r="BQ15" s="6"/>
      <c r="BR15" s="5"/>
      <c r="BS15" s="5"/>
      <c r="BT15" s="6"/>
      <c r="BU15" s="6"/>
      <c r="BV15" s="7" t="e">
        <f t="shared" si="4"/>
        <v>#DIV/0!</v>
      </c>
      <c r="BX15" s="5"/>
      <c r="BY15" s="8"/>
      <c r="BZ15" s="8"/>
      <c r="CA15" s="5"/>
      <c r="CB15" s="5"/>
      <c r="CC15" s="8"/>
      <c r="CD15" s="8"/>
      <c r="CE15" s="5"/>
      <c r="CF15" s="5"/>
      <c r="CG15" s="12"/>
      <c r="CH15" s="17"/>
      <c r="CI15" s="9" t="e">
        <f t="shared" si="5"/>
        <v>#DIV/0!</v>
      </c>
      <c r="CJ15" s="5"/>
      <c r="CL15" s="5"/>
      <c r="CM15" s="5"/>
      <c r="CP15" s="5"/>
      <c r="CT15" s="5"/>
    </row>
    <row r="16" spans="1:98" x14ac:dyDescent="0.25">
      <c r="A16" s="5" t="s">
        <v>59</v>
      </c>
      <c r="B16" s="5">
        <v>48.58934</v>
      </c>
      <c r="C16" s="5">
        <v>5.1788980000000002</v>
      </c>
      <c r="E16" s="5">
        <v>0</v>
      </c>
      <c r="G16" s="5">
        <v>0</v>
      </c>
      <c r="I16" s="5">
        <v>0</v>
      </c>
      <c r="L16" s="6" t="str">
        <f>IF(Table1[[#This Row],[seagrass.mn.ssp126.2050]]="","",(Table1[[#This Row],[seagrass.sd.ssp126.2050]]/Table1[[#This Row],[seagrass.mn.ssp126.2050]])^-1)</f>
        <v/>
      </c>
      <c r="M16" s="6" t="str">
        <f>IF(Table1[[#This Row],[seagrass.weights.ssp126.2050]]="","",Table1[[#This Row],[seagrass.weights.ssp126.2050]]*Table1[[#This Row],[seagrass.mn.ssp126.2050]])</f>
        <v/>
      </c>
      <c r="P16" s="6" t="str">
        <f>IF(Table1[[#This Row],[corals.mn.ssp126.2050]]="","",(Table1[[#This Row],[corals.sd.ssp126.2050]]/Table1[[#This Row],[corals.mn.ssp126.2050]])^-1)</f>
        <v/>
      </c>
      <c r="Q16" s="6" t="str">
        <f>IF(Table1[[#This Row],[coral.weights.ssp126.2050]]="","",Table1[[#This Row],[coral.weights.ssp126.2050]]*Table1[[#This Row],[corals.mn.ssp126.2050]])</f>
        <v/>
      </c>
      <c r="T16" s="6" t="str">
        <f>IF(Table1[[#This Row],[mangrove.mn.ssp126.2050]]="","",(Table1[[#This Row],[mangrove.sd.ssp126.2050]]/Table1[[#This Row],[mangrove.mn.ssp126.2050]])^-1)</f>
        <v/>
      </c>
      <c r="U16" s="6" t="str">
        <f>IF(Table1[[#This Row],[mangrove.weights.ssp126.2050]]="","",Table1[[#This Row],[mangrove.weights.ssp126.2050]]*Table1[[#This Row],[mangrove.mn.ssp126.2050]])</f>
        <v/>
      </c>
      <c r="V16" s="7" t="e">
        <f t="shared" si="0"/>
        <v>#DIV/0!</v>
      </c>
      <c r="Y16" s="6" t="str">
        <f>IF(Table1[[#This Row],[seagrass.mn.ssp126.2100]]="", "", (Table1[[#This Row],[seagrass.sd.ssp126.2100]]/Table1[[#This Row],[seagrass.mn.ssp126.2100]])^-1)</f>
        <v/>
      </c>
      <c r="Z16" s="6" t="str">
        <f>IF(Table1[[#This Row],[seagrass.weights.ssp126.2100]]="","", Table1[[#This Row],[seagrass.weights.ssp126.2100]]*Table1[[#This Row],[seagrass.mn.ssp126.2100]])</f>
        <v/>
      </c>
      <c r="AC16" s="6" t="str">
        <f>IF(Table1[[#This Row],[corals.mn.ssp126.2100]]="","",(Table1[[#This Row],[corals.sd.ssp126.2100]]/Table1[[#This Row],[corals.mn.ssp126.2100]])^-1)</f>
        <v/>
      </c>
      <c r="AD16" s="6" t="str">
        <f>IF( Table1[[#This Row],[Coral.weights.ssp126.2100]]="","", Table1[[#This Row],[Coral.weights.ssp126.2100]]*Table1[[#This Row],[corals.mn.ssp126.2100]])</f>
        <v/>
      </c>
      <c r="AG16" s="8" t="str">
        <f>IF(Table1[[#This Row],[mangrove.mn.ssp126.2100]]="","",(Table1[[#This Row],[mangrove.sd.ssp126.2100]]/Table1[[#This Row],[mangrove.mn.ssp126.2100]])^-1)</f>
        <v/>
      </c>
      <c r="AH16" s="6" t="str">
        <f>IF(Table1[[#This Row],[mangrove.weights.ssp126.2100]]="","",Table1[[#This Row],[mangrove.weights.ssp126.2100]]*Table1[[#This Row],[mangrove.mn.ssp126.2100]])</f>
        <v/>
      </c>
      <c r="AI16" s="7" t="e">
        <f t="shared" si="1"/>
        <v>#DIV/0!</v>
      </c>
      <c r="AL16" s="6" t="str">
        <f>IF(Table1[[#This Row],[seagrass.mn.ssp245.2050]]="","",(Table1[[#This Row],[seagrass.sd.ssp245.2050]]/Table1[[#This Row],[seagrass.mn.ssp245.2050]])^-1)</f>
        <v/>
      </c>
      <c r="AM16" s="6" t="str">
        <f>IF(Table1[[#This Row],[seagrass.weights.ssp245.2050]]="","",Table1[[#This Row],[seagrass.weights.ssp245.2050]]*Table1[[#This Row],[seagrass.mn.ssp245.2050]])</f>
        <v/>
      </c>
      <c r="AS16" s="5"/>
      <c r="AT16" s="8"/>
      <c r="AU16" s="8"/>
      <c r="AV16" s="7" t="e">
        <f t="shared" si="2"/>
        <v>#DIV/0!</v>
      </c>
      <c r="AX16" s="5"/>
      <c r="AY16" s="6"/>
      <c r="AZ16" s="6"/>
      <c r="BB16" s="5"/>
      <c r="BC16" s="8"/>
      <c r="BD16" s="8"/>
      <c r="BE16" s="5"/>
      <c r="BF16" s="5"/>
      <c r="BG16" s="6"/>
      <c r="BH16" s="6"/>
      <c r="BI16" s="7" t="e">
        <f t="shared" si="3"/>
        <v>#DIV/0!</v>
      </c>
      <c r="BK16" s="5"/>
      <c r="BL16" s="6"/>
      <c r="BM16" s="6"/>
      <c r="BO16" s="5"/>
      <c r="BP16" s="6"/>
      <c r="BQ16" s="6"/>
      <c r="BR16" s="5"/>
      <c r="BS16" s="5"/>
      <c r="BT16" s="6"/>
      <c r="BU16" s="6"/>
      <c r="BV16" s="7" t="e">
        <f t="shared" si="4"/>
        <v>#DIV/0!</v>
      </c>
      <c r="BX16" s="5"/>
      <c r="BY16" s="8"/>
      <c r="BZ16" s="8"/>
      <c r="CA16" s="5"/>
      <c r="CB16" s="5"/>
      <c r="CC16" s="8"/>
      <c r="CD16" s="8"/>
      <c r="CE16" s="5"/>
      <c r="CF16" s="5"/>
      <c r="CG16" s="12"/>
      <c r="CH16" s="17"/>
      <c r="CI16" s="9" t="e">
        <f t="shared" si="5"/>
        <v>#DIV/0!</v>
      </c>
      <c r="CJ16" s="5"/>
      <c r="CL16" s="5"/>
      <c r="CM16" s="5"/>
      <c r="CP16" s="5"/>
      <c r="CT16" s="5"/>
    </row>
    <row r="17" spans="1:98" x14ac:dyDescent="0.25">
      <c r="A17" s="5" t="s">
        <v>60</v>
      </c>
      <c r="B17" s="5">
        <v>48.83934</v>
      </c>
      <c r="C17" s="5">
        <v>5.1788980000000002</v>
      </c>
      <c r="E17" s="5">
        <v>0</v>
      </c>
      <c r="G17" s="5">
        <v>0</v>
      </c>
      <c r="I17" s="5">
        <v>0</v>
      </c>
      <c r="L17" s="6" t="str">
        <f>IF(Table1[[#This Row],[seagrass.mn.ssp126.2050]]="","",(Table1[[#This Row],[seagrass.sd.ssp126.2050]]/Table1[[#This Row],[seagrass.mn.ssp126.2050]])^-1)</f>
        <v/>
      </c>
      <c r="M17" s="6" t="str">
        <f>IF(Table1[[#This Row],[seagrass.weights.ssp126.2050]]="","",Table1[[#This Row],[seagrass.weights.ssp126.2050]]*Table1[[#This Row],[seagrass.mn.ssp126.2050]])</f>
        <v/>
      </c>
      <c r="P17" s="6" t="str">
        <f>IF(Table1[[#This Row],[corals.mn.ssp126.2050]]="","",(Table1[[#This Row],[corals.sd.ssp126.2050]]/Table1[[#This Row],[corals.mn.ssp126.2050]])^-1)</f>
        <v/>
      </c>
      <c r="Q17" s="6" t="str">
        <f>IF(Table1[[#This Row],[coral.weights.ssp126.2050]]="","",Table1[[#This Row],[coral.weights.ssp126.2050]]*Table1[[#This Row],[corals.mn.ssp126.2050]])</f>
        <v/>
      </c>
      <c r="T17" s="6" t="str">
        <f>IF(Table1[[#This Row],[mangrove.mn.ssp126.2050]]="","",(Table1[[#This Row],[mangrove.sd.ssp126.2050]]/Table1[[#This Row],[mangrove.mn.ssp126.2050]])^-1)</f>
        <v/>
      </c>
      <c r="U17" s="6" t="str">
        <f>IF(Table1[[#This Row],[mangrove.weights.ssp126.2050]]="","",Table1[[#This Row],[mangrove.weights.ssp126.2050]]*Table1[[#This Row],[mangrove.mn.ssp126.2050]])</f>
        <v/>
      </c>
      <c r="V17" s="7" t="e">
        <f t="shared" si="0"/>
        <v>#DIV/0!</v>
      </c>
      <c r="Y17" s="6" t="str">
        <f>IF(Table1[[#This Row],[seagrass.mn.ssp126.2100]]="", "", (Table1[[#This Row],[seagrass.sd.ssp126.2100]]/Table1[[#This Row],[seagrass.mn.ssp126.2100]])^-1)</f>
        <v/>
      </c>
      <c r="Z17" s="6" t="str">
        <f>IF(Table1[[#This Row],[seagrass.weights.ssp126.2100]]="","", Table1[[#This Row],[seagrass.weights.ssp126.2100]]*Table1[[#This Row],[seagrass.mn.ssp126.2100]])</f>
        <v/>
      </c>
      <c r="AC17" s="6" t="str">
        <f>IF(Table1[[#This Row],[corals.mn.ssp126.2100]]="","",(Table1[[#This Row],[corals.sd.ssp126.2100]]/Table1[[#This Row],[corals.mn.ssp126.2100]])^-1)</f>
        <v/>
      </c>
      <c r="AD17" s="6" t="str">
        <f>IF( Table1[[#This Row],[Coral.weights.ssp126.2100]]="","", Table1[[#This Row],[Coral.weights.ssp126.2100]]*Table1[[#This Row],[corals.mn.ssp126.2100]])</f>
        <v/>
      </c>
      <c r="AG17" s="8" t="str">
        <f>IF(Table1[[#This Row],[mangrove.mn.ssp126.2100]]="","",(Table1[[#This Row],[mangrove.sd.ssp126.2100]]/Table1[[#This Row],[mangrove.mn.ssp126.2100]])^-1)</f>
        <v/>
      </c>
      <c r="AH17" s="6" t="str">
        <f>IF(Table1[[#This Row],[mangrove.weights.ssp126.2100]]="","",Table1[[#This Row],[mangrove.weights.ssp126.2100]]*Table1[[#This Row],[mangrove.mn.ssp126.2100]])</f>
        <v/>
      </c>
      <c r="AI17" s="7" t="e">
        <f t="shared" si="1"/>
        <v>#DIV/0!</v>
      </c>
      <c r="AL17" s="6" t="str">
        <f>IF(Table1[[#This Row],[seagrass.mn.ssp245.2050]]="","",(Table1[[#This Row],[seagrass.sd.ssp245.2050]]/Table1[[#This Row],[seagrass.mn.ssp245.2050]])^-1)</f>
        <v/>
      </c>
      <c r="AM17" s="6" t="str">
        <f>IF(Table1[[#This Row],[seagrass.weights.ssp245.2050]]="","",Table1[[#This Row],[seagrass.weights.ssp245.2050]]*Table1[[#This Row],[seagrass.mn.ssp245.2050]])</f>
        <v/>
      </c>
      <c r="AS17" s="5"/>
      <c r="AT17" s="8"/>
      <c r="AU17" s="8"/>
      <c r="AV17" s="7" t="e">
        <f t="shared" si="2"/>
        <v>#DIV/0!</v>
      </c>
      <c r="AX17" s="5"/>
      <c r="AY17" s="6"/>
      <c r="AZ17" s="6"/>
      <c r="BB17" s="5"/>
      <c r="BC17" s="8"/>
      <c r="BD17" s="8"/>
      <c r="BE17" s="5"/>
      <c r="BF17" s="5"/>
      <c r="BG17" s="6"/>
      <c r="BH17" s="6"/>
      <c r="BI17" s="7" t="e">
        <f t="shared" si="3"/>
        <v>#DIV/0!</v>
      </c>
      <c r="BK17" s="5"/>
      <c r="BL17" s="6"/>
      <c r="BM17" s="6"/>
      <c r="BO17" s="5"/>
      <c r="BP17" s="6"/>
      <c r="BQ17" s="6"/>
      <c r="BR17" s="5"/>
      <c r="BS17" s="5"/>
      <c r="BT17" s="6"/>
      <c r="BU17" s="6"/>
      <c r="BV17" s="7" t="e">
        <f t="shared" si="4"/>
        <v>#DIV/0!</v>
      </c>
      <c r="BX17" s="5"/>
      <c r="BY17" s="8"/>
      <c r="BZ17" s="8"/>
      <c r="CA17" s="5"/>
      <c r="CB17" s="5"/>
      <c r="CC17" s="8"/>
      <c r="CD17" s="8"/>
      <c r="CE17" s="5"/>
      <c r="CF17" s="5"/>
      <c r="CG17" s="12"/>
      <c r="CH17" s="17"/>
      <c r="CI17" s="9" t="e">
        <f t="shared" si="5"/>
        <v>#DIV/0!</v>
      </c>
      <c r="CJ17" s="5"/>
      <c r="CL17" s="5"/>
      <c r="CM17" s="5"/>
      <c r="CP17" s="5"/>
      <c r="CT17" s="5"/>
    </row>
    <row r="18" spans="1:98" x14ac:dyDescent="0.25">
      <c r="A18" s="5" t="s">
        <v>61</v>
      </c>
      <c r="B18" s="5">
        <v>47.83934</v>
      </c>
      <c r="C18" s="5">
        <v>4.9288980000000002</v>
      </c>
      <c r="E18" s="5">
        <v>0</v>
      </c>
      <c r="G18" s="5">
        <v>0</v>
      </c>
      <c r="I18" s="5">
        <v>0</v>
      </c>
      <c r="L18" s="6" t="str">
        <f>IF(Table1[[#This Row],[seagrass.mn.ssp126.2050]]="","",(Table1[[#This Row],[seagrass.sd.ssp126.2050]]/Table1[[#This Row],[seagrass.mn.ssp126.2050]])^-1)</f>
        <v/>
      </c>
      <c r="M18" s="6" t="str">
        <f>IF(Table1[[#This Row],[seagrass.weights.ssp126.2050]]="","",Table1[[#This Row],[seagrass.weights.ssp126.2050]]*Table1[[#This Row],[seagrass.mn.ssp126.2050]])</f>
        <v/>
      </c>
      <c r="P18" s="6" t="str">
        <f>IF(Table1[[#This Row],[corals.mn.ssp126.2050]]="","",(Table1[[#This Row],[corals.sd.ssp126.2050]]/Table1[[#This Row],[corals.mn.ssp126.2050]])^-1)</f>
        <v/>
      </c>
      <c r="Q18" s="6" t="str">
        <f>IF(Table1[[#This Row],[coral.weights.ssp126.2050]]="","",Table1[[#This Row],[coral.weights.ssp126.2050]]*Table1[[#This Row],[corals.mn.ssp126.2050]])</f>
        <v/>
      </c>
      <c r="T18" s="6" t="str">
        <f>IF(Table1[[#This Row],[mangrove.mn.ssp126.2050]]="","",(Table1[[#This Row],[mangrove.sd.ssp126.2050]]/Table1[[#This Row],[mangrove.mn.ssp126.2050]])^-1)</f>
        <v/>
      </c>
      <c r="U18" s="6" t="str">
        <f>IF(Table1[[#This Row],[mangrove.weights.ssp126.2050]]="","",Table1[[#This Row],[mangrove.weights.ssp126.2050]]*Table1[[#This Row],[mangrove.mn.ssp126.2050]])</f>
        <v/>
      </c>
      <c r="V18" s="7" t="e">
        <f t="shared" si="0"/>
        <v>#DIV/0!</v>
      </c>
      <c r="Y18" s="6" t="str">
        <f>IF(Table1[[#This Row],[seagrass.mn.ssp126.2100]]="", "", (Table1[[#This Row],[seagrass.sd.ssp126.2100]]/Table1[[#This Row],[seagrass.mn.ssp126.2100]])^-1)</f>
        <v/>
      </c>
      <c r="Z18" s="6" t="str">
        <f>IF(Table1[[#This Row],[seagrass.weights.ssp126.2100]]="","", Table1[[#This Row],[seagrass.weights.ssp126.2100]]*Table1[[#This Row],[seagrass.mn.ssp126.2100]])</f>
        <v/>
      </c>
      <c r="AC18" s="6" t="str">
        <f>IF(Table1[[#This Row],[corals.mn.ssp126.2100]]="","",(Table1[[#This Row],[corals.sd.ssp126.2100]]/Table1[[#This Row],[corals.mn.ssp126.2100]])^-1)</f>
        <v/>
      </c>
      <c r="AD18" s="6" t="str">
        <f>IF( Table1[[#This Row],[Coral.weights.ssp126.2100]]="","", Table1[[#This Row],[Coral.weights.ssp126.2100]]*Table1[[#This Row],[corals.mn.ssp126.2100]])</f>
        <v/>
      </c>
      <c r="AG18" s="8" t="str">
        <f>IF(Table1[[#This Row],[mangrove.mn.ssp126.2100]]="","",(Table1[[#This Row],[mangrove.sd.ssp126.2100]]/Table1[[#This Row],[mangrove.mn.ssp126.2100]])^-1)</f>
        <v/>
      </c>
      <c r="AH18" s="6" t="str">
        <f>IF(Table1[[#This Row],[mangrove.weights.ssp126.2100]]="","",Table1[[#This Row],[mangrove.weights.ssp126.2100]]*Table1[[#This Row],[mangrove.mn.ssp126.2100]])</f>
        <v/>
      </c>
      <c r="AI18" s="7" t="e">
        <f t="shared" si="1"/>
        <v>#DIV/0!</v>
      </c>
      <c r="AL18" s="6" t="str">
        <f>IF(Table1[[#This Row],[seagrass.mn.ssp245.2050]]="","",(Table1[[#This Row],[seagrass.sd.ssp245.2050]]/Table1[[#This Row],[seagrass.mn.ssp245.2050]])^-1)</f>
        <v/>
      </c>
      <c r="AM18" s="6" t="str">
        <f>IF(Table1[[#This Row],[seagrass.weights.ssp245.2050]]="","",Table1[[#This Row],[seagrass.weights.ssp245.2050]]*Table1[[#This Row],[seagrass.mn.ssp245.2050]])</f>
        <v/>
      </c>
      <c r="AS18" s="5"/>
      <c r="AT18" s="8"/>
      <c r="AU18" s="8"/>
      <c r="AV18" s="7" t="e">
        <f t="shared" si="2"/>
        <v>#DIV/0!</v>
      </c>
      <c r="AX18" s="5"/>
      <c r="AY18" s="6"/>
      <c r="AZ18" s="6"/>
      <c r="BB18" s="5"/>
      <c r="BC18" s="8"/>
      <c r="BD18" s="8"/>
      <c r="BE18" s="5"/>
      <c r="BF18" s="5"/>
      <c r="BG18" s="6"/>
      <c r="BH18" s="6"/>
      <c r="BI18" s="7" t="e">
        <f t="shared" si="3"/>
        <v>#DIV/0!</v>
      </c>
      <c r="BK18" s="5"/>
      <c r="BL18" s="6"/>
      <c r="BM18" s="6"/>
      <c r="BO18" s="5"/>
      <c r="BP18" s="6"/>
      <c r="BQ18" s="6"/>
      <c r="BR18" s="5"/>
      <c r="BS18" s="5"/>
      <c r="BT18" s="6"/>
      <c r="BU18" s="6"/>
      <c r="BV18" s="7" t="e">
        <f t="shared" si="4"/>
        <v>#DIV/0!</v>
      </c>
      <c r="BX18" s="5"/>
      <c r="BY18" s="8"/>
      <c r="BZ18" s="8"/>
      <c r="CA18" s="5"/>
      <c r="CB18" s="5"/>
      <c r="CC18" s="8"/>
      <c r="CD18" s="8"/>
      <c r="CE18" s="5"/>
      <c r="CF18" s="5"/>
      <c r="CG18" s="12"/>
      <c r="CH18" s="17"/>
      <c r="CI18" s="9" t="e">
        <f t="shared" si="5"/>
        <v>#DIV/0!</v>
      </c>
      <c r="CJ18" s="5"/>
      <c r="CL18" s="5"/>
      <c r="CM18" s="5"/>
      <c r="CP18" s="5"/>
      <c r="CT18" s="5"/>
    </row>
    <row r="19" spans="1:98" x14ac:dyDescent="0.25">
      <c r="A19" s="5" t="s">
        <v>62</v>
      </c>
      <c r="B19" s="5">
        <v>48.08934</v>
      </c>
      <c r="C19" s="5">
        <v>4.9288980000000002</v>
      </c>
      <c r="E19" s="5">
        <v>0</v>
      </c>
      <c r="G19" s="5">
        <v>0</v>
      </c>
      <c r="I19" s="5">
        <v>0</v>
      </c>
      <c r="L19" s="6" t="str">
        <f>IF(Table1[[#This Row],[seagrass.mn.ssp126.2050]]="","",(Table1[[#This Row],[seagrass.sd.ssp126.2050]]/Table1[[#This Row],[seagrass.mn.ssp126.2050]])^-1)</f>
        <v/>
      </c>
      <c r="M19" s="6" t="str">
        <f>IF(Table1[[#This Row],[seagrass.weights.ssp126.2050]]="","",Table1[[#This Row],[seagrass.weights.ssp126.2050]]*Table1[[#This Row],[seagrass.mn.ssp126.2050]])</f>
        <v/>
      </c>
      <c r="P19" s="6" t="str">
        <f>IF(Table1[[#This Row],[corals.mn.ssp126.2050]]="","",(Table1[[#This Row],[corals.sd.ssp126.2050]]/Table1[[#This Row],[corals.mn.ssp126.2050]])^-1)</f>
        <v/>
      </c>
      <c r="Q19" s="6" t="str">
        <f>IF(Table1[[#This Row],[coral.weights.ssp126.2050]]="","",Table1[[#This Row],[coral.weights.ssp126.2050]]*Table1[[#This Row],[corals.mn.ssp126.2050]])</f>
        <v/>
      </c>
      <c r="T19" s="6" t="str">
        <f>IF(Table1[[#This Row],[mangrove.mn.ssp126.2050]]="","",(Table1[[#This Row],[mangrove.sd.ssp126.2050]]/Table1[[#This Row],[mangrove.mn.ssp126.2050]])^-1)</f>
        <v/>
      </c>
      <c r="U19" s="6" t="str">
        <f>IF(Table1[[#This Row],[mangrove.weights.ssp126.2050]]="","",Table1[[#This Row],[mangrove.weights.ssp126.2050]]*Table1[[#This Row],[mangrove.mn.ssp126.2050]])</f>
        <v/>
      </c>
      <c r="V19" s="7" t="e">
        <f t="shared" si="0"/>
        <v>#DIV/0!</v>
      </c>
      <c r="Y19" s="6" t="str">
        <f>IF(Table1[[#This Row],[seagrass.mn.ssp126.2100]]="", "", (Table1[[#This Row],[seagrass.sd.ssp126.2100]]/Table1[[#This Row],[seagrass.mn.ssp126.2100]])^-1)</f>
        <v/>
      </c>
      <c r="Z19" s="6" t="str">
        <f>IF(Table1[[#This Row],[seagrass.weights.ssp126.2100]]="","", Table1[[#This Row],[seagrass.weights.ssp126.2100]]*Table1[[#This Row],[seagrass.mn.ssp126.2100]])</f>
        <v/>
      </c>
      <c r="AC19" s="6" t="str">
        <f>IF(Table1[[#This Row],[corals.mn.ssp126.2100]]="","",(Table1[[#This Row],[corals.sd.ssp126.2100]]/Table1[[#This Row],[corals.mn.ssp126.2100]])^-1)</f>
        <v/>
      </c>
      <c r="AD19" s="6" t="str">
        <f>IF( Table1[[#This Row],[Coral.weights.ssp126.2100]]="","", Table1[[#This Row],[Coral.weights.ssp126.2100]]*Table1[[#This Row],[corals.mn.ssp126.2100]])</f>
        <v/>
      </c>
      <c r="AG19" s="8" t="str">
        <f>IF(Table1[[#This Row],[mangrove.mn.ssp126.2100]]="","",(Table1[[#This Row],[mangrove.sd.ssp126.2100]]/Table1[[#This Row],[mangrove.mn.ssp126.2100]])^-1)</f>
        <v/>
      </c>
      <c r="AH19" s="6" t="str">
        <f>IF(Table1[[#This Row],[mangrove.weights.ssp126.2100]]="","",Table1[[#This Row],[mangrove.weights.ssp126.2100]]*Table1[[#This Row],[mangrove.mn.ssp126.2100]])</f>
        <v/>
      </c>
      <c r="AI19" s="7" t="e">
        <f t="shared" si="1"/>
        <v>#DIV/0!</v>
      </c>
      <c r="AL19" s="6" t="str">
        <f>IF(Table1[[#This Row],[seagrass.mn.ssp245.2050]]="","",(Table1[[#This Row],[seagrass.sd.ssp245.2050]]/Table1[[#This Row],[seagrass.mn.ssp245.2050]])^-1)</f>
        <v/>
      </c>
      <c r="AM19" s="6" t="str">
        <f>IF(Table1[[#This Row],[seagrass.weights.ssp245.2050]]="","",Table1[[#This Row],[seagrass.weights.ssp245.2050]]*Table1[[#This Row],[seagrass.mn.ssp245.2050]])</f>
        <v/>
      </c>
      <c r="AS19" s="5"/>
      <c r="AT19" s="8"/>
      <c r="AU19" s="8"/>
      <c r="AV19" s="7" t="e">
        <f t="shared" si="2"/>
        <v>#DIV/0!</v>
      </c>
      <c r="AX19" s="5"/>
      <c r="AY19" s="6"/>
      <c r="AZ19" s="6"/>
      <c r="BB19" s="5"/>
      <c r="BC19" s="8"/>
      <c r="BD19" s="8"/>
      <c r="BE19" s="5"/>
      <c r="BF19" s="5"/>
      <c r="BG19" s="6"/>
      <c r="BH19" s="6"/>
      <c r="BI19" s="7" t="e">
        <f t="shared" si="3"/>
        <v>#DIV/0!</v>
      </c>
      <c r="BK19" s="5"/>
      <c r="BL19" s="6"/>
      <c r="BM19" s="6"/>
      <c r="BO19" s="5"/>
      <c r="BP19" s="6"/>
      <c r="BQ19" s="6"/>
      <c r="BR19" s="5"/>
      <c r="BS19" s="5"/>
      <c r="BT19" s="6"/>
      <c r="BU19" s="6"/>
      <c r="BV19" s="7" t="e">
        <f t="shared" si="4"/>
        <v>#DIV/0!</v>
      </c>
      <c r="BX19" s="5"/>
      <c r="BY19" s="8"/>
      <c r="BZ19" s="8"/>
      <c r="CA19" s="5"/>
      <c r="CB19" s="5"/>
      <c r="CC19" s="8"/>
      <c r="CD19" s="8"/>
      <c r="CE19" s="5"/>
      <c r="CF19" s="5"/>
      <c r="CG19" s="12"/>
      <c r="CH19" s="17"/>
      <c r="CI19" s="9" t="e">
        <f t="shared" si="5"/>
        <v>#DIV/0!</v>
      </c>
      <c r="CJ19" s="5"/>
      <c r="CL19" s="5"/>
      <c r="CM19" s="5"/>
      <c r="CP19" s="5"/>
      <c r="CT19" s="5"/>
    </row>
    <row r="20" spans="1:98" x14ac:dyDescent="0.25">
      <c r="A20" s="5" t="s">
        <v>63</v>
      </c>
      <c r="B20" s="5">
        <v>48.33934</v>
      </c>
      <c r="C20" s="5">
        <v>4.9288980000000002</v>
      </c>
      <c r="E20" s="5">
        <v>0</v>
      </c>
      <c r="G20" s="5">
        <v>0</v>
      </c>
      <c r="I20" s="5">
        <v>0</v>
      </c>
      <c r="L20" s="6" t="str">
        <f>IF(Table1[[#This Row],[seagrass.mn.ssp126.2050]]="","",(Table1[[#This Row],[seagrass.sd.ssp126.2050]]/Table1[[#This Row],[seagrass.mn.ssp126.2050]])^-1)</f>
        <v/>
      </c>
      <c r="M20" s="6" t="str">
        <f>IF(Table1[[#This Row],[seagrass.weights.ssp126.2050]]="","",Table1[[#This Row],[seagrass.weights.ssp126.2050]]*Table1[[#This Row],[seagrass.mn.ssp126.2050]])</f>
        <v/>
      </c>
      <c r="P20" s="6" t="str">
        <f>IF(Table1[[#This Row],[corals.mn.ssp126.2050]]="","",(Table1[[#This Row],[corals.sd.ssp126.2050]]/Table1[[#This Row],[corals.mn.ssp126.2050]])^-1)</f>
        <v/>
      </c>
      <c r="Q20" s="6" t="str">
        <f>IF(Table1[[#This Row],[coral.weights.ssp126.2050]]="","",Table1[[#This Row],[coral.weights.ssp126.2050]]*Table1[[#This Row],[corals.mn.ssp126.2050]])</f>
        <v/>
      </c>
      <c r="T20" s="6" t="str">
        <f>IF(Table1[[#This Row],[mangrove.mn.ssp126.2050]]="","",(Table1[[#This Row],[mangrove.sd.ssp126.2050]]/Table1[[#This Row],[mangrove.mn.ssp126.2050]])^-1)</f>
        <v/>
      </c>
      <c r="U20" s="6" t="str">
        <f>IF(Table1[[#This Row],[mangrove.weights.ssp126.2050]]="","",Table1[[#This Row],[mangrove.weights.ssp126.2050]]*Table1[[#This Row],[mangrove.mn.ssp126.2050]])</f>
        <v/>
      </c>
      <c r="V20" s="7" t="e">
        <f t="shared" si="0"/>
        <v>#DIV/0!</v>
      </c>
      <c r="Y20" s="6" t="str">
        <f>IF(Table1[[#This Row],[seagrass.mn.ssp126.2100]]="", "", (Table1[[#This Row],[seagrass.sd.ssp126.2100]]/Table1[[#This Row],[seagrass.mn.ssp126.2100]])^-1)</f>
        <v/>
      </c>
      <c r="Z20" s="6" t="str">
        <f>IF(Table1[[#This Row],[seagrass.weights.ssp126.2100]]="","", Table1[[#This Row],[seagrass.weights.ssp126.2100]]*Table1[[#This Row],[seagrass.mn.ssp126.2100]])</f>
        <v/>
      </c>
      <c r="AC20" s="6" t="str">
        <f>IF(Table1[[#This Row],[corals.mn.ssp126.2100]]="","",(Table1[[#This Row],[corals.sd.ssp126.2100]]/Table1[[#This Row],[corals.mn.ssp126.2100]])^-1)</f>
        <v/>
      </c>
      <c r="AD20" s="6" t="str">
        <f>IF( Table1[[#This Row],[Coral.weights.ssp126.2100]]="","", Table1[[#This Row],[Coral.weights.ssp126.2100]]*Table1[[#This Row],[corals.mn.ssp126.2100]])</f>
        <v/>
      </c>
      <c r="AG20" s="8" t="str">
        <f>IF(Table1[[#This Row],[mangrove.mn.ssp126.2100]]="","",(Table1[[#This Row],[mangrove.sd.ssp126.2100]]/Table1[[#This Row],[mangrove.mn.ssp126.2100]])^-1)</f>
        <v/>
      </c>
      <c r="AH20" s="6" t="str">
        <f>IF(Table1[[#This Row],[mangrove.weights.ssp126.2100]]="","",Table1[[#This Row],[mangrove.weights.ssp126.2100]]*Table1[[#This Row],[mangrove.mn.ssp126.2100]])</f>
        <v/>
      </c>
      <c r="AI20" s="7" t="e">
        <f t="shared" si="1"/>
        <v>#DIV/0!</v>
      </c>
      <c r="AL20" s="6" t="str">
        <f>IF(Table1[[#This Row],[seagrass.mn.ssp245.2050]]="","",(Table1[[#This Row],[seagrass.sd.ssp245.2050]]/Table1[[#This Row],[seagrass.mn.ssp245.2050]])^-1)</f>
        <v/>
      </c>
      <c r="AM20" s="6" t="str">
        <f>IF(Table1[[#This Row],[seagrass.weights.ssp245.2050]]="","",Table1[[#This Row],[seagrass.weights.ssp245.2050]]*Table1[[#This Row],[seagrass.mn.ssp245.2050]])</f>
        <v/>
      </c>
      <c r="AS20" s="5"/>
      <c r="AT20" s="8"/>
      <c r="AU20" s="8"/>
      <c r="AV20" s="7" t="e">
        <f t="shared" si="2"/>
        <v>#DIV/0!</v>
      </c>
      <c r="AX20" s="5"/>
      <c r="AY20" s="6"/>
      <c r="AZ20" s="6"/>
      <c r="BB20" s="5"/>
      <c r="BC20" s="8"/>
      <c r="BD20" s="8"/>
      <c r="BE20" s="5"/>
      <c r="BF20" s="5"/>
      <c r="BG20" s="6"/>
      <c r="BH20" s="6"/>
      <c r="BI20" s="7" t="e">
        <f t="shared" si="3"/>
        <v>#DIV/0!</v>
      </c>
      <c r="BK20" s="5"/>
      <c r="BL20" s="6"/>
      <c r="BM20" s="6"/>
      <c r="BO20" s="5"/>
      <c r="BP20" s="6"/>
      <c r="BQ20" s="6"/>
      <c r="BR20" s="5"/>
      <c r="BS20" s="5"/>
      <c r="BT20" s="6"/>
      <c r="BU20" s="6"/>
      <c r="BV20" s="7" t="e">
        <f t="shared" si="4"/>
        <v>#DIV/0!</v>
      </c>
      <c r="BX20" s="5"/>
      <c r="BY20" s="8"/>
      <c r="BZ20" s="8"/>
      <c r="CA20" s="5"/>
      <c r="CB20" s="5"/>
      <c r="CC20" s="8"/>
      <c r="CD20" s="8"/>
      <c r="CE20" s="5"/>
      <c r="CF20" s="5"/>
      <c r="CG20" s="12"/>
      <c r="CH20" s="17"/>
      <c r="CI20" s="9" t="e">
        <f t="shared" si="5"/>
        <v>#DIV/0!</v>
      </c>
      <c r="CJ20" s="5"/>
      <c r="CL20" s="5"/>
      <c r="CM20" s="5"/>
      <c r="CP20" s="5"/>
      <c r="CT20" s="5"/>
    </row>
    <row r="21" spans="1:98" x14ac:dyDescent="0.25">
      <c r="A21" s="5" t="s">
        <v>64</v>
      </c>
      <c r="B21" s="5">
        <v>48.58934</v>
      </c>
      <c r="C21" s="5">
        <v>4.9288980000000002</v>
      </c>
      <c r="E21" s="5">
        <v>0</v>
      </c>
      <c r="G21" s="5">
        <v>0</v>
      </c>
      <c r="I21" s="5">
        <v>0</v>
      </c>
      <c r="L21" s="6" t="str">
        <f>IF(Table1[[#This Row],[seagrass.mn.ssp126.2050]]="","",(Table1[[#This Row],[seagrass.sd.ssp126.2050]]/Table1[[#This Row],[seagrass.mn.ssp126.2050]])^-1)</f>
        <v/>
      </c>
      <c r="M21" s="6" t="str">
        <f>IF(Table1[[#This Row],[seagrass.weights.ssp126.2050]]="","",Table1[[#This Row],[seagrass.weights.ssp126.2050]]*Table1[[#This Row],[seagrass.mn.ssp126.2050]])</f>
        <v/>
      </c>
      <c r="P21" s="6" t="str">
        <f>IF(Table1[[#This Row],[corals.mn.ssp126.2050]]="","",(Table1[[#This Row],[corals.sd.ssp126.2050]]/Table1[[#This Row],[corals.mn.ssp126.2050]])^-1)</f>
        <v/>
      </c>
      <c r="Q21" s="6" t="str">
        <f>IF(Table1[[#This Row],[coral.weights.ssp126.2050]]="","",Table1[[#This Row],[coral.weights.ssp126.2050]]*Table1[[#This Row],[corals.mn.ssp126.2050]])</f>
        <v/>
      </c>
      <c r="T21" s="6" t="str">
        <f>IF(Table1[[#This Row],[mangrove.mn.ssp126.2050]]="","",(Table1[[#This Row],[mangrove.sd.ssp126.2050]]/Table1[[#This Row],[mangrove.mn.ssp126.2050]])^-1)</f>
        <v/>
      </c>
      <c r="U21" s="6" t="str">
        <f>IF(Table1[[#This Row],[mangrove.weights.ssp126.2050]]="","",Table1[[#This Row],[mangrove.weights.ssp126.2050]]*Table1[[#This Row],[mangrove.mn.ssp126.2050]])</f>
        <v/>
      </c>
      <c r="V21" s="7" t="e">
        <f t="shared" si="0"/>
        <v>#DIV/0!</v>
      </c>
      <c r="Y21" s="6" t="str">
        <f>IF(Table1[[#This Row],[seagrass.mn.ssp126.2100]]="", "", (Table1[[#This Row],[seagrass.sd.ssp126.2100]]/Table1[[#This Row],[seagrass.mn.ssp126.2100]])^-1)</f>
        <v/>
      </c>
      <c r="Z21" s="6" t="str">
        <f>IF(Table1[[#This Row],[seagrass.weights.ssp126.2100]]="","", Table1[[#This Row],[seagrass.weights.ssp126.2100]]*Table1[[#This Row],[seagrass.mn.ssp126.2100]])</f>
        <v/>
      </c>
      <c r="AC21" s="6" t="str">
        <f>IF(Table1[[#This Row],[corals.mn.ssp126.2100]]="","",(Table1[[#This Row],[corals.sd.ssp126.2100]]/Table1[[#This Row],[corals.mn.ssp126.2100]])^-1)</f>
        <v/>
      </c>
      <c r="AD21" s="6" t="str">
        <f>IF( Table1[[#This Row],[Coral.weights.ssp126.2100]]="","", Table1[[#This Row],[Coral.weights.ssp126.2100]]*Table1[[#This Row],[corals.mn.ssp126.2100]])</f>
        <v/>
      </c>
      <c r="AG21" s="8" t="str">
        <f>IF(Table1[[#This Row],[mangrove.mn.ssp126.2100]]="","",(Table1[[#This Row],[mangrove.sd.ssp126.2100]]/Table1[[#This Row],[mangrove.mn.ssp126.2100]])^-1)</f>
        <v/>
      </c>
      <c r="AH21" s="6" t="str">
        <f>IF(Table1[[#This Row],[mangrove.weights.ssp126.2100]]="","",Table1[[#This Row],[mangrove.weights.ssp126.2100]]*Table1[[#This Row],[mangrove.mn.ssp126.2100]])</f>
        <v/>
      </c>
      <c r="AI21" s="7" t="e">
        <f t="shared" si="1"/>
        <v>#DIV/0!</v>
      </c>
      <c r="AL21" s="6" t="str">
        <f>IF(Table1[[#This Row],[seagrass.mn.ssp245.2050]]="","",(Table1[[#This Row],[seagrass.sd.ssp245.2050]]/Table1[[#This Row],[seagrass.mn.ssp245.2050]])^-1)</f>
        <v/>
      </c>
      <c r="AM21" s="6" t="str">
        <f>IF(Table1[[#This Row],[seagrass.weights.ssp245.2050]]="","",Table1[[#This Row],[seagrass.weights.ssp245.2050]]*Table1[[#This Row],[seagrass.mn.ssp245.2050]])</f>
        <v/>
      </c>
      <c r="AS21" s="5"/>
      <c r="AT21" s="8"/>
      <c r="AU21" s="8"/>
      <c r="AV21" s="7" t="e">
        <f t="shared" si="2"/>
        <v>#DIV/0!</v>
      </c>
      <c r="AX21" s="5"/>
      <c r="AY21" s="6"/>
      <c r="AZ21" s="6"/>
      <c r="BB21" s="5"/>
      <c r="BC21" s="8"/>
      <c r="BD21" s="8"/>
      <c r="BE21" s="5"/>
      <c r="BF21" s="5"/>
      <c r="BG21" s="6"/>
      <c r="BH21" s="6"/>
      <c r="BI21" s="7" t="e">
        <f t="shared" si="3"/>
        <v>#DIV/0!</v>
      </c>
      <c r="BK21" s="5"/>
      <c r="BL21" s="6"/>
      <c r="BM21" s="6"/>
      <c r="BO21" s="5"/>
      <c r="BP21" s="6"/>
      <c r="BQ21" s="6"/>
      <c r="BR21" s="5"/>
      <c r="BS21" s="5"/>
      <c r="BT21" s="6"/>
      <c r="BU21" s="6"/>
      <c r="BV21" s="7" t="e">
        <f t="shared" si="4"/>
        <v>#DIV/0!</v>
      </c>
      <c r="BX21" s="5"/>
      <c r="BY21" s="8"/>
      <c r="BZ21" s="8"/>
      <c r="CA21" s="5"/>
      <c r="CB21" s="5"/>
      <c r="CC21" s="8"/>
      <c r="CD21" s="8"/>
      <c r="CE21" s="5"/>
      <c r="CF21" s="5"/>
      <c r="CG21" s="12"/>
      <c r="CH21" s="17"/>
      <c r="CI21" s="9" t="e">
        <f t="shared" si="5"/>
        <v>#DIV/0!</v>
      </c>
      <c r="CJ21" s="5"/>
      <c r="CL21" s="5"/>
      <c r="CM21" s="5"/>
      <c r="CP21" s="5"/>
      <c r="CT21" s="5"/>
    </row>
    <row r="22" spans="1:98" x14ac:dyDescent="0.25">
      <c r="A22" s="5" t="s">
        <v>65</v>
      </c>
      <c r="B22" s="5">
        <v>47.83934</v>
      </c>
      <c r="C22" s="5">
        <v>4.6788980000000002</v>
      </c>
      <c r="E22" s="5">
        <v>0</v>
      </c>
      <c r="G22" s="5">
        <v>0</v>
      </c>
      <c r="I22" s="5">
        <v>0</v>
      </c>
      <c r="L22" s="6" t="str">
        <f>IF(Table1[[#This Row],[seagrass.mn.ssp126.2050]]="","",(Table1[[#This Row],[seagrass.sd.ssp126.2050]]/Table1[[#This Row],[seagrass.mn.ssp126.2050]])^-1)</f>
        <v/>
      </c>
      <c r="M22" s="6" t="str">
        <f>IF(Table1[[#This Row],[seagrass.weights.ssp126.2050]]="","",Table1[[#This Row],[seagrass.weights.ssp126.2050]]*Table1[[#This Row],[seagrass.mn.ssp126.2050]])</f>
        <v/>
      </c>
      <c r="P22" s="6" t="str">
        <f>IF(Table1[[#This Row],[corals.mn.ssp126.2050]]="","",(Table1[[#This Row],[corals.sd.ssp126.2050]]/Table1[[#This Row],[corals.mn.ssp126.2050]])^-1)</f>
        <v/>
      </c>
      <c r="Q22" s="6" t="str">
        <f>IF(Table1[[#This Row],[coral.weights.ssp126.2050]]="","",Table1[[#This Row],[coral.weights.ssp126.2050]]*Table1[[#This Row],[corals.mn.ssp126.2050]])</f>
        <v/>
      </c>
      <c r="T22" s="6" t="str">
        <f>IF(Table1[[#This Row],[mangrove.mn.ssp126.2050]]="","",(Table1[[#This Row],[mangrove.sd.ssp126.2050]]/Table1[[#This Row],[mangrove.mn.ssp126.2050]])^-1)</f>
        <v/>
      </c>
      <c r="U22" s="6" t="str">
        <f>IF(Table1[[#This Row],[mangrove.weights.ssp126.2050]]="","",Table1[[#This Row],[mangrove.weights.ssp126.2050]]*Table1[[#This Row],[mangrove.mn.ssp126.2050]])</f>
        <v/>
      </c>
      <c r="V22" s="7" t="e">
        <f t="shared" si="0"/>
        <v>#DIV/0!</v>
      </c>
      <c r="Y22" s="6" t="str">
        <f>IF(Table1[[#This Row],[seagrass.mn.ssp126.2100]]="", "", (Table1[[#This Row],[seagrass.sd.ssp126.2100]]/Table1[[#This Row],[seagrass.mn.ssp126.2100]])^-1)</f>
        <v/>
      </c>
      <c r="Z22" s="6" t="str">
        <f>IF(Table1[[#This Row],[seagrass.weights.ssp126.2100]]="","", Table1[[#This Row],[seagrass.weights.ssp126.2100]]*Table1[[#This Row],[seagrass.mn.ssp126.2100]])</f>
        <v/>
      </c>
      <c r="AC22" s="6" t="str">
        <f>IF(Table1[[#This Row],[corals.mn.ssp126.2100]]="","",(Table1[[#This Row],[corals.sd.ssp126.2100]]/Table1[[#This Row],[corals.mn.ssp126.2100]])^-1)</f>
        <v/>
      </c>
      <c r="AD22" s="6" t="str">
        <f>IF( Table1[[#This Row],[Coral.weights.ssp126.2100]]="","", Table1[[#This Row],[Coral.weights.ssp126.2100]]*Table1[[#This Row],[corals.mn.ssp126.2100]])</f>
        <v/>
      </c>
      <c r="AG22" s="8" t="str">
        <f>IF(Table1[[#This Row],[mangrove.mn.ssp126.2100]]="","",(Table1[[#This Row],[mangrove.sd.ssp126.2100]]/Table1[[#This Row],[mangrove.mn.ssp126.2100]])^-1)</f>
        <v/>
      </c>
      <c r="AH22" s="6" t="str">
        <f>IF(Table1[[#This Row],[mangrove.weights.ssp126.2100]]="","",Table1[[#This Row],[mangrove.weights.ssp126.2100]]*Table1[[#This Row],[mangrove.mn.ssp126.2100]])</f>
        <v/>
      </c>
      <c r="AI22" s="7" t="e">
        <f t="shared" si="1"/>
        <v>#DIV/0!</v>
      </c>
      <c r="AL22" s="6" t="str">
        <f>IF(Table1[[#This Row],[seagrass.mn.ssp245.2050]]="","",(Table1[[#This Row],[seagrass.sd.ssp245.2050]]/Table1[[#This Row],[seagrass.mn.ssp245.2050]])^-1)</f>
        <v/>
      </c>
      <c r="AM22" s="6" t="str">
        <f>IF(Table1[[#This Row],[seagrass.weights.ssp245.2050]]="","",Table1[[#This Row],[seagrass.weights.ssp245.2050]]*Table1[[#This Row],[seagrass.mn.ssp245.2050]])</f>
        <v/>
      </c>
      <c r="AS22" s="5"/>
      <c r="AT22" s="8"/>
      <c r="AU22" s="8"/>
      <c r="AV22" s="7" t="e">
        <f t="shared" si="2"/>
        <v>#DIV/0!</v>
      </c>
      <c r="AX22" s="5"/>
      <c r="AY22" s="6"/>
      <c r="AZ22" s="6"/>
      <c r="BB22" s="5"/>
      <c r="BC22" s="8"/>
      <c r="BD22" s="8"/>
      <c r="BE22" s="5"/>
      <c r="BF22" s="5"/>
      <c r="BG22" s="6"/>
      <c r="BH22" s="6"/>
      <c r="BI22" s="7" t="e">
        <f t="shared" si="3"/>
        <v>#DIV/0!</v>
      </c>
      <c r="BK22" s="5"/>
      <c r="BL22" s="6"/>
      <c r="BM22" s="6"/>
      <c r="BO22" s="5"/>
      <c r="BP22" s="6"/>
      <c r="BQ22" s="6"/>
      <c r="BR22" s="5"/>
      <c r="BS22" s="5"/>
      <c r="BT22" s="6"/>
      <c r="BU22" s="6"/>
      <c r="BV22" s="7" t="e">
        <f t="shared" si="4"/>
        <v>#DIV/0!</v>
      </c>
      <c r="BX22" s="5"/>
      <c r="BY22" s="8"/>
      <c r="BZ22" s="8"/>
      <c r="CA22" s="5"/>
      <c r="CB22" s="5"/>
      <c r="CC22" s="8"/>
      <c r="CD22" s="8"/>
      <c r="CE22" s="5"/>
      <c r="CF22" s="5"/>
      <c r="CG22" s="12"/>
      <c r="CH22" s="17"/>
      <c r="CI22" s="9" t="e">
        <f t="shared" si="5"/>
        <v>#DIV/0!</v>
      </c>
      <c r="CJ22" s="5"/>
      <c r="CL22" s="5"/>
      <c r="CM22" s="5"/>
      <c r="CP22" s="5"/>
      <c r="CT22" s="5"/>
    </row>
    <row r="23" spans="1:98" x14ac:dyDescent="0.25">
      <c r="A23" s="5" t="s">
        <v>66</v>
      </c>
      <c r="B23" s="5">
        <v>48.08934</v>
      </c>
      <c r="C23" s="5">
        <v>4.6788980000000002</v>
      </c>
      <c r="E23" s="5">
        <v>0</v>
      </c>
      <c r="G23" s="5">
        <v>0</v>
      </c>
      <c r="I23" s="5">
        <v>0</v>
      </c>
      <c r="L23" s="6" t="str">
        <f>IF(Table1[[#This Row],[seagrass.mn.ssp126.2050]]="","",(Table1[[#This Row],[seagrass.sd.ssp126.2050]]/Table1[[#This Row],[seagrass.mn.ssp126.2050]])^-1)</f>
        <v/>
      </c>
      <c r="M23" s="6" t="str">
        <f>IF(Table1[[#This Row],[seagrass.weights.ssp126.2050]]="","",Table1[[#This Row],[seagrass.weights.ssp126.2050]]*Table1[[#This Row],[seagrass.mn.ssp126.2050]])</f>
        <v/>
      </c>
      <c r="P23" s="6" t="str">
        <f>IF(Table1[[#This Row],[corals.mn.ssp126.2050]]="","",(Table1[[#This Row],[corals.sd.ssp126.2050]]/Table1[[#This Row],[corals.mn.ssp126.2050]])^-1)</f>
        <v/>
      </c>
      <c r="Q23" s="6" t="str">
        <f>IF(Table1[[#This Row],[coral.weights.ssp126.2050]]="","",Table1[[#This Row],[coral.weights.ssp126.2050]]*Table1[[#This Row],[corals.mn.ssp126.2050]])</f>
        <v/>
      </c>
      <c r="T23" s="6" t="str">
        <f>IF(Table1[[#This Row],[mangrove.mn.ssp126.2050]]="","",(Table1[[#This Row],[mangrove.sd.ssp126.2050]]/Table1[[#This Row],[mangrove.mn.ssp126.2050]])^-1)</f>
        <v/>
      </c>
      <c r="U23" s="6" t="str">
        <f>IF(Table1[[#This Row],[mangrove.weights.ssp126.2050]]="","",Table1[[#This Row],[mangrove.weights.ssp126.2050]]*Table1[[#This Row],[mangrove.mn.ssp126.2050]])</f>
        <v/>
      </c>
      <c r="V23" s="7" t="e">
        <f t="shared" si="0"/>
        <v>#DIV/0!</v>
      </c>
      <c r="Y23" s="6" t="str">
        <f>IF(Table1[[#This Row],[seagrass.mn.ssp126.2100]]="", "", (Table1[[#This Row],[seagrass.sd.ssp126.2100]]/Table1[[#This Row],[seagrass.mn.ssp126.2100]])^-1)</f>
        <v/>
      </c>
      <c r="Z23" s="6" t="str">
        <f>IF(Table1[[#This Row],[seagrass.weights.ssp126.2100]]="","", Table1[[#This Row],[seagrass.weights.ssp126.2100]]*Table1[[#This Row],[seagrass.mn.ssp126.2100]])</f>
        <v/>
      </c>
      <c r="AC23" s="6" t="str">
        <f>IF(Table1[[#This Row],[corals.mn.ssp126.2100]]="","",(Table1[[#This Row],[corals.sd.ssp126.2100]]/Table1[[#This Row],[corals.mn.ssp126.2100]])^-1)</f>
        <v/>
      </c>
      <c r="AD23" s="6" t="str">
        <f>IF( Table1[[#This Row],[Coral.weights.ssp126.2100]]="","", Table1[[#This Row],[Coral.weights.ssp126.2100]]*Table1[[#This Row],[corals.mn.ssp126.2100]])</f>
        <v/>
      </c>
      <c r="AG23" s="8" t="str">
        <f>IF(Table1[[#This Row],[mangrove.mn.ssp126.2100]]="","",(Table1[[#This Row],[mangrove.sd.ssp126.2100]]/Table1[[#This Row],[mangrove.mn.ssp126.2100]])^-1)</f>
        <v/>
      </c>
      <c r="AH23" s="6" t="str">
        <f>IF(Table1[[#This Row],[mangrove.weights.ssp126.2100]]="","",Table1[[#This Row],[mangrove.weights.ssp126.2100]]*Table1[[#This Row],[mangrove.mn.ssp126.2100]])</f>
        <v/>
      </c>
      <c r="AI23" s="7" t="e">
        <f t="shared" si="1"/>
        <v>#DIV/0!</v>
      </c>
      <c r="AL23" s="6" t="str">
        <f>IF(Table1[[#This Row],[seagrass.mn.ssp245.2050]]="","",(Table1[[#This Row],[seagrass.sd.ssp245.2050]]/Table1[[#This Row],[seagrass.mn.ssp245.2050]])^-1)</f>
        <v/>
      </c>
      <c r="AM23" s="6" t="str">
        <f>IF(Table1[[#This Row],[seagrass.weights.ssp245.2050]]="","",Table1[[#This Row],[seagrass.weights.ssp245.2050]]*Table1[[#This Row],[seagrass.mn.ssp245.2050]])</f>
        <v/>
      </c>
      <c r="AS23" s="5"/>
      <c r="AT23" s="8"/>
      <c r="AU23" s="8"/>
      <c r="AV23" s="7" t="e">
        <f t="shared" si="2"/>
        <v>#DIV/0!</v>
      </c>
      <c r="AX23" s="5"/>
      <c r="AY23" s="6"/>
      <c r="AZ23" s="6"/>
      <c r="BB23" s="5"/>
      <c r="BC23" s="8"/>
      <c r="BD23" s="8"/>
      <c r="BE23" s="5"/>
      <c r="BF23" s="5"/>
      <c r="BG23" s="6"/>
      <c r="BH23" s="6"/>
      <c r="BI23" s="7" t="e">
        <f t="shared" si="3"/>
        <v>#DIV/0!</v>
      </c>
      <c r="BK23" s="5"/>
      <c r="BL23" s="6"/>
      <c r="BM23" s="6"/>
      <c r="BO23" s="5"/>
      <c r="BP23" s="6"/>
      <c r="BQ23" s="6"/>
      <c r="BR23" s="5"/>
      <c r="BS23" s="5"/>
      <c r="BT23" s="6"/>
      <c r="BU23" s="6"/>
      <c r="BV23" s="7" t="e">
        <f t="shared" si="4"/>
        <v>#DIV/0!</v>
      </c>
      <c r="BX23" s="5"/>
      <c r="BY23" s="8"/>
      <c r="BZ23" s="8"/>
      <c r="CA23" s="5"/>
      <c r="CB23" s="5"/>
      <c r="CC23" s="8"/>
      <c r="CD23" s="8"/>
      <c r="CE23" s="5"/>
      <c r="CF23" s="5"/>
      <c r="CG23" s="12"/>
      <c r="CH23" s="17"/>
      <c r="CI23" s="9" t="e">
        <f t="shared" si="5"/>
        <v>#DIV/0!</v>
      </c>
      <c r="CJ23" s="5"/>
      <c r="CL23" s="5"/>
      <c r="CM23" s="5"/>
      <c r="CP23" s="5"/>
      <c r="CT23" s="5"/>
    </row>
    <row r="24" spans="1:98" x14ac:dyDescent="0.25">
      <c r="A24" s="5" t="s">
        <v>67</v>
      </c>
      <c r="B24" s="5">
        <v>48.33934</v>
      </c>
      <c r="C24" s="5">
        <v>4.6788980000000002</v>
      </c>
      <c r="E24" s="5">
        <v>0</v>
      </c>
      <c r="G24" s="5">
        <v>0</v>
      </c>
      <c r="I24" s="5">
        <v>0</v>
      </c>
      <c r="L24" s="6" t="str">
        <f>IF(Table1[[#This Row],[seagrass.mn.ssp126.2050]]="","",(Table1[[#This Row],[seagrass.sd.ssp126.2050]]/Table1[[#This Row],[seagrass.mn.ssp126.2050]])^-1)</f>
        <v/>
      </c>
      <c r="M24" s="6" t="str">
        <f>IF(Table1[[#This Row],[seagrass.weights.ssp126.2050]]="","",Table1[[#This Row],[seagrass.weights.ssp126.2050]]*Table1[[#This Row],[seagrass.mn.ssp126.2050]])</f>
        <v/>
      </c>
      <c r="P24" s="6" t="str">
        <f>IF(Table1[[#This Row],[corals.mn.ssp126.2050]]="","",(Table1[[#This Row],[corals.sd.ssp126.2050]]/Table1[[#This Row],[corals.mn.ssp126.2050]])^-1)</f>
        <v/>
      </c>
      <c r="Q24" s="6" t="str">
        <f>IF(Table1[[#This Row],[coral.weights.ssp126.2050]]="","",Table1[[#This Row],[coral.weights.ssp126.2050]]*Table1[[#This Row],[corals.mn.ssp126.2050]])</f>
        <v/>
      </c>
      <c r="T24" s="6" t="str">
        <f>IF(Table1[[#This Row],[mangrove.mn.ssp126.2050]]="","",(Table1[[#This Row],[mangrove.sd.ssp126.2050]]/Table1[[#This Row],[mangrove.mn.ssp126.2050]])^-1)</f>
        <v/>
      </c>
      <c r="U24" s="6" t="str">
        <f>IF(Table1[[#This Row],[mangrove.weights.ssp126.2050]]="","",Table1[[#This Row],[mangrove.weights.ssp126.2050]]*Table1[[#This Row],[mangrove.mn.ssp126.2050]])</f>
        <v/>
      </c>
      <c r="V24" s="7" t="e">
        <f t="shared" si="0"/>
        <v>#DIV/0!</v>
      </c>
      <c r="Y24" s="6" t="str">
        <f>IF(Table1[[#This Row],[seagrass.mn.ssp126.2100]]="", "", (Table1[[#This Row],[seagrass.sd.ssp126.2100]]/Table1[[#This Row],[seagrass.mn.ssp126.2100]])^-1)</f>
        <v/>
      </c>
      <c r="Z24" s="6" t="str">
        <f>IF(Table1[[#This Row],[seagrass.weights.ssp126.2100]]="","", Table1[[#This Row],[seagrass.weights.ssp126.2100]]*Table1[[#This Row],[seagrass.mn.ssp126.2100]])</f>
        <v/>
      </c>
      <c r="AC24" s="6" t="str">
        <f>IF(Table1[[#This Row],[corals.mn.ssp126.2100]]="","",(Table1[[#This Row],[corals.sd.ssp126.2100]]/Table1[[#This Row],[corals.mn.ssp126.2100]])^-1)</f>
        <v/>
      </c>
      <c r="AD24" s="6" t="str">
        <f>IF( Table1[[#This Row],[Coral.weights.ssp126.2100]]="","", Table1[[#This Row],[Coral.weights.ssp126.2100]]*Table1[[#This Row],[corals.mn.ssp126.2100]])</f>
        <v/>
      </c>
      <c r="AG24" s="8" t="str">
        <f>IF(Table1[[#This Row],[mangrove.mn.ssp126.2100]]="","",(Table1[[#This Row],[mangrove.sd.ssp126.2100]]/Table1[[#This Row],[mangrove.mn.ssp126.2100]])^-1)</f>
        <v/>
      </c>
      <c r="AH24" s="6" t="str">
        <f>IF(Table1[[#This Row],[mangrove.weights.ssp126.2100]]="","",Table1[[#This Row],[mangrove.weights.ssp126.2100]]*Table1[[#This Row],[mangrove.mn.ssp126.2100]])</f>
        <v/>
      </c>
      <c r="AI24" s="7" t="e">
        <f t="shared" si="1"/>
        <v>#DIV/0!</v>
      </c>
      <c r="AL24" s="6" t="str">
        <f>IF(Table1[[#This Row],[seagrass.mn.ssp245.2050]]="","",(Table1[[#This Row],[seagrass.sd.ssp245.2050]]/Table1[[#This Row],[seagrass.mn.ssp245.2050]])^-1)</f>
        <v/>
      </c>
      <c r="AM24" s="6" t="str">
        <f>IF(Table1[[#This Row],[seagrass.weights.ssp245.2050]]="","",Table1[[#This Row],[seagrass.weights.ssp245.2050]]*Table1[[#This Row],[seagrass.mn.ssp245.2050]])</f>
        <v/>
      </c>
      <c r="AS24" s="5"/>
      <c r="AT24" s="8"/>
      <c r="AU24" s="8"/>
      <c r="AV24" s="7" t="e">
        <f t="shared" si="2"/>
        <v>#DIV/0!</v>
      </c>
      <c r="AX24" s="5"/>
      <c r="AY24" s="6"/>
      <c r="AZ24" s="6"/>
      <c r="BB24" s="5"/>
      <c r="BC24" s="8"/>
      <c r="BD24" s="8"/>
      <c r="BE24" s="5"/>
      <c r="BF24" s="5"/>
      <c r="BG24" s="6"/>
      <c r="BH24" s="6"/>
      <c r="BI24" s="7" t="e">
        <f t="shared" si="3"/>
        <v>#DIV/0!</v>
      </c>
      <c r="BK24" s="5"/>
      <c r="BL24" s="6"/>
      <c r="BM24" s="6"/>
      <c r="BO24" s="5"/>
      <c r="BP24" s="6"/>
      <c r="BQ24" s="6"/>
      <c r="BR24" s="5"/>
      <c r="BS24" s="5"/>
      <c r="BT24" s="6"/>
      <c r="BU24" s="6"/>
      <c r="BV24" s="7" t="e">
        <f t="shared" si="4"/>
        <v>#DIV/0!</v>
      </c>
      <c r="BX24" s="5"/>
      <c r="BY24" s="8"/>
      <c r="BZ24" s="8"/>
      <c r="CA24" s="5"/>
      <c r="CB24" s="5"/>
      <c r="CC24" s="8"/>
      <c r="CD24" s="8"/>
      <c r="CE24" s="5"/>
      <c r="CF24" s="5"/>
      <c r="CG24" s="12"/>
      <c r="CH24" s="17"/>
      <c r="CI24" s="9" t="e">
        <f t="shared" si="5"/>
        <v>#DIV/0!</v>
      </c>
      <c r="CJ24" s="5"/>
      <c r="CL24" s="5"/>
      <c r="CM24" s="5"/>
      <c r="CP24" s="5"/>
      <c r="CT24" s="5"/>
    </row>
    <row r="25" spans="1:98" x14ac:dyDescent="0.25">
      <c r="A25" s="5" t="s">
        <v>68</v>
      </c>
      <c r="B25" s="5">
        <v>47.58934</v>
      </c>
      <c r="C25" s="5">
        <v>4.4288980000000002</v>
      </c>
      <c r="E25" s="5">
        <v>0</v>
      </c>
      <c r="G25" s="5">
        <v>0</v>
      </c>
      <c r="I25" s="5">
        <v>0</v>
      </c>
      <c r="L25" s="6" t="str">
        <f>IF(Table1[[#This Row],[seagrass.mn.ssp126.2050]]="","",(Table1[[#This Row],[seagrass.sd.ssp126.2050]]/Table1[[#This Row],[seagrass.mn.ssp126.2050]])^-1)</f>
        <v/>
      </c>
      <c r="M25" s="6" t="str">
        <f>IF(Table1[[#This Row],[seagrass.weights.ssp126.2050]]="","",Table1[[#This Row],[seagrass.weights.ssp126.2050]]*Table1[[#This Row],[seagrass.mn.ssp126.2050]])</f>
        <v/>
      </c>
      <c r="P25" s="6" t="str">
        <f>IF(Table1[[#This Row],[corals.mn.ssp126.2050]]="","",(Table1[[#This Row],[corals.sd.ssp126.2050]]/Table1[[#This Row],[corals.mn.ssp126.2050]])^-1)</f>
        <v/>
      </c>
      <c r="Q25" s="6" t="str">
        <f>IF(Table1[[#This Row],[coral.weights.ssp126.2050]]="","",Table1[[#This Row],[coral.weights.ssp126.2050]]*Table1[[#This Row],[corals.mn.ssp126.2050]])</f>
        <v/>
      </c>
      <c r="T25" s="6" t="str">
        <f>IF(Table1[[#This Row],[mangrove.mn.ssp126.2050]]="","",(Table1[[#This Row],[mangrove.sd.ssp126.2050]]/Table1[[#This Row],[mangrove.mn.ssp126.2050]])^-1)</f>
        <v/>
      </c>
      <c r="U25" s="6" t="str">
        <f>IF(Table1[[#This Row],[mangrove.weights.ssp126.2050]]="","",Table1[[#This Row],[mangrove.weights.ssp126.2050]]*Table1[[#This Row],[mangrove.mn.ssp126.2050]])</f>
        <v/>
      </c>
      <c r="V25" s="7" t="e">
        <f t="shared" si="0"/>
        <v>#DIV/0!</v>
      </c>
      <c r="Y25" s="6" t="str">
        <f>IF(Table1[[#This Row],[seagrass.mn.ssp126.2100]]="", "", (Table1[[#This Row],[seagrass.sd.ssp126.2100]]/Table1[[#This Row],[seagrass.mn.ssp126.2100]])^-1)</f>
        <v/>
      </c>
      <c r="Z25" s="6" t="str">
        <f>IF(Table1[[#This Row],[seagrass.weights.ssp126.2100]]="","", Table1[[#This Row],[seagrass.weights.ssp126.2100]]*Table1[[#This Row],[seagrass.mn.ssp126.2100]])</f>
        <v/>
      </c>
      <c r="AC25" s="6" t="str">
        <f>IF(Table1[[#This Row],[corals.mn.ssp126.2100]]="","",(Table1[[#This Row],[corals.sd.ssp126.2100]]/Table1[[#This Row],[corals.mn.ssp126.2100]])^-1)</f>
        <v/>
      </c>
      <c r="AD25" s="6" t="str">
        <f>IF( Table1[[#This Row],[Coral.weights.ssp126.2100]]="","", Table1[[#This Row],[Coral.weights.ssp126.2100]]*Table1[[#This Row],[corals.mn.ssp126.2100]])</f>
        <v/>
      </c>
      <c r="AG25" s="8" t="str">
        <f>IF(Table1[[#This Row],[mangrove.mn.ssp126.2100]]="","",(Table1[[#This Row],[mangrove.sd.ssp126.2100]]/Table1[[#This Row],[mangrove.mn.ssp126.2100]])^-1)</f>
        <v/>
      </c>
      <c r="AH25" s="6" t="str">
        <f>IF(Table1[[#This Row],[mangrove.weights.ssp126.2100]]="","",Table1[[#This Row],[mangrove.weights.ssp126.2100]]*Table1[[#This Row],[mangrove.mn.ssp126.2100]])</f>
        <v/>
      </c>
      <c r="AI25" s="7" t="e">
        <f t="shared" si="1"/>
        <v>#DIV/0!</v>
      </c>
      <c r="AL25" s="6" t="str">
        <f>IF(Table1[[#This Row],[seagrass.mn.ssp245.2050]]="","",(Table1[[#This Row],[seagrass.sd.ssp245.2050]]/Table1[[#This Row],[seagrass.mn.ssp245.2050]])^-1)</f>
        <v/>
      </c>
      <c r="AM25" s="6" t="str">
        <f>IF(Table1[[#This Row],[seagrass.weights.ssp245.2050]]="","",Table1[[#This Row],[seagrass.weights.ssp245.2050]]*Table1[[#This Row],[seagrass.mn.ssp245.2050]])</f>
        <v/>
      </c>
      <c r="AS25" s="5"/>
      <c r="AT25" s="8"/>
      <c r="AU25" s="8"/>
      <c r="AV25" s="7" t="e">
        <f t="shared" si="2"/>
        <v>#DIV/0!</v>
      </c>
      <c r="AX25" s="5"/>
      <c r="AY25" s="6"/>
      <c r="AZ25" s="6"/>
      <c r="BB25" s="5"/>
      <c r="BC25" s="8"/>
      <c r="BD25" s="8"/>
      <c r="BE25" s="5"/>
      <c r="BF25" s="5"/>
      <c r="BG25" s="6"/>
      <c r="BH25" s="6"/>
      <c r="BI25" s="7" t="e">
        <f t="shared" si="3"/>
        <v>#DIV/0!</v>
      </c>
      <c r="BK25" s="5"/>
      <c r="BL25" s="6"/>
      <c r="BM25" s="6"/>
      <c r="BO25" s="5"/>
      <c r="BP25" s="6"/>
      <c r="BQ25" s="6"/>
      <c r="BR25" s="5"/>
      <c r="BS25" s="5"/>
      <c r="BT25" s="6"/>
      <c r="BU25" s="6"/>
      <c r="BV25" s="7" t="e">
        <f t="shared" si="4"/>
        <v>#DIV/0!</v>
      </c>
      <c r="BX25" s="5"/>
      <c r="BY25" s="8"/>
      <c r="BZ25" s="8"/>
      <c r="CA25" s="5"/>
      <c r="CB25" s="5"/>
      <c r="CC25" s="8"/>
      <c r="CD25" s="8"/>
      <c r="CE25" s="5"/>
      <c r="CF25" s="5"/>
      <c r="CG25" s="12"/>
      <c r="CH25" s="17"/>
      <c r="CI25" s="9" t="e">
        <f t="shared" si="5"/>
        <v>#DIV/0!</v>
      </c>
      <c r="CJ25" s="5"/>
      <c r="CL25" s="5"/>
      <c r="CM25" s="5"/>
      <c r="CP25" s="5"/>
      <c r="CT25" s="5"/>
    </row>
    <row r="26" spans="1:98" x14ac:dyDescent="0.25">
      <c r="A26" s="5" t="s">
        <v>69</v>
      </c>
      <c r="B26" s="5">
        <v>47.83934</v>
      </c>
      <c r="C26" s="5">
        <v>4.4288980000000002</v>
      </c>
      <c r="E26" s="5">
        <v>0</v>
      </c>
      <c r="G26" s="5">
        <v>0</v>
      </c>
      <c r="I26" s="5">
        <v>0</v>
      </c>
      <c r="L26" s="6" t="str">
        <f>IF(Table1[[#This Row],[seagrass.mn.ssp126.2050]]="","",(Table1[[#This Row],[seagrass.sd.ssp126.2050]]/Table1[[#This Row],[seagrass.mn.ssp126.2050]])^-1)</f>
        <v/>
      </c>
      <c r="M26" s="6" t="str">
        <f>IF(Table1[[#This Row],[seagrass.weights.ssp126.2050]]="","",Table1[[#This Row],[seagrass.weights.ssp126.2050]]*Table1[[#This Row],[seagrass.mn.ssp126.2050]])</f>
        <v/>
      </c>
      <c r="P26" s="6" t="str">
        <f>IF(Table1[[#This Row],[corals.mn.ssp126.2050]]="","",(Table1[[#This Row],[corals.sd.ssp126.2050]]/Table1[[#This Row],[corals.mn.ssp126.2050]])^-1)</f>
        <v/>
      </c>
      <c r="Q26" s="6" t="str">
        <f>IF(Table1[[#This Row],[coral.weights.ssp126.2050]]="","",Table1[[#This Row],[coral.weights.ssp126.2050]]*Table1[[#This Row],[corals.mn.ssp126.2050]])</f>
        <v/>
      </c>
      <c r="T26" s="6" t="str">
        <f>IF(Table1[[#This Row],[mangrove.mn.ssp126.2050]]="","",(Table1[[#This Row],[mangrove.sd.ssp126.2050]]/Table1[[#This Row],[mangrove.mn.ssp126.2050]])^-1)</f>
        <v/>
      </c>
      <c r="U26" s="6" t="str">
        <f>IF(Table1[[#This Row],[mangrove.weights.ssp126.2050]]="","",Table1[[#This Row],[mangrove.weights.ssp126.2050]]*Table1[[#This Row],[mangrove.mn.ssp126.2050]])</f>
        <v/>
      </c>
      <c r="V26" s="7" t="e">
        <f t="shared" si="0"/>
        <v>#DIV/0!</v>
      </c>
      <c r="Y26" s="6" t="str">
        <f>IF(Table1[[#This Row],[seagrass.mn.ssp126.2100]]="", "", (Table1[[#This Row],[seagrass.sd.ssp126.2100]]/Table1[[#This Row],[seagrass.mn.ssp126.2100]])^-1)</f>
        <v/>
      </c>
      <c r="Z26" s="6" t="str">
        <f>IF(Table1[[#This Row],[seagrass.weights.ssp126.2100]]="","", Table1[[#This Row],[seagrass.weights.ssp126.2100]]*Table1[[#This Row],[seagrass.mn.ssp126.2100]])</f>
        <v/>
      </c>
      <c r="AC26" s="6" t="str">
        <f>IF(Table1[[#This Row],[corals.mn.ssp126.2100]]="","",(Table1[[#This Row],[corals.sd.ssp126.2100]]/Table1[[#This Row],[corals.mn.ssp126.2100]])^-1)</f>
        <v/>
      </c>
      <c r="AD26" s="6" t="str">
        <f>IF( Table1[[#This Row],[Coral.weights.ssp126.2100]]="","", Table1[[#This Row],[Coral.weights.ssp126.2100]]*Table1[[#This Row],[corals.mn.ssp126.2100]])</f>
        <v/>
      </c>
      <c r="AG26" s="8" t="str">
        <f>IF(Table1[[#This Row],[mangrove.mn.ssp126.2100]]="","",(Table1[[#This Row],[mangrove.sd.ssp126.2100]]/Table1[[#This Row],[mangrove.mn.ssp126.2100]])^-1)</f>
        <v/>
      </c>
      <c r="AH26" s="6" t="str">
        <f>IF(Table1[[#This Row],[mangrove.weights.ssp126.2100]]="","",Table1[[#This Row],[mangrove.weights.ssp126.2100]]*Table1[[#This Row],[mangrove.mn.ssp126.2100]])</f>
        <v/>
      </c>
      <c r="AI26" s="7" t="e">
        <f t="shared" si="1"/>
        <v>#DIV/0!</v>
      </c>
      <c r="AL26" s="6" t="str">
        <f>IF(Table1[[#This Row],[seagrass.mn.ssp245.2050]]="","",(Table1[[#This Row],[seagrass.sd.ssp245.2050]]/Table1[[#This Row],[seagrass.mn.ssp245.2050]])^-1)</f>
        <v/>
      </c>
      <c r="AM26" s="6" t="str">
        <f>IF(Table1[[#This Row],[seagrass.weights.ssp245.2050]]="","",Table1[[#This Row],[seagrass.weights.ssp245.2050]]*Table1[[#This Row],[seagrass.mn.ssp245.2050]])</f>
        <v/>
      </c>
      <c r="AS26" s="5"/>
      <c r="AT26" s="8"/>
      <c r="AU26" s="8"/>
      <c r="AV26" s="7" t="e">
        <f t="shared" si="2"/>
        <v>#DIV/0!</v>
      </c>
      <c r="AX26" s="5"/>
      <c r="AY26" s="6"/>
      <c r="AZ26" s="6"/>
      <c r="BB26" s="5"/>
      <c r="BC26" s="8"/>
      <c r="BD26" s="8"/>
      <c r="BE26" s="5"/>
      <c r="BF26" s="5"/>
      <c r="BG26" s="6"/>
      <c r="BH26" s="6"/>
      <c r="BI26" s="7" t="e">
        <f t="shared" si="3"/>
        <v>#DIV/0!</v>
      </c>
      <c r="BK26" s="5"/>
      <c r="BL26" s="6"/>
      <c r="BM26" s="6"/>
      <c r="BO26" s="5"/>
      <c r="BP26" s="6"/>
      <c r="BQ26" s="6"/>
      <c r="BR26" s="5"/>
      <c r="BS26" s="5"/>
      <c r="BT26" s="6"/>
      <c r="BU26" s="6"/>
      <c r="BV26" s="7" t="e">
        <f t="shared" si="4"/>
        <v>#DIV/0!</v>
      </c>
      <c r="BX26" s="5"/>
      <c r="BY26" s="8"/>
      <c r="BZ26" s="8"/>
      <c r="CA26" s="5"/>
      <c r="CB26" s="5"/>
      <c r="CC26" s="8"/>
      <c r="CD26" s="8"/>
      <c r="CE26" s="5"/>
      <c r="CF26" s="5"/>
      <c r="CG26" s="12"/>
      <c r="CH26" s="17"/>
      <c r="CI26" s="9" t="e">
        <f t="shared" si="5"/>
        <v>#DIV/0!</v>
      </c>
      <c r="CJ26" s="5"/>
      <c r="CL26" s="5"/>
      <c r="CM26" s="5"/>
      <c r="CP26" s="5"/>
      <c r="CT26" s="5"/>
    </row>
    <row r="27" spans="1:98" x14ac:dyDescent="0.25">
      <c r="A27" s="5" t="s">
        <v>70</v>
      </c>
      <c r="B27" s="5">
        <v>48.08934</v>
      </c>
      <c r="C27" s="5">
        <v>4.4288980000000002</v>
      </c>
      <c r="E27" s="5">
        <v>0</v>
      </c>
      <c r="G27" s="5">
        <v>0</v>
      </c>
      <c r="I27" s="5">
        <v>0</v>
      </c>
      <c r="L27" s="6" t="str">
        <f>IF(Table1[[#This Row],[seagrass.mn.ssp126.2050]]="","",(Table1[[#This Row],[seagrass.sd.ssp126.2050]]/Table1[[#This Row],[seagrass.mn.ssp126.2050]])^-1)</f>
        <v/>
      </c>
      <c r="M27" s="6" t="str">
        <f>IF(Table1[[#This Row],[seagrass.weights.ssp126.2050]]="","",Table1[[#This Row],[seagrass.weights.ssp126.2050]]*Table1[[#This Row],[seagrass.mn.ssp126.2050]])</f>
        <v/>
      </c>
      <c r="P27" s="6" t="str">
        <f>IF(Table1[[#This Row],[corals.mn.ssp126.2050]]="","",(Table1[[#This Row],[corals.sd.ssp126.2050]]/Table1[[#This Row],[corals.mn.ssp126.2050]])^-1)</f>
        <v/>
      </c>
      <c r="Q27" s="6" t="str">
        <f>IF(Table1[[#This Row],[coral.weights.ssp126.2050]]="","",Table1[[#This Row],[coral.weights.ssp126.2050]]*Table1[[#This Row],[corals.mn.ssp126.2050]])</f>
        <v/>
      </c>
      <c r="T27" s="6" t="str">
        <f>IF(Table1[[#This Row],[mangrove.mn.ssp126.2050]]="","",(Table1[[#This Row],[mangrove.sd.ssp126.2050]]/Table1[[#This Row],[mangrove.mn.ssp126.2050]])^-1)</f>
        <v/>
      </c>
      <c r="U27" s="6" t="str">
        <f>IF(Table1[[#This Row],[mangrove.weights.ssp126.2050]]="","",Table1[[#This Row],[mangrove.weights.ssp126.2050]]*Table1[[#This Row],[mangrove.mn.ssp126.2050]])</f>
        <v/>
      </c>
      <c r="V27" s="7" t="e">
        <f t="shared" si="0"/>
        <v>#DIV/0!</v>
      </c>
      <c r="Y27" s="6" t="str">
        <f>IF(Table1[[#This Row],[seagrass.mn.ssp126.2100]]="", "", (Table1[[#This Row],[seagrass.sd.ssp126.2100]]/Table1[[#This Row],[seagrass.mn.ssp126.2100]])^-1)</f>
        <v/>
      </c>
      <c r="Z27" s="6" t="str">
        <f>IF(Table1[[#This Row],[seagrass.weights.ssp126.2100]]="","", Table1[[#This Row],[seagrass.weights.ssp126.2100]]*Table1[[#This Row],[seagrass.mn.ssp126.2100]])</f>
        <v/>
      </c>
      <c r="AC27" s="6" t="str">
        <f>IF(Table1[[#This Row],[corals.mn.ssp126.2100]]="","",(Table1[[#This Row],[corals.sd.ssp126.2100]]/Table1[[#This Row],[corals.mn.ssp126.2100]])^-1)</f>
        <v/>
      </c>
      <c r="AD27" s="6" t="str">
        <f>IF( Table1[[#This Row],[Coral.weights.ssp126.2100]]="","", Table1[[#This Row],[Coral.weights.ssp126.2100]]*Table1[[#This Row],[corals.mn.ssp126.2100]])</f>
        <v/>
      </c>
      <c r="AG27" s="8" t="str">
        <f>IF(Table1[[#This Row],[mangrove.mn.ssp126.2100]]="","",(Table1[[#This Row],[mangrove.sd.ssp126.2100]]/Table1[[#This Row],[mangrove.mn.ssp126.2100]])^-1)</f>
        <v/>
      </c>
      <c r="AH27" s="6" t="str">
        <f>IF(Table1[[#This Row],[mangrove.weights.ssp126.2100]]="","",Table1[[#This Row],[mangrove.weights.ssp126.2100]]*Table1[[#This Row],[mangrove.mn.ssp126.2100]])</f>
        <v/>
      </c>
      <c r="AI27" s="7" t="e">
        <f t="shared" si="1"/>
        <v>#DIV/0!</v>
      </c>
      <c r="AL27" s="6" t="str">
        <f>IF(Table1[[#This Row],[seagrass.mn.ssp245.2050]]="","",(Table1[[#This Row],[seagrass.sd.ssp245.2050]]/Table1[[#This Row],[seagrass.mn.ssp245.2050]])^-1)</f>
        <v/>
      </c>
      <c r="AM27" s="6" t="str">
        <f>IF(Table1[[#This Row],[seagrass.weights.ssp245.2050]]="","",Table1[[#This Row],[seagrass.weights.ssp245.2050]]*Table1[[#This Row],[seagrass.mn.ssp245.2050]])</f>
        <v/>
      </c>
      <c r="AS27" s="5"/>
      <c r="AT27" s="8"/>
      <c r="AU27" s="8"/>
      <c r="AV27" s="7" t="e">
        <f t="shared" si="2"/>
        <v>#DIV/0!</v>
      </c>
      <c r="AX27" s="5"/>
      <c r="AY27" s="6"/>
      <c r="AZ27" s="6"/>
      <c r="BB27" s="5"/>
      <c r="BC27" s="8"/>
      <c r="BD27" s="8"/>
      <c r="BE27" s="5"/>
      <c r="BF27" s="5"/>
      <c r="BG27" s="6"/>
      <c r="BH27" s="6"/>
      <c r="BI27" s="7" t="e">
        <f t="shared" si="3"/>
        <v>#DIV/0!</v>
      </c>
      <c r="BK27" s="5"/>
      <c r="BL27" s="6"/>
      <c r="BM27" s="6"/>
      <c r="BO27" s="5"/>
      <c r="BP27" s="6"/>
      <c r="BQ27" s="6"/>
      <c r="BR27" s="5"/>
      <c r="BS27" s="5"/>
      <c r="BT27" s="6"/>
      <c r="BU27" s="6"/>
      <c r="BV27" s="7" t="e">
        <f t="shared" si="4"/>
        <v>#DIV/0!</v>
      </c>
      <c r="BX27" s="5"/>
      <c r="BY27" s="8"/>
      <c r="BZ27" s="8"/>
      <c r="CA27" s="5"/>
      <c r="CB27" s="5"/>
      <c r="CC27" s="8"/>
      <c r="CD27" s="8"/>
      <c r="CE27" s="5"/>
      <c r="CF27" s="5"/>
      <c r="CG27" s="12"/>
      <c r="CH27" s="17"/>
      <c r="CI27" s="9" t="e">
        <f t="shared" si="5"/>
        <v>#DIV/0!</v>
      </c>
      <c r="CJ27" s="5"/>
      <c r="CL27" s="5"/>
      <c r="CM27" s="5"/>
      <c r="CP27" s="5"/>
      <c r="CT27" s="5"/>
    </row>
    <row r="28" spans="1:98" x14ac:dyDescent="0.25">
      <c r="A28" s="5" t="s">
        <v>71</v>
      </c>
      <c r="B28" s="5">
        <v>48.33934</v>
      </c>
      <c r="C28" s="5">
        <v>4.4288980000000002</v>
      </c>
      <c r="E28" s="5">
        <v>0</v>
      </c>
      <c r="G28" s="5">
        <v>0</v>
      </c>
      <c r="I28" s="5">
        <v>0</v>
      </c>
      <c r="L28" s="6" t="str">
        <f>IF(Table1[[#This Row],[seagrass.mn.ssp126.2050]]="","",(Table1[[#This Row],[seagrass.sd.ssp126.2050]]/Table1[[#This Row],[seagrass.mn.ssp126.2050]])^-1)</f>
        <v/>
      </c>
      <c r="M28" s="6" t="str">
        <f>IF(Table1[[#This Row],[seagrass.weights.ssp126.2050]]="","",Table1[[#This Row],[seagrass.weights.ssp126.2050]]*Table1[[#This Row],[seagrass.mn.ssp126.2050]])</f>
        <v/>
      </c>
      <c r="P28" s="6" t="str">
        <f>IF(Table1[[#This Row],[corals.mn.ssp126.2050]]="","",(Table1[[#This Row],[corals.sd.ssp126.2050]]/Table1[[#This Row],[corals.mn.ssp126.2050]])^-1)</f>
        <v/>
      </c>
      <c r="Q28" s="6" t="str">
        <f>IF(Table1[[#This Row],[coral.weights.ssp126.2050]]="","",Table1[[#This Row],[coral.weights.ssp126.2050]]*Table1[[#This Row],[corals.mn.ssp126.2050]])</f>
        <v/>
      </c>
      <c r="T28" s="6" t="str">
        <f>IF(Table1[[#This Row],[mangrove.mn.ssp126.2050]]="","",(Table1[[#This Row],[mangrove.sd.ssp126.2050]]/Table1[[#This Row],[mangrove.mn.ssp126.2050]])^-1)</f>
        <v/>
      </c>
      <c r="U28" s="6" t="str">
        <f>IF(Table1[[#This Row],[mangrove.weights.ssp126.2050]]="","",Table1[[#This Row],[mangrove.weights.ssp126.2050]]*Table1[[#This Row],[mangrove.mn.ssp126.2050]])</f>
        <v/>
      </c>
      <c r="V28" s="7" t="e">
        <f t="shared" si="0"/>
        <v>#DIV/0!</v>
      </c>
      <c r="Y28" s="6" t="str">
        <f>IF(Table1[[#This Row],[seagrass.mn.ssp126.2100]]="", "", (Table1[[#This Row],[seagrass.sd.ssp126.2100]]/Table1[[#This Row],[seagrass.mn.ssp126.2100]])^-1)</f>
        <v/>
      </c>
      <c r="Z28" s="6" t="str">
        <f>IF(Table1[[#This Row],[seagrass.weights.ssp126.2100]]="","", Table1[[#This Row],[seagrass.weights.ssp126.2100]]*Table1[[#This Row],[seagrass.mn.ssp126.2100]])</f>
        <v/>
      </c>
      <c r="AC28" s="6" t="str">
        <f>IF(Table1[[#This Row],[corals.mn.ssp126.2100]]="","",(Table1[[#This Row],[corals.sd.ssp126.2100]]/Table1[[#This Row],[corals.mn.ssp126.2100]])^-1)</f>
        <v/>
      </c>
      <c r="AD28" s="6" t="str">
        <f>IF( Table1[[#This Row],[Coral.weights.ssp126.2100]]="","", Table1[[#This Row],[Coral.weights.ssp126.2100]]*Table1[[#This Row],[corals.mn.ssp126.2100]])</f>
        <v/>
      </c>
      <c r="AG28" s="8" t="str">
        <f>IF(Table1[[#This Row],[mangrove.mn.ssp126.2100]]="","",(Table1[[#This Row],[mangrove.sd.ssp126.2100]]/Table1[[#This Row],[mangrove.mn.ssp126.2100]])^-1)</f>
        <v/>
      </c>
      <c r="AH28" s="6" t="str">
        <f>IF(Table1[[#This Row],[mangrove.weights.ssp126.2100]]="","",Table1[[#This Row],[mangrove.weights.ssp126.2100]]*Table1[[#This Row],[mangrove.mn.ssp126.2100]])</f>
        <v/>
      </c>
      <c r="AI28" s="7" t="e">
        <f t="shared" si="1"/>
        <v>#DIV/0!</v>
      </c>
      <c r="AL28" s="6" t="str">
        <f>IF(Table1[[#This Row],[seagrass.mn.ssp245.2050]]="","",(Table1[[#This Row],[seagrass.sd.ssp245.2050]]/Table1[[#This Row],[seagrass.mn.ssp245.2050]])^-1)</f>
        <v/>
      </c>
      <c r="AM28" s="6" t="str">
        <f>IF(Table1[[#This Row],[seagrass.weights.ssp245.2050]]="","",Table1[[#This Row],[seagrass.weights.ssp245.2050]]*Table1[[#This Row],[seagrass.mn.ssp245.2050]])</f>
        <v/>
      </c>
      <c r="AS28" s="5"/>
      <c r="AT28" s="8"/>
      <c r="AU28" s="8"/>
      <c r="AV28" s="7" t="e">
        <f t="shared" si="2"/>
        <v>#DIV/0!</v>
      </c>
      <c r="AX28" s="5"/>
      <c r="AY28" s="6"/>
      <c r="AZ28" s="6"/>
      <c r="BB28" s="5"/>
      <c r="BC28" s="8"/>
      <c r="BD28" s="8"/>
      <c r="BE28" s="5"/>
      <c r="BF28" s="5"/>
      <c r="BG28" s="6"/>
      <c r="BH28" s="6"/>
      <c r="BI28" s="7" t="e">
        <f t="shared" si="3"/>
        <v>#DIV/0!</v>
      </c>
      <c r="BK28" s="5"/>
      <c r="BL28" s="6"/>
      <c r="BM28" s="6"/>
      <c r="BO28" s="5"/>
      <c r="BP28" s="6"/>
      <c r="BQ28" s="6"/>
      <c r="BR28" s="5"/>
      <c r="BS28" s="5"/>
      <c r="BT28" s="6"/>
      <c r="BU28" s="6"/>
      <c r="BV28" s="7" t="e">
        <f t="shared" si="4"/>
        <v>#DIV/0!</v>
      </c>
      <c r="BX28" s="5"/>
      <c r="BY28" s="8"/>
      <c r="BZ28" s="8"/>
      <c r="CA28" s="5"/>
      <c r="CB28" s="5"/>
      <c r="CC28" s="8"/>
      <c r="CD28" s="8"/>
      <c r="CE28" s="5"/>
      <c r="CF28" s="5"/>
      <c r="CG28" s="12"/>
      <c r="CH28" s="17"/>
      <c r="CI28" s="9" t="e">
        <f t="shared" si="5"/>
        <v>#DIV/0!</v>
      </c>
      <c r="CJ28" s="5"/>
      <c r="CL28" s="5"/>
      <c r="CM28" s="5"/>
      <c r="CP28" s="5"/>
      <c r="CT28" s="5"/>
    </row>
    <row r="29" spans="1:98" x14ac:dyDescent="0.25">
      <c r="A29" s="5" t="s">
        <v>72</v>
      </c>
      <c r="B29" s="5">
        <v>47.33934</v>
      </c>
      <c r="C29" s="5">
        <v>4.1788980000000002</v>
      </c>
      <c r="E29" s="5">
        <v>0</v>
      </c>
      <c r="G29" s="5">
        <v>0</v>
      </c>
      <c r="I29" s="5">
        <v>0</v>
      </c>
      <c r="L29" s="6" t="str">
        <f>IF(Table1[[#This Row],[seagrass.mn.ssp126.2050]]="","",(Table1[[#This Row],[seagrass.sd.ssp126.2050]]/Table1[[#This Row],[seagrass.mn.ssp126.2050]])^-1)</f>
        <v/>
      </c>
      <c r="M29" s="6" t="str">
        <f>IF(Table1[[#This Row],[seagrass.weights.ssp126.2050]]="","",Table1[[#This Row],[seagrass.weights.ssp126.2050]]*Table1[[#This Row],[seagrass.mn.ssp126.2050]])</f>
        <v/>
      </c>
      <c r="P29" s="6" t="str">
        <f>IF(Table1[[#This Row],[corals.mn.ssp126.2050]]="","",(Table1[[#This Row],[corals.sd.ssp126.2050]]/Table1[[#This Row],[corals.mn.ssp126.2050]])^-1)</f>
        <v/>
      </c>
      <c r="Q29" s="6" t="str">
        <f>IF(Table1[[#This Row],[coral.weights.ssp126.2050]]="","",Table1[[#This Row],[coral.weights.ssp126.2050]]*Table1[[#This Row],[corals.mn.ssp126.2050]])</f>
        <v/>
      </c>
      <c r="T29" s="6" t="str">
        <f>IF(Table1[[#This Row],[mangrove.mn.ssp126.2050]]="","",(Table1[[#This Row],[mangrove.sd.ssp126.2050]]/Table1[[#This Row],[mangrove.mn.ssp126.2050]])^-1)</f>
        <v/>
      </c>
      <c r="U29" s="6" t="str">
        <f>IF(Table1[[#This Row],[mangrove.weights.ssp126.2050]]="","",Table1[[#This Row],[mangrove.weights.ssp126.2050]]*Table1[[#This Row],[mangrove.mn.ssp126.2050]])</f>
        <v/>
      </c>
      <c r="V29" s="7" t="e">
        <f t="shared" si="0"/>
        <v>#DIV/0!</v>
      </c>
      <c r="Y29" s="6" t="str">
        <f>IF(Table1[[#This Row],[seagrass.mn.ssp126.2100]]="", "", (Table1[[#This Row],[seagrass.sd.ssp126.2100]]/Table1[[#This Row],[seagrass.mn.ssp126.2100]])^-1)</f>
        <v/>
      </c>
      <c r="Z29" s="6" t="str">
        <f>IF(Table1[[#This Row],[seagrass.weights.ssp126.2100]]="","", Table1[[#This Row],[seagrass.weights.ssp126.2100]]*Table1[[#This Row],[seagrass.mn.ssp126.2100]])</f>
        <v/>
      </c>
      <c r="AC29" s="6" t="str">
        <f>IF(Table1[[#This Row],[corals.mn.ssp126.2100]]="","",(Table1[[#This Row],[corals.sd.ssp126.2100]]/Table1[[#This Row],[corals.mn.ssp126.2100]])^-1)</f>
        <v/>
      </c>
      <c r="AD29" s="6" t="str">
        <f>IF( Table1[[#This Row],[Coral.weights.ssp126.2100]]="","", Table1[[#This Row],[Coral.weights.ssp126.2100]]*Table1[[#This Row],[corals.mn.ssp126.2100]])</f>
        <v/>
      </c>
      <c r="AG29" s="8" t="str">
        <f>IF(Table1[[#This Row],[mangrove.mn.ssp126.2100]]="","",(Table1[[#This Row],[mangrove.sd.ssp126.2100]]/Table1[[#This Row],[mangrove.mn.ssp126.2100]])^-1)</f>
        <v/>
      </c>
      <c r="AH29" s="6" t="str">
        <f>IF(Table1[[#This Row],[mangrove.weights.ssp126.2100]]="","",Table1[[#This Row],[mangrove.weights.ssp126.2100]]*Table1[[#This Row],[mangrove.mn.ssp126.2100]])</f>
        <v/>
      </c>
      <c r="AI29" s="7" t="e">
        <f t="shared" si="1"/>
        <v>#DIV/0!</v>
      </c>
      <c r="AL29" s="6" t="str">
        <f>IF(Table1[[#This Row],[seagrass.mn.ssp245.2050]]="","",(Table1[[#This Row],[seagrass.sd.ssp245.2050]]/Table1[[#This Row],[seagrass.mn.ssp245.2050]])^-1)</f>
        <v/>
      </c>
      <c r="AM29" s="6" t="str">
        <f>IF(Table1[[#This Row],[seagrass.weights.ssp245.2050]]="","",Table1[[#This Row],[seagrass.weights.ssp245.2050]]*Table1[[#This Row],[seagrass.mn.ssp245.2050]])</f>
        <v/>
      </c>
      <c r="AS29" s="5"/>
      <c r="AT29" s="8"/>
      <c r="AU29" s="8"/>
      <c r="AV29" s="7" t="e">
        <f t="shared" si="2"/>
        <v>#DIV/0!</v>
      </c>
      <c r="AX29" s="5"/>
      <c r="AY29" s="6"/>
      <c r="AZ29" s="6"/>
      <c r="BB29" s="5"/>
      <c r="BC29" s="8"/>
      <c r="BD29" s="8"/>
      <c r="BE29" s="5"/>
      <c r="BF29" s="5"/>
      <c r="BG29" s="6"/>
      <c r="BH29" s="6"/>
      <c r="BI29" s="7" t="e">
        <f t="shared" si="3"/>
        <v>#DIV/0!</v>
      </c>
      <c r="BK29" s="5"/>
      <c r="BL29" s="6"/>
      <c r="BM29" s="6"/>
      <c r="BO29" s="5"/>
      <c r="BP29" s="6"/>
      <c r="BQ29" s="6"/>
      <c r="BR29" s="5"/>
      <c r="BS29" s="5"/>
      <c r="BT29" s="6"/>
      <c r="BU29" s="6"/>
      <c r="BV29" s="7" t="e">
        <f t="shared" si="4"/>
        <v>#DIV/0!</v>
      </c>
      <c r="BX29" s="5"/>
      <c r="BY29" s="8"/>
      <c r="BZ29" s="8"/>
      <c r="CA29" s="5"/>
      <c r="CB29" s="5"/>
      <c r="CC29" s="8"/>
      <c r="CD29" s="8"/>
      <c r="CE29" s="5"/>
      <c r="CF29" s="5"/>
      <c r="CG29" s="12"/>
      <c r="CH29" s="17"/>
      <c r="CI29" s="9" t="e">
        <f t="shared" si="5"/>
        <v>#DIV/0!</v>
      </c>
      <c r="CJ29" s="5"/>
      <c r="CL29" s="5"/>
      <c r="CM29" s="5"/>
      <c r="CP29" s="5"/>
      <c r="CT29" s="5"/>
    </row>
    <row r="30" spans="1:98" x14ac:dyDescent="0.25">
      <c r="A30" s="5" t="s">
        <v>73</v>
      </c>
      <c r="B30" s="5">
        <v>47.58934</v>
      </c>
      <c r="C30" s="5">
        <v>4.1788980000000002</v>
      </c>
      <c r="E30" s="5">
        <v>0</v>
      </c>
      <c r="G30" s="5">
        <v>0</v>
      </c>
      <c r="I30" s="5">
        <v>0</v>
      </c>
      <c r="L30" s="6" t="str">
        <f>IF(Table1[[#This Row],[seagrass.mn.ssp126.2050]]="","",(Table1[[#This Row],[seagrass.sd.ssp126.2050]]/Table1[[#This Row],[seagrass.mn.ssp126.2050]])^-1)</f>
        <v/>
      </c>
      <c r="M30" s="6" t="str">
        <f>IF(Table1[[#This Row],[seagrass.weights.ssp126.2050]]="","",Table1[[#This Row],[seagrass.weights.ssp126.2050]]*Table1[[#This Row],[seagrass.mn.ssp126.2050]])</f>
        <v/>
      </c>
      <c r="P30" s="6" t="str">
        <f>IF(Table1[[#This Row],[corals.mn.ssp126.2050]]="","",(Table1[[#This Row],[corals.sd.ssp126.2050]]/Table1[[#This Row],[corals.mn.ssp126.2050]])^-1)</f>
        <v/>
      </c>
      <c r="Q30" s="6" t="str">
        <f>IF(Table1[[#This Row],[coral.weights.ssp126.2050]]="","",Table1[[#This Row],[coral.weights.ssp126.2050]]*Table1[[#This Row],[corals.mn.ssp126.2050]])</f>
        <v/>
      </c>
      <c r="T30" s="6" t="str">
        <f>IF(Table1[[#This Row],[mangrove.mn.ssp126.2050]]="","",(Table1[[#This Row],[mangrove.sd.ssp126.2050]]/Table1[[#This Row],[mangrove.mn.ssp126.2050]])^-1)</f>
        <v/>
      </c>
      <c r="U30" s="6" t="str">
        <f>IF(Table1[[#This Row],[mangrove.weights.ssp126.2050]]="","",Table1[[#This Row],[mangrove.weights.ssp126.2050]]*Table1[[#This Row],[mangrove.mn.ssp126.2050]])</f>
        <v/>
      </c>
      <c r="V30" s="7" t="e">
        <f t="shared" si="0"/>
        <v>#DIV/0!</v>
      </c>
      <c r="Y30" s="6" t="str">
        <f>IF(Table1[[#This Row],[seagrass.mn.ssp126.2100]]="", "", (Table1[[#This Row],[seagrass.sd.ssp126.2100]]/Table1[[#This Row],[seagrass.mn.ssp126.2100]])^-1)</f>
        <v/>
      </c>
      <c r="Z30" s="6" t="str">
        <f>IF(Table1[[#This Row],[seagrass.weights.ssp126.2100]]="","", Table1[[#This Row],[seagrass.weights.ssp126.2100]]*Table1[[#This Row],[seagrass.mn.ssp126.2100]])</f>
        <v/>
      </c>
      <c r="AC30" s="6" t="str">
        <f>IF(Table1[[#This Row],[corals.mn.ssp126.2100]]="","",(Table1[[#This Row],[corals.sd.ssp126.2100]]/Table1[[#This Row],[corals.mn.ssp126.2100]])^-1)</f>
        <v/>
      </c>
      <c r="AD30" s="6" t="str">
        <f>IF( Table1[[#This Row],[Coral.weights.ssp126.2100]]="","", Table1[[#This Row],[Coral.weights.ssp126.2100]]*Table1[[#This Row],[corals.mn.ssp126.2100]])</f>
        <v/>
      </c>
      <c r="AG30" s="8" t="str">
        <f>IF(Table1[[#This Row],[mangrove.mn.ssp126.2100]]="","",(Table1[[#This Row],[mangrove.sd.ssp126.2100]]/Table1[[#This Row],[mangrove.mn.ssp126.2100]])^-1)</f>
        <v/>
      </c>
      <c r="AH30" s="6" t="str">
        <f>IF(Table1[[#This Row],[mangrove.weights.ssp126.2100]]="","",Table1[[#This Row],[mangrove.weights.ssp126.2100]]*Table1[[#This Row],[mangrove.mn.ssp126.2100]])</f>
        <v/>
      </c>
      <c r="AI30" s="7" t="e">
        <f t="shared" si="1"/>
        <v>#DIV/0!</v>
      </c>
      <c r="AL30" s="6" t="str">
        <f>IF(Table1[[#This Row],[seagrass.mn.ssp245.2050]]="","",(Table1[[#This Row],[seagrass.sd.ssp245.2050]]/Table1[[#This Row],[seagrass.mn.ssp245.2050]])^-1)</f>
        <v/>
      </c>
      <c r="AM30" s="6" t="str">
        <f>IF(Table1[[#This Row],[seagrass.weights.ssp245.2050]]="","",Table1[[#This Row],[seagrass.weights.ssp245.2050]]*Table1[[#This Row],[seagrass.mn.ssp245.2050]])</f>
        <v/>
      </c>
      <c r="AS30" s="5"/>
      <c r="AT30" s="8"/>
      <c r="AU30" s="8"/>
      <c r="AV30" s="7" t="e">
        <f t="shared" si="2"/>
        <v>#DIV/0!</v>
      </c>
      <c r="AX30" s="5"/>
      <c r="AY30" s="6"/>
      <c r="AZ30" s="6"/>
      <c r="BB30" s="5"/>
      <c r="BC30" s="8"/>
      <c r="BD30" s="8"/>
      <c r="BE30" s="5"/>
      <c r="BF30" s="5"/>
      <c r="BG30" s="6"/>
      <c r="BH30" s="6"/>
      <c r="BI30" s="7" t="e">
        <f t="shared" si="3"/>
        <v>#DIV/0!</v>
      </c>
      <c r="BK30" s="5"/>
      <c r="BL30" s="6"/>
      <c r="BM30" s="6"/>
      <c r="BO30" s="5"/>
      <c r="BP30" s="6"/>
      <c r="BQ30" s="6"/>
      <c r="BR30" s="5"/>
      <c r="BS30" s="5"/>
      <c r="BT30" s="6"/>
      <c r="BU30" s="6"/>
      <c r="BV30" s="7" t="e">
        <f t="shared" si="4"/>
        <v>#DIV/0!</v>
      </c>
      <c r="BX30" s="5"/>
      <c r="BY30" s="8"/>
      <c r="BZ30" s="8"/>
      <c r="CA30" s="5"/>
      <c r="CB30" s="5"/>
      <c r="CC30" s="8"/>
      <c r="CD30" s="8"/>
      <c r="CE30" s="5"/>
      <c r="CF30" s="5"/>
      <c r="CG30" s="12"/>
      <c r="CH30" s="17"/>
      <c r="CI30" s="9" t="e">
        <f t="shared" si="5"/>
        <v>#DIV/0!</v>
      </c>
      <c r="CJ30" s="5"/>
      <c r="CL30" s="5"/>
      <c r="CM30" s="5"/>
      <c r="CP30" s="5"/>
      <c r="CT30" s="5"/>
    </row>
    <row r="31" spans="1:98" x14ac:dyDescent="0.25">
      <c r="A31" s="5" t="s">
        <v>74</v>
      </c>
      <c r="B31" s="5">
        <v>47.83934</v>
      </c>
      <c r="C31" s="5">
        <v>4.1788980000000002</v>
      </c>
      <c r="E31" s="5">
        <v>0</v>
      </c>
      <c r="G31" s="5">
        <v>0</v>
      </c>
      <c r="I31" s="5">
        <v>0</v>
      </c>
      <c r="L31" s="6" t="str">
        <f>IF(Table1[[#This Row],[seagrass.mn.ssp126.2050]]="","",(Table1[[#This Row],[seagrass.sd.ssp126.2050]]/Table1[[#This Row],[seagrass.mn.ssp126.2050]])^-1)</f>
        <v/>
      </c>
      <c r="M31" s="6" t="str">
        <f>IF(Table1[[#This Row],[seagrass.weights.ssp126.2050]]="","",Table1[[#This Row],[seagrass.weights.ssp126.2050]]*Table1[[#This Row],[seagrass.mn.ssp126.2050]])</f>
        <v/>
      </c>
      <c r="P31" s="6" t="str">
        <f>IF(Table1[[#This Row],[corals.mn.ssp126.2050]]="","",(Table1[[#This Row],[corals.sd.ssp126.2050]]/Table1[[#This Row],[corals.mn.ssp126.2050]])^-1)</f>
        <v/>
      </c>
      <c r="Q31" s="6" t="str">
        <f>IF(Table1[[#This Row],[coral.weights.ssp126.2050]]="","",Table1[[#This Row],[coral.weights.ssp126.2050]]*Table1[[#This Row],[corals.mn.ssp126.2050]])</f>
        <v/>
      </c>
      <c r="T31" s="6" t="str">
        <f>IF(Table1[[#This Row],[mangrove.mn.ssp126.2050]]="","",(Table1[[#This Row],[mangrove.sd.ssp126.2050]]/Table1[[#This Row],[mangrove.mn.ssp126.2050]])^-1)</f>
        <v/>
      </c>
      <c r="U31" s="6" t="str">
        <f>IF(Table1[[#This Row],[mangrove.weights.ssp126.2050]]="","",Table1[[#This Row],[mangrove.weights.ssp126.2050]]*Table1[[#This Row],[mangrove.mn.ssp126.2050]])</f>
        <v/>
      </c>
      <c r="V31" s="7" t="e">
        <f t="shared" si="0"/>
        <v>#DIV/0!</v>
      </c>
      <c r="Y31" s="6" t="str">
        <f>IF(Table1[[#This Row],[seagrass.mn.ssp126.2100]]="", "", (Table1[[#This Row],[seagrass.sd.ssp126.2100]]/Table1[[#This Row],[seagrass.mn.ssp126.2100]])^-1)</f>
        <v/>
      </c>
      <c r="Z31" s="6" t="str">
        <f>IF(Table1[[#This Row],[seagrass.weights.ssp126.2100]]="","", Table1[[#This Row],[seagrass.weights.ssp126.2100]]*Table1[[#This Row],[seagrass.mn.ssp126.2100]])</f>
        <v/>
      </c>
      <c r="AC31" s="6" t="str">
        <f>IF(Table1[[#This Row],[corals.mn.ssp126.2100]]="","",(Table1[[#This Row],[corals.sd.ssp126.2100]]/Table1[[#This Row],[corals.mn.ssp126.2100]])^-1)</f>
        <v/>
      </c>
      <c r="AD31" s="6" t="str">
        <f>IF( Table1[[#This Row],[Coral.weights.ssp126.2100]]="","", Table1[[#This Row],[Coral.weights.ssp126.2100]]*Table1[[#This Row],[corals.mn.ssp126.2100]])</f>
        <v/>
      </c>
      <c r="AG31" s="8" t="str">
        <f>IF(Table1[[#This Row],[mangrove.mn.ssp126.2100]]="","",(Table1[[#This Row],[mangrove.sd.ssp126.2100]]/Table1[[#This Row],[mangrove.mn.ssp126.2100]])^-1)</f>
        <v/>
      </c>
      <c r="AH31" s="6" t="str">
        <f>IF(Table1[[#This Row],[mangrove.weights.ssp126.2100]]="","",Table1[[#This Row],[mangrove.weights.ssp126.2100]]*Table1[[#This Row],[mangrove.mn.ssp126.2100]])</f>
        <v/>
      </c>
      <c r="AI31" s="7" t="e">
        <f t="shared" si="1"/>
        <v>#DIV/0!</v>
      </c>
      <c r="AL31" s="6" t="str">
        <f>IF(Table1[[#This Row],[seagrass.mn.ssp245.2050]]="","",(Table1[[#This Row],[seagrass.sd.ssp245.2050]]/Table1[[#This Row],[seagrass.mn.ssp245.2050]])^-1)</f>
        <v/>
      </c>
      <c r="AM31" s="6" t="str">
        <f>IF(Table1[[#This Row],[seagrass.weights.ssp245.2050]]="","",Table1[[#This Row],[seagrass.weights.ssp245.2050]]*Table1[[#This Row],[seagrass.mn.ssp245.2050]])</f>
        <v/>
      </c>
      <c r="AS31" s="5"/>
      <c r="AT31" s="8"/>
      <c r="AU31" s="8"/>
      <c r="AV31" s="7" t="e">
        <f t="shared" si="2"/>
        <v>#DIV/0!</v>
      </c>
      <c r="AX31" s="5"/>
      <c r="AY31" s="6"/>
      <c r="AZ31" s="6"/>
      <c r="BB31" s="5"/>
      <c r="BC31" s="8"/>
      <c r="BD31" s="8"/>
      <c r="BE31" s="5"/>
      <c r="BF31" s="5"/>
      <c r="BG31" s="6"/>
      <c r="BH31" s="6"/>
      <c r="BI31" s="7" t="e">
        <f t="shared" si="3"/>
        <v>#DIV/0!</v>
      </c>
      <c r="BK31" s="5"/>
      <c r="BL31" s="6"/>
      <c r="BM31" s="6"/>
      <c r="BO31" s="5"/>
      <c r="BP31" s="6"/>
      <c r="BQ31" s="6"/>
      <c r="BR31" s="5"/>
      <c r="BS31" s="5"/>
      <c r="BT31" s="6"/>
      <c r="BU31" s="6"/>
      <c r="BV31" s="7" t="e">
        <f t="shared" si="4"/>
        <v>#DIV/0!</v>
      </c>
      <c r="BX31" s="5"/>
      <c r="BY31" s="8"/>
      <c r="BZ31" s="8"/>
      <c r="CA31" s="5"/>
      <c r="CB31" s="5"/>
      <c r="CC31" s="8"/>
      <c r="CD31" s="8"/>
      <c r="CE31" s="5"/>
      <c r="CF31" s="5"/>
      <c r="CG31" s="12"/>
      <c r="CH31" s="17"/>
      <c r="CI31" s="9" t="e">
        <f t="shared" si="5"/>
        <v>#DIV/0!</v>
      </c>
      <c r="CJ31" s="5"/>
      <c r="CL31" s="5"/>
      <c r="CM31" s="5"/>
      <c r="CP31" s="5"/>
      <c r="CT31" s="5"/>
    </row>
    <row r="32" spans="1:98" x14ac:dyDescent="0.25">
      <c r="A32" s="5" t="s">
        <v>75</v>
      </c>
      <c r="B32" s="5">
        <v>48.08934</v>
      </c>
      <c r="C32" s="5">
        <v>4.1788980000000002</v>
      </c>
      <c r="E32" s="5">
        <v>0</v>
      </c>
      <c r="G32" s="5">
        <v>0</v>
      </c>
      <c r="I32" s="5">
        <v>0</v>
      </c>
      <c r="L32" s="6" t="str">
        <f>IF(Table1[[#This Row],[seagrass.mn.ssp126.2050]]="","",(Table1[[#This Row],[seagrass.sd.ssp126.2050]]/Table1[[#This Row],[seagrass.mn.ssp126.2050]])^-1)</f>
        <v/>
      </c>
      <c r="M32" s="6" t="str">
        <f>IF(Table1[[#This Row],[seagrass.weights.ssp126.2050]]="","",Table1[[#This Row],[seagrass.weights.ssp126.2050]]*Table1[[#This Row],[seagrass.mn.ssp126.2050]])</f>
        <v/>
      </c>
      <c r="P32" s="6" t="str">
        <f>IF(Table1[[#This Row],[corals.mn.ssp126.2050]]="","",(Table1[[#This Row],[corals.sd.ssp126.2050]]/Table1[[#This Row],[corals.mn.ssp126.2050]])^-1)</f>
        <v/>
      </c>
      <c r="Q32" s="6" t="str">
        <f>IF(Table1[[#This Row],[coral.weights.ssp126.2050]]="","",Table1[[#This Row],[coral.weights.ssp126.2050]]*Table1[[#This Row],[corals.mn.ssp126.2050]])</f>
        <v/>
      </c>
      <c r="T32" s="6" t="str">
        <f>IF(Table1[[#This Row],[mangrove.mn.ssp126.2050]]="","",(Table1[[#This Row],[mangrove.sd.ssp126.2050]]/Table1[[#This Row],[mangrove.mn.ssp126.2050]])^-1)</f>
        <v/>
      </c>
      <c r="U32" s="6" t="str">
        <f>IF(Table1[[#This Row],[mangrove.weights.ssp126.2050]]="","",Table1[[#This Row],[mangrove.weights.ssp126.2050]]*Table1[[#This Row],[mangrove.mn.ssp126.2050]])</f>
        <v/>
      </c>
      <c r="V32" s="7" t="e">
        <f t="shared" si="0"/>
        <v>#DIV/0!</v>
      </c>
      <c r="Y32" s="6" t="str">
        <f>IF(Table1[[#This Row],[seagrass.mn.ssp126.2100]]="", "", (Table1[[#This Row],[seagrass.sd.ssp126.2100]]/Table1[[#This Row],[seagrass.mn.ssp126.2100]])^-1)</f>
        <v/>
      </c>
      <c r="Z32" s="6" t="str">
        <f>IF(Table1[[#This Row],[seagrass.weights.ssp126.2100]]="","", Table1[[#This Row],[seagrass.weights.ssp126.2100]]*Table1[[#This Row],[seagrass.mn.ssp126.2100]])</f>
        <v/>
      </c>
      <c r="AC32" s="6" t="str">
        <f>IF(Table1[[#This Row],[corals.mn.ssp126.2100]]="","",(Table1[[#This Row],[corals.sd.ssp126.2100]]/Table1[[#This Row],[corals.mn.ssp126.2100]])^-1)</f>
        <v/>
      </c>
      <c r="AD32" s="6" t="str">
        <f>IF( Table1[[#This Row],[Coral.weights.ssp126.2100]]="","", Table1[[#This Row],[Coral.weights.ssp126.2100]]*Table1[[#This Row],[corals.mn.ssp126.2100]])</f>
        <v/>
      </c>
      <c r="AG32" s="8" t="str">
        <f>IF(Table1[[#This Row],[mangrove.mn.ssp126.2100]]="","",(Table1[[#This Row],[mangrove.sd.ssp126.2100]]/Table1[[#This Row],[mangrove.mn.ssp126.2100]])^-1)</f>
        <v/>
      </c>
      <c r="AH32" s="6" t="str">
        <f>IF(Table1[[#This Row],[mangrove.weights.ssp126.2100]]="","",Table1[[#This Row],[mangrove.weights.ssp126.2100]]*Table1[[#This Row],[mangrove.mn.ssp126.2100]])</f>
        <v/>
      </c>
      <c r="AI32" s="7" t="e">
        <f t="shared" si="1"/>
        <v>#DIV/0!</v>
      </c>
      <c r="AL32" s="6" t="str">
        <f>IF(Table1[[#This Row],[seagrass.mn.ssp245.2050]]="","",(Table1[[#This Row],[seagrass.sd.ssp245.2050]]/Table1[[#This Row],[seagrass.mn.ssp245.2050]])^-1)</f>
        <v/>
      </c>
      <c r="AM32" s="6" t="str">
        <f>IF(Table1[[#This Row],[seagrass.weights.ssp245.2050]]="","",Table1[[#This Row],[seagrass.weights.ssp245.2050]]*Table1[[#This Row],[seagrass.mn.ssp245.2050]])</f>
        <v/>
      </c>
      <c r="AS32" s="5"/>
      <c r="AT32" s="8"/>
      <c r="AU32" s="8"/>
      <c r="AV32" s="7" t="e">
        <f t="shared" si="2"/>
        <v>#DIV/0!</v>
      </c>
      <c r="AX32" s="5"/>
      <c r="AY32" s="6"/>
      <c r="AZ32" s="6"/>
      <c r="BB32" s="5"/>
      <c r="BC32" s="8"/>
      <c r="BD32" s="8"/>
      <c r="BE32" s="5"/>
      <c r="BF32" s="5"/>
      <c r="BG32" s="6"/>
      <c r="BH32" s="6"/>
      <c r="BI32" s="7" t="e">
        <f t="shared" si="3"/>
        <v>#DIV/0!</v>
      </c>
      <c r="BK32" s="5"/>
      <c r="BL32" s="6"/>
      <c r="BM32" s="6"/>
      <c r="BO32" s="5"/>
      <c r="BP32" s="6"/>
      <c r="BQ32" s="6"/>
      <c r="BR32" s="5"/>
      <c r="BS32" s="5"/>
      <c r="BT32" s="6"/>
      <c r="BU32" s="6"/>
      <c r="BV32" s="7" t="e">
        <f t="shared" si="4"/>
        <v>#DIV/0!</v>
      </c>
      <c r="BX32" s="5"/>
      <c r="BY32" s="8"/>
      <c r="BZ32" s="8"/>
      <c r="CA32" s="5"/>
      <c r="CB32" s="5"/>
      <c r="CC32" s="8"/>
      <c r="CD32" s="8"/>
      <c r="CE32" s="5"/>
      <c r="CF32" s="5"/>
      <c r="CG32" s="12"/>
      <c r="CH32" s="17"/>
      <c r="CI32" s="9" t="e">
        <f t="shared" si="5"/>
        <v>#DIV/0!</v>
      </c>
      <c r="CJ32" s="5"/>
      <c r="CL32" s="5"/>
      <c r="CM32" s="5"/>
      <c r="CP32" s="5"/>
      <c r="CT32" s="5"/>
    </row>
    <row r="33" spans="1:98" x14ac:dyDescent="0.25">
      <c r="A33" s="5" t="s">
        <v>76</v>
      </c>
      <c r="B33" s="5">
        <v>47.08934</v>
      </c>
      <c r="C33" s="5">
        <v>3.9288979999999998</v>
      </c>
      <c r="E33" s="5">
        <v>0</v>
      </c>
      <c r="G33" s="5">
        <v>0</v>
      </c>
      <c r="I33" s="5">
        <v>0</v>
      </c>
      <c r="L33" s="6" t="str">
        <f>IF(Table1[[#This Row],[seagrass.mn.ssp126.2050]]="","",(Table1[[#This Row],[seagrass.sd.ssp126.2050]]/Table1[[#This Row],[seagrass.mn.ssp126.2050]])^-1)</f>
        <v/>
      </c>
      <c r="M33" s="6" t="str">
        <f>IF(Table1[[#This Row],[seagrass.weights.ssp126.2050]]="","",Table1[[#This Row],[seagrass.weights.ssp126.2050]]*Table1[[#This Row],[seagrass.mn.ssp126.2050]])</f>
        <v/>
      </c>
      <c r="P33" s="6" t="str">
        <f>IF(Table1[[#This Row],[corals.mn.ssp126.2050]]="","",(Table1[[#This Row],[corals.sd.ssp126.2050]]/Table1[[#This Row],[corals.mn.ssp126.2050]])^-1)</f>
        <v/>
      </c>
      <c r="Q33" s="6" t="str">
        <f>IF(Table1[[#This Row],[coral.weights.ssp126.2050]]="","",Table1[[#This Row],[coral.weights.ssp126.2050]]*Table1[[#This Row],[corals.mn.ssp126.2050]])</f>
        <v/>
      </c>
      <c r="T33" s="6" t="str">
        <f>IF(Table1[[#This Row],[mangrove.mn.ssp126.2050]]="","",(Table1[[#This Row],[mangrove.sd.ssp126.2050]]/Table1[[#This Row],[mangrove.mn.ssp126.2050]])^-1)</f>
        <v/>
      </c>
      <c r="U33" s="6" t="str">
        <f>IF(Table1[[#This Row],[mangrove.weights.ssp126.2050]]="","",Table1[[#This Row],[mangrove.weights.ssp126.2050]]*Table1[[#This Row],[mangrove.mn.ssp126.2050]])</f>
        <v/>
      </c>
      <c r="V33" s="7" t="e">
        <f t="shared" si="0"/>
        <v>#DIV/0!</v>
      </c>
      <c r="Y33" s="6" t="str">
        <f>IF(Table1[[#This Row],[seagrass.mn.ssp126.2100]]="", "", (Table1[[#This Row],[seagrass.sd.ssp126.2100]]/Table1[[#This Row],[seagrass.mn.ssp126.2100]])^-1)</f>
        <v/>
      </c>
      <c r="Z33" s="6" t="str">
        <f>IF(Table1[[#This Row],[seagrass.weights.ssp126.2100]]="","", Table1[[#This Row],[seagrass.weights.ssp126.2100]]*Table1[[#This Row],[seagrass.mn.ssp126.2100]])</f>
        <v/>
      </c>
      <c r="AC33" s="6" t="str">
        <f>IF(Table1[[#This Row],[corals.mn.ssp126.2100]]="","",(Table1[[#This Row],[corals.sd.ssp126.2100]]/Table1[[#This Row],[corals.mn.ssp126.2100]])^-1)</f>
        <v/>
      </c>
      <c r="AD33" s="6" t="str">
        <f>IF( Table1[[#This Row],[Coral.weights.ssp126.2100]]="","", Table1[[#This Row],[Coral.weights.ssp126.2100]]*Table1[[#This Row],[corals.mn.ssp126.2100]])</f>
        <v/>
      </c>
      <c r="AG33" s="8" t="str">
        <f>IF(Table1[[#This Row],[mangrove.mn.ssp126.2100]]="","",(Table1[[#This Row],[mangrove.sd.ssp126.2100]]/Table1[[#This Row],[mangrove.mn.ssp126.2100]])^-1)</f>
        <v/>
      </c>
      <c r="AH33" s="6" t="str">
        <f>IF(Table1[[#This Row],[mangrove.weights.ssp126.2100]]="","",Table1[[#This Row],[mangrove.weights.ssp126.2100]]*Table1[[#This Row],[mangrove.mn.ssp126.2100]])</f>
        <v/>
      </c>
      <c r="AI33" s="7" t="e">
        <f t="shared" si="1"/>
        <v>#DIV/0!</v>
      </c>
      <c r="AL33" s="6" t="str">
        <f>IF(Table1[[#This Row],[seagrass.mn.ssp245.2050]]="","",(Table1[[#This Row],[seagrass.sd.ssp245.2050]]/Table1[[#This Row],[seagrass.mn.ssp245.2050]])^-1)</f>
        <v/>
      </c>
      <c r="AM33" s="6" t="str">
        <f>IF(Table1[[#This Row],[seagrass.weights.ssp245.2050]]="","",Table1[[#This Row],[seagrass.weights.ssp245.2050]]*Table1[[#This Row],[seagrass.mn.ssp245.2050]])</f>
        <v/>
      </c>
      <c r="AS33" s="5"/>
      <c r="AT33" s="8"/>
      <c r="AU33" s="8"/>
      <c r="AV33" s="7" t="e">
        <f t="shared" si="2"/>
        <v>#DIV/0!</v>
      </c>
      <c r="AX33" s="5"/>
      <c r="AY33" s="6"/>
      <c r="AZ33" s="6"/>
      <c r="BB33" s="5"/>
      <c r="BC33" s="8"/>
      <c r="BD33" s="8"/>
      <c r="BE33" s="5"/>
      <c r="BF33" s="5"/>
      <c r="BG33" s="6"/>
      <c r="BH33" s="6"/>
      <c r="BI33" s="7" t="e">
        <f t="shared" si="3"/>
        <v>#DIV/0!</v>
      </c>
      <c r="BK33" s="5"/>
      <c r="BL33" s="6"/>
      <c r="BM33" s="6"/>
      <c r="BO33" s="5"/>
      <c r="BP33" s="6"/>
      <c r="BQ33" s="6"/>
      <c r="BR33" s="5"/>
      <c r="BS33" s="5"/>
      <c r="BT33" s="6"/>
      <c r="BU33" s="6"/>
      <c r="BV33" s="7" t="e">
        <f t="shared" si="4"/>
        <v>#DIV/0!</v>
      </c>
      <c r="BX33" s="5"/>
      <c r="BY33" s="8"/>
      <c r="BZ33" s="8"/>
      <c r="CA33" s="5"/>
      <c r="CB33" s="5"/>
      <c r="CC33" s="8"/>
      <c r="CD33" s="8"/>
      <c r="CE33" s="5"/>
      <c r="CF33" s="5"/>
      <c r="CG33" s="12"/>
      <c r="CH33" s="17"/>
      <c r="CI33" s="9" t="e">
        <f t="shared" si="5"/>
        <v>#DIV/0!</v>
      </c>
      <c r="CJ33" s="5"/>
      <c r="CL33" s="5"/>
      <c r="CM33" s="5"/>
      <c r="CP33" s="5"/>
      <c r="CT33" s="5"/>
    </row>
    <row r="34" spans="1:98" x14ac:dyDescent="0.25">
      <c r="A34" s="5" t="s">
        <v>77</v>
      </c>
      <c r="B34" s="5">
        <v>47.33934</v>
      </c>
      <c r="C34" s="5">
        <v>3.9288979999999998</v>
      </c>
      <c r="E34" s="5">
        <v>0</v>
      </c>
      <c r="G34" s="5">
        <v>0</v>
      </c>
      <c r="I34" s="5">
        <v>0</v>
      </c>
      <c r="L34" s="6" t="str">
        <f>IF(Table1[[#This Row],[seagrass.mn.ssp126.2050]]="","",(Table1[[#This Row],[seagrass.sd.ssp126.2050]]/Table1[[#This Row],[seagrass.mn.ssp126.2050]])^-1)</f>
        <v/>
      </c>
      <c r="M34" s="6" t="str">
        <f>IF(Table1[[#This Row],[seagrass.weights.ssp126.2050]]="","",Table1[[#This Row],[seagrass.weights.ssp126.2050]]*Table1[[#This Row],[seagrass.mn.ssp126.2050]])</f>
        <v/>
      </c>
      <c r="P34" s="6" t="str">
        <f>IF(Table1[[#This Row],[corals.mn.ssp126.2050]]="","",(Table1[[#This Row],[corals.sd.ssp126.2050]]/Table1[[#This Row],[corals.mn.ssp126.2050]])^-1)</f>
        <v/>
      </c>
      <c r="Q34" s="6" t="str">
        <f>IF(Table1[[#This Row],[coral.weights.ssp126.2050]]="","",Table1[[#This Row],[coral.weights.ssp126.2050]]*Table1[[#This Row],[corals.mn.ssp126.2050]])</f>
        <v/>
      </c>
      <c r="T34" s="6" t="str">
        <f>IF(Table1[[#This Row],[mangrove.mn.ssp126.2050]]="","",(Table1[[#This Row],[mangrove.sd.ssp126.2050]]/Table1[[#This Row],[mangrove.mn.ssp126.2050]])^-1)</f>
        <v/>
      </c>
      <c r="U34" s="6" t="str">
        <f>IF(Table1[[#This Row],[mangrove.weights.ssp126.2050]]="","",Table1[[#This Row],[mangrove.weights.ssp126.2050]]*Table1[[#This Row],[mangrove.mn.ssp126.2050]])</f>
        <v/>
      </c>
      <c r="V34" s="7" t="e">
        <f t="shared" si="0"/>
        <v>#DIV/0!</v>
      </c>
      <c r="Y34" s="6" t="str">
        <f>IF(Table1[[#This Row],[seagrass.mn.ssp126.2100]]="", "", (Table1[[#This Row],[seagrass.sd.ssp126.2100]]/Table1[[#This Row],[seagrass.mn.ssp126.2100]])^-1)</f>
        <v/>
      </c>
      <c r="Z34" s="6" t="str">
        <f>IF(Table1[[#This Row],[seagrass.weights.ssp126.2100]]="","", Table1[[#This Row],[seagrass.weights.ssp126.2100]]*Table1[[#This Row],[seagrass.mn.ssp126.2100]])</f>
        <v/>
      </c>
      <c r="AC34" s="6" t="str">
        <f>IF(Table1[[#This Row],[corals.mn.ssp126.2100]]="","",(Table1[[#This Row],[corals.sd.ssp126.2100]]/Table1[[#This Row],[corals.mn.ssp126.2100]])^-1)</f>
        <v/>
      </c>
      <c r="AD34" s="6" t="str">
        <f>IF( Table1[[#This Row],[Coral.weights.ssp126.2100]]="","", Table1[[#This Row],[Coral.weights.ssp126.2100]]*Table1[[#This Row],[corals.mn.ssp126.2100]])</f>
        <v/>
      </c>
      <c r="AG34" s="8" t="str">
        <f>IF(Table1[[#This Row],[mangrove.mn.ssp126.2100]]="","",(Table1[[#This Row],[mangrove.sd.ssp126.2100]]/Table1[[#This Row],[mangrove.mn.ssp126.2100]])^-1)</f>
        <v/>
      </c>
      <c r="AH34" s="6" t="str">
        <f>IF(Table1[[#This Row],[mangrove.weights.ssp126.2100]]="","",Table1[[#This Row],[mangrove.weights.ssp126.2100]]*Table1[[#This Row],[mangrove.mn.ssp126.2100]])</f>
        <v/>
      </c>
      <c r="AI34" s="7" t="e">
        <f t="shared" si="1"/>
        <v>#DIV/0!</v>
      </c>
      <c r="AL34" s="6" t="str">
        <f>IF(Table1[[#This Row],[seagrass.mn.ssp245.2050]]="","",(Table1[[#This Row],[seagrass.sd.ssp245.2050]]/Table1[[#This Row],[seagrass.mn.ssp245.2050]])^-1)</f>
        <v/>
      </c>
      <c r="AM34" s="6" t="str">
        <f>IF(Table1[[#This Row],[seagrass.weights.ssp245.2050]]="","",Table1[[#This Row],[seagrass.weights.ssp245.2050]]*Table1[[#This Row],[seagrass.mn.ssp245.2050]])</f>
        <v/>
      </c>
      <c r="AS34" s="5"/>
      <c r="AT34" s="8"/>
      <c r="AU34" s="8"/>
      <c r="AV34" s="7" t="e">
        <f t="shared" si="2"/>
        <v>#DIV/0!</v>
      </c>
      <c r="AX34" s="5"/>
      <c r="AY34" s="6"/>
      <c r="AZ34" s="6"/>
      <c r="BB34" s="5"/>
      <c r="BC34" s="8"/>
      <c r="BD34" s="8"/>
      <c r="BE34" s="5"/>
      <c r="BF34" s="5"/>
      <c r="BG34" s="6"/>
      <c r="BH34" s="6"/>
      <c r="BI34" s="7" t="e">
        <f t="shared" si="3"/>
        <v>#DIV/0!</v>
      </c>
      <c r="BK34" s="5"/>
      <c r="BL34" s="6"/>
      <c r="BM34" s="6"/>
      <c r="BO34" s="5"/>
      <c r="BP34" s="6"/>
      <c r="BQ34" s="6"/>
      <c r="BR34" s="5"/>
      <c r="BS34" s="5"/>
      <c r="BT34" s="6"/>
      <c r="BU34" s="6"/>
      <c r="BV34" s="7" t="e">
        <f t="shared" si="4"/>
        <v>#DIV/0!</v>
      </c>
      <c r="BX34" s="5"/>
      <c r="BY34" s="8"/>
      <c r="BZ34" s="8"/>
      <c r="CA34" s="5"/>
      <c r="CB34" s="5"/>
      <c r="CC34" s="8"/>
      <c r="CD34" s="8"/>
      <c r="CE34" s="5"/>
      <c r="CF34" s="5"/>
      <c r="CG34" s="12"/>
      <c r="CH34" s="17"/>
      <c r="CI34" s="9" t="e">
        <f t="shared" si="5"/>
        <v>#DIV/0!</v>
      </c>
      <c r="CJ34" s="5"/>
      <c r="CL34" s="5"/>
      <c r="CM34" s="5"/>
      <c r="CP34" s="5"/>
      <c r="CT34" s="5"/>
    </row>
    <row r="35" spans="1:98" x14ac:dyDescent="0.25">
      <c r="A35" s="5" t="s">
        <v>78</v>
      </c>
      <c r="B35" s="5">
        <v>47.58934</v>
      </c>
      <c r="C35" s="5">
        <v>3.9288979999999998</v>
      </c>
      <c r="E35" s="5">
        <v>0</v>
      </c>
      <c r="G35" s="5">
        <v>0</v>
      </c>
      <c r="I35" s="5">
        <v>0</v>
      </c>
      <c r="L35" s="6" t="str">
        <f>IF(Table1[[#This Row],[seagrass.mn.ssp126.2050]]="","",(Table1[[#This Row],[seagrass.sd.ssp126.2050]]/Table1[[#This Row],[seagrass.mn.ssp126.2050]])^-1)</f>
        <v/>
      </c>
      <c r="M35" s="6" t="str">
        <f>IF(Table1[[#This Row],[seagrass.weights.ssp126.2050]]="","",Table1[[#This Row],[seagrass.weights.ssp126.2050]]*Table1[[#This Row],[seagrass.mn.ssp126.2050]])</f>
        <v/>
      </c>
      <c r="P35" s="6" t="str">
        <f>IF(Table1[[#This Row],[corals.mn.ssp126.2050]]="","",(Table1[[#This Row],[corals.sd.ssp126.2050]]/Table1[[#This Row],[corals.mn.ssp126.2050]])^-1)</f>
        <v/>
      </c>
      <c r="Q35" s="6" t="str">
        <f>IF(Table1[[#This Row],[coral.weights.ssp126.2050]]="","",Table1[[#This Row],[coral.weights.ssp126.2050]]*Table1[[#This Row],[corals.mn.ssp126.2050]])</f>
        <v/>
      </c>
      <c r="T35" s="6" t="str">
        <f>IF(Table1[[#This Row],[mangrove.mn.ssp126.2050]]="","",(Table1[[#This Row],[mangrove.sd.ssp126.2050]]/Table1[[#This Row],[mangrove.mn.ssp126.2050]])^-1)</f>
        <v/>
      </c>
      <c r="U35" s="6" t="str">
        <f>IF(Table1[[#This Row],[mangrove.weights.ssp126.2050]]="","",Table1[[#This Row],[mangrove.weights.ssp126.2050]]*Table1[[#This Row],[mangrove.mn.ssp126.2050]])</f>
        <v/>
      </c>
      <c r="V35" s="7" t="e">
        <f t="shared" si="0"/>
        <v>#DIV/0!</v>
      </c>
      <c r="Y35" s="6" t="str">
        <f>IF(Table1[[#This Row],[seagrass.mn.ssp126.2100]]="", "", (Table1[[#This Row],[seagrass.sd.ssp126.2100]]/Table1[[#This Row],[seagrass.mn.ssp126.2100]])^-1)</f>
        <v/>
      </c>
      <c r="Z35" s="6" t="str">
        <f>IF(Table1[[#This Row],[seagrass.weights.ssp126.2100]]="","", Table1[[#This Row],[seagrass.weights.ssp126.2100]]*Table1[[#This Row],[seagrass.mn.ssp126.2100]])</f>
        <v/>
      </c>
      <c r="AC35" s="6" t="str">
        <f>IF(Table1[[#This Row],[corals.mn.ssp126.2100]]="","",(Table1[[#This Row],[corals.sd.ssp126.2100]]/Table1[[#This Row],[corals.mn.ssp126.2100]])^-1)</f>
        <v/>
      </c>
      <c r="AD35" s="6" t="str">
        <f>IF( Table1[[#This Row],[Coral.weights.ssp126.2100]]="","", Table1[[#This Row],[Coral.weights.ssp126.2100]]*Table1[[#This Row],[corals.mn.ssp126.2100]])</f>
        <v/>
      </c>
      <c r="AG35" s="8" t="str">
        <f>IF(Table1[[#This Row],[mangrove.mn.ssp126.2100]]="","",(Table1[[#This Row],[mangrove.sd.ssp126.2100]]/Table1[[#This Row],[mangrove.mn.ssp126.2100]])^-1)</f>
        <v/>
      </c>
      <c r="AH35" s="6" t="str">
        <f>IF(Table1[[#This Row],[mangrove.weights.ssp126.2100]]="","",Table1[[#This Row],[mangrove.weights.ssp126.2100]]*Table1[[#This Row],[mangrove.mn.ssp126.2100]])</f>
        <v/>
      </c>
      <c r="AI35" s="7" t="e">
        <f t="shared" si="1"/>
        <v>#DIV/0!</v>
      </c>
      <c r="AL35" s="6" t="str">
        <f>IF(Table1[[#This Row],[seagrass.mn.ssp245.2050]]="","",(Table1[[#This Row],[seagrass.sd.ssp245.2050]]/Table1[[#This Row],[seagrass.mn.ssp245.2050]])^-1)</f>
        <v/>
      </c>
      <c r="AM35" s="6" t="str">
        <f>IF(Table1[[#This Row],[seagrass.weights.ssp245.2050]]="","",Table1[[#This Row],[seagrass.weights.ssp245.2050]]*Table1[[#This Row],[seagrass.mn.ssp245.2050]])</f>
        <v/>
      </c>
      <c r="AS35" s="5"/>
      <c r="AT35" s="8"/>
      <c r="AU35" s="8"/>
      <c r="AV35" s="7" t="e">
        <f t="shared" si="2"/>
        <v>#DIV/0!</v>
      </c>
      <c r="AX35" s="5"/>
      <c r="AY35" s="6"/>
      <c r="AZ35" s="6"/>
      <c r="BB35" s="5"/>
      <c r="BC35" s="8"/>
      <c r="BD35" s="8"/>
      <c r="BE35" s="5"/>
      <c r="BF35" s="5"/>
      <c r="BG35" s="6"/>
      <c r="BH35" s="6"/>
      <c r="BI35" s="7" t="e">
        <f t="shared" si="3"/>
        <v>#DIV/0!</v>
      </c>
      <c r="BK35" s="5"/>
      <c r="BL35" s="6"/>
      <c r="BM35" s="6"/>
      <c r="BO35" s="5"/>
      <c r="BP35" s="6"/>
      <c r="BQ35" s="6"/>
      <c r="BR35" s="5"/>
      <c r="BS35" s="5"/>
      <c r="BT35" s="6"/>
      <c r="BU35" s="6"/>
      <c r="BV35" s="7" t="e">
        <f t="shared" si="4"/>
        <v>#DIV/0!</v>
      </c>
      <c r="BX35" s="5"/>
      <c r="BY35" s="8"/>
      <c r="BZ35" s="8"/>
      <c r="CA35" s="5"/>
      <c r="CB35" s="5"/>
      <c r="CC35" s="8"/>
      <c r="CD35" s="8"/>
      <c r="CE35" s="5"/>
      <c r="CF35" s="5"/>
      <c r="CG35" s="12"/>
      <c r="CH35" s="17"/>
      <c r="CI35" s="9" t="e">
        <f t="shared" si="5"/>
        <v>#DIV/0!</v>
      </c>
      <c r="CJ35" s="5"/>
      <c r="CL35" s="5"/>
      <c r="CM35" s="5"/>
      <c r="CP35" s="5"/>
      <c r="CT35" s="5"/>
    </row>
    <row r="36" spans="1:98" x14ac:dyDescent="0.25">
      <c r="A36" s="5" t="s">
        <v>79</v>
      </c>
      <c r="B36" s="5">
        <v>47.83934</v>
      </c>
      <c r="C36" s="5">
        <v>3.9288979999999998</v>
      </c>
      <c r="E36" s="5">
        <v>0</v>
      </c>
      <c r="G36" s="5">
        <v>0</v>
      </c>
      <c r="I36" s="5">
        <v>0</v>
      </c>
      <c r="L36" s="6" t="str">
        <f>IF(Table1[[#This Row],[seagrass.mn.ssp126.2050]]="","",(Table1[[#This Row],[seagrass.sd.ssp126.2050]]/Table1[[#This Row],[seagrass.mn.ssp126.2050]])^-1)</f>
        <v/>
      </c>
      <c r="M36" s="6" t="str">
        <f>IF(Table1[[#This Row],[seagrass.weights.ssp126.2050]]="","",Table1[[#This Row],[seagrass.weights.ssp126.2050]]*Table1[[#This Row],[seagrass.mn.ssp126.2050]])</f>
        <v/>
      </c>
      <c r="P36" s="6" t="str">
        <f>IF(Table1[[#This Row],[corals.mn.ssp126.2050]]="","",(Table1[[#This Row],[corals.sd.ssp126.2050]]/Table1[[#This Row],[corals.mn.ssp126.2050]])^-1)</f>
        <v/>
      </c>
      <c r="Q36" s="6" t="str">
        <f>IF(Table1[[#This Row],[coral.weights.ssp126.2050]]="","",Table1[[#This Row],[coral.weights.ssp126.2050]]*Table1[[#This Row],[corals.mn.ssp126.2050]])</f>
        <v/>
      </c>
      <c r="T36" s="6" t="str">
        <f>IF(Table1[[#This Row],[mangrove.mn.ssp126.2050]]="","",(Table1[[#This Row],[mangrove.sd.ssp126.2050]]/Table1[[#This Row],[mangrove.mn.ssp126.2050]])^-1)</f>
        <v/>
      </c>
      <c r="U36" s="6" t="str">
        <f>IF(Table1[[#This Row],[mangrove.weights.ssp126.2050]]="","",Table1[[#This Row],[mangrove.weights.ssp126.2050]]*Table1[[#This Row],[mangrove.mn.ssp126.2050]])</f>
        <v/>
      </c>
      <c r="V36" s="7" t="e">
        <f t="shared" si="0"/>
        <v>#DIV/0!</v>
      </c>
      <c r="Y36" s="6" t="str">
        <f>IF(Table1[[#This Row],[seagrass.mn.ssp126.2100]]="", "", (Table1[[#This Row],[seagrass.sd.ssp126.2100]]/Table1[[#This Row],[seagrass.mn.ssp126.2100]])^-1)</f>
        <v/>
      </c>
      <c r="Z36" s="6" t="str">
        <f>IF(Table1[[#This Row],[seagrass.weights.ssp126.2100]]="","", Table1[[#This Row],[seagrass.weights.ssp126.2100]]*Table1[[#This Row],[seagrass.mn.ssp126.2100]])</f>
        <v/>
      </c>
      <c r="AC36" s="6" t="str">
        <f>IF(Table1[[#This Row],[corals.mn.ssp126.2100]]="","",(Table1[[#This Row],[corals.sd.ssp126.2100]]/Table1[[#This Row],[corals.mn.ssp126.2100]])^-1)</f>
        <v/>
      </c>
      <c r="AD36" s="6" t="str">
        <f>IF( Table1[[#This Row],[Coral.weights.ssp126.2100]]="","", Table1[[#This Row],[Coral.weights.ssp126.2100]]*Table1[[#This Row],[corals.mn.ssp126.2100]])</f>
        <v/>
      </c>
      <c r="AG36" s="8" t="str">
        <f>IF(Table1[[#This Row],[mangrove.mn.ssp126.2100]]="","",(Table1[[#This Row],[mangrove.sd.ssp126.2100]]/Table1[[#This Row],[mangrove.mn.ssp126.2100]])^-1)</f>
        <v/>
      </c>
      <c r="AH36" s="6" t="str">
        <f>IF(Table1[[#This Row],[mangrove.weights.ssp126.2100]]="","",Table1[[#This Row],[mangrove.weights.ssp126.2100]]*Table1[[#This Row],[mangrove.mn.ssp126.2100]])</f>
        <v/>
      </c>
      <c r="AI36" s="7" t="e">
        <f t="shared" si="1"/>
        <v>#DIV/0!</v>
      </c>
      <c r="AL36" s="6" t="str">
        <f>IF(Table1[[#This Row],[seagrass.mn.ssp245.2050]]="","",(Table1[[#This Row],[seagrass.sd.ssp245.2050]]/Table1[[#This Row],[seagrass.mn.ssp245.2050]])^-1)</f>
        <v/>
      </c>
      <c r="AM36" s="6" t="str">
        <f>IF(Table1[[#This Row],[seagrass.weights.ssp245.2050]]="","",Table1[[#This Row],[seagrass.weights.ssp245.2050]]*Table1[[#This Row],[seagrass.mn.ssp245.2050]])</f>
        <v/>
      </c>
      <c r="AS36" s="5"/>
      <c r="AT36" s="8"/>
      <c r="AU36" s="8"/>
      <c r="AV36" s="7" t="e">
        <f t="shared" si="2"/>
        <v>#DIV/0!</v>
      </c>
      <c r="AX36" s="5"/>
      <c r="AY36" s="6"/>
      <c r="AZ36" s="6"/>
      <c r="BB36" s="5"/>
      <c r="BC36" s="8"/>
      <c r="BD36" s="8"/>
      <c r="BE36" s="5"/>
      <c r="BF36" s="5"/>
      <c r="BG36" s="6"/>
      <c r="BH36" s="6"/>
      <c r="BI36" s="7" t="e">
        <f t="shared" si="3"/>
        <v>#DIV/0!</v>
      </c>
      <c r="BK36" s="5"/>
      <c r="BL36" s="6"/>
      <c r="BM36" s="6"/>
      <c r="BO36" s="5"/>
      <c r="BP36" s="6"/>
      <c r="BQ36" s="6"/>
      <c r="BR36" s="5"/>
      <c r="BS36" s="5"/>
      <c r="BT36" s="6"/>
      <c r="BU36" s="6"/>
      <c r="BV36" s="7" t="e">
        <f t="shared" si="4"/>
        <v>#DIV/0!</v>
      </c>
      <c r="BX36" s="5"/>
      <c r="BY36" s="8"/>
      <c r="BZ36" s="8"/>
      <c r="CA36" s="5"/>
      <c r="CB36" s="5"/>
      <c r="CC36" s="8"/>
      <c r="CD36" s="8"/>
      <c r="CE36" s="5"/>
      <c r="CF36" s="5"/>
      <c r="CG36" s="12"/>
      <c r="CH36" s="17"/>
      <c r="CI36" s="9" t="e">
        <f t="shared" si="5"/>
        <v>#DIV/0!</v>
      </c>
      <c r="CJ36" s="5"/>
      <c r="CL36" s="5"/>
      <c r="CM36" s="5"/>
      <c r="CP36" s="5"/>
      <c r="CT36" s="5"/>
    </row>
    <row r="37" spans="1:98" x14ac:dyDescent="0.25">
      <c r="A37" s="5" t="s">
        <v>80</v>
      </c>
      <c r="B37" s="5">
        <v>47.08934</v>
      </c>
      <c r="C37" s="5">
        <v>3.6788979999999998</v>
      </c>
      <c r="E37" s="5">
        <v>0</v>
      </c>
      <c r="G37" s="5">
        <v>0</v>
      </c>
      <c r="I37" s="5">
        <v>0</v>
      </c>
      <c r="L37" s="6" t="str">
        <f>IF(Table1[[#This Row],[seagrass.mn.ssp126.2050]]="","",(Table1[[#This Row],[seagrass.sd.ssp126.2050]]/Table1[[#This Row],[seagrass.mn.ssp126.2050]])^-1)</f>
        <v/>
      </c>
      <c r="M37" s="6" t="str">
        <f>IF(Table1[[#This Row],[seagrass.weights.ssp126.2050]]="","",Table1[[#This Row],[seagrass.weights.ssp126.2050]]*Table1[[#This Row],[seagrass.mn.ssp126.2050]])</f>
        <v/>
      </c>
      <c r="P37" s="6" t="str">
        <f>IF(Table1[[#This Row],[corals.mn.ssp126.2050]]="","",(Table1[[#This Row],[corals.sd.ssp126.2050]]/Table1[[#This Row],[corals.mn.ssp126.2050]])^-1)</f>
        <v/>
      </c>
      <c r="Q37" s="6" t="str">
        <f>IF(Table1[[#This Row],[coral.weights.ssp126.2050]]="","",Table1[[#This Row],[coral.weights.ssp126.2050]]*Table1[[#This Row],[corals.mn.ssp126.2050]])</f>
        <v/>
      </c>
      <c r="T37" s="6" t="str">
        <f>IF(Table1[[#This Row],[mangrove.mn.ssp126.2050]]="","",(Table1[[#This Row],[mangrove.sd.ssp126.2050]]/Table1[[#This Row],[mangrove.mn.ssp126.2050]])^-1)</f>
        <v/>
      </c>
      <c r="U37" s="6" t="str">
        <f>IF(Table1[[#This Row],[mangrove.weights.ssp126.2050]]="","",Table1[[#This Row],[mangrove.weights.ssp126.2050]]*Table1[[#This Row],[mangrove.mn.ssp126.2050]])</f>
        <v/>
      </c>
      <c r="V37" s="7" t="e">
        <f t="shared" si="0"/>
        <v>#DIV/0!</v>
      </c>
      <c r="Y37" s="6" t="str">
        <f>IF(Table1[[#This Row],[seagrass.mn.ssp126.2100]]="", "", (Table1[[#This Row],[seagrass.sd.ssp126.2100]]/Table1[[#This Row],[seagrass.mn.ssp126.2100]])^-1)</f>
        <v/>
      </c>
      <c r="Z37" s="6" t="str">
        <f>IF(Table1[[#This Row],[seagrass.weights.ssp126.2100]]="","", Table1[[#This Row],[seagrass.weights.ssp126.2100]]*Table1[[#This Row],[seagrass.mn.ssp126.2100]])</f>
        <v/>
      </c>
      <c r="AC37" s="6" t="str">
        <f>IF(Table1[[#This Row],[corals.mn.ssp126.2100]]="","",(Table1[[#This Row],[corals.sd.ssp126.2100]]/Table1[[#This Row],[corals.mn.ssp126.2100]])^-1)</f>
        <v/>
      </c>
      <c r="AD37" s="6" t="str">
        <f>IF( Table1[[#This Row],[Coral.weights.ssp126.2100]]="","", Table1[[#This Row],[Coral.weights.ssp126.2100]]*Table1[[#This Row],[corals.mn.ssp126.2100]])</f>
        <v/>
      </c>
      <c r="AG37" s="8" t="str">
        <f>IF(Table1[[#This Row],[mangrove.mn.ssp126.2100]]="","",(Table1[[#This Row],[mangrove.sd.ssp126.2100]]/Table1[[#This Row],[mangrove.mn.ssp126.2100]])^-1)</f>
        <v/>
      </c>
      <c r="AH37" s="6" t="str">
        <f>IF(Table1[[#This Row],[mangrove.weights.ssp126.2100]]="","",Table1[[#This Row],[mangrove.weights.ssp126.2100]]*Table1[[#This Row],[mangrove.mn.ssp126.2100]])</f>
        <v/>
      </c>
      <c r="AI37" s="7" t="e">
        <f t="shared" si="1"/>
        <v>#DIV/0!</v>
      </c>
      <c r="AL37" s="6" t="str">
        <f>IF(Table1[[#This Row],[seagrass.mn.ssp245.2050]]="","",(Table1[[#This Row],[seagrass.sd.ssp245.2050]]/Table1[[#This Row],[seagrass.mn.ssp245.2050]])^-1)</f>
        <v/>
      </c>
      <c r="AM37" s="6" t="str">
        <f>IF(Table1[[#This Row],[seagrass.weights.ssp245.2050]]="","",Table1[[#This Row],[seagrass.weights.ssp245.2050]]*Table1[[#This Row],[seagrass.mn.ssp245.2050]])</f>
        <v/>
      </c>
      <c r="AS37" s="5"/>
      <c r="AT37" s="8"/>
      <c r="AU37" s="8"/>
      <c r="AV37" s="7" t="e">
        <f t="shared" si="2"/>
        <v>#DIV/0!</v>
      </c>
      <c r="AX37" s="5"/>
      <c r="AY37" s="6"/>
      <c r="AZ37" s="6"/>
      <c r="BB37" s="5"/>
      <c r="BC37" s="8"/>
      <c r="BD37" s="8"/>
      <c r="BE37" s="5"/>
      <c r="BF37" s="5"/>
      <c r="BG37" s="6"/>
      <c r="BH37" s="6"/>
      <c r="BI37" s="7" t="e">
        <f t="shared" si="3"/>
        <v>#DIV/0!</v>
      </c>
      <c r="BK37" s="5"/>
      <c r="BL37" s="6"/>
      <c r="BM37" s="6"/>
      <c r="BO37" s="5"/>
      <c r="BP37" s="6"/>
      <c r="BQ37" s="6"/>
      <c r="BR37" s="5"/>
      <c r="BS37" s="5"/>
      <c r="BT37" s="6"/>
      <c r="BU37" s="6"/>
      <c r="BV37" s="7" t="e">
        <f t="shared" si="4"/>
        <v>#DIV/0!</v>
      </c>
      <c r="BX37" s="5"/>
      <c r="BY37" s="8"/>
      <c r="BZ37" s="8"/>
      <c r="CA37" s="5"/>
      <c r="CB37" s="5"/>
      <c r="CC37" s="8"/>
      <c r="CD37" s="8"/>
      <c r="CE37" s="5"/>
      <c r="CF37" s="5"/>
      <c r="CG37" s="12"/>
      <c r="CH37" s="17"/>
      <c r="CI37" s="9" t="e">
        <f t="shared" si="5"/>
        <v>#DIV/0!</v>
      </c>
      <c r="CJ37" s="5"/>
      <c r="CL37" s="5"/>
      <c r="CM37" s="5"/>
      <c r="CP37" s="5"/>
      <c r="CT37" s="5"/>
    </row>
    <row r="38" spans="1:98" x14ac:dyDescent="0.25">
      <c r="A38" s="5" t="s">
        <v>81</v>
      </c>
      <c r="B38" s="5">
        <v>47.33934</v>
      </c>
      <c r="C38" s="5">
        <v>3.6788979999999998</v>
      </c>
      <c r="E38" s="5">
        <v>0</v>
      </c>
      <c r="G38" s="5">
        <v>0</v>
      </c>
      <c r="I38" s="5">
        <v>0</v>
      </c>
      <c r="L38" s="6" t="str">
        <f>IF(Table1[[#This Row],[seagrass.mn.ssp126.2050]]="","",(Table1[[#This Row],[seagrass.sd.ssp126.2050]]/Table1[[#This Row],[seagrass.mn.ssp126.2050]])^-1)</f>
        <v/>
      </c>
      <c r="M38" s="6" t="str">
        <f>IF(Table1[[#This Row],[seagrass.weights.ssp126.2050]]="","",Table1[[#This Row],[seagrass.weights.ssp126.2050]]*Table1[[#This Row],[seagrass.mn.ssp126.2050]])</f>
        <v/>
      </c>
      <c r="P38" s="6" t="str">
        <f>IF(Table1[[#This Row],[corals.mn.ssp126.2050]]="","",(Table1[[#This Row],[corals.sd.ssp126.2050]]/Table1[[#This Row],[corals.mn.ssp126.2050]])^-1)</f>
        <v/>
      </c>
      <c r="Q38" s="6" t="str">
        <f>IF(Table1[[#This Row],[coral.weights.ssp126.2050]]="","",Table1[[#This Row],[coral.weights.ssp126.2050]]*Table1[[#This Row],[corals.mn.ssp126.2050]])</f>
        <v/>
      </c>
      <c r="T38" s="6" t="str">
        <f>IF(Table1[[#This Row],[mangrove.mn.ssp126.2050]]="","",(Table1[[#This Row],[mangrove.sd.ssp126.2050]]/Table1[[#This Row],[mangrove.mn.ssp126.2050]])^-1)</f>
        <v/>
      </c>
      <c r="U38" s="6" t="str">
        <f>IF(Table1[[#This Row],[mangrove.weights.ssp126.2050]]="","",Table1[[#This Row],[mangrove.weights.ssp126.2050]]*Table1[[#This Row],[mangrove.mn.ssp126.2050]])</f>
        <v/>
      </c>
      <c r="V38" s="7" t="e">
        <f t="shared" si="0"/>
        <v>#DIV/0!</v>
      </c>
      <c r="Y38" s="6" t="str">
        <f>IF(Table1[[#This Row],[seagrass.mn.ssp126.2100]]="", "", (Table1[[#This Row],[seagrass.sd.ssp126.2100]]/Table1[[#This Row],[seagrass.mn.ssp126.2100]])^-1)</f>
        <v/>
      </c>
      <c r="Z38" s="6" t="str">
        <f>IF(Table1[[#This Row],[seagrass.weights.ssp126.2100]]="","", Table1[[#This Row],[seagrass.weights.ssp126.2100]]*Table1[[#This Row],[seagrass.mn.ssp126.2100]])</f>
        <v/>
      </c>
      <c r="AC38" s="6" t="str">
        <f>IF(Table1[[#This Row],[corals.mn.ssp126.2100]]="","",(Table1[[#This Row],[corals.sd.ssp126.2100]]/Table1[[#This Row],[corals.mn.ssp126.2100]])^-1)</f>
        <v/>
      </c>
      <c r="AD38" s="6" t="str">
        <f>IF( Table1[[#This Row],[Coral.weights.ssp126.2100]]="","", Table1[[#This Row],[Coral.weights.ssp126.2100]]*Table1[[#This Row],[corals.mn.ssp126.2100]])</f>
        <v/>
      </c>
      <c r="AG38" s="8" t="str">
        <f>IF(Table1[[#This Row],[mangrove.mn.ssp126.2100]]="","",(Table1[[#This Row],[mangrove.sd.ssp126.2100]]/Table1[[#This Row],[mangrove.mn.ssp126.2100]])^-1)</f>
        <v/>
      </c>
      <c r="AH38" s="6" t="str">
        <f>IF(Table1[[#This Row],[mangrove.weights.ssp126.2100]]="","",Table1[[#This Row],[mangrove.weights.ssp126.2100]]*Table1[[#This Row],[mangrove.mn.ssp126.2100]])</f>
        <v/>
      </c>
      <c r="AI38" s="7" t="e">
        <f t="shared" si="1"/>
        <v>#DIV/0!</v>
      </c>
      <c r="AL38" s="6" t="str">
        <f>IF(Table1[[#This Row],[seagrass.mn.ssp245.2050]]="","",(Table1[[#This Row],[seagrass.sd.ssp245.2050]]/Table1[[#This Row],[seagrass.mn.ssp245.2050]])^-1)</f>
        <v/>
      </c>
      <c r="AM38" s="6" t="str">
        <f>IF(Table1[[#This Row],[seagrass.weights.ssp245.2050]]="","",Table1[[#This Row],[seagrass.weights.ssp245.2050]]*Table1[[#This Row],[seagrass.mn.ssp245.2050]])</f>
        <v/>
      </c>
      <c r="AS38" s="5"/>
      <c r="AT38" s="8"/>
      <c r="AU38" s="8"/>
      <c r="AV38" s="7" t="e">
        <f t="shared" si="2"/>
        <v>#DIV/0!</v>
      </c>
      <c r="AX38" s="5"/>
      <c r="AY38" s="6"/>
      <c r="AZ38" s="6"/>
      <c r="BB38" s="5"/>
      <c r="BC38" s="8"/>
      <c r="BD38" s="8"/>
      <c r="BE38" s="5"/>
      <c r="BF38" s="5"/>
      <c r="BG38" s="6"/>
      <c r="BH38" s="6"/>
      <c r="BI38" s="7" t="e">
        <f t="shared" si="3"/>
        <v>#DIV/0!</v>
      </c>
      <c r="BK38" s="5"/>
      <c r="BL38" s="6"/>
      <c r="BM38" s="6"/>
      <c r="BO38" s="5"/>
      <c r="BP38" s="6"/>
      <c r="BQ38" s="6"/>
      <c r="BR38" s="5"/>
      <c r="BS38" s="5"/>
      <c r="BT38" s="6"/>
      <c r="BU38" s="6"/>
      <c r="BV38" s="7" t="e">
        <f t="shared" si="4"/>
        <v>#DIV/0!</v>
      </c>
      <c r="BX38" s="5"/>
      <c r="BY38" s="8"/>
      <c r="BZ38" s="8"/>
      <c r="CA38" s="5"/>
      <c r="CB38" s="5"/>
      <c r="CC38" s="8"/>
      <c r="CD38" s="8"/>
      <c r="CE38" s="5"/>
      <c r="CF38" s="5"/>
      <c r="CG38" s="12"/>
      <c r="CH38" s="17"/>
      <c r="CI38" s="9" t="e">
        <f t="shared" si="5"/>
        <v>#DIV/0!</v>
      </c>
      <c r="CJ38" s="5"/>
      <c r="CL38" s="5"/>
      <c r="CM38" s="5"/>
      <c r="CP38" s="5"/>
      <c r="CT38" s="5"/>
    </row>
    <row r="39" spans="1:98" x14ac:dyDescent="0.25">
      <c r="A39" s="5" t="s">
        <v>82</v>
      </c>
      <c r="B39" s="5">
        <v>47.58934</v>
      </c>
      <c r="C39" s="5">
        <v>3.6788979999999998</v>
      </c>
      <c r="E39" s="5">
        <v>0</v>
      </c>
      <c r="G39" s="5">
        <v>0</v>
      </c>
      <c r="I39" s="5">
        <v>0</v>
      </c>
      <c r="L39" s="6" t="str">
        <f>IF(Table1[[#This Row],[seagrass.mn.ssp126.2050]]="","",(Table1[[#This Row],[seagrass.sd.ssp126.2050]]/Table1[[#This Row],[seagrass.mn.ssp126.2050]])^-1)</f>
        <v/>
      </c>
      <c r="M39" s="6" t="str">
        <f>IF(Table1[[#This Row],[seagrass.weights.ssp126.2050]]="","",Table1[[#This Row],[seagrass.weights.ssp126.2050]]*Table1[[#This Row],[seagrass.mn.ssp126.2050]])</f>
        <v/>
      </c>
      <c r="P39" s="6" t="str">
        <f>IF(Table1[[#This Row],[corals.mn.ssp126.2050]]="","",(Table1[[#This Row],[corals.sd.ssp126.2050]]/Table1[[#This Row],[corals.mn.ssp126.2050]])^-1)</f>
        <v/>
      </c>
      <c r="Q39" s="6" t="str">
        <f>IF(Table1[[#This Row],[coral.weights.ssp126.2050]]="","",Table1[[#This Row],[coral.weights.ssp126.2050]]*Table1[[#This Row],[corals.mn.ssp126.2050]])</f>
        <v/>
      </c>
      <c r="T39" s="6" t="str">
        <f>IF(Table1[[#This Row],[mangrove.mn.ssp126.2050]]="","",(Table1[[#This Row],[mangrove.sd.ssp126.2050]]/Table1[[#This Row],[mangrove.mn.ssp126.2050]])^-1)</f>
        <v/>
      </c>
      <c r="U39" s="6" t="str">
        <f>IF(Table1[[#This Row],[mangrove.weights.ssp126.2050]]="","",Table1[[#This Row],[mangrove.weights.ssp126.2050]]*Table1[[#This Row],[mangrove.mn.ssp126.2050]])</f>
        <v/>
      </c>
      <c r="V39" s="7" t="e">
        <f t="shared" si="0"/>
        <v>#DIV/0!</v>
      </c>
      <c r="Y39" s="6" t="str">
        <f>IF(Table1[[#This Row],[seagrass.mn.ssp126.2100]]="", "", (Table1[[#This Row],[seagrass.sd.ssp126.2100]]/Table1[[#This Row],[seagrass.mn.ssp126.2100]])^-1)</f>
        <v/>
      </c>
      <c r="Z39" s="6" t="str">
        <f>IF(Table1[[#This Row],[seagrass.weights.ssp126.2100]]="","", Table1[[#This Row],[seagrass.weights.ssp126.2100]]*Table1[[#This Row],[seagrass.mn.ssp126.2100]])</f>
        <v/>
      </c>
      <c r="AC39" s="6" t="str">
        <f>IF(Table1[[#This Row],[corals.mn.ssp126.2100]]="","",(Table1[[#This Row],[corals.sd.ssp126.2100]]/Table1[[#This Row],[corals.mn.ssp126.2100]])^-1)</f>
        <v/>
      </c>
      <c r="AD39" s="6" t="str">
        <f>IF( Table1[[#This Row],[Coral.weights.ssp126.2100]]="","", Table1[[#This Row],[Coral.weights.ssp126.2100]]*Table1[[#This Row],[corals.mn.ssp126.2100]])</f>
        <v/>
      </c>
      <c r="AG39" s="8" t="str">
        <f>IF(Table1[[#This Row],[mangrove.mn.ssp126.2100]]="","",(Table1[[#This Row],[mangrove.sd.ssp126.2100]]/Table1[[#This Row],[mangrove.mn.ssp126.2100]])^-1)</f>
        <v/>
      </c>
      <c r="AH39" s="6" t="str">
        <f>IF(Table1[[#This Row],[mangrove.weights.ssp126.2100]]="","",Table1[[#This Row],[mangrove.weights.ssp126.2100]]*Table1[[#This Row],[mangrove.mn.ssp126.2100]])</f>
        <v/>
      </c>
      <c r="AI39" s="7" t="e">
        <f t="shared" si="1"/>
        <v>#DIV/0!</v>
      </c>
      <c r="AL39" s="6" t="str">
        <f>IF(Table1[[#This Row],[seagrass.mn.ssp245.2050]]="","",(Table1[[#This Row],[seagrass.sd.ssp245.2050]]/Table1[[#This Row],[seagrass.mn.ssp245.2050]])^-1)</f>
        <v/>
      </c>
      <c r="AM39" s="6" t="str">
        <f>IF(Table1[[#This Row],[seagrass.weights.ssp245.2050]]="","",Table1[[#This Row],[seagrass.weights.ssp245.2050]]*Table1[[#This Row],[seagrass.mn.ssp245.2050]])</f>
        <v/>
      </c>
      <c r="AS39" s="5"/>
      <c r="AT39" s="8"/>
      <c r="AU39" s="8"/>
      <c r="AV39" s="7" t="e">
        <f t="shared" si="2"/>
        <v>#DIV/0!</v>
      </c>
      <c r="AX39" s="5"/>
      <c r="AY39" s="6"/>
      <c r="AZ39" s="6"/>
      <c r="BB39" s="5"/>
      <c r="BC39" s="8"/>
      <c r="BD39" s="8"/>
      <c r="BE39" s="5"/>
      <c r="BF39" s="5"/>
      <c r="BG39" s="6"/>
      <c r="BH39" s="6"/>
      <c r="BI39" s="7" t="e">
        <f t="shared" si="3"/>
        <v>#DIV/0!</v>
      </c>
      <c r="BK39" s="5"/>
      <c r="BL39" s="6"/>
      <c r="BM39" s="6"/>
      <c r="BO39" s="5"/>
      <c r="BP39" s="6"/>
      <c r="BQ39" s="6"/>
      <c r="BR39" s="5"/>
      <c r="BS39" s="5"/>
      <c r="BT39" s="6"/>
      <c r="BU39" s="6"/>
      <c r="BV39" s="7" t="e">
        <f t="shared" si="4"/>
        <v>#DIV/0!</v>
      </c>
      <c r="BX39" s="5"/>
      <c r="BY39" s="8"/>
      <c r="BZ39" s="8"/>
      <c r="CA39" s="5"/>
      <c r="CB39" s="5"/>
      <c r="CC39" s="8"/>
      <c r="CD39" s="8"/>
      <c r="CE39" s="5"/>
      <c r="CF39" s="5"/>
      <c r="CG39" s="12"/>
      <c r="CH39" s="17"/>
      <c r="CI39" s="9" t="e">
        <f t="shared" si="5"/>
        <v>#DIV/0!</v>
      </c>
      <c r="CJ39" s="5"/>
      <c r="CL39" s="5"/>
      <c r="CM39" s="5"/>
      <c r="CP39" s="5"/>
      <c r="CT39" s="5"/>
    </row>
    <row r="40" spans="1:98" x14ac:dyDescent="0.25">
      <c r="A40" s="5" t="s">
        <v>83</v>
      </c>
      <c r="B40" s="5">
        <v>46.58934</v>
      </c>
      <c r="C40" s="5">
        <v>3.4288979999999998</v>
      </c>
      <c r="E40" s="5">
        <v>0</v>
      </c>
      <c r="G40" s="5">
        <v>0</v>
      </c>
      <c r="I40" s="5">
        <v>0</v>
      </c>
      <c r="L40" s="6" t="str">
        <f>IF(Table1[[#This Row],[seagrass.mn.ssp126.2050]]="","",(Table1[[#This Row],[seagrass.sd.ssp126.2050]]/Table1[[#This Row],[seagrass.mn.ssp126.2050]])^-1)</f>
        <v/>
      </c>
      <c r="M40" s="6" t="str">
        <f>IF(Table1[[#This Row],[seagrass.weights.ssp126.2050]]="","",Table1[[#This Row],[seagrass.weights.ssp126.2050]]*Table1[[#This Row],[seagrass.mn.ssp126.2050]])</f>
        <v/>
      </c>
      <c r="P40" s="6" t="str">
        <f>IF(Table1[[#This Row],[corals.mn.ssp126.2050]]="","",(Table1[[#This Row],[corals.sd.ssp126.2050]]/Table1[[#This Row],[corals.mn.ssp126.2050]])^-1)</f>
        <v/>
      </c>
      <c r="Q40" s="6" t="str">
        <f>IF(Table1[[#This Row],[coral.weights.ssp126.2050]]="","",Table1[[#This Row],[coral.weights.ssp126.2050]]*Table1[[#This Row],[corals.mn.ssp126.2050]])</f>
        <v/>
      </c>
      <c r="T40" s="6" t="str">
        <f>IF(Table1[[#This Row],[mangrove.mn.ssp126.2050]]="","",(Table1[[#This Row],[mangrove.sd.ssp126.2050]]/Table1[[#This Row],[mangrove.mn.ssp126.2050]])^-1)</f>
        <v/>
      </c>
      <c r="U40" s="6" t="str">
        <f>IF(Table1[[#This Row],[mangrove.weights.ssp126.2050]]="","",Table1[[#This Row],[mangrove.weights.ssp126.2050]]*Table1[[#This Row],[mangrove.mn.ssp126.2050]])</f>
        <v/>
      </c>
      <c r="V40" s="7" t="e">
        <f t="shared" si="0"/>
        <v>#DIV/0!</v>
      </c>
      <c r="Y40" s="6" t="str">
        <f>IF(Table1[[#This Row],[seagrass.mn.ssp126.2100]]="", "", (Table1[[#This Row],[seagrass.sd.ssp126.2100]]/Table1[[#This Row],[seagrass.mn.ssp126.2100]])^-1)</f>
        <v/>
      </c>
      <c r="Z40" s="6" t="str">
        <f>IF(Table1[[#This Row],[seagrass.weights.ssp126.2100]]="","", Table1[[#This Row],[seagrass.weights.ssp126.2100]]*Table1[[#This Row],[seagrass.mn.ssp126.2100]])</f>
        <v/>
      </c>
      <c r="AC40" s="6" t="str">
        <f>IF(Table1[[#This Row],[corals.mn.ssp126.2100]]="","",(Table1[[#This Row],[corals.sd.ssp126.2100]]/Table1[[#This Row],[corals.mn.ssp126.2100]])^-1)</f>
        <v/>
      </c>
      <c r="AD40" s="6" t="str">
        <f>IF( Table1[[#This Row],[Coral.weights.ssp126.2100]]="","", Table1[[#This Row],[Coral.weights.ssp126.2100]]*Table1[[#This Row],[corals.mn.ssp126.2100]])</f>
        <v/>
      </c>
      <c r="AG40" s="8" t="str">
        <f>IF(Table1[[#This Row],[mangrove.mn.ssp126.2100]]="","",(Table1[[#This Row],[mangrove.sd.ssp126.2100]]/Table1[[#This Row],[mangrove.mn.ssp126.2100]])^-1)</f>
        <v/>
      </c>
      <c r="AH40" s="6" t="str">
        <f>IF(Table1[[#This Row],[mangrove.weights.ssp126.2100]]="","",Table1[[#This Row],[mangrove.weights.ssp126.2100]]*Table1[[#This Row],[mangrove.mn.ssp126.2100]])</f>
        <v/>
      </c>
      <c r="AI40" s="7" t="e">
        <f t="shared" si="1"/>
        <v>#DIV/0!</v>
      </c>
      <c r="AL40" s="6" t="str">
        <f>IF(Table1[[#This Row],[seagrass.mn.ssp245.2050]]="","",(Table1[[#This Row],[seagrass.sd.ssp245.2050]]/Table1[[#This Row],[seagrass.mn.ssp245.2050]])^-1)</f>
        <v/>
      </c>
      <c r="AM40" s="6" t="str">
        <f>IF(Table1[[#This Row],[seagrass.weights.ssp245.2050]]="","",Table1[[#This Row],[seagrass.weights.ssp245.2050]]*Table1[[#This Row],[seagrass.mn.ssp245.2050]])</f>
        <v/>
      </c>
      <c r="AS40" s="5"/>
      <c r="AT40" s="8"/>
      <c r="AU40" s="8"/>
      <c r="AV40" s="7" t="e">
        <f t="shared" si="2"/>
        <v>#DIV/0!</v>
      </c>
      <c r="AX40" s="5"/>
      <c r="AY40" s="6"/>
      <c r="AZ40" s="6"/>
      <c r="BB40" s="5"/>
      <c r="BC40" s="8"/>
      <c r="BD40" s="8"/>
      <c r="BE40" s="5"/>
      <c r="BF40" s="5"/>
      <c r="BG40" s="6"/>
      <c r="BH40" s="6"/>
      <c r="BI40" s="7" t="e">
        <f t="shared" si="3"/>
        <v>#DIV/0!</v>
      </c>
      <c r="BK40" s="5"/>
      <c r="BL40" s="6"/>
      <c r="BM40" s="6"/>
      <c r="BO40" s="5"/>
      <c r="BP40" s="6"/>
      <c r="BQ40" s="6"/>
      <c r="BR40" s="5"/>
      <c r="BS40" s="5"/>
      <c r="BT40" s="6"/>
      <c r="BU40" s="6"/>
      <c r="BV40" s="7" t="e">
        <f t="shared" si="4"/>
        <v>#DIV/0!</v>
      </c>
      <c r="BX40" s="5"/>
      <c r="BY40" s="8"/>
      <c r="BZ40" s="8"/>
      <c r="CA40" s="5"/>
      <c r="CB40" s="5"/>
      <c r="CC40" s="8"/>
      <c r="CD40" s="8"/>
      <c r="CE40" s="5"/>
      <c r="CF40" s="5"/>
      <c r="CG40" s="12"/>
      <c r="CH40" s="17"/>
      <c r="CI40" s="9" t="e">
        <f t="shared" si="5"/>
        <v>#DIV/0!</v>
      </c>
      <c r="CJ40" s="5"/>
      <c r="CL40" s="5"/>
      <c r="CM40" s="5"/>
      <c r="CP40" s="5"/>
      <c r="CT40" s="5"/>
    </row>
    <row r="41" spans="1:98" x14ac:dyDescent="0.25">
      <c r="A41" s="5" t="s">
        <v>84</v>
      </c>
      <c r="B41" s="5">
        <v>46.83934</v>
      </c>
      <c r="C41" s="5">
        <v>3.4288979999999998</v>
      </c>
      <c r="E41" s="5">
        <v>0</v>
      </c>
      <c r="G41" s="5">
        <v>0</v>
      </c>
      <c r="I41" s="5">
        <v>0</v>
      </c>
      <c r="L41" s="6" t="str">
        <f>IF(Table1[[#This Row],[seagrass.mn.ssp126.2050]]="","",(Table1[[#This Row],[seagrass.sd.ssp126.2050]]/Table1[[#This Row],[seagrass.mn.ssp126.2050]])^-1)</f>
        <v/>
      </c>
      <c r="M41" s="6" t="str">
        <f>IF(Table1[[#This Row],[seagrass.weights.ssp126.2050]]="","",Table1[[#This Row],[seagrass.weights.ssp126.2050]]*Table1[[#This Row],[seagrass.mn.ssp126.2050]])</f>
        <v/>
      </c>
      <c r="P41" s="6" t="str">
        <f>IF(Table1[[#This Row],[corals.mn.ssp126.2050]]="","",(Table1[[#This Row],[corals.sd.ssp126.2050]]/Table1[[#This Row],[corals.mn.ssp126.2050]])^-1)</f>
        <v/>
      </c>
      <c r="Q41" s="6" t="str">
        <f>IF(Table1[[#This Row],[coral.weights.ssp126.2050]]="","",Table1[[#This Row],[coral.weights.ssp126.2050]]*Table1[[#This Row],[corals.mn.ssp126.2050]])</f>
        <v/>
      </c>
      <c r="T41" s="6" t="str">
        <f>IF(Table1[[#This Row],[mangrove.mn.ssp126.2050]]="","",(Table1[[#This Row],[mangrove.sd.ssp126.2050]]/Table1[[#This Row],[mangrove.mn.ssp126.2050]])^-1)</f>
        <v/>
      </c>
      <c r="U41" s="6" t="str">
        <f>IF(Table1[[#This Row],[mangrove.weights.ssp126.2050]]="","",Table1[[#This Row],[mangrove.weights.ssp126.2050]]*Table1[[#This Row],[mangrove.mn.ssp126.2050]])</f>
        <v/>
      </c>
      <c r="V41" s="7" t="e">
        <f t="shared" si="0"/>
        <v>#DIV/0!</v>
      </c>
      <c r="Y41" s="6" t="str">
        <f>IF(Table1[[#This Row],[seagrass.mn.ssp126.2100]]="", "", (Table1[[#This Row],[seagrass.sd.ssp126.2100]]/Table1[[#This Row],[seagrass.mn.ssp126.2100]])^-1)</f>
        <v/>
      </c>
      <c r="Z41" s="6" t="str">
        <f>IF(Table1[[#This Row],[seagrass.weights.ssp126.2100]]="","", Table1[[#This Row],[seagrass.weights.ssp126.2100]]*Table1[[#This Row],[seagrass.mn.ssp126.2100]])</f>
        <v/>
      </c>
      <c r="AC41" s="6" t="str">
        <f>IF(Table1[[#This Row],[corals.mn.ssp126.2100]]="","",(Table1[[#This Row],[corals.sd.ssp126.2100]]/Table1[[#This Row],[corals.mn.ssp126.2100]])^-1)</f>
        <v/>
      </c>
      <c r="AD41" s="6" t="str">
        <f>IF( Table1[[#This Row],[Coral.weights.ssp126.2100]]="","", Table1[[#This Row],[Coral.weights.ssp126.2100]]*Table1[[#This Row],[corals.mn.ssp126.2100]])</f>
        <v/>
      </c>
      <c r="AG41" s="8" t="str">
        <f>IF(Table1[[#This Row],[mangrove.mn.ssp126.2100]]="","",(Table1[[#This Row],[mangrove.sd.ssp126.2100]]/Table1[[#This Row],[mangrove.mn.ssp126.2100]])^-1)</f>
        <v/>
      </c>
      <c r="AH41" s="6" t="str">
        <f>IF(Table1[[#This Row],[mangrove.weights.ssp126.2100]]="","",Table1[[#This Row],[mangrove.weights.ssp126.2100]]*Table1[[#This Row],[mangrove.mn.ssp126.2100]])</f>
        <v/>
      </c>
      <c r="AI41" s="7" t="e">
        <f t="shared" si="1"/>
        <v>#DIV/0!</v>
      </c>
      <c r="AL41" s="6" t="str">
        <f>IF(Table1[[#This Row],[seagrass.mn.ssp245.2050]]="","",(Table1[[#This Row],[seagrass.sd.ssp245.2050]]/Table1[[#This Row],[seagrass.mn.ssp245.2050]])^-1)</f>
        <v/>
      </c>
      <c r="AM41" s="6" t="str">
        <f>IF(Table1[[#This Row],[seagrass.weights.ssp245.2050]]="","",Table1[[#This Row],[seagrass.weights.ssp245.2050]]*Table1[[#This Row],[seagrass.mn.ssp245.2050]])</f>
        <v/>
      </c>
      <c r="AS41" s="5"/>
      <c r="AT41" s="8"/>
      <c r="AU41" s="8"/>
      <c r="AV41" s="7" t="e">
        <f t="shared" si="2"/>
        <v>#DIV/0!</v>
      </c>
      <c r="AX41" s="5"/>
      <c r="AY41" s="6"/>
      <c r="AZ41" s="6"/>
      <c r="BB41" s="5"/>
      <c r="BC41" s="8"/>
      <c r="BD41" s="8"/>
      <c r="BE41" s="5"/>
      <c r="BF41" s="5"/>
      <c r="BG41" s="6"/>
      <c r="BH41" s="6"/>
      <c r="BI41" s="7" t="e">
        <f t="shared" si="3"/>
        <v>#DIV/0!</v>
      </c>
      <c r="BK41" s="5"/>
      <c r="BL41" s="6"/>
      <c r="BM41" s="6"/>
      <c r="BO41" s="5"/>
      <c r="BP41" s="6"/>
      <c r="BQ41" s="6"/>
      <c r="BR41" s="5"/>
      <c r="BS41" s="5"/>
      <c r="BT41" s="6"/>
      <c r="BU41" s="6"/>
      <c r="BV41" s="7" t="e">
        <f t="shared" si="4"/>
        <v>#DIV/0!</v>
      </c>
      <c r="BX41" s="5"/>
      <c r="BY41" s="8"/>
      <c r="BZ41" s="8"/>
      <c r="CA41" s="5"/>
      <c r="CB41" s="5"/>
      <c r="CC41" s="8"/>
      <c r="CD41" s="8"/>
      <c r="CE41" s="5"/>
      <c r="CF41" s="5"/>
      <c r="CG41" s="12"/>
      <c r="CH41" s="17"/>
      <c r="CI41" s="9" t="e">
        <f t="shared" si="5"/>
        <v>#DIV/0!</v>
      </c>
      <c r="CJ41" s="5"/>
      <c r="CL41" s="5"/>
      <c r="CM41" s="5"/>
      <c r="CP41" s="5"/>
      <c r="CT41" s="5"/>
    </row>
    <row r="42" spans="1:98" x14ac:dyDescent="0.25">
      <c r="A42" s="5" t="s">
        <v>85</v>
      </c>
      <c r="B42" s="5">
        <v>47.08934</v>
      </c>
      <c r="C42" s="5">
        <v>3.4288979999999998</v>
      </c>
      <c r="E42" s="5">
        <v>0</v>
      </c>
      <c r="G42" s="5">
        <v>0</v>
      </c>
      <c r="I42" s="5">
        <v>0</v>
      </c>
      <c r="L42" s="6" t="str">
        <f>IF(Table1[[#This Row],[seagrass.mn.ssp126.2050]]="","",(Table1[[#This Row],[seagrass.sd.ssp126.2050]]/Table1[[#This Row],[seagrass.mn.ssp126.2050]])^-1)</f>
        <v/>
      </c>
      <c r="M42" s="6" t="str">
        <f>IF(Table1[[#This Row],[seagrass.weights.ssp126.2050]]="","",Table1[[#This Row],[seagrass.weights.ssp126.2050]]*Table1[[#This Row],[seagrass.mn.ssp126.2050]])</f>
        <v/>
      </c>
      <c r="P42" s="6" t="str">
        <f>IF(Table1[[#This Row],[corals.mn.ssp126.2050]]="","",(Table1[[#This Row],[corals.sd.ssp126.2050]]/Table1[[#This Row],[corals.mn.ssp126.2050]])^-1)</f>
        <v/>
      </c>
      <c r="Q42" s="6" t="str">
        <f>IF(Table1[[#This Row],[coral.weights.ssp126.2050]]="","",Table1[[#This Row],[coral.weights.ssp126.2050]]*Table1[[#This Row],[corals.mn.ssp126.2050]])</f>
        <v/>
      </c>
      <c r="T42" s="6" t="str">
        <f>IF(Table1[[#This Row],[mangrove.mn.ssp126.2050]]="","",(Table1[[#This Row],[mangrove.sd.ssp126.2050]]/Table1[[#This Row],[mangrove.mn.ssp126.2050]])^-1)</f>
        <v/>
      </c>
      <c r="U42" s="6" t="str">
        <f>IF(Table1[[#This Row],[mangrove.weights.ssp126.2050]]="","",Table1[[#This Row],[mangrove.weights.ssp126.2050]]*Table1[[#This Row],[mangrove.mn.ssp126.2050]])</f>
        <v/>
      </c>
      <c r="V42" s="7" t="e">
        <f t="shared" si="0"/>
        <v>#DIV/0!</v>
      </c>
      <c r="Y42" s="6" t="str">
        <f>IF(Table1[[#This Row],[seagrass.mn.ssp126.2100]]="", "", (Table1[[#This Row],[seagrass.sd.ssp126.2100]]/Table1[[#This Row],[seagrass.mn.ssp126.2100]])^-1)</f>
        <v/>
      </c>
      <c r="Z42" s="6" t="str">
        <f>IF(Table1[[#This Row],[seagrass.weights.ssp126.2100]]="","", Table1[[#This Row],[seagrass.weights.ssp126.2100]]*Table1[[#This Row],[seagrass.mn.ssp126.2100]])</f>
        <v/>
      </c>
      <c r="AC42" s="6" t="str">
        <f>IF(Table1[[#This Row],[corals.mn.ssp126.2100]]="","",(Table1[[#This Row],[corals.sd.ssp126.2100]]/Table1[[#This Row],[corals.mn.ssp126.2100]])^-1)</f>
        <v/>
      </c>
      <c r="AD42" s="6" t="str">
        <f>IF( Table1[[#This Row],[Coral.weights.ssp126.2100]]="","", Table1[[#This Row],[Coral.weights.ssp126.2100]]*Table1[[#This Row],[corals.mn.ssp126.2100]])</f>
        <v/>
      </c>
      <c r="AG42" s="8" t="str">
        <f>IF(Table1[[#This Row],[mangrove.mn.ssp126.2100]]="","",(Table1[[#This Row],[mangrove.sd.ssp126.2100]]/Table1[[#This Row],[mangrove.mn.ssp126.2100]])^-1)</f>
        <v/>
      </c>
      <c r="AH42" s="6" t="str">
        <f>IF(Table1[[#This Row],[mangrove.weights.ssp126.2100]]="","",Table1[[#This Row],[mangrove.weights.ssp126.2100]]*Table1[[#This Row],[mangrove.mn.ssp126.2100]])</f>
        <v/>
      </c>
      <c r="AI42" s="7" t="e">
        <f t="shared" si="1"/>
        <v>#DIV/0!</v>
      </c>
      <c r="AL42" s="6" t="str">
        <f>IF(Table1[[#This Row],[seagrass.mn.ssp245.2050]]="","",(Table1[[#This Row],[seagrass.sd.ssp245.2050]]/Table1[[#This Row],[seagrass.mn.ssp245.2050]])^-1)</f>
        <v/>
      </c>
      <c r="AM42" s="6" t="str">
        <f>IF(Table1[[#This Row],[seagrass.weights.ssp245.2050]]="","",Table1[[#This Row],[seagrass.weights.ssp245.2050]]*Table1[[#This Row],[seagrass.mn.ssp245.2050]])</f>
        <v/>
      </c>
      <c r="AS42" s="5"/>
      <c r="AT42" s="8"/>
      <c r="AU42" s="8"/>
      <c r="AV42" s="7" t="e">
        <f t="shared" si="2"/>
        <v>#DIV/0!</v>
      </c>
      <c r="AX42" s="5"/>
      <c r="AY42" s="6"/>
      <c r="AZ42" s="6"/>
      <c r="BB42" s="5"/>
      <c r="BC42" s="8"/>
      <c r="BD42" s="8"/>
      <c r="BE42" s="5"/>
      <c r="BF42" s="5"/>
      <c r="BG42" s="6"/>
      <c r="BH42" s="6"/>
      <c r="BI42" s="7" t="e">
        <f t="shared" si="3"/>
        <v>#DIV/0!</v>
      </c>
      <c r="BK42" s="5"/>
      <c r="BL42" s="6"/>
      <c r="BM42" s="6"/>
      <c r="BO42" s="5"/>
      <c r="BP42" s="6"/>
      <c r="BQ42" s="6"/>
      <c r="BR42" s="5"/>
      <c r="BS42" s="5"/>
      <c r="BT42" s="6"/>
      <c r="BU42" s="6"/>
      <c r="BV42" s="7" t="e">
        <f t="shared" si="4"/>
        <v>#DIV/0!</v>
      </c>
      <c r="BX42" s="5"/>
      <c r="BY42" s="8"/>
      <c r="BZ42" s="8"/>
      <c r="CA42" s="5"/>
      <c r="CB42" s="5"/>
      <c r="CC42" s="8"/>
      <c r="CD42" s="8"/>
      <c r="CE42" s="5"/>
      <c r="CF42" s="5"/>
      <c r="CG42" s="12"/>
      <c r="CH42" s="17"/>
      <c r="CI42" s="9" t="e">
        <f t="shared" si="5"/>
        <v>#DIV/0!</v>
      </c>
      <c r="CJ42" s="5"/>
      <c r="CL42" s="5"/>
      <c r="CM42" s="5"/>
      <c r="CP42" s="5"/>
      <c r="CT42" s="5"/>
    </row>
    <row r="43" spans="1:98" x14ac:dyDescent="0.25">
      <c r="A43" s="5" t="s">
        <v>86</v>
      </c>
      <c r="B43" s="5">
        <v>46.33934</v>
      </c>
      <c r="C43" s="5">
        <v>3.1788979999999998</v>
      </c>
      <c r="E43" s="5">
        <v>0</v>
      </c>
      <c r="G43" s="5">
        <v>0</v>
      </c>
      <c r="I43" s="5">
        <v>0</v>
      </c>
      <c r="L43" s="6" t="str">
        <f>IF(Table1[[#This Row],[seagrass.mn.ssp126.2050]]="","",(Table1[[#This Row],[seagrass.sd.ssp126.2050]]/Table1[[#This Row],[seagrass.mn.ssp126.2050]])^-1)</f>
        <v/>
      </c>
      <c r="M43" s="6" t="str">
        <f>IF(Table1[[#This Row],[seagrass.weights.ssp126.2050]]="","",Table1[[#This Row],[seagrass.weights.ssp126.2050]]*Table1[[#This Row],[seagrass.mn.ssp126.2050]])</f>
        <v/>
      </c>
      <c r="P43" s="6" t="str">
        <f>IF(Table1[[#This Row],[corals.mn.ssp126.2050]]="","",(Table1[[#This Row],[corals.sd.ssp126.2050]]/Table1[[#This Row],[corals.mn.ssp126.2050]])^-1)</f>
        <v/>
      </c>
      <c r="Q43" s="6" t="str">
        <f>IF(Table1[[#This Row],[coral.weights.ssp126.2050]]="","",Table1[[#This Row],[coral.weights.ssp126.2050]]*Table1[[#This Row],[corals.mn.ssp126.2050]])</f>
        <v/>
      </c>
      <c r="T43" s="6" t="str">
        <f>IF(Table1[[#This Row],[mangrove.mn.ssp126.2050]]="","",(Table1[[#This Row],[mangrove.sd.ssp126.2050]]/Table1[[#This Row],[mangrove.mn.ssp126.2050]])^-1)</f>
        <v/>
      </c>
      <c r="U43" s="6" t="str">
        <f>IF(Table1[[#This Row],[mangrove.weights.ssp126.2050]]="","",Table1[[#This Row],[mangrove.weights.ssp126.2050]]*Table1[[#This Row],[mangrove.mn.ssp126.2050]])</f>
        <v/>
      </c>
      <c r="V43" s="7" t="e">
        <f t="shared" si="0"/>
        <v>#DIV/0!</v>
      </c>
      <c r="Y43" s="6" t="str">
        <f>IF(Table1[[#This Row],[seagrass.mn.ssp126.2100]]="", "", (Table1[[#This Row],[seagrass.sd.ssp126.2100]]/Table1[[#This Row],[seagrass.mn.ssp126.2100]])^-1)</f>
        <v/>
      </c>
      <c r="Z43" s="6" t="str">
        <f>IF(Table1[[#This Row],[seagrass.weights.ssp126.2100]]="","", Table1[[#This Row],[seagrass.weights.ssp126.2100]]*Table1[[#This Row],[seagrass.mn.ssp126.2100]])</f>
        <v/>
      </c>
      <c r="AC43" s="6" t="str">
        <f>IF(Table1[[#This Row],[corals.mn.ssp126.2100]]="","",(Table1[[#This Row],[corals.sd.ssp126.2100]]/Table1[[#This Row],[corals.mn.ssp126.2100]])^-1)</f>
        <v/>
      </c>
      <c r="AD43" s="6" t="str">
        <f>IF( Table1[[#This Row],[Coral.weights.ssp126.2100]]="","", Table1[[#This Row],[Coral.weights.ssp126.2100]]*Table1[[#This Row],[corals.mn.ssp126.2100]])</f>
        <v/>
      </c>
      <c r="AG43" s="8" t="str">
        <f>IF(Table1[[#This Row],[mangrove.mn.ssp126.2100]]="","",(Table1[[#This Row],[mangrove.sd.ssp126.2100]]/Table1[[#This Row],[mangrove.mn.ssp126.2100]])^-1)</f>
        <v/>
      </c>
      <c r="AH43" s="6" t="str">
        <f>IF(Table1[[#This Row],[mangrove.weights.ssp126.2100]]="","",Table1[[#This Row],[mangrove.weights.ssp126.2100]]*Table1[[#This Row],[mangrove.mn.ssp126.2100]])</f>
        <v/>
      </c>
      <c r="AI43" s="7" t="e">
        <f t="shared" si="1"/>
        <v>#DIV/0!</v>
      </c>
      <c r="AL43" s="6" t="str">
        <f>IF(Table1[[#This Row],[seagrass.mn.ssp245.2050]]="","",(Table1[[#This Row],[seagrass.sd.ssp245.2050]]/Table1[[#This Row],[seagrass.mn.ssp245.2050]])^-1)</f>
        <v/>
      </c>
      <c r="AM43" s="6" t="str">
        <f>IF(Table1[[#This Row],[seagrass.weights.ssp245.2050]]="","",Table1[[#This Row],[seagrass.weights.ssp245.2050]]*Table1[[#This Row],[seagrass.mn.ssp245.2050]])</f>
        <v/>
      </c>
      <c r="AS43" s="5"/>
      <c r="AT43" s="8"/>
      <c r="AU43" s="8"/>
      <c r="AV43" s="7" t="e">
        <f t="shared" si="2"/>
        <v>#DIV/0!</v>
      </c>
      <c r="AX43" s="5"/>
      <c r="AY43" s="6"/>
      <c r="AZ43" s="6"/>
      <c r="BB43" s="5"/>
      <c r="BC43" s="8"/>
      <c r="BD43" s="8"/>
      <c r="BE43" s="5"/>
      <c r="BF43" s="5"/>
      <c r="BG43" s="6"/>
      <c r="BH43" s="6"/>
      <c r="BI43" s="7" t="e">
        <f t="shared" si="3"/>
        <v>#DIV/0!</v>
      </c>
      <c r="BK43" s="5"/>
      <c r="BL43" s="6"/>
      <c r="BM43" s="6"/>
      <c r="BO43" s="5"/>
      <c r="BP43" s="6"/>
      <c r="BQ43" s="6"/>
      <c r="BR43" s="5"/>
      <c r="BS43" s="5"/>
      <c r="BT43" s="6"/>
      <c r="BU43" s="6"/>
      <c r="BV43" s="7" t="e">
        <f t="shared" si="4"/>
        <v>#DIV/0!</v>
      </c>
      <c r="BX43" s="5"/>
      <c r="BY43" s="8"/>
      <c r="BZ43" s="8"/>
      <c r="CA43" s="5"/>
      <c r="CB43" s="5"/>
      <c r="CC43" s="8"/>
      <c r="CD43" s="8"/>
      <c r="CE43" s="5"/>
      <c r="CF43" s="5"/>
      <c r="CG43" s="12"/>
      <c r="CH43" s="17"/>
      <c r="CI43" s="9" t="e">
        <f t="shared" si="5"/>
        <v>#DIV/0!</v>
      </c>
      <c r="CJ43" s="5"/>
      <c r="CL43" s="5"/>
      <c r="CM43" s="5"/>
      <c r="CP43" s="5"/>
      <c r="CT43" s="5"/>
    </row>
    <row r="44" spans="1:98" x14ac:dyDescent="0.25">
      <c r="A44" s="5" t="s">
        <v>87</v>
      </c>
      <c r="B44" s="5">
        <v>46.58934</v>
      </c>
      <c r="C44" s="5">
        <v>3.1788979999999998</v>
      </c>
      <c r="E44" s="5">
        <v>0</v>
      </c>
      <c r="G44" s="5">
        <v>0</v>
      </c>
      <c r="I44" s="5">
        <v>0</v>
      </c>
      <c r="L44" s="6" t="str">
        <f>IF(Table1[[#This Row],[seagrass.mn.ssp126.2050]]="","",(Table1[[#This Row],[seagrass.sd.ssp126.2050]]/Table1[[#This Row],[seagrass.mn.ssp126.2050]])^-1)</f>
        <v/>
      </c>
      <c r="M44" s="6" t="str">
        <f>IF(Table1[[#This Row],[seagrass.weights.ssp126.2050]]="","",Table1[[#This Row],[seagrass.weights.ssp126.2050]]*Table1[[#This Row],[seagrass.mn.ssp126.2050]])</f>
        <v/>
      </c>
      <c r="P44" s="6" t="str">
        <f>IF(Table1[[#This Row],[corals.mn.ssp126.2050]]="","",(Table1[[#This Row],[corals.sd.ssp126.2050]]/Table1[[#This Row],[corals.mn.ssp126.2050]])^-1)</f>
        <v/>
      </c>
      <c r="Q44" s="6" t="str">
        <f>IF(Table1[[#This Row],[coral.weights.ssp126.2050]]="","",Table1[[#This Row],[coral.weights.ssp126.2050]]*Table1[[#This Row],[corals.mn.ssp126.2050]])</f>
        <v/>
      </c>
      <c r="T44" s="6" t="str">
        <f>IF(Table1[[#This Row],[mangrove.mn.ssp126.2050]]="","",(Table1[[#This Row],[mangrove.sd.ssp126.2050]]/Table1[[#This Row],[mangrove.mn.ssp126.2050]])^-1)</f>
        <v/>
      </c>
      <c r="U44" s="6" t="str">
        <f>IF(Table1[[#This Row],[mangrove.weights.ssp126.2050]]="","",Table1[[#This Row],[mangrove.weights.ssp126.2050]]*Table1[[#This Row],[mangrove.mn.ssp126.2050]])</f>
        <v/>
      </c>
      <c r="V44" s="7" t="e">
        <f t="shared" si="0"/>
        <v>#DIV/0!</v>
      </c>
      <c r="Y44" s="6" t="str">
        <f>IF(Table1[[#This Row],[seagrass.mn.ssp126.2100]]="", "", (Table1[[#This Row],[seagrass.sd.ssp126.2100]]/Table1[[#This Row],[seagrass.mn.ssp126.2100]])^-1)</f>
        <v/>
      </c>
      <c r="Z44" s="6" t="str">
        <f>IF(Table1[[#This Row],[seagrass.weights.ssp126.2100]]="","", Table1[[#This Row],[seagrass.weights.ssp126.2100]]*Table1[[#This Row],[seagrass.mn.ssp126.2100]])</f>
        <v/>
      </c>
      <c r="AC44" s="6" t="str">
        <f>IF(Table1[[#This Row],[corals.mn.ssp126.2100]]="","",(Table1[[#This Row],[corals.sd.ssp126.2100]]/Table1[[#This Row],[corals.mn.ssp126.2100]])^-1)</f>
        <v/>
      </c>
      <c r="AD44" s="6" t="str">
        <f>IF( Table1[[#This Row],[Coral.weights.ssp126.2100]]="","", Table1[[#This Row],[Coral.weights.ssp126.2100]]*Table1[[#This Row],[corals.mn.ssp126.2100]])</f>
        <v/>
      </c>
      <c r="AG44" s="8" t="str">
        <f>IF(Table1[[#This Row],[mangrove.mn.ssp126.2100]]="","",(Table1[[#This Row],[mangrove.sd.ssp126.2100]]/Table1[[#This Row],[mangrove.mn.ssp126.2100]])^-1)</f>
        <v/>
      </c>
      <c r="AH44" s="6" t="str">
        <f>IF(Table1[[#This Row],[mangrove.weights.ssp126.2100]]="","",Table1[[#This Row],[mangrove.weights.ssp126.2100]]*Table1[[#This Row],[mangrove.mn.ssp126.2100]])</f>
        <v/>
      </c>
      <c r="AI44" s="7" t="e">
        <f t="shared" si="1"/>
        <v>#DIV/0!</v>
      </c>
      <c r="AL44" s="6" t="str">
        <f>IF(Table1[[#This Row],[seagrass.mn.ssp245.2050]]="","",(Table1[[#This Row],[seagrass.sd.ssp245.2050]]/Table1[[#This Row],[seagrass.mn.ssp245.2050]])^-1)</f>
        <v/>
      </c>
      <c r="AM44" s="6" t="str">
        <f>IF(Table1[[#This Row],[seagrass.weights.ssp245.2050]]="","",Table1[[#This Row],[seagrass.weights.ssp245.2050]]*Table1[[#This Row],[seagrass.mn.ssp245.2050]])</f>
        <v/>
      </c>
      <c r="AS44" s="5"/>
      <c r="AT44" s="8"/>
      <c r="AU44" s="8"/>
      <c r="AV44" s="7" t="e">
        <f t="shared" si="2"/>
        <v>#DIV/0!</v>
      </c>
      <c r="AX44" s="5"/>
      <c r="AY44" s="6"/>
      <c r="AZ44" s="6"/>
      <c r="BB44" s="5"/>
      <c r="BC44" s="8"/>
      <c r="BD44" s="8"/>
      <c r="BE44" s="5"/>
      <c r="BF44" s="5"/>
      <c r="BG44" s="6"/>
      <c r="BH44" s="6"/>
      <c r="BI44" s="7" t="e">
        <f t="shared" si="3"/>
        <v>#DIV/0!</v>
      </c>
      <c r="BK44" s="5"/>
      <c r="BL44" s="6"/>
      <c r="BM44" s="6"/>
      <c r="BO44" s="5"/>
      <c r="BP44" s="6"/>
      <c r="BQ44" s="6"/>
      <c r="BR44" s="5"/>
      <c r="BS44" s="5"/>
      <c r="BT44" s="6"/>
      <c r="BU44" s="6"/>
      <c r="BV44" s="7" t="e">
        <f t="shared" si="4"/>
        <v>#DIV/0!</v>
      </c>
      <c r="BX44" s="5"/>
      <c r="BY44" s="8"/>
      <c r="BZ44" s="8"/>
      <c r="CA44" s="5"/>
      <c r="CB44" s="5"/>
      <c r="CC44" s="8"/>
      <c r="CD44" s="8"/>
      <c r="CE44" s="5"/>
      <c r="CF44" s="5"/>
      <c r="CG44" s="12"/>
      <c r="CH44" s="17"/>
      <c r="CI44" s="9" t="e">
        <f t="shared" si="5"/>
        <v>#DIV/0!</v>
      </c>
      <c r="CJ44" s="5"/>
      <c r="CL44" s="5"/>
      <c r="CM44" s="5"/>
      <c r="CP44" s="5"/>
      <c r="CT44" s="5"/>
    </row>
    <row r="45" spans="1:98" x14ac:dyDescent="0.25">
      <c r="A45" s="5" t="s">
        <v>88</v>
      </c>
      <c r="B45" s="5">
        <v>46.83934</v>
      </c>
      <c r="C45" s="5">
        <v>3.1788979999999998</v>
      </c>
      <c r="E45" s="5">
        <v>0</v>
      </c>
      <c r="G45" s="5">
        <v>0</v>
      </c>
      <c r="I45" s="5">
        <v>0</v>
      </c>
      <c r="L45" s="6" t="str">
        <f>IF(Table1[[#This Row],[seagrass.mn.ssp126.2050]]="","",(Table1[[#This Row],[seagrass.sd.ssp126.2050]]/Table1[[#This Row],[seagrass.mn.ssp126.2050]])^-1)</f>
        <v/>
      </c>
      <c r="M45" s="6" t="str">
        <f>IF(Table1[[#This Row],[seagrass.weights.ssp126.2050]]="","",Table1[[#This Row],[seagrass.weights.ssp126.2050]]*Table1[[#This Row],[seagrass.mn.ssp126.2050]])</f>
        <v/>
      </c>
      <c r="P45" s="6" t="str">
        <f>IF(Table1[[#This Row],[corals.mn.ssp126.2050]]="","",(Table1[[#This Row],[corals.sd.ssp126.2050]]/Table1[[#This Row],[corals.mn.ssp126.2050]])^-1)</f>
        <v/>
      </c>
      <c r="Q45" s="6" t="str">
        <f>IF(Table1[[#This Row],[coral.weights.ssp126.2050]]="","",Table1[[#This Row],[coral.weights.ssp126.2050]]*Table1[[#This Row],[corals.mn.ssp126.2050]])</f>
        <v/>
      </c>
      <c r="T45" s="6" t="str">
        <f>IF(Table1[[#This Row],[mangrove.mn.ssp126.2050]]="","",(Table1[[#This Row],[mangrove.sd.ssp126.2050]]/Table1[[#This Row],[mangrove.mn.ssp126.2050]])^-1)</f>
        <v/>
      </c>
      <c r="U45" s="6" t="str">
        <f>IF(Table1[[#This Row],[mangrove.weights.ssp126.2050]]="","",Table1[[#This Row],[mangrove.weights.ssp126.2050]]*Table1[[#This Row],[mangrove.mn.ssp126.2050]])</f>
        <v/>
      </c>
      <c r="V45" s="7" t="e">
        <f t="shared" si="0"/>
        <v>#DIV/0!</v>
      </c>
      <c r="Y45" s="6" t="str">
        <f>IF(Table1[[#This Row],[seagrass.mn.ssp126.2100]]="", "", (Table1[[#This Row],[seagrass.sd.ssp126.2100]]/Table1[[#This Row],[seagrass.mn.ssp126.2100]])^-1)</f>
        <v/>
      </c>
      <c r="Z45" s="6" t="str">
        <f>IF(Table1[[#This Row],[seagrass.weights.ssp126.2100]]="","", Table1[[#This Row],[seagrass.weights.ssp126.2100]]*Table1[[#This Row],[seagrass.mn.ssp126.2100]])</f>
        <v/>
      </c>
      <c r="AC45" s="6" t="str">
        <f>IF(Table1[[#This Row],[corals.mn.ssp126.2100]]="","",(Table1[[#This Row],[corals.sd.ssp126.2100]]/Table1[[#This Row],[corals.mn.ssp126.2100]])^-1)</f>
        <v/>
      </c>
      <c r="AD45" s="6" t="str">
        <f>IF( Table1[[#This Row],[Coral.weights.ssp126.2100]]="","", Table1[[#This Row],[Coral.weights.ssp126.2100]]*Table1[[#This Row],[corals.mn.ssp126.2100]])</f>
        <v/>
      </c>
      <c r="AG45" s="8" t="str">
        <f>IF(Table1[[#This Row],[mangrove.mn.ssp126.2100]]="","",(Table1[[#This Row],[mangrove.sd.ssp126.2100]]/Table1[[#This Row],[mangrove.mn.ssp126.2100]])^-1)</f>
        <v/>
      </c>
      <c r="AH45" s="6" t="str">
        <f>IF(Table1[[#This Row],[mangrove.weights.ssp126.2100]]="","",Table1[[#This Row],[mangrove.weights.ssp126.2100]]*Table1[[#This Row],[mangrove.mn.ssp126.2100]])</f>
        <v/>
      </c>
      <c r="AI45" s="7" t="e">
        <f t="shared" si="1"/>
        <v>#DIV/0!</v>
      </c>
      <c r="AL45" s="6" t="str">
        <f>IF(Table1[[#This Row],[seagrass.mn.ssp245.2050]]="","",(Table1[[#This Row],[seagrass.sd.ssp245.2050]]/Table1[[#This Row],[seagrass.mn.ssp245.2050]])^-1)</f>
        <v/>
      </c>
      <c r="AM45" s="6" t="str">
        <f>IF(Table1[[#This Row],[seagrass.weights.ssp245.2050]]="","",Table1[[#This Row],[seagrass.weights.ssp245.2050]]*Table1[[#This Row],[seagrass.mn.ssp245.2050]])</f>
        <v/>
      </c>
      <c r="AS45" s="5"/>
      <c r="AT45" s="8"/>
      <c r="AU45" s="8"/>
      <c r="AV45" s="7" t="e">
        <f t="shared" si="2"/>
        <v>#DIV/0!</v>
      </c>
      <c r="AX45" s="5"/>
      <c r="AY45" s="6"/>
      <c r="AZ45" s="6"/>
      <c r="BB45" s="5"/>
      <c r="BC45" s="8"/>
      <c r="BD45" s="8"/>
      <c r="BE45" s="5"/>
      <c r="BF45" s="5"/>
      <c r="BG45" s="6"/>
      <c r="BH45" s="6"/>
      <c r="BI45" s="7" t="e">
        <f t="shared" si="3"/>
        <v>#DIV/0!</v>
      </c>
      <c r="BK45" s="5"/>
      <c r="BL45" s="6"/>
      <c r="BM45" s="6"/>
      <c r="BO45" s="5"/>
      <c r="BP45" s="6"/>
      <c r="BQ45" s="6"/>
      <c r="BR45" s="5"/>
      <c r="BS45" s="5"/>
      <c r="BT45" s="6"/>
      <c r="BU45" s="6"/>
      <c r="BV45" s="7" t="e">
        <f t="shared" si="4"/>
        <v>#DIV/0!</v>
      </c>
      <c r="BX45" s="5"/>
      <c r="BY45" s="8"/>
      <c r="BZ45" s="8"/>
      <c r="CA45" s="5"/>
      <c r="CB45" s="5"/>
      <c r="CC45" s="8"/>
      <c r="CD45" s="8"/>
      <c r="CE45" s="5"/>
      <c r="CF45" s="5"/>
      <c r="CG45" s="12"/>
      <c r="CH45" s="17"/>
      <c r="CI45" s="9" t="e">
        <f t="shared" si="5"/>
        <v>#DIV/0!</v>
      </c>
      <c r="CJ45" s="5"/>
      <c r="CL45" s="5"/>
      <c r="CM45" s="5"/>
      <c r="CP45" s="5"/>
      <c r="CT45" s="5"/>
    </row>
    <row r="46" spans="1:98" x14ac:dyDescent="0.25">
      <c r="A46" s="5" t="s">
        <v>89</v>
      </c>
      <c r="B46" s="5">
        <v>47.08934</v>
      </c>
      <c r="C46" s="5">
        <v>3.1788979999999998</v>
      </c>
      <c r="E46" s="5">
        <v>0</v>
      </c>
      <c r="G46" s="5">
        <v>0</v>
      </c>
      <c r="I46" s="5">
        <v>0</v>
      </c>
      <c r="L46" s="6" t="str">
        <f>IF(Table1[[#This Row],[seagrass.mn.ssp126.2050]]="","",(Table1[[#This Row],[seagrass.sd.ssp126.2050]]/Table1[[#This Row],[seagrass.mn.ssp126.2050]])^-1)</f>
        <v/>
      </c>
      <c r="M46" s="6" t="str">
        <f>IF(Table1[[#This Row],[seagrass.weights.ssp126.2050]]="","",Table1[[#This Row],[seagrass.weights.ssp126.2050]]*Table1[[#This Row],[seagrass.mn.ssp126.2050]])</f>
        <v/>
      </c>
      <c r="P46" s="6" t="str">
        <f>IF(Table1[[#This Row],[corals.mn.ssp126.2050]]="","",(Table1[[#This Row],[corals.sd.ssp126.2050]]/Table1[[#This Row],[corals.mn.ssp126.2050]])^-1)</f>
        <v/>
      </c>
      <c r="Q46" s="6" t="str">
        <f>IF(Table1[[#This Row],[coral.weights.ssp126.2050]]="","",Table1[[#This Row],[coral.weights.ssp126.2050]]*Table1[[#This Row],[corals.mn.ssp126.2050]])</f>
        <v/>
      </c>
      <c r="T46" s="6" t="str">
        <f>IF(Table1[[#This Row],[mangrove.mn.ssp126.2050]]="","",(Table1[[#This Row],[mangrove.sd.ssp126.2050]]/Table1[[#This Row],[mangrove.mn.ssp126.2050]])^-1)</f>
        <v/>
      </c>
      <c r="U46" s="6" t="str">
        <f>IF(Table1[[#This Row],[mangrove.weights.ssp126.2050]]="","",Table1[[#This Row],[mangrove.weights.ssp126.2050]]*Table1[[#This Row],[mangrove.mn.ssp126.2050]])</f>
        <v/>
      </c>
      <c r="V46" s="7" t="e">
        <f t="shared" si="0"/>
        <v>#DIV/0!</v>
      </c>
      <c r="Y46" s="6" t="str">
        <f>IF(Table1[[#This Row],[seagrass.mn.ssp126.2100]]="", "", (Table1[[#This Row],[seagrass.sd.ssp126.2100]]/Table1[[#This Row],[seagrass.mn.ssp126.2100]])^-1)</f>
        <v/>
      </c>
      <c r="Z46" s="6" t="str">
        <f>IF(Table1[[#This Row],[seagrass.weights.ssp126.2100]]="","", Table1[[#This Row],[seagrass.weights.ssp126.2100]]*Table1[[#This Row],[seagrass.mn.ssp126.2100]])</f>
        <v/>
      </c>
      <c r="AC46" s="6" t="str">
        <f>IF(Table1[[#This Row],[corals.mn.ssp126.2100]]="","",(Table1[[#This Row],[corals.sd.ssp126.2100]]/Table1[[#This Row],[corals.mn.ssp126.2100]])^-1)</f>
        <v/>
      </c>
      <c r="AD46" s="6" t="str">
        <f>IF( Table1[[#This Row],[Coral.weights.ssp126.2100]]="","", Table1[[#This Row],[Coral.weights.ssp126.2100]]*Table1[[#This Row],[corals.mn.ssp126.2100]])</f>
        <v/>
      </c>
      <c r="AG46" s="8" t="str">
        <f>IF(Table1[[#This Row],[mangrove.mn.ssp126.2100]]="","",(Table1[[#This Row],[mangrove.sd.ssp126.2100]]/Table1[[#This Row],[mangrove.mn.ssp126.2100]])^-1)</f>
        <v/>
      </c>
      <c r="AH46" s="6" t="str">
        <f>IF(Table1[[#This Row],[mangrove.weights.ssp126.2100]]="","",Table1[[#This Row],[mangrove.weights.ssp126.2100]]*Table1[[#This Row],[mangrove.mn.ssp126.2100]])</f>
        <v/>
      </c>
      <c r="AI46" s="7" t="e">
        <f t="shared" si="1"/>
        <v>#DIV/0!</v>
      </c>
      <c r="AL46" s="6" t="str">
        <f>IF(Table1[[#This Row],[seagrass.mn.ssp245.2050]]="","",(Table1[[#This Row],[seagrass.sd.ssp245.2050]]/Table1[[#This Row],[seagrass.mn.ssp245.2050]])^-1)</f>
        <v/>
      </c>
      <c r="AM46" s="6" t="str">
        <f>IF(Table1[[#This Row],[seagrass.weights.ssp245.2050]]="","",Table1[[#This Row],[seagrass.weights.ssp245.2050]]*Table1[[#This Row],[seagrass.mn.ssp245.2050]])</f>
        <v/>
      </c>
      <c r="AS46" s="5"/>
      <c r="AT46" s="8"/>
      <c r="AU46" s="8"/>
      <c r="AV46" s="7" t="e">
        <f t="shared" si="2"/>
        <v>#DIV/0!</v>
      </c>
      <c r="AX46" s="5"/>
      <c r="AY46" s="6"/>
      <c r="AZ46" s="6"/>
      <c r="BB46" s="5"/>
      <c r="BC46" s="8"/>
      <c r="BD46" s="8"/>
      <c r="BE46" s="5"/>
      <c r="BF46" s="5"/>
      <c r="BG46" s="6"/>
      <c r="BH46" s="6"/>
      <c r="BI46" s="7" t="e">
        <f t="shared" si="3"/>
        <v>#DIV/0!</v>
      </c>
      <c r="BK46" s="5"/>
      <c r="BL46" s="6"/>
      <c r="BM46" s="6"/>
      <c r="BO46" s="5"/>
      <c r="BP46" s="6"/>
      <c r="BQ46" s="6"/>
      <c r="BR46" s="5"/>
      <c r="BS46" s="5"/>
      <c r="BT46" s="6"/>
      <c r="BU46" s="6"/>
      <c r="BV46" s="7" t="e">
        <f t="shared" si="4"/>
        <v>#DIV/0!</v>
      </c>
      <c r="BX46" s="5"/>
      <c r="BY46" s="8"/>
      <c r="BZ46" s="8"/>
      <c r="CA46" s="5"/>
      <c r="CB46" s="5"/>
      <c r="CC46" s="8"/>
      <c r="CD46" s="8"/>
      <c r="CE46" s="5"/>
      <c r="CF46" s="5"/>
      <c r="CG46" s="12"/>
      <c r="CH46" s="17"/>
      <c r="CI46" s="9" t="e">
        <f t="shared" si="5"/>
        <v>#DIV/0!</v>
      </c>
      <c r="CJ46" s="5"/>
      <c r="CL46" s="5"/>
      <c r="CM46" s="5"/>
      <c r="CP46" s="5"/>
      <c r="CT46" s="5"/>
    </row>
    <row r="47" spans="1:98" x14ac:dyDescent="0.25">
      <c r="A47" s="5" t="s">
        <v>90</v>
      </c>
      <c r="B47" s="5">
        <v>46.08934</v>
      </c>
      <c r="C47" s="5">
        <v>2.9288979999999998</v>
      </c>
      <c r="E47" s="5">
        <v>0</v>
      </c>
      <c r="G47" s="5">
        <v>0</v>
      </c>
      <c r="I47" s="5">
        <v>0</v>
      </c>
      <c r="L47" s="6" t="str">
        <f>IF(Table1[[#This Row],[seagrass.mn.ssp126.2050]]="","",(Table1[[#This Row],[seagrass.sd.ssp126.2050]]/Table1[[#This Row],[seagrass.mn.ssp126.2050]])^-1)</f>
        <v/>
      </c>
      <c r="M47" s="6" t="str">
        <f>IF(Table1[[#This Row],[seagrass.weights.ssp126.2050]]="","",Table1[[#This Row],[seagrass.weights.ssp126.2050]]*Table1[[#This Row],[seagrass.mn.ssp126.2050]])</f>
        <v/>
      </c>
      <c r="P47" s="6" t="str">
        <f>IF(Table1[[#This Row],[corals.mn.ssp126.2050]]="","",(Table1[[#This Row],[corals.sd.ssp126.2050]]/Table1[[#This Row],[corals.mn.ssp126.2050]])^-1)</f>
        <v/>
      </c>
      <c r="Q47" s="6" t="str">
        <f>IF(Table1[[#This Row],[coral.weights.ssp126.2050]]="","",Table1[[#This Row],[coral.weights.ssp126.2050]]*Table1[[#This Row],[corals.mn.ssp126.2050]])</f>
        <v/>
      </c>
      <c r="T47" s="6" t="str">
        <f>IF(Table1[[#This Row],[mangrove.mn.ssp126.2050]]="","",(Table1[[#This Row],[mangrove.sd.ssp126.2050]]/Table1[[#This Row],[mangrove.mn.ssp126.2050]])^-1)</f>
        <v/>
      </c>
      <c r="U47" s="6" t="str">
        <f>IF(Table1[[#This Row],[mangrove.weights.ssp126.2050]]="","",Table1[[#This Row],[mangrove.weights.ssp126.2050]]*Table1[[#This Row],[mangrove.mn.ssp126.2050]])</f>
        <v/>
      </c>
      <c r="V47" s="7" t="e">
        <f t="shared" si="0"/>
        <v>#DIV/0!</v>
      </c>
      <c r="Y47" s="6" t="str">
        <f>IF(Table1[[#This Row],[seagrass.mn.ssp126.2100]]="", "", (Table1[[#This Row],[seagrass.sd.ssp126.2100]]/Table1[[#This Row],[seagrass.mn.ssp126.2100]])^-1)</f>
        <v/>
      </c>
      <c r="Z47" s="6" t="str">
        <f>IF(Table1[[#This Row],[seagrass.weights.ssp126.2100]]="","", Table1[[#This Row],[seagrass.weights.ssp126.2100]]*Table1[[#This Row],[seagrass.mn.ssp126.2100]])</f>
        <v/>
      </c>
      <c r="AC47" s="6" t="str">
        <f>IF(Table1[[#This Row],[corals.mn.ssp126.2100]]="","",(Table1[[#This Row],[corals.sd.ssp126.2100]]/Table1[[#This Row],[corals.mn.ssp126.2100]])^-1)</f>
        <v/>
      </c>
      <c r="AD47" s="6" t="str">
        <f>IF( Table1[[#This Row],[Coral.weights.ssp126.2100]]="","", Table1[[#This Row],[Coral.weights.ssp126.2100]]*Table1[[#This Row],[corals.mn.ssp126.2100]])</f>
        <v/>
      </c>
      <c r="AG47" s="8" t="str">
        <f>IF(Table1[[#This Row],[mangrove.mn.ssp126.2100]]="","",(Table1[[#This Row],[mangrove.sd.ssp126.2100]]/Table1[[#This Row],[mangrove.mn.ssp126.2100]])^-1)</f>
        <v/>
      </c>
      <c r="AH47" s="6" t="str">
        <f>IF(Table1[[#This Row],[mangrove.weights.ssp126.2100]]="","",Table1[[#This Row],[mangrove.weights.ssp126.2100]]*Table1[[#This Row],[mangrove.mn.ssp126.2100]])</f>
        <v/>
      </c>
      <c r="AI47" s="7" t="e">
        <f t="shared" si="1"/>
        <v>#DIV/0!</v>
      </c>
      <c r="AL47" s="6" t="str">
        <f>IF(Table1[[#This Row],[seagrass.mn.ssp245.2050]]="","",(Table1[[#This Row],[seagrass.sd.ssp245.2050]]/Table1[[#This Row],[seagrass.mn.ssp245.2050]])^-1)</f>
        <v/>
      </c>
      <c r="AM47" s="6" t="str">
        <f>IF(Table1[[#This Row],[seagrass.weights.ssp245.2050]]="","",Table1[[#This Row],[seagrass.weights.ssp245.2050]]*Table1[[#This Row],[seagrass.mn.ssp245.2050]])</f>
        <v/>
      </c>
      <c r="AS47" s="5"/>
      <c r="AT47" s="8"/>
      <c r="AU47" s="8"/>
      <c r="AV47" s="7" t="e">
        <f t="shared" si="2"/>
        <v>#DIV/0!</v>
      </c>
      <c r="AX47" s="5"/>
      <c r="AY47" s="6"/>
      <c r="AZ47" s="6"/>
      <c r="BB47" s="5"/>
      <c r="BC47" s="8"/>
      <c r="BD47" s="8"/>
      <c r="BE47" s="5"/>
      <c r="BF47" s="5"/>
      <c r="BG47" s="6"/>
      <c r="BH47" s="6"/>
      <c r="BI47" s="7" t="e">
        <f t="shared" si="3"/>
        <v>#DIV/0!</v>
      </c>
      <c r="BK47" s="5"/>
      <c r="BL47" s="6"/>
      <c r="BM47" s="6"/>
      <c r="BO47" s="5"/>
      <c r="BP47" s="6"/>
      <c r="BQ47" s="6"/>
      <c r="BR47" s="5"/>
      <c r="BS47" s="5"/>
      <c r="BT47" s="6"/>
      <c r="BU47" s="6"/>
      <c r="BV47" s="7" t="e">
        <f t="shared" si="4"/>
        <v>#DIV/0!</v>
      </c>
      <c r="BX47" s="5"/>
      <c r="BY47" s="8"/>
      <c r="BZ47" s="8"/>
      <c r="CA47" s="5"/>
      <c r="CB47" s="5"/>
      <c r="CC47" s="8"/>
      <c r="CD47" s="8"/>
      <c r="CE47" s="5"/>
      <c r="CF47" s="5"/>
      <c r="CG47" s="12"/>
      <c r="CH47" s="17"/>
      <c r="CI47" s="9" t="e">
        <f t="shared" si="5"/>
        <v>#DIV/0!</v>
      </c>
      <c r="CJ47" s="5"/>
      <c r="CL47" s="5"/>
      <c r="CM47" s="5"/>
      <c r="CP47" s="5"/>
      <c r="CT47" s="5"/>
    </row>
    <row r="48" spans="1:98" x14ac:dyDescent="0.25">
      <c r="A48" s="5" t="s">
        <v>91</v>
      </c>
      <c r="B48" s="5">
        <v>46.33934</v>
      </c>
      <c r="C48" s="5">
        <v>2.9288979999999998</v>
      </c>
      <c r="E48" s="5">
        <v>0</v>
      </c>
      <c r="G48" s="5">
        <v>0</v>
      </c>
      <c r="I48" s="5">
        <v>0</v>
      </c>
      <c r="L48" s="6" t="str">
        <f>IF(Table1[[#This Row],[seagrass.mn.ssp126.2050]]="","",(Table1[[#This Row],[seagrass.sd.ssp126.2050]]/Table1[[#This Row],[seagrass.mn.ssp126.2050]])^-1)</f>
        <v/>
      </c>
      <c r="M48" s="6" t="str">
        <f>IF(Table1[[#This Row],[seagrass.weights.ssp126.2050]]="","",Table1[[#This Row],[seagrass.weights.ssp126.2050]]*Table1[[#This Row],[seagrass.mn.ssp126.2050]])</f>
        <v/>
      </c>
      <c r="P48" s="6" t="str">
        <f>IF(Table1[[#This Row],[corals.mn.ssp126.2050]]="","",(Table1[[#This Row],[corals.sd.ssp126.2050]]/Table1[[#This Row],[corals.mn.ssp126.2050]])^-1)</f>
        <v/>
      </c>
      <c r="Q48" s="6" t="str">
        <f>IF(Table1[[#This Row],[coral.weights.ssp126.2050]]="","",Table1[[#This Row],[coral.weights.ssp126.2050]]*Table1[[#This Row],[corals.mn.ssp126.2050]])</f>
        <v/>
      </c>
      <c r="T48" s="6" t="str">
        <f>IF(Table1[[#This Row],[mangrove.mn.ssp126.2050]]="","",(Table1[[#This Row],[mangrove.sd.ssp126.2050]]/Table1[[#This Row],[mangrove.mn.ssp126.2050]])^-1)</f>
        <v/>
      </c>
      <c r="U48" s="6" t="str">
        <f>IF(Table1[[#This Row],[mangrove.weights.ssp126.2050]]="","",Table1[[#This Row],[mangrove.weights.ssp126.2050]]*Table1[[#This Row],[mangrove.mn.ssp126.2050]])</f>
        <v/>
      </c>
      <c r="V48" s="7" t="e">
        <f t="shared" si="0"/>
        <v>#DIV/0!</v>
      </c>
      <c r="Y48" s="6" t="str">
        <f>IF(Table1[[#This Row],[seagrass.mn.ssp126.2100]]="", "", (Table1[[#This Row],[seagrass.sd.ssp126.2100]]/Table1[[#This Row],[seagrass.mn.ssp126.2100]])^-1)</f>
        <v/>
      </c>
      <c r="Z48" s="6" t="str">
        <f>IF(Table1[[#This Row],[seagrass.weights.ssp126.2100]]="","", Table1[[#This Row],[seagrass.weights.ssp126.2100]]*Table1[[#This Row],[seagrass.mn.ssp126.2100]])</f>
        <v/>
      </c>
      <c r="AC48" s="6" t="str">
        <f>IF(Table1[[#This Row],[corals.mn.ssp126.2100]]="","",(Table1[[#This Row],[corals.sd.ssp126.2100]]/Table1[[#This Row],[corals.mn.ssp126.2100]])^-1)</f>
        <v/>
      </c>
      <c r="AD48" s="6" t="str">
        <f>IF( Table1[[#This Row],[Coral.weights.ssp126.2100]]="","", Table1[[#This Row],[Coral.weights.ssp126.2100]]*Table1[[#This Row],[corals.mn.ssp126.2100]])</f>
        <v/>
      </c>
      <c r="AG48" s="8" t="str">
        <f>IF(Table1[[#This Row],[mangrove.mn.ssp126.2100]]="","",(Table1[[#This Row],[mangrove.sd.ssp126.2100]]/Table1[[#This Row],[mangrove.mn.ssp126.2100]])^-1)</f>
        <v/>
      </c>
      <c r="AH48" s="6" t="str">
        <f>IF(Table1[[#This Row],[mangrove.weights.ssp126.2100]]="","",Table1[[#This Row],[mangrove.weights.ssp126.2100]]*Table1[[#This Row],[mangrove.mn.ssp126.2100]])</f>
        <v/>
      </c>
      <c r="AI48" s="7" t="e">
        <f t="shared" si="1"/>
        <v>#DIV/0!</v>
      </c>
      <c r="AL48" s="6" t="str">
        <f>IF(Table1[[#This Row],[seagrass.mn.ssp245.2050]]="","",(Table1[[#This Row],[seagrass.sd.ssp245.2050]]/Table1[[#This Row],[seagrass.mn.ssp245.2050]])^-1)</f>
        <v/>
      </c>
      <c r="AM48" s="6" t="str">
        <f>IF(Table1[[#This Row],[seagrass.weights.ssp245.2050]]="","",Table1[[#This Row],[seagrass.weights.ssp245.2050]]*Table1[[#This Row],[seagrass.mn.ssp245.2050]])</f>
        <v/>
      </c>
      <c r="AS48" s="5"/>
      <c r="AT48" s="8"/>
      <c r="AU48" s="8"/>
      <c r="AV48" s="7" t="e">
        <f t="shared" si="2"/>
        <v>#DIV/0!</v>
      </c>
      <c r="AX48" s="5"/>
      <c r="AY48" s="6"/>
      <c r="AZ48" s="6"/>
      <c r="BB48" s="5"/>
      <c r="BC48" s="8"/>
      <c r="BD48" s="8"/>
      <c r="BE48" s="5"/>
      <c r="BF48" s="5"/>
      <c r="BG48" s="6"/>
      <c r="BH48" s="6"/>
      <c r="BI48" s="7" t="e">
        <f t="shared" si="3"/>
        <v>#DIV/0!</v>
      </c>
      <c r="BK48" s="5"/>
      <c r="BL48" s="6"/>
      <c r="BM48" s="6"/>
      <c r="BO48" s="5"/>
      <c r="BP48" s="6"/>
      <c r="BQ48" s="6"/>
      <c r="BR48" s="5"/>
      <c r="BS48" s="5"/>
      <c r="BT48" s="6"/>
      <c r="BU48" s="6"/>
      <c r="BV48" s="7" t="e">
        <f t="shared" si="4"/>
        <v>#DIV/0!</v>
      </c>
      <c r="BX48" s="5"/>
      <c r="BY48" s="8"/>
      <c r="BZ48" s="8"/>
      <c r="CA48" s="5"/>
      <c r="CB48" s="5"/>
      <c r="CC48" s="8"/>
      <c r="CD48" s="8"/>
      <c r="CE48" s="5"/>
      <c r="CF48" s="5"/>
      <c r="CG48" s="12"/>
      <c r="CH48" s="17"/>
      <c r="CI48" s="9" t="e">
        <f t="shared" si="5"/>
        <v>#DIV/0!</v>
      </c>
      <c r="CJ48" s="5"/>
      <c r="CL48" s="5"/>
      <c r="CM48" s="5"/>
      <c r="CP48" s="5"/>
      <c r="CT48" s="5"/>
    </row>
    <row r="49" spans="1:98" x14ac:dyDescent="0.25">
      <c r="A49" s="5" t="s">
        <v>92</v>
      </c>
      <c r="B49" s="5">
        <v>46.58934</v>
      </c>
      <c r="C49" s="5">
        <v>2.9288979999999998</v>
      </c>
      <c r="E49" s="5">
        <v>0</v>
      </c>
      <c r="G49" s="5">
        <v>0</v>
      </c>
      <c r="I49" s="5">
        <v>0</v>
      </c>
      <c r="L49" s="6" t="str">
        <f>IF(Table1[[#This Row],[seagrass.mn.ssp126.2050]]="","",(Table1[[#This Row],[seagrass.sd.ssp126.2050]]/Table1[[#This Row],[seagrass.mn.ssp126.2050]])^-1)</f>
        <v/>
      </c>
      <c r="M49" s="6" t="str">
        <f>IF(Table1[[#This Row],[seagrass.weights.ssp126.2050]]="","",Table1[[#This Row],[seagrass.weights.ssp126.2050]]*Table1[[#This Row],[seagrass.mn.ssp126.2050]])</f>
        <v/>
      </c>
      <c r="P49" s="6" t="str">
        <f>IF(Table1[[#This Row],[corals.mn.ssp126.2050]]="","",(Table1[[#This Row],[corals.sd.ssp126.2050]]/Table1[[#This Row],[corals.mn.ssp126.2050]])^-1)</f>
        <v/>
      </c>
      <c r="Q49" s="6" t="str">
        <f>IF(Table1[[#This Row],[coral.weights.ssp126.2050]]="","",Table1[[#This Row],[coral.weights.ssp126.2050]]*Table1[[#This Row],[corals.mn.ssp126.2050]])</f>
        <v/>
      </c>
      <c r="T49" s="6" t="str">
        <f>IF(Table1[[#This Row],[mangrove.mn.ssp126.2050]]="","",(Table1[[#This Row],[mangrove.sd.ssp126.2050]]/Table1[[#This Row],[mangrove.mn.ssp126.2050]])^-1)</f>
        <v/>
      </c>
      <c r="U49" s="6" t="str">
        <f>IF(Table1[[#This Row],[mangrove.weights.ssp126.2050]]="","",Table1[[#This Row],[mangrove.weights.ssp126.2050]]*Table1[[#This Row],[mangrove.mn.ssp126.2050]])</f>
        <v/>
      </c>
      <c r="V49" s="7" t="e">
        <f t="shared" si="0"/>
        <v>#DIV/0!</v>
      </c>
      <c r="Y49" s="6" t="str">
        <f>IF(Table1[[#This Row],[seagrass.mn.ssp126.2100]]="", "", (Table1[[#This Row],[seagrass.sd.ssp126.2100]]/Table1[[#This Row],[seagrass.mn.ssp126.2100]])^-1)</f>
        <v/>
      </c>
      <c r="Z49" s="6" t="str">
        <f>IF(Table1[[#This Row],[seagrass.weights.ssp126.2100]]="","", Table1[[#This Row],[seagrass.weights.ssp126.2100]]*Table1[[#This Row],[seagrass.mn.ssp126.2100]])</f>
        <v/>
      </c>
      <c r="AC49" s="6" t="str">
        <f>IF(Table1[[#This Row],[corals.mn.ssp126.2100]]="","",(Table1[[#This Row],[corals.sd.ssp126.2100]]/Table1[[#This Row],[corals.mn.ssp126.2100]])^-1)</f>
        <v/>
      </c>
      <c r="AD49" s="6" t="str">
        <f>IF( Table1[[#This Row],[Coral.weights.ssp126.2100]]="","", Table1[[#This Row],[Coral.weights.ssp126.2100]]*Table1[[#This Row],[corals.mn.ssp126.2100]])</f>
        <v/>
      </c>
      <c r="AG49" s="8" t="str">
        <f>IF(Table1[[#This Row],[mangrove.mn.ssp126.2100]]="","",(Table1[[#This Row],[mangrove.sd.ssp126.2100]]/Table1[[#This Row],[mangrove.mn.ssp126.2100]])^-1)</f>
        <v/>
      </c>
      <c r="AH49" s="6" t="str">
        <f>IF(Table1[[#This Row],[mangrove.weights.ssp126.2100]]="","",Table1[[#This Row],[mangrove.weights.ssp126.2100]]*Table1[[#This Row],[mangrove.mn.ssp126.2100]])</f>
        <v/>
      </c>
      <c r="AI49" s="7" t="e">
        <f t="shared" si="1"/>
        <v>#DIV/0!</v>
      </c>
      <c r="AL49" s="6" t="str">
        <f>IF(Table1[[#This Row],[seagrass.mn.ssp245.2050]]="","",(Table1[[#This Row],[seagrass.sd.ssp245.2050]]/Table1[[#This Row],[seagrass.mn.ssp245.2050]])^-1)</f>
        <v/>
      </c>
      <c r="AM49" s="6" t="str">
        <f>IF(Table1[[#This Row],[seagrass.weights.ssp245.2050]]="","",Table1[[#This Row],[seagrass.weights.ssp245.2050]]*Table1[[#This Row],[seagrass.mn.ssp245.2050]])</f>
        <v/>
      </c>
      <c r="AS49" s="5"/>
      <c r="AT49" s="8"/>
      <c r="AU49" s="8"/>
      <c r="AV49" s="7" t="e">
        <f t="shared" si="2"/>
        <v>#DIV/0!</v>
      </c>
      <c r="AX49" s="5"/>
      <c r="AY49" s="6"/>
      <c r="AZ49" s="6"/>
      <c r="BB49" s="5"/>
      <c r="BC49" s="8"/>
      <c r="BD49" s="8"/>
      <c r="BE49" s="5"/>
      <c r="BF49" s="5"/>
      <c r="BG49" s="6"/>
      <c r="BH49" s="6"/>
      <c r="BI49" s="7" t="e">
        <f t="shared" si="3"/>
        <v>#DIV/0!</v>
      </c>
      <c r="BK49" s="5"/>
      <c r="BL49" s="6"/>
      <c r="BM49" s="6"/>
      <c r="BO49" s="5"/>
      <c r="BP49" s="6"/>
      <c r="BQ49" s="6"/>
      <c r="BR49" s="5"/>
      <c r="BS49" s="5"/>
      <c r="BT49" s="6"/>
      <c r="BU49" s="6"/>
      <c r="BV49" s="7" t="e">
        <f t="shared" si="4"/>
        <v>#DIV/0!</v>
      </c>
      <c r="BX49" s="5"/>
      <c r="BY49" s="8"/>
      <c r="BZ49" s="8"/>
      <c r="CA49" s="5"/>
      <c r="CB49" s="5"/>
      <c r="CC49" s="8"/>
      <c r="CD49" s="8"/>
      <c r="CE49" s="5"/>
      <c r="CF49" s="5"/>
      <c r="CG49" s="12"/>
      <c r="CH49" s="17"/>
      <c r="CI49" s="9" t="e">
        <f t="shared" si="5"/>
        <v>#DIV/0!</v>
      </c>
      <c r="CJ49" s="5"/>
      <c r="CL49" s="5"/>
      <c r="CM49" s="5"/>
      <c r="CP49" s="5"/>
      <c r="CT49" s="5"/>
    </row>
    <row r="50" spans="1:98" x14ac:dyDescent="0.25">
      <c r="A50" s="5" t="s">
        <v>93</v>
      </c>
      <c r="B50" s="5">
        <v>46.83934</v>
      </c>
      <c r="C50" s="5">
        <v>2.9288979999999998</v>
      </c>
      <c r="E50" s="5">
        <v>0</v>
      </c>
      <c r="G50" s="5">
        <v>0</v>
      </c>
      <c r="I50" s="5">
        <v>0</v>
      </c>
      <c r="L50" s="6" t="str">
        <f>IF(Table1[[#This Row],[seagrass.mn.ssp126.2050]]="","",(Table1[[#This Row],[seagrass.sd.ssp126.2050]]/Table1[[#This Row],[seagrass.mn.ssp126.2050]])^-1)</f>
        <v/>
      </c>
      <c r="M50" s="6" t="str">
        <f>IF(Table1[[#This Row],[seagrass.weights.ssp126.2050]]="","",Table1[[#This Row],[seagrass.weights.ssp126.2050]]*Table1[[#This Row],[seagrass.mn.ssp126.2050]])</f>
        <v/>
      </c>
      <c r="P50" s="6" t="str">
        <f>IF(Table1[[#This Row],[corals.mn.ssp126.2050]]="","",(Table1[[#This Row],[corals.sd.ssp126.2050]]/Table1[[#This Row],[corals.mn.ssp126.2050]])^-1)</f>
        <v/>
      </c>
      <c r="Q50" s="6" t="str">
        <f>IF(Table1[[#This Row],[coral.weights.ssp126.2050]]="","",Table1[[#This Row],[coral.weights.ssp126.2050]]*Table1[[#This Row],[corals.mn.ssp126.2050]])</f>
        <v/>
      </c>
      <c r="T50" s="6" t="str">
        <f>IF(Table1[[#This Row],[mangrove.mn.ssp126.2050]]="","",(Table1[[#This Row],[mangrove.sd.ssp126.2050]]/Table1[[#This Row],[mangrove.mn.ssp126.2050]])^-1)</f>
        <v/>
      </c>
      <c r="U50" s="6" t="str">
        <f>IF(Table1[[#This Row],[mangrove.weights.ssp126.2050]]="","",Table1[[#This Row],[mangrove.weights.ssp126.2050]]*Table1[[#This Row],[mangrove.mn.ssp126.2050]])</f>
        <v/>
      </c>
      <c r="V50" s="7" t="e">
        <f t="shared" si="0"/>
        <v>#DIV/0!</v>
      </c>
      <c r="Y50" s="6" t="str">
        <f>IF(Table1[[#This Row],[seagrass.mn.ssp126.2100]]="", "", (Table1[[#This Row],[seagrass.sd.ssp126.2100]]/Table1[[#This Row],[seagrass.mn.ssp126.2100]])^-1)</f>
        <v/>
      </c>
      <c r="Z50" s="6" t="str">
        <f>IF(Table1[[#This Row],[seagrass.weights.ssp126.2100]]="","", Table1[[#This Row],[seagrass.weights.ssp126.2100]]*Table1[[#This Row],[seagrass.mn.ssp126.2100]])</f>
        <v/>
      </c>
      <c r="AC50" s="6" t="str">
        <f>IF(Table1[[#This Row],[corals.mn.ssp126.2100]]="","",(Table1[[#This Row],[corals.sd.ssp126.2100]]/Table1[[#This Row],[corals.mn.ssp126.2100]])^-1)</f>
        <v/>
      </c>
      <c r="AD50" s="6" t="str">
        <f>IF( Table1[[#This Row],[Coral.weights.ssp126.2100]]="","", Table1[[#This Row],[Coral.weights.ssp126.2100]]*Table1[[#This Row],[corals.mn.ssp126.2100]])</f>
        <v/>
      </c>
      <c r="AG50" s="8" t="str">
        <f>IF(Table1[[#This Row],[mangrove.mn.ssp126.2100]]="","",(Table1[[#This Row],[mangrove.sd.ssp126.2100]]/Table1[[#This Row],[mangrove.mn.ssp126.2100]])^-1)</f>
        <v/>
      </c>
      <c r="AH50" s="6" t="str">
        <f>IF(Table1[[#This Row],[mangrove.weights.ssp126.2100]]="","",Table1[[#This Row],[mangrove.weights.ssp126.2100]]*Table1[[#This Row],[mangrove.mn.ssp126.2100]])</f>
        <v/>
      </c>
      <c r="AI50" s="7" t="e">
        <f t="shared" si="1"/>
        <v>#DIV/0!</v>
      </c>
      <c r="AL50" s="6" t="str">
        <f>IF(Table1[[#This Row],[seagrass.mn.ssp245.2050]]="","",(Table1[[#This Row],[seagrass.sd.ssp245.2050]]/Table1[[#This Row],[seagrass.mn.ssp245.2050]])^-1)</f>
        <v/>
      </c>
      <c r="AM50" s="6" t="str">
        <f>IF(Table1[[#This Row],[seagrass.weights.ssp245.2050]]="","",Table1[[#This Row],[seagrass.weights.ssp245.2050]]*Table1[[#This Row],[seagrass.mn.ssp245.2050]])</f>
        <v/>
      </c>
      <c r="AS50" s="5"/>
      <c r="AT50" s="8"/>
      <c r="AU50" s="8"/>
      <c r="AV50" s="7" t="e">
        <f t="shared" si="2"/>
        <v>#DIV/0!</v>
      </c>
      <c r="AX50" s="5"/>
      <c r="AY50" s="6"/>
      <c r="AZ50" s="6"/>
      <c r="BB50" s="5"/>
      <c r="BC50" s="8"/>
      <c r="BD50" s="8"/>
      <c r="BE50" s="5"/>
      <c r="BF50" s="5"/>
      <c r="BG50" s="6"/>
      <c r="BH50" s="6"/>
      <c r="BI50" s="7" t="e">
        <f t="shared" si="3"/>
        <v>#DIV/0!</v>
      </c>
      <c r="BK50" s="5"/>
      <c r="BL50" s="6"/>
      <c r="BM50" s="6"/>
      <c r="BO50" s="5"/>
      <c r="BP50" s="6"/>
      <c r="BQ50" s="6"/>
      <c r="BR50" s="5"/>
      <c r="BS50" s="5"/>
      <c r="BT50" s="6"/>
      <c r="BU50" s="6"/>
      <c r="BV50" s="7" t="e">
        <f t="shared" si="4"/>
        <v>#DIV/0!</v>
      </c>
      <c r="BX50" s="5"/>
      <c r="BY50" s="8"/>
      <c r="BZ50" s="8"/>
      <c r="CA50" s="5"/>
      <c r="CB50" s="5"/>
      <c r="CC50" s="8"/>
      <c r="CD50" s="8"/>
      <c r="CE50" s="5"/>
      <c r="CF50" s="5"/>
      <c r="CG50" s="12"/>
      <c r="CH50" s="17"/>
      <c r="CI50" s="9" t="e">
        <f t="shared" si="5"/>
        <v>#DIV/0!</v>
      </c>
      <c r="CJ50" s="5"/>
      <c r="CL50" s="5"/>
      <c r="CM50" s="5"/>
      <c r="CP50" s="5"/>
      <c r="CT50" s="5"/>
    </row>
    <row r="51" spans="1:98" x14ac:dyDescent="0.25">
      <c r="A51" s="5" t="s">
        <v>94</v>
      </c>
      <c r="B51" s="5">
        <v>45.83934</v>
      </c>
      <c r="C51" s="5">
        <v>2.6788979999999998</v>
      </c>
      <c r="E51" s="5">
        <v>0</v>
      </c>
      <c r="G51" s="5">
        <v>0</v>
      </c>
      <c r="I51" s="5">
        <v>0</v>
      </c>
      <c r="L51" s="6" t="str">
        <f>IF(Table1[[#This Row],[seagrass.mn.ssp126.2050]]="","",(Table1[[#This Row],[seagrass.sd.ssp126.2050]]/Table1[[#This Row],[seagrass.mn.ssp126.2050]])^-1)</f>
        <v/>
      </c>
      <c r="M51" s="6" t="str">
        <f>IF(Table1[[#This Row],[seagrass.weights.ssp126.2050]]="","",Table1[[#This Row],[seagrass.weights.ssp126.2050]]*Table1[[#This Row],[seagrass.mn.ssp126.2050]])</f>
        <v/>
      </c>
      <c r="P51" s="6" t="str">
        <f>IF(Table1[[#This Row],[corals.mn.ssp126.2050]]="","",(Table1[[#This Row],[corals.sd.ssp126.2050]]/Table1[[#This Row],[corals.mn.ssp126.2050]])^-1)</f>
        <v/>
      </c>
      <c r="Q51" s="6" t="str">
        <f>IF(Table1[[#This Row],[coral.weights.ssp126.2050]]="","",Table1[[#This Row],[coral.weights.ssp126.2050]]*Table1[[#This Row],[corals.mn.ssp126.2050]])</f>
        <v/>
      </c>
      <c r="T51" s="6" t="str">
        <f>IF(Table1[[#This Row],[mangrove.mn.ssp126.2050]]="","",(Table1[[#This Row],[mangrove.sd.ssp126.2050]]/Table1[[#This Row],[mangrove.mn.ssp126.2050]])^-1)</f>
        <v/>
      </c>
      <c r="U51" s="6" t="str">
        <f>IF(Table1[[#This Row],[mangrove.weights.ssp126.2050]]="","",Table1[[#This Row],[mangrove.weights.ssp126.2050]]*Table1[[#This Row],[mangrove.mn.ssp126.2050]])</f>
        <v/>
      </c>
      <c r="V51" s="7" t="e">
        <f t="shared" si="0"/>
        <v>#DIV/0!</v>
      </c>
      <c r="Y51" s="6" t="str">
        <f>IF(Table1[[#This Row],[seagrass.mn.ssp126.2100]]="", "", (Table1[[#This Row],[seagrass.sd.ssp126.2100]]/Table1[[#This Row],[seagrass.mn.ssp126.2100]])^-1)</f>
        <v/>
      </c>
      <c r="Z51" s="6" t="str">
        <f>IF(Table1[[#This Row],[seagrass.weights.ssp126.2100]]="","", Table1[[#This Row],[seagrass.weights.ssp126.2100]]*Table1[[#This Row],[seagrass.mn.ssp126.2100]])</f>
        <v/>
      </c>
      <c r="AC51" s="6" t="str">
        <f>IF(Table1[[#This Row],[corals.mn.ssp126.2100]]="","",(Table1[[#This Row],[corals.sd.ssp126.2100]]/Table1[[#This Row],[corals.mn.ssp126.2100]])^-1)</f>
        <v/>
      </c>
      <c r="AD51" s="6" t="str">
        <f>IF( Table1[[#This Row],[Coral.weights.ssp126.2100]]="","", Table1[[#This Row],[Coral.weights.ssp126.2100]]*Table1[[#This Row],[corals.mn.ssp126.2100]])</f>
        <v/>
      </c>
      <c r="AG51" s="8" t="str">
        <f>IF(Table1[[#This Row],[mangrove.mn.ssp126.2100]]="","",(Table1[[#This Row],[mangrove.sd.ssp126.2100]]/Table1[[#This Row],[mangrove.mn.ssp126.2100]])^-1)</f>
        <v/>
      </c>
      <c r="AH51" s="6" t="str">
        <f>IF(Table1[[#This Row],[mangrove.weights.ssp126.2100]]="","",Table1[[#This Row],[mangrove.weights.ssp126.2100]]*Table1[[#This Row],[mangrove.mn.ssp126.2100]])</f>
        <v/>
      </c>
      <c r="AI51" s="7" t="e">
        <f t="shared" si="1"/>
        <v>#DIV/0!</v>
      </c>
      <c r="AL51" s="6" t="str">
        <f>IF(Table1[[#This Row],[seagrass.mn.ssp245.2050]]="","",(Table1[[#This Row],[seagrass.sd.ssp245.2050]]/Table1[[#This Row],[seagrass.mn.ssp245.2050]])^-1)</f>
        <v/>
      </c>
      <c r="AM51" s="6" t="str">
        <f>IF(Table1[[#This Row],[seagrass.weights.ssp245.2050]]="","",Table1[[#This Row],[seagrass.weights.ssp245.2050]]*Table1[[#This Row],[seagrass.mn.ssp245.2050]])</f>
        <v/>
      </c>
      <c r="AS51" s="5"/>
      <c r="AT51" s="8"/>
      <c r="AU51" s="8"/>
      <c r="AV51" s="7" t="e">
        <f t="shared" si="2"/>
        <v>#DIV/0!</v>
      </c>
      <c r="AX51" s="5"/>
      <c r="AY51" s="6"/>
      <c r="AZ51" s="6"/>
      <c r="BB51" s="5"/>
      <c r="BC51" s="8"/>
      <c r="BD51" s="8"/>
      <c r="BE51" s="5"/>
      <c r="BF51" s="5"/>
      <c r="BG51" s="6"/>
      <c r="BH51" s="6"/>
      <c r="BI51" s="7" t="e">
        <f t="shared" si="3"/>
        <v>#DIV/0!</v>
      </c>
      <c r="BK51" s="5"/>
      <c r="BL51" s="6"/>
      <c r="BM51" s="6"/>
      <c r="BO51" s="5"/>
      <c r="BP51" s="6"/>
      <c r="BQ51" s="6"/>
      <c r="BR51" s="5"/>
      <c r="BS51" s="5"/>
      <c r="BT51" s="6"/>
      <c r="BU51" s="6"/>
      <c r="BV51" s="7" t="e">
        <f t="shared" si="4"/>
        <v>#DIV/0!</v>
      </c>
      <c r="BX51" s="5"/>
      <c r="BY51" s="8"/>
      <c r="BZ51" s="8"/>
      <c r="CA51" s="5"/>
      <c r="CB51" s="5"/>
      <c r="CC51" s="8"/>
      <c r="CD51" s="8"/>
      <c r="CE51" s="5"/>
      <c r="CF51" s="5"/>
      <c r="CG51" s="12"/>
      <c r="CH51" s="17"/>
      <c r="CI51" s="9" t="e">
        <f t="shared" si="5"/>
        <v>#DIV/0!</v>
      </c>
      <c r="CJ51" s="5"/>
      <c r="CL51" s="5"/>
      <c r="CM51" s="5"/>
      <c r="CP51" s="5"/>
      <c r="CT51" s="5"/>
    </row>
    <row r="52" spans="1:98" x14ac:dyDescent="0.25">
      <c r="A52" s="5" t="s">
        <v>95</v>
      </c>
      <c r="B52" s="5">
        <v>46.08934</v>
      </c>
      <c r="C52" s="5">
        <v>2.6788979999999998</v>
      </c>
      <c r="E52" s="5">
        <v>0</v>
      </c>
      <c r="G52" s="5">
        <v>0</v>
      </c>
      <c r="I52" s="5">
        <v>0</v>
      </c>
      <c r="L52" s="6" t="str">
        <f>IF(Table1[[#This Row],[seagrass.mn.ssp126.2050]]="","",(Table1[[#This Row],[seagrass.sd.ssp126.2050]]/Table1[[#This Row],[seagrass.mn.ssp126.2050]])^-1)</f>
        <v/>
      </c>
      <c r="M52" s="6" t="str">
        <f>IF(Table1[[#This Row],[seagrass.weights.ssp126.2050]]="","",Table1[[#This Row],[seagrass.weights.ssp126.2050]]*Table1[[#This Row],[seagrass.mn.ssp126.2050]])</f>
        <v/>
      </c>
      <c r="P52" s="6" t="str">
        <f>IF(Table1[[#This Row],[corals.mn.ssp126.2050]]="","",(Table1[[#This Row],[corals.sd.ssp126.2050]]/Table1[[#This Row],[corals.mn.ssp126.2050]])^-1)</f>
        <v/>
      </c>
      <c r="Q52" s="6" t="str">
        <f>IF(Table1[[#This Row],[coral.weights.ssp126.2050]]="","",Table1[[#This Row],[coral.weights.ssp126.2050]]*Table1[[#This Row],[corals.mn.ssp126.2050]])</f>
        <v/>
      </c>
      <c r="T52" s="6" t="str">
        <f>IF(Table1[[#This Row],[mangrove.mn.ssp126.2050]]="","",(Table1[[#This Row],[mangrove.sd.ssp126.2050]]/Table1[[#This Row],[mangrove.mn.ssp126.2050]])^-1)</f>
        <v/>
      </c>
      <c r="U52" s="6" t="str">
        <f>IF(Table1[[#This Row],[mangrove.weights.ssp126.2050]]="","",Table1[[#This Row],[mangrove.weights.ssp126.2050]]*Table1[[#This Row],[mangrove.mn.ssp126.2050]])</f>
        <v/>
      </c>
      <c r="V52" s="7" t="e">
        <f t="shared" si="0"/>
        <v>#DIV/0!</v>
      </c>
      <c r="Y52" s="6" t="str">
        <f>IF(Table1[[#This Row],[seagrass.mn.ssp126.2100]]="", "", (Table1[[#This Row],[seagrass.sd.ssp126.2100]]/Table1[[#This Row],[seagrass.mn.ssp126.2100]])^-1)</f>
        <v/>
      </c>
      <c r="Z52" s="6" t="str">
        <f>IF(Table1[[#This Row],[seagrass.weights.ssp126.2100]]="","", Table1[[#This Row],[seagrass.weights.ssp126.2100]]*Table1[[#This Row],[seagrass.mn.ssp126.2100]])</f>
        <v/>
      </c>
      <c r="AC52" s="6" t="str">
        <f>IF(Table1[[#This Row],[corals.mn.ssp126.2100]]="","",(Table1[[#This Row],[corals.sd.ssp126.2100]]/Table1[[#This Row],[corals.mn.ssp126.2100]])^-1)</f>
        <v/>
      </c>
      <c r="AD52" s="6" t="str">
        <f>IF( Table1[[#This Row],[Coral.weights.ssp126.2100]]="","", Table1[[#This Row],[Coral.weights.ssp126.2100]]*Table1[[#This Row],[corals.mn.ssp126.2100]])</f>
        <v/>
      </c>
      <c r="AG52" s="8" t="str">
        <f>IF(Table1[[#This Row],[mangrove.mn.ssp126.2100]]="","",(Table1[[#This Row],[mangrove.sd.ssp126.2100]]/Table1[[#This Row],[mangrove.mn.ssp126.2100]])^-1)</f>
        <v/>
      </c>
      <c r="AH52" s="6" t="str">
        <f>IF(Table1[[#This Row],[mangrove.weights.ssp126.2100]]="","",Table1[[#This Row],[mangrove.weights.ssp126.2100]]*Table1[[#This Row],[mangrove.mn.ssp126.2100]])</f>
        <v/>
      </c>
      <c r="AI52" s="7" t="e">
        <f t="shared" si="1"/>
        <v>#DIV/0!</v>
      </c>
      <c r="AL52" s="6" t="str">
        <f>IF(Table1[[#This Row],[seagrass.mn.ssp245.2050]]="","",(Table1[[#This Row],[seagrass.sd.ssp245.2050]]/Table1[[#This Row],[seagrass.mn.ssp245.2050]])^-1)</f>
        <v/>
      </c>
      <c r="AM52" s="6" t="str">
        <f>IF(Table1[[#This Row],[seagrass.weights.ssp245.2050]]="","",Table1[[#This Row],[seagrass.weights.ssp245.2050]]*Table1[[#This Row],[seagrass.mn.ssp245.2050]])</f>
        <v/>
      </c>
      <c r="AS52" s="5"/>
      <c r="AT52" s="8"/>
      <c r="AU52" s="8"/>
      <c r="AV52" s="7" t="e">
        <f t="shared" si="2"/>
        <v>#DIV/0!</v>
      </c>
      <c r="AX52" s="5"/>
      <c r="AY52" s="6"/>
      <c r="AZ52" s="6"/>
      <c r="BB52" s="5"/>
      <c r="BC52" s="8"/>
      <c r="BD52" s="8"/>
      <c r="BE52" s="5"/>
      <c r="BF52" s="5"/>
      <c r="BG52" s="6"/>
      <c r="BH52" s="6"/>
      <c r="BI52" s="7" t="e">
        <f t="shared" si="3"/>
        <v>#DIV/0!</v>
      </c>
      <c r="BK52" s="5"/>
      <c r="BL52" s="6"/>
      <c r="BM52" s="6"/>
      <c r="BO52" s="5"/>
      <c r="BP52" s="6"/>
      <c r="BQ52" s="6"/>
      <c r="BR52" s="5"/>
      <c r="BS52" s="5"/>
      <c r="BT52" s="6"/>
      <c r="BU52" s="6"/>
      <c r="BV52" s="7" t="e">
        <f t="shared" si="4"/>
        <v>#DIV/0!</v>
      </c>
      <c r="BX52" s="5"/>
      <c r="BY52" s="8"/>
      <c r="BZ52" s="8"/>
      <c r="CA52" s="5"/>
      <c r="CB52" s="5"/>
      <c r="CC52" s="8"/>
      <c r="CD52" s="8"/>
      <c r="CE52" s="5"/>
      <c r="CF52" s="5"/>
      <c r="CG52" s="12"/>
      <c r="CH52" s="17"/>
      <c r="CI52" s="9" t="e">
        <f t="shared" si="5"/>
        <v>#DIV/0!</v>
      </c>
      <c r="CJ52" s="5"/>
      <c r="CL52" s="5"/>
      <c r="CM52" s="5"/>
      <c r="CP52" s="5"/>
      <c r="CT52" s="5"/>
    </row>
    <row r="53" spans="1:98" x14ac:dyDescent="0.25">
      <c r="A53" s="5" t="s">
        <v>96</v>
      </c>
      <c r="B53" s="5">
        <v>46.33934</v>
      </c>
      <c r="C53" s="5">
        <v>2.6788979999999998</v>
      </c>
      <c r="E53" s="5">
        <v>0</v>
      </c>
      <c r="G53" s="5">
        <v>0</v>
      </c>
      <c r="I53" s="5">
        <v>0</v>
      </c>
      <c r="L53" s="6" t="str">
        <f>IF(Table1[[#This Row],[seagrass.mn.ssp126.2050]]="","",(Table1[[#This Row],[seagrass.sd.ssp126.2050]]/Table1[[#This Row],[seagrass.mn.ssp126.2050]])^-1)</f>
        <v/>
      </c>
      <c r="M53" s="6" t="str">
        <f>IF(Table1[[#This Row],[seagrass.weights.ssp126.2050]]="","",Table1[[#This Row],[seagrass.weights.ssp126.2050]]*Table1[[#This Row],[seagrass.mn.ssp126.2050]])</f>
        <v/>
      </c>
      <c r="P53" s="6" t="str">
        <f>IF(Table1[[#This Row],[corals.mn.ssp126.2050]]="","",(Table1[[#This Row],[corals.sd.ssp126.2050]]/Table1[[#This Row],[corals.mn.ssp126.2050]])^-1)</f>
        <v/>
      </c>
      <c r="Q53" s="6" t="str">
        <f>IF(Table1[[#This Row],[coral.weights.ssp126.2050]]="","",Table1[[#This Row],[coral.weights.ssp126.2050]]*Table1[[#This Row],[corals.mn.ssp126.2050]])</f>
        <v/>
      </c>
      <c r="T53" s="6" t="str">
        <f>IF(Table1[[#This Row],[mangrove.mn.ssp126.2050]]="","",(Table1[[#This Row],[mangrove.sd.ssp126.2050]]/Table1[[#This Row],[mangrove.mn.ssp126.2050]])^-1)</f>
        <v/>
      </c>
      <c r="U53" s="6" t="str">
        <f>IF(Table1[[#This Row],[mangrove.weights.ssp126.2050]]="","",Table1[[#This Row],[mangrove.weights.ssp126.2050]]*Table1[[#This Row],[mangrove.mn.ssp126.2050]])</f>
        <v/>
      </c>
      <c r="V53" s="7" t="e">
        <f t="shared" si="0"/>
        <v>#DIV/0!</v>
      </c>
      <c r="Y53" s="6" t="str">
        <f>IF(Table1[[#This Row],[seagrass.mn.ssp126.2100]]="", "", (Table1[[#This Row],[seagrass.sd.ssp126.2100]]/Table1[[#This Row],[seagrass.mn.ssp126.2100]])^-1)</f>
        <v/>
      </c>
      <c r="Z53" s="6" t="str">
        <f>IF(Table1[[#This Row],[seagrass.weights.ssp126.2100]]="","", Table1[[#This Row],[seagrass.weights.ssp126.2100]]*Table1[[#This Row],[seagrass.mn.ssp126.2100]])</f>
        <v/>
      </c>
      <c r="AC53" s="6" t="str">
        <f>IF(Table1[[#This Row],[corals.mn.ssp126.2100]]="","",(Table1[[#This Row],[corals.sd.ssp126.2100]]/Table1[[#This Row],[corals.mn.ssp126.2100]])^-1)</f>
        <v/>
      </c>
      <c r="AD53" s="6" t="str">
        <f>IF( Table1[[#This Row],[Coral.weights.ssp126.2100]]="","", Table1[[#This Row],[Coral.weights.ssp126.2100]]*Table1[[#This Row],[corals.mn.ssp126.2100]])</f>
        <v/>
      </c>
      <c r="AG53" s="8" t="str">
        <f>IF(Table1[[#This Row],[mangrove.mn.ssp126.2100]]="","",(Table1[[#This Row],[mangrove.sd.ssp126.2100]]/Table1[[#This Row],[mangrove.mn.ssp126.2100]])^-1)</f>
        <v/>
      </c>
      <c r="AH53" s="6" t="str">
        <f>IF(Table1[[#This Row],[mangrove.weights.ssp126.2100]]="","",Table1[[#This Row],[mangrove.weights.ssp126.2100]]*Table1[[#This Row],[mangrove.mn.ssp126.2100]])</f>
        <v/>
      </c>
      <c r="AI53" s="7" t="e">
        <f t="shared" si="1"/>
        <v>#DIV/0!</v>
      </c>
      <c r="AL53" s="6" t="str">
        <f>IF(Table1[[#This Row],[seagrass.mn.ssp245.2050]]="","",(Table1[[#This Row],[seagrass.sd.ssp245.2050]]/Table1[[#This Row],[seagrass.mn.ssp245.2050]])^-1)</f>
        <v/>
      </c>
      <c r="AM53" s="6" t="str">
        <f>IF(Table1[[#This Row],[seagrass.weights.ssp245.2050]]="","",Table1[[#This Row],[seagrass.weights.ssp245.2050]]*Table1[[#This Row],[seagrass.mn.ssp245.2050]])</f>
        <v/>
      </c>
      <c r="AS53" s="5"/>
      <c r="AT53" s="8"/>
      <c r="AU53" s="8"/>
      <c r="AV53" s="7" t="e">
        <f t="shared" si="2"/>
        <v>#DIV/0!</v>
      </c>
      <c r="AX53" s="5"/>
      <c r="AY53" s="6"/>
      <c r="AZ53" s="6"/>
      <c r="BB53" s="5"/>
      <c r="BC53" s="8"/>
      <c r="BD53" s="8"/>
      <c r="BE53" s="5"/>
      <c r="BF53" s="5"/>
      <c r="BG53" s="6"/>
      <c r="BH53" s="6"/>
      <c r="BI53" s="7" t="e">
        <f t="shared" si="3"/>
        <v>#DIV/0!</v>
      </c>
      <c r="BK53" s="5"/>
      <c r="BL53" s="6"/>
      <c r="BM53" s="6"/>
      <c r="BO53" s="5"/>
      <c r="BP53" s="6"/>
      <c r="BQ53" s="6"/>
      <c r="BR53" s="5"/>
      <c r="BS53" s="5"/>
      <c r="BT53" s="6"/>
      <c r="BU53" s="6"/>
      <c r="BV53" s="7" t="e">
        <f t="shared" si="4"/>
        <v>#DIV/0!</v>
      </c>
      <c r="BX53" s="5"/>
      <c r="BY53" s="8"/>
      <c r="BZ53" s="8"/>
      <c r="CA53" s="5"/>
      <c r="CB53" s="5"/>
      <c r="CC53" s="8"/>
      <c r="CD53" s="8"/>
      <c r="CE53" s="5"/>
      <c r="CF53" s="5"/>
      <c r="CG53" s="12"/>
      <c r="CH53" s="17"/>
      <c r="CI53" s="9" t="e">
        <f t="shared" si="5"/>
        <v>#DIV/0!</v>
      </c>
      <c r="CJ53" s="5"/>
      <c r="CL53" s="5"/>
      <c r="CM53" s="5"/>
      <c r="CP53" s="5"/>
      <c r="CT53" s="5"/>
    </row>
    <row r="54" spans="1:98" x14ac:dyDescent="0.25">
      <c r="A54" s="5" t="s">
        <v>97</v>
      </c>
      <c r="B54" s="5">
        <v>46.58934</v>
      </c>
      <c r="C54" s="5">
        <v>2.6788979999999998</v>
      </c>
      <c r="E54" s="5">
        <v>0</v>
      </c>
      <c r="G54" s="5">
        <v>0</v>
      </c>
      <c r="I54" s="5">
        <v>0</v>
      </c>
      <c r="L54" s="6" t="str">
        <f>IF(Table1[[#This Row],[seagrass.mn.ssp126.2050]]="","",(Table1[[#This Row],[seagrass.sd.ssp126.2050]]/Table1[[#This Row],[seagrass.mn.ssp126.2050]])^-1)</f>
        <v/>
      </c>
      <c r="M54" s="6" t="str">
        <f>IF(Table1[[#This Row],[seagrass.weights.ssp126.2050]]="","",Table1[[#This Row],[seagrass.weights.ssp126.2050]]*Table1[[#This Row],[seagrass.mn.ssp126.2050]])</f>
        <v/>
      </c>
      <c r="P54" s="6" t="str">
        <f>IF(Table1[[#This Row],[corals.mn.ssp126.2050]]="","",(Table1[[#This Row],[corals.sd.ssp126.2050]]/Table1[[#This Row],[corals.mn.ssp126.2050]])^-1)</f>
        <v/>
      </c>
      <c r="Q54" s="6" t="str">
        <f>IF(Table1[[#This Row],[coral.weights.ssp126.2050]]="","",Table1[[#This Row],[coral.weights.ssp126.2050]]*Table1[[#This Row],[corals.mn.ssp126.2050]])</f>
        <v/>
      </c>
      <c r="T54" s="6" t="str">
        <f>IF(Table1[[#This Row],[mangrove.mn.ssp126.2050]]="","",(Table1[[#This Row],[mangrove.sd.ssp126.2050]]/Table1[[#This Row],[mangrove.mn.ssp126.2050]])^-1)</f>
        <v/>
      </c>
      <c r="U54" s="6" t="str">
        <f>IF(Table1[[#This Row],[mangrove.weights.ssp126.2050]]="","",Table1[[#This Row],[mangrove.weights.ssp126.2050]]*Table1[[#This Row],[mangrove.mn.ssp126.2050]])</f>
        <v/>
      </c>
      <c r="V54" s="7" t="e">
        <f t="shared" si="0"/>
        <v>#DIV/0!</v>
      </c>
      <c r="Y54" s="6" t="str">
        <f>IF(Table1[[#This Row],[seagrass.mn.ssp126.2100]]="", "", (Table1[[#This Row],[seagrass.sd.ssp126.2100]]/Table1[[#This Row],[seagrass.mn.ssp126.2100]])^-1)</f>
        <v/>
      </c>
      <c r="Z54" s="6" t="str">
        <f>IF(Table1[[#This Row],[seagrass.weights.ssp126.2100]]="","", Table1[[#This Row],[seagrass.weights.ssp126.2100]]*Table1[[#This Row],[seagrass.mn.ssp126.2100]])</f>
        <v/>
      </c>
      <c r="AC54" s="6" t="str">
        <f>IF(Table1[[#This Row],[corals.mn.ssp126.2100]]="","",(Table1[[#This Row],[corals.sd.ssp126.2100]]/Table1[[#This Row],[corals.mn.ssp126.2100]])^-1)</f>
        <v/>
      </c>
      <c r="AD54" s="6" t="str">
        <f>IF( Table1[[#This Row],[Coral.weights.ssp126.2100]]="","", Table1[[#This Row],[Coral.weights.ssp126.2100]]*Table1[[#This Row],[corals.mn.ssp126.2100]])</f>
        <v/>
      </c>
      <c r="AG54" s="8" t="str">
        <f>IF(Table1[[#This Row],[mangrove.mn.ssp126.2100]]="","",(Table1[[#This Row],[mangrove.sd.ssp126.2100]]/Table1[[#This Row],[mangrove.mn.ssp126.2100]])^-1)</f>
        <v/>
      </c>
      <c r="AH54" s="6" t="str">
        <f>IF(Table1[[#This Row],[mangrove.weights.ssp126.2100]]="","",Table1[[#This Row],[mangrove.weights.ssp126.2100]]*Table1[[#This Row],[mangrove.mn.ssp126.2100]])</f>
        <v/>
      </c>
      <c r="AI54" s="7" t="e">
        <f t="shared" si="1"/>
        <v>#DIV/0!</v>
      </c>
      <c r="AL54" s="6" t="str">
        <f>IF(Table1[[#This Row],[seagrass.mn.ssp245.2050]]="","",(Table1[[#This Row],[seagrass.sd.ssp245.2050]]/Table1[[#This Row],[seagrass.mn.ssp245.2050]])^-1)</f>
        <v/>
      </c>
      <c r="AM54" s="6" t="str">
        <f>IF(Table1[[#This Row],[seagrass.weights.ssp245.2050]]="","",Table1[[#This Row],[seagrass.weights.ssp245.2050]]*Table1[[#This Row],[seagrass.mn.ssp245.2050]])</f>
        <v/>
      </c>
      <c r="AS54" s="5"/>
      <c r="AT54" s="8"/>
      <c r="AU54" s="8"/>
      <c r="AV54" s="7" t="e">
        <f t="shared" si="2"/>
        <v>#DIV/0!</v>
      </c>
      <c r="AX54" s="5"/>
      <c r="AY54" s="6"/>
      <c r="AZ54" s="6"/>
      <c r="BB54" s="5"/>
      <c r="BC54" s="8"/>
      <c r="BD54" s="8"/>
      <c r="BE54" s="5"/>
      <c r="BF54" s="5"/>
      <c r="BG54" s="6"/>
      <c r="BH54" s="6"/>
      <c r="BI54" s="7" t="e">
        <f t="shared" si="3"/>
        <v>#DIV/0!</v>
      </c>
      <c r="BK54" s="5"/>
      <c r="BL54" s="6"/>
      <c r="BM54" s="6"/>
      <c r="BO54" s="5"/>
      <c r="BP54" s="6"/>
      <c r="BQ54" s="6"/>
      <c r="BR54" s="5"/>
      <c r="BS54" s="5"/>
      <c r="BT54" s="6"/>
      <c r="BU54" s="6"/>
      <c r="BV54" s="7" t="e">
        <f t="shared" si="4"/>
        <v>#DIV/0!</v>
      </c>
      <c r="BX54" s="5"/>
      <c r="BY54" s="8"/>
      <c r="BZ54" s="8"/>
      <c r="CA54" s="5"/>
      <c r="CB54" s="5"/>
      <c r="CC54" s="8"/>
      <c r="CD54" s="8"/>
      <c r="CE54" s="5"/>
      <c r="CF54" s="5"/>
      <c r="CG54" s="12"/>
      <c r="CH54" s="17"/>
      <c r="CI54" s="9" t="e">
        <f t="shared" si="5"/>
        <v>#DIV/0!</v>
      </c>
      <c r="CJ54" s="5"/>
      <c r="CL54" s="5"/>
      <c r="CM54" s="5"/>
      <c r="CP54" s="5"/>
      <c r="CT54" s="5"/>
    </row>
    <row r="55" spans="1:98" x14ac:dyDescent="0.25">
      <c r="A55" s="5" t="s">
        <v>98</v>
      </c>
      <c r="B55" s="5">
        <v>45.33934</v>
      </c>
      <c r="C55" s="5">
        <v>2.4288979999999998</v>
      </c>
      <c r="E55" s="5">
        <v>0</v>
      </c>
      <c r="G55" s="5">
        <v>0</v>
      </c>
      <c r="I55" s="5">
        <v>0</v>
      </c>
      <c r="L55" s="6" t="str">
        <f>IF(Table1[[#This Row],[seagrass.mn.ssp126.2050]]="","",(Table1[[#This Row],[seagrass.sd.ssp126.2050]]/Table1[[#This Row],[seagrass.mn.ssp126.2050]])^-1)</f>
        <v/>
      </c>
      <c r="M55" s="6" t="str">
        <f>IF(Table1[[#This Row],[seagrass.weights.ssp126.2050]]="","",Table1[[#This Row],[seagrass.weights.ssp126.2050]]*Table1[[#This Row],[seagrass.mn.ssp126.2050]])</f>
        <v/>
      </c>
      <c r="P55" s="6" t="str">
        <f>IF(Table1[[#This Row],[corals.mn.ssp126.2050]]="","",(Table1[[#This Row],[corals.sd.ssp126.2050]]/Table1[[#This Row],[corals.mn.ssp126.2050]])^-1)</f>
        <v/>
      </c>
      <c r="Q55" s="6" t="str">
        <f>IF(Table1[[#This Row],[coral.weights.ssp126.2050]]="","",Table1[[#This Row],[coral.weights.ssp126.2050]]*Table1[[#This Row],[corals.mn.ssp126.2050]])</f>
        <v/>
      </c>
      <c r="T55" s="6" t="str">
        <f>IF(Table1[[#This Row],[mangrove.mn.ssp126.2050]]="","",(Table1[[#This Row],[mangrove.sd.ssp126.2050]]/Table1[[#This Row],[mangrove.mn.ssp126.2050]])^-1)</f>
        <v/>
      </c>
      <c r="U55" s="6" t="str">
        <f>IF(Table1[[#This Row],[mangrove.weights.ssp126.2050]]="","",Table1[[#This Row],[mangrove.weights.ssp126.2050]]*Table1[[#This Row],[mangrove.mn.ssp126.2050]])</f>
        <v/>
      </c>
      <c r="V55" s="7" t="e">
        <f t="shared" si="0"/>
        <v>#DIV/0!</v>
      </c>
      <c r="Y55" s="6" t="str">
        <f>IF(Table1[[#This Row],[seagrass.mn.ssp126.2100]]="", "", (Table1[[#This Row],[seagrass.sd.ssp126.2100]]/Table1[[#This Row],[seagrass.mn.ssp126.2100]])^-1)</f>
        <v/>
      </c>
      <c r="Z55" s="6" t="str">
        <f>IF(Table1[[#This Row],[seagrass.weights.ssp126.2100]]="","", Table1[[#This Row],[seagrass.weights.ssp126.2100]]*Table1[[#This Row],[seagrass.mn.ssp126.2100]])</f>
        <v/>
      </c>
      <c r="AC55" s="6" t="str">
        <f>IF(Table1[[#This Row],[corals.mn.ssp126.2100]]="","",(Table1[[#This Row],[corals.sd.ssp126.2100]]/Table1[[#This Row],[corals.mn.ssp126.2100]])^-1)</f>
        <v/>
      </c>
      <c r="AD55" s="6" t="str">
        <f>IF( Table1[[#This Row],[Coral.weights.ssp126.2100]]="","", Table1[[#This Row],[Coral.weights.ssp126.2100]]*Table1[[#This Row],[corals.mn.ssp126.2100]])</f>
        <v/>
      </c>
      <c r="AG55" s="8" t="str">
        <f>IF(Table1[[#This Row],[mangrove.mn.ssp126.2100]]="","",(Table1[[#This Row],[mangrove.sd.ssp126.2100]]/Table1[[#This Row],[mangrove.mn.ssp126.2100]])^-1)</f>
        <v/>
      </c>
      <c r="AH55" s="6" t="str">
        <f>IF(Table1[[#This Row],[mangrove.weights.ssp126.2100]]="","",Table1[[#This Row],[mangrove.weights.ssp126.2100]]*Table1[[#This Row],[mangrove.mn.ssp126.2100]])</f>
        <v/>
      </c>
      <c r="AI55" s="7" t="e">
        <f t="shared" si="1"/>
        <v>#DIV/0!</v>
      </c>
      <c r="AL55" s="6" t="str">
        <f>IF(Table1[[#This Row],[seagrass.mn.ssp245.2050]]="","",(Table1[[#This Row],[seagrass.sd.ssp245.2050]]/Table1[[#This Row],[seagrass.mn.ssp245.2050]])^-1)</f>
        <v/>
      </c>
      <c r="AM55" s="6" t="str">
        <f>IF(Table1[[#This Row],[seagrass.weights.ssp245.2050]]="","",Table1[[#This Row],[seagrass.weights.ssp245.2050]]*Table1[[#This Row],[seagrass.mn.ssp245.2050]])</f>
        <v/>
      </c>
      <c r="AS55" s="5"/>
      <c r="AT55" s="8"/>
      <c r="AU55" s="8"/>
      <c r="AV55" s="7" t="e">
        <f t="shared" si="2"/>
        <v>#DIV/0!</v>
      </c>
      <c r="AX55" s="5"/>
      <c r="AY55" s="6"/>
      <c r="AZ55" s="6"/>
      <c r="BB55" s="5"/>
      <c r="BC55" s="8"/>
      <c r="BD55" s="8"/>
      <c r="BE55" s="5"/>
      <c r="BF55" s="5"/>
      <c r="BG55" s="6"/>
      <c r="BH55" s="6"/>
      <c r="BI55" s="7" t="e">
        <f t="shared" si="3"/>
        <v>#DIV/0!</v>
      </c>
      <c r="BK55" s="5"/>
      <c r="BL55" s="6"/>
      <c r="BM55" s="6"/>
      <c r="BO55" s="5"/>
      <c r="BP55" s="6"/>
      <c r="BQ55" s="6"/>
      <c r="BR55" s="5"/>
      <c r="BS55" s="5"/>
      <c r="BT55" s="6"/>
      <c r="BU55" s="6"/>
      <c r="BV55" s="7" t="e">
        <f t="shared" si="4"/>
        <v>#DIV/0!</v>
      </c>
      <c r="BX55" s="5"/>
      <c r="BY55" s="8"/>
      <c r="BZ55" s="8"/>
      <c r="CA55" s="5"/>
      <c r="CB55" s="5"/>
      <c r="CC55" s="8"/>
      <c r="CD55" s="8"/>
      <c r="CE55" s="5"/>
      <c r="CF55" s="5"/>
      <c r="CG55" s="12"/>
      <c r="CH55" s="17"/>
      <c r="CI55" s="9" t="e">
        <f t="shared" si="5"/>
        <v>#DIV/0!</v>
      </c>
      <c r="CJ55" s="5"/>
      <c r="CL55" s="5"/>
      <c r="CM55" s="5"/>
      <c r="CP55" s="5"/>
      <c r="CT55" s="5"/>
    </row>
    <row r="56" spans="1:98" x14ac:dyDescent="0.25">
      <c r="A56" s="5" t="s">
        <v>99</v>
      </c>
      <c r="B56" s="5">
        <v>45.58934</v>
      </c>
      <c r="C56" s="5">
        <v>2.4288979999999998</v>
      </c>
      <c r="E56" s="5">
        <v>0</v>
      </c>
      <c r="G56" s="5">
        <v>0</v>
      </c>
      <c r="I56" s="5">
        <v>0</v>
      </c>
      <c r="L56" s="6" t="str">
        <f>IF(Table1[[#This Row],[seagrass.mn.ssp126.2050]]="","",(Table1[[#This Row],[seagrass.sd.ssp126.2050]]/Table1[[#This Row],[seagrass.mn.ssp126.2050]])^-1)</f>
        <v/>
      </c>
      <c r="M56" s="6" t="str">
        <f>IF(Table1[[#This Row],[seagrass.weights.ssp126.2050]]="","",Table1[[#This Row],[seagrass.weights.ssp126.2050]]*Table1[[#This Row],[seagrass.mn.ssp126.2050]])</f>
        <v/>
      </c>
      <c r="P56" s="6" t="str">
        <f>IF(Table1[[#This Row],[corals.mn.ssp126.2050]]="","",(Table1[[#This Row],[corals.sd.ssp126.2050]]/Table1[[#This Row],[corals.mn.ssp126.2050]])^-1)</f>
        <v/>
      </c>
      <c r="Q56" s="6" t="str">
        <f>IF(Table1[[#This Row],[coral.weights.ssp126.2050]]="","",Table1[[#This Row],[coral.weights.ssp126.2050]]*Table1[[#This Row],[corals.mn.ssp126.2050]])</f>
        <v/>
      </c>
      <c r="T56" s="6" t="str">
        <f>IF(Table1[[#This Row],[mangrove.mn.ssp126.2050]]="","",(Table1[[#This Row],[mangrove.sd.ssp126.2050]]/Table1[[#This Row],[mangrove.mn.ssp126.2050]])^-1)</f>
        <v/>
      </c>
      <c r="U56" s="6" t="str">
        <f>IF(Table1[[#This Row],[mangrove.weights.ssp126.2050]]="","",Table1[[#This Row],[mangrove.weights.ssp126.2050]]*Table1[[#This Row],[mangrove.mn.ssp126.2050]])</f>
        <v/>
      </c>
      <c r="V56" s="7" t="e">
        <f t="shared" si="0"/>
        <v>#DIV/0!</v>
      </c>
      <c r="Y56" s="6" t="str">
        <f>IF(Table1[[#This Row],[seagrass.mn.ssp126.2100]]="", "", (Table1[[#This Row],[seagrass.sd.ssp126.2100]]/Table1[[#This Row],[seagrass.mn.ssp126.2100]])^-1)</f>
        <v/>
      </c>
      <c r="Z56" s="6" t="str">
        <f>IF(Table1[[#This Row],[seagrass.weights.ssp126.2100]]="","", Table1[[#This Row],[seagrass.weights.ssp126.2100]]*Table1[[#This Row],[seagrass.mn.ssp126.2100]])</f>
        <v/>
      </c>
      <c r="AC56" s="6" t="str">
        <f>IF(Table1[[#This Row],[corals.mn.ssp126.2100]]="","",(Table1[[#This Row],[corals.sd.ssp126.2100]]/Table1[[#This Row],[corals.mn.ssp126.2100]])^-1)</f>
        <v/>
      </c>
      <c r="AD56" s="6" t="str">
        <f>IF( Table1[[#This Row],[Coral.weights.ssp126.2100]]="","", Table1[[#This Row],[Coral.weights.ssp126.2100]]*Table1[[#This Row],[corals.mn.ssp126.2100]])</f>
        <v/>
      </c>
      <c r="AG56" s="8" t="str">
        <f>IF(Table1[[#This Row],[mangrove.mn.ssp126.2100]]="","",(Table1[[#This Row],[mangrove.sd.ssp126.2100]]/Table1[[#This Row],[mangrove.mn.ssp126.2100]])^-1)</f>
        <v/>
      </c>
      <c r="AH56" s="6" t="str">
        <f>IF(Table1[[#This Row],[mangrove.weights.ssp126.2100]]="","",Table1[[#This Row],[mangrove.weights.ssp126.2100]]*Table1[[#This Row],[mangrove.mn.ssp126.2100]])</f>
        <v/>
      </c>
      <c r="AI56" s="7" t="e">
        <f t="shared" si="1"/>
        <v>#DIV/0!</v>
      </c>
      <c r="AL56" s="6" t="str">
        <f>IF(Table1[[#This Row],[seagrass.mn.ssp245.2050]]="","",(Table1[[#This Row],[seagrass.sd.ssp245.2050]]/Table1[[#This Row],[seagrass.mn.ssp245.2050]])^-1)</f>
        <v/>
      </c>
      <c r="AM56" s="6" t="str">
        <f>IF(Table1[[#This Row],[seagrass.weights.ssp245.2050]]="","",Table1[[#This Row],[seagrass.weights.ssp245.2050]]*Table1[[#This Row],[seagrass.mn.ssp245.2050]])</f>
        <v/>
      </c>
      <c r="AS56" s="5"/>
      <c r="AT56" s="8"/>
      <c r="AU56" s="8"/>
      <c r="AV56" s="7" t="e">
        <f t="shared" si="2"/>
        <v>#DIV/0!</v>
      </c>
      <c r="AX56" s="5"/>
      <c r="AY56" s="6"/>
      <c r="AZ56" s="6"/>
      <c r="BB56" s="5"/>
      <c r="BC56" s="8"/>
      <c r="BD56" s="8"/>
      <c r="BE56" s="5"/>
      <c r="BF56" s="5"/>
      <c r="BG56" s="6"/>
      <c r="BH56" s="6"/>
      <c r="BI56" s="7" t="e">
        <f t="shared" si="3"/>
        <v>#DIV/0!</v>
      </c>
      <c r="BK56" s="5"/>
      <c r="BL56" s="6"/>
      <c r="BM56" s="6"/>
      <c r="BO56" s="5"/>
      <c r="BP56" s="6"/>
      <c r="BQ56" s="6"/>
      <c r="BR56" s="5"/>
      <c r="BS56" s="5"/>
      <c r="BT56" s="6"/>
      <c r="BU56" s="6"/>
      <c r="BV56" s="7" t="e">
        <f t="shared" si="4"/>
        <v>#DIV/0!</v>
      </c>
      <c r="BX56" s="5"/>
      <c r="BY56" s="8"/>
      <c r="BZ56" s="8"/>
      <c r="CA56" s="5"/>
      <c r="CB56" s="5"/>
      <c r="CC56" s="8"/>
      <c r="CD56" s="8"/>
      <c r="CE56" s="5"/>
      <c r="CF56" s="5"/>
      <c r="CG56" s="12"/>
      <c r="CH56" s="17"/>
      <c r="CI56" s="9" t="e">
        <f t="shared" si="5"/>
        <v>#DIV/0!</v>
      </c>
      <c r="CJ56" s="5"/>
      <c r="CL56" s="5"/>
      <c r="CM56" s="5"/>
      <c r="CP56" s="5"/>
      <c r="CT56" s="5"/>
    </row>
    <row r="57" spans="1:98" x14ac:dyDescent="0.25">
      <c r="A57" s="5" t="s">
        <v>100</v>
      </c>
      <c r="B57" s="5">
        <v>45.83934</v>
      </c>
      <c r="C57" s="5">
        <v>2.4288979999999998</v>
      </c>
      <c r="E57" s="5">
        <v>0</v>
      </c>
      <c r="G57" s="5">
        <v>0</v>
      </c>
      <c r="I57" s="5">
        <v>0</v>
      </c>
      <c r="L57" s="6" t="str">
        <f>IF(Table1[[#This Row],[seagrass.mn.ssp126.2050]]="","",(Table1[[#This Row],[seagrass.sd.ssp126.2050]]/Table1[[#This Row],[seagrass.mn.ssp126.2050]])^-1)</f>
        <v/>
      </c>
      <c r="M57" s="6" t="str">
        <f>IF(Table1[[#This Row],[seagrass.weights.ssp126.2050]]="","",Table1[[#This Row],[seagrass.weights.ssp126.2050]]*Table1[[#This Row],[seagrass.mn.ssp126.2050]])</f>
        <v/>
      </c>
      <c r="P57" s="6" t="str">
        <f>IF(Table1[[#This Row],[corals.mn.ssp126.2050]]="","",(Table1[[#This Row],[corals.sd.ssp126.2050]]/Table1[[#This Row],[corals.mn.ssp126.2050]])^-1)</f>
        <v/>
      </c>
      <c r="Q57" s="6" t="str">
        <f>IF(Table1[[#This Row],[coral.weights.ssp126.2050]]="","",Table1[[#This Row],[coral.weights.ssp126.2050]]*Table1[[#This Row],[corals.mn.ssp126.2050]])</f>
        <v/>
      </c>
      <c r="T57" s="6" t="str">
        <f>IF(Table1[[#This Row],[mangrove.mn.ssp126.2050]]="","",(Table1[[#This Row],[mangrove.sd.ssp126.2050]]/Table1[[#This Row],[mangrove.mn.ssp126.2050]])^-1)</f>
        <v/>
      </c>
      <c r="U57" s="6" t="str">
        <f>IF(Table1[[#This Row],[mangrove.weights.ssp126.2050]]="","",Table1[[#This Row],[mangrove.weights.ssp126.2050]]*Table1[[#This Row],[mangrove.mn.ssp126.2050]])</f>
        <v/>
      </c>
      <c r="V57" s="7" t="e">
        <f t="shared" si="0"/>
        <v>#DIV/0!</v>
      </c>
      <c r="Y57" s="6" t="str">
        <f>IF(Table1[[#This Row],[seagrass.mn.ssp126.2100]]="", "", (Table1[[#This Row],[seagrass.sd.ssp126.2100]]/Table1[[#This Row],[seagrass.mn.ssp126.2100]])^-1)</f>
        <v/>
      </c>
      <c r="Z57" s="6" t="str">
        <f>IF(Table1[[#This Row],[seagrass.weights.ssp126.2100]]="","", Table1[[#This Row],[seagrass.weights.ssp126.2100]]*Table1[[#This Row],[seagrass.mn.ssp126.2100]])</f>
        <v/>
      </c>
      <c r="AC57" s="6" t="str">
        <f>IF(Table1[[#This Row],[corals.mn.ssp126.2100]]="","",(Table1[[#This Row],[corals.sd.ssp126.2100]]/Table1[[#This Row],[corals.mn.ssp126.2100]])^-1)</f>
        <v/>
      </c>
      <c r="AD57" s="6" t="str">
        <f>IF( Table1[[#This Row],[Coral.weights.ssp126.2100]]="","", Table1[[#This Row],[Coral.weights.ssp126.2100]]*Table1[[#This Row],[corals.mn.ssp126.2100]])</f>
        <v/>
      </c>
      <c r="AG57" s="8" t="str">
        <f>IF(Table1[[#This Row],[mangrove.mn.ssp126.2100]]="","",(Table1[[#This Row],[mangrove.sd.ssp126.2100]]/Table1[[#This Row],[mangrove.mn.ssp126.2100]])^-1)</f>
        <v/>
      </c>
      <c r="AH57" s="6" t="str">
        <f>IF(Table1[[#This Row],[mangrove.weights.ssp126.2100]]="","",Table1[[#This Row],[mangrove.weights.ssp126.2100]]*Table1[[#This Row],[mangrove.mn.ssp126.2100]])</f>
        <v/>
      </c>
      <c r="AI57" s="7" t="e">
        <f t="shared" si="1"/>
        <v>#DIV/0!</v>
      </c>
      <c r="AL57" s="6" t="str">
        <f>IF(Table1[[#This Row],[seagrass.mn.ssp245.2050]]="","",(Table1[[#This Row],[seagrass.sd.ssp245.2050]]/Table1[[#This Row],[seagrass.mn.ssp245.2050]])^-1)</f>
        <v/>
      </c>
      <c r="AM57" s="6" t="str">
        <f>IF(Table1[[#This Row],[seagrass.weights.ssp245.2050]]="","",Table1[[#This Row],[seagrass.weights.ssp245.2050]]*Table1[[#This Row],[seagrass.mn.ssp245.2050]])</f>
        <v/>
      </c>
      <c r="AS57" s="5"/>
      <c r="AT57" s="8"/>
      <c r="AU57" s="8"/>
      <c r="AV57" s="7" t="e">
        <f t="shared" si="2"/>
        <v>#DIV/0!</v>
      </c>
      <c r="AX57" s="5"/>
      <c r="AY57" s="6"/>
      <c r="AZ57" s="6"/>
      <c r="BB57" s="5"/>
      <c r="BC57" s="8"/>
      <c r="BD57" s="8"/>
      <c r="BE57" s="5"/>
      <c r="BF57" s="5"/>
      <c r="BG57" s="6"/>
      <c r="BH57" s="6"/>
      <c r="BI57" s="7" t="e">
        <f t="shared" si="3"/>
        <v>#DIV/0!</v>
      </c>
      <c r="BK57" s="5"/>
      <c r="BL57" s="6"/>
      <c r="BM57" s="6"/>
      <c r="BO57" s="5"/>
      <c r="BP57" s="6"/>
      <c r="BQ57" s="6"/>
      <c r="BR57" s="5"/>
      <c r="BS57" s="5"/>
      <c r="BT57" s="6"/>
      <c r="BU57" s="6"/>
      <c r="BV57" s="7" t="e">
        <f t="shared" si="4"/>
        <v>#DIV/0!</v>
      </c>
      <c r="BX57" s="5"/>
      <c r="BY57" s="8"/>
      <c r="BZ57" s="8"/>
      <c r="CA57" s="5"/>
      <c r="CB57" s="5"/>
      <c r="CC57" s="8"/>
      <c r="CD57" s="8"/>
      <c r="CE57" s="5"/>
      <c r="CF57" s="5"/>
      <c r="CG57" s="12"/>
      <c r="CH57" s="17"/>
      <c r="CI57" s="9" t="e">
        <f t="shared" si="5"/>
        <v>#DIV/0!</v>
      </c>
      <c r="CJ57" s="5"/>
      <c r="CL57" s="5"/>
      <c r="CM57" s="5"/>
      <c r="CP57" s="5"/>
      <c r="CT57" s="5"/>
    </row>
    <row r="58" spans="1:98" x14ac:dyDescent="0.25">
      <c r="A58" s="5" t="s">
        <v>101</v>
      </c>
      <c r="B58" s="5">
        <v>46.08934</v>
      </c>
      <c r="C58" s="5">
        <v>2.4288979999999998</v>
      </c>
      <c r="E58" s="5">
        <v>0</v>
      </c>
      <c r="G58" s="5">
        <v>0</v>
      </c>
      <c r="I58" s="5">
        <v>0</v>
      </c>
      <c r="L58" s="6" t="str">
        <f>IF(Table1[[#This Row],[seagrass.mn.ssp126.2050]]="","",(Table1[[#This Row],[seagrass.sd.ssp126.2050]]/Table1[[#This Row],[seagrass.mn.ssp126.2050]])^-1)</f>
        <v/>
      </c>
      <c r="M58" s="6" t="str">
        <f>IF(Table1[[#This Row],[seagrass.weights.ssp126.2050]]="","",Table1[[#This Row],[seagrass.weights.ssp126.2050]]*Table1[[#This Row],[seagrass.mn.ssp126.2050]])</f>
        <v/>
      </c>
      <c r="P58" s="6" t="str">
        <f>IF(Table1[[#This Row],[corals.mn.ssp126.2050]]="","",(Table1[[#This Row],[corals.sd.ssp126.2050]]/Table1[[#This Row],[corals.mn.ssp126.2050]])^-1)</f>
        <v/>
      </c>
      <c r="Q58" s="6" t="str">
        <f>IF(Table1[[#This Row],[coral.weights.ssp126.2050]]="","",Table1[[#This Row],[coral.weights.ssp126.2050]]*Table1[[#This Row],[corals.mn.ssp126.2050]])</f>
        <v/>
      </c>
      <c r="T58" s="6" t="str">
        <f>IF(Table1[[#This Row],[mangrove.mn.ssp126.2050]]="","",(Table1[[#This Row],[mangrove.sd.ssp126.2050]]/Table1[[#This Row],[mangrove.mn.ssp126.2050]])^-1)</f>
        <v/>
      </c>
      <c r="U58" s="6" t="str">
        <f>IF(Table1[[#This Row],[mangrove.weights.ssp126.2050]]="","",Table1[[#This Row],[mangrove.weights.ssp126.2050]]*Table1[[#This Row],[mangrove.mn.ssp126.2050]])</f>
        <v/>
      </c>
      <c r="V58" s="7" t="e">
        <f t="shared" si="0"/>
        <v>#DIV/0!</v>
      </c>
      <c r="Y58" s="6" t="str">
        <f>IF(Table1[[#This Row],[seagrass.mn.ssp126.2100]]="", "", (Table1[[#This Row],[seagrass.sd.ssp126.2100]]/Table1[[#This Row],[seagrass.mn.ssp126.2100]])^-1)</f>
        <v/>
      </c>
      <c r="Z58" s="6" t="str">
        <f>IF(Table1[[#This Row],[seagrass.weights.ssp126.2100]]="","", Table1[[#This Row],[seagrass.weights.ssp126.2100]]*Table1[[#This Row],[seagrass.mn.ssp126.2100]])</f>
        <v/>
      </c>
      <c r="AC58" s="6" t="str">
        <f>IF(Table1[[#This Row],[corals.mn.ssp126.2100]]="","",(Table1[[#This Row],[corals.sd.ssp126.2100]]/Table1[[#This Row],[corals.mn.ssp126.2100]])^-1)</f>
        <v/>
      </c>
      <c r="AD58" s="6" t="str">
        <f>IF( Table1[[#This Row],[Coral.weights.ssp126.2100]]="","", Table1[[#This Row],[Coral.weights.ssp126.2100]]*Table1[[#This Row],[corals.mn.ssp126.2100]])</f>
        <v/>
      </c>
      <c r="AG58" s="8" t="str">
        <f>IF(Table1[[#This Row],[mangrove.mn.ssp126.2100]]="","",(Table1[[#This Row],[mangrove.sd.ssp126.2100]]/Table1[[#This Row],[mangrove.mn.ssp126.2100]])^-1)</f>
        <v/>
      </c>
      <c r="AH58" s="6" t="str">
        <f>IF(Table1[[#This Row],[mangrove.weights.ssp126.2100]]="","",Table1[[#This Row],[mangrove.weights.ssp126.2100]]*Table1[[#This Row],[mangrove.mn.ssp126.2100]])</f>
        <v/>
      </c>
      <c r="AI58" s="7" t="e">
        <f t="shared" si="1"/>
        <v>#DIV/0!</v>
      </c>
      <c r="AL58" s="6" t="str">
        <f>IF(Table1[[#This Row],[seagrass.mn.ssp245.2050]]="","",(Table1[[#This Row],[seagrass.sd.ssp245.2050]]/Table1[[#This Row],[seagrass.mn.ssp245.2050]])^-1)</f>
        <v/>
      </c>
      <c r="AM58" s="6" t="str">
        <f>IF(Table1[[#This Row],[seagrass.weights.ssp245.2050]]="","",Table1[[#This Row],[seagrass.weights.ssp245.2050]]*Table1[[#This Row],[seagrass.mn.ssp245.2050]])</f>
        <v/>
      </c>
      <c r="AS58" s="5"/>
      <c r="AT58" s="8"/>
      <c r="AU58" s="8"/>
      <c r="AV58" s="7" t="e">
        <f t="shared" si="2"/>
        <v>#DIV/0!</v>
      </c>
      <c r="AX58" s="5"/>
      <c r="AY58" s="6"/>
      <c r="AZ58" s="6"/>
      <c r="BB58" s="5"/>
      <c r="BC58" s="8"/>
      <c r="BD58" s="8"/>
      <c r="BE58" s="5"/>
      <c r="BF58" s="5"/>
      <c r="BG58" s="6"/>
      <c r="BH58" s="6"/>
      <c r="BI58" s="7" t="e">
        <f t="shared" si="3"/>
        <v>#DIV/0!</v>
      </c>
      <c r="BK58" s="5"/>
      <c r="BL58" s="6"/>
      <c r="BM58" s="6"/>
      <c r="BO58" s="5"/>
      <c r="BP58" s="6"/>
      <c r="BQ58" s="6"/>
      <c r="BR58" s="5"/>
      <c r="BS58" s="5"/>
      <c r="BT58" s="6"/>
      <c r="BU58" s="6"/>
      <c r="BV58" s="7" t="e">
        <f t="shared" si="4"/>
        <v>#DIV/0!</v>
      </c>
      <c r="BX58" s="5"/>
      <c r="BY58" s="8"/>
      <c r="BZ58" s="8"/>
      <c r="CA58" s="5"/>
      <c r="CB58" s="5"/>
      <c r="CC58" s="8"/>
      <c r="CD58" s="8"/>
      <c r="CE58" s="5"/>
      <c r="CF58" s="5"/>
      <c r="CG58" s="12"/>
      <c r="CH58" s="17"/>
      <c r="CI58" s="9" t="e">
        <f t="shared" si="5"/>
        <v>#DIV/0!</v>
      </c>
      <c r="CJ58" s="5"/>
      <c r="CL58" s="5"/>
      <c r="CM58" s="5"/>
      <c r="CP58" s="5"/>
      <c r="CT58" s="5"/>
    </row>
    <row r="59" spans="1:98" x14ac:dyDescent="0.25">
      <c r="A59" s="5" t="s">
        <v>102</v>
      </c>
      <c r="B59" s="5">
        <v>46.33934</v>
      </c>
      <c r="C59" s="5">
        <v>2.4288979999999998</v>
      </c>
      <c r="E59" s="5">
        <v>0</v>
      </c>
      <c r="G59" s="5">
        <v>0</v>
      </c>
      <c r="I59" s="5">
        <v>0</v>
      </c>
      <c r="L59" s="6" t="str">
        <f>IF(Table1[[#This Row],[seagrass.mn.ssp126.2050]]="","",(Table1[[#This Row],[seagrass.sd.ssp126.2050]]/Table1[[#This Row],[seagrass.mn.ssp126.2050]])^-1)</f>
        <v/>
      </c>
      <c r="M59" s="6" t="str">
        <f>IF(Table1[[#This Row],[seagrass.weights.ssp126.2050]]="","",Table1[[#This Row],[seagrass.weights.ssp126.2050]]*Table1[[#This Row],[seagrass.mn.ssp126.2050]])</f>
        <v/>
      </c>
      <c r="P59" s="6" t="str">
        <f>IF(Table1[[#This Row],[corals.mn.ssp126.2050]]="","",(Table1[[#This Row],[corals.sd.ssp126.2050]]/Table1[[#This Row],[corals.mn.ssp126.2050]])^-1)</f>
        <v/>
      </c>
      <c r="Q59" s="6" t="str">
        <f>IF(Table1[[#This Row],[coral.weights.ssp126.2050]]="","",Table1[[#This Row],[coral.weights.ssp126.2050]]*Table1[[#This Row],[corals.mn.ssp126.2050]])</f>
        <v/>
      </c>
      <c r="T59" s="6" t="str">
        <f>IF(Table1[[#This Row],[mangrove.mn.ssp126.2050]]="","",(Table1[[#This Row],[mangrove.sd.ssp126.2050]]/Table1[[#This Row],[mangrove.mn.ssp126.2050]])^-1)</f>
        <v/>
      </c>
      <c r="U59" s="6" t="str">
        <f>IF(Table1[[#This Row],[mangrove.weights.ssp126.2050]]="","",Table1[[#This Row],[mangrove.weights.ssp126.2050]]*Table1[[#This Row],[mangrove.mn.ssp126.2050]])</f>
        <v/>
      </c>
      <c r="V59" s="7" t="e">
        <f t="shared" si="0"/>
        <v>#DIV/0!</v>
      </c>
      <c r="Y59" s="6" t="str">
        <f>IF(Table1[[#This Row],[seagrass.mn.ssp126.2100]]="", "", (Table1[[#This Row],[seagrass.sd.ssp126.2100]]/Table1[[#This Row],[seagrass.mn.ssp126.2100]])^-1)</f>
        <v/>
      </c>
      <c r="Z59" s="6" t="str">
        <f>IF(Table1[[#This Row],[seagrass.weights.ssp126.2100]]="","", Table1[[#This Row],[seagrass.weights.ssp126.2100]]*Table1[[#This Row],[seagrass.mn.ssp126.2100]])</f>
        <v/>
      </c>
      <c r="AC59" s="6" t="str">
        <f>IF(Table1[[#This Row],[corals.mn.ssp126.2100]]="","",(Table1[[#This Row],[corals.sd.ssp126.2100]]/Table1[[#This Row],[corals.mn.ssp126.2100]])^-1)</f>
        <v/>
      </c>
      <c r="AD59" s="6" t="str">
        <f>IF( Table1[[#This Row],[Coral.weights.ssp126.2100]]="","", Table1[[#This Row],[Coral.weights.ssp126.2100]]*Table1[[#This Row],[corals.mn.ssp126.2100]])</f>
        <v/>
      </c>
      <c r="AG59" s="8" t="str">
        <f>IF(Table1[[#This Row],[mangrove.mn.ssp126.2100]]="","",(Table1[[#This Row],[mangrove.sd.ssp126.2100]]/Table1[[#This Row],[mangrove.mn.ssp126.2100]])^-1)</f>
        <v/>
      </c>
      <c r="AH59" s="6" t="str">
        <f>IF(Table1[[#This Row],[mangrove.weights.ssp126.2100]]="","",Table1[[#This Row],[mangrove.weights.ssp126.2100]]*Table1[[#This Row],[mangrove.mn.ssp126.2100]])</f>
        <v/>
      </c>
      <c r="AI59" s="7" t="e">
        <f t="shared" si="1"/>
        <v>#DIV/0!</v>
      </c>
      <c r="AL59" s="6" t="str">
        <f>IF(Table1[[#This Row],[seagrass.mn.ssp245.2050]]="","",(Table1[[#This Row],[seagrass.sd.ssp245.2050]]/Table1[[#This Row],[seagrass.mn.ssp245.2050]])^-1)</f>
        <v/>
      </c>
      <c r="AM59" s="6" t="str">
        <f>IF(Table1[[#This Row],[seagrass.weights.ssp245.2050]]="","",Table1[[#This Row],[seagrass.weights.ssp245.2050]]*Table1[[#This Row],[seagrass.mn.ssp245.2050]])</f>
        <v/>
      </c>
      <c r="AS59" s="5"/>
      <c r="AT59" s="8"/>
      <c r="AU59" s="8"/>
      <c r="AV59" s="7" t="e">
        <f t="shared" si="2"/>
        <v>#DIV/0!</v>
      </c>
      <c r="AX59" s="5"/>
      <c r="AY59" s="6"/>
      <c r="AZ59" s="6"/>
      <c r="BB59" s="5"/>
      <c r="BC59" s="8"/>
      <c r="BD59" s="8"/>
      <c r="BE59" s="5"/>
      <c r="BF59" s="5"/>
      <c r="BG59" s="6"/>
      <c r="BH59" s="6"/>
      <c r="BI59" s="7" t="e">
        <f t="shared" si="3"/>
        <v>#DIV/0!</v>
      </c>
      <c r="BK59" s="5"/>
      <c r="BL59" s="6"/>
      <c r="BM59" s="6"/>
      <c r="BO59" s="5"/>
      <c r="BP59" s="6"/>
      <c r="BQ59" s="6"/>
      <c r="BR59" s="5"/>
      <c r="BS59" s="5"/>
      <c r="BT59" s="6"/>
      <c r="BU59" s="6"/>
      <c r="BV59" s="7" t="e">
        <f t="shared" si="4"/>
        <v>#DIV/0!</v>
      </c>
      <c r="BX59" s="5"/>
      <c r="BY59" s="8"/>
      <c r="BZ59" s="8"/>
      <c r="CA59" s="5"/>
      <c r="CB59" s="5"/>
      <c r="CC59" s="8"/>
      <c r="CD59" s="8"/>
      <c r="CE59" s="5"/>
      <c r="CF59" s="5"/>
      <c r="CG59" s="12"/>
      <c r="CH59" s="17"/>
      <c r="CI59" s="9" t="e">
        <f t="shared" si="5"/>
        <v>#DIV/0!</v>
      </c>
      <c r="CJ59" s="5"/>
      <c r="CL59" s="5"/>
      <c r="CM59" s="5"/>
      <c r="CP59" s="5"/>
      <c r="CT59" s="5"/>
    </row>
    <row r="60" spans="1:98" x14ac:dyDescent="0.25">
      <c r="A60" s="5" t="s">
        <v>103</v>
      </c>
      <c r="B60" s="5">
        <v>44.83934</v>
      </c>
      <c r="C60" s="5">
        <v>2.1788979999999998</v>
      </c>
      <c r="E60" s="5">
        <v>0</v>
      </c>
      <c r="G60" s="5">
        <v>0</v>
      </c>
      <c r="I60" s="5">
        <v>0</v>
      </c>
      <c r="L60" s="6" t="str">
        <f>IF(Table1[[#This Row],[seagrass.mn.ssp126.2050]]="","",(Table1[[#This Row],[seagrass.sd.ssp126.2050]]/Table1[[#This Row],[seagrass.mn.ssp126.2050]])^-1)</f>
        <v/>
      </c>
      <c r="M60" s="6" t="str">
        <f>IF(Table1[[#This Row],[seagrass.weights.ssp126.2050]]="","",Table1[[#This Row],[seagrass.weights.ssp126.2050]]*Table1[[#This Row],[seagrass.mn.ssp126.2050]])</f>
        <v/>
      </c>
      <c r="P60" s="6" t="str">
        <f>IF(Table1[[#This Row],[corals.mn.ssp126.2050]]="","",(Table1[[#This Row],[corals.sd.ssp126.2050]]/Table1[[#This Row],[corals.mn.ssp126.2050]])^-1)</f>
        <v/>
      </c>
      <c r="Q60" s="6" t="str">
        <f>IF(Table1[[#This Row],[coral.weights.ssp126.2050]]="","",Table1[[#This Row],[coral.weights.ssp126.2050]]*Table1[[#This Row],[corals.mn.ssp126.2050]])</f>
        <v/>
      </c>
      <c r="T60" s="6" t="str">
        <f>IF(Table1[[#This Row],[mangrove.mn.ssp126.2050]]="","",(Table1[[#This Row],[mangrove.sd.ssp126.2050]]/Table1[[#This Row],[mangrove.mn.ssp126.2050]])^-1)</f>
        <v/>
      </c>
      <c r="U60" s="6" t="str">
        <f>IF(Table1[[#This Row],[mangrove.weights.ssp126.2050]]="","",Table1[[#This Row],[mangrove.weights.ssp126.2050]]*Table1[[#This Row],[mangrove.mn.ssp126.2050]])</f>
        <v/>
      </c>
      <c r="V60" s="7" t="e">
        <f t="shared" si="0"/>
        <v>#DIV/0!</v>
      </c>
      <c r="Y60" s="6" t="str">
        <f>IF(Table1[[#This Row],[seagrass.mn.ssp126.2100]]="", "", (Table1[[#This Row],[seagrass.sd.ssp126.2100]]/Table1[[#This Row],[seagrass.mn.ssp126.2100]])^-1)</f>
        <v/>
      </c>
      <c r="Z60" s="6" t="str">
        <f>IF(Table1[[#This Row],[seagrass.weights.ssp126.2100]]="","", Table1[[#This Row],[seagrass.weights.ssp126.2100]]*Table1[[#This Row],[seagrass.mn.ssp126.2100]])</f>
        <v/>
      </c>
      <c r="AC60" s="6" t="str">
        <f>IF(Table1[[#This Row],[corals.mn.ssp126.2100]]="","",(Table1[[#This Row],[corals.sd.ssp126.2100]]/Table1[[#This Row],[corals.mn.ssp126.2100]])^-1)</f>
        <v/>
      </c>
      <c r="AD60" s="6" t="str">
        <f>IF( Table1[[#This Row],[Coral.weights.ssp126.2100]]="","", Table1[[#This Row],[Coral.weights.ssp126.2100]]*Table1[[#This Row],[corals.mn.ssp126.2100]])</f>
        <v/>
      </c>
      <c r="AG60" s="8" t="str">
        <f>IF(Table1[[#This Row],[mangrove.mn.ssp126.2100]]="","",(Table1[[#This Row],[mangrove.sd.ssp126.2100]]/Table1[[#This Row],[mangrove.mn.ssp126.2100]])^-1)</f>
        <v/>
      </c>
      <c r="AH60" s="6" t="str">
        <f>IF(Table1[[#This Row],[mangrove.weights.ssp126.2100]]="","",Table1[[#This Row],[mangrove.weights.ssp126.2100]]*Table1[[#This Row],[mangrove.mn.ssp126.2100]])</f>
        <v/>
      </c>
      <c r="AI60" s="7" t="e">
        <f t="shared" si="1"/>
        <v>#DIV/0!</v>
      </c>
      <c r="AL60" s="6" t="str">
        <f>IF(Table1[[#This Row],[seagrass.mn.ssp245.2050]]="","",(Table1[[#This Row],[seagrass.sd.ssp245.2050]]/Table1[[#This Row],[seagrass.mn.ssp245.2050]])^-1)</f>
        <v/>
      </c>
      <c r="AM60" s="6" t="str">
        <f>IF(Table1[[#This Row],[seagrass.weights.ssp245.2050]]="","",Table1[[#This Row],[seagrass.weights.ssp245.2050]]*Table1[[#This Row],[seagrass.mn.ssp245.2050]])</f>
        <v/>
      </c>
      <c r="AS60" s="5"/>
      <c r="AT60" s="8"/>
      <c r="AU60" s="8"/>
      <c r="AV60" s="7" t="e">
        <f t="shared" si="2"/>
        <v>#DIV/0!</v>
      </c>
      <c r="AX60" s="5"/>
      <c r="AY60" s="6"/>
      <c r="AZ60" s="6"/>
      <c r="BB60" s="5"/>
      <c r="BC60" s="8"/>
      <c r="BD60" s="8"/>
      <c r="BE60" s="5"/>
      <c r="BF60" s="5"/>
      <c r="BG60" s="6"/>
      <c r="BH60" s="6"/>
      <c r="BI60" s="7" t="e">
        <f t="shared" si="3"/>
        <v>#DIV/0!</v>
      </c>
      <c r="BK60" s="5"/>
      <c r="BL60" s="6"/>
      <c r="BM60" s="6"/>
      <c r="BO60" s="5"/>
      <c r="BP60" s="6"/>
      <c r="BQ60" s="6"/>
      <c r="BR60" s="5"/>
      <c r="BS60" s="5"/>
      <c r="BT60" s="6"/>
      <c r="BU60" s="6"/>
      <c r="BV60" s="7" t="e">
        <f t="shared" si="4"/>
        <v>#DIV/0!</v>
      </c>
      <c r="BX60" s="5"/>
      <c r="BY60" s="8"/>
      <c r="BZ60" s="8"/>
      <c r="CA60" s="5"/>
      <c r="CB60" s="5"/>
      <c r="CC60" s="8"/>
      <c r="CD60" s="8"/>
      <c r="CE60" s="5"/>
      <c r="CF60" s="5"/>
      <c r="CG60" s="12"/>
      <c r="CH60" s="17"/>
      <c r="CI60" s="9" t="e">
        <f t="shared" si="5"/>
        <v>#DIV/0!</v>
      </c>
      <c r="CJ60" s="5"/>
      <c r="CL60" s="5"/>
      <c r="CM60" s="5"/>
      <c r="CP60" s="5"/>
      <c r="CT60" s="5"/>
    </row>
    <row r="61" spans="1:98" x14ac:dyDescent="0.25">
      <c r="A61" s="5" t="s">
        <v>104</v>
      </c>
      <c r="B61" s="5">
        <v>45.08934</v>
      </c>
      <c r="C61" s="5">
        <v>2.1788979999999998</v>
      </c>
      <c r="E61" s="5">
        <v>0</v>
      </c>
      <c r="G61" s="5">
        <v>0</v>
      </c>
      <c r="I61" s="5">
        <v>0</v>
      </c>
      <c r="L61" s="6" t="str">
        <f>IF(Table1[[#This Row],[seagrass.mn.ssp126.2050]]="","",(Table1[[#This Row],[seagrass.sd.ssp126.2050]]/Table1[[#This Row],[seagrass.mn.ssp126.2050]])^-1)</f>
        <v/>
      </c>
      <c r="M61" s="6" t="str">
        <f>IF(Table1[[#This Row],[seagrass.weights.ssp126.2050]]="","",Table1[[#This Row],[seagrass.weights.ssp126.2050]]*Table1[[#This Row],[seagrass.mn.ssp126.2050]])</f>
        <v/>
      </c>
      <c r="P61" s="6" t="str">
        <f>IF(Table1[[#This Row],[corals.mn.ssp126.2050]]="","",(Table1[[#This Row],[corals.sd.ssp126.2050]]/Table1[[#This Row],[corals.mn.ssp126.2050]])^-1)</f>
        <v/>
      </c>
      <c r="Q61" s="6" t="str">
        <f>IF(Table1[[#This Row],[coral.weights.ssp126.2050]]="","",Table1[[#This Row],[coral.weights.ssp126.2050]]*Table1[[#This Row],[corals.mn.ssp126.2050]])</f>
        <v/>
      </c>
      <c r="T61" s="6" t="str">
        <f>IF(Table1[[#This Row],[mangrove.mn.ssp126.2050]]="","",(Table1[[#This Row],[mangrove.sd.ssp126.2050]]/Table1[[#This Row],[mangrove.mn.ssp126.2050]])^-1)</f>
        <v/>
      </c>
      <c r="U61" s="6" t="str">
        <f>IF(Table1[[#This Row],[mangrove.weights.ssp126.2050]]="","",Table1[[#This Row],[mangrove.weights.ssp126.2050]]*Table1[[#This Row],[mangrove.mn.ssp126.2050]])</f>
        <v/>
      </c>
      <c r="V61" s="7" t="e">
        <f t="shared" si="0"/>
        <v>#DIV/0!</v>
      </c>
      <c r="Y61" s="6" t="str">
        <f>IF(Table1[[#This Row],[seagrass.mn.ssp126.2100]]="", "", (Table1[[#This Row],[seagrass.sd.ssp126.2100]]/Table1[[#This Row],[seagrass.mn.ssp126.2100]])^-1)</f>
        <v/>
      </c>
      <c r="Z61" s="6" t="str">
        <f>IF(Table1[[#This Row],[seagrass.weights.ssp126.2100]]="","", Table1[[#This Row],[seagrass.weights.ssp126.2100]]*Table1[[#This Row],[seagrass.mn.ssp126.2100]])</f>
        <v/>
      </c>
      <c r="AC61" s="6" t="str">
        <f>IF(Table1[[#This Row],[corals.mn.ssp126.2100]]="","",(Table1[[#This Row],[corals.sd.ssp126.2100]]/Table1[[#This Row],[corals.mn.ssp126.2100]])^-1)</f>
        <v/>
      </c>
      <c r="AD61" s="6" t="str">
        <f>IF( Table1[[#This Row],[Coral.weights.ssp126.2100]]="","", Table1[[#This Row],[Coral.weights.ssp126.2100]]*Table1[[#This Row],[corals.mn.ssp126.2100]])</f>
        <v/>
      </c>
      <c r="AG61" s="8" t="str">
        <f>IF(Table1[[#This Row],[mangrove.mn.ssp126.2100]]="","",(Table1[[#This Row],[mangrove.sd.ssp126.2100]]/Table1[[#This Row],[mangrove.mn.ssp126.2100]])^-1)</f>
        <v/>
      </c>
      <c r="AH61" s="6" t="str">
        <f>IF(Table1[[#This Row],[mangrove.weights.ssp126.2100]]="","",Table1[[#This Row],[mangrove.weights.ssp126.2100]]*Table1[[#This Row],[mangrove.mn.ssp126.2100]])</f>
        <v/>
      </c>
      <c r="AI61" s="7" t="e">
        <f t="shared" si="1"/>
        <v>#DIV/0!</v>
      </c>
      <c r="AL61" s="6" t="str">
        <f>IF(Table1[[#This Row],[seagrass.mn.ssp245.2050]]="","",(Table1[[#This Row],[seagrass.sd.ssp245.2050]]/Table1[[#This Row],[seagrass.mn.ssp245.2050]])^-1)</f>
        <v/>
      </c>
      <c r="AM61" s="6" t="str">
        <f>IF(Table1[[#This Row],[seagrass.weights.ssp245.2050]]="","",Table1[[#This Row],[seagrass.weights.ssp245.2050]]*Table1[[#This Row],[seagrass.mn.ssp245.2050]])</f>
        <v/>
      </c>
      <c r="AS61" s="5"/>
      <c r="AT61" s="8"/>
      <c r="AU61" s="8"/>
      <c r="AV61" s="7" t="e">
        <f t="shared" si="2"/>
        <v>#DIV/0!</v>
      </c>
      <c r="AX61" s="5"/>
      <c r="AY61" s="6"/>
      <c r="AZ61" s="6"/>
      <c r="BB61" s="5"/>
      <c r="BC61" s="8"/>
      <c r="BD61" s="8"/>
      <c r="BE61" s="5"/>
      <c r="BF61" s="5"/>
      <c r="BG61" s="6"/>
      <c r="BH61" s="6"/>
      <c r="BI61" s="7" t="e">
        <f t="shared" si="3"/>
        <v>#DIV/0!</v>
      </c>
      <c r="BK61" s="5"/>
      <c r="BL61" s="6"/>
      <c r="BM61" s="6"/>
      <c r="BO61" s="5"/>
      <c r="BP61" s="6"/>
      <c r="BQ61" s="6"/>
      <c r="BR61" s="5"/>
      <c r="BS61" s="5"/>
      <c r="BT61" s="6"/>
      <c r="BU61" s="6"/>
      <c r="BV61" s="7" t="e">
        <f t="shared" si="4"/>
        <v>#DIV/0!</v>
      </c>
      <c r="BX61" s="5"/>
      <c r="BY61" s="8"/>
      <c r="BZ61" s="8"/>
      <c r="CA61" s="5"/>
      <c r="CB61" s="5"/>
      <c r="CC61" s="8"/>
      <c r="CD61" s="8"/>
      <c r="CE61" s="5"/>
      <c r="CF61" s="5"/>
      <c r="CG61" s="12"/>
      <c r="CH61" s="17"/>
      <c r="CI61" s="9" t="e">
        <f t="shared" si="5"/>
        <v>#DIV/0!</v>
      </c>
      <c r="CJ61" s="5"/>
      <c r="CL61" s="5"/>
      <c r="CM61" s="5"/>
      <c r="CP61" s="5"/>
      <c r="CT61" s="5"/>
    </row>
    <row r="62" spans="1:98" x14ac:dyDescent="0.25">
      <c r="A62" s="5" t="s">
        <v>105</v>
      </c>
      <c r="B62" s="5">
        <v>45.33934</v>
      </c>
      <c r="C62" s="5">
        <v>2.1788979999999998</v>
      </c>
      <c r="E62" s="5">
        <v>0</v>
      </c>
      <c r="G62" s="5">
        <v>0</v>
      </c>
      <c r="I62" s="5">
        <v>0</v>
      </c>
      <c r="L62" s="6" t="str">
        <f>IF(Table1[[#This Row],[seagrass.mn.ssp126.2050]]="","",(Table1[[#This Row],[seagrass.sd.ssp126.2050]]/Table1[[#This Row],[seagrass.mn.ssp126.2050]])^-1)</f>
        <v/>
      </c>
      <c r="M62" s="6" t="str">
        <f>IF(Table1[[#This Row],[seagrass.weights.ssp126.2050]]="","",Table1[[#This Row],[seagrass.weights.ssp126.2050]]*Table1[[#This Row],[seagrass.mn.ssp126.2050]])</f>
        <v/>
      </c>
      <c r="P62" s="6" t="str">
        <f>IF(Table1[[#This Row],[corals.mn.ssp126.2050]]="","",(Table1[[#This Row],[corals.sd.ssp126.2050]]/Table1[[#This Row],[corals.mn.ssp126.2050]])^-1)</f>
        <v/>
      </c>
      <c r="Q62" s="6" t="str">
        <f>IF(Table1[[#This Row],[coral.weights.ssp126.2050]]="","",Table1[[#This Row],[coral.weights.ssp126.2050]]*Table1[[#This Row],[corals.mn.ssp126.2050]])</f>
        <v/>
      </c>
      <c r="T62" s="6" t="str">
        <f>IF(Table1[[#This Row],[mangrove.mn.ssp126.2050]]="","",(Table1[[#This Row],[mangrove.sd.ssp126.2050]]/Table1[[#This Row],[mangrove.mn.ssp126.2050]])^-1)</f>
        <v/>
      </c>
      <c r="U62" s="6" t="str">
        <f>IF(Table1[[#This Row],[mangrove.weights.ssp126.2050]]="","",Table1[[#This Row],[mangrove.weights.ssp126.2050]]*Table1[[#This Row],[mangrove.mn.ssp126.2050]])</f>
        <v/>
      </c>
      <c r="V62" s="7" t="e">
        <f t="shared" si="0"/>
        <v>#DIV/0!</v>
      </c>
      <c r="Y62" s="6" t="str">
        <f>IF(Table1[[#This Row],[seagrass.mn.ssp126.2100]]="", "", (Table1[[#This Row],[seagrass.sd.ssp126.2100]]/Table1[[#This Row],[seagrass.mn.ssp126.2100]])^-1)</f>
        <v/>
      </c>
      <c r="Z62" s="6" t="str">
        <f>IF(Table1[[#This Row],[seagrass.weights.ssp126.2100]]="","", Table1[[#This Row],[seagrass.weights.ssp126.2100]]*Table1[[#This Row],[seagrass.mn.ssp126.2100]])</f>
        <v/>
      </c>
      <c r="AC62" s="6" t="str">
        <f>IF(Table1[[#This Row],[corals.mn.ssp126.2100]]="","",(Table1[[#This Row],[corals.sd.ssp126.2100]]/Table1[[#This Row],[corals.mn.ssp126.2100]])^-1)</f>
        <v/>
      </c>
      <c r="AD62" s="6" t="str">
        <f>IF( Table1[[#This Row],[Coral.weights.ssp126.2100]]="","", Table1[[#This Row],[Coral.weights.ssp126.2100]]*Table1[[#This Row],[corals.mn.ssp126.2100]])</f>
        <v/>
      </c>
      <c r="AG62" s="8" t="str">
        <f>IF(Table1[[#This Row],[mangrove.mn.ssp126.2100]]="","",(Table1[[#This Row],[mangrove.sd.ssp126.2100]]/Table1[[#This Row],[mangrove.mn.ssp126.2100]])^-1)</f>
        <v/>
      </c>
      <c r="AH62" s="6" t="str">
        <f>IF(Table1[[#This Row],[mangrove.weights.ssp126.2100]]="","",Table1[[#This Row],[mangrove.weights.ssp126.2100]]*Table1[[#This Row],[mangrove.mn.ssp126.2100]])</f>
        <v/>
      </c>
      <c r="AI62" s="7" t="e">
        <f t="shared" si="1"/>
        <v>#DIV/0!</v>
      </c>
      <c r="AL62" s="6" t="str">
        <f>IF(Table1[[#This Row],[seagrass.mn.ssp245.2050]]="","",(Table1[[#This Row],[seagrass.sd.ssp245.2050]]/Table1[[#This Row],[seagrass.mn.ssp245.2050]])^-1)</f>
        <v/>
      </c>
      <c r="AM62" s="6" t="str">
        <f>IF(Table1[[#This Row],[seagrass.weights.ssp245.2050]]="","",Table1[[#This Row],[seagrass.weights.ssp245.2050]]*Table1[[#This Row],[seagrass.mn.ssp245.2050]])</f>
        <v/>
      </c>
      <c r="AS62" s="5"/>
      <c r="AT62" s="8"/>
      <c r="AU62" s="8"/>
      <c r="AV62" s="7" t="e">
        <f t="shared" si="2"/>
        <v>#DIV/0!</v>
      </c>
      <c r="AX62" s="5"/>
      <c r="AY62" s="6"/>
      <c r="AZ62" s="6"/>
      <c r="BB62" s="5"/>
      <c r="BC62" s="8"/>
      <c r="BD62" s="8"/>
      <c r="BE62" s="5"/>
      <c r="BF62" s="5"/>
      <c r="BG62" s="6"/>
      <c r="BH62" s="6"/>
      <c r="BI62" s="7" t="e">
        <f t="shared" si="3"/>
        <v>#DIV/0!</v>
      </c>
      <c r="BK62" s="5"/>
      <c r="BL62" s="6"/>
      <c r="BM62" s="6"/>
      <c r="BO62" s="5"/>
      <c r="BP62" s="6"/>
      <c r="BQ62" s="6"/>
      <c r="BR62" s="5"/>
      <c r="BS62" s="5"/>
      <c r="BT62" s="6"/>
      <c r="BU62" s="6"/>
      <c r="BV62" s="7" t="e">
        <f t="shared" si="4"/>
        <v>#DIV/0!</v>
      </c>
      <c r="BX62" s="5"/>
      <c r="BY62" s="8"/>
      <c r="BZ62" s="8"/>
      <c r="CA62" s="5"/>
      <c r="CB62" s="5"/>
      <c r="CC62" s="8"/>
      <c r="CD62" s="8"/>
      <c r="CE62" s="5"/>
      <c r="CF62" s="5"/>
      <c r="CG62" s="12"/>
      <c r="CH62" s="17"/>
      <c r="CI62" s="9" t="e">
        <f t="shared" si="5"/>
        <v>#DIV/0!</v>
      </c>
      <c r="CJ62" s="5"/>
      <c r="CL62" s="5"/>
      <c r="CM62" s="5"/>
      <c r="CP62" s="5"/>
      <c r="CT62" s="5"/>
    </row>
    <row r="63" spans="1:98" x14ac:dyDescent="0.25">
      <c r="A63" s="5" t="s">
        <v>106</v>
      </c>
      <c r="B63" s="5">
        <v>45.58934</v>
      </c>
      <c r="C63" s="5">
        <v>2.1788979999999998</v>
      </c>
      <c r="E63" s="5">
        <v>0</v>
      </c>
      <c r="G63" s="5">
        <v>0</v>
      </c>
      <c r="I63" s="5">
        <v>0</v>
      </c>
      <c r="L63" s="6" t="str">
        <f>IF(Table1[[#This Row],[seagrass.mn.ssp126.2050]]="","",(Table1[[#This Row],[seagrass.sd.ssp126.2050]]/Table1[[#This Row],[seagrass.mn.ssp126.2050]])^-1)</f>
        <v/>
      </c>
      <c r="M63" s="6" t="str">
        <f>IF(Table1[[#This Row],[seagrass.weights.ssp126.2050]]="","",Table1[[#This Row],[seagrass.weights.ssp126.2050]]*Table1[[#This Row],[seagrass.mn.ssp126.2050]])</f>
        <v/>
      </c>
      <c r="P63" s="6" t="str">
        <f>IF(Table1[[#This Row],[corals.mn.ssp126.2050]]="","",(Table1[[#This Row],[corals.sd.ssp126.2050]]/Table1[[#This Row],[corals.mn.ssp126.2050]])^-1)</f>
        <v/>
      </c>
      <c r="Q63" s="6" t="str">
        <f>IF(Table1[[#This Row],[coral.weights.ssp126.2050]]="","",Table1[[#This Row],[coral.weights.ssp126.2050]]*Table1[[#This Row],[corals.mn.ssp126.2050]])</f>
        <v/>
      </c>
      <c r="T63" s="6" t="str">
        <f>IF(Table1[[#This Row],[mangrove.mn.ssp126.2050]]="","",(Table1[[#This Row],[mangrove.sd.ssp126.2050]]/Table1[[#This Row],[mangrove.mn.ssp126.2050]])^-1)</f>
        <v/>
      </c>
      <c r="U63" s="6" t="str">
        <f>IF(Table1[[#This Row],[mangrove.weights.ssp126.2050]]="","",Table1[[#This Row],[mangrove.weights.ssp126.2050]]*Table1[[#This Row],[mangrove.mn.ssp126.2050]])</f>
        <v/>
      </c>
      <c r="V63" s="7" t="e">
        <f t="shared" si="0"/>
        <v>#DIV/0!</v>
      </c>
      <c r="Y63" s="6" t="str">
        <f>IF(Table1[[#This Row],[seagrass.mn.ssp126.2100]]="", "", (Table1[[#This Row],[seagrass.sd.ssp126.2100]]/Table1[[#This Row],[seagrass.mn.ssp126.2100]])^-1)</f>
        <v/>
      </c>
      <c r="Z63" s="6" t="str">
        <f>IF(Table1[[#This Row],[seagrass.weights.ssp126.2100]]="","", Table1[[#This Row],[seagrass.weights.ssp126.2100]]*Table1[[#This Row],[seagrass.mn.ssp126.2100]])</f>
        <v/>
      </c>
      <c r="AC63" s="6" t="str">
        <f>IF(Table1[[#This Row],[corals.mn.ssp126.2100]]="","",(Table1[[#This Row],[corals.sd.ssp126.2100]]/Table1[[#This Row],[corals.mn.ssp126.2100]])^-1)</f>
        <v/>
      </c>
      <c r="AD63" s="6" t="str">
        <f>IF( Table1[[#This Row],[Coral.weights.ssp126.2100]]="","", Table1[[#This Row],[Coral.weights.ssp126.2100]]*Table1[[#This Row],[corals.mn.ssp126.2100]])</f>
        <v/>
      </c>
      <c r="AG63" s="8" t="str">
        <f>IF(Table1[[#This Row],[mangrove.mn.ssp126.2100]]="","",(Table1[[#This Row],[mangrove.sd.ssp126.2100]]/Table1[[#This Row],[mangrove.mn.ssp126.2100]])^-1)</f>
        <v/>
      </c>
      <c r="AH63" s="6" t="str">
        <f>IF(Table1[[#This Row],[mangrove.weights.ssp126.2100]]="","",Table1[[#This Row],[mangrove.weights.ssp126.2100]]*Table1[[#This Row],[mangrove.mn.ssp126.2100]])</f>
        <v/>
      </c>
      <c r="AI63" s="7" t="e">
        <f t="shared" si="1"/>
        <v>#DIV/0!</v>
      </c>
      <c r="AL63" s="6" t="str">
        <f>IF(Table1[[#This Row],[seagrass.mn.ssp245.2050]]="","",(Table1[[#This Row],[seagrass.sd.ssp245.2050]]/Table1[[#This Row],[seagrass.mn.ssp245.2050]])^-1)</f>
        <v/>
      </c>
      <c r="AM63" s="6" t="str">
        <f>IF(Table1[[#This Row],[seagrass.weights.ssp245.2050]]="","",Table1[[#This Row],[seagrass.weights.ssp245.2050]]*Table1[[#This Row],[seagrass.mn.ssp245.2050]])</f>
        <v/>
      </c>
      <c r="AS63" s="5"/>
      <c r="AT63" s="8"/>
      <c r="AU63" s="8"/>
      <c r="AV63" s="7" t="e">
        <f t="shared" si="2"/>
        <v>#DIV/0!</v>
      </c>
      <c r="AX63" s="5"/>
      <c r="AY63" s="6"/>
      <c r="AZ63" s="6"/>
      <c r="BB63" s="5"/>
      <c r="BC63" s="8"/>
      <c r="BD63" s="8"/>
      <c r="BE63" s="5"/>
      <c r="BF63" s="5"/>
      <c r="BG63" s="6"/>
      <c r="BH63" s="6"/>
      <c r="BI63" s="7" t="e">
        <f t="shared" si="3"/>
        <v>#DIV/0!</v>
      </c>
      <c r="BK63" s="5"/>
      <c r="BL63" s="6"/>
      <c r="BM63" s="6"/>
      <c r="BO63" s="5"/>
      <c r="BP63" s="6"/>
      <c r="BQ63" s="6"/>
      <c r="BR63" s="5"/>
      <c r="BS63" s="5"/>
      <c r="BT63" s="6"/>
      <c r="BU63" s="6"/>
      <c r="BV63" s="7" t="e">
        <f t="shared" si="4"/>
        <v>#DIV/0!</v>
      </c>
      <c r="BX63" s="5"/>
      <c r="BY63" s="8"/>
      <c r="BZ63" s="8"/>
      <c r="CA63" s="5"/>
      <c r="CB63" s="5"/>
      <c r="CC63" s="8"/>
      <c r="CD63" s="8"/>
      <c r="CE63" s="5"/>
      <c r="CF63" s="5"/>
      <c r="CG63" s="12"/>
      <c r="CH63" s="17"/>
      <c r="CI63" s="9" t="e">
        <f t="shared" si="5"/>
        <v>#DIV/0!</v>
      </c>
      <c r="CJ63" s="5"/>
      <c r="CL63" s="5"/>
      <c r="CM63" s="5"/>
      <c r="CP63" s="5"/>
      <c r="CT63" s="5"/>
    </row>
    <row r="64" spans="1:98" x14ac:dyDescent="0.25">
      <c r="A64" s="5" t="s">
        <v>107</v>
      </c>
      <c r="B64" s="5">
        <v>45.83934</v>
      </c>
      <c r="C64" s="5">
        <v>2.1788979999999998</v>
      </c>
      <c r="E64" s="5">
        <v>0</v>
      </c>
      <c r="G64" s="5">
        <v>0</v>
      </c>
      <c r="I64" s="5">
        <v>0</v>
      </c>
      <c r="L64" s="6" t="str">
        <f>IF(Table1[[#This Row],[seagrass.mn.ssp126.2050]]="","",(Table1[[#This Row],[seagrass.sd.ssp126.2050]]/Table1[[#This Row],[seagrass.mn.ssp126.2050]])^-1)</f>
        <v/>
      </c>
      <c r="M64" s="6" t="str">
        <f>IF(Table1[[#This Row],[seagrass.weights.ssp126.2050]]="","",Table1[[#This Row],[seagrass.weights.ssp126.2050]]*Table1[[#This Row],[seagrass.mn.ssp126.2050]])</f>
        <v/>
      </c>
      <c r="P64" s="6" t="str">
        <f>IF(Table1[[#This Row],[corals.mn.ssp126.2050]]="","",(Table1[[#This Row],[corals.sd.ssp126.2050]]/Table1[[#This Row],[corals.mn.ssp126.2050]])^-1)</f>
        <v/>
      </c>
      <c r="Q64" s="6" t="str">
        <f>IF(Table1[[#This Row],[coral.weights.ssp126.2050]]="","",Table1[[#This Row],[coral.weights.ssp126.2050]]*Table1[[#This Row],[corals.mn.ssp126.2050]])</f>
        <v/>
      </c>
      <c r="T64" s="6" t="str">
        <f>IF(Table1[[#This Row],[mangrove.mn.ssp126.2050]]="","",(Table1[[#This Row],[mangrove.sd.ssp126.2050]]/Table1[[#This Row],[mangrove.mn.ssp126.2050]])^-1)</f>
        <v/>
      </c>
      <c r="U64" s="6" t="str">
        <f>IF(Table1[[#This Row],[mangrove.weights.ssp126.2050]]="","",Table1[[#This Row],[mangrove.weights.ssp126.2050]]*Table1[[#This Row],[mangrove.mn.ssp126.2050]])</f>
        <v/>
      </c>
      <c r="V64" s="7" t="e">
        <f t="shared" si="0"/>
        <v>#DIV/0!</v>
      </c>
      <c r="Y64" s="6" t="str">
        <f>IF(Table1[[#This Row],[seagrass.mn.ssp126.2100]]="", "", (Table1[[#This Row],[seagrass.sd.ssp126.2100]]/Table1[[#This Row],[seagrass.mn.ssp126.2100]])^-1)</f>
        <v/>
      </c>
      <c r="Z64" s="6" t="str">
        <f>IF(Table1[[#This Row],[seagrass.weights.ssp126.2100]]="","", Table1[[#This Row],[seagrass.weights.ssp126.2100]]*Table1[[#This Row],[seagrass.mn.ssp126.2100]])</f>
        <v/>
      </c>
      <c r="AC64" s="6" t="str">
        <f>IF(Table1[[#This Row],[corals.mn.ssp126.2100]]="","",(Table1[[#This Row],[corals.sd.ssp126.2100]]/Table1[[#This Row],[corals.mn.ssp126.2100]])^-1)</f>
        <v/>
      </c>
      <c r="AD64" s="6" t="str">
        <f>IF( Table1[[#This Row],[Coral.weights.ssp126.2100]]="","", Table1[[#This Row],[Coral.weights.ssp126.2100]]*Table1[[#This Row],[corals.mn.ssp126.2100]])</f>
        <v/>
      </c>
      <c r="AG64" s="8" t="str">
        <f>IF(Table1[[#This Row],[mangrove.mn.ssp126.2100]]="","",(Table1[[#This Row],[mangrove.sd.ssp126.2100]]/Table1[[#This Row],[mangrove.mn.ssp126.2100]])^-1)</f>
        <v/>
      </c>
      <c r="AH64" s="6" t="str">
        <f>IF(Table1[[#This Row],[mangrove.weights.ssp126.2100]]="","",Table1[[#This Row],[mangrove.weights.ssp126.2100]]*Table1[[#This Row],[mangrove.mn.ssp126.2100]])</f>
        <v/>
      </c>
      <c r="AI64" s="7" t="e">
        <f t="shared" si="1"/>
        <v>#DIV/0!</v>
      </c>
      <c r="AL64" s="6" t="str">
        <f>IF(Table1[[#This Row],[seagrass.mn.ssp245.2050]]="","",(Table1[[#This Row],[seagrass.sd.ssp245.2050]]/Table1[[#This Row],[seagrass.mn.ssp245.2050]])^-1)</f>
        <v/>
      </c>
      <c r="AM64" s="6" t="str">
        <f>IF(Table1[[#This Row],[seagrass.weights.ssp245.2050]]="","",Table1[[#This Row],[seagrass.weights.ssp245.2050]]*Table1[[#This Row],[seagrass.mn.ssp245.2050]])</f>
        <v/>
      </c>
      <c r="AS64" s="5"/>
      <c r="AT64" s="8"/>
      <c r="AU64" s="8"/>
      <c r="AV64" s="7" t="e">
        <f t="shared" si="2"/>
        <v>#DIV/0!</v>
      </c>
      <c r="AX64" s="5"/>
      <c r="AY64" s="6"/>
      <c r="AZ64" s="6"/>
      <c r="BB64" s="5"/>
      <c r="BC64" s="8"/>
      <c r="BD64" s="8"/>
      <c r="BE64" s="5"/>
      <c r="BF64" s="5"/>
      <c r="BG64" s="6"/>
      <c r="BH64" s="6"/>
      <c r="BI64" s="7" t="e">
        <f t="shared" si="3"/>
        <v>#DIV/0!</v>
      </c>
      <c r="BK64" s="5"/>
      <c r="BL64" s="6"/>
      <c r="BM64" s="6"/>
      <c r="BO64" s="5"/>
      <c r="BP64" s="6"/>
      <c r="BQ64" s="6"/>
      <c r="BR64" s="5"/>
      <c r="BS64" s="5"/>
      <c r="BT64" s="6"/>
      <c r="BU64" s="6"/>
      <c r="BV64" s="7" t="e">
        <f t="shared" si="4"/>
        <v>#DIV/0!</v>
      </c>
      <c r="BX64" s="5"/>
      <c r="BY64" s="8"/>
      <c r="BZ64" s="8"/>
      <c r="CA64" s="5"/>
      <c r="CB64" s="5"/>
      <c r="CC64" s="8"/>
      <c r="CD64" s="8"/>
      <c r="CE64" s="5"/>
      <c r="CF64" s="5"/>
      <c r="CG64" s="12"/>
      <c r="CH64" s="17"/>
      <c r="CI64" s="9" t="e">
        <f t="shared" si="5"/>
        <v>#DIV/0!</v>
      </c>
      <c r="CJ64" s="5"/>
      <c r="CL64" s="5"/>
      <c r="CM64" s="5"/>
      <c r="CP64" s="5"/>
      <c r="CT64" s="5"/>
    </row>
    <row r="65" spans="1:98" x14ac:dyDescent="0.25">
      <c r="A65" s="5" t="s">
        <v>108</v>
      </c>
      <c r="B65" s="5">
        <v>46.08934</v>
      </c>
      <c r="C65" s="5">
        <v>2.1788979999999998</v>
      </c>
      <c r="E65" s="5">
        <v>0</v>
      </c>
      <c r="G65" s="5">
        <v>0</v>
      </c>
      <c r="I65" s="5">
        <v>0</v>
      </c>
      <c r="L65" s="6" t="str">
        <f>IF(Table1[[#This Row],[seagrass.mn.ssp126.2050]]="","",(Table1[[#This Row],[seagrass.sd.ssp126.2050]]/Table1[[#This Row],[seagrass.mn.ssp126.2050]])^-1)</f>
        <v/>
      </c>
      <c r="M65" s="6" t="str">
        <f>IF(Table1[[#This Row],[seagrass.weights.ssp126.2050]]="","",Table1[[#This Row],[seagrass.weights.ssp126.2050]]*Table1[[#This Row],[seagrass.mn.ssp126.2050]])</f>
        <v/>
      </c>
      <c r="P65" s="6" t="str">
        <f>IF(Table1[[#This Row],[corals.mn.ssp126.2050]]="","",(Table1[[#This Row],[corals.sd.ssp126.2050]]/Table1[[#This Row],[corals.mn.ssp126.2050]])^-1)</f>
        <v/>
      </c>
      <c r="Q65" s="6" t="str">
        <f>IF(Table1[[#This Row],[coral.weights.ssp126.2050]]="","",Table1[[#This Row],[coral.weights.ssp126.2050]]*Table1[[#This Row],[corals.mn.ssp126.2050]])</f>
        <v/>
      </c>
      <c r="T65" s="6" t="str">
        <f>IF(Table1[[#This Row],[mangrove.mn.ssp126.2050]]="","",(Table1[[#This Row],[mangrove.sd.ssp126.2050]]/Table1[[#This Row],[mangrove.mn.ssp126.2050]])^-1)</f>
        <v/>
      </c>
      <c r="U65" s="6" t="str">
        <f>IF(Table1[[#This Row],[mangrove.weights.ssp126.2050]]="","",Table1[[#This Row],[mangrove.weights.ssp126.2050]]*Table1[[#This Row],[mangrove.mn.ssp126.2050]])</f>
        <v/>
      </c>
      <c r="V65" s="7" t="e">
        <f t="shared" si="0"/>
        <v>#DIV/0!</v>
      </c>
      <c r="Y65" s="6" t="str">
        <f>IF(Table1[[#This Row],[seagrass.mn.ssp126.2100]]="", "", (Table1[[#This Row],[seagrass.sd.ssp126.2100]]/Table1[[#This Row],[seagrass.mn.ssp126.2100]])^-1)</f>
        <v/>
      </c>
      <c r="Z65" s="6" t="str">
        <f>IF(Table1[[#This Row],[seagrass.weights.ssp126.2100]]="","", Table1[[#This Row],[seagrass.weights.ssp126.2100]]*Table1[[#This Row],[seagrass.mn.ssp126.2100]])</f>
        <v/>
      </c>
      <c r="AC65" s="6" t="str">
        <f>IF(Table1[[#This Row],[corals.mn.ssp126.2100]]="","",(Table1[[#This Row],[corals.sd.ssp126.2100]]/Table1[[#This Row],[corals.mn.ssp126.2100]])^-1)</f>
        <v/>
      </c>
      <c r="AD65" s="6" t="str">
        <f>IF( Table1[[#This Row],[Coral.weights.ssp126.2100]]="","", Table1[[#This Row],[Coral.weights.ssp126.2100]]*Table1[[#This Row],[corals.mn.ssp126.2100]])</f>
        <v/>
      </c>
      <c r="AG65" s="8" t="str">
        <f>IF(Table1[[#This Row],[mangrove.mn.ssp126.2100]]="","",(Table1[[#This Row],[mangrove.sd.ssp126.2100]]/Table1[[#This Row],[mangrove.mn.ssp126.2100]])^-1)</f>
        <v/>
      </c>
      <c r="AH65" s="6" t="str">
        <f>IF(Table1[[#This Row],[mangrove.weights.ssp126.2100]]="","",Table1[[#This Row],[mangrove.weights.ssp126.2100]]*Table1[[#This Row],[mangrove.mn.ssp126.2100]])</f>
        <v/>
      </c>
      <c r="AI65" s="7" t="e">
        <f t="shared" si="1"/>
        <v>#DIV/0!</v>
      </c>
      <c r="AL65" s="6" t="str">
        <f>IF(Table1[[#This Row],[seagrass.mn.ssp245.2050]]="","",(Table1[[#This Row],[seagrass.sd.ssp245.2050]]/Table1[[#This Row],[seagrass.mn.ssp245.2050]])^-1)</f>
        <v/>
      </c>
      <c r="AM65" s="6" t="str">
        <f>IF(Table1[[#This Row],[seagrass.weights.ssp245.2050]]="","",Table1[[#This Row],[seagrass.weights.ssp245.2050]]*Table1[[#This Row],[seagrass.mn.ssp245.2050]])</f>
        <v/>
      </c>
      <c r="AS65" s="5"/>
      <c r="AT65" s="8"/>
      <c r="AU65" s="8"/>
      <c r="AV65" s="7" t="e">
        <f t="shared" si="2"/>
        <v>#DIV/0!</v>
      </c>
      <c r="AX65" s="5"/>
      <c r="AY65" s="6"/>
      <c r="AZ65" s="6"/>
      <c r="BB65" s="5"/>
      <c r="BC65" s="8"/>
      <c r="BD65" s="8"/>
      <c r="BE65" s="5"/>
      <c r="BF65" s="5"/>
      <c r="BG65" s="6"/>
      <c r="BH65" s="6"/>
      <c r="BI65" s="7" t="e">
        <f t="shared" si="3"/>
        <v>#DIV/0!</v>
      </c>
      <c r="BK65" s="5"/>
      <c r="BL65" s="6"/>
      <c r="BM65" s="6"/>
      <c r="BO65" s="5"/>
      <c r="BP65" s="6"/>
      <c r="BQ65" s="6"/>
      <c r="BR65" s="5"/>
      <c r="BS65" s="5"/>
      <c r="BT65" s="6"/>
      <c r="BU65" s="6"/>
      <c r="BV65" s="7" t="e">
        <f t="shared" si="4"/>
        <v>#DIV/0!</v>
      </c>
      <c r="BX65" s="5"/>
      <c r="BY65" s="8"/>
      <c r="BZ65" s="8"/>
      <c r="CA65" s="5"/>
      <c r="CB65" s="5"/>
      <c r="CC65" s="8"/>
      <c r="CD65" s="8"/>
      <c r="CE65" s="5"/>
      <c r="CF65" s="5"/>
      <c r="CG65" s="12"/>
      <c r="CH65" s="17"/>
      <c r="CI65" s="9" t="e">
        <f t="shared" si="5"/>
        <v>#DIV/0!</v>
      </c>
      <c r="CJ65" s="5"/>
      <c r="CL65" s="5"/>
      <c r="CM65" s="5"/>
      <c r="CP65" s="5"/>
      <c r="CT65" s="5"/>
    </row>
    <row r="66" spans="1:98" x14ac:dyDescent="0.25">
      <c r="A66" s="5" t="s">
        <v>109</v>
      </c>
      <c r="B66" s="5">
        <v>44.58934</v>
      </c>
      <c r="C66" s="5">
        <v>1.928898</v>
      </c>
      <c r="E66" s="5">
        <v>0</v>
      </c>
      <c r="G66" s="5">
        <v>0</v>
      </c>
      <c r="I66" s="5">
        <v>0</v>
      </c>
      <c r="L66" s="6" t="str">
        <f>IF(Table1[[#This Row],[seagrass.mn.ssp126.2050]]="","",(Table1[[#This Row],[seagrass.sd.ssp126.2050]]/Table1[[#This Row],[seagrass.mn.ssp126.2050]])^-1)</f>
        <v/>
      </c>
      <c r="M66" s="6" t="str">
        <f>IF(Table1[[#This Row],[seagrass.weights.ssp126.2050]]="","",Table1[[#This Row],[seagrass.weights.ssp126.2050]]*Table1[[#This Row],[seagrass.mn.ssp126.2050]])</f>
        <v/>
      </c>
      <c r="P66" s="6" t="str">
        <f>IF(Table1[[#This Row],[corals.mn.ssp126.2050]]="","",(Table1[[#This Row],[corals.sd.ssp126.2050]]/Table1[[#This Row],[corals.mn.ssp126.2050]])^-1)</f>
        <v/>
      </c>
      <c r="Q66" s="6" t="str">
        <f>IF(Table1[[#This Row],[coral.weights.ssp126.2050]]="","",Table1[[#This Row],[coral.weights.ssp126.2050]]*Table1[[#This Row],[corals.mn.ssp126.2050]])</f>
        <v/>
      </c>
      <c r="T66" s="6" t="str">
        <f>IF(Table1[[#This Row],[mangrove.mn.ssp126.2050]]="","",(Table1[[#This Row],[mangrove.sd.ssp126.2050]]/Table1[[#This Row],[mangrove.mn.ssp126.2050]])^-1)</f>
        <v/>
      </c>
      <c r="U66" s="6" t="str">
        <f>IF(Table1[[#This Row],[mangrove.weights.ssp126.2050]]="","",Table1[[#This Row],[mangrove.weights.ssp126.2050]]*Table1[[#This Row],[mangrove.mn.ssp126.2050]])</f>
        <v/>
      </c>
      <c r="V66" s="7" t="e">
        <f t="shared" ref="V66:V129" si="6">SUM(U66,Q66,M66)/SUM(T66,P66,L66)</f>
        <v>#DIV/0!</v>
      </c>
      <c r="Y66" s="6" t="str">
        <f>IF(Table1[[#This Row],[seagrass.mn.ssp126.2100]]="", "", (Table1[[#This Row],[seagrass.sd.ssp126.2100]]/Table1[[#This Row],[seagrass.mn.ssp126.2100]])^-1)</f>
        <v/>
      </c>
      <c r="Z66" s="6" t="str">
        <f>IF(Table1[[#This Row],[seagrass.weights.ssp126.2100]]="","", Table1[[#This Row],[seagrass.weights.ssp126.2100]]*Table1[[#This Row],[seagrass.mn.ssp126.2100]])</f>
        <v/>
      </c>
      <c r="AC66" s="6" t="str">
        <f>IF(Table1[[#This Row],[corals.mn.ssp126.2100]]="","",(Table1[[#This Row],[corals.sd.ssp126.2100]]/Table1[[#This Row],[corals.mn.ssp126.2100]])^-1)</f>
        <v/>
      </c>
      <c r="AD66" s="6" t="str">
        <f>IF( Table1[[#This Row],[Coral.weights.ssp126.2100]]="","", Table1[[#This Row],[Coral.weights.ssp126.2100]]*Table1[[#This Row],[corals.mn.ssp126.2100]])</f>
        <v/>
      </c>
      <c r="AG66" s="8" t="str">
        <f>IF(Table1[[#This Row],[mangrove.mn.ssp126.2100]]="","",(Table1[[#This Row],[mangrove.sd.ssp126.2100]]/Table1[[#This Row],[mangrove.mn.ssp126.2100]])^-1)</f>
        <v/>
      </c>
      <c r="AH66" s="6" t="str">
        <f>IF(Table1[[#This Row],[mangrove.weights.ssp126.2100]]="","",Table1[[#This Row],[mangrove.weights.ssp126.2100]]*Table1[[#This Row],[mangrove.mn.ssp126.2100]])</f>
        <v/>
      </c>
      <c r="AI66" s="7" t="e">
        <f t="shared" ref="AI66:AI129" si="7">SUM(AH66,AD66,Z66)/SUM(Y66,AC66,AG66)</f>
        <v>#DIV/0!</v>
      </c>
      <c r="AL66" s="6" t="str">
        <f>IF(Table1[[#This Row],[seagrass.mn.ssp245.2050]]="","",(Table1[[#This Row],[seagrass.sd.ssp245.2050]]/Table1[[#This Row],[seagrass.mn.ssp245.2050]])^-1)</f>
        <v/>
      </c>
      <c r="AM66" s="6" t="str">
        <f>IF(Table1[[#This Row],[seagrass.weights.ssp245.2050]]="","",Table1[[#This Row],[seagrass.weights.ssp245.2050]]*Table1[[#This Row],[seagrass.mn.ssp245.2050]])</f>
        <v/>
      </c>
      <c r="AS66" s="5"/>
      <c r="AT66" s="8"/>
      <c r="AU66" s="8"/>
      <c r="AV66" s="7" t="e">
        <f t="shared" si="2"/>
        <v>#DIV/0!</v>
      </c>
      <c r="AX66" s="5"/>
      <c r="AY66" s="6"/>
      <c r="AZ66" s="6"/>
      <c r="BB66" s="5"/>
      <c r="BC66" s="8"/>
      <c r="BD66" s="8"/>
      <c r="BE66" s="5"/>
      <c r="BF66" s="5"/>
      <c r="BG66" s="6"/>
      <c r="BH66" s="6"/>
      <c r="BI66" s="7" t="e">
        <f t="shared" si="3"/>
        <v>#DIV/0!</v>
      </c>
      <c r="BK66" s="5"/>
      <c r="BL66" s="6"/>
      <c r="BM66" s="6"/>
      <c r="BO66" s="5"/>
      <c r="BP66" s="6"/>
      <c r="BQ66" s="6"/>
      <c r="BR66" s="5"/>
      <c r="BS66" s="5"/>
      <c r="BT66" s="6"/>
      <c r="BU66" s="6"/>
      <c r="BV66" s="7" t="e">
        <f t="shared" si="4"/>
        <v>#DIV/0!</v>
      </c>
      <c r="BX66" s="5"/>
      <c r="BY66" s="8"/>
      <c r="BZ66" s="8"/>
      <c r="CA66" s="5"/>
      <c r="CB66" s="5"/>
      <c r="CC66" s="8"/>
      <c r="CD66" s="8"/>
      <c r="CE66" s="5"/>
      <c r="CF66" s="5"/>
      <c r="CG66" s="12"/>
      <c r="CH66" s="17"/>
      <c r="CI66" s="9" t="e">
        <f t="shared" si="5"/>
        <v>#DIV/0!</v>
      </c>
      <c r="CJ66" s="5"/>
      <c r="CL66" s="5"/>
      <c r="CM66" s="5"/>
      <c r="CP66" s="5"/>
      <c r="CT66" s="5"/>
    </row>
    <row r="67" spans="1:98" x14ac:dyDescent="0.25">
      <c r="A67" s="5" t="s">
        <v>110</v>
      </c>
      <c r="B67" s="5">
        <v>44.83934</v>
      </c>
      <c r="C67" s="5">
        <v>1.928898</v>
      </c>
      <c r="E67" s="5">
        <v>0</v>
      </c>
      <c r="G67" s="5">
        <v>0</v>
      </c>
      <c r="I67" s="5">
        <v>0</v>
      </c>
      <c r="L67" s="6" t="str">
        <f>IF(Table1[[#This Row],[seagrass.mn.ssp126.2050]]="","",(Table1[[#This Row],[seagrass.sd.ssp126.2050]]/Table1[[#This Row],[seagrass.mn.ssp126.2050]])^-1)</f>
        <v/>
      </c>
      <c r="M67" s="6" t="str">
        <f>IF(Table1[[#This Row],[seagrass.weights.ssp126.2050]]="","",Table1[[#This Row],[seagrass.weights.ssp126.2050]]*Table1[[#This Row],[seagrass.mn.ssp126.2050]])</f>
        <v/>
      </c>
      <c r="P67" s="6" t="str">
        <f>IF(Table1[[#This Row],[corals.mn.ssp126.2050]]="","",(Table1[[#This Row],[corals.sd.ssp126.2050]]/Table1[[#This Row],[corals.mn.ssp126.2050]])^-1)</f>
        <v/>
      </c>
      <c r="Q67" s="6" t="str">
        <f>IF(Table1[[#This Row],[coral.weights.ssp126.2050]]="","",Table1[[#This Row],[coral.weights.ssp126.2050]]*Table1[[#This Row],[corals.mn.ssp126.2050]])</f>
        <v/>
      </c>
      <c r="T67" s="6" t="str">
        <f>IF(Table1[[#This Row],[mangrove.mn.ssp126.2050]]="","",(Table1[[#This Row],[mangrove.sd.ssp126.2050]]/Table1[[#This Row],[mangrove.mn.ssp126.2050]])^-1)</f>
        <v/>
      </c>
      <c r="U67" s="6" t="str">
        <f>IF(Table1[[#This Row],[mangrove.weights.ssp126.2050]]="","",Table1[[#This Row],[mangrove.weights.ssp126.2050]]*Table1[[#This Row],[mangrove.mn.ssp126.2050]])</f>
        <v/>
      </c>
      <c r="V67" s="7" t="e">
        <f t="shared" si="6"/>
        <v>#DIV/0!</v>
      </c>
      <c r="Y67" s="6" t="str">
        <f>IF(Table1[[#This Row],[seagrass.mn.ssp126.2100]]="", "", (Table1[[#This Row],[seagrass.sd.ssp126.2100]]/Table1[[#This Row],[seagrass.mn.ssp126.2100]])^-1)</f>
        <v/>
      </c>
      <c r="Z67" s="6" t="str">
        <f>IF(Table1[[#This Row],[seagrass.weights.ssp126.2100]]="","", Table1[[#This Row],[seagrass.weights.ssp126.2100]]*Table1[[#This Row],[seagrass.mn.ssp126.2100]])</f>
        <v/>
      </c>
      <c r="AC67" s="6" t="str">
        <f>IF(Table1[[#This Row],[corals.mn.ssp126.2100]]="","",(Table1[[#This Row],[corals.sd.ssp126.2100]]/Table1[[#This Row],[corals.mn.ssp126.2100]])^-1)</f>
        <v/>
      </c>
      <c r="AD67" s="6" t="str">
        <f>IF( Table1[[#This Row],[Coral.weights.ssp126.2100]]="","", Table1[[#This Row],[Coral.weights.ssp126.2100]]*Table1[[#This Row],[corals.mn.ssp126.2100]])</f>
        <v/>
      </c>
      <c r="AG67" s="8" t="str">
        <f>IF(Table1[[#This Row],[mangrove.mn.ssp126.2100]]="","",(Table1[[#This Row],[mangrove.sd.ssp126.2100]]/Table1[[#This Row],[mangrove.mn.ssp126.2100]])^-1)</f>
        <v/>
      </c>
      <c r="AH67" s="6" t="str">
        <f>IF(Table1[[#This Row],[mangrove.weights.ssp126.2100]]="","",Table1[[#This Row],[mangrove.weights.ssp126.2100]]*Table1[[#This Row],[mangrove.mn.ssp126.2100]])</f>
        <v/>
      </c>
      <c r="AI67" s="7" t="e">
        <f t="shared" si="7"/>
        <v>#DIV/0!</v>
      </c>
      <c r="AL67" s="6" t="str">
        <f>IF(Table1[[#This Row],[seagrass.mn.ssp245.2050]]="","",(Table1[[#This Row],[seagrass.sd.ssp245.2050]]/Table1[[#This Row],[seagrass.mn.ssp245.2050]])^-1)</f>
        <v/>
      </c>
      <c r="AM67" s="6" t="str">
        <f>IF(Table1[[#This Row],[seagrass.weights.ssp245.2050]]="","",Table1[[#This Row],[seagrass.weights.ssp245.2050]]*Table1[[#This Row],[seagrass.mn.ssp245.2050]])</f>
        <v/>
      </c>
      <c r="AS67" s="5"/>
      <c r="AT67" s="8"/>
      <c r="AU67" s="8"/>
      <c r="AV67" s="7" t="e">
        <f t="shared" ref="AV67:AV130" si="8">SUM(AU67,AQ67,AM67)/SUM(AT67,AP67,AL67)</f>
        <v>#DIV/0!</v>
      </c>
      <c r="AX67" s="5"/>
      <c r="AY67" s="6"/>
      <c r="AZ67" s="6"/>
      <c r="BB67" s="5"/>
      <c r="BC67" s="8"/>
      <c r="BD67" s="8"/>
      <c r="BE67" s="5"/>
      <c r="BF67" s="5"/>
      <c r="BG67" s="6"/>
      <c r="BH67" s="6"/>
      <c r="BI67" s="7" t="e">
        <f t="shared" ref="BI67:BI130" si="9">SUM(BH67,BD67,AZ67)/SUM(BG67,BC67,AY67)</f>
        <v>#DIV/0!</v>
      </c>
      <c r="BK67" s="5"/>
      <c r="BL67" s="6"/>
      <c r="BM67" s="6"/>
      <c r="BO67" s="5"/>
      <c r="BP67" s="6"/>
      <c r="BQ67" s="6"/>
      <c r="BR67" s="5"/>
      <c r="BS67" s="5"/>
      <c r="BT67" s="6"/>
      <c r="BU67" s="6"/>
      <c r="BV67" s="7" t="e">
        <f t="shared" ref="BV67:BV130" si="10">SUM(BU67,BQ67,BM67)/SUM(BT67,BP67,BL67)</f>
        <v>#DIV/0!</v>
      </c>
      <c r="BX67" s="5"/>
      <c r="BY67" s="8"/>
      <c r="BZ67" s="8"/>
      <c r="CA67" s="5"/>
      <c r="CB67" s="5"/>
      <c r="CC67" s="8"/>
      <c r="CD67" s="8"/>
      <c r="CE67" s="5"/>
      <c r="CF67" s="5"/>
      <c r="CG67" s="12"/>
      <c r="CH67" s="17"/>
      <c r="CI67" s="9" t="e">
        <f t="shared" ref="CI67:CI130" si="11">SUM(CH67,CD67,BZ67)/SUM(CG67,CC67,BY67)</f>
        <v>#DIV/0!</v>
      </c>
      <c r="CJ67" s="5"/>
      <c r="CL67" s="5"/>
      <c r="CM67" s="5"/>
      <c r="CP67" s="5"/>
      <c r="CT67" s="5"/>
    </row>
    <row r="68" spans="1:98" x14ac:dyDescent="0.25">
      <c r="A68" s="5" t="s">
        <v>111</v>
      </c>
      <c r="B68" s="5">
        <v>45.08934</v>
      </c>
      <c r="C68" s="5">
        <v>1.928898</v>
      </c>
      <c r="E68" s="5">
        <v>0</v>
      </c>
      <c r="G68" s="5">
        <v>0</v>
      </c>
      <c r="I68" s="5">
        <v>0</v>
      </c>
      <c r="L68" s="6" t="str">
        <f>IF(Table1[[#This Row],[seagrass.mn.ssp126.2050]]="","",(Table1[[#This Row],[seagrass.sd.ssp126.2050]]/Table1[[#This Row],[seagrass.mn.ssp126.2050]])^-1)</f>
        <v/>
      </c>
      <c r="M68" s="6" t="str">
        <f>IF(Table1[[#This Row],[seagrass.weights.ssp126.2050]]="","",Table1[[#This Row],[seagrass.weights.ssp126.2050]]*Table1[[#This Row],[seagrass.mn.ssp126.2050]])</f>
        <v/>
      </c>
      <c r="P68" s="6" t="str">
        <f>IF(Table1[[#This Row],[corals.mn.ssp126.2050]]="","",(Table1[[#This Row],[corals.sd.ssp126.2050]]/Table1[[#This Row],[corals.mn.ssp126.2050]])^-1)</f>
        <v/>
      </c>
      <c r="Q68" s="6" t="str">
        <f>IF(Table1[[#This Row],[coral.weights.ssp126.2050]]="","",Table1[[#This Row],[coral.weights.ssp126.2050]]*Table1[[#This Row],[corals.mn.ssp126.2050]])</f>
        <v/>
      </c>
      <c r="T68" s="6" t="str">
        <f>IF(Table1[[#This Row],[mangrove.mn.ssp126.2050]]="","",(Table1[[#This Row],[mangrove.sd.ssp126.2050]]/Table1[[#This Row],[mangrove.mn.ssp126.2050]])^-1)</f>
        <v/>
      </c>
      <c r="U68" s="6" t="str">
        <f>IF(Table1[[#This Row],[mangrove.weights.ssp126.2050]]="","",Table1[[#This Row],[mangrove.weights.ssp126.2050]]*Table1[[#This Row],[mangrove.mn.ssp126.2050]])</f>
        <v/>
      </c>
      <c r="V68" s="7" t="e">
        <f t="shared" si="6"/>
        <v>#DIV/0!</v>
      </c>
      <c r="Y68" s="6" t="str">
        <f>IF(Table1[[#This Row],[seagrass.mn.ssp126.2100]]="", "", (Table1[[#This Row],[seagrass.sd.ssp126.2100]]/Table1[[#This Row],[seagrass.mn.ssp126.2100]])^-1)</f>
        <v/>
      </c>
      <c r="Z68" s="6" t="str">
        <f>IF(Table1[[#This Row],[seagrass.weights.ssp126.2100]]="","", Table1[[#This Row],[seagrass.weights.ssp126.2100]]*Table1[[#This Row],[seagrass.mn.ssp126.2100]])</f>
        <v/>
      </c>
      <c r="AC68" s="6" t="str">
        <f>IF(Table1[[#This Row],[corals.mn.ssp126.2100]]="","",(Table1[[#This Row],[corals.sd.ssp126.2100]]/Table1[[#This Row],[corals.mn.ssp126.2100]])^-1)</f>
        <v/>
      </c>
      <c r="AD68" s="6" t="str">
        <f>IF( Table1[[#This Row],[Coral.weights.ssp126.2100]]="","", Table1[[#This Row],[Coral.weights.ssp126.2100]]*Table1[[#This Row],[corals.mn.ssp126.2100]])</f>
        <v/>
      </c>
      <c r="AG68" s="8" t="str">
        <f>IF(Table1[[#This Row],[mangrove.mn.ssp126.2100]]="","",(Table1[[#This Row],[mangrove.sd.ssp126.2100]]/Table1[[#This Row],[mangrove.mn.ssp126.2100]])^-1)</f>
        <v/>
      </c>
      <c r="AH68" s="6" t="str">
        <f>IF(Table1[[#This Row],[mangrove.weights.ssp126.2100]]="","",Table1[[#This Row],[mangrove.weights.ssp126.2100]]*Table1[[#This Row],[mangrove.mn.ssp126.2100]])</f>
        <v/>
      </c>
      <c r="AI68" s="7" t="e">
        <f t="shared" si="7"/>
        <v>#DIV/0!</v>
      </c>
      <c r="AL68" s="6" t="str">
        <f>IF(Table1[[#This Row],[seagrass.mn.ssp245.2050]]="","",(Table1[[#This Row],[seagrass.sd.ssp245.2050]]/Table1[[#This Row],[seagrass.mn.ssp245.2050]])^-1)</f>
        <v/>
      </c>
      <c r="AM68" s="6" t="str">
        <f>IF(Table1[[#This Row],[seagrass.weights.ssp245.2050]]="","",Table1[[#This Row],[seagrass.weights.ssp245.2050]]*Table1[[#This Row],[seagrass.mn.ssp245.2050]])</f>
        <v/>
      </c>
      <c r="AS68" s="5"/>
      <c r="AT68" s="8"/>
      <c r="AU68" s="8"/>
      <c r="AV68" s="7" t="e">
        <f t="shared" si="8"/>
        <v>#DIV/0!</v>
      </c>
      <c r="AX68" s="5"/>
      <c r="AY68" s="6"/>
      <c r="AZ68" s="6"/>
      <c r="BB68" s="5"/>
      <c r="BC68" s="8"/>
      <c r="BD68" s="8"/>
      <c r="BE68" s="5"/>
      <c r="BF68" s="5"/>
      <c r="BG68" s="6"/>
      <c r="BH68" s="6"/>
      <c r="BI68" s="7" t="e">
        <f t="shared" si="9"/>
        <v>#DIV/0!</v>
      </c>
      <c r="BK68" s="5"/>
      <c r="BL68" s="6"/>
      <c r="BM68" s="6"/>
      <c r="BO68" s="5"/>
      <c r="BP68" s="6"/>
      <c r="BQ68" s="6"/>
      <c r="BR68" s="5"/>
      <c r="BS68" s="5"/>
      <c r="BT68" s="6"/>
      <c r="BU68" s="6"/>
      <c r="BV68" s="7" t="e">
        <f t="shared" si="10"/>
        <v>#DIV/0!</v>
      </c>
      <c r="BX68" s="5"/>
      <c r="BY68" s="8"/>
      <c r="BZ68" s="8"/>
      <c r="CA68" s="5"/>
      <c r="CB68" s="5"/>
      <c r="CC68" s="8"/>
      <c r="CD68" s="8"/>
      <c r="CE68" s="5"/>
      <c r="CF68" s="5"/>
      <c r="CG68" s="12"/>
      <c r="CH68" s="17"/>
      <c r="CI68" s="9" t="e">
        <f t="shared" si="11"/>
        <v>#DIV/0!</v>
      </c>
      <c r="CJ68" s="5"/>
      <c r="CL68" s="5"/>
      <c r="CM68" s="5"/>
      <c r="CP68" s="5"/>
      <c r="CT68" s="5"/>
    </row>
    <row r="69" spans="1:98" x14ac:dyDescent="0.25">
      <c r="A69" s="5" t="s">
        <v>112</v>
      </c>
      <c r="B69" s="5">
        <v>45.33934</v>
      </c>
      <c r="C69" s="5">
        <v>1.928898</v>
      </c>
      <c r="E69" s="5">
        <v>0</v>
      </c>
      <c r="G69" s="5">
        <v>0</v>
      </c>
      <c r="I69" s="5">
        <v>0</v>
      </c>
      <c r="L69" s="6" t="str">
        <f>IF(Table1[[#This Row],[seagrass.mn.ssp126.2050]]="","",(Table1[[#This Row],[seagrass.sd.ssp126.2050]]/Table1[[#This Row],[seagrass.mn.ssp126.2050]])^-1)</f>
        <v/>
      </c>
      <c r="M69" s="6" t="str">
        <f>IF(Table1[[#This Row],[seagrass.weights.ssp126.2050]]="","",Table1[[#This Row],[seagrass.weights.ssp126.2050]]*Table1[[#This Row],[seagrass.mn.ssp126.2050]])</f>
        <v/>
      </c>
      <c r="P69" s="6" t="str">
        <f>IF(Table1[[#This Row],[corals.mn.ssp126.2050]]="","",(Table1[[#This Row],[corals.sd.ssp126.2050]]/Table1[[#This Row],[corals.mn.ssp126.2050]])^-1)</f>
        <v/>
      </c>
      <c r="Q69" s="6" t="str">
        <f>IF(Table1[[#This Row],[coral.weights.ssp126.2050]]="","",Table1[[#This Row],[coral.weights.ssp126.2050]]*Table1[[#This Row],[corals.mn.ssp126.2050]])</f>
        <v/>
      </c>
      <c r="T69" s="6" t="str">
        <f>IF(Table1[[#This Row],[mangrove.mn.ssp126.2050]]="","",(Table1[[#This Row],[mangrove.sd.ssp126.2050]]/Table1[[#This Row],[mangrove.mn.ssp126.2050]])^-1)</f>
        <v/>
      </c>
      <c r="U69" s="6" t="str">
        <f>IF(Table1[[#This Row],[mangrove.weights.ssp126.2050]]="","",Table1[[#This Row],[mangrove.weights.ssp126.2050]]*Table1[[#This Row],[mangrove.mn.ssp126.2050]])</f>
        <v/>
      </c>
      <c r="V69" s="7" t="e">
        <f t="shared" si="6"/>
        <v>#DIV/0!</v>
      </c>
      <c r="Y69" s="6" t="str">
        <f>IF(Table1[[#This Row],[seagrass.mn.ssp126.2100]]="", "", (Table1[[#This Row],[seagrass.sd.ssp126.2100]]/Table1[[#This Row],[seagrass.mn.ssp126.2100]])^-1)</f>
        <v/>
      </c>
      <c r="Z69" s="6" t="str">
        <f>IF(Table1[[#This Row],[seagrass.weights.ssp126.2100]]="","", Table1[[#This Row],[seagrass.weights.ssp126.2100]]*Table1[[#This Row],[seagrass.mn.ssp126.2100]])</f>
        <v/>
      </c>
      <c r="AC69" s="6" t="str">
        <f>IF(Table1[[#This Row],[corals.mn.ssp126.2100]]="","",(Table1[[#This Row],[corals.sd.ssp126.2100]]/Table1[[#This Row],[corals.mn.ssp126.2100]])^-1)</f>
        <v/>
      </c>
      <c r="AD69" s="6" t="str">
        <f>IF( Table1[[#This Row],[Coral.weights.ssp126.2100]]="","", Table1[[#This Row],[Coral.weights.ssp126.2100]]*Table1[[#This Row],[corals.mn.ssp126.2100]])</f>
        <v/>
      </c>
      <c r="AG69" s="8" t="str">
        <f>IF(Table1[[#This Row],[mangrove.mn.ssp126.2100]]="","",(Table1[[#This Row],[mangrove.sd.ssp126.2100]]/Table1[[#This Row],[mangrove.mn.ssp126.2100]])^-1)</f>
        <v/>
      </c>
      <c r="AH69" s="6" t="str">
        <f>IF(Table1[[#This Row],[mangrove.weights.ssp126.2100]]="","",Table1[[#This Row],[mangrove.weights.ssp126.2100]]*Table1[[#This Row],[mangrove.mn.ssp126.2100]])</f>
        <v/>
      </c>
      <c r="AI69" s="7" t="e">
        <f t="shared" si="7"/>
        <v>#DIV/0!</v>
      </c>
      <c r="AL69" s="6" t="str">
        <f>IF(Table1[[#This Row],[seagrass.mn.ssp245.2050]]="","",(Table1[[#This Row],[seagrass.sd.ssp245.2050]]/Table1[[#This Row],[seagrass.mn.ssp245.2050]])^-1)</f>
        <v/>
      </c>
      <c r="AM69" s="6" t="str">
        <f>IF(Table1[[#This Row],[seagrass.weights.ssp245.2050]]="","",Table1[[#This Row],[seagrass.weights.ssp245.2050]]*Table1[[#This Row],[seagrass.mn.ssp245.2050]])</f>
        <v/>
      </c>
      <c r="AS69" s="5"/>
      <c r="AT69" s="8"/>
      <c r="AU69" s="8"/>
      <c r="AV69" s="7" t="e">
        <f t="shared" si="8"/>
        <v>#DIV/0!</v>
      </c>
      <c r="AX69" s="5"/>
      <c r="AY69" s="6"/>
      <c r="AZ69" s="6"/>
      <c r="BB69" s="5"/>
      <c r="BC69" s="8"/>
      <c r="BD69" s="8"/>
      <c r="BE69" s="5"/>
      <c r="BF69" s="5"/>
      <c r="BG69" s="6"/>
      <c r="BH69" s="6"/>
      <c r="BI69" s="7" t="e">
        <f t="shared" si="9"/>
        <v>#DIV/0!</v>
      </c>
      <c r="BK69" s="5"/>
      <c r="BL69" s="6"/>
      <c r="BM69" s="6"/>
      <c r="BO69" s="5"/>
      <c r="BP69" s="6"/>
      <c r="BQ69" s="6"/>
      <c r="BR69" s="5"/>
      <c r="BS69" s="5"/>
      <c r="BT69" s="6"/>
      <c r="BU69" s="6"/>
      <c r="BV69" s="7" t="e">
        <f t="shared" si="10"/>
        <v>#DIV/0!</v>
      </c>
      <c r="BX69" s="5"/>
      <c r="BY69" s="8"/>
      <c r="BZ69" s="8"/>
      <c r="CA69" s="5"/>
      <c r="CB69" s="5"/>
      <c r="CC69" s="8"/>
      <c r="CD69" s="8"/>
      <c r="CE69" s="5"/>
      <c r="CF69" s="5"/>
      <c r="CG69" s="12"/>
      <c r="CH69" s="17"/>
      <c r="CI69" s="9" t="e">
        <f t="shared" si="11"/>
        <v>#DIV/0!</v>
      </c>
      <c r="CJ69" s="5"/>
      <c r="CL69" s="5"/>
      <c r="CM69" s="5"/>
      <c r="CP69" s="5"/>
      <c r="CT69" s="5"/>
    </row>
    <row r="70" spans="1:98" x14ac:dyDescent="0.25">
      <c r="A70" s="5" t="s">
        <v>113</v>
      </c>
      <c r="B70" s="5">
        <v>45.58934</v>
      </c>
      <c r="C70" s="5">
        <v>1.928898</v>
      </c>
      <c r="E70" s="5">
        <v>0</v>
      </c>
      <c r="G70" s="5">
        <v>0</v>
      </c>
      <c r="I70" s="5">
        <v>0</v>
      </c>
      <c r="L70" s="6" t="str">
        <f>IF(Table1[[#This Row],[seagrass.mn.ssp126.2050]]="","",(Table1[[#This Row],[seagrass.sd.ssp126.2050]]/Table1[[#This Row],[seagrass.mn.ssp126.2050]])^-1)</f>
        <v/>
      </c>
      <c r="M70" s="6" t="str">
        <f>IF(Table1[[#This Row],[seagrass.weights.ssp126.2050]]="","",Table1[[#This Row],[seagrass.weights.ssp126.2050]]*Table1[[#This Row],[seagrass.mn.ssp126.2050]])</f>
        <v/>
      </c>
      <c r="P70" s="6" t="str">
        <f>IF(Table1[[#This Row],[corals.mn.ssp126.2050]]="","",(Table1[[#This Row],[corals.sd.ssp126.2050]]/Table1[[#This Row],[corals.mn.ssp126.2050]])^-1)</f>
        <v/>
      </c>
      <c r="Q70" s="6" t="str">
        <f>IF(Table1[[#This Row],[coral.weights.ssp126.2050]]="","",Table1[[#This Row],[coral.weights.ssp126.2050]]*Table1[[#This Row],[corals.mn.ssp126.2050]])</f>
        <v/>
      </c>
      <c r="T70" s="6" t="str">
        <f>IF(Table1[[#This Row],[mangrove.mn.ssp126.2050]]="","",(Table1[[#This Row],[mangrove.sd.ssp126.2050]]/Table1[[#This Row],[mangrove.mn.ssp126.2050]])^-1)</f>
        <v/>
      </c>
      <c r="U70" s="6" t="str">
        <f>IF(Table1[[#This Row],[mangrove.weights.ssp126.2050]]="","",Table1[[#This Row],[mangrove.weights.ssp126.2050]]*Table1[[#This Row],[mangrove.mn.ssp126.2050]])</f>
        <v/>
      </c>
      <c r="V70" s="7" t="e">
        <f t="shared" si="6"/>
        <v>#DIV/0!</v>
      </c>
      <c r="Y70" s="6" t="str">
        <f>IF(Table1[[#This Row],[seagrass.mn.ssp126.2100]]="", "", (Table1[[#This Row],[seagrass.sd.ssp126.2100]]/Table1[[#This Row],[seagrass.mn.ssp126.2100]])^-1)</f>
        <v/>
      </c>
      <c r="Z70" s="6" t="str">
        <f>IF(Table1[[#This Row],[seagrass.weights.ssp126.2100]]="","", Table1[[#This Row],[seagrass.weights.ssp126.2100]]*Table1[[#This Row],[seagrass.mn.ssp126.2100]])</f>
        <v/>
      </c>
      <c r="AC70" s="6" t="str">
        <f>IF(Table1[[#This Row],[corals.mn.ssp126.2100]]="","",(Table1[[#This Row],[corals.sd.ssp126.2100]]/Table1[[#This Row],[corals.mn.ssp126.2100]])^-1)</f>
        <v/>
      </c>
      <c r="AD70" s="6" t="str">
        <f>IF( Table1[[#This Row],[Coral.weights.ssp126.2100]]="","", Table1[[#This Row],[Coral.weights.ssp126.2100]]*Table1[[#This Row],[corals.mn.ssp126.2100]])</f>
        <v/>
      </c>
      <c r="AG70" s="8" t="str">
        <f>IF(Table1[[#This Row],[mangrove.mn.ssp126.2100]]="","",(Table1[[#This Row],[mangrove.sd.ssp126.2100]]/Table1[[#This Row],[mangrove.mn.ssp126.2100]])^-1)</f>
        <v/>
      </c>
      <c r="AH70" s="6" t="str">
        <f>IF(Table1[[#This Row],[mangrove.weights.ssp126.2100]]="","",Table1[[#This Row],[mangrove.weights.ssp126.2100]]*Table1[[#This Row],[mangrove.mn.ssp126.2100]])</f>
        <v/>
      </c>
      <c r="AI70" s="7" t="e">
        <f t="shared" si="7"/>
        <v>#DIV/0!</v>
      </c>
      <c r="AL70" s="6" t="str">
        <f>IF(Table1[[#This Row],[seagrass.mn.ssp245.2050]]="","",(Table1[[#This Row],[seagrass.sd.ssp245.2050]]/Table1[[#This Row],[seagrass.mn.ssp245.2050]])^-1)</f>
        <v/>
      </c>
      <c r="AM70" s="6" t="str">
        <f>IF(Table1[[#This Row],[seagrass.weights.ssp245.2050]]="","",Table1[[#This Row],[seagrass.weights.ssp245.2050]]*Table1[[#This Row],[seagrass.mn.ssp245.2050]])</f>
        <v/>
      </c>
      <c r="AS70" s="5"/>
      <c r="AT70" s="8"/>
      <c r="AU70" s="8"/>
      <c r="AV70" s="7" t="e">
        <f t="shared" si="8"/>
        <v>#DIV/0!</v>
      </c>
      <c r="AX70" s="5"/>
      <c r="AY70" s="6"/>
      <c r="AZ70" s="6"/>
      <c r="BB70" s="5"/>
      <c r="BC70" s="8"/>
      <c r="BD70" s="8"/>
      <c r="BE70" s="5"/>
      <c r="BF70" s="5"/>
      <c r="BG70" s="6"/>
      <c r="BH70" s="6"/>
      <c r="BI70" s="7" t="e">
        <f t="shared" si="9"/>
        <v>#DIV/0!</v>
      </c>
      <c r="BK70" s="5"/>
      <c r="BL70" s="6"/>
      <c r="BM70" s="6"/>
      <c r="BO70" s="5"/>
      <c r="BP70" s="6"/>
      <c r="BQ70" s="6"/>
      <c r="BR70" s="5"/>
      <c r="BS70" s="5"/>
      <c r="BT70" s="6"/>
      <c r="BU70" s="6"/>
      <c r="BV70" s="7" t="e">
        <f t="shared" si="10"/>
        <v>#DIV/0!</v>
      </c>
      <c r="BX70" s="5"/>
      <c r="BY70" s="8"/>
      <c r="BZ70" s="8"/>
      <c r="CA70" s="5"/>
      <c r="CB70" s="5"/>
      <c r="CC70" s="8"/>
      <c r="CD70" s="8"/>
      <c r="CE70" s="5"/>
      <c r="CF70" s="5"/>
      <c r="CG70" s="12"/>
      <c r="CH70" s="17"/>
      <c r="CI70" s="9" t="e">
        <f t="shared" si="11"/>
        <v>#DIV/0!</v>
      </c>
      <c r="CJ70" s="5"/>
      <c r="CL70" s="5"/>
      <c r="CM70" s="5"/>
      <c r="CP70" s="5"/>
      <c r="CT70" s="5"/>
    </row>
    <row r="71" spans="1:98" x14ac:dyDescent="0.25">
      <c r="A71" s="5" t="s">
        <v>114</v>
      </c>
      <c r="B71" s="5">
        <v>45.83934</v>
      </c>
      <c r="C71" s="5">
        <v>1.928898</v>
      </c>
      <c r="E71" s="5">
        <v>0</v>
      </c>
      <c r="G71" s="5">
        <v>0</v>
      </c>
      <c r="I71" s="5">
        <v>0</v>
      </c>
      <c r="L71" s="6" t="str">
        <f>IF(Table1[[#This Row],[seagrass.mn.ssp126.2050]]="","",(Table1[[#This Row],[seagrass.sd.ssp126.2050]]/Table1[[#This Row],[seagrass.mn.ssp126.2050]])^-1)</f>
        <v/>
      </c>
      <c r="M71" s="6" t="str">
        <f>IF(Table1[[#This Row],[seagrass.weights.ssp126.2050]]="","",Table1[[#This Row],[seagrass.weights.ssp126.2050]]*Table1[[#This Row],[seagrass.mn.ssp126.2050]])</f>
        <v/>
      </c>
      <c r="P71" s="6" t="str">
        <f>IF(Table1[[#This Row],[corals.mn.ssp126.2050]]="","",(Table1[[#This Row],[corals.sd.ssp126.2050]]/Table1[[#This Row],[corals.mn.ssp126.2050]])^-1)</f>
        <v/>
      </c>
      <c r="Q71" s="6" t="str">
        <f>IF(Table1[[#This Row],[coral.weights.ssp126.2050]]="","",Table1[[#This Row],[coral.weights.ssp126.2050]]*Table1[[#This Row],[corals.mn.ssp126.2050]])</f>
        <v/>
      </c>
      <c r="T71" s="6" t="str">
        <f>IF(Table1[[#This Row],[mangrove.mn.ssp126.2050]]="","",(Table1[[#This Row],[mangrove.sd.ssp126.2050]]/Table1[[#This Row],[mangrove.mn.ssp126.2050]])^-1)</f>
        <v/>
      </c>
      <c r="U71" s="6" t="str">
        <f>IF(Table1[[#This Row],[mangrove.weights.ssp126.2050]]="","",Table1[[#This Row],[mangrove.weights.ssp126.2050]]*Table1[[#This Row],[mangrove.mn.ssp126.2050]])</f>
        <v/>
      </c>
      <c r="V71" s="7" t="e">
        <f t="shared" si="6"/>
        <v>#DIV/0!</v>
      </c>
      <c r="Y71" s="6" t="str">
        <f>IF(Table1[[#This Row],[seagrass.mn.ssp126.2100]]="", "", (Table1[[#This Row],[seagrass.sd.ssp126.2100]]/Table1[[#This Row],[seagrass.mn.ssp126.2100]])^-1)</f>
        <v/>
      </c>
      <c r="Z71" s="6" t="str">
        <f>IF(Table1[[#This Row],[seagrass.weights.ssp126.2100]]="","", Table1[[#This Row],[seagrass.weights.ssp126.2100]]*Table1[[#This Row],[seagrass.mn.ssp126.2100]])</f>
        <v/>
      </c>
      <c r="AC71" s="6" t="str">
        <f>IF(Table1[[#This Row],[corals.mn.ssp126.2100]]="","",(Table1[[#This Row],[corals.sd.ssp126.2100]]/Table1[[#This Row],[corals.mn.ssp126.2100]])^-1)</f>
        <v/>
      </c>
      <c r="AD71" s="6" t="str">
        <f>IF( Table1[[#This Row],[Coral.weights.ssp126.2100]]="","", Table1[[#This Row],[Coral.weights.ssp126.2100]]*Table1[[#This Row],[corals.mn.ssp126.2100]])</f>
        <v/>
      </c>
      <c r="AG71" s="8" t="str">
        <f>IF(Table1[[#This Row],[mangrove.mn.ssp126.2100]]="","",(Table1[[#This Row],[mangrove.sd.ssp126.2100]]/Table1[[#This Row],[mangrove.mn.ssp126.2100]])^-1)</f>
        <v/>
      </c>
      <c r="AH71" s="6" t="str">
        <f>IF(Table1[[#This Row],[mangrove.weights.ssp126.2100]]="","",Table1[[#This Row],[mangrove.weights.ssp126.2100]]*Table1[[#This Row],[mangrove.mn.ssp126.2100]])</f>
        <v/>
      </c>
      <c r="AI71" s="7" t="e">
        <f t="shared" si="7"/>
        <v>#DIV/0!</v>
      </c>
      <c r="AL71" s="6" t="str">
        <f>IF(Table1[[#This Row],[seagrass.mn.ssp245.2050]]="","",(Table1[[#This Row],[seagrass.sd.ssp245.2050]]/Table1[[#This Row],[seagrass.mn.ssp245.2050]])^-1)</f>
        <v/>
      </c>
      <c r="AM71" s="6" t="str">
        <f>IF(Table1[[#This Row],[seagrass.weights.ssp245.2050]]="","",Table1[[#This Row],[seagrass.weights.ssp245.2050]]*Table1[[#This Row],[seagrass.mn.ssp245.2050]])</f>
        <v/>
      </c>
      <c r="AS71" s="5"/>
      <c r="AT71" s="8"/>
      <c r="AU71" s="8"/>
      <c r="AV71" s="7" t="e">
        <f t="shared" si="8"/>
        <v>#DIV/0!</v>
      </c>
      <c r="AX71" s="5"/>
      <c r="AY71" s="6"/>
      <c r="AZ71" s="6"/>
      <c r="BB71" s="5"/>
      <c r="BC71" s="8"/>
      <c r="BD71" s="8"/>
      <c r="BE71" s="5"/>
      <c r="BF71" s="5"/>
      <c r="BG71" s="6"/>
      <c r="BH71" s="6"/>
      <c r="BI71" s="7" t="e">
        <f t="shared" si="9"/>
        <v>#DIV/0!</v>
      </c>
      <c r="BK71" s="5"/>
      <c r="BL71" s="6"/>
      <c r="BM71" s="6"/>
      <c r="BO71" s="5"/>
      <c r="BP71" s="6"/>
      <c r="BQ71" s="6"/>
      <c r="BR71" s="5"/>
      <c r="BS71" s="5"/>
      <c r="BT71" s="6"/>
      <c r="BU71" s="6"/>
      <c r="BV71" s="7" t="e">
        <f t="shared" si="10"/>
        <v>#DIV/0!</v>
      </c>
      <c r="BX71" s="5"/>
      <c r="BY71" s="8"/>
      <c r="BZ71" s="8"/>
      <c r="CA71" s="5"/>
      <c r="CB71" s="5"/>
      <c r="CC71" s="8"/>
      <c r="CD71" s="8"/>
      <c r="CE71" s="5"/>
      <c r="CF71" s="5"/>
      <c r="CG71" s="12"/>
      <c r="CH71" s="17"/>
      <c r="CI71" s="9" t="e">
        <f t="shared" si="11"/>
        <v>#DIV/0!</v>
      </c>
      <c r="CJ71" s="5"/>
      <c r="CL71" s="5"/>
      <c r="CM71" s="5"/>
      <c r="CP71" s="5"/>
      <c r="CT71" s="5"/>
    </row>
    <row r="72" spans="1:98" x14ac:dyDescent="0.25">
      <c r="A72" s="5" t="s">
        <v>115</v>
      </c>
      <c r="B72" s="5">
        <v>44.08934</v>
      </c>
      <c r="C72" s="5">
        <v>1.678898</v>
      </c>
      <c r="E72" s="5">
        <v>0</v>
      </c>
      <c r="G72" s="5">
        <v>0</v>
      </c>
      <c r="I72" s="5">
        <v>0</v>
      </c>
      <c r="L72" s="6" t="str">
        <f>IF(Table1[[#This Row],[seagrass.mn.ssp126.2050]]="","",(Table1[[#This Row],[seagrass.sd.ssp126.2050]]/Table1[[#This Row],[seagrass.mn.ssp126.2050]])^-1)</f>
        <v/>
      </c>
      <c r="M72" s="6" t="str">
        <f>IF(Table1[[#This Row],[seagrass.weights.ssp126.2050]]="","",Table1[[#This Row],[seagrass.weights.ssp126.2050]]*Table1[[#This Row],[seagrass.mn.ssp126.2050]])</f>
        <v/>
      </c>
      <c r="P72" s="6" t="str">
        <f>IF(Table1[[#This Row],[corals.mn.ssp126.2050]]="","",(Table1[[#This Row],[corals.sd.ssp126.2050]]/Table1[[#This Row],[corals.mn.ssp126.2050]])^-1)</f>
        <v/>
      </c>
      <c r="Q72" s="6" t="str">
        <f>IF(Table1[[#This Row],[coral.weights.ssp126.2050]]="","",Table1[[#This Row],[coral.weights.ssp126.2050]]*Table1[[#This Row],[corals.mn.ssp126.2050]])</f>
        <v/>
      </c>
      <c r="T72" s="6" t="str">
        <f>IF(Table1[[#This Row],[mangrove.mn.ssp126.2050]]="","",(Table1[[#This Row],[mangrove.sd.ssp126.2050]]/Table1[[#This Row],[mangrove.mn.ssp126.2050]])^-1)</f>
        <v/>
      </c>
      <c r="U72" s="6" t="str">
        <f>IF(Table1[[#This Row],[mangrove.weights.ssp126.2050]]="","",Table1[[#This Row],[mangrove.weights.ssp126.2050]]*Table1[[#This Row],[mangrove.mn.ssp126.2050]])</f>
        <v/>
      </c>
      <c r="V72" s="7" t="e">
        <f t="shared" si="6"/>
        <v>#DIV/0!</v>
      </c>
      <c r="Y72" s="6" t="str">
        <f>IF(Table1[[#This Row],[seagrass.mn.ssp126.2100]]="", "", (Table1[[#This Row],[seagrass.sd.ssp126.2100]]/Table1[[#This Row],[seagrass.mn.ssp126.2100]])^-1)</f>
        <v/>
      </c>
      <c r="Z72" s="6" t="str">
        <f>IF(Table1[[#This Row],[seagrass.weights.ssp126.2100]]="","", Table1[[#This Row],[seagrass.weights.ssp126.2100]]*Table1[[#This Row],[seagrass.mn.ssp126.2100]])</f>
        <v/>
      </c>
      <c r="AC72" s="6" t="str">
        <f>IF(Table1[[#This Row],[corals.mn.ssp126.2100]]="","",(Table1[[#This Row],[corals.sd.ssp126.2100]]/Table1[[#This Row],[corals.mn.ssp126.2100]])^-1)</f>
        <v/>
      </c>
      <c r="AD72" s="6" t="str">
        <f>IF( Table1[[#This Row],[Coral.weights.ssp126.2100]]="","", Table1[[#This Row],[Coral.weights.ssp126.2100]]*Table1[[#This Row],[corals.mn.ssp126.2100]])</f>
        <v/>
      </c>
      <c r="AG72" s="8" t="str">
        <f>IF(Table1[[#This Row],[mangrove.mn.ssp126.2100]]="","",(Table1[[#This Row],[mangrove.sd.ssp126.2100]]/Table1[[#This Row],[mangrove.mn.ssp126.2100]])^-1)</f>
        <v/>
      </c>
      <c r="AH72" s="6" t="str">
        <f>IF(Table1[[#This Row],[mangrove.weights.ssp126.2100]]="","",Table1[[#This Row],[mangrove.weights.ssp126.2100]]*Table1[[#This Row],[mangrove.mn.ssp126.2100]])</f>
        <v/>
      </c>
      <c r="AI72" s="7" t="e">
        <f t="shared" si="7"/>
        <v>#DIV/0!</v>
      </c>
      <c r="AL72" s="6" t="str">
        <f>IF(Table1[[#This Row],[seagrass.mn.ssp245.2050]]="","",(Table1[[#This Row],[seagrass.sd.ssp245.2050]]/Table1[[#This Row],[seagrass.mn.ssp245.2050]])^-1)</f>
        <v/>
      </c>
      <c r="AM72" s="6" t="str">
        <f>IF(Table1[[#This Row],[seagrass.weights.ssp245.2050]]="","",Table1[[#This Row],[seagrass.weights.ssp245.2050]]*Table1[[#This Row],[seagrass.mn.ssp245.2050]])</f>
        <v/>
      </c>
      <c r="AS72" s="5"/>
      <c r="AT72" s="8"/>
      <c r="AU72" s="8"/>
      <c r="AV72" s="7" t="e">
        <f t="shared" si="8"/>
        <v>#DIV/0!</v>
      </c>
      <c r="AX72" s="5"/>
      <c r="AY72" s="6"/>
      <c r="AZ72" s="6"/>
      <c r="BB72" s="5"/>
      <c r="BC72" s="8"/>
      <c r="BD72" s="8"/>
      <c r="BE72" s="5"/>
      <c r="BF72" s="5"/>
      <c r="BG72" s="6"/>
      <c r="BH72" s="6"/>
      <c r="BI72" s="7" t="e">
        <f t="shared" si="9"/>
        <v>#DIV/0!</v>
      </c>
      <c r="BK72" s="5"/>
      <c r="BL72" s="6"/>
      <c r="BM72" s="6"/>
      <c r="BO72" s="5"/>
      <c r="BP72" s="6"/>
      <c r="BQ72" s="6"/>
      <c r="BR72" s="5"/>
      <c r="BS72" s="5"/>
      <c r="BT72" s="6"/>
      <c r="BU72" s="6"/>
      <c r="BV72" s="7" t="e">
        <f t="shared" si="10"/>
        <v>#DIV/0!</v>
      </c>
      <c r="BX72" s="5"/>
      <c r="BY72" s="8"/>
      <c r="BZ72" s="8"/>
      <c r="CA72" s="5"/>
      <c r="CB72" s="5"/>
      <c r="CC72" s="8"/>
      <c r="CD72" s="8"/>
      <c r="CE72" s="5"/>
      <c r="CF72" s="5"/>
      <c r="CG72" s="12"/>
      <c r="CH72" s="17"/>
      <c r="CI72" s="9" t="e">
        <f t="shared" si="11"/>
        <v>#DIV/0!</v>
      </c>
      <c r="CJ72" s="5"/>
      <c r="CL72" s="5"/>
      <c r="CM72" s="5"/>
      <c r="CP72" s="5"/>
      <c r="CT72" s="5"/>
    </row>
    <row r="73" spans="1:98" x14ac:dyDescent="0.25">
      <c r="A73" s="5" t="s">
        <v>116</v>
      </c>
      <c r="B73" s="5">
        <v>44.33934</v>
      </c>
      <c r="C73" s="5">
        <v>1.678898</v>
      </c>
      <c r="E73" s="5">
        <v>0</v>
      </c>
      <c r="G73" s="5">
        <v>0</v>
      </c>
      <c r="I73" s="5">
        <v>0</v>
      </c>
      <c r="L73" s="6" t="str">
        <f>IF(Table1[[#This Row],[seagrass.mn.ssp126.2050]]="","",(Table1[[#This Row],[seagrass.sd.ssp126.2050]]/Table1[[#This Row],[seagrass.mn.ssp126.2050]])^-1)</f>
        <v/>
      </c>
      <c r="M73" s="6" t="str">
        <f>IF(Table1[[#This Row],[seagrass.weights.ssp126.2050]]="","",Table1[[#This Row],[seagrass.weights.ssp126.2050]]*Table1[[#This Row],[seagrass.mn.ssp126.2050]])</f>
        <v/>
      </c>
      <c r="P73" s="6" t="str">
        <f>IF(Table1[[#This Row],[corals.mn.ssp126.2050]]="","",(Table1[[#This Row],[corals.sd.ssp126.2050]]/Table1[[#This Row],[corals.mn.ssp126.2050]])^-1)</f>
        <v/>
      </c>
      <c r="Q73" s="6" t="str">
        <f>IF(Table1[[#This Row],[coral.weights.ssp126.2050]]="","",Table1[[#This Row],[coral.weights.ssp126.2050]]*Table1[[#This Row],[corals.mn.ssp126.2050]])</f>
        <v/>
      </c>
      <c r="T73" s="6" t="str">
        <f>IF(Table1[[#This Row],[mangrove.mn.ssp126.2050]]="","",(Table1[[#This Row],[mangrove.sd.ssp126.2050]]/Table1[[#This Row],[mangrove.mn.ssp126.2050]])^-1)</f>
        <v/>
      </c>
      <c r="U73" s="6" t="str">
        <f>IF(Table1[[#This Row],[mangrove.weights.ssp126.2050]]="","",Table1[[#This Row],[mangrove.weights.ssp126.2050]]*Table1[[#This Row],[mangrove.mn.ssp126.2050]])</f>
        <v/>
      </c>
      <c r="V73" s="7" t="e">
        <f t="shared" si="6"/>
        <v>#DIV/0!</v>
      </c>
      <c r="Y73" s="6" t="str">
        <f>IF(Table1[[#This Row],[seagrass.mn.ssp126.2100]]="", "", (Table1[[#This Row],[seagrass.sd.ssp126.2100]]/Table1[[#This Row],[seagrass.mn.ssp126.2100]])^-1)</f>
        <v/>
      </c>
      <c r="Z73" s="6" t="str">
        <f>IF(Table1[[#This Row],[seagrass.weights.ssp126.2100]]="","", Table1[[#This Row],[seagrass.weights.ssp126.2100]]*Table1[[#This Row],[seagrass.mn.ssp126.2100]])</f>
        <v/>
      </c>
      <c r="AC73" s="6" t="str">
        <f>IF(Table1[[#This Row],[corals.mn.ssp126.2100]]="","",(Table1[[#This Row],[corals.sd.ssp126.2100]]/Table1[[#This Row],[corals.mn.ssp126.2100]])^-1)</f>
        <v/>
      </c>
      <c r="AD73" s="6" t="str">
        <f>IF( Table1[[#This Row],[Coral.weights.ssp126.2100]]="","", Table1[[#This Row],[Coral.weights.ssp126.2100]]*Table1[[#This Row],[corals.mn.ssp126.2100]])</f>
        <v/>
      </c>
      <c r="AG73" s="8" t="str">
        <f>IF(Table1[[#This Row],[mangrove.mn.ssp126.2100]]="","",(Table1[[#This Row],[mangrove.sd.ssp126.2100]]/Table1[[#This Row],[mangrove.mn.ssp126.2100]])^-1)</f>
        <v/>
      </c>
      <c r="AH73" s="6" t="str">
        <f>IF(Table1[[#This Row],[mangrove.weights.ssp126.2100]]="","",Table1[[#This Row],[mangrove.weights.ssp126.2100]]*Table1[[#This Row],[mangrove.mn.ssp126.2100]])</f>
        <v/>
      </c>
      <c r="AI73" s="7" t="e">
        <f t="shared" si="7"/>
        <v>#DIV/0!</v>
      </c>
      <c r="AL73" s="6" t="str">
        <f>IF(Table1[[#This Row],[seagrass.mn.ssp245.2050]]="","",(Table1[[#This Row],[seagrass.sd.ssp245.2050]]/Table1[[#This Row],[seagrass.mn.ssp245.2050]])^-1)</f>
        <v/>
      </c>
      <c r="AM73" s="6" t="str">
        <f>IF(Table1[[#This Row],[seagrass.weights.ssp245.2050]]="","",Table1[[#This Row],[seagrass.weights.ssp245.2050]]*Table1[[#This Row],[seagrass.mn.ssp245.2050]])</f>
        <v/>
      </c>
      <c r="AS73" s="5"/>
      <c r="AT73" s="8"/>
      <c r="AU73" s="8"/>
      <c r="AV73" s="7" t="e">
        <f t="shared" si="8"/>
        <v>#DIV/0!</v>
      </c>
      <c r="AX73" s="5"/>
      <c r="AY73" s="6"/>
      <c r="AZ73" s="6"/>
      <c r="BB73" s="5"/>
      <c r="BC73" s="8"/>
      <c r="BD73" s="8"/>
      <c r="BE73" s="5"/>
      <c r="BF73" s="5"/>
      <c r="BG73" s="6"/>
      <c r="BH73" s="6"/>
      <c r="BI73" s="7" t="e">
        <f t="shared" si="9"/>
        <v>#DIV/0!</v>
      </c>
      <c r="BK73" s="5"/>
      <c r="BL73" s="6"/>
      <c r="BM73" s="6"/>
      <c r="BO73" s="5"/>
      <c r="BP73" s="6"/>
      <c r="BQ73" s="6"/>
      <c r="BR73" s="5"/>
      <c r="BS73" s="5"/>
      <c r="BT73" s="6"/>
      <c r="BU73" s="6"/>
      <c r="BV73" s="7" t="e">
        <f t="shared" si="10"/>
        <v>#DIV/0!</v>
      </c>
      <c r="BX73" s="5"/>
      <c r="BY73" s="8"/>
      <c r="BZ73" s="8"/>
      <c r="CA73" s="5"/>
      <c r="CB73" s="5"/>
      <c r="CC73" s="8"/>
      <c r="CD73" s="8"/>
      <c r="CE73" s="5"/>
      <c r="CF73" s="5"/>
      <c r="CG73" s="12"/>
      <c r="CH73" s="17"/>
      <c r="CI73" s="9" t="e">
        <f t="shared" si="11"/>
        <v>#DIV/0!</v>
      </c>
      <c r="CJ73" s="5"/>
      <c r="CL73" s="5"/>
      <c r="CM73" s="5"/>
      <c r="CP73" s="5"/>
      <c r="CT73" s="5"/>
    </row>
    <row r="74" spans="1:98" x14ac:dyDescent="0.25">
      <c r="A74" s="5" t="s">
        <v>117</v>
      </c>
      <c r="B74" s="5">
        <v>44.58934</v>
      </c>
      <c r="C74" s="5">
        <v>1.678898</v>
      </c>
      <c r="E74" s="5">
        <v>0</v>
      </c>
      <c r="G74" s="5">
        <v>0</v>
      </c>
      <c r="I74" s="5">
        <v>0</v>
      </c>
      <c r="L74" s="6" t="str">
        <f>IF(Table1[[#This Row],[seagrass.mn.ssp126.2050]]="","",(Table1[[#This Row],[seagrass.sd.ssp126.2050]]/Table1[[#This Row],[seagrass.mn.ssp126.2050]])^-1)</f>
        <v/>
      </c>
      <c r="M74" s="6" t="str">
        <f>IF(Table1[[#This Row],[seagrass.weights.ssp126.2050]]="","",Table1[[#This Row],[seagrass.weights.ssp126.2050]]*Table1[[#This Row],[seagrass.mn.ssp126.2050]])</f>
        <v/>
      </c>
      <c r="P74" s="6" t="str">
        <f>IF(Table1[[#This Row],[corals.mn.ssp126.2050]]="","",(Table1[[#This Row],[corals.sd.ssp126.2050]]/Table1[[#This Row],[corals.mn.ssp126.2050]])^-1)</f>
        <v/>
      </c>
      <c r="Q74" s="6" t="str">
        <f>IF(Table1[[#This Row],[coral.weights.ssp126.2050]]="","",Table1[[#This Row],[coral.weights.ssp126.2050]]*Table1[[#This Row],[corals.mn.ssp126.2050]])</f>
        <v/>
      </c>
      <c r="T74" s="6" t="str">
        <f>IF(Table1[[#This Row],[mangrove.mn.ssp126.2050]]="","",(Table1[[#This Row],[mangrove.sd.ssp126.2050]]/Table1[[#This Row],[mangrove.mn.ssp126.2050]])^-1)</f>
        <v/>
      </c>
      <c r="U74" s="6" t="str">
        <f>IF(Table1[[#This Row],[mangrove.weights.ssp126.2050]]="","",Table1[[#This Row],[mangrove.weights.ssp126.2050]]*Table1[[#This Row],[mangrove.mn.ssp126.2050]])</f>
        <v/>
      </c>
      <c r="V74" s="7" t="e">
        <f t="shared" si="6"/>
        <v>#DIV/0!</v>
      </c>
      <c r="Y74" s="6" t="str">
        <f>IF(Table1[[#This Row],[seagrass.mn.ssp126.2100]]="", "", (Table1[[#This Row],[seagrass.sd.ssp126.2100]]/Table1[[#This Row],[seagrass.mn.ssp126.2100]])^-1)</f>
        <v/>
      </c>
      <c r="Z74" s="6" t="str">
        <f>IF(Table1[[#This Row],[seagrass.weights.ssp126.2100]]="","", Table1[[#This Row],[seagrass.weights.ssp126.2100]]*Table1[[#This Row],[seagrass.mn.ssp126.2100]])</f>
        <v/>
      </c>
      <c r="AC74" s="6" t="str">
        <f>IF(Table1[[#This Row],[corals.mn.ssp126.2100]]="","",(Table1[[#This Row],[corals.sd.ssp126.2100]]/Table1[[#This Row],[corals.mn.ssp126.2100]])^-1)</f>
        <v/>
      </c>
      <c r="AD74" s="6" t="str">
        <f>IF( Table1[[#This Row],[Coral.weights.ssp126.2100]]="","", Table1[[#This Row],[Coral.weights.ssp126.2100]]*Table1[[#This Row],[corals.mn.ssp126.2100]])</f>
        <v/>
      </c>
      <c r="AG74" s="8" t="str">
        <f>IF(Table1[[#This Row],[mangrove.mn.ssp126.2100]]="","",(Table1[[#This Row],[mangrove.sd.ssp126.2100]]/Table1[[#This Row],[mangrove.mn.ssp126.2100]])^-1)</f>
        <v/>
      </c>
      <c r="AH74" s="6" t="str">
        <f>IF(Table1[[#This Row],[mangrove.weights.ssp126.2100]]="","",Table1[[#This Row],[mangrove.weights.ssp126.2100]]*Table1[[#This Row],[mangrove.mn.ssp126.2100]])</f>
        <v/>
      </c>
      <c r="AI74" s="7" t="e">
        <f t="shared" si="7"/>
        <v>#DIV/0!</v>
      </c>
      <c r="AL74" s="6" t="str">
        <f>IF(Table1[[#This Row],[seagrass.mn.ssp245.2050]]="","",(Table1[[#This Row],[seagrass.sd.ssp245.2050]]/Table1[[#This Row],[seagrass.mn.ssp245.2050]])^-1)</f>
        <v/>
      </c>
      <c r="AM74" s="6" t="str">
        <f>IF(Table1[[#This Row],[seagrass.weights.ssp245.2050]]="","",Table1[[#This Row],[seagrass.weights.ssp245.2050]]*Table1[[#This Row],[seagrass.mn.ssp245.2050]])</f>
        <v/>
      </c>
      <c r="AS74" s="5"/>
      <c r="AT74" s="8"/>
      <c r="AU74" s="8"/>
      <c r="AV74" s="7" t="e">
        <f t="shared" si="8"/>
        <v>#DIV/0!</v>
      </c>
      <c r="AX74" s="5"/>
      <c r="AY74" s="6"/>
      <c r="AZ74" s="6"/>
      <c r="BB74" s="5"/>
      <c r="BC74" s="8"/>
      <c r="BD74" s="8"/>
      <c r="BE74" s="5"/>
      <c r="BF74" s="5"/>
      <c r="BG74" s="6"/>
      <c r="BH74" s="6"/>
      <c r="BI74" s="7" t="e">
        <f t="shared" si="9"/>
        <v>#DIV/0!</v>
      </c>
      <c r="BK74" s="5"/>
      <c r="BL74" s="6"/>
      <c r="BM74" s="6"/>
      <c r="BO74" s="5"/>
      <c r="BP74" s="6"/>
      <c r="BQ74" s="6"/>
      <c r="BR74" s="5"/>
      <c r="BS74" s="5"/>
      <c r="BT74" s="6"/>
      <c r="BU74" s="6"/>
      <c r="BV74" s="7" t="e">
        <f t="shared" si="10"/>
        <v>#DIV/0!</v>
      </c>
      <c r="BX74" s="5"/>
      <c r="BY74" s="8"/>
      <c r="BZ74" s="8"/>
      <c r="CA74" s="5"/>
      <c r="CB74" s="5"/>
      <c r="CC74" s="8"/>
      <c r="CD74" s="8"/>
      <c r="CE74" s="5"/>
      <c r="CF74" s="5"/>
      <c r="CG74" s="12"/>
      <c r="CH74" s="17"/>
      <c r="CI74" s="9" t="e">
        <f t="shared" si="11"/>
        <v>#DIV/0!</v>
      </c>
      <c r="CJ74" s="5"/>
      <c r="CL74" s="5"/>
      <c r="CM74" s="5"/>
      <c r="CP74" s="5"/>
      <c r="CT74" s="5"/>
    </row>
    <row r="75" spans="1:98" x14ac:dyDescent="0.25">
      <c r="A75" s="5" t="s">
        <v>118</v>
      </c>
      <c r="B75" s="5">
        <v>44.83934</v>
      </c>
      <c r="C75" s="5">
        <v>1.678898</v>
      </c>
      <c r="E75" s="5">
        <v>0</v>
      </c>
      <c r="G75" s="5">
        <v>0</v>
      </c>
      <c r="I75" s="5">
        <v>0</v>
      </c>
      <c r="L75" s="6" t="str">
        <f>IF(Table1[[#This Row],[seagrass.mn.ssp126.2050]]="","",(Table1[[#This Row],[seagrass.sd.ssp126.2050]]/Table1[[#This Row],[seagrass.mn.ssp126.2050]])^-1)</f>
        <v/>
      </c>
      <c r="M75" s="6" t="str">
        <f>IF(Table1[[#This Row],[seagrass.weights.ssp126.2050]]="","",Table1[[#This Row],[seagrass.weights.ssp126.2050]]*Table1[[#This Row],[seagrass.mn.ssp126.2050]])</f>
        <v/>
      </c>
      <c r="P75" s="6" t="str">
        <f>IF(Table1[[#This Row],[corals.mn.ssp126.2050]]="","",(Table1[[#This Row],[corals.sd.ssp126.2050]]/Table1[[#This Row],[corals.mn.ssp126.2050]])^-1)</f>
        <v/>
      </c>
      <c r="Q75" s="6" t="str">
        <f>IF(Table1[[#This Row],[coral.weights.ssp126.2050]]="","",Table1[[#This Row],[coral.weights.ssp126.2050]]*Table1[[#This Row],[corals.mn.ssp126.2050]])</f>
        <v/>
      </c>
      <c r="T75" s="6" t="str">
        <f>IF(Table1[[#This Row],[mangrove.mn.ssp126.2050]]="","",(Table1[[#This Row],[mangrove.sd.ssp126.2050]]/Table1[[#This Row],[mangrove.mn.ssp126.2050]])^-1)</f>
        <v/>
      </c>
      <c r="U75" s="6" t="str">
        <f>IF(Table1[[#This Row],[mangrove.weights.ssp126.2050]]="","",Table1[[#This Row],[mangrove.weights.ssp126.2050]]*Table1[[#This Row],[mangrove.mn.ssp126.2050]])</f>
        <v/>
      </c>
      <c r="V75" s="7" t="e">
        <f t="shared" si="6"/>
        <v>#DIV/0!</v>
      </c>
      <c r="Y75" s="6" t="str">
        <f>IF(Table1[[#This Row],[seagrass.mn.ssp126.2100]]="", "", (Table1[[#This Row],[seagrass.sd.ssp126.2100]]/Table1[[#This Row],[seagrass.mn.ssp126.2100]])^-1)</f>
        <v/>
      </c>
      <c r="Z75" s="6" t="str">
        <f>IF(Table1[[#This Row],[seagrass.weights.ssp126.2100]]="","", Table1[[#This Row],[seagrass.weights.ssp126.2100]]*Table1[[#This Row],[seagrass.mn.ssp126.2100]])</f>
        <v/>
      </c>
      <c r="AC75" s="6" t="str">
        <f>IF(Table1[[#This Row],[corals.mn.ssp126.2100]]="","",(Table1[[#This Row],[corals.sd.ssp126.2100]]/Table1[[#This Row],[corals.mn.ssp126.2100]])^-1)</f>
        <v/>
      </c>
      <c r="AD75" s="6" t="str">
        <f>IF( Table1[[#This Row],[Coral.weights.ssp126.2100]]="","", Table1[[#This Row],[Coral.weights.ssp126.2100]]*Table1[[#This Row],[corals.mn.ssp126.2100]])</f>
        <v/>
      </c>
      <c r="AG75" s="8" t="str">
        <f>IF(Table1[[#This Row],[mangrove.mn.ssp126.2100]]="","",(Table1[[#This Row],[mangrove.sd.ssp126.2100]]/Table1[[#This Row],[mangrove.mn.ssp126.2100]])^-1)</f>
        <v/>
      </c>
      <c r="AH75" s="6" t="str">
        <f>IF(Table1[[#This Row],[mangrove.weights.ssp126.2100]]="","",Table1[[#This Row],[mangrove.weights.ssp126.2100]]*Table1[[#This Row],[mangrove.mn.ssp126.2100]])</f>
        <v/>
      </c>
      <c r="AI75" s="7" t="e">
        <f t="shared" si="7"/>
        <v>#DIV/0!</v>
      </c>
      <c r="AL75" s="6" t="str">
        <f>IF(Table1[[#This Row],[seagrass.mn.ssp245.2050]]="","",(Table1[[#This Row],[seagrass.sd.ssp245.2050]]/Table1[[#This Row],[seagrass.mn.ssp245.2050]])^-1)</f>
        <v/>
      </c>
      <c r="AM75" s="6" t="str">
        <f>IF(Table1[[#This Row],[seagrass.weights.ssp245.2050]]="","",Table1[[#This Row],[seagrass.weights.ssp245.2050]]*Table1[[#This Row],[seagrass.mn.ssp245.2050]])</f>
        <v/>
      </c>
      <c r="AS75" s="5"/>
      <c r="AT75" s="8"/>
      <c r="AU75" s="8"/>
      <c r="AV75" s="7" t="e">
        <f t="shared" si="8"/>
        <v>#DIV/0!</v>
      </c>
      <c r="AX75" s="5"/>
      <c r="AY75" s="6"/>
      <c r="AZ75" s="6"/>
      <c r="BB75" s="5"/>
      <c r="BC75" s="8"/>
      <c r="BD75" s="8"/>
      <c r="BE75" s="5"/>
      <c r="BF75" s="5"/>
      <c r="BG75" s="6"/>
      <c r="BH75" s="6"/>
      <c r="BI75" s="7" t="e">
        <f t="shared" si="9"/>
        <v>#DIV/0!</v>
      </c>
      <c r="BK75" s="5"/>
      <c r="BL75" s="6"/>
      <c r="BM75" s="6"/>
      <c r="BO75" s="5"/>
      <c r="BP75" s="6"/>
      <c r="BQ75" s="6"/>
      <c r="BR75" s="5"/>
      <c r="BS75" s="5"/>
      <c r="BT75" s="6"/>
      <c r="BU75" s="6"/>
      <c r="BV75" s="7" t="e">
        <f t="shared" si="10"/>
        <v>#DIV/0!</v>
      </c>
      <c r="BX75" s="5"/>
      <c r="BY75" s="8"/>
      <c r="BZ75" s="8"/>
      <c r="CA75" s="5"/>
      <c r="CB75" s="5"/>
      <c r="CC75" s="8"/>
      <c r="CD75" s="8"/>
      <c r="CE75" s="5"/>
      <c r="CF75" s="5"/>
      <c r="CG75" s="12"/>
      <c r="CH75" s="17"/>
      <c r="CI75" s="9" t="e">
        <f t="shared" si="11"/>
        <v>#DIV/0!</v>
      </c>
      <c r="CJ75" s="5"/>
      <c r="CL75" s="5"/>
      <c r="CM75" s="5"/>
      <c r="CP75" s="5"/>
      <c r="CT75" s="5"/>
    </row>
    <row r="76" spans="1:98" x14ac:dyDescent="0.25">
      <c r="A76" s="5" t="s">
        <v>119</v>
      </c>
      <c r="B76" s="5">
        <v>45.08934</v>
      </c>
      <c r="C76" s="5">
        <v>1.678898</v>
      </c>
      <c r="E76" s="5">
        <v>0</v>
      </c>
      <c r="G76" s="5">
        <v>0</v>
      </c>
      <c r="I76" s="5">
        <v>0</v>
      </c>
      <c r="L76" s="6" t="str">
        <f>IF(Table1[[#This Row],[seagrass.mn.ssp126.2050]]="","",(Table1[[#This Row],[seagrass.sd.ssp126.2050]]/Table1[[#This Row],[seagrass.mn.ssp126.2050]])^-1)</f>
        <v/>
      </c>
      <c r="M76" s="6" t="str">
        <f>IF(Table1[[#This Row],[seagrass.weights.ssp126.2050]]="","",Table1[[#This Row],[seagrass.weights.ssp126.2050]]*Table1[[#This Row],[seagrass.mn.ssp126.2050]])</f>
        <v/>
      </c>
      <c r="P76" s="6" t="str">
        <f>IF(Table1[[#This Row],[corals.mn.ssp126.2050]]="","",(Table1[[#This Row],[corals.sd.ssp126.2050]]/Table1[[#This Row],[corals.mn.ssp126.2050]])^-1)</f>
        <v/>
      </c>
      <c r="Q76" s="6" t="str">
        <f>IF(Table1[[#This Row],[coral.weights.ssp126.2050]]="","",Table1[[#This Row],[coral.weights.ssp126.2050]]*Table1[[#This Row],[corals.mn.ssp126.2050]])</f>
        <v/>
      </c>
      <c r="T76" s="6" t="str">
        <f>IF(Table1[[#This Row],[mangrove.mn.ssp126.2050]]="","",(Table1[[#This Row],[mangrove.sd.ssp126.2050]]/Table1[[#This Row],[mangrove.mn.ssp126.2050]])^-1)</f>
        <v/>
      </c>
      <c r="U76" s="6" t="str">
        <f>IF(Table1[[#This Row],[mangrove.weights.ssp126.2050]]="","",Table1[[#This Row],[mangrove.weights.ssp126.2050]]*Table1[[#This Row],[mangrove.mn.ssp126.2050]])</f>
        <v/>
      </c>
      <c r="V76" s="7" t="e">
        <f t="shared" si="6"/>
        <v>#DIV/0!</v>
      </c>
      <c r="Y76" s="6" t="str">
        <f>IF(Table1[[#This Row],[seagrass.mn.ssp126.2100]]="", "", (Table1[[#This Row],[seagrass.sd.ssp126.2100]]/Table1[[#This Row],[seagrass.mn.ssp126.2100]])^-1)</f>
        <v/>
      </c>
      <c r="Z76" s="6" t="str">
        <f>IF(Table1[[#This Row],[seagrass.weights.ssp126.2100]]="","", Table1[[#This Row],[seagrass.weights.ssp126.2100]]*Table1[[#This Row],[seagrass.mn.ssp126.2100]])</f>
        <v/>
      </c>
      <c r="AC76" s="6" t="str">
        <f>IF(Table1[[#This Row],[corals.mn.ssp126.2100]]="","",(Table1[[#This Row],[corals.sd.ssp126.2100]]/Table1[[#This Row],[corals.mn.ssp126.2100]])^-1)</f>
        <v/>
      </c>
      <c r="AD76" s="6" t="str">
        <f>IF( Table1[[#This Row],[Coral.weights.ssp126.2100]]="","", Table1[[#This Row],[Coral.weights.ssp126.2100]]*Table1[[#This Row],[corals.mn.ssp126.2100]])</f>
        <v/>
      </c>
      <c r="AG76" s="8" t="str">
        <f>IF(Table1[[#This Row],[mangrove.mn.ssp126.2100]]="","",(Table1[[#This Row],[mangrove.sd.ssp126.2100]]/Table1[[#This Row],[mangrove.mn.ssp126.2100]])^-1)</f>
        <v/>
      </c>
      <c r="AH76" s="6" t="str">
        <f>IF(Table1[[#This Row],[mangrove.weights.ssp126.2100]]="","",Table1[[#This Row],[mangrove.weights.ssp126.2100]]*Table1[[#This Row],[mangrove.mn.ssp126.2100]])</f>
        <v/>
      </c>
      <c r="AI76" s="7" t="e">
        <f t="shared" si="7"/>
        <v>#DIV/0!</v>
      </c>
      <c r="AL76" s="6" t="str">
        <f>IF(Table1[[#This Row],[seagrass.mn.ssp245.2050]]="","",(Table1[[#This Row],[seagrass.sd.ssp245.2050]]/Table1[[#This Row],[seagrass.mn.ssp245.2050]])^-1)</f>
        <v/>
      </c>
      <c r="AM76" s="6" t="str">
        <f>IF(Table1[[#This Row],[seagrass.weights.ssp245.2050]]="","",Table1[[#This Row],[seagrass.weights.ssp245.2050]]*Table1[[#This Row],[seagrass.mn.ssp245.2050]])</f>
        <v/>
      </c>
      <c r="AS76" s="5"/>
      <c r="AT76" s="8"/>
      <c r="AU76" s="8"/>
      <c r="AV76" s="7" t="e">
        <f t="shared" si="8"/>
        <v>#DIV/0!</v>
      </c>
      <c r="AX76" s="5"/>
      <c r="AY76" s="6"/>
      <c r="AZ76" s="6"/>
      <c r="BB76" s="5"/>
      <c r="BC76" s="8"/>
      <c r="BD76" s="8"/>
      <c r="BE76" s="5"/>
      <c r="BF76" s="5"/>
      <c r="BG76" s="6"/>
      <c r="BH76" s="6"/>
      <c r="BI76" s="7" t="e">
        <f t="shared" si="9"/>
        <v>#DIV/0!</v>
      </c>
      <c r="BK76" s="5"/>
      <c r="BL76" s="6"/>
      <c r="BM76" s="6"/>
      <c r="BO76" s="5"/>
      <c r="BP76" s="6"/>
      <c r="BQ76" s="6"/>
      <c r="BR76" s="5"/>
      <c r="BS76" s="5"/>
      <c r="BT76" s="6"/>
      <c r="BU76" s="6"/>
      <c r="BV76" s="7" t="e">
        <f t="shared" si="10"/>
        <v>#DIV/0!</v>
      </c>
      <c r="BX76" s="5"/>
      <c r="BY76" s="8"/>
      <c r="BZ76" s="8"/>
      <c r="CA76" s="5"/>
      <c r="CB76" s="5"/>
      <c r="CC76" s="8"/>
      <c r="CD76" s="8"/>
      <c r="CE76" s="5"/>
      <c r="CF76" s="5"/>
      <c r="CG76" s="12"/>
      <c r="CH76" s="17"/>
      <c r="CI76" s="9" t="e">
        <f t="shared" si="11"/>
        <v>#DIV/0!</v>
      </c>
      <c r="CJ76" s="5"/>
      <c r="CL76" s="5"/>
      <c r="CM76" s="5"/>
      <c r="CP76" s="5"/>
      <c r="CT76" s="5"/>
    </row>
    <row r="77" spans="1:98" x14ac:dyDescent="0.25">
      <c r="A77" s="5" t="s">
        <v>120</v>
      </c>
      <c r="B77" s="5">
        <v>45.33934</v>
      </c>
      <c r="C77" s="5">
        <v>1.678898</v>
      </c>
      <c r="E77" s="5">
        <v>0</v>
      </c>
      <c r="G77" s="5">
        <v>0</v>
      </c>
      <c r="I77" s="5">
        <v>0</v>
      </c>
      <c r="L77" s="6" t="str">
        <f>IF(Table1[[#This Row],[seagrass.mn.ssp126.2050]]="","",(Table1[[#This Row],[seagrass.sd.ssp126.2050]]/Table1[[#This Row],[seagrass.mn.ssp126.2050]])^-1)</f>
        <v/>
      </c>
      <c r="M77" s="6" t="str">
        <f>IF(Table1[[#This Row],[seagrass.weights.ssp126.2050]]="","",Table1[[#This Row],[seagrass.weights.ssp126.2050]]*Table1[[#This Row],[seagrass.mn.ssp126.2050]])</f>
        <v/>
      </c>
      <c r="P77" s="6" t="str">
        <f>IF(Table1[[#This Row],[corals.mn.ssp126.2050]]="","",(Table1[[#This Row],[corals.sd.ssp126.2050]]/Table1[[#This Row],[corals.mn.ssp126.2050]])^-1)</f>
        <v/>
      </c>
      <c r="Q77" s="6" t="str">
        <f>IF(Table1[[#This Row],[coral.weights.ssp126.2050]]="","",Table1[[#This Row],[coral.weights.ssp126.2050]]*Table1[[#This Row],[corals.mn.ssp126.2050]])</f>
        <v/>
      </c>
      <c r="T77" s="6" t="str">
        <f>IF(Table1[[#This Row],[mangrove.mn.ssp126.2050]]="","",(Table1[[#This Row],[mangrove.sd.ssp126.2050]]/Table1[[#This Row],[mangrove.mn.ssp126.2050]])^-1)</f>
        <v/>
      </c>
      <c r="U77" s="6" t="str">
        <f>IF(Table1[[#This Row],[mangrove.weights.ssp126.2050]]="","",Table1[[#This Row],[mangrove.weights.ssp126.2050]]*Table1[[#This Row],[mangrove.mn.ssp126.2050]])</f>
        <v/>
      </c>
      <c r="V77" s="7" t="e">
        <f t="shared" si="6"/>
        <v>#DIV/0!</v>
      </c>
      <c r="Y77" s="6" t="str">
        <f>IF(Table1[[#This Row],[seagrass.mn.ssp126.2100]]="", "", (Table1[[#This Row],[seagrass.sd.ssp126.2100]]/Table1[[#This Row],[seagrass.mn.ssp126.2100]])^-1)</f>
        <v/>
      </c>
      <c r="Z77" s="6" t="str">
        <f>IF(Table1[[#This Row],[seagrass.weights.ssp126.2100]]="","", Table1[[#This Row],[seagrass.weights.ssp126.2100]]*Table1[[#This Row],[seagrass.mn.ssp126.2100]])</f>
        <v/>
      </c>
      <c r="AC77" s="6" t="str">
        <f>IF(Table1[[#This Row],[corals.mn.ssp126.2100]]="","",(Table1[[#This Row],[corals.sd.ssp126.2100]]/Table1[[#This Row],[corals.mn.ssp126.2100]])^-1)</f>
        <v/>
      </c>
      <c r="AD77" s="6" t="str">
        <f>IF( Table1[[#This Row],[Coral.weights.ssp126.2100]]="","", Table1[[#This Row],[Coral.weights.ssp126.2100]]*Table1[[#This Row],[corals.mn.ssp126.2100]])</f>
        <v/>
      </c>
      <c r="AG77" s="8" t="str">
        <f>IF(Table1[[#This Row],[mangrove.mn.ssp126.2100]]="","",(Table1[[#This Row],[mangrove.sd.ssp126.2100]]/Table1[[#This Row],[mangrove.mn.ssp126.2100]])^-1)</f>
        <v/>
      </c>
      <c r="AH77" s="6" t="str">
        <f>IF(Table1[[#This Row],[mangrove.weights.ssp126.2100]]="","",Table1[[#This Row],[mangrove.weights.ssp126.2100]]*Table1[[#This Row],[mangrove.mn.ssp126.2100]])</f>
        <v/>
      </c>
      <c r="AI77" s="7" t="e">
        <f t="shared" si="7"/>
        <v>#DIV/0!</v>
      </c>
      <c r="AL77" s="6" t="str">
        <f>IF(Table1[[#This Row],[seagrass.mn.ssp245.2050]]="","",(Table1[[#This Row],[seagrass.sd.ssp245.2050]]/Table1[[#This Row],[seagrass.mn.ssp245.2050]])^-1)</f>
        <v/>
      </c>
      <c r="AM77" s="6" t="str">
        <f>IF(Table1[[#This Row],[seagrass.weights.ssp245.2050]]="","",Table1[[#This Row],[seagrass.weights.ssp245.2050]]*Table1[[#This Row],[seagrass.mn.ssp245.2050]])</f>
        <v/>
      </c>
      <c r="AS77" s="5"/>
      <c r="AT77" s="8"/>
      <c r="AU77" s="8"/>
      <c r="AV77" s="7" t="e">
        <f t="shared" si="8"/>
        <v>#DIV/0!</v>
      </c>
      <c r="AX77" s="5"/>
      <c r="AY77" s="6"/>
      <c r="AZ77" s="6"/>
      <c r="BB77" s="5"/>
      <c r="BC77" s="8"/>
      <c r="BD77" s="8"/>
      <c r="BE77" s="5"/>
      <c r="BF77" s="5"/>
      <c r="BG77" s="6"/>
      <c r="BH77" s="6"/>
      <c r="BI77" s="7" t="e">
        <f t="shared" si="9"/>
        <v>#DIV/0!</v>
      </c>
      <c r="BK77" s="5"/>
      <c r="BL77" s="6"/>
      <c r="BM77" s="6"/>
      <c r="BO77" s="5"/>
      <c r="BP77" s="6"/>
      <c r="BQ77" s="6"/>
      <c r="BR77" s="5"/>
      <c r="BS77" s="5"/>
      <c r="BT77" s="6"/>
      <c r="BU77" s="6"/>
      <c r="BV77" s="7" t="e">
        <f t="shared" si="10"/>
        <v>#DIV/0!</v>
      </c>
      <c r="BX77" s="5"/>
      <c r="BY77" s="8"/>
      <c r="BZ77" s="8"/>
      <c r="CA77" s="5"/>
      <c r="CB77" s="5"/>
      <c r="CC77" s="8"/>
      <c r="CD77" s="8"/>
      <c r="CE77" s="5"/>
      <c r="CF77" s="5"/>
      <c r="CG77" s="12"/>
      <c r="CH77" s="17"/>
      <c r="CI77" s="9" t="e">
        <f t="shared" si="11"/>
        <v>#DIV/0!</v>
      </c>
      <c r="CJ77" s="5"/>
      <c r="CL77" s="5"/>
      <c r="CM77" s="5"/>
      <c r="CP77" s="5"/>
      <c r="CT77" s="5"/>
    </row>
    <row r="78" spans="1:98" x14ac:dyDescent="0.25">
      <c r="A78" s="5" t="s">
        <v>121</v>
      </c>
      <c r="B78" s="5">
        <v>43.83934</v>
      </c>
      <c r="C78" s="5">
        <v>1.428898</v>
      </c>
      <c r="E78" s="5">
        <v>0</v>
      </c>
      <c r="G78" s="5">
        <v>0</v>
      </c>
      <c r="I78" s="5">
        <v>0</v>
      </c>
      <c r="L78" s="6" t="str">
        <f>IF(Table1[[#This Row],[seagrass.mn.ssp126.2050]]="","",(Table1[[#This Row],[seagrass.sd.ssp126.2050]]/Table1[[#This Row],[seagrass.mn.ssp126.2050]])^-1)</f>
        <v/>
      </c>
      <c r="M78" s="6" t="str">
        <f>IF(Table1[[#This Row],[seagrass.weights.ssp126.2050]]="","",Table1[[#This Row],[seagrass.weights.ssp126.2050]]*Table1[[#This Row],[seagrass.mn.ssp126.2050]])</f>
        <v/>
      </c>
      <c r="P78" s="6" t="str">
        <f>IF(Table1[[#This Row],[corals.mn.ssp126.2050]]="","",(Table1[[#This Row],[corals.sd.ssp126.2050]]/Table1[[#This Row],[corals.mn.ssp126.2050]])^-1)</f>
        <v/>
      </c>
      <c r="Q78" s="6" t="str">
        <f>IF(Table1[[#This Row],[coral.weights.ssp126.2050]]="","",Table1[[#This Row],[coral.weights.ssp126.2050]]*Table1[[#This Row],[corals.mn.ssp126.2050]])</f>
        <v/>
      </c>
      <c r="T78" s="6" t="str">
        <f>IF(Table1[[#This Row],[mangrove.mn.ssp126.2050]]="","",(Table1[[#This Row],[mangrove.sd.ssp126.2050]]/Table1[[#This Row],[mangrove.mn.ssp126.2050]])^-1)</f>
        <v/>
      </c>
      <c r="U78" s="6" t="str">
        <f>IF(Table1[[#This Row],[mangrove.weights.ssp126.2050]]="","",Table1[[#This Row],[mangrove.weights.ssp126.2050]]*Table1[[#This Row],[mangrove.mn.ssp126.2050]])</f>
        <v/>
      </c>
      <c r="V78" s="7" t="e">
        <f t="shared" si="6"/>
        <v>#DIV/0!</v>
      </c>
      <c r="Y78" s="6" t="str">
        <f>IF(Table1[[#This Row],[seagrass.mn.ssp126.2100]]="", "", (Table1[[#This Row],[seagrass.sd.ssp126.2100]]/Table1[[#This Row],[seagrass.mn.ssp126.2100]])^-1)</f>
        <v/>
      </c>
      <c r="Z78" s="6" t="str">
        <f>IF(Table1[[#This Row],[seagrass.weights.ssp126.2100]]="","", Table1[[#This Row],[seagrass.weights.ssp126.2100]]*Table1[[#This Row],[seagrass.mn.ssp126.2100]])</f>
        <v/>
      </c>
      <c r="AC78" s="6" t="str">
        <f>IF(Table1[[#This Row],[corals.mn.ssp126.2100]]="","",(Table1[[#This Row],[corals.sd.ssp126.2100]]/Table1[[#This Row],[corals.mn.ssp126.2100]])^-1)</f>
        <v/>
      </c>
      <c r="AD78" s="6" t="str">
        <f>IF( Table1[[#This Row],[Coral.weights.ssp126.2100]]="","", Table1[[#This Row],[Coral.weights.ssp126.2100]]*Table1[[#This Row],[corals.mn.ssp126.2100]])</f>
        <v/>
      </c>
      <c r="AG78" s="8" t="str">
        <f>IF(Table1[[#This Row],[mangrove.mn.ssp126.2100]]="","",(Table1[[#This Row],[mangrove.sd.ssp126.2100]]/Table1[[#This Row],[mangrove.mn.ssp126.2100]])^-1)</f>
        <v/>
      </c>
      <c r="AH78" s="6" t="str">
        <f>IF(Table1[[#This Row],[mangrove.weights.ssp126.2100]]="","",Table1[[#This Row],[mangrove.weights.ssp126.2100]]*Table1[[#This Row],[mangrove.mn.ssp126.2100]])</f>
        <v/>
      </c>
      <c r="AI78" s="7" t="e">
        <f t="shared" si="7"/>
        <v>#DIV/0!</v>
      </c>
      <c r="AL78" s="6" t="str">
        <f>IF(Table1[[#This Row],[seagrass.mn.ssp245.2050]]="","",(Table1[[#This Row],[seagrass.sd.ssp245.2050]]/Table1[[#This Row],[seagrass.mn.ssp245.2050]])^-1)</f>
        <v/>
      </c>
      <c r="AM78" s="6" t="str">
        <f>IF(Table1[[#This Row],[seagrass.weights.ssp245.2050]]="","",Table1[[#This Row],[seagrass.weights.ssp245.2050]]*Table1[[#This Row],[seagrass.mn.ssp245.2050]])</f>
        <v/>
      </c>
      <c r="AS78" s="5"/>
      <c r="AT78" s="8"/>
      <c r="AU78" s="8"/>
      <c r="AV78" s="7" t="e">
        <f t="shared" si="8"/>
        <v>#DIV/0!</v>
      </c>
      <c r="AX78" s="5"/>
      <c r="AY78" s="6"/>
      <c r="AZ78" s="6"/>
      <c r="BB78" s="5"/>
      <c r="BC78" s="8"/>
      <c r="BD78" s="8"/>
      <c r="BE78" s="5"/>
      <c r="BF78" s="5"/>
      <c r="BG78" s="6"/>
      <c r="BH78" s="6"/>
      <c r="BI78" s="7" t="e">
        <f t="shared" si="9"/>
        <v>#DIV/0!</v>
      </c>
      <c r="BK78" s="5"/>
      <c r="BL78" s="6"/>
      <c r="BM78" s="6"/>
      <c r="BO78" s="5"/>
      <c r="BP78" s="6"/>
      <c r="BQ78" s="6"/>
      <c r="BR78" s="5"/>
      <c r="BS78" s="5"/>
      <c r="BT78" s="6"/>
      <c r="BU78" s="6"/>
      <c r="BV78" s="7" t="e">
        <f t="shared" si="10"/>
        <v>#DIV/0!</v>
      </c>
      <c r="BX78" s="5"/>
      <c r="BY78" s="8"/>
      <c r="BZ78" s="8"/>
      <c r="CA78" s="5"/>
      <c r="CB78" s="5"/>
      <c r="CC78" s="8"/>
      <c r="CD78" s="8"/>
      <c r="CE78" s="5"/>
      <c r="CF78" s="5"/>
      <c r="CG78" s="12"/>
      <c r="CH78" s="17"/>
      <c r="CI78" s="9" t="e">
        <f t="shared" si="11"/>
        <v>#DIV/0!</v>
      </c>
      <c r="CJ78" s="5"/>
      <c r="CL78" s="5"/>
      <c r="CM78" s="5"/>
      <c r="CP78" s="5"/>
      <c r="CT78" s="5"/>
    </row>
    <row r="79" spans="1:98" x14ac:dyDescent="0.25">
      <c r="A79" s="5" t="s">
        <v>122</v>
      </c>
      <c r="B79" s="5">
        <v>44.08934</v>
      </c>
      <c r="C79" s="5">
        <v>1.428898</v>
      </c>
      <c r="E79" s="5">
        <v>0</v>
      </c>
      <c r="G79" s="5">
        <v>0</v>
      </c>
      <c r="I79" s="5">
        <v>0</v>
      </c>
      <c r="L79" s="6" t="str">
        <f>IF(Table1[[#This Row],[seagrass.mn.ssp126.2050]]="","",(Table1[[#This Row],[seagrass.sd.ssp126.2050]]/Table1[[#This Row],[seagrass.mn.ssp126.2050]])^-1)</f>
        <v/>
      </c>
      <c r="M79" s="6" t="str">
        <f>IF(Table1[[#This Row],[seagrass.weights.ssp126.2050]]="","",Table1[[#This Row],[seagrass.weights.ssp126.2050]]*Table1[[#This Row],[seagrass.mn.ssp126.2050]])</f>
        <v/>
      </c>
      <c r="P79" s="6" t="str">
        <f>IF(Table1[[#This Row],[corals.mn.ssp126.2050]]="","",(Table1[[#This Row],[corals.sd.ssp126.2050]]/Table1[[#This Row],[corals.mn.ssp126.2050]])^-1)</f>
        <v/>
      </c>
      <c r="Q79" s="6" t="str">
        <f>IF(Table1[[#This Row],[coral.weights.ssp126.2050]]="","",Table1[[#This Row],[coral.weights.ssp126.2050]]*Table1[[#This Row],[corals.mn.ssp126.2050]])</f>
        <v/>
      </c>
      <c r="T79" s="6" t="str">
        <f>IF(Table1[[#This Row],[mangrove.mn.ssp126.2050]]="","",(Table1[[#This Row],[mangrove.sd.ssp126.2050]]/Table1[[#This Row],[mangrove.mn.ssp126.2050]])^-1)</f>
        <v/>
      </c>
      <c r="U79" s="6" t="str">
        <f>IF(Table1[[#This Row],[mangrove.weights.ssp126.2050]]="","",Table1[[#This Row],[mangrove.weights.ssp126.2050]]*Table1[[#This Row],[mangrove.mn.ssp126.2050]])</f>
        <v/>
      </c>
      <c r="V79" s="7" t="e">
        <f t="shared" si="6"/>
        <v>#DIV/0!</v>
      </c>
      <c r="Y79" s="6" t="str">
        <f>IF(Table1[[#This Row],[seagrass.mn.ssp126.2100]]="", "", (Table1[[#This Row],[seagrass.sd.ssp126.2100]]/Table1[[#This Row],[seagrass.mn.ssp126.2100]])^-1)</f>
        <v/>
      </c>
      <c r="Z79" s="6" t="str">
        <f>IF(Table1[[#This Row],[seagrass.weights.ssp126.2100]]="","", Table1[[#This Row],[seagrass.weights.ssp126.2100]]*Table1[[#This Row],[seagrass.mn.ssp126.2100]])</f>
        <v/>
      </c>
      <c r="AC79" s="6" t="str">
        <f>IF(Table1[[#This Row],[corals.mn.ssp126.2100]]="","",(Table1[[#This Row],[corals.sd.ssp126.2100]]/Table1[[#This Row],[corals.mn.ssp126.2100]])^-1)</f>
        <v/>
      </c>
      <c r="AD79" s="6" t="str">
        <f>IF( Table1[[#This Row],[Coral.weights.ssp126.2100]]="","", Table1[[#This Row],[Coral.weights.ssp126.2100]]*Table1[[#This Row],[corals.mn.ssp126.2100]])</f>
        <v/>
      </c>
      <c r="AG79" s="8" t="str">
        <f>IF(Table1[[#This Row],[mangrove.mn.ssp126.2100]]="","",(Table1[[#This Row],[mangrove.sd.ssp126.2100]]/Table1[[#This Row],[mangrove.mn.ssp126.2100]])^-1)</f>
        <v/>
      </c>
      <c r="AH79" s="6" t="str">
        <f>IF(Table1[[#This Row],[mangrove.weights.ssp126.2100]]="","",Table1[[#This Row],[mangrove.weights.ssp126.2100]]*Table1[[#This Row],[mangrove.mn.ssp126.2100]])</f>
        <v/>
      </c>
      <c r="AI79" s="7" t="e">
        <f t="shared" si="7"/>
        <v>#DIV/0!</v>
      </c>
      <c r="AL79" s="6" t="str">
        <f>IF(Table1[[#This Row],[seagrass.mn.ssp245.2050]]="","",(Table1[[#This Row],[seagrass.sd.ssp245.2050]]/Table1[[#This Row],[seagrass.mn.ssp245.2050]])^-1)</f>
        <v/>
      </c>
      <c r="AM79" s="6" t="str">
        <f>IF(Table1[[#This Row],[seagrass.weights.ssp245.2050]]="","",Table1[[#This Row],[seagrass.weights.ssp245.2050]]*Table1[[#This Row],[seagrass.mn.ssp245.2050]])</f>
        <v/>
      </c>
      <c r="AS79" s="5"/>
      <c r="AT79" s="8"/>
      <c r="AU79" s="8"/>
      <c r="AV79" s="7" t="e">
        <f t="shared" si="8"/>
        <v>#DIV/0!</v>
      </c>
      <c r="AX79" s="5"/>
      <c r="AY79" s="6"/>
      <c r="AZ79" s="6"/>
      <c r="BB79" s="5"/>
      <c r="BC79" s="8"/>
      <c r="BD79" s="8"/>
      <c r="BE79" s="5"/>
      <c r="BF79" s="5"/>
      <c r="BG79" s="6"/>
      <c r="BH79" s="6"/>
      <c r="BI79" s="7" t="e">
        <f t="shared" si="9"/>
        <v>#DIV/0!</v>
      </c>
      <c r="BK79" s="5"/>
      <c r="BL79" s="6"/>
      <c r="BM79" s="6"/>
      <c r="BO79" s="5"/>
      <c r="BP79" s="6"/>
      <c r="BQ79" s="6"/>
      <c r="BR79" s="5"/>
      <c r="BS79" s="5"/>
      <c r="BT79" s="6"/>
      <c r="BU79" s="6"/>
      <c r="BV79" s="7" t="e">
        <f t="shared" si="10"/>
        <v>#DIV/0!</v>
      </c>
      <c r="BX79" s="5"/>
      <c r="BY79" s="8"/>
      <c r="BZ79" s="8"/>
      <c r="CA79" s="5"/>
      <c r="CB79" s="5"/>
      <c r="CC79" s="8"/>
      <c r="CD79" s="8"/>
      <c r="CE79" s="5"/>
      <c r="CF79" s="5"/>
      <c r="CG79" s="12"/>
      <c r="CH79" s="17"/>
      <c r="CI79" s="9" t="e">
        <f t="shared" si="11"/>
        <v>#DIV/0!</v>
      </c>
      <c r="CJ79" s="5"/>
      <c r="CL79" s="5"/>
      <c r="CM79" s="5"/>
      <c r="CP79" s="5"/>
      <c r="CT79" s="5"/>
    </row>
    <row r="80" spans="1:98" x14ac:dyDescent="0.25">
      <c r="A80" s="5" t="s">
        <v>123</v>
      </c>
      <c r="B80" s="5">
        <v>44.33934</v>
      </c>
      <c r="C80" s="5">
        <v>1.428898</v>
      </c>
      <c r="E80" s="5">
        <v>0</v>
      </c>
      <c r="G80" s="5">
        <v>0</v>
      </c>
      <c r="I80" s="5">
        <v>0</v>
      </c>
      <c r="L80" s="6" t="str">
        <f>IF(Table1[[#This Row],[seagrass.mn.ssp126.2050]]="","",(Table1[[#This Row],[seagrass.sd.ssp126.2050]]/Table1[[#This Row],[seagrass.mn.ssp126.2050]])^-1)</f>
        <v/>
      </c>
      <c r="M80" s="6" t="str">
        <f>IF(Table1[[#This Row],[seagrass.weights.ssp126.2050]]="","",Table1[[#This Row],[seagrass.weights.ssp126.2050]]*Table1[[#This Row],[seagrass.mn.ssp126.2050]])</f>
        <v/>
      </c>
      <c r="P80" s="6" t="str">
        <f>IF(Table1[[#This Row],[corals.mn.ssp126.2050]]="","",(Table1[[#This Row],[corals.sd.ssp126.2050]]/Table1[[#This Row],[corals.mn.ssp126.2050]])^-1)</f>
        <v/>
      </c>
      <c r="Q80" s="6" t="str">
        <f>IF(Table1[[#This Row],[coral.weights.ssp126.2050]]="","",Table1[[#This Row],[coral.weights.ssp126.2050]]*Table1[[#This Row],[corals.mn.ssp126.2050]])</f>
        <v/>
      </c>
      <c r="T80" s="6" t="str">
        <f>IF(Table1[[#This Row],[mangrove.mn.ssp126.2050]]="","",(Table1[[#This Row],[mangrove.sd.ssp126.2050]]/Table1[[#This Row],[mangrove.mn.ssp126.2050]])^-1)</f>
        <v/>
      </c>
      <c r="U80" s="6" t="str">
        <f>IF(Table1[[#This Row],[mangrove.weights.ssp126.2050]]="","",Table1[[#This Row],[mangrove.weights.ssp126.2050]]*Table1[[#This Row],[mangrove.mn.ssp126.2050]])</f>
        <v/>
      </c>
      <c r="V80" s="7" t="e">
        <f t="shared" si="6"/>
        <v>#DIV/0!</v>
      </c>
      <c r="Y80" s="6" t="str">
        <f>IF(Table1[[#This Row],[seagrass.mn.ssp126.2100]]="", "", (Table1[[#This Row],[seagrass.sd.ssp126.2100]]/Table1[[#This Row],[seagrass.mn.ssp126.2100]])^-1)</f>
        <v/>
      </c>
      <c r="Z80" s="6" t="str">
        <f>IF(Table1[[#This Row],[seagrass.weights.ssp126.2100]]="","", Table1[[#This Row],[seagrass.weights.ssp126.2100]]*Table1[[#This Row],[seagrass.mn.ssp126.2100]])</f>
        <v/>
      </c>
      <c r="AC80" s="6" t="str">
        <f>IF(Table1[[#This Row],[corals.mn.ssp126.2100]]="","",(Table1[[#This Row],[corals.sd.ssp126.2100]]/Table1[[#This Row],[corals.mn.ssp126.2100]])^-1)</f>
        <v/>
      </c>
      <c r="AD80" s="6" t="str">
        <f>IF( Table1[[#This Row],[Coral.weights.ssp126.2100]]="","", Table1[[#This Row],[Coral.weights.ssp126.2100]]*Table1[[#This Row],[corals.mn.ssp126.2100]])</f>
        <v/>
      </c>
      <c r="AG80" s="8" t="str">
        <f>IF(Table1[[#This Row],[mangrove.mn.ssp126.2100]]="","",(Table1[[#This Row],[mangrove.sd.ssp126.2100]]/Table1[[#This Row],[mangrove.mn.ssp126.2100]])^-1)</f>
        <v/>
      </c>
      <c r="AH80" s="6" t="str">
        <f>IF(Table1[[#This Row],[mangrove.weights.ssp126.2100]]="","",Table1[[#This Row],[mangrove.weights.ssp126.2100]]*Table1[[#This Row],[mangrove.mn.ssp126.2100]])</f>
        <v/>
      </c>
      <c r="AI80" s="7" t="e">
        <f t="shared" si="7"/>
        <v>#DIV/0!</v>
      </c>
      <c r="AL80" s="6" t="str">
        <f>IF(Table1[[#This Row],[seagrass.mn.ssp245.2050]]="","",(Table1[[#This Row],[seagrass.sd.ssp245.2050]]/Table1[[#This Row],[seagrass.mn.ssp245.2050]])^-1)</f>
        <v/>
      </c>
      <c r="AM80" s="6" t="str">
        <f>IF(Table1[[#This Row],[seagrass.weights.ssp245.2050]]="","",Table1[[#This Row],[seagrass.weights.ssp245.2050]]*Table1[[#This Row],[seagrass.mn.ssp245.2050]])</f>
        <v/>
      </c>
      <c r="AS80" s="5"/>
      <c r="AT80" s="8"/>
      <c r="AU80" s="8"/>
      <c r="AV80" s="7" t="e">
        <f t="shared" si="8"/>
        <v>#DIV/0!</v>
      </c>
      <c r="AX80" s="5"/>
      <c r="AY80" s="6"/>
      <c r="AZ80" s="6"/>
      <c r="BB80" s="5"/>
      <c r="BC80" s="8"/>
      <c r="BD80" s="8"/>
      <c r="BE80" s="5"/>
      <c r="BF80" s="5"/>
      <c r="BG80" s="6"/>
      <c r="BH80" s="6"/>
      <c r="BI80" s="7" t="e">
        <f t="shared" si="9"/>
        <v>#DIV/0!</v>
      </c>
      <c r="BK80" s="5"/>
      <c r="BL80" s="6"/>
      <c r="BM80" s="6"/>
      <c r="BO80" s="5"/>
      <c r="BP80" s="6"/>
      <c r="BQ80" s="6"/>
      <c r="BR80" s="5"/>
      <c r="BS80" s="5"/>
      <c r="BT80" s="6"/>
      <c r="BU80" s="6"/>
      <c r="BV80" s="7" t="e">
        <f t="shared" si="10"/>
        <v>#DIV/0!</v>
      </c>
      <c r="BX80" s="5"/>
      <c r="BY80" s="8"/>
      <c r="BZ80" s="8"/>
      <c r="CA80" s="5"/>
      <c r="CB80" s="5"/>
      <c r="CC80" s="8"/>
      <c r="CD80" s="8"/>
      <c r="CE80" s="5"/>
      <c r="CF80" s="5"/>
      <c r="CG80" s="12"/>
      <c r="CH80" s="17"/>
      <c r="CI80" s="9" t="e">
        <f t="shared" si="11"/>
        <v>#DIV/0!</v>
      </c>
      <c r="CJ80" s="5"/>
      <c r="CL80" s="5"/>
      <c r="CM80" s="5"/>
      <c r="CP80" s="5"/>
      <c r="CT80" s="5"/>
    </row>
    <row r="81" spans="1:98" x14ac:dyDescent="0.25">
      <c r="A81" s="5" t="s">
        <v>124</v>
      </c>
      <c r="B81" s="5">
        <v>44.58934</v>
      </c>
      <c r="C81" s="5">
        <v>1.428898</v>
      </c>
      <c r="E81" s="5">
        <v>0</v>
      </c>
      <c r="G81" s="5">
        <v>0</v>
      </c>
      <c r="I81" s="5">
        <v>0</v>
      </c>
      <c r="L81" s="6" t="str">
        <f>IF(Table1[[#This Row],[seagrass.mn.ssp126.2050]]="","",(Table1[[#This Row],[seagrass.sd.ssp126.2050]]/Table1[[#This Row],[seagrass.mn.ssp126.2050]])^-1)</f>
        <v/>
      </c>
      <c r="M81" s="6" t="str">
        <f>IF(Table1[[#This Row],[seagrass.weights.ssp126.2050]]="","",Table1[[#This Row],[seagrass.weights.ssp126.2050]]*Table1[[#This Row],[seagrass.mn.ssp126.2050]])</f>
        <v/>
      </c>
      <c r="P81" s="6" t="str">
        <f>IF(Table1[[#This Row],[corals.mn.ssp126.2050]]="","",(Table1[[#This Row],[corals.sd.ssp126.2050]]/Table1[[#This Row],[corals.mn.ssp126.2050]])^-1)</f>
        <v/>
      </c>
      <c r="Q81" s="6" t="str">
        <f>IF(Table1[[#This Row],[coral.weights.ssp126.2050]]="","",Table1[[#This Row],[coral.weights.ssp126.2050]]*Table1[[#This Row],[corals.mn.ssp126.2050]])</f>
        <v/>
      </c>
      <c r="T81" s="6" t="str">
        <f>IF(Table1[[#This Row],[mangrove.mn.ssp126.2050]]="","",(Table1[[#This Row],[mangrove.sd.ssp126.2050]]/Table1[[#This Row],[mangrove.mn.ssp126.2050]])^-1)</f>
        <v/>
      </c>
      <c r="U81" s="6" t="str">
        <f>IF(Table1[[#This Row],[mangrove.weights.ssp126.2050]]="","",Table1[[#This Row],[mangrove.weights.ssp126.2050]]*Table1[[#This Row],[mangrove.mn.ssp126.2050]])</f>
        <v/>
      </c>
      <c r="V81" s="7" t="e">
        <f t="shared" si="6"/>
        <v>#DIV/0!</v>
      </c>
      <c r="Y81" s="6" t="str">
        <f>IF(Table1[[#This Row],[seagrass.mn.ssp126.2100]]="", "", (Table1[[#This Row],[seagrass.sd.ssp126.2100]]/Table1[[#This Row],[seagrass.mn.ssp126.2100]])^-1)</f>
        <v/>
      </c>
      <c r="Z81" s="6" t="str">
        <f>IF(Table1[[#This Row],[seagrass.weights.ssp126.2100]]="","", Table1[[#This Row],[seagrass.weights.ssp126.2100]]*Table1[[#This Row],[seagrass.mn.ssp126.2100]])</f>
        <v/>
      </c>
      <c r="AC81" s="6" t="str">
        <f>IF(Table1[[#This Row],[corals.mn.ssp126.2100]]="","",(Table1[[#This Row],[corals.sd.ssp126.2100]]/Table1[[#This Row],[corals.mn.ssp126.2100]])^-1)</f>
        <v/>
      </c>
      <c r="AD81" s="6" t="str">
        <f>IF( Table1[[#This Row],[Coral.weights.ssp126.2100]]="","", Table1[[#This Row],[Coral.weights.ssp126.2100]]*Table1[[#This Row],[corals.mn.ssp126.2100]])</f>
        <v/>
      </c>
      <c r="AG81" s="8" t="str">
        <f>IF(Table1[[#This Row],[mangrove.mn.ssp126.2100]]="","",(Table1[[#This Row],[mangrove.sd.ssp126.2100]]/Table1[[#This Row],[mangrove.mn.ssp126.2100]])^-1)</f>
        <v/>
      </c>
      <c r="AH81" s="6" t="str">
        <f>IF(Table1[[#This Row],[mangrove.weights.ssp126.2100]]="","",Table1[[#This Row],[mangrove.weights.ssp126.2100]]*Table1[[#This Row],[mangrove.mn.ssp126.2100]])</f>
        <v/>
      </c>
      <c r="AI81" s="7" t="e">
        <f t="shared" si="7"/>
        <v>#DIV/0!</v>
      </c>
      <c r="AL81" s="6" t="str">
        <f>IF(Table1[[#This Row],[seagrass.mn.ssp245.2050]]="","",(Table1[[#This Row],[seagrass.sd.ssp245.2050]]/Table1[[#This Row],[seagrass.mn.ssp245.2050]])^-1)</f>
        <v/>
      </c>
      <c r="AM81" s="6" t="str">
        <f>IF(Table1[[#This Row],[seagrass.weights.ssp245.2050]]="","",Table1[[#This Row],[seagrass.weights.ssp245.2050]]*Table1[[#This Row],[seagrass.mn.ssp245.2050]])</f>
        <v/>
      </c>
      <c r="AS81" s="5"/>
      <c r="AT81" s="8"/>
      <c r="AU81" s="8"/>
      <c r="AV81" s="7" t="e">
        <f t="shared" si="8"/>
        <v>#DIV/0!</v>
      </c>
      <c r="AX81" s="5"/>
      <c r="AY81" s="6"/>
      <c r="AZ81" s="6"/>
      <c r="BB81" s="5"/>
      <c r="BC81" s="8"/>
      <c r="BD81" s="8"/>
      <c r="BE81" s="5"/>
      <c r="BF81" s="5"/>
      <c r="BG81" s="6"/>
      <c r="BH81" s="6"/>
      <c r="BI81" s="7" t="e">
        <f t="shared" si="9"/>
        <v>#DIV/0!</v>
      </c>
      <c r="BK81" s="5"/>
      <c r="BL81" s="6"/>
      <c r="BM81" s="6"/>
      <c r="BO81" s="5"/>
      <c r="BP81" s="6"/>
      <c r="BQ81" s="6"/>
      <c r="BR81" s="5"/>
      <c r="BS81" s="5"/>
      <c r="BT81" s="6"/>
      <c r="BU81" s="6"/>
      <c r="BV81" s="7" t="e">
        <f t="shared" si="10"/>
        <v>#DIV/0!</v>
      </c>
      <c r="BX81" s="5"/>
      <c r="BY81" s="8"/>
      <c r="BZ81" s="8"/>
      <c r="CA81" s="5"/>
      <c r="CB81" s="5"/>
      <c r="CC81" s="8"/>
      <c r="CD81" s="8"/>
      <c r="CE81" s="5"/>
      <c r="CF81" s="5"/>
      <c r="CG81" s="12"/>
      <c r="CH81" s="17"/>
      <c r="CI81" s="9" t="e">
        <f t="shared" si="11"/>
        <v>#DIV/0!</v>
      </c>
      <c r="CJ81" s="5"/>
      <c r="CL81" s="5"/>
      <c r="CM81" s="5"/>
      <c r="CP81" s="5"/>
      <c r="CT81" s="5"/>
    </row>
    <row r="82" spans="1:98" x14ac:dyDescent="0.25">
      <c r="A82" s="5" t="s">
        <v>125</v>
      </c>
      <c r="B82" s="5">
        <v>44.83934</v>
      </c>
      <c r="C82" s="5">
        <v>1.428898</v>
      </c>
      <c r="E82" s="5">
        <v>0</v>
      </c>
      <c r="G82" s="5">
        <v>0</v>
      </c>
      <c r="I82" s="5">
        <v>0</v>
      </c>
      <c r="L82" s="6" t="str">
        <f>IF(Table1[[#This Row],[seagrass.mn.ssp126.2050]]="","",(Table1[[#This Row],[seagrass.sd.ssp126.2050]]/Table1[[#This Row],[seagrass.mn.ssp126.2050]])^-1)</f>
        <v/>
      </c>
      <c r="M82" s="6" t="str">
        <f>IF(Table1[[#This Row],[seagrass.weights.ssp126.2050]]="","",Table1[[#This Row],[seagrass.weights.ssp126.2050]]*Table1[[#This Row],[seagrass.mn.ssp126.2050]])</f>
        <v/>
      </c>
      <c r="P82" s="6" t="str">
        <f>IF(Table1[[#This Row],[corals.mn.ssp126.2050]]="","",(Table1[[#This Row],[corals.sd.ssp126.2050]]/Table1[[#This Row],[corals.mn.ssp126.2050]])^-1)</f>
        <v/>
      </c>
      <c r="Q82" s="6" t="str">
        <f>IF(Table1[[#This Row],[coral.weights.ssp126.2050]]="","",Table1[[#This Row],[coral.weights.ssp126.2050]]*Table1[[#This Row],[corals.mn.ssp126.2050]])</f>
        <v/>
      </c>
      <c r="T82" s="6" t="str">
        <f>IF(Table1[[#This Row],[mangrove.mn.ssp126.2050]]="","",(Table1[[#This Row],[mangrove.sd.ssp126.2050]]/Table1[[#This Row],[mangrove.mn.ssp126.2050]])^-1)</f>
        <v/>
      </c>
      <c r="U82" s="6" t="str">
        <f>IF(Table1[[#This Row],[mangrove.weights.ssp126.2050]]="","",Table1[[#This Row],[mangrove.weights.ssp126.2050]]*Table1[[#This Row],[mangrove.mn.ssp126.2050]])</f>
        <v/>
      </c>
      <c r="V82" s="7" t="e">
        <f t="shared" si="6"/>
        <v>#DIV/0!</v>
      </c>
      <c r="Y82" s="6" t="str">
        <f>IF(Table1[[#This Row],[seagrass.mn.ssp126.2100]]="", "", (Table1[[#This Row],[seagrass.sd.ssp126.2100]]/Table1[[#This Row],[seagrass.mn.ssp126.2100]])^-1)</f>
        <v/>
      </c>
      <c r="Z82" s="6" t="str">
        <f>IF(Table1[[#This Row],[seagrass.weights.ssp126.2100]]="","", Table1[[#This Row],[seagrass.weights.ssp126.2100]]*Table1[[#This Row],[seagrass.mn.ssp126.2100]])</f>
        <v/>
      </c>
      <c r="AC82" s="6" t="str">
        <f>IF(Table1[[#This Row],[corals.mn.ssp126.2100]]="","",(Table1[[#This Row],[corals.sd.ssp126.2100]]/Table1[[#This Row],[corals.mn.ssp126.2100]])^-1)</f>
        <v/>
      </c>
      <c r="AD82" s="6" t="str">
        <f>IF( Table1[[#This Row],[Coral.weights.ssp126.2100]]="","", Table1[[#This Row],[Coral.weights.ssp126.2100]]*Table1[[#This Row],[corals.mn.ssp126.2100]])</f>
        <v/>
      </c>
      <c r="AG82" s="8" t="str">
        <f>IF(Table1[[#This Row],[mangrove.mn.ssp126.2100]]="","",(Table1[[#This Row],[mangrove.sd.ssp126.2100]]/Table1[[#This Row],[mangrove.mn.ssp126.2100]])^-1)</f>
        <v/>
      </c>
      <c r="AH82" s="6" t="str">
        <f>IF(Table1[[#This Row],[mangrove.weights.ssp126.2100]]="","",Table1[[#This Row],[mangrove.weights.ssp126.2100]]*Table1[[#This Row],[mangrove.mn.ssp126.2100]])</f>
        <v/>
      </c>
      <c r="AI82" s="7" t="e">
        <f t="shared" si="7"/>
        <v>#DIV/0!</v>
      </c>
      <c r="AL82" s="6" t="str">
        <f>IF(Table1[[#This Row],[seagrass.mn.ssp245.2050]]="","",(Table1[[#This Row],[seagrass.sd.ssp245.2050]]/Table1[[#This Row],[seagrass.mn.ssp245.2050]])^-1)</f>
        <v/>
      </c>
      <c r="AM82" s="6" t="str">
        <f>IF(Table1[[#This Row],[seagrass.weights.ssp245.2050]]="","",Table1[[#This Row],[seagrass.weights.ssp245.2050]]*Table1[[#This Row],[seagrass.mn.ssp245.2050]])</f>
        <v/>
      </c>
      <c r="AS82" s="5"/>
      <c r="AT82" s="8"/>
      <c r="AU82" s="8"/>
      <c r="AV82" s="7" t="e">
        <f t="shared" si="8"/>
        <v>#DIV/0!</v>
      </c>
      <c r="AX82" s="5"/>
      <c r="AY82" s="6"/>
      <c r="AZ82" s="6"/>
      <c r="BB82" s="5"/>
      <c r="BC82" s="8"/>
      <c r="BD82" s="8"/>
      <c r="BE82" s="5"/>
      <c r="BF82" s="5"/>
      <c r="BG82" s="6"/>
      <c r="BH82" s="6"/>
      <c r="BI82" s="7" t="e">
        <f t="shared" si="9"/>
        <v>#DIV/0!</v>
      </c>
      <c r="BK82" s="5"/>
      <c r="BL82" s="6"/>
      <c r="BM82" s="6"/>
      <c r="BO82" s="5"/>
      <c r="BP82" s="6"/>
      <c r="BQ82" s="6"/>
      <c r="BR82" s="5"/>
      <c r="BS82" s="5"/>
      <c r="BT82" s="6"/>
      <c r="BU82" s="6"/>
      <c r="BV82" s="7" t="e">
        <f t="shared" si="10"/>
        <v>#DIV/0!</v>
      </c>
      <c r="BX82" s="5"/>
      <c r="BY82" s="8"/>
      <c r="BZ82" s="8"/>
      <c r="CA82" s="5"/>
      <c r="CB82" s="5"/>
      <c r="CC82" s="8"/>
      <c r="CD82" s="8"/>
      <c r="CE82" s="5"/>
      <c r="CF82" s="5"/>
      <c r="CG82" s="12"/>
      <c r="CH82" s="17"/>
      <c r="CI82" s="9" t="e">
        <f t="shared" si="11"/>
        <v>#DIV/0!</v>
      </c>
      <c r="CJ82" s="5"/>
      <c r="CL82" s="5"/>
      <c r="CM82" s="5"/>
      <c r="CP82" s="5"/>
      <c r="CT82" s="5"/>
    </row>
    <row r="83" spans="1:98" x14ac:dyDescent="0.25">
      <c r="A83" s="5" t="s">
        <v>126</v>
      </c>
      <c r="B83" s="5">
        <v>43.58934</v>
      </c>
      <c r="C83" s="5">
        <v>1.178898</v>
      </c>
      <c r="E83" s="5">
        <v>0</v>
      </c>
      <c r="G83" s="5">
        <v>0</v>
      </c>
      <c r="I83" s="5">
        <v>0</v>
      </c>
      <c r="L83" s="6" t="str">
        <f>IF(Table1[[#This Row],[seagrass.mn.ssp126.2050]]="","",(Table1[[#This Row],[seagrass.sd.ssp126.2050]]/Table1[[#This Row],[seagrass.mn.ssp126.2050]])^-1)</f>
        <v/>
      </c>
      <c r="M83" s="6" t="str">
        <f>IF(Table1[[#This Row],[seagrass.weights.ssp126.2050]]="","",Table1[[#This Row],[seagrass.weights.ssp126.2050]]*Table1[[#This Row],[seagrass.mn.ssp126.2050]])</f>
        <v/>
      </c>
      <c r="P83" s="6" t="str">
        <f>IF(Table1[[#This Row],[corals.mn.ssp126.2050]]="","",(Table1[[#This Row],[corals.sd.ssp126.2050]]/Table1[[#This Row],[corals.mn.ssp126.2050]])^-1)</f>
        <v/>
      </c>
      <c r="Q83" s="6" t="str">
        <f>IF(Table1[[#This Row],[coral.weights.ssp126.2050]]="","",Table1[[#This Row],[coral.weights.ssp126.2050]]*Table1[[#This Row],[corals.mn.ssp126.2050]])</f>
        <v/>
      </c>
      <c r="T83" s="6" t="str">
        <f>IF(Table1[[#This Row],[mangrove.mn.ssp126.2050]]="","",(Table1[[#This Row],[mangrove.sd.ssp126.2050]]/Table1[[#This Row],[mangrove.mn.ssp126.2050]])^-1)</f>
        <v/>
      </c>
      <c r="U83" s="6" t="str">
        <f>IF(Table1[[#This Row],[mangrove.weights.ssp126.2050]]="","",Table1[[#This Row],[mangrove.weights.ssp126.2050]]*Table1[[#This Row],[mangrove.mn.ssp126.2050]])</f>
        <v/>
      </c>
      <c r="V83" s="7" t="e">
        <f t="shared" si="6"/>
        <v>#DIV/0!</v>
      </c>
      <c r="Y83" s="6" t="str">
        <f>IF(Table1[[#This Row],[seagrass.mn.ssp126.2100]]="", "", (Table1[[#This Row],[seagrass.sd.ssp126.2100]]/Table1[[#This Row],[seagrass.mn.ssp126.2100]])^-1)</f>
        <v/>
      </c>
      <c r="Z83" s="6" t="str">
        <f>IF(Table1[[#This Row],[seagrass.weights.ssp126.2100]]="","", Table1[[#This Row],[seagrass.weights.ssp126.2100]]*Table1[[#This Row],[seagrass.mn.ssp126.2100]])</f>
        <v/>
      </c>
      <c r="AC83" s="6" t="str">
        <f>IF(Table1[[#This Row],[corals.mn.ssp126.2100]]="","",(Table1[[#This Row],[corals.sd.ssp126.2100]]/Table1[[#This Row],[corals.mn.ssp126.2100]])^-1)</f>
        <v/>
      </c>
      <c r="AD83" s="6" t="str">
        <f>IF( Table1[[#This Row],[Coral.weights.ssp126.2100]]="","", Table1[[#This Row],[Coral.weights.ssp126.2100]]*Table1[[#This Row],[corals.mn.ssp126.2100]])</f>
        <v/>
      </c>
      <c r="AG83" s="8" t="str">
        <f>IF(Table1[[#This Row],[mangrove.mn.ssp126.2100]]="","",(Table1[[#This Row],[mangrove.sd.ssp126.2100]]/Table1[[#This Row],[mangrove.mn.ssp126.2100]])^-1)</f>
        <v/>
      </c>
      <c r="AH83" s="6" t="str">
        <f>IF(Table1[[#This Row],[mangrove.weights.ssp126.2100]]="","",Table1[[#This Row],[mangrove.weights.ssp126.2100]]*Table1[[#This Row],[mangrove.mn.ssp126.2100]])</f>
        <v/>
      </c>
      <c r="AI83" s="7" t="e">
        <f t="shared" si="7"/>
        <v>#DIV/0!</v>
      </c>
      <c r="AL83" s="6" t="str">
        <f>IF(Table1[[#This Row],[seagrass.mn.ssp245.2050]]="","",(Table1[[#This Row],[seagrass.sd.ssp245.2050]]/Table1[[#This Row],[seagrass.mn.ssp245.2050]])^-1)</f>
        <v/>
      </c>
      <c r="AM83" s="6" t="str">
        <f>IF(Table1[[#This Row],[seagrass.weights.ssp245.2050]]="","",Table1[[#This Row],[seagrass.weights.ssp245.2050]]*Table1[[#This Row],[seagrass.mn.ssp245.2050]])</f>
        <v/>
      </c>
      <c r="AS83" s="5"/>
      <c r="AT83" s="8"/>
      <c r="AU83" s="8"/>
      <c r="AV83" s="7" t="e">
        <f t="shared" si="8"/>
        <v>#DIV/0!</v>
      </c>
      <c r="AX83" s="5"/>
      <c r="AY83" s="6"/>
      <c r="AZ83" s="6"/>
      <c r="BB83" s="5"/>
      <c r="BC83" s="8"/>
      <c r="BD83" s="8"/>
      <c r="BE83" s="5"/>
      <c r="BF83" s="5"/>
      <c r="BG83" s="6"/>
      <c r="BH83" s="6"/>
      <c r="BI83" s="7" t="e">
        <f t="shared" si="9"/>
        <v>#DIV/0!</v>
      </c>
      <c r="BK83" s="5"/>
      <c r="BL83" s="6"/>
      <c r="BM83" s="6"/>
      <c r="BO83" s="5"/>
      <c r="BP83" s="6"/>
      <c r="BQ83" s="6"/>
      <c r="BR83" s="5"/>
      <c r="BS83" s="5"/>
      <c r="BT83" s="6"/>
      <c r="BU83" s="6"/>
      <c r="BV83" s="7" t="e">
        <f t="shared" si="10"/>
        <v>#DIV/0!</v>
      </c>
      <c r="BX83" s="5"/>
      <c r="BY83" s="8"/>
      <c r="BZ83" s="8"/>
      <c r="CA83" s="5"/>
      <c r="CB83" s="5"/>
      <c r="CC83" s="8"/>
      <c r="CD83" s="8"/>
      <c r="CE83" s="5"/>
      <c r="CF83" s="5"/>
      <c r="CG83" s="12"/>
      <c r="CH83" s="17"/>
      <c r="CI83" s="9" t="e">
        <f t="shared" si="11"/>
        <v>#DIV/0!</v>
      </c>
      <c r="CJ83" s="5"/>
      <c r="CL83" s="5"/>
      <c r="CM83" s="5"/>
      <c r="CP83" s="5"/>
      <c r="CT83" s="5"/>
    </row>
    <row r="84" spans="1:98" x14ac:dyDescent="0.25">
      <c r="A84" s="5" t="s">
        <v>127</v>
      </c>
      <c r="B84" s="5">
        <v>43.83934</v>
      </c>
      <c r="C84" s="5">
        <v>1.178898</v>
      </c>
      <c r="E84" s="5">
        <v>0</v>
      </c>
      <c r="G84" s="5">
        <v>0</v>
      </c>
      <c r="I84" s="5">
        <v>0</v>
      </c>
      <c r="L84" s="6" t="str">
        <f>IF(Table1[[#This Row],[seagrass.mn.ssp126.2050]]="","",(Table1[[#This Row],[seagrass.sd.ssp126.2050]]/Table1[[#This Row],[seagrass.mn.ssp126.2050]])^-1)</f>
        <v/>
      </c>
      <c r="M84" s="6" t="str">
        <f>IF(Table1[[#This Row],[seagrass.weights.ssp126.2050]]="","",Table1[[#This Row],[seagrass.weights.ssp126.2050]]*Table1[[#This Row],[seagrass.mn.ssp126.2050]])</f>
        <v/>
      </c>
      <c r="P84" s="6" t="str">
        <f>IF(Table1[[#This Row],[corals.mn.ssp126.2050]]="","",(Table1[[#This Row],[corals.sd.ssp126.2050]]/Table1[[#This Row],[corals.mn.ssp126.2050]])^-1)</f>
        <v/>
      </c>
      <c r="Q84" s="6" t="str">
        <f>IF(Table1[[#This Row],[coral.weights.ssp126.2050]]="","",Table1[[#This Row],[coral.weights.ssp126.2050]]*Table1[[#This Row],[corals.mn.ssp126.2050]])</f>
        <v/>
      </c>
      <c r="T84" s="6" t="str">
        <f>IF(Table1[[#This Row],[mangrove.mn.ssp126.2050]]="","",(Table1[[#This Row],[mangrove.sd.ssp126.2050]]/Table1[[#This Row],[mangrove.mn.ssp126.2050]])^-1)</f>
        <v/>
      </c>
      <c r="U84" s="6" t="str">
        <f>IF(Table1[[#This Row],[mangrove.weights.ssp126.2050]]="","",Table1[[#This Row],[mangrove.weights.ssp126.2050]]*Table1[[#This Row],[mangrove.mn.ssp126.2050]])</f>
        <v/>
      </c>
      <c r="V84" s="7" t="e">
        <f t="shared" si="6"/>
        <v>#DIV/0!</v>
      </c>
      <c r="Y84" s="6" t="str">
        <f>IF(Table1[[#This Row],[seagrass.mn.ssp126.2100]]="", "", (Table1[[#This Row],[seagrass.sd.ssp126.2100]]/Table1[[#This Row],[seagrass.mn.ssp126.2100]])^-1)</f>
        <v/>
      </c>
      <c r="Z84" s="6" t="str">
        <f>IF(Table1[[#This Row],[seagrass.weights.ssp126.2100]]="","", Table1[[#This Row],[seagrass.weights.ssp126.2100]]*Table1[[#This Row],[seagrass.mn.ssp126.2100]])</f>
        <v/>
      </c>
      <c r="AC84" s="6" t="str">
        <f>IF(Table1[[#This Row],[corals.mn.ssp126.2100]]="","",(Table1[[#This Row],[corals.sd.ssp126.2100]]/Table1[[#This Row],[corals.mn.ssp126.2100]])^-1)</f>
        <v/>
      </c>
      <c r="AD84" s="6" t="str">
        <f>IF( Table1[[#This Row],[Coral.weights.ssp126.2100]]="","", Table1[[#This Row],[Coral.weights.ssp126.2100]]*Table1[[#This Row],[corals.mn.ssp126.2100]])</f>
        <v/>
      </c>
      <c r="AG84" s="8" t="str">
        <f>IF(Table1[[#This Row],[mangrove.mn.ssp126.2100]]="","",(Table1[[#This Row],[mangrove.sd.ssp126.2100]]/Table1[[#This Row],[mangrove.mn.ssp126.2100]])^-1)</f>
        <v/>
      </c>
      <c r="AH84" s="6" t="str">
        <f>IF(Table1[[#This Row],[mangrove.weights.ssp126.2100]]="","",Table1[[#This Row],[mangrove.weights.ssp126.2100]]*Table1[[#This Row],[mangrove.mn.ssp126.2100]])</f>
        <v/>
      </c>
      <c r="AI84" s="7" t="e">
        <f t="shared" si="7"/>
        <v>#DIV/0!</v>
      </c>
      <c r="AL84" s="6" t="str">
        <f>IF(Table1[[#This Row],[seagrass.mn.ssp245.2050]]="","",(Table1[[#This Row],[seagrass.sd.ssp245.2050]]/Table1[[#This Row],[seagrass.mn.ssp245.2050]])^-1)</f>
        <v/>
      </c>
      <c r="AM84" s="6" t="str">
        <f>IF(Table1[[#This Row],[seagrass.weights.ssp245.2050]]="","",Table1[[#This Row],[seagrass.weights.ssp245.2050]]*Table1[[#This Row],[seagrass.mn.ssp245.2050]])</f>
        <v/>
      </c>
      <c r="AS84" s="5"/>
      <c r="AT84" s="8"/>
      <c r="AU84" s="8"/>
      <c r="AV84" s="7" t="e">
        <f t="shared" si="8"/>
        <v>#DIV/0!</v>
      </c>
      <c r="AX84" s="5"/>
      <c r="AY84" s="6"/>
      <c r="AZ84" s="6"/>
      <c r="BB84" s="5"/>
      <c r="BC84" s="8"/>
      <c r="BD84" s="8"/>
      <c r="BE84" s="5"/>
      <c r="BF84" s="5"/>
      <c r="BG84" s="6"/>
      <c r="BH84" s="6"/>
      <c r="BI84" s="7" t="e">
        <f t="shared" si="9"/>
        <v>#DIV/0!</v>
      </c>
      <c r="BK84" s="5"/>
      <c r="BL84" s="6"/>
      <c r="BM84" s="6"/>
      <c r="BO84" s="5"/>
      <c r="BP84" s="6"/>
      <c r="BQ84" s="6"/>
      <c r="BR84" s="5"/>
      <c r="BS84" s="5"/>
      <c r="BT84" s="6"/>
      <c r="BU84" s="6"/>
      <c r="BV84" s="7" t="e">
        <f t="shared" si="10"/>
        <v>#DIV/0!</v>
      </c>
      <c r="BX84" s="5"/>
      <c r="BY84" s="8"/>
      <c r="BZ84" s="8"/>
      <c r="CA84" s="5"/>
      <c r="CB84" s="5"/>
      <c r="CC84" s="8"/>
      <c r="CD84" s="8"/>
      <c r="CE84" s="5"/>
      <c r="CF84" s="5"/>
      <c r="CG84" s="12"/>
      <c r="CH84" s="17"/>
      <c r="CI84" s="9" t="e">
        <f t="shared" si="11"/>
        <v>#DIV/0!</v>
      </c>
      <c r="CJ84" s="5"/>
      <c r="CL84" s="5"/>
      <c r="CM84" s="5"/>
      <c r="CP84" s="5"/>
      <c r="CT84" s="5"/>
    </row>
    <row r="85" spans="1:98" x14ac:dyDescent="0.25">
      <c r="A85" s="5" t="s">
        <v>128</v>
      </c>
      <c r="B85" s="5">
        <v>44.08934</v>
      </c>
      <c r="C85" s="5">
        <v>1.178898</v>
      </c>
      <c r="E85" s="5">
        <v>0</v>
      </c>
      <c r="G85" s="5">
        <v>0</v>
      </c>
      <c r="I85" s="5">
        <v>0</v>
      </c>
      <c r="L85" s="6" t="str">
        <f>IF(Table1[[#This Row],[seagrass.mn.ssp126.2050]]="","",(Table1[[#This Row],[seagrass.sd.ssp126.2050]]/Table1[[#This Row],[seagrass.mn.ssp126.2050]])^-1)</f>
        <v/>
      </c>
      <c r="M85" s="6" t="str">
        <f>IF(Table1[[#This Row],[seagrass.weights.ssp126.2050]]="","",Table1[[#This Row],[seagrass.weights.ssp126.2050]]*Table1[[#This Row],[seagrass.mn.ssp126.2050]])</f>
        <v/>
      </c>
      <c r="P85" s="6" t="str">
        <f>IF(Table1[[#This Row],[corals.mn.ssp126.2050]]="","",(Table1[[#This Row],[corals.sd.ssp126.2050]]/Table1[[#This Row],[corals.mn.ssp126.2050]])^-1)</f>
        <v/>
      </c>
      <c r="Q85" s="6" t="str">
        <f>IF(Table1[[#This Row],[coral.weights.ssp126.2050]]="","",Table1[[#This Row],[coral.weights.ssp126.2050]]*Table1[[#This Row],[corals.mn.ssp126.2050]])</f>
        <v/>
      </c>
      <c r="T85" s="6" t="str">
        <f>IF(Table1[[#This Row],[mangrove.mn.ssp126.2050]]="","",(Table1[[#This Row],[mangrove.sd.ssp126.2050]]/Table1[[#This Row],[mangrove.mn.ssp126.2050]])^-1)</f>
        <v/>
      </c>
      <c r="U85" s="6" t="str">
        <f>IF(Table1[[#This Row],[mangrove.weights.ssp126.2050]]="","",Table1[[#This Row],[mangrove.weights.ssp126.2050]]*Table1[[#This Row],[mangrove.mn.ssp126.2050]])</f>
        <v/>
      </c>
      <c r="V85" s="7" t="e">
        <f t="shared" si="6"/>
        <v>#DIV/0!</v>
      </c>
      <c r="Y85" s="6" t="str">
        <f>IF(Table1[[#This Row],[seagrass.mn.ssp126.2100]]="", "", (Table1[[#This Row],[seagrass.sd.ssp126.2100]]/Table1[[#This Row],[seagrass.mn.ssp126.2100]])^-1)</f>
        <v/>
      </c>
      <c r="Z85" s="6" t="str">
        <f>IF(Table1[[#This Row],[seagrass.weights.ssp126.2100]]="","", Table1[[#This Row],[seagrass.weights.ssp126.2100]]*Table1[[#This Row],[seagrass.mn.ssp126.2100]])</f>
        <v/>
      </c>
      <c r="AC85" s="6" t="str">
        <f>IF(Table1[[#This Row],[corals.mn.ssp126.2100]]="","",(Table1[[#This Row],[corals.sd.ssp126.2100]]/Table1[[#This Row],[corals.mn.ssp126.2100]])^-1)</f>
        <v/>
      </c>
      <c r="AD85" s="6" t="str">
        <f>IF( Table1[[#This Row],[Coral.weights.ssp126.2100]]="","", Table1[[#This Row],[Coral.weights.ssp126.2100]]*Table1[[#This Row],[corals.mn.ssp126.2100]])</f>
        <v/>
      </c>
      <c r="AG85" s="8" t="str">
        <f>IF(Table1[[#This Row],[mangrove.mn.ssp126.2100]]="","",(Table1[[#This Row],[mangrove.sd.ssp126.2100]]/Table1[[#This Row],[mangrove.mn.ssp126.2100]])^-1)</f>
        <v/>
      </c>
      <c r="AH85" s="6" t="str">
        <f>IF(Table1[[#This Row],[mangrove.weights.ssp126.2100]]="","",Table1[[#This Row],[mangrove.weights.ssp126.2100]]*Table1[[#This Row],[mangrove.mn.ssp126.2100]])</f>
        <v/>
      </c>
      <c r="AI85" s="7" t="e">
        <f t="shared" si="7"/>
        <v>#DIV/0!</v>
      </c>
      <c r="AL85" s="6" t="str">
        <f>IF(Table1[[#This Row],[seagrass.mn.ssp245.2050]]="","",(Table1[[#This Row],[seagrass.sd.ssp245.2050]]/Table1[[#This Row],[seagrass.mn.ssp245.2050]])^-1)</f>
        <v/>
      </c>
      <c r="AM85" s="6" t="str">
        <f>IF(Table1[[#This Row],[seagrass.weights.ssp245.2050]]="","",Table1[[#This Row],[seagrass.weights.ssp245.2050]]*Table1[[#This Row],[seagrass.mn.ssp245.2050]])</f>
        <v/>
      </c>
      <c r="AS85" s="5"/>
      <c r="AT85" s="8"/>
      <c r="AU85" s="8"/>
      <c r="AV85" s="7" t="e">
        <f t="shared" si="8"/>
        <v>#DIV/0!</v>
      </c>
      <c r="AX85" s="5"/>
      <c r="AY85" s="6"/>
      <c r="AZ85" s="6"/>
      <c r="BB85" s="5"/>
      <c r="BC85" s="8"/>
      <c r="BD85" s="8"/>
      <c r="BE85" s="5"/>
      <c r="BF85" s="5"/>
      <c r="BG85" s="6"/>
      <c r="BH85" s="6"/>
      <c r="BI85" s="7" t="e">
        <f t="shared" si="9"/>
        <v>#DIV/0!</v>
      </c>
      <c r="BK85" s="5"/>
      <c r="BL85" s="6"/>
      <c r="BM85" s="6"/>
      <c r="BO85" s="5"/>
      <c r="BP85" s="6"/>
      <c r="BQ85" s="6"/>
      <c r="BR85" s="5"/>
      <c r="BS85" s="5"/>
      <c r="BT85" s="6"/>
      <c r="BU85" s="6"/>
      <c r="BV85" s="7" t="e">
        <f t="shared" si="10"/>
        <v>#DIV/0!</v>
      </c>
      <c r="BX85" s="5"/>
      <c r="BY85" s="8"/>
      <c r="BZ85" s="8"/>
      <c r="CA85" s="5"/>
      <c r="CB85" s="5"/>
      <c r="CC85" s="8"/>
      <c r="CD85" s="8"/>
      <c r="CE85" s="5"/>
      <c r="CF85" s="5"/>
      <c r="CG85" s="12"/>
      <c r="CH85" s="17"/>
      <c r="CI85" s="9" t="e">
        <f t="shared" si="11"/>
        <v>#DIV/0!</v>
      </c>
      <c r="CJ85" s="5"/>
      <c r="CL85" s="5"/>
      <c r="CM85" s="5"/>
      <c r="CP85" s="5"/>
      <c r="CT85" s="5"/>
    </row>
    <row r="86" spans="1:98" x14ac:dyDescent="0.25">
      <c r="A86" s="5" t="s">
        <v>129</v>
      </c>
      <c r="B86" s="5">
        <v>44.33934</v>
      </c>
      <c r="C86" s="5">
        <v>1.178898</v>
      </c>
      <c r="E86" s="5">
        <v>0</v>
      </c>
      <c r="G86" s="5">
        <v>0</v>
      </c>
      <c r="I86" s="5">
        <v>0</v>
      </c>
      <c r="L86" s="6" t="str">
        <f>IF(Table1[[#This Row],[seagrass.mn.ssp126.2050]]="","",(Table1[[#This Row],[seagrass.sd.ssp126.2050]]/Table1[[#This Row],[seagrass.mn.ssp126.2050]])^-1)</f>
        <v/>
      </c>
      <c r="M86" s="6" t="str">
        <f>IF(Table1[[#This Row],[seagrass.weights.ssp126.2050]]="","",Table1[[#This Row],[seagrass.weights.ssp126.2050]]*Table1[[#This Row],[seagrass.mn.ssp126.2050]])</f>
        <v/>
      </c>
      <c r="P86" s="6" t="str">
        <f>IF(Table1[[#This Row],[corals.mn.ssp126.2050]]="","",(Table1[[#This Row],[corals.sd.ssp126.2050]]/Table1[[#This Row],[corals.mn.ssp126.2050]])^-1)</f>
        <v/>
      </c>
      <c r="Q86" s="6" t="str">
        <f>IF(Table1[[#This Row],[coral.weights.ssp126.2050]]="","",Table1[[#This Row],[coral.weights.ssp126.2050]]*Table1[[#This Row],[corals.mn.ssp126.2050]])</f>
        <v/>
      </c>
      <c r="T86" s="6" t="str">
        <f>IF(Table1[[#This Row],[mangrove.mn.ssp126.2050]]="","",(Table1[[#This Row],[mangrove.sd.ssp126.2050]]/Table1[[#This Row],[mangrove.mn.ssp126.2050]])^-1)</f>
        <v/>
      </c>
      <c r="U86" s="6" t="str">
        <f>IF(Table1[[#This Row],[mangrove.weights.ssp126.2050]]="","",Table1[[#This Row],[mangrove.weights.ssp126.2050]]*Table1[[#This Row],[mangrove.mn.ssp126.2050]])</f>
        <v/>
      </c>
      <c r="V86" s="7" t="e">
        <f t="shared" si="6"/>
        <v>#DIV/0!</v>
      </c>
      <c r="Y86" s="6" t="str">
        <f>IF(Table1[[#This Row],[seagrass.mn.ssp126.2100]]="", "", (Table1[[#This Row],[seagrass.sd.ssp126.2100]]/Table1[[#This Row],[seagrass.mn.ssp126.2100]])^-1)</f>
        <v/>
      </c>
      <c r="Z86" s="6" t="str">
        <f>IF(Table1[[#This Row],[seagrass.weights.ssp126.2100]]="","", Table1[[#This Row],[seagrass.weights.ssp126.2100]]*Table1[[#This Row],[seagrass.mn.ssp126.2100]])</f>
        <v/>
      </c>
      <c r="AC86" s="6" t="str">
        <f>IF(Table1[[#This Row],[corals.mn.ssp126.2100]]="","",(Table1[[#This Row],[corals.sd.ssp126.2100]]/Table1[[#This Row],[corals.mn.ssp126.2100]])^-1)</f>
        <v/>
      </c>
      <c r="AD86" s="6" t="str">
        <f>IF( Table1[[#This Row],[Coral.weights.ssp126.2100]]="","", Table1[[#This Row],[Coral.weights.ssp126.2100]]*Table1[[#This Row],[corals.mn.ssp126.2100]])</f>
        <v/>
      </c>
      <c r="AG86" s="8" t="str">
        <f>IF(Table1[[#This Row],[mangrove.mn.ssp126.2100]]="","",(Table1[[#This Row],[mangrove.sd.ssp126.2100]]/Table1[[#This Row],[mangrove.mn.ssp126.2100]])^-1)</f>
        <v/>
      </c>
      <c r="AH86" s="6" t="str">
        <f>IF(Table1[[#This Row],[mangrove.weights.ssp126.2100]]="","",Table1[[#This Row],[mangrove.weights.ssp126.2100]]*Table1[[#This Row],[mangrove.mn.ssp126.2100]])</f>
        <v/>
      </c>
      <c r="AI86" s="7" t="e">
        <f t="shared" si="7"/>
        <v>#DIV/0!</v>
      </c>
      <c r="AL86" s="6" t="str">
        <f>IF(Table1[[#This Row],[seagrass.mn.ssp245.2050]]="","",(Table1[[#This Row],[seagrass.sd.ssp245.2050]]/Table1[[#This Row],[seagrass.mn.ssp245.2050]])^-1)</f>
        <v/>
      </c>
      <c r="AM86" s="6" t="str">
        <f>IF(Table1[[#This Row],[seagrass.weights.ssp245.2050]]="","",Table1[[#This Row],[seagrass.weights.ssp245.2050]]*Table1[[#This Row],[seagrass.mn.ssp245.2050]])</f>
        <v/>
      </c>
      <c r="AS86" s="5"/>
      <c r="AT86" s="8"/>
      <c r="AU86" s="8"/>
      <c r="AV86" s="7" t="e">
        <f t="shared" si="8"/>
        <v>#DIV/0!</v>
      </c>
      <c r="AX86" s="5"/>
      <c r="AY86" s="6"/>
      <c r="AZ86" s="6"/>
      <c r="BB86" s="5"/>
      <c r="BC86" s="8"/>
      <c r="BD86" s="8"/>
      <c r="BE86" s="5"/>
      <c r="BF86" s="5"/>
      <c r="BG86" s="6"/>
      <c r="BH86" s="6"/>
      <c r="BI86" s="7" t="e">
        <f t="shared" si="9"/>
        <v>#DIV/0!</v>
      </c>
      <c r="BK86" s="5"/>
      <c r="BL86" s="6"/>
      <c r="BM86" s="6"/>
      <c r="BO86" s="5"/>
      <c r="BP86" s="6"/>
      <c r="BQ86" s="6"/>
      <c r="BR86" s="5"/>
      <c r="BS86" s="5"/>
      <c r="BT86" s="6"/>
      <c r="BU86" s="6"/>
      <c r="BV86" s="7" t="e">
        <f t="shared" si="10"/>
        <v>#DIV/0!</v>
      </c>
      <c r="BX86" s="5"/>
      <c r="BY86" s="8"/>
      <c r="BZ86" s="8"/>
      <c r="CA86" s="5"/>
      <c r="CB86" s="5"/>
      <c r="CC86" s="8"/>
      <c r="CD86" s="8"/>
      <c r="CE86" s="5"/>
      <c r="CF86" s="5"/>
      <c r="CG86" s="12"/>
      <c r="CH86" s="17"/>
      <c r="CI86" s="9" t="e">
        <f t="shared" si="11"/>
        <v>#DIV/0!</v>
      </c>
      <c r="CJ86" s="5"/>
      <c r="CL86" s="5"/>
      <c r="CM86" s="5"/>
      <c r="CP86" s="5"/>
      <c r="CT86" s="5"/>
    </row>
    <row r="87" spans="1:98" x14ac:dyDescent="0.25">
      <c r="A87" s="5" t="s">
        <v>130</v>
      </c>
      <c r="B87" s="5">
        <v>44.58934</v>
      </c>
      <c r="C87" s="5">
        <v>1.178898</v>
      </c>
      <c r="E87" s="5">
        <v>0</v>
      </c>
      <c r="G87" s="5">
        <v>0</v>
      </c>
      <c r="I87" s="5">
        <v>0</v>
      </c>
      <c r="L87" s="6" t="str">
        <f>IF(Table1[[#This Row],[seagrass.mn.ssp126.2050]]="","",(Table1[[#This Row],[seagrass.sd.ssp126.2050]]/Table1[[#This Row],[seagrass.mn.ssp126.2050]])^-1)</f>
        <v/>
      </c>
      <c r="M87" s="6" t="str">
        <f>IF(Table1[[#This Row],[seagrass.weights.ssp126.2050]]="","",Table1[[#This Row],[seagrass.weights.ssp126.2050]]*Table1[[#This Row],[seagrass.mn.ssp126.2050]])</f>
        <v/>
      </c>
      <c r="P87" s="6" t="str">
        <f>IF(Table1[[#This Row],[corals.mn.ssp126.2050]]="","",(Table1[[#This Row],[corals.sd.ssp126.2050]]/Table1[[#This Row],[corals.mn.ssp126.2050]])^-1)</f>
        <v/>
      </c>
      <c r="Q87" s="6" t="str">
        <f>IF(Table1[[#This Row],[coral.weights.ssp126.2050]]="","",Table1[[#This Row],[coral.weights.ssp126.2050]]*Table1[[#This Row],[corals.mn.ssp126.2050]])</f>
        <v/>
      </c>
      <c r="T87" s="6" t="str">
        <f>IF(Table1[[#This Row],[mangrove.mn.ssp126.2050]]="","",(Table1[[#This Row],[mangrove.sd.ssp126.2050]]/Table1[[#This Row],[mangrove.mn.ssp126.2050]])^-1)</f>
        <v/>
      </c>
      <c r="U87" s="6" t="str">
        <f>IF(Table1[[#This Row],[mangrove.weights.ssp126.2050]]="","",Table1[[#This Row],[mangrove.weights.ssp126.2050]]*Table1[[#This Row],[mangrove.mn.ssp126.2050]])</f>
        <v/>
      </c>
      <c r="V87" s="7" t="e">
        <f t="shared" si="6"/>
        <v>#DIV/0!</v>
      </c>
      <c r="Y87" s="6" t="str">
        <f>IF(Table1[[#This Row],[seagrass.mn.ssp126.2100]]="", "", (Table1[[#This Row],[seagrass.sd.ssp126.2100]]/Table1[[#This Row],[seagrass.mn.ssp126.2100]])^-1)</f>
        <v/>
      </c>
      <c r="Z87" s="6" t="str">
        <f>IF(Table1[[#This Row],[seagrass.weights.ssp126.2100]]="","", Table1[[#This Row],[seagrass.weights.ssp126.2100]]*Table1[[#This Row],[seagrass.mn.ssp126.2100]])</f>
        <v/>
      </c>
      <c r="AC87" s="6" t="str">
        <f>IF(Table1[[#This Row],[corals.mn.ssp126.2100]]="","",(Table1[[#This Row],[corals.sd.ssp126.2100]]/Table1[[#This Row],[corals.mn.ssp126.2100]])^-1)</f>
        <v/>
      </c>
      <c r="AD87" s="6" t="str">
        <f>IF( Table1[[#This Row],[Coral.weights.ssp126.2100]]="","", Table1[[#This Row],[Coral.weights.ssp126.2100]]*Table1[[#This Row],[corals.mn.ssp126.2100]])</f>
        <v/>
      </c>
      <c r="AG87" s="8" t="str">
        <f>IF(Table1[[#This Row],[mangrove.mn.ssp126.2100]]="","",(Table1[[#This Row],[mangrove.sd.ssp126.2100]]/Table1[[#This Row],[mangrove.mn.ssp126.2100]])^-1)</f>
        <v/>
      </c>
      <c r="AH87" s="6" t="str">
        <f>IF(Table1[[#This Row],[mangrove.weights.ssp126.2100]]="","",Table1[[#This Row],[mangrove.weights.ssp126.2100]]*Table1[[#This Row],[mangrove.mn.ssp126.2100]])</f>
        <v/>
      </c>
      <c r="AI87" s="7" t="e">
        <f t="shared" si="7"/>
        <v>#DIV/0!</v>
      </c>
      <c r="AL87" s="6" t="str">
        <f>IF(Table1[[#This Row],[seagrass.mn.ssp245.2050]]="","",(Table1[[#This Row],[seagrass.sd.ssp245.2050]]/Table1[[#This Row],[seagrass.mn.ssp245.2050]])^-1)</f>
        <v/>
      </c>
      <c r="AM87" s="6" t="str">
        <f>IF(Table1[[#This Row],[seagrass.weights.ssp245.2050]]="","",Table1[[#This Row],[seagrass.weights.ssp245.2050]]*Table1[[#This Row],[seagrass.mn.ssp245.2050]])</f>
        <v/>
      </c>
      <c r="AS87" s="5"/>
      <c r="AT87" s="8"/>
      <c r="AU87" s="8"/>
      <c r="AV87" s="7" t="e">
        <f t="shared" si="8"/>
        <v>#DIV/0!</v>
      </c>
      <c r="AX87" s="5"/>
      <c r="AY87" s="6"/>
      <c r="AZ87" s="6"/>
      <c r="BB87" s="5"/>
      <c r="BC87" s="8"/>
      <c r="BD87" s="8"/>
      <c r="BE87" s="5"/>
      <c r="BF87" s="5"/>
      <c r="BG87" s="6"/>
      <c r="BH87" s="6"/>
      <c r="BI87" s="7" t="e">
        <f t="shared" si="9"/>
        <v>#DIV/0!</v>
      </c>
      <c r="BK87" s="5"/>
      <c r="BL87" s="6"/>
      <c r="BM87" s="6"/>
      <c r="BO87" s="5"/>
      <c r="BP87" s="6"/>
      <c r="BQ87" s="6"/>
      <c r="BR87" s="5"/>
      <c r="BS87" s="5"/>
      <c r="BT87" s="6"/>
      <c r="BU87" s="6"/>
      <c r="BV87" s="7" t="e">
        <f t="shared" si="10"/>
        <v>#DIV/0!</v>
      </c>
      <c r="BX87" s="5"/>
      <c r="BY87" s="8"/>
      <c r="BZ87" s="8"/>
      <c r="CA87" s="5"/>
      <c r="CB87" s="5"/>
      <c r="CC87" s="8"/>
      <c r="CD87" s="8"/>
      <c r="CE87" s="5"/>
      <c r="CF87" s="5"/>
      <c r="CG87" s="12"/>
      <c r="CH87" s="17"/>
      <c r="CI87" s="9" t="e">
        <f t="shared" si="11"/>
        <v>#DIV/0!</v>
      </c>
      <c r="CJ87" s="5"/>
      <c r="CL87" s="5"/>
      <c r="CM87" s="5"/>
      <c r="CP87" s="5"/>
      <c r="CT87" s="5"/>
    </row>
    <row r="88" spans="1:98" x14ac:dyDescent="0.25">
      <c r="A88" s="5" t="s">
        <v>131</v>
      </c>
      <c r="B88" s="5">
        <v>43.33934</v>
      </c>
      <c r="C88" s="5">
        <v>0.928898</v>
      </c>
      <c r="E88" s="5">
        <v>0</v>
      </c>
      <c r="G88" s="5">
        <v>0</v>
      </c>
      <c r="I88" s="5">
        <v>0</v>
      </c>
      <c r="L88" s="6" t="str">
        <f>IF(Table1[[#This Row],[seagrass.mn.ssp126.2050]]="","",(Table1[[#This Row],[seagrass.sd.ssp126.2050]]/Table1[[#This Row],[seagrass.mn.ssp126.2050]])^-1)</f>
        <v/>
      </c>
      <c r="M88" s="6" t="str">
        <f>IF(Table1[[#This Row],[seagrass.weights.ssp126.2050]]="","",Table1[[#This Row],[seagrass.weights.ssp126.2050]]*Table1[[#This Row],[seagrass.mn.ssp126.2050]])</f>
        <v/>
      </c>
      <c r="P88" s="6" t="str">
        <f>IF(Table1[[#This Row],[corals.mn.ssp126.2050]]="","",(Table1[[#This Row],[corals.sd.ssp126.2050]]/Table1[[#This Row],[corals.mn.ssp126.2050]])^-1)</f>
        <v/>
      </c>
      <c r="Q88" s="6" t="str">
        <f>IF(Table1[[#This Row],[coral.weights.ssp126.2050]]="","",Table1[[#This Row],[coral.weights.ssp126.2050]]*Table1[[#This Row],[corals.mn.ssp126.2050]])</f>
        <v/>
      </c>
      <c r="T88" s="6" t="str">
        <f>IF(Table1[[#This Row],[mangrove.mn.ssp126.2050]]="","",(Table1[[#This Row],[mangrove.sd.ssp126.2050]]/Table1[[#This Row],[mangrove.mn.ssp126.2050]])^-1)</f>
        <v/>
      </c>
      <c r="U88" s="6" t="str">
        <f>IF(Table1[[#This Row],[mangrove.weights.ssp126.2050]]="","",Table1[[#This Row],[mangrove.weights.ssp126.2050]]*Table1[[#This Row],[mangrove.mn.ssp126.2050]])</f>
        <v/>
      </c>
      <c r="V88" s="7" t="e">
        <f t="shared" si="6"/>
        <v>#DIV/0!</v>
      </c>
      <c r="Y88" s="6" t="str">
        <f>IF(Table1[[#This Row],[seagrass.mn.ssp126.2100]]="", "", (Table1[[#This Row],[seagrass.sd.ssp126.2100]]/Table1[[#This Row],[seagrass.mn.ssp126.2100]])^-1)</f>
        <v/>
      </c>
      <c r="Z88" s="6" t="str">
        <f>IF(Table1[[#This Row],[seagrass.weights.ssp126.2100]]="","", Table1[[#This Row],[seagrass.weights.ssp126.2100]]*Table1[[#This Row],[seagrass.mn.ssp126.2100]])</f>
        <v/>
      </c>
      <c r="AC88" s="6" t="str">
        <f>IF(Table1[[#This Row],[corals.mn.ssp126.2100]]="","",(Table1[[#This Row],[corals.sd.ssp126.2100]]/Table1[[#This Row],[corals.mn.ssp126.2100]])^-1)</f>
        <v/>
      </c>
      <c r="AD88" s="6" t="str">
        <f>IF( Table1[[#This Row],[Coral.weights.ssp126.2100]]="","", Table1[[#This Row],[Coral.weights.ssp126.2100]]*Table1[[#This Row],[corals.mn.ssp126.2100]])</f>
        <v/>
      </c>
      <c r="AG88" s="8" t="str">
        <f>IF(Table1[[#This Row],[mangrove.mn.ssp126.2100]]="","",(Table1[[#This Row],[mangrove.sd.ssp126.2100]]/Table1[[#This Row],[mangrove.mn.ssp126.2100]])^-1)</f>
        <v/>
      </c>
      <c r="AH88" s="6" t="str">
        <f>IF(Table1[[#This Row],[mangrove.weights.ssp126.2100]]="","",Table1[[#This Row],[mangrove.weights.ssp126.2100]]*Table1[[#This Row],[mangrove.mn.ssp126.2100]])</f>
        <v/>
      </c>
      <c r="AI88" s="7" t="e">
        <f t="shared" si="7"/>
        <v>#DIV/0!</v>
      </c>
      <c r="AL88" s="6" t="str">
        <f>IF(Table1[[#This Row],[seagrass.mn.ssp245.2050]]="","",(Table1[[#This Row],[seagrass.sd.ssp245.2050]]/Table1[[#This Row],[seagrass.mn.ssp245.2050]])^-1)</f>
        <v/>
      </c>
      <c r="AM88" s="6" t="str">
        <f>IF(Table1[[#This Row],[seagrass.weights.ssp245.2050]]="","",Table1[[#This Row],[seagrass.weights.ssp245.2050]]*Table1[[#This Row],[seagrass.mn.ssp245.2050]])</f>
        <v/>
      </c>
      <c r="AS88" s="5"/>
      <c r="AT88" s="8"/>
      <c r="AU88" s="8"/>
      <c r="AV88" s="7" t="e">
        <f t="shared" si="8"/>
        <v>#DIV/0!</v>
      </c>
      <c r="AX88" s="5"/>
      <c r="AY88" s="6"/>
      <c r="AZ88" s="6"/>
      <c r="BB88" s="5"/>
      <c r="BC88" s="8"/>
      <c r="BD88" s="8"/>
      <c r="BE88" s="5"/>
      <c r="BF88" s="5"/>
      <c r="BG88" s="6"/>
      <c r="BH88" s="6"/>
      <c r="BI88" s="7" t="e">
        <f t="shared" si="9"/>
        <v>#DIV/0!</v>
      </c>
      <c r="BK88" s="5"/>
      <c r="BL88" s="6"/>
      <c r="BM88" s="6"/>
      <c r="BO88" s="5"/>
      <c r="BP88" s="6"/>
      <c r="BQ88" s="6"/>
      <c r="BR88" s="5"/>
      <c r="BS88" s="5"/>
      <c r="BT88" s="6"/>
      <c r="BU88" s="6"/>
      <c r="BV88" s="7" t="e">
        <f t="shared" si="10"/>
        <v>#DIV/0!</v>
      </c>
      <c r="BX88" s="5"/>
      <c r="BY88" s="8"/>
      <c r="BZ88" s="8"/>
      <c r="CA88" s="5"/>
      <c r="CB88" s="5"/>
      <c r="CC88" s="8"/>
      <c r="CD88" s="8"/>
      <c r="CE88" s="5"/>
      <c r="CF88" s="5"/>
      <c r="CG88" s="12"/>
      <c r="CH88" s="17"/>
      <c r="CI88" s="9" t="e">
        <f t="shared" si="11"/>
        <v>#DIV/0!</v>
      </c>
      <c r="CJ88" s="5"/>
      <c r="CL88" s="5"/>
      <c r="CM88" s="5"/>
      <c r="CP88" s="5"/>
      <c r="CT88" s="5"/>
    </row>
    <row r="89" spans="1:98" x14ac:dyDescent="0.25">
      <c r="A89" s="5" t="s">
        <v>132</v>
      </c>
      <c r="B89" s="5">
        <v>43.58934</v>
      </c>
      <c r="C89" s="5">
        <v>0.928898</v>
      </c>
      <c r="E89" s="5">
        <v>0</v>
      </c>
      <c r="G89" s="5">
        <v>0</v>
      </c>
      <c r="I89" s="5">
        <v>0</v>
      </c>
      <c r="L89" s="6" t="str">
        <f>IF(Table1[[#This Row],[seagrass.mn.ssp126.2050]]="","",(Table1[[#This Row],[seagrass.sd.ssp126.2050]]/Table1[[#This Row],[seagrass.mn.ssp126.2050]])^-1)</f>
        <v/>
      </c>
      <c r="M89" s="6" t="str">
        <f>IF(Table1[[#This Row],[seagrass.weights.ssp126.2050]]="","",Table1[[#This Row],[seagrass.weights.ssp126.2050]]*Table1[[#This Row],[seagrass.mn.ssp126.2050]])</f>
        <v/>
      </c>
      <c r="P89" s="6" t="str">
        <f>IF(Table1[[#This Row],[corals.mn.ssp126.2050]]="","",(Table1[[#This Row],[corals.sd.ssp126.2050]]/Table1[[#This Row],[corals.mn.ssp126.2050]])^-1)</f>
        <v/>
      </c>
      <c r="Q89" s="6" t="str">
        <f>IF(Table1[[#This Row],[coral.weights.ssp126.2050]]="","",Table1[[#This Row],[coral.weights.ssp126.2050]]*Table1[[#This Row],[corals.mn.ssp126.2050]])</f>
        <v/>
      </c>
      <c r="T89" s="6" t="str">
        <f>IF(Table1[[#This Row],[mangrove.mn.ssp126.2050]]="","",(Table1[[#This Row],[mangrove.sd.ssp126.2050]]/Table1[[#This Row],[mangrove.mn.ssp126.2050]])^-1)</f>
        <v/>
      </c>
      <c r="U89" s="6" t="str">
        <f>IF(Table1[[#This Row],[mangrove.weights.ssp126.2050]]="","",Table1[[#This Row],[mangrove.weights.ssp126.2050]]*Table1[[#This Row],[mangrove.mn.ssp126.2050]])</f>
        <v/>
      </c>
      <c r="V89" s="7" t="e">
        <f t="shared" si="6"/>
        <v>#DIV/0!</v>
      </c>
      <c r="Y89" s="6" t="str">
        <f>IF(Table1[[#This Row],[seagrass.mn.ssp126.2100]]="", "", (Table1[[#This Row],[seagrass.sd.ssp126.2100]]/Table1[[#This Row],[seagrass.mn.ssp126.2100]])^-1)</f>
        <v/>
      </c>
      <c r="Z89" s="6" t="str">
        <f>IF(Table1[[#This Row],[seagrass.weights.ssp126.2100]]="","", Table1[[#This Row],[seagrass.weights.ssp126.2100]]*Table1[[#This Row],[seagrass.mn.ssp126.2100]])</f>
        <v/>
      </c>
      <c r="AC89" s="6" t="str">
        <f>IF(Table1[[#This Row],[corals.mn.ssp126.2100]]="","",(Table1[[#This Row],[corals.sd.ssp126.2100]]/Table1[[#This Row],[corals.mn.ssp126.2100]])^-1)</f>
        <v/>
      </c>
      <c r="AD89" s="6" t="str">
        <f>IF( Table1[[#This Row],[Coral.weights.ssp126.2100]]="","", Table1[[#This Row],[Coral.weights.ssp126.2100]]*Table1[[#This Row],[corals.mn.ssp126.2100]])</f>
        <v/>
      </c>
      <c r="AG89" s="8" t="str">
        <f>IF(Table1[[#This Row],[mangrove.mn.ssp126.2100]]="","",(Table1[[#This Row],[mangrove.sd.ssp126.2100]]/Table1[[#This Row],[mangrove.mn.ssp126.2100]])^-1)</f>
        <v/>
      </c>
      <c r="AH89" s="6" t="str">
        <f>IF(Table1[[#This Row],[mangrove.weights.ssp126.2100]]="","",Table1[[#This Row],[mangrove.weights.ssp126.2100]]*Table1[[#This Row],[mangrove.mn.ssp126.2100]])</f>
        <v/>
      </c>
      <c r="AI89" s="7" t="e">
        <f t="shared" si="7"/>
        <v>#DIV/0!</v>
      </c>
      <c r="AL89" s="6" t="str">
        <f>IF(Table1[[#This Row],[seagrass.mn.ssp245.2050]]="","",(Table1[[#This Row],[seagrass.sd.ssp245.2050]]/Table1[[#This Row],[seagrass.mn.ssp245.2050]])^-1)</f>
        <v/>
      </c>
      <c r="AM89" s="6" t="str">
        <f>IF(Table1[[#This Row],[seagrass.weights.ssp245.2050]]="","",Table1[[#This Row],[seagrass.weights.ssp245.2050]]*Table1[[#This Row],[seagrass.mn.ssp245.2050]])</f>
        <v/>
      </c>
      <c r="AS89" s="5"/>
      <c r="AT89" s="8"/>
      <c r="AU89" s="8"/>
      <c r="AV89" s="7" t="e">
        <f t="shared" si="8"/>
        <v>#DIV/0!</v>
      </c>
      <c r="AX89" s="5"/>
      <c r="AY89" s="6"/>
      <c r="AZ89" s="6"/>
      <c r="BB89" s="5"/>
      <c r="BC89" s="8"/>
      <c r="BD89" s="8"/>
      <c r="BE89" s="5"/>
      <c r="BF89" s="5"/>
      <c r="BG89" s="6"/>
      <c r="BH89" s="6"/>
      <c r="BI89" s="7" t="e">
        <f t="shared" si="9"/>
        <v>#DIV/0!</v>
      </c>
      <c r="BK89" s="5"/>
      <c r="BL89" s="6"/>
      <c r="BM89" s="6"/>
      <c r="BO89" s="5"/>
      <c r="BP89" s="6"/>
      <c r="BQ89" s="6"/>
      <c r="BR89" s="5"/>
      <c r="BS89" s="5"/>
      <c r="BT89" s="6"/>
      <c r="BU89" s="6"/>
      <c r="BV89" s="7" t="e">
        <f t="shared" si="10"/>
        <v>#DIV/0!</v>
      </c>
      <c r="BX89" s="5"/>
      <c r="BY89" s="8"/>
      <c r="BZ89" s="8"/>
      <c r="CA89" s="5"/>
      <c r="CB89" s="5"/>
      <c r="CC89" s="8"/>
      <c r="CD89" s="8"/>
      <c r="CE89" s="5"/>
      <c r="CF89" s="5"/>
      <c r="CG89" s="12"/>
      <c r="CH89" s="17"/>
      <c r="CI89" s="9" t="e">
        <f t="shared" si="11"/>
        <v>#DIV/0!</v>
      </c>
      <c r="CJ89" s="5"/>
      <c r="CL89" s="5"/>
      <c r="CM89" s="5"/>
      <c r="CP89" s="5"/>
      <c r="CT89" s="5"/>
    </row>
    <row r="90" spans="1:98" x14ac:dyDescent="0.25">
      <c r="A90" s="5" t="s">
        <v>133</v>
      </c>
      <c r="B90" s="5">
        <v>43.83934</v>
      </c>
      <c r="C90" s="5">
        <v>0.928898</v>
      </c>
      <c r="E90" s="5">
        <v>0</v>
      </c>
      <c r="G90" s="5">
        <v>0</v>
      </c>
      <c r="I90" s="5">
        <v>0</v>
      </c>
      <c r="L90" s="6" t="str">
        <f>IF(Table1[[#This Row],[seagrass.mn.ssp126.2050]]="","",(Table1[[#This Row],[seagrass.sd.ssp126.2050]]/Table1[[#This Row],[seagrass.mn.ssp126.2050]])^-1)</f>
        <v/>
      </c>
      <c r="M90" s="6" t="str">
        <f>IF(Table1[[#This Row],[seagrass.weights.ssp126.2050]]="","",Table1[[#This Row],[seagrass.weights.ssp126.2050]]*Table1[[#This Row],[seagrass.mn.ssp126.2050]])</f>
        <v/>
      </c>
      <c r="P90" s="6" t="str">
        <f>IF(Table1[[#This Row],[corals.mn.ssp126.2050]]="","",(Table1[[#This Row],[corals.sd.ssp126.2050]]/Table1[[#This Row],[corals.mn.ssp126.2050]])^-1)</f>
        <v/>
      </c>
      <c r="Q90" s="6" t="str">
        <f>IF(Table1[[#This Row],[coral.weights.ssp126.2050]]="","",Table1[[#This Row],[coral.weights.ssp126.2050]]*Table1[[#This Row],[corals.mn.ssp126.2050]])</f>
        <v/>
      </c>
      <c r="T90" s="6" t="str">
        <f>IF(Table1[[#This Row],[mangrove.mn.ssp126.2050]]="","",(Table1[[#This Row],[mangrove.sd.ssp126.2050]]/Table1[[#This Row],[mangrove.mn.ssp126.2050]])^-1)</f>
        <v/>
      </c>
      <c r="U90" s="6" t="str">
        <f>IF(Table1[[#This Row],[mangrove.weights.ssp126.2050]]="","",Table1[[#This Row],[mangrove.weights.ssp126.2050]]*Table1[[#This Row],[mangrove.mn.ssp126.2050]])</f>
        <v/>
      </c>
      <c r="V90" s="7" t="e">
        <f t="shared" si="6"/>
        <v>#DIV/0!</v>
      </c>
      <c r="Y90" s="6" t="str">
        <f>IF(Table1[[#This Row],[seagrass.mn.ssp126.2100]]="", "", (Table1[[#This Row],[seagrass.sd.ssp126.2100]]/Table1[[#This Row],[seagrass.mn.ssp126.2100]])^-1)</f>
        <v/>
      </c>
      <c r="Z90" s="6" t="str">
        <f>IF(Table1[[#This Row],[seagrass.weights.ssp126.2100]]="","", Table1[[#This Row],[seagrass.weights.ssp126.2100]]*Table1[[#This Row],[seagrass.mn.ssp126.2100]])</f>
        <v/>
      </c>
      <c r="AC90" s="6" t="str">
        <f>IF(Table1[[#This Row],[corals.mn.ssp126.2100]]="","",(Table1[[#This Row],[corals.sd.ssp126.2100]]/Table1[[#This Row],[corals.mn.ssp126.2100]])^-1)</f>
        <v/>
      </c>
      <c r="AD90" s="6" t="str">
        <f>IF( Table1[[#This Row],[Coral.weights.ssp126.2100]]="","", Table1[[#This Row],[Coral.weights.ssp126.2100]]*Table1[[#This Row],[corals.mn.ssp126.2100]])</f>
        <v/>
      </c>
      <c r="AG90" s="8" t="str">
        <f>IF(Table1[[#This Row],[mangrove.mn.ssp126.2100]]="","",(Table1[[#This Row],[mangrove.sd.ssp126.2100]]/Table1[[#This Row],[mangrove.mn.ssp126.2100]])^-1)</f>
        <v/>
      </c>
      <c r="AH90" s="6" t="str">
        <f>IF(Table1[[#This Row],[mangrove.weights.ssp126.2100]]="","",Table1[[#This Row],[mangrove.weights.ssp126.2100]]*Table1[[#This Row],[mangrove.mn.ssp126.2100]])</f>
        <v/>
      </c>
      <c r="AI90" s="7" t="e">
        <f t="shared" si="7"/>
        <v>#DIV/0!</v>
      </c>
      <c r="AL90" s="6" t="str">
        <f>IF(Table1[[#This Row],[seagrass.mn.ssp245.2050]]="","",(Table1[[#This Row],[seagrass.sd.ssp245.2050]]/Table1[[#This Row],[seagrass.mn.ssp245.2050]])^-1)</f>
        <v/>
      </c>
      <c r="AM90" s="6" t="str">
        <f>IF(Table1[[#This Row],[seagrass.weights.ssp245.2050]]="","",Table1[[#This Row],[seagrass.weights.ssp245.2050]]*Table1[[#This Row],[seagrass.mn.ssp245.2050]])</f>
        <v/>
      </c>
      <c r="AS90" s="5"/>
      <c r="AT90" s="8"/>
      <c r="AU90" s="8"/>
      <c r="AV90" s="7" t="e">
        <f t="shared" si="8"/>
        <v>#DIV/0!</v>
      </c>
      <c r="AX90" s="5"/>
      <c r="AY90" s="6"/>
      <c r="AZ90" s="6"/>
      <c r="BB90" s="5"/>
      <c r="BC90" s="8"/>
      <c r="BD90" s="8"/>
      <c r="BE90" s="5"/>
      <c r="BF90" s="5"/>
      <c r="BG90" s="6"/>
      <c r="BH90" s="6"/>
      <c r="BI90" s="7" t="e">
        <f t="shared" si="9"/>
        <v>#DIV/0!</v>
      </c>
      <c r="BK90" s="5"/>
      <c r="BL90" s="6"/>
      <c r="BM90" s="6"/>
      <c r="BO90" s="5"/>
      <c r="BP90" s="6"/>
      <c r="BQ90" s="6"/>
      <c r="BR90" s="5"/>
      <c r="BS90" s="5"/>
      <c r="BT90" s="6"/>
      <c r="BU90" s="6"/>
      <c r="BV90" s="7" t="e">
        <f t="shared" si="10"/>
        <v>#DIV/0!</v>
      </c>
      <c r="BX90" s="5"/>
      <c r="BY90" s="8"/>
      <c r="BZ90" s="8"/>
      <c r="CA90" s="5"/>
      <c r="CB90" s="5"/>
      <c r="CC90" s="8"/>
      <c r="CD90" s="8"/>
      <c r="CE90" s="5"/>
      <c r="CF90" s="5"/>
      <c r="CG90" s="12"/>
      <c r="CH90" s="17"/>
      <c r="CI90" s="9" t="e">
        <f t="shared" si="11"/>
        <v>#DIV/0!</v>
      </c>
      <c r="CJ90" s="5"/>
      <c r="CL90" s="5"/>
      <c r="CM90" s="5"/>
      <c r="CP90" s="5"/>
      <c r="CT90" s="5"/>
    </row>
    <row r="91" spans="1:98" x14ac:dyDescent="0.25">
      <c r="A91" s="5" t="s">
        <v>134</v>
      </c>
      <c r="B91" s="5">
        <v>44.08934</v>
      </c>
      <c r="C91" s="5">
        <v>0.928898</v>
      </c>
      <c r="E91" s="5">
        <v>0</v>
      </c>
      <c r="G91" s="5">
        <v>0</v>
      </c>
      <c r="I91" s="5">
        <v>0</v>
      </c>
      <c r="L91" s="6" t="str">
        <f>IF(Table1[[#This Row],[seagrass.mn.ssp126.2050]]="","",(Table1[[#This Row],[seagrass.sd.ssp126.2050]]/Table1[[#This Row],[seagrass.mn.ssp126.2050]])^-1)</f>
        <v/>
      </c>
      <c r="M91" s="6" t="str">
        <f>IF(Table1[[#This Row],[seagrass.weights.ssp126.2050]]="","",Table1[[#This Row],[seagrass.weights.ssp126.2050]]*Table1[[#This Row],[seagrass.mn.ssp126.2050]])</f>
        <v/>
      </c>
      <c r="P91" s="6" t="str">
        <f>IF(Table1[[#This Row],[corals.mn.ssp126.2050]]="","",(Table1[[#This Row],[corals.sd.ssp126.2050]]/Table1[[#This Row],[corals.mn.ssp126.2050]])^-1)</f>
        <v/>
      </c>
      <c r="Q91" s="6" t="str">
        <f>IF(Table1[[#This Row],[coral.weights.ssp126.2050]]="","",Table1[[#This Row],[coral.weights.ssp126.2050]]*Table1[[#This Row],[corals.mn.ssp126.2050]])</f>
        <v/>
      </c>
      <c r="T91" s="6" t="str">
        <f>IF(Table1[[#This Row],[mangrove.mn.ssp126.2050]]="","",(Table1[[#This Row],[mangrove.sd.ssp126.2050]]/Table1[[#This Row],[mangrove.mn.ssp126.2050]])^-1)</f>
        <v/>
      </c>
      <c r="U91" s="6" t="str">
        <f>IF(Table1[[#This Row],[mangrove.weights.ssp126.2050]]="","",Table1[[#This Row],[mangrove.weights.ssp126.2050]]*Table1[[#This Row],[mangrove.mn.ssp126.2050]])</f>
        <v/>
      </c>
      <c r="V91" s="7" t="e">
        <f t="shared" si="6"/>
        <v>#DIV/0!</v>
      </c>
      <c r="Y91" s="6" t="str">
        <f>IF(Table1[[#This Row],[seagrass.mn.ssp126.2100]]="", "", (Table1[[#This Row],[seagrass.sd.ssp126.2100]]/Table1[[#This Row],[seagrass.mn.ssp126.2100]])^-1)</f>
        <v/>
      </c>
      <c r="Z91" s="6" t="str">
        <f>IF(Table1[[#This Row],[seagrass.weights.ssp126.2100]]="","", Table1[[#This Row],[seagrass.weights.ssp126.2100]]*Table1[[#This Row],[seagrass.mn.ssp126.2100]])</f>
        <v/>
      </c>
      <c r="AC91" s="6" t="str">
        <f>IF(Table1[[#This Row],[corals.mn.ssp126.2100]]="","",(Table1[[#This Row],[corals.sd.ssp126.2100]]/Table1[[#This Row],[corals.mn.ssp126.2100]])^-1)</f>
        <v/>
      </c>
      <c r="AD91" s="6" t="str">
        <f>IF( Table1[[#This Row],[Coral.weights.ssp126.2100]]="","", Table1[[#This Row],[Coral.weights.ssp126.2100]]*Table1[[#This Row],[corals.mn.ssp126.2100]])</f>
        <v/>
      </c>
      <c r="AG91" s="8" t="str">
        <f>IF(Table1[[#This Row],[mangrove.mn.ssp126.2100]]="","",(Table1[[#This Row],[mangrove.sd.ssp126.2100]]/Table1[[#This Row],[mangrove.mn.ssp126.2100]])^-1)</f>
        <v/>
      </c>
      <c r="AH91" s="6" t="str">
        <f>IF(Table1[[#This Row],[mangrove.weights.ssp126.2100]]="","",Table1[[#This Row],[mangrove.weights.ssp126.2100]]*Table1[[#This Row],[mangrove.mn.ssp126.2100]])</f>
        <v/>
      </c>
      <c r="AI91" s="7" t="e">
        <f t="shared" si="7"/>
        <v>#DIV/0!</v>
      </c>
      <c r="AL91" s="6" t="str">
        <f>IF(Table1[[#This Row],[seagrass.mn.ssp245.2050]]="","",(Table1[[#This Row],[seagrass.sd.ssp245.2050]]/Table1[[#This Row],[seagrass.mn.ssp245.2050]])^-1)</f>
        <v/>
      </c>
      <c r="AM91" s="6" t="str">
        <f>IF(Table1[[#This Row],[seagrass.weights.ssp245.2050]]="","",Table1[[#This Row],[seagrass.weights.ssp245.2050]]*Table1[[#This Row],[seagrass.mn.ssp245.2050]])</f>
        <v/>
      </c>
      <c r="AS91" s="5"/>
      <c r="AT91" s="8"/>
      <c r="AU91" s="8"/>
      <c r="AV91" s="7" t="e">
        <f t="shared" si="8"/>
        <v>#DIV/0!</v>
      </c>
      <c r="AX91" s="5"/>
      <c r="AY91" s="6"/>
      <c r="AZ91" s="6"/>
      <c r="BB91" s="5"/>
      <c r="BC91" s="8"/>
      <c r="BD91" s="8"/>
      <c r="BE91" s="5"/>
      <c r="BF91" s="5"/>
      <c r="BG91" s="6"/>
      <c r="BH91" s="6"/>
      <c r="BI91" s="7" t="e">
        <f t="shared" si="9"/>
        <v>#DIV/0!</v>
      </c>
      <c r="BK91" s="5"/>
      <c r="BL91" s="6"/>
      <c r="BM91" s="6"/>
      <c r="BO91" s="5"/>
      <c r="BP91" s="6"/>
      <c r="BQ91" s="6"/>
      <c r="BR91" s="5"/>
      <c r="BS91" s="5"/>
      <c r="BT91" s="6"/>
      <c r="BU91" s="6"/>
      <c r="BV91" s="7" t="e">
        <f t="shared" si="10"/>
        <v>#DIV/0!</v>
      </c>
      <c r="BX91" s="5"/>
      <c r="BY91" s="8"/>
      <c r="BZ91" s="8"/>
      <c r="CA91" s="5"/>
      <c r="CB91" s="5"/>
      <c r="CC91" s="8"/>
      <c r="CD91" s="8"/>
      <c r="CE91" s="5"/>
      <c r="CF91" s="5"/>
      <c r="CG91" s="12"/>
      <c r="CH91" s="17"/>
      <c r="CI91" s="9" t="e">
        <f t="shared" si="11"/>
        <v>#DIV/0!</v>
      </c>
      <c r="CJ91" s="5"/>
      <c r="CL91" s="5"/>
      <c r="CM91" s="5"/>
      <c r="CP91" s="5"/>
      <c r="CT91" s="5"/>
    </row>
    <row r="92" spans="1:98" x14ac:dyDescent="0.25">
      <c r="A92" s="5" t="s">
        <v>135</v>
      </c>
      <c r="B92" s="5">
        <v>44.33934</v>
      </c>
      <c r="C92" s="5">
        <v>0.928898</v>
      </c>
      <c r="E92" s="5">
        <v>0</v>
      </c>
      <c r="G92" s="5">
        <v>0</v>
      </c>
      <c r="I92" s="5">
        <v>0</v>
      </c>
      <c r="L92" s="6" t="str">
        <f>IF(Table1[[#This Row],[seagrass.mn.ssp126.2050]]="","",(Table1[[#This Row],[seagrass.sd.ssp126.2050]]/Table1[[#This Row],[seagrass.mn.ssp126.2050]])^-1)</f>
        <v/>
      </c>
      <c r="M92" s="6" t="str">
        <f>IF(Table1[[#This Row],[seagrass.weights.ssp126.2050]]="","",Table1[[#This Row],[seagrass.weights.ssp126.2050]]*Table1[[#This Row],[seagrass.mn.ssp126.2050]])</f>
        <v/>
      </c>
      <c r="P92" s="6" t="str">
        <f>IF(Table1[[#This Row],[corals.mn.ssp126.2050]]="","",(Table1[[#This Row],[corals.sd.ssp126.2050]]/Table1[[#This Row],[corals.mn.ssp126.2050]])^-1)</f>
        <v/>
      </c>
      <c r="Q92" s="6" t="str">
        <f>IF(Table1[[#This Row],[coral.weights.ssp126.2050]]="","",Table1[[#This Row],[coral.weights.ssp126.2050]]*Table1[[#This Row],[corals.mn.ssp126.2050]])</f>
        <v/>
      </c>
      <c r="T92" s="6" t="str">
        <f>IF(Table1[[#This Row],[mangrove.mn.ssp126.2050]]="","",(Table1[[#This Row],[mangrove.sd.ssp126.2050]]/Table1[[#This Row],[mangrove.mn.ssp126.2050]])^-1)</f>
        <v/>
      </c>
      <c r="U92" s="6" t="str">
        <f>IF(Table1[[#This Row],[mangrove.weights.ssp126.2050]]="","",Table1[[#This Row],[mangrove.weights.ssp126.2050]]*Table1[[#This Row],[mangrove.mn.ssp126.2050]])</f>
        <v/>
      </c>
      <c r="V92" s="7" t="e">
        <f t="shared" si="6"/>
        <v>#DIV/0!</v>
      </c>
      <c r="Y92" s="6" t="str">
        <f>IF(Table1[[#This Row],[seagrass.mn.ssp126.2100]]="", "", (Table1[[#This Row],[seagrass.sd.ssp126.2100]]/Table1[[#This Row],[seagrass.mn.ssp126.2100]])^-1)</f>
        <v/>
      </c>
      <c r="Z92" s="6" t="str">
        <f>IF(Table1[[#This Row],[seagrass.weights.ssp126.2100]]="","", Table1[[#This Row],[seagrass.weights.ssp126.2100]]*Table1[[#This Row],[seagrass.mn.ssp126.2100]])</f>
        <v/>
      </c>
      <c r="AC92" s="6" t="str">
        <f>IF(Table1[[#This Row],[corals.mn.ssp126.2100]]="","",(Table1[[#This Row],[corals.sd.ssp126.2100]]/Table1[[#This Row],[corals.mn.ssp126.2100]])^-1)</f>
        <v/>
      </c>
      <c r="AD92" s="6" t="str">
        <f>IF( Table1[[#This Row],[Coral.weights.ssp126.2100]]="","", Table1[[#This Row],[Coral.weights.ssp126.2100]]*Table1[[#This Row],[corals.mn.ssp126.2100]])</f>
        <v/>
      </c>
      <c r="AG92" s="8" t="str">
        <f>IF(Table1[[#This Row],[mangrove.mn.ssp126.2100]]="","",(Table1[[#This Row],[mangrove.sd.ssp126.2100]]/Table1[[#This Row],[mangrove.mn.ssp126.2100]])^-1)</f>
        <v/>
      </c>
      <c r="AH92" s="6" t="str">
        <f>IF(Table1[[#This Row],[mangrove.weights.ssp126.2100]]="","",Table1[[#This Row],[mangrove.weights.ssp126.2100]]*Table1[[#This Row],[mangrove.mn.ssp126.2100]])</f>
        <v/>
      </c>
      <c r="AI92" s="7" t="e">
        <f t="shared" si="7"/>
        <v>#DIV/0!</v>
      </c>
      <c r="AL92" s="6" t="str">
        <f>IF(Table1[[#This Row],[seagrass.mn.ssp245.2050]]="","",(Table1[[#This Row],[seagrass.sd.ssp245.2050]]/Table1[[#This Row],[seagrass.mn.ssp245.2050]])^-1)</f>
        <v/>
      </c>
      <c r="AM92" s="6" t="str">
        <f>IF(Table1[[#This Row],[seagrass.weights.ssp245.2050]]="","",Table1[[#This Row],[seagrass.weights.ssp245.2050]]*Table1[[#This Row],[seagrass.mn.ssp245.2050]])</f>
        <v/>
      </c>
      <c r="AS92" s="5"/>
      <c r="AT92" s="8"/>
      <c r="AU92" s="8"/>
      <c r="AV92" s="7" t="e">
        <f t="shared" si="8"/>
        <v>#DIV/0!</v>
      </c>
      <c r="AX92" s="5"/>
      <c r="AY92" s="6"/>
      <c r="AZ92" s="6"/>
      <c r="BB92" s="5"/>
      <c r="BC92" s="8"/>
      <c r="BD92" s="8"/>
      <c r="BE92" s="5"/>
      <c r="BF92" s="5"/>
      <c r="BG92" s="6"/>
      <c r="BH92" s="6"/>
      <c r="BI92" s="7" t="e">
        <f t="shared" si="9"/>
        <v>#DIV/0!</v>
      </c>
      <c r="BK92" s="5"/>
      <c r="BL92" s="6"/>
      <c r="BM92" s="6"/>
      <c r="BO92" s="5"/>
      <c r="BP92" s="6"/>
      <c r="BQ92" s="6"/>
      <c r="BR92" s="5"/>
      <c r="BS92" s="5"/>
      <c r="BT92" s="6"/>
      <c r="BU92" s="6"/>
      <c r="BV92" s="7" t="e">
        <f t="shared" si="10"/>
        <v>#DIV/0!</v>
      </c>
      <c r="BX92" s="5"/>
      <c r="BY92" s="8"/>
      <c r="BZ92" s="8"/>
      <c r="CA92" s="5"/>
      <c r="CB92" s="5"/>
      <c r="CC92" s="8"/>
      <c r="CD92" s="8"/>
      <c r="CE92" s="5"/>
      <c r="CF92" s="5"/>
      <c r="CG92" s="12"/>
      <c r="CH92" s="17"/>
      <c r="CI92" s="9" t="e">
        <f t="shared" si="11"/>
        <v>#DIV/0!</v>
      </c>
      <c r="CJ92" s="5"/>
      <c r="CL92" s="5"/>
      <c r="CM92" s="5"/>
      <c r="CP92" s="5"/>
      <c r="CT92" s="5"/>
    </row>
    <row r="93" spans="1:98" x14ac:dyDescent="0.25">
      <c r="A93" s="5" t="s">
        <v>136</v>
      </c>
      <c r="B93" s="5">
        <v>43.33934</v>
      </c>
      <c r="C93" s="5">
        <v>0.678898</v>
      </c>
      <c r="E93" s="5">
        <v>0</v>
      </c>
      <c r="G93" s="5">
        <v>0</v>
      </c>
      <c r="I93" s="5">
        <v>0</v>
      </c>
      <c r="L93" s="6" t="str">
        <f>IF(Table1[[#This Row],[seagrass.mn.ssp126.2050]]="","",(Table1[[#This Row],[seagrass.sd.ssp126.2050]]/Table1[[#This Row],[seagrass.mn.ssp126.2050]])^-1)</f>
        <v/>
      </c>
      <c r="M93" s="6" t="str">
        <f>IF(Table1[[#This Row],[seagrass.weights.ssp126.2050]]="","",Table1[[#This Row],[seagrass.weights.ssp126.2050]]*Table1[[#This Row],[seagrass.mn.ssp126.2050]])</f>
        <v/>
      </c>
      <c r="P93" s="6" t="str">
        <f>IF(Table1[[#This Row],[corals.mn.ssp126.2050]]="","",(Table1[[#This Row],[corals.sd.ssp126.2050]]/Table1[[#This Row],[corals.mn.ssp126.2050]])^-1)</f>
        <v/>
      </c>
      <c r="Q93" s="6" t="str">
        <f>IF(Table1[[#This Row],[coral.weights.ssp126.2050]]="","",Table1[[#This Row],[coral.weights.ssp126.2050]]*Table1[[#This Row],[corals.mn.ssp126.2050]])</f>
        <v/>
      </c>
      <c r="T93" s="6" t="str">
        <f>IF(Table1[[#This Row],[mangrove.mn.ssp126.2050]]="","",(Table1[[#This Row],[mangrove.sd.ssp126.2050]]/Table1[[#This Row],[mangrove.mn.ssp126.2050]])^-1)</f>
        <v/>
      </c>
      <c r="U93" s="6" t="str">
        <f>IF(Table1[[#This Row],[mangrove.weights.ssp126.2050]]="","",Table1[[#This Row],[mangrove.weights.ssp126.2050]]*Table1[[#This Row],[mangrove.mn.ssp126.2050]])</f>
        <v/>
      </c>
      <c r="V93" s="7" t="e">
        <f t="shared" si="6"/>
        <v>#DIV/0!</v>
      </c>
      <c r="Y93" s="6" t="str">
        <f>IF(Table1[[#This Row],[seagrass.mn.ssp126.2100]]="", "", (Table1[[#This Row],[seagrass.sd.ssp126.2100]]/Table1[[#This Row],[seagrass.mn.ssp126.2100]])^-1)</f>
        <v/>
      </c>
      <c r="Z93" s="6" t="str">
        <f>IF(Table1[[#This Row],[seagrass.weights.ssp126.2100]]="","", Table1[[#This Row],[seagrass.weights.ssp126.2100]]*Table1[[#This Row],[seagrass.mn.ssp126.2100]])</f>
        <v/>
      </c>
      <c r="AC93" s="6" t="str">
        <f>IF(Table1[[#This Row],[corals.mn.ssp126.2100]]="","",(Table1[[#This Row],[corals.sd.ssp126.2100]]/Table1[[#This Row],[corals.mn.ssp126.2100]])^-1)</f>
        <v/>
      </c>
      <c r="AD93" s="6" t="str">
        <f>IF( Table1[[#This Row],[Coral.weights.ssp126.2100]]="","", Table1[[#This Row],[Coral.weights.ssp126.2100]]*Table1[[#This Row],[corals.mn.ssp126.2100]])</f>
        <v/>
      </c>
      <c r="AG93" s="8" t="str">
        <f>IF(Table1[[#This Row],[mangrove.mn.ssp126.2100]]="","",(Table1[[#This Row],[mangrove.sd.ssp126.2100]]/Table1[[#This Row],[mangrove.mn.ssp126.2100]])^-1)</f>
        <v/>
      </c>
      <c r="AH93" s="6" t="str">
        <f>IF(Table1[[#This Row],[mangrove.weights.ssp126.2100]]="","",Table1[[#This Row],[mangrove.weights.ssp126.2100]]*Table1[[#This Row],[mangrove.mn.ssp126.2100]])</f>
        <v/>
      </c>
      <c r="AI93" s="7" t="e">
        <f t="shared" si="7"/>
        <v>#DIV/0!</v>
      </c>
      <c r="AL93" s="6" t="str">
        <f>IF(Table1[[#This Row],[seagrass.mn.ssp245.2050]]="","",(Table1[[#This Row],[seagrass.sd.ssp245.2050]]/Table1[[#This Row],[seagrass.mn.ssp245.2050]])^-1)</f>
        <v/>
      </c>
      <c r="AM93" s="6" t="str">
        <f>IF(Table1[[#This Row],[seagrass.weights.ssp245.2050]]="","",Table1[[#This Row],[seagrass.weights.ssp245.2050]]*Table1[[#This Row],[seagrass.mn.ssp245.2050]])</f>
        <v/>
      </c>
      <c r="AS93" s="5"/>
      <c r="AT93" s="8"/>
      <c r="AU93" s="8"/>
      <c r="AV93" s="7" t="e">
        <f t="shared" si="8"/>
        <v>#DIV/0!</v>
      </c>
      <c r="AX93" s="5"/>
      <c r="AY93" s="6"/>
      <c r="AZ93" s="6"/>
      <c r="BB93" s="5"/>
      <c r="BC93" s="8"/>
      <c r="BD93" s="8"/>
      <c r="BE93" s="5"/>
      <c r="BF93" s="5"/>
      <c r="BG93" s="6"/>
      <c r="BH93" s="6"/>
      <c r="BI93" s="7" t="e">
        <f t="shared" si="9"/>
        <v>#DIV/0!</v>
      </c>
      <c r="BK93" s="5"/>
      <c r="BL93" s="6"/>
      <c r="BM93" s="6"/>
      <c r="BO93" s="5"/>
      <c r="BP93" s="6"/>
      <c r="BQ93" s="6"/>
      <c r="BR93" s="5"/>
      <c r="BS93" s="5"/>
      <c r="BT93" s="6"/>
      <c r="BU93" s="6"/>
      <c r="BV93" s="7" t="e">
        <f t="shared" si="10"/>
        <v>#DIV/0!</v>
      </c>
      <c r="BX93" s="5"/>
      <c r="BY93" s="8"/>
      <c r="BZ93" s="8"/>
      <c r="CA93" s="5"/>
      <c r="CB93" s="5"/>
      <c r="CC93" s="8"/>
      <c r="CD93" s="8"/>
      <c r="CE93" s="5"/>
      <c r="CF93" s="5"/>
      <c r="CG93" s="12"/>
      <c r="CH93" s="17"/>
      <c r="CI93" s="9" t="e">
        <f t="shared" si="11"/>
        <v>#DIV/0!</v>
      </c>
      <c r="CJ93" s="5"/>
      <c r="CL93" s="5"/>
      <c r="CM93" s="5"/>
      <c r="CP93" s="5"/>
      <c r="CT93" s="5"/>
    </row>
    <row r="94" spans="1:98" x14ac:dyDescent="0.25">
      <c r="A94" s="5" t="s">
        <v>137</v>
      </c>
      <c r="B94" s="5">
        <v>43.58934</v>
      </c>
      <c r="C94" s="5">
        <v>0.678898</v>
      </c>
      <c r="E94" s="5">
        <v>0</v>
      </c>
      <c r="G94" s="5">
        <v>0</v>
      </c>
      <c r="I94" s="5">
        <v>0</v>
      </c>
      <c r="L94" s="6" t="str">
        <f>IF(Table1[[#This Row],[seagrass.mn.ssp126.2050]]="","",(Table1[[#This Row],[seagrass.sd.ssp126.2050]]/Table1[[#This Row],[seagrass.mn.ssp126.2050]])^-1)</f>
        <v/>
      </c>
      <c r="M94" s="6" t="str">
        <f>IF(Table1[[#This Row],[seagrass.weights.ssp126.2050]]="","",Table1[[#This Row],[seagrass.weights.ssp126.2050]]*Table1[[#This Row],[seagrass.mn.ssp126.2050]])</f>
        <v/>
      </c>
      <c r="P94" s="6" t="str">
        <f>IF(Table1[[#This Row],[corals.mn.ssp126.2050]]="","",(Table1[[#This Row],[corals.sd.ssp126.2050]]/Table1[[#This Row],[corals.mn.ssp126.2050]])^-1)</f>
        <v/>
      </c>
      <c r="Q94" s="6" t="str">
        <f>IF(Table1[[#This Row],[coral.weights.ssp126.2050]]="","",Table1[[#This Row],[coral.weights.ssp126.2050]]*Table1[[#This Row],[corals.mn.ssp126.2050]])</f>
        <v/>
      </c>
      <c r="T94" s="6" t="str">
        <f>IF(Table1[[#This Row],[mangrove.mn.ssp126.2050]]="","",(Table1[[#This Row],[mangrove.sd.ssp126.2050]]/Table1[[#This Row],[mangrove.mn.ssp126.2050]])^-1)</f>
        <v/>
      </c>
      <c r="U94" s="6" t="str">
        <f>IF(Table1[[#This Row],[mangrove.weights.ssp126.2050]]="","",Table1[[#This Row],[mangrove.weights.ssp126.2050]]*Table1[[#This Row],[mangrove.mn.ssp126.2050]])</f>
        <v/>
      </c>
      <c r="V94" s="7" t="e">
        <f t="shared" si="6"/>
        <v>#DIV/0!</v>
      </c>
      <c r="Y94" s="6" t="str">
        <f>IF(Table1[[#This Row],[seagrass.mn.ssp126.2100]]="", "", (Table1[[#This Row],[seagrass.sd.ssp126.2100]]/Table1[[#This Row],[seagrass.mn.ssp126.2100]])^-1)</f>
        <v/>
      </c>
      <c r="Z94" s="6" t="str">
        <f>IF(Table1[[#This Row],[seagrass.weights.ssp126.2100]]="","", Table1[[#This Row],[seagrass.weights.ssp126.2100]]*Table1[[#This Row],[seagrass.mn.ssp126.2100]])</f>
        <v/>
      </c>
      <c r="AC94" s="6" t="str">
        <f>IF(Table1[[#This Row],[corals.mn.ssp126.2100]]="","",(Table1[[#This Row],[corals.sd.ssp126.2100]]/Table1[[#This Row],[corals.mn.ssp126.2100]])^-1)</f>
        <v/>
      </c>
      <c r="AD94" s="6" t="str">
        <f>IF( Table1[[#This Row],[Coral.weights.ssp126.2100]]="","", Table1[[#This Row],[Coral.weights.ssp126.2100]]*Table1[[#This Row],[corals.mn.ssp126.2100]])</f>
        <v/>
      </c>
      <c r="AG94" s="8" t="str">
        <f>IF(Table1[[#This Row],[mangrove.mn.ssp126.2100]]="","",(Table1[[#This Row],[mangrove.sd.ssp126.2100]]/Table1[[#This Row],[mangrove.mn.ssp126.2100]])^-1)</f>
        <v/>
      </c>
      <c r="AH94" s="6" t="str">
        <f>IF(Table1[[#This Row],[mangrove.weights.ssp126.2100]]="","",Table1[[#This Row],[mangrove.weights.ssp126.2100]]*Table1[[#This Row],[mangrove.mn.ssp126.2100]])</f>
        <v/>
      </c>
      <c r="AI94" s="7" t="e">
        <f t="shared" si="7"/>
        <v>#DIV/0!</v>
      </c>
      <c r="AL94" s="6" t="str">
        <f>IF(Table1[[#This Row],[seagrass.mn.ssp245.2050]]="","",(Table1[[#This Row],[seagrass.sd.ssp245.2050]]/Table1[[#This Row],[seagrass.mn.ssp245.2050]])^-1)</f>
        <v/>
      </c>
      <c r="AM94" s="6" t="str">
        <f>IF(Table1[[#This Row],[seagrass.weights.ssp245.2050]]="","",Table1[[#This Row],[seagrass.weights.ssp245.2050]]*Table1[[#This Row],[seagrass.mn.ssp245.2050]])</f>
        <v/>
      </c>
      <c r="AS94" s="5"/>
      <c r="AT94" s="8"/>
      <c r="AU94" s="8"/>
      <c r="AV94" s="7" t="e">
        <f t="shared" si="8"/>
        <v>#DIV/0!</v>
      </c>
      <c r="AX94" s="5"/>
      <c r="AY94" s="6"/>
      <c r="AZ94" s="6"/>
      <c r="BB94" s="5"/>
      <c r="BC94" s="8"/>
      <c r="BD94" s="8"/>
      <c r="BE94" s="5"/>
      <c r="BF94" s="5"/>
      <c r="BG94" s="6"/>
      <c r="BH94" s="6"/>
      <c r="BI94" s="7" t="e">
        <f t="shared" si="9"/>
        <v>#DIV/0!</v>
      </c>
      <c r="BK94" s="5"/>
      <c r="BL94" s="6"/>
      <c r="BM94" s="6"/>
      <c r="BO94" s="5"/>
      <c r="BP94" s="6"/>
      <c r="BQ94" s="6"/>
      <c r="BR94" s="5"/>
      <c r="BS94" s="5"/>
      <c r="BT94" s="6"/>
      <c r="BU94" s="6"/>
      <c r="BV94" s="7" t="e">
        <f t="shared" si="10"/>
        <v>#DIV/0!</v>
      </c>
      <c r="BX94" s="5"/>
      <c r="BY94" s="8"/>
      <c r="BZ94" s="8"/>
      <c r="CA94" s="5"/>
      <c r="CB94" s="5"/>
      <c r="CC94" s="8"/>
      <c r="CD94" s="8"/>
      <c r="CE94" s="5"/>
      <c r="CF94" s="5"/>
      <c r="CG94" s="12"/>
      <c r="CH94" s="17"/>
      <c r="CI94" s="9" t="e">
        <f t="shared" si="11"/>
        <v>#DIV/0!</v>
      </c>
      <c r="CJ94" s="5"/>
      <c r="CL94" s="5"/>
      <c r="CM94" s="5"/>
      <c r="CP94" s="5"/>
      <c r="CT94" s="5"/>
    </row>
    <row r="95" spans="1:98" x14ac:dyDescent="0.25">
      <c r="A95" s="5" t="s">
        <v>138</v>
      </c>
      <c r="B95" s="5">
        <v>43.83934</v>
      </c>
      <c r="C95" s="5">
        <v>0.678898</v>
      </c>
      <c r="E95" s="5">
        <v>0</v>
      </c>
      <c r="G95" s="5">
        <v>0</v>
      </c>
      <c r="I95" s="5">
        <v>0</v>
      </c>
      <c r="L95" s="6" t="str">
        <f>IF(Table1[[#This Row],[seagrass.mn.ssp126.2050]]="","",(Table1[[#This Row],[seagrass.sd.ssp126.2050]]/Table1[[#This Row],[seagrass.mn.ssp126.2050]])^-1)</f>
        <v/>
      </c>
      <c r="M95" s="6" t="str">
        <f>IF(Table1[[#This Row],[seagrass.weights.ssp126.2050]]="","",Table1[[#This Row],[seagrass.weights.ssp126.2050]]*Table1[[#This Row],[seagrass.mn.ssp126.2050]])</f>
        <v/>
      </c>
      <c r="P95" s="6" t="str">
        <f>IF(Table1[[#This Row],[corals.mn.ssp126.2050]]="","",(Table1[[#This Row],[corals.sd.ssp126.2050]]/Table1[[#This Row],[corals.mn.ssp126.2050]])^-1)</f>
        <v/>
      </c>
      <c r="Q95" s="6" t="str">
        <f>IF(Table1[[#This Row],[coral.weights.ssp126.2050]]="","",Table1[[#This Row],[coral.weights.ssp126.2050]]*Table1[[#This Row],[corals.mn.ssp126.2050]])</f>
        <v/>
      </c>
      <c r="T95" s="6" t="str">
        <f>IF(Table1[[#This Row],[mangrove.mn.ssp126.2050]]="","",(Table1[[#This Row],[mangrove.sd.ssp126.2050]]/Table1[[#This Row],[mangrove.mn.ssp126.2050]])^-1)</f>
        <v/>
      </c>
      <c r="U95" s="6" t="str">
        <f>IF(Table1[[#This Row],[mangrove.weights.ssp126.2050]]="","",Table1[[#This Row],[mangrove.weights.ssp126.2050]]*Table1[[#This Row],[mangrove.mn.ssp126.2050]])</f>
        <v/>
      </c>
      <c r="V95" s="7" t="e">
        <f t="shared" si="6"/>
        <v>#DIV/0!</v>
      </c>
      <c r="Y95" s="6" t="str">
        <f>IF(Table1[[#This Row],[seagrass.mn.ssp126.2100]]="", "", (Table1[[#This Row],[seagrass.sd.ssp126.2100]]/Table1[[#This Row],[seagrass.mn.ssp126.2100]])^-1)</f>
        <v/>
      </c>
      <c r="Z95" s="6" t="str">
        <f>IF(Table1[[#This Row],[seagrass.weights.ssp126.2100]]="","", Table1[[#This Row],[seagrass.weights.ssp126.2100]]*Table1[[#This Row],[seagrass.mn.ssp126.2100]])</f>
        <v/>
      </c>
      <c r="AC95" s="6" t="str">
        <f>IF(Table1[[#This Row],[corals.mn.ssp126.2100]]="","",(Table1[[#This Row],[corals.sd.ssp126.2100]]/Table1[[#This Row],[corals.mn.ssp126.2100]])^-1)</f>
        <v/>
      </c>
      <c r="AD95" s="6" t="str">
        <f>IF( Table1[[#This Row],[Coral.weights.ssp126.2100]]="","", Table1[[#This Row],[Coral.weights.ssp126.2100]]*Table1[[#This Row],[corals.mn.ssp126.2100]])</f>
        <v/>
      </c>
      <c r="AG95" s="8" t="str">
        <f>IF(Table1[[#This Row],[mangrove.mn.ssp126.2100]]="","",(Table1[[#This Row],[mangrove.sd.ssp126.2100]]/Table1[[#This Row],[mangrove.mn.ssp126.2100]])^-1)</f>
        <v/>
      </c>
      <c r="AH95" s="6" t="str">
        <f>IF(Table1[[#This Row],[mangrove.weights.ssp126.2100]]="","",Table1[[#This Row],[mangrove.weights.ssp126.2100]]*Table1[[#This Row],[mangrove.mn.ssp126.2100]])</f>
        <v/>
      </c>
      <c r="AI95" s="7" t="e">
        <f t="shared" si="7"/>
        <v>#DIV/0!</v>
      </c>
      <c r="AL95" s="6" t="str">
        <f>IF(Table1[[#This Row],[seagrass.mn.ssp245.2050]]="","",(Table1[[#This Row],[seagrass.sd.ssp245.2050]]/Table1[[#This Row],[seagrass.mn.ssp245.2050]])^-1)</f>
        <v/>
      </c>
      <c r="AM95" s="6" t="str">
        <f>IF(Table1[[#This Row],[seagrass.weights.ssp245.2050]]="","",Table1[[#This Row],[seagrass.weights.ssp245.2050]]*Table1[[#This Row],[seagrass.mn.ssp245.2050]])</f>
        <v/>
      </c>
      <c r="AS95" s="5"/>
      <c r="AT95" s="8"/>
      <c r="AU95" s="8"/>
      <c r="AV95" s="7" t="e">
        <f t="shared" si="8"/>
        <v>#DIV/0!</v>
      </c>
      <c r="AX95" s="5"/>
      <c r="AY95" s="6"/>
      <c r="AZ95" s="6"/>
      <c r="BB95" s="5"/>
      <c r="BC95" s="8"/>
      <c r="BD95" s="8"/>
      <c r="BE95" s="5"/>
      <c r="BF95" s="5"/>
      <c r="BG95" s="6"/>
      <c r="BH95" s="6"/>
      <c r="BI95" s="7" t="e">
        <f t="shared" si="9"/>
        <v>#DIV/0!</v>
      </c>
      <c r="BK95" s="5"/>
      <c r="BL95" s="6"/>
      <c r="BM95" s="6"/>
      <c r="BO95" s="5"/>
      <c r="BP95" s="6"/>
      <c r="BQ95" s="6"/>
      <c r="BR95" s="5"/>
      <c r="BS95" s="5"/>
      <c r="BT95" s="6"/>
      <c r="BU95" s="6"/>
      <c r="BV95" s="7" t="e">
        <f t="shared" si="10"/>
        <v>#DIV/0!</v>
      </c>
      <c r="BX95" s="5"/>
      <c r="BY95" s="8"/>
      <c r="BZ95" s="8"/>
      <c r="CA95" s="5"/>
      <c r="CB95" s="5"/>
      <c r="CC95" s="8"/>
      <c r="CD95" s="8"/>
      <c r="CE95" s="5"/>
      <c r="CF95" s="5"/>
      <c r="CG95" s="12"/>
      <c r="CH95" s="17"/>
      <c r="CI95" s="9" t="e">
        <f t="shared" si="11"/>
        <v>#DIV/0!</v>
      </c>
      <c r="CJ95" s="5"/>
      <c r="CL95" s="5"/>
      <c r="CM95" s="5"/>
      <c r="CP95" s="5"/>
      <c r="CT95" s="5"/>
    </row>
    <row r="96" spans="1:98" x14ac:dyDescent="0.25">
      <c r="A96" s="5" t="s">
        <v>139</v>
      </c>
      <c r="B96" s="5">
        <v>44.08934</v>
      </c>
      <c r="C96" s="5">
        <v>0.678898</v>
      </c>
      <c r="E96" s="5">
        <v>0</v>
      </c>
      <c r="G96" s="5">
        <v>0</v>
      </c>
      <c r="I96" s="5">
        <v>0</v>
      </c>
      <c r="L96" s="6" t="str">
        <f>IF(Table1[[#This Row],[seagrass.mn.ssp126.2050]]="","",(Table1[[#This Row],[seagrass.sd.ssp126.2050]]/Table1[[#This Row],[seagrass.mn.ssp126.2050]])^-1)</f>
        <v/>
      </c>
      <c r="M96" s="6" t="str">
        <f>IF(Table1[[#This Row],[seagrass.weights.ssp126.2050]]="","",Table1[[#This Row],[seagrass.weights.ssp126.2050]]*Table1[[#This Row],[seagrass.mn.ssp126.2050]])</f>
        <v/>
      </c>
      <c r="P96" s="6" t="str">
        <f>IF(Table1[[#This Row],[corals.mn.ssp126.2050]]="","",(Table1[[#This Row],[corals.sd.ssp126.2050]]/Table1[[#This Row],[corals.mn.ssp126.2050]])^-1)</f>
        <v/>
      </c>
      <c r="Q96" s="6" t="str">
        <f>IF(Table1[[#This Row],[coral.weights.ssp126.2050]]="","",Table1[[#This Row],[coral.weights.ssp126.2050]]*Table1[[#This Row],[corals.mn.ssp126.2050]])</f>
        <v/>
      </c>
      <c r="T96" s="6" t="str">
        <f>IF(Table1[[#This Row],[mangrove.mn.ssp126.2050]]="","",(Table1[[#This Row],[mangrove.sd.ssp126.2050]]/Table1[[#This Row],[mangrove.mn.ssp126.2050]])^-1)</f>
        <v/>
      </c>
      <c r="U96" s="6" t="str">
        <f>IF(Table1[[#This Row],[mangrove.weights.ssp126.2050]]="","",Table1[[#This Row],[mangrove.weights.ssp126.2050]]*Table1[[#This Row],[mangrove.mn.ssp126.2050]])</f>
        <v/>
      </c>
      <c r="V96" s="7" t="e">
        <f t="shared" si="6"/>
        <v>#DIV/0!</v>
      </c>
      <c r="Y96" s="6" t="str">
        <f>IF(Table1[[#This Row],[seagrass.mn.ssp126.2100]]="", "", (Table1[[#This Row],[seagrass.sd.ssp126.2100]]/Table1[[#This Row],[seagrass.mn.ssp126.2100]])^-1)</f>
        <v/>
      </c>
      <c r="Z96" s="6" t="str">
        <f>IF(Table1[[#This Row],[seagrass.weights.ssp126.2100]]="","", Table1[[#This Row],[seagrass.weights.ssp126.2100]]*Table1[[#This Row],[seagrass.mn.ssp126.2100]])</f>
        <v/>
      </c>
      <c r="AC96" s="6" t="str">
        <f>IF(Table1[[#This Row],[corals.mn.ssp126.2100]]="","",(Table1[[#This Row],[corals.sd.ssp126.2100]]/Table1[[#This Row],[corals.mn.ssp126.2100]])^-1)</f>
        <v/>
      </c>
      <c r="AD96" s="6" t="str">
        <f>IF( Table1[[#This Row],[Coral.weights.ssp126.2100]]="","", Table1[[#This Row],[Coral.weights.ssp126.2100]]*Table1[[#This Row],[corals.mn.ssp126.2100]])</f>
        <v/>
      </c>
      <c r="AG96" s="8" t="str">
        <f>IF(Table1[[#This Row],[mangrove.mn.ssp126.2100]]="","",(Table1[[#This Row],[mangrove.sd.ssp126.2100]]/Table1[[#This Row],[mangrove.mn.ssp126.2100]])^-1)</f>
        <v/>
      </c>
      <c r="AH96" s="6" t="str">
        <f>IF(Table1[[#This Row],[mangrove.weights.ssp126.2100]]="","",Table1[[#This Row],[mangrove.weights.ssp126.2100]]*Table1[[#This Row],[mangrove.mn.ssp126.2100]])</f>
        <v/>
      </c>
      <c r="AI96" s="7" t="e">
        <f t="shared" si="7"/>
        <v>#DIV/0!</v>
      </c>
      <c r="AL96" s="6" t="str">
        <f>IF(Table1[[#This Row],[seagrass.mn.ssp245.2050]]="","",(Table1[[#This Row],[seagrass.sd.ssp245.2050]]/Table1[[#This Row],[seagrass.mn.ssp245.2050]])^-1)</f>
        <v/>
      </c>
      <c r="AM96" s="6" t="str">
        <f>IF(Table1[[#This Row],[seagrass.weights.ssp245.2050]]="","",Table1[[#This Row],[seagrass.weights.ssp245.2050]]*Table1[[#This Row],[seagrass.mn.ssp245.2050]])</f>
        <v/>
      </c>
      <c r="AS96" s="5"/>
      <c r="AT96" s="8"/>
      <c r="AU96" s="8"/>
      <c r="AV96" s="7" t="e">
        <f t="shared" si="8"/>
        <v>#DIV/0!</v>
      </c>
      <c r="AX96" s="5"/>
      <c r="AY96" s="6"/>
      <c r="AZ96" s="6"/>
      <c r="BB96" s="5"/>
      <c r="BC96" s="8"/>
      <c r="BD96" s="8"/>
      <c r="BE96" s="5"/>
      <c r="BF96" s="5"/>
      <c r="BG96" s="6"/>
      <c r="BH96" s="6"/>
      <c r="BI96" s="7" t="e">
        <f t="shared" si="9"/>
        <v>#DIV/0!</v>
      </c>
      <c r="BK96" s="5"/>
      <c r="BL96" s="6"/>
      <c r="BM96" s="6"/>
      <c r="BO96" s="5"/>
      <c r="BP96" s="6"/>
      <c r="BQ96" s="6"/>
      <c r="BR96" s="5"/>
      <c r="BS96" s="5"/>
      <c r="BT96" s="6"/>
      <c r="BU96" s="6"/>
      <c r="BV96" s="7" t="e">
        <f t="shared" si="10"/>
        <v>#DIV/0!</v>
      </c>
      <c r="BX96" s="5"/>
      <c r="BY96" s="8"/>
      <c r="BZ96" s="8"/>
      <c r="CA96" s="5"/>
      <c r="CB96" s="5"/>
      <c r="CC96" s="8"/>
      <c r="CD96" s="8"/>
      <c r="CE96" s="5"/>
      <c r="CF96" s="5"/>
      <c r="CG96" s="12"/>
      <c r="CH96" s="17"/>
      <c r="CI96" s="9" t="e">
        <f t="shared" si="11"/>
        <v>#DIV/0!</v>
      </c>
      <c r="CJ96" s="5"/>
      <c r="CL96" s="5"/>
      <c r="CM96" s="5"/>
      <c r="CP96" s="5"/>
      <c r="CT96" s="5"/>
    </row>
    <row r="97" spans="1:98" x14ac:dyDescent="0.25">
      <c r="A97" s="5" t="s">
        <v>140</v>
      </c>
      <c r="B97" s="5">
        <v>42.83934</v>
      </c>
      <c r="C97" s="5">
        <v>0.428898</v>
      </c>
      <c r="E97" s="5">
        <v>0</v>
      </c>
      <c r="G97" s="5">
        <v>0</v>
      </c>
      <c r="I97" s="5">
        <v>0</v>
      </c>
      <c r="L97" s="6" t="str">
        <f>IF(Table1[[#This Row],[seagrass.mn.ssp126.2050]]="","",(Table1[[#This Row],[seagrass.sd.ssp126.2050]]/Table1[[#This Row],[seagrass.mn.ssp126.2050]])^-1)</f>
        <v/>
      </c>
      <c r="M97" s="6" t="str">
        <f>IF(Table1[[#This Row],[seagrass.weights.ssp126.2050]]="","",Table1[[#This Row],[seagrass.weights.ssp126.2050]]*Table1[[#This Row],[seagrass.mn.ssp126.2050]])</f>
        <v/>
      </c>
      <c r="P97" s="6" t="str">
        <f>IF(Table1[[#This Row],[corals.mn.ssp126.2050]]="","",(Table1[[#This Row],[corals.sd.ssp126.2050]]/Table1[[#This Row],[corals.mn.ssp126.2050]])^-1)</f>
        <v/>
      </c>
      <c r="Q97" s="6" t="str">
        <f>IF(Table1[[#This Row],[coral.weights.ssp126.2050]]="","",Table1[[#This Row],[coral.weights.ssp126.2050]]*Table1[[#This Row],[corals.mn.ssp126.2050]])</f>
        <v/>
      </c>
      <c r="T97" s="6" t="str">
        <f>IF(Table1[[#This Row],[mangrove.mn.ssp126.2050]]="","",(Table1[[#This Row],[mangrove.sd.ssp126.2050]]/Table1[[#This Row],[mangrove.mn.ssp126.2050]])^-1)</f>
        <v/>
      </c>
      <c r="U97" s="6" t="str">
        <f>IF(Table1[[#This Row],[mangrove.weights.ssp126.2050]]="","",Table1[[#This Row],[mangrove.weights.ssp126.2050]]*Table1[[#This Row],[mangrove.mn.ssp126.2050]])</f>
        <v/>
      </c>
      <c r="V97" s="7" t="e">
        <f t="shared" si="6"/>
        <v>#DIV/0!</v>
      </c>
      <c r="Y97" s="6" t="str">
        <f>IF(Table1[[#This Row],[seagrass.mn.ssp126.2100]]="", "", (Table1[[#This Row],[seagrass.sd.ssp126.2100]]/Table1[[#This Row],[seagrass.mn.ssp126.2100]])^-1)</f>
        <v/>
      </c>
      <c r="Z97" s="6" t="str">
        <f>IF(Table1[[#This Row],[seagrass.weights.ssp126.2100]]="","", Table1[[#This Row],[seagrass.weights.ssp126.2100]]*Table1[[#This Row],[seagrass.mn.ssp126.2100]])</f>
        <v/>
      </c>
      <c r="AC97" s="6" t="str">
        <f>IF(Table1[[#This Row],[corals.mn.ssp126.2100]]="","",(Table1[[#This Row],[corals.sd.ssp126.2100]]/Table1[[#This Row],[corals.mn.ssp126.2100]])^-1)</f>
        <v/>
      </c>
      <c r="AD97" s="6" t="str">
        <f>IF( Table1[[#This Row],[Coral.weights.ssp126.2100]]="","", Table1[[#This Row],[Coral.weights.ssp126.2100]]*Table1[[#This Row],[corals.mn.ssp126.2100]])</f>
        <v/>
      </c>
      <c r="AG97" s="8" t="str">
        <f>IF(Table1[[#This Row],[mangrove.mn.ssp126.2100]]="","",(Table1[[#This Row],[mangrove.sd.ssp126.2100]]/Table1[[#This Row],[mangrove.mn.ssp126.2100]])^-1)</f>
        <v/>
      </c>
      <c r="AH97" s="6" t="str">
        <f>IF(Table1[[#This Row],[mangrove.weights.ssp126.2100]]="","",Table1[[#This Row],[mangrove.weights.ssp126.2100]]*Table1[[#This Row],[mangrove.mn.ssp126.2100]])</f>
        <v/>
      </c>
      <c r="AI97" s="7" t="e">
        <f t="shared" si="7"/>
        <v>#DIV/0!</v>
      </c>
      <c r="AL97" s="6" t="str">
        <f>IF(Table1[[#This Row],[seagrass.mn.ssp245.2050]]="","",(Table1[[#This Row],[seagrass.sd.ssp245.2050]]/Table1[[#This Row],[seagrass.mn.ssp245.2050]])^-1)</f>
        <v/>
      </c>
      <c r="AM97" s="6" t="str">
        <f>IF(Table1[[#This Row],[seagrass.weights.ssp245.2050]]="","",Table1[[#This Row],[seagrass.weights.ssp245.2050]]*Table1[[#This Row],[seagrass.mn.ssp245.2050]])</f>
        <v/>
      </c>
      <c r="AS97" s="5"/>
      <c r="AT97" s="8"/>
      <c r="AU97" s="8"/>
      <c r="AV97" s="7" t="e">
        <f t="shared" si="8"/>
        <v>#DIV/0!</v>
      </c>
      <c r="AX97" s="5"/>
      <c r="AY97" s="6"/>
      <c r="AZ97" s="6"/>
      <c r="BB97" s="5"/>
      <c r="BC97" s="8"/>
      <c r="BD97" s="8"/>
      <c r="BE97" s="5"/>
      <c r="BF97" s="5"/>
      <c r="BG97" s="6"/>
      <c r="BH97" s="6"/>
      <c r="BI97" s="7" t="e">
        <f t="shared" si="9"/>
        <v>#DIV/0!</v>
      </c>
      <c r="BK97" s="5"/>
      <c r="BL97" s="6"/>
      <c r="BM97" s="6"/>
      <c r="BO97" s="5"/>
      <c r="BP97" s="6"/>
      <c r="BQ97" s="6"/>
      <c r="BR97" s="5"/>
      <c r="BS97" s="5"/>
      <c r="BT97" s="6"/>
      <c r="BU97" s="6"/>
      <c r="BV97" s="7" t="e">
        <f t="shared" si="10"/>
        <v>#DIV/0!</v>
      </c>
      <c r="BX97" s="5"/>
      <c r="BY97" s="8"/>
      <c r="BZ97" s="8"/>
      <c r="CA97" s="5"/>
      <c r="CB97" s="5"/>
      <c r="CC97" s="8"/>
      <c r="CD97" s="8"/>
      <c r="CE97" s="5"/>
      <c r="CF97" s="5"/>
      <c r="CG97" s="12"/>
      <c r="CH97" s="17"/>
      <c r="CI97" s="9" t="e">
        <f t="shared" si="11"/>
        <v>#DIV/0!</v>
      </c>
      <c r="CJ97" s="5"/>
      <c r="CL97" s="5"/>
      <c r="CM97" s="5"/>
      <c r="CP97" s="5"/>
      <c r="CT97" s="5"/>
    </row>
    <row r="98" spans="1:98" x14ac:dyDescent="0.25">
      <c r="A98" s="5" t="s">
        <v>141</v>
      </c>
      <c r="B98" s="5">
        <v>43.08934</v>
      </c>
      <c r="C98" s="5">
        <v>0.428898</v>
      </c>
      <c r="E98" s="5">
        <v>0</v>
      </c>
      <c r="G98" s="5">
        <v>0</v>
      </c>
      <c r="I98" s="5">
        <v>0</v>
      </c>
      <c r="L98" s="6" t="str">
        <f>IF(Table1[[#This Row],[seagrass.mn.ssp126.2050]]="","",(Table1[[#This Row],[seagrass.sd.ssp126.2050]]/Table1[[#This Row],[seagrass.mn.ssp126.2050]])^-1)</f>
        <v/>
      </c>
      <c r="M98" s="6" t="str">
        <f>IF(Table1[[#This Row],[seagrass.weights.ssp126.2050]]="","",Table1[[#This Row],[seagrass.weights.ssp126.2050]]*Table1[[#This Row],[seagrass.mn.ssp126.2050]])</f>
        <v/>
      </c>
      <c r="P98" s="6" t="str">
        <f>IF(Table1[[#This Row],[corals.mn.ssp126.2050]]="","",(Table1[[#This Row],[corals.sd.ssp126.2050]]/Table1[[#This Row],[corals.mn.ssp126.2050]])^-1)</f>
        <v/>
      </c>
      <c r="Q98" s="6" t="str">
        <f>IF(Table1[[#This Row],[coral.weights.ssp126.2050]]="","",Table1[[#This Row],[coral.weights.ssp126.2050]]*Table1[[#This Row],[corals.mn.ssp126.2050]])</f>
        <v/>
      </c>
      <c r="T98" s="6" t="str">
        <f>IF(Table1[[#This Row],[mangrove.mn.ssp126.2050]]="","",(Table1[[#This Row],[mangrove.sd.ssp126.2050]]/Table1[[#This Row],[mangrove.mn.ssp126.2050]])^-1)</f>
        <v/>
      </c>
      <c r="U98" s="6" t="str">
        <f>IF(Table1[[#This Row],[mangrove.weights.ssp126.2050]]="","",Table1[[#This Row],[mangrove.weights.ssp126.2050]]*Table1[[#This Row],[mangrove.mn.ssp126.2050]])</f>
        <v/>
      </c>
      <c r="V98" s="7" t="e">
        <f t="shared" si="6"/>
        <v>#DIV/0!</v>
      </c>
      <c r="Y98" s="6" t="str">
        <f>IF(Table1[[#This Row],[seagrass.mn.ssp126.2100]]="", "", (Table1[[#This Row],[seagrass.sd.ssp126.2100]]/Table1[[#This Row],[seagrass.mn.ssp126.2100]])^-1)</f>
        <v/>
      </c>
      <c r="Z98" s="6" t="str">
        <f>IF(Table1[[#This Row],[seagrass.weights.ssp126.2100]]="","", Table1[[#This Row],[seagrass.weights.ssp126.2100]]*Table1[[#This Row],[seagrass.mn.ssp126.2100]])</f>
        <v/>
      </c>
      <c r="AC98" s="6" t="str">
        <f>IF(Table1[[#This Row],[corals.mn.ssp126.2100]]="","",(Table1[[#This Row],[corals.sd.ssp126.2100]]/Table1[[#This Row],[corals.mn.ssp126.2100]])^-1)</f>
        <v/>
      </c>
      <c r="AD98" s="6" t="str">
        <f>IF( Table1[[#This Row],[Coral.weights.ssp126.2100]]="","", Table1[[#This Row],[Coral.weights.ssp126.2100]]*Table1[[#This Row],[corals.mn.ssp126.2100]])</f>
        <v/>
      </c>
      <c r="AG98" s="8" t="str">
        <f>IF(Table1[[#This Row],[mangrove.mn.ssp126.2100]]="","",(Table1[[#This Row],[mangrove.sd.ssp126.2100]]/Table1[[#This Row],[mangrove.mn.ssp126.2100]])^-1)</f>
        <v/>
      </c>
      <c r="AH98" s="6" t="str">
        <f>IF(Table1[[#This Row],[mangrove.weights.ssp126.2100]]="","",Table1[[#This Row],[mangrove.weights.ssp126.2100]]*Table1[[#This Row],[mangrove.mn.ssp126.2100]])</f>
        <v/>
      </c>
      <c r="AI98" s="7" t="e">
        <f t="shared" si="7"/>
        <v>#DIV/0!</v>
      </c>
      <c r="AL98" s="6" t="str">
        <f>IF(Table1[[#This Row],[seagrass.mn.ssp245.2050]]="","",(Table1[[#This Row],[seagrass.sd.ssp245.2050]]/Table1[[#This Row],[seagrass.mn.ssp245.2050]])^-1)</f>
        <v/>
      </c>
      <c r="AM98" s="6" t="str">
        <f>IF(Table1[[#This Row],[seagrass.weights.ssp245.2050]]="","",Table1[[#This Row],[seagrass.weights.ssp245.2050]]*Table1[[#This Row],[seagrass.mn.ssp245.2050]])</f>
        <v/>
      </c>
      <c r="AS98" s="5"/>
      <c r="AT98" s="8"/>
      <c r="AU98" s="8"/>
      <c r="AV98" s="7" t="e">
        <f t="shared" si="8"/>
        <v>#DIV/0!</v>
      </c>
      <c r="AX98" s="5"/>
      <c r="AY98" s="6"/>
      <c r="AZ98" s="6"/>
      <c r="BB98" s="5"/>
      <c r="BC98" s="8"/>
      <c r="BD98" s="8"/>
      <c r="BE98" s="5"/>
      <c r="BF98" s="5"/>
      <c r="BG98" s="6"/>
      <c r="BH98" s="6"/>
      <c r="BI98" s="7" t="e">
        <f t="shared" si="9"/>
        <v>#DIV/0!</v>
      </c>
      <c r="BK98" s="5"/>
      <c r="BL98" s="6"/>
      <c r="BM98" s="6"/>
      <c r="BO98" s="5"/>
      <c r="BP98" s="6"/>
      <c r="BQ98" s="6"/>
      <c r="BR98" s="5"/>
      <c r="BS98" s="5"/>
      <c r="BT98" s="6"/>
      <c r="BU98" s="6"/>
      <c r="BV98" s="7" t="e">
        <f t="shared" si="10"/>
        <v>#DIV/0!</v>
      </c>
      <c r="BX98" s="5"/>
      <c r="BY98" s="8"/>
      <c r="BZ98" s="8"/>
      <c r="CA98" s="5"/>
      <c r="CB98" s="5"/>
      <c r="CC98" s="8"/>
      <c r="CD98" s="8"/>
      <c r="CE98" s="5"/>
      <c r="CF98" s="5"/>
      <c r="CG98" s="12"/>
      <c r="CH98" s="17"/>
      <c r="CI98" s="9" t="e">
        <f t="shared" si="11"/>
        <v>#DIV/0!</v>
      </c>
      <c r="CJ98" s="5"/>
      <c r="CL98" s="5"/>
      <c r="CM98" s="5"/>
      <c r="CP98" s="5"/>
      <c r="CT98" s="5"/>
    </row>
    <row r="99" spans="1:98" x14ac:dyDescent="0.25">
      <c r="A99" s="5" t="s">
        <v>142</v>
      </c>
      <c r="B99" s="5">
        <v>43.33934</v>
      </c>
      <c r="C99" s="5">
        <v>0.428898</v>
      </c>
      <c r="E99" s="5">
        <v>0</v>
      </c>
      <c r="G99" s="5">
        <v>0</v>
      </c>
      <c r="I99" s="5">
        <v>0</v>
      </c>
      <c r="L99" s="6" t="str">
        <f>IF(Table1[[#This Row],[seagrass.mn.ssp126.2050]]="","",(Table1[[#This Row],[seagrass.sd.ssp126.2050]]/Table1[[#This Row],[seagrass.mn.ssp126.2050]])^-1)</f>
        <v/>
      </c>
      <c r="M99" s="6" t="str">
        <f>IF(Table1[[#This Row],[seagrass.weights.ssp126.2050]]="","",Table1[[#This Row],[seagrass.weights.ssp126.2050]]*Table1[[#This Row],[seagrass.mn.ssp126.2050]])</f>
        <v/>
      </c>
      <c r="P99" s="6" t="str">
        <f>IF(Table1[[#This Row],[corals.mn.ssp126.2050]]="","",(Table1[[#This Row],[corals.sd.ssp126.2050]]/Table1[[#This Row],[corals.mn.ssp126.2050]])^-1)</f>
        <v/>
      </c>
      <c r="Q99" s="6" t="str">
        <f>IF(Table1[[#This Row],[coral.weights.ssp126.2050]]="","",Table1[[#This Row],[coral.weights.ssp126.2050]]*Table1[[#This Row],[corals.mn.ssp126.2050]])</f>
        <v/>
      </c>
      <c r="T99" s="6" t="str">
        <f>IF(Table1[[#This Row],[mangrove.mn.ssp126.2050]]="","",(Table1[[#This Row],[mangrove.sd.ssp126.2050]]/Table1[[#This Row],[mangrove.mn.ssp126.2050]])^-1)</f>
        <v/>
      </c>
      <c r="U99" s="6" t="str">
        <f>IF(Table1[[#This Row],[mangrove.weights.ssp126.2050]]="","",Table1[[#This Row],[mangrove.weights.ssp126.2050]]*Table1[[#This Row],[mangrove.mn.ssp126.2050]])</f>
        <v/>
      </c>
      <c r="V99" s="7" t="e">
        <f t="shared" si="6"/>
        <v>#DIV/0!</v>
      </c>
      <c r="Y99" s="6" t="str">
        <f>IF(Table1[[#This Row],[seagrass.mn.ssp126.2100]]="", "", (Table1[[#This Row],[seagrass.sd.ssp126.2100]]/Table1[[#This Row],[seagrass.mn.ssp126.2100]])^-1)</f>
        <v/>
      </c>
      <c r="Z99" s="6" t="str">
        <f>IF(Table1[[#This Row],[seagrass.weights.ssp126.2100]]="","", Table1[[#This Row],[seagrass.weights.ssp126.2100]]*Table1[[#This Row],[seagrass.mn.ssp126.2100]])</f>
        <v/>
      </c>
      <c r="AC99" s="6" t="str">
        <f>IF(Table1[[#This Row],[corals.mn.ssp126.2100]]="","",(Table1[[#This Row],[corals.sd.ssp126.2100]]/Table1[[#This Row],[corals.mn.ssp126.2100]])^-1)</f>
        <v/>
      </c>
      <c r="AD99" s="6" t="str">
        <f>IF( Table1[[#This Row],[Coral.weights.ssp126.2100]]="","", Table1[[#This Row],[Coral.weights.ssp126.2100]]*Table1[[#This Row],[corals.mn.ssp126.2100]])</f>
        <v/>
      </c>
      <c r="AG99" s="8" t="str">
        <f>IF(Table1[[#This Row],[mangrove.mn.ssp126.2100]]="","",(Table1[[#This Row],[mangrove.sd.ssp126.2100]]/Table1[[#This Row],[mangrove.mn.ssp126.2100]])^-1)</f>
        <v/>
      </c>
      <c r="AH99" s="6" t="str">
        <f>IF(Table1[[#This Row],[mangrove.weights.ssp126.2100]]="","",Table1[[#This Row],[mangrove.weights.ssp126.2100]]*Table1[[#This Row],[mangrove.mn.ssp126.2100]])</f>
        <v/>
      </c>
      <c r="AI99" s="7" t="e">
        <f t="shared" si="7"/>
        <v>#DIV/0!</v>
      </c>
      <c r="AL99" s="6" t="str">
        <f>IF(Table1[[#This Row],[seagrass.mn.ssp245.2050]]="","",(Table1[[#This Row],[seagrass.sd.ssp245.2050]]/Table1[[#This Row],[seagrass.mn.ssp245.2050]])^-1)</f>
        <v/>
      </c>
      <c r="AM99" s="6" t="str">
        <f>IF(Table1[[#This Row],[seagrass.weights.ssp245.2050]]="","",Table1[[#This Row],[seagrass.weights.ssp245.2050]]*Table1[[#This Row],[seagrass.mn.ssp245.2050]])</f>
        <v/>
      </c>
      <c r="AS99" s="5"/>
      <c r="AT99" s="8"/>
      <c r="AU99" s="8"/>
      <c r="AV99" s="7" t="e">
        <f t="shared" si="8"/>
        <v>#DIV/0!</v>
      </c>
      <c r="AX99" s="5"/>
      <c r="AY99" s="6"/>
      <c r="AZ99" s="6"/>
      <c r="BB99" s="5"/>
      <c r="BC99" s="8"/>
      <c r="BD99" s="8"/>
      <c r="BE99" s="5"/>
      <c r="BF99" s="5"/>
      <c r="BG99" s="6"/>
      <c r="BH99" s="6"/>
      <c r="BI99" s="7" t="e">
        <f t="shared" si="9"/>
        <v>#DIV/0!</v>
      </c>
      <c r="BK99" s="5"/>
      <c r="BL99" s="6"/>
      <c r="BM99" s="6"/>
      <c r="BO99" s="5"/>
      <c r="BP99" s="6"/>
      <c r="BQ99" s="6"/>
      <c r="BR99" s="5"/>
      <c r="BS99" s="5"/>
      <c r="BT99" s="6"/>
      <c r="BU99" s="6"/>
      <c r="BV99" s="7" t="e">
        <f t="shared" si="10"/>
        <v>#DIV/0!</v>
      </c>
      <c r="BX99" s="5"/>
      <c r="BY99" s="8"/>
      <c r="BZ99" s="8"/>
      <c r="CA99" s="5"/>
      <c r="CB99" s="5"/>
      <c r="CC99" s="8"/>
      <c r="CD99" s="8"/>
      <c r="CE99" s="5"/>
      <c r="CF99" s="5"/>
      <c r="CG99" s="12"/>
      <c r="CH99" s="17"/>
      <c r="CI99" s="9" t="e">
        <f t="shared" si="11"/>
        <v>#DIV/0!</v>
      </c>
      <c r="CJ99" s="5"/>
      <c r="CL99" s="5"/>
      <c r="CM99" s="5"/>
      <c r="CP99" s="5"/>
      <c r="CT99" s="5"/>
    </row>
    <row r="100" spans="1:98" x14ac:dyDescent="0.25">
      <c r="A100" s="5" t="s">
        <v>143</v>
      </c>
      <c r="B100" s="5">
        <v>43.58934</v>
      </c>
      <c r="C100" s="5">
        <v>0.428898</v>
      </c>
      <c r="E100" s="5">
        <v>0</v>
      </c>
      <c r="G100" s="5">
        <v>0</v>
      </c>
      <c r="I100" s="5">
        <v>0</v>
      </c>
      <c r="L100" s="6" t="str">
        <f>IF(Table1[[#This Row],[seagrass.mn.ssp126.2050]]="","",(Table1[[#This Row],[seagrass.sd.ssp126.2050]]/Table1[[#This Row],[seagrass.mn.ssp126.2050]])^-1)</f>
        <v/>
      </c>
      <c r="M100" s="6" t="str">
        <f>IF(Table1[[#This Row],[seagrass.weights.ssp126.2050]]="","",Table1[[#This Row],[seagrass.weights.ssp126.2050]]*Table1[[#This Row],[seagrass.mn.ssp126.2050]])</f>
        <v/>
      </c>
      <c r="P100" s="6" t="str">
        <f>IF(Table1[[#This Row],[corals.mn.ssp126.2050]]="","",(Table1[[#This Row],[corals.sd.ssp126.2050]]/Table1[[#This Row],[corals.mn.ssp126.2050]])^-1)</f>
        <v/>
      </c>
      <c r="Q100" s="6" t="str">
        <f>IF(Table1[[#This Row],[coral.weights.ssp126.2050]]="","",Table1[[#This Row],[coral.weights.ssp126.2050]]*Table1[[#This Row],[corals.mn.ssp126.2050]])</f>
        <v/>
      </c>
      <c r="T100" s="6" t="str">
        <f>IF(Table1[[#This Row],[mangrove.mn.ssp126.2050]]="","",(Table1[[#This Row],[mangrove.sd.ssp126.2050]]/Table1[[#This Row],[mangrove.mn.ssp126.2050]])^-1)</f>
        <v/>
      </c>
      <c r="U100" s="6" t="str">
        <f>IF(Table1[[#This Row],[mangrove.weights.ssp126.2050]]="","",Table1[[#This Row],[mangrove.weights.ssp126.2050]]*Table1[[#This Row],[mangrove.mn.ssp126.2050]])</f>
        <v/>
      </c>
      <c r="V100" s="7" t="e">
        <f t="shared" si="6"/>
        <v>#DIV/0!</v>
      </c>
      <c r="Y100" s="6" t="str">
        <f>IF(Table1[[#This Row],[seagrass.mn.ssp126.2100]]="", "", (Table1[[#This Row],[seagrass.sd.ssp126.2100]]/Table1[[#This Row],[seagrass.mn.ssp126.2100]])^-1)</f>
        <v/>
      </c>
      <c r="Z100" s="6" t="str">
        <f>IF(Table1[[#This Row],[seagrass.weights.ssp126.2100]]="","", Table1[[#This Row],[seagrass.weights.ssp126.2100]]*Table1[[#This Row],[seagrass.mn.ssp126.2100]])</f>
        <v/>
      </c>
      <c r="AC100" s="6" t="str">
        <f>IF(Table1[[#This Row],[corals.mn.ssp126.2100]]="","",(Table1[[#This Row],[corals.sd.ssp126.2100]]/Table1[[#This Row],[corals.mn.ssp126.2100]])^-1)</f>
        <v/>
      </c>
      <c r="AD100" s="6" t="str">
        <f>IF( Table1[[#This Row],[Coral.weights.ssp126.2100]]="","", Table1[[#This Row],[Coral.weights.ssp126.2100]]*Table1[[#This Row],[corals.mn.ssp126.2100]])</f>
        <v/>
      </c>
      <c r="AG100" s="8" t="str">
        <f>IF(Table1[[#This Row],[mangrove.mn.ssp126.2100]]="","",(Table1[[#This Row],[mangrove.sd.ssp126.2100]]/Table1[[#This Row],[mangrove.mn.ssp126.2100]])^-1)</f>
        <v/>
      </c>
      <c r="AH100" s="6" t="str">
        <f>IF(Table1[[#This Row],[mangrove.weights.ssp126.2100]]="","",Table1[[#This Row],[mangrove.weights.ssp126.2100]]*Table1[[#This Row],[mangrove.mn.ssp126.2100]])</f>
        <v/>
      </c>
      <c r="AI100" s="7" t="e">
        <f t="shared" si="7"/>
        <v>#DIV/0!</v>
      </c>
      <c r="AL100" s="6" t="str">
        <f>IF(Table1[[#This Row],[seagrass.mn.ssp245.2050]]="","",(Table1[[#This Row],[seagrass.sd.ssp245.2050]]/Table1[[#This Row],[seagrass.mn.ssp245.2050]])^-1)</f>
        <v/>
      </c>
      <c r="AM100" s="6" t="str">
        <f>IF(Table1[[#This Row],[seagrass.weights.ssp245.2050]]="","",Table1[[#This Row],[seagrass.weights.ssp245.2050]]*Table1[[#This Row],[seagrass.mn.ssp245.2050]])</f>
        <v/>
      </c>
      <c r="AS100" s="5"/>
      <c r="AT100" s="8"/>
      <c r="AU100" s="8"/>
      <c r="AV100" s="7" t="e">
        <f t="shared" si="8"/>
        <v>#DIV/0!</v>
      </c>
      <c r="AX100" s="5"/>
      <c r="AY100" s="6"/>
      <c r="AZ100" s="6"/>
      <c r="BB100" s="5"/>
      <c r="BC100" s="8"/>
      <c r="BD100" s="8"/>
      <c r="BE100" s="5"/>
      <c r="BF100" s="5"/>
      <c r="BG100" s="6"/>
      <c r="BH100" s="6"/>
      <c r="BI100" s="7" t="e">
        <f t="shared" si="9"/>
        <v>#DIV/0!</v>
      </c>
      <c r="BK100" s="5"/>
      <c r="BL100" s="6"/>
      <c r="BM100" s="6"/>
      <c r="BO100" s="5"/>
      <c r="BP100" s="6"/>
      <c r="BQ100" s="6"/>
      <c r="BR100" s="5"/>
      <c r="BS100" s="5"/>
      <c r="BT100" s="6"/>
      <c r="BU100" s="6"/>
      <c r="BV100" s="7" t="e">
        <f t="shared" si="10"/>
        <v>#DIV/0!</v>
      </c>
      <c r="BX100" s="5"/>
      <c r="BY100" s="8"/>
      <c r="BZ100" s="8"/>
      <c r="CA100" s="5"/>
      <c r="CB100" s="5"/>
      <c r="CC100" s="8"/>
      <c r="CD100" s="8"/>
      <c r="CE100" s="5"/>
      <c r="CF100" s="5"/>
      <c r="CG100" s="12"/>
      <c r="CH100" s="17"/>
      <c r="CI100" s="9" t="e">
        <f t="shared" si="11"/>
        <v>#DIV/0!</v>
      </c>
      <c r="CJ100" s="5"/>
      <c r="CL100" s="5"/>
      <c r="CM100" s="5"/>
      <c r="CP100" s="5"/>
      <c r="CT100" s="5"/>
    </row>
    <row r="101" spans="1:98" x14ac:dyDescent="0.25">
      <c r="A101" s="5" t="s">
        <v>144</v>
      </c>
      <c r="B101" s="5">
        <v>42.58934</v>
      </c>
      <c r="C101" s="5">
        <v>0.178898</v>
      </c>
      <c r="E101" s="5">
        <v>0</v>
      </c>
      <c r="G101" s="5">
        <v>0</v>
      </c>
      <c r="I101" s="5">
        <v>0</v>
      </c>
      <c r="L101" s="6" t="str">
        <f>IF(Table1[[#This Row],[seagrass.mn.ssp126.2050]]="","",(Table1[[#This Row],[seagrass.sd.ssp126.2050]]/Table1[[#This Row],[seagrass.mn.ssp126.2050]])^-1)</f>
        <v/>
      </c>
      <c r="M101" s="6" t="str">
        <f>IF(Table1[[#This Row],[seagrass.weights.ssp126.2050]]="","",Table1[[#This Row],[seagrass.weights.ssp126.2050]]*Table1[[#This Row],[seagrass.mn.ssp126.2050]])</f>
        <v/>
      </c>
      <c r="P101" s="6" t="str">
        <f>IF(Table1[[#This Row],[corals.mn.ssp126.2050]]="","",(Table1[[#This Row],[corals.sd.ssp126.2050]]/Table1[[#This Row],[corals.mn.ssp126.2050]])^-1)</f>
        <v/>
      </c>
      <c r="Q101" s="6" t="str">
        <f>IF(Table1[[#This Row],[coral.weights.ssp126.2050]]="","",Table1[[#This Row],[coral.weights.ssp126.2050]]*Table1[[#This Row],[corals.mn.ssp126.2050]])</f>
        <v/>
      </c>
      <c r="T101" s="6" t="str">
        <f>IF(Table1[[#This Row],[mangrove.mn.ssp126.2050]]="","",(Table1[[#This Row],[mangrove.sd.ssp126.2050]]/Table1[[#This Row],[mangrove.mn.ssp126.2050]])^-1)</f>
        <v/>
      </c>
      <c r="U101" s="6" t="str">
        <f>IF(Table1[[#This Row],[mangrove.weights.ssp126.2050]]="","",Table1[[#This Row],[mangrove.weights.ssp126.2050]]*Table1[[#This Row],[mangrove.mn.ssp126.2050]])</f>
        <v/>
      </c>
      <c r="V101" s="7" t="e">
        <f t="shared" si="6"/>
        <v>#DIV/0!</v>
      </c>
      <c r="Y101" s="6" t="str">
        <f>IF(Table1[[#This Row],[seagrass.mn.ssp126.2100]]="", "", (Table1[[#This Row],[seagrass.sd.ssp126.2100]]/Table1[[#This Row],[seagrass.mn.ssp126.2100]])^-1)</f>
        <v/>
      </c>
      <c r="Z101" s="6" t="str">
        <f>IF(Table1[[#This Row],[seagrass.weights.ssp126.2100]]="","", Table1[[#This Row],[seagrass.weights.ssp126.2100]]*Table1[[#This Row],[seagrass.mn.ssp126.2100]])</f>
        <v/>
      </c>
      <c r="AC101" s="6" t="str">
        <f>IF(Table1[[#This Row],[corals.mn.ssp126.2100]]="","",(Table1[[#This Row],[corals.sd.ssp126.2100]]/Table1[[#This Row],[corals.mn.ssp126.2100]])^-1)</f>
        <v/>
      </c>
      <c r="AD101" s="6" t="str">
        <f>IF( Table1[[#This Row],[Coral.weights.ssp126.2100]]="","", Table1[[#This Row],[Coral.weights.ssp126.2100]]*Table1[[#This Row],[corals.mn.ssp126.2100]])</f>
        <v/>
      </c>
      <c r="AG101" s="8" t="str">
        <f>IF(Table1[[#This Row],[mangrove.mn.ssp126.2100]]="","",(Table1[[#This Row],[mangrove.sd.ssp126.2100]]/Table1[[#This Row],[mangrove.mn.ssp126.2100]])^-1)</f>
        <v/>
      </c>
      <c r="AH101" s="6" t="str">
        <f>IF(Table1[[#This Row],[mangrove.weights.ssp126.2100]]="","",Table1[[#This Row],[mangrove.weights.ssp126.2100]]*Table1[[#This Row],[mangrove.mn.ssp126.2100]])</f>
        <v/>
      </c>
      <c r="AI101" s="7" t="e">
        <f t="shared" si="7"/>
        <v>#DIV/0!</v>
      </c>
      <c r="AL101" s="6" t="str">
        <f>IF(Table1[[#This Row],[seagrass.mn.ssp245.2050]]="","",(Table1[[#This Row],[seagrass.sd.ssp245.2050]]/Table1[[#This Row],[seagrass.mn.ssp245.2050]])^-1)</f>
        <v/>
      </c>
      <c r="AM101" s="6" t="str">
        <f>IF(Table1[[#This Row],[seagrass.weights.ssp245.2050]]="","",Table1[[#This Row],[seagrass.weights.ssp245.2050]]*Table1[[#This Row],[seagrass.mn.ssp245.2050]])</f>
        <v/>
      </c>
      <c r="AS101" s="5"/>
      <c r="AT101" s="8"/>
      <c r="AU101" s="8"/>
      <c r="AV101" s="7" t="e">
        <f t="shared" si="8"/>
        <v>#DIV/0!</v>
      </c>
      <c r="AX101" s="5"/>
      <c r="AY101" s="6"/>
      <c r="AZ101" s="6"/>
      <c r="BB101" s="5"/>
      <c r="BC101" s="8"/>
      <c r="BD101" s="8"/>
      <c r="BE101" s="5"/>
      <c r="BF101" s="5"/>
      <c r="BG101" s="6"/>
      <c r="BH101" s="6"/>
      <c r="BI101" s="7" t="e">
        <f t="shared" si="9"/>
        <v>#DIV/0!</v>
      </c>
      <c r="BK101" s="5"/>
      <c r="BL101" s="6"/>
      <c r="BM101" s="6"/>
      <c r="BO101" s="5"/>
      <c r="BP101" s="6"/>
      <c r="BQ101" s="6"/>
      <c r="BR101" s="5"/>
      <c r="BS101" s="5"/>
      <c r="BT101" s="6"/>
      <c r="BU101" s="6"/>
      <c r="BV101" s="7" t="e">
        <f t="shared" si="10"/>
        <v>#DIV/0!</v>
      </c>
      <c r="BX101" s="5"/>
      <c r="BY101" s="8"/>
      <c r="BZ101" s="8"/>
      <c r="CA101" s="5"/>
      <c r="CB101" s="5"/>
      <c r="CC101" s="8"/>
      <c r="CD101" s="8"/>
      <c r="CE101" s="5"/>
      <c r="CF101" s="5"/>
      <c r="CG101" s="12"/>
      <c r="CH101" s="17"/>
      <c r="CI101" s="9" t="e">
        <f t="shared" si="11"/>
        <v>#DIV/0!</v>
      </c>
      <c r="CJ101" s="5"/>
      <c r="CL101" s="5"/>
      <c r="CM101" s="5"/>
      <c r="CP101" s="5"/>
      <c r="CT101" s="5"/>
    </row>
    <row r="102" spans="1:98" x14ac:dyDescent="0.25">
      <c r="A102" s="5" t="s">
        <v>145</v>
      </c>
      <c r="B102" s="5">
        <v>42.83934</v>
      </c>
      <c r="C102" s="5">
        <v>0.178898</v>
      </c>
      <c r="E102" s="5">
        <v>0</v>
      </c>
      <c r="G102" s="5">
        <v>0</v>
      </c>
      <c r="I102" s="5">
        <v>0</v>
      </c>
      <c r="L102" s="6" t="str">
        <f>IF(Table1[[#This Row],[seagrass.mn.ssp126.2050]]="","",(Table1[[#This Row],[seagrass.sd.ssp126.2050]]/Table1[[#This Row],[seagrass.mn.ssp126.2050]])^-1)</f>
        <v/>
      </c>
      <c r="M102" s="6" t="str">
        <f>IF(Table1[[#This Row],[seagrass.weights.ssp126.2050]]="","",Table1[[#This Row],[seagrass.weights.ssp126.2050]]*Table1[[#This Row],[seagrass.mn.ssp126.2050]])</f>
        <v/>
      </c>
      <c r="P102" s="6" t="str">
        <f>IF(Table1[[#This Row],[corals.mn.ssp126.2050]]="","",(Table1[[#This Row],[corals.sd.ssp126.2050]]/Table1[[#This Row],[corals.mn.ssp126.2050]])^-1)</f>
        <v/>
      </c>
      <c r="Q102" s="6" t="str">
        <f>IF(Table1[[#This Row],[coral.weights.ssp126.2050]]="","",Table1[[#This Row],[coral.weights.ssp126.2050]]*Table1[[#This Row],[corals.mn.ssp126.2050]])</f>
        <v/>
      </c>
      <c r="T102" s="6" t="str">
        <f>IF(Table1[[#This Row],[mangrove.mn.ssp126.2050]]="","",(Table1[[#This Row],[mangrove.sd.ssp126.2050]]/Table1[[#This Row],[mangrove.mn.ssp126.2050]])^-1)</f>
        <v/>
      </c>
      <c r="U102" s="6" t="str">
        <f>IF(Table1[[#This Row],[mangrove.weights.ssp126.2050]]="","",Table1[[#This Row],[mangrove.weights.ssp126.2050]]*Table1[[#This Row],[mangrove.mn.ssp126.2050]])</f>
        <v/>
      </c>
      <c r="V102" s="7" t="e">
        <f t="shared" si="6"/>
        <v>#DIV/0!</v>
      </c>
      <c r="Y102" s="6" t="str">
        <f>IF(Table1[[#This Row],[seagrass.mn.ssp126.2100]]="", "", (Table1[[#This Row],[seagrass.sd.ssp126.2100]]/Table1[[#This Row],[seagrass.mn.ssp126.2100]])^-1)</f>
        <v/>
      </c>
      <c r="Z102" s="6" t="str">
        <f>IF(Table1[[#This Row],[seagrass.weights.ssp126.2100]]="","", Table1[[#This Row],[seagrass.weights.ssp126.2100]]*Table1[[#This Row],[seagrass.mn.ssp126.2100]])</f>
        <v/>
      </c>
      <c r="AC102" s="6" t="str">
        <f>IF(Table1[[#This Row],[corals.mn.ssp126.2100]]="","",(Table1[[#This Row],[corals.sd.ssp126.2100]]/Table1[[#This Row],[corals.mn.ssp126.2100]])^-1)</f>
        <v/>
      </c>
      <c r="AD102" s="6" t="str">
        <f>IF( Table1[[#This Row],[Coral.weights.ssp126.2100]]="","", Table1[[#This Row],[Coral.weights.ssp126.2100]]*Table1[[#This Row],[corals.mn.ssp126.2100]])</f>
        <v/>
      </c>
      <c r="AG102" s="8" t="str">
        <f>IF(Table1[[#This Row],[mangrove.mn.ssp126.2100]]="","",(Table1[[#This Row],[mangrove.sd.ssp126.2100]]/Table1[[#This Row],[mangrove.mn.ssp126.2100]])^-1)</f>
        <v/>
      </c>
      <c r="AH102" s="6" t="str">
        <f>IF(Table1[[#This Row],[mangrove.weights.ssp126.2100]]="","",Table1[[#This Row],[mangrove.weights.ssp126.2100]]*Table1[[#This Row],[mangrove.mn.ssp126.2100]])</f>
        <v/>
      </c>
      <c r="AI102" s="7" t="e">
        <f t="shared" si="7"/>
        <v>#DIV/0!</v>
      </c>
      <c r="AL102" s="6" t="str">
        <f>IF(Table1[[#This Row],[seagrass.mn.ssp245.2050]]="","",(Table1[[#This Row],[seagrass.sd.ssp245.2050]]/Table1[[#This Row],[seagrass.mn.ssp245.2050]])^-1)</f>
        <v/>
      </c>
      <c r="AM102" s="6" t="str">
        <f>IF(Table1[[#This Row],[seagrass.weights.ssp245.2050]]="","",Table1[[#This Row],[seagrass.weights.ssp245.2050]]*Table1[[#This Row],[seagrass.mn.ssp245.2050]])</f>
        <v/>
      </c>
      <c r="AS102" s="5"/>
      <c r="AT102" s="8"/>
      <c r="AU102" s="8"/>
      <c r="AV102" s="7" t="e">
        <f t="shared" si="8"/>
        <v>#DIV/0!</v>
      </c>
      <c r="AX102" s="5"/>
      <c r="AY102" s="6"/>
      <c r="AZ102" s="6"/>
      <c r="BB102" s="5"/>
      <c r="BC102" s="8"/>
      <c r="BD102" s="8"/>
      <c r="BE102" s="5"/>
      <c r="BF102" s="5"/>
      <c r="BG102" s="6"/>
      <c r="BH102" s="6"/>
      <c r="BI102" s="7" t="e">
        <f t="shared" si="9"/>
        <v>#DIV/0!</v>
      </c>
      <c r="BK102" s="5"/>
      <c r="BL102" s="6"/>
      <c r="BM102" s="6"/>
      <c r="BO102" s="5"/>
      <c r="BP102" s="6"/>
      <c r="BQ102" s="6"/>
      <c r="BR102" s="5"/>
      <c r="BS102" s="5"/>
      <c r="BT102" s="6"/>
      <c r="BU102" s="6"/>
      <c r="BV102" s="7" t="e">
        <f t="shared" si="10"/>
        <v>#DIV/0!</v>
      </c>
      <c r="BX102" s="5"/>
      <c r="BY102" s="8"/>
      <c r="BZ102" s="8"/>
      <c r="CA102" s="5"/>
      <c r="CB102" s="5"/>
      <c r="CC102" s="8"/>
      <c r="CD102" s="8"/>
      <c r="CE102" s="5"/>
      <c r="CF102" s="5"/>
      <c r="CG102" s="12"/>
      <c r="CH102" s="17"/>
      <c r="CI102" s="9" t="e">
        <f t="shared" si="11"/>
        <v>#DIV/0!</v>
      </c>
      <c r="CJ102" s="5"/>
      <c r="CL102" s="5"/>
      <c r="CM102" s="5"/>
      <c r="CP102" s="5"/>
      <c r="CT102" s="5"/>
    </row>
    <row r="103" spans="1:98" x14ac:dyDescent="0.25">
      <c r="A103" s="5" t="s">
        <v>146</v>
      </c>
      <c r="B103" s="5">
        <v>43.08934</v>
      </c>
      <c r="C103" s="5">
        <v>0.178898</v>
      </c>
      <c r="E103" s="5">
        <v>0</v>
      </c>
      <c r="G103" s="5">
        <v>0</v>
      </c>
      <c r="I103" s="5">
        <v>0</v>
      </c>
      <c r="L103" s="6" t="str">
        <f>IF(Table1[[#This Row],[seagrass.mn.ssp126.2050]]="","",(Table1[[#This Row],[seagrass.sd.ssp126.2050]]/Table1[[#This Row],[seagrass.mn.ssp126.2050]])^-1)</f>
        <v/>
      </c>
      <c r="M103" s="6" t="str">
        <f>IF(Table1[[#This Row],[seagrass.weights.ssp126.2050]]="","",Table1[[#This Row],[seagrass.weights.ssp126.2050]]*Table1[[#This Row],[seagrass.mn.ssp126.2050]])</f>
        <v/>
      </c>
      <c r="P103" s="6" t="str">
        <f>IF(Table1[[#This Row],[corals.mn.ssp126.2050]]="","",(Table1[[#This Row],[corals.sd.ssp126.2050]]/Table1[[#This Row],[corals.mn.ssp126.2050]])^-1)</f>
        <v/>
      </c>
      <c r="Q103" s="6" t="str">
        <f>IF(Table1[[#This Row],[coral.weights.ssp126.2050]]="","",Table1[[#This Row],[coral.weights.ssp126.2050]]*Table1[[#This Row],[corals.mn.ssp126.2050]])</f>
        <v/>
      </c>
      <c r="T103" s="6" t="str">
        <f>IF(Table1[[#This Row],[mangrove.mn.ssp126.2050]]="","",(Table1[[#This Row],[mangrove.sd.ssp126.2050]]/Table1[[#This Row],[mangrove.mn.ssp126.2050]])^-1)</f>
        <v/>
      </c>
      <c r="U103" s="6" t="str">
        <f>IF(Table1[[#This Row],[mangrove.weights.ssp126.2050]]="","",Table1[[#This Row],[mangrove.weights.ssp126.2050]]*Table1[[#This Row],[mangrove.mn.ssp126.2050]])</f>
        <v/>
      </c>
      <c r="V103" s="7" t="e">
        <f t="shared" si="6"/>
        <v>#DIV/0!</v>
      </c>
      <c r="Y103" s="6" t="str">
        <f>IF(Table1[[#This Row],[seagrass.mn.ssp126.2100]]="", "", (Table1[[#This Row],[seagrass.sd.ssp126.2100]]/Table1[[#This Row],[seagrass.mn.ssp126.2100]])^-1)</f>
        <v/>
      </c>
      <c r="Z103" s="6" t="str">
        <f>IF(Table1[[#This Row],[seagrass.weights.ssp126.2100]]="","", Table1[[#This Row],[seagrass.weights.ssp126.2100]]*Table1[[#This Row],[seagrass.mn.ssp126.2100]])</f>
        <v/>
      </c>
      <c r="AC103" s="6" t="str">
        <f>IF(Table1[[#This Row],[corals.mn.ssp126.2100]]="","",(Table1[[#This Row],[corals.sd.ssp126.2100]]/Table1[[#This Row],[corals.mn.ssp126.2100]])^-1)</f>
        <v/>
      </c>
      <c r="AD103" s="6" t="str">
        <f>IF( Table1[[#This Row],[Coral.weights.ssp126.2100]]="","", Table1[[#This Row],[Coral.weights.ssp126.2100]]*Table1[[#This Row],[corals.mn.ssp126.2100]])</f>
        <v/>
      </c>
      <c r="AG103" s="8" t="str">
        <f>IF(Table1[[#This Row],[mangrove.mn.ssp126.2100]]="","",(Table1[[#This Row],[mangrove.sd.ssp126.2100]]/Table1[[#This Row],[mangrove.mn.ssp126.2100]])^-1)</f>
        <v/>
      </c>
      <c r="AH103" s="6" t="str">
        <f>IF(Table1[[#This Row],[mangrove.weights.ssp126.2100]]="","",Table1[[#This Row],[mangrove.weights.ssp126.2100]]*Table1[[#This Row],[mangrove.mn.ssp126.2100]])</f>
        <v/>
      </c>
      <c r="AI103" s="7" t="e">
        <f t="shared" si="7"/>
        <v>#DIV/0!</v>
      </c>
      <c r="AL103" s="6" t="str">
        <f>IF(Table1[[#This Row],[seagrass.mn.ssp245.2050]]="","",(Table1[[#This Row],[seagrass.sd.ssp245.2050]]/Table1[[#This Row],[seagrass.mn.ssp245.2050]])^-1)</f>
        <v/>
      </c>
      <c r="AM103" s="6" t="str">
        <f>IF(Table1[[#This Row],[seagrass.weights.ssp245.2050]]="","",Table1[[#This Row],[seagrass.weights.ssp245.2050]]*Table1[[#This Row],[seagrass.mn.ssp245.2050]])</f>
        <v/>
      </c>
      <c r="AS103" s="5"/>
      <c r="AT103" s="8"/>
      <c r="AU103" s="8"/>
      <c r="AV103" s="7" t="e">
        <f t="shared" si="8"/>
        <v>#DIV/0!</v>
      </c>
      <c r="AX103" s="5"/>
      <c r="AY103" s="6"/>
      <c r="AZ103" s="6"/>
      <c r="BB103" s="5"/>
      <c r="BC103" s="8"/>
      <c r="BD103" s="8"/>
      <c r="BE103" s="5"/>
      <c r="BF103" s="5"/>
      <c r="BG103" s="6"/>
      <c r="BH103" s="6"/>
      <c r="BI103" s="7" t="e">
        <f t="shared" si="9"/>
        <v>#DIV/0!</v>
      </c>
      <c r="BK103" s="5"/>
      <c r="BL103" s="6"/>
      <c r="BM103" s="6"/>
      <c r="BO103" s="5"/>
      <c r="BP103" s="6"/>
      <c r="BQ103" s="6"/>
      <c r="BR103" s="5"/>
      <c r="BS103" s="5"/>
      <c r="BT103" s="6"/>
      <c r="BU103" s="6"/>
      <c r="BV103" s="7" t="e">
        <f t="shared" si="10"/>
        <v>#DIV/0!</v>
      </c>
      <c r="BX103" s="5"/>
      <c r="BY103" s="8"/>
      <c r="BZ103" s="8"/>
      <c r="CA103" s="5"/>
      <c r="CB103" s="5"/>
      <c r="CC103" s="8"/>
      <c r="CD103" s="8"/>
      <c r="CE103" s="5"/>
      <c r="CF103" s="5"/>
      <c r="CG103" s="12"/>
      <c r="CH103" s="17"/>
      <c r="CI103" s="9" t="e">
        <f t="shared" si="11"/>
        <v>#DIV/0!</v>
      </c>
      <c r="CJ103" s="5"/>
      <c r="CL103" s="5"/>
      <c r="CM103" s="5"/>
      <c r="CP103" s="5"/>
      <c r="CT103" s="5"/>
    </row>
    <row r="104" spans="1:98" x14ac:dyDescent="0.25">
      <c r="A104" s="5" t="s">
        <v>147</v>
      </c>
      <c r="B104" s="5">
        <v>43.33934</v>
      </c>
      <c r="C104" s="5">
        <v>0.178898</v>
      </c>
      <c r="E104" s="5">
        <v>0</v>
      </c>
      <c r="G104" s="5">
        <v>0</v>
      </c>
      <c r="I104" s="5">
        <v>0</v>
      </c>
      <c r="L104" s="6" t="str">
        <f>IF(Table1[[#This Row],[seagrass.mn.ssp126.2050]]="","",(Table1[[#This Row],[seagrass.sd.ssp126.2050]]/Table1[[#This Row],[seagrass.mn.ssp126.2050]])^-1)</f>
        <v/>
      </c>
      <c r="M104" s="6" t="str">
        <f>IF(Table1[[#This Row],[seagrass.weights.ssp126.2050]]="","",Table1[[#This Row],[seagrass.weights.ssp126.2050]]*Table1[[#This Row],[seagrass.mn.ssp126.2050]])</f>
        <v/>
      </c>
      <c r="P104" s="6" t="str">
        <f>IF(Table1[[#This Row],[corals.mn.ssp126.2050]]="","",(Table1[[#This Row],[corals.sd.ssp126.2050]]/Table1[[#This Row],[corals.mn.ssp126.2050]])^-1)</f>
        <v/>
      </c>
      <c r="Q104" s="6" t="str">
        <f>IF(Table1[[#This Row],[coral.weights.ssp126.2050]]="","",Table1[[#This Row],[coral.weights.ssp126.2050]]*Table1[[#This Row],[corals.mn.ssp126.2050]])</f>
        <v/>
      </c>
      <c r="T104" s="6" t="str">
        <f>IF(Table1[[#This Row],[mangrove.mn.ssp126.2050]]="","",(Table1[[#This Row],[mangrove.sd.ssp126.2050]]/Table1[[#This Row],[mangrove.mn.ssp126.2050]])^-1)</f>
        <v/>
      </c>
      <c r="U104" s="6" t="str">
        <f>IF(Table1[[#This Row],[mangrove.weights.ssp126.2050]]="","",Table1[[#This Row],[mangrove.weights.ssp126.2050]]*Table1[[#This Row],[mangrove.mn.ssp126.2050]])</f>
        <v/>
      </c>
      <c r="V104" s="7" t="e">
        <f t="shared" si="6"/>
        <v>#DIV/0!</v>
      </c>
      <c r="Y104" s="6" t="str">
        <f>IF(Table1[[#This Row],[seagrass.mn.ssp126.2100]]="", "", (Table1[[#This Row],[seagrass.sd.ssp126.2100]]/Table1[[#This Row],[seagrass.mn.ssp126.2100]])^-1)</f>
        <v/>
      </c>
      <c r="Z104" s="6" t="str">
        <f>IF(Table1[[#This Row],[seagrass.weights.ssp126.2100]]="","", Table1[[#This Row],[seagrass.weights.ssp126.2100]]*Table1[[#This Row],[seagrass.mn.ssp126.2100]])</f>
        <v/>
      </c>
      <c r="AC104" s="6" t="str">
        <f>IF(Table1[[#This Row],[corals.mn.ssp126.2100]]="","",(Table1[[#This Row],[corals.sd.ssp126.2100]]/Table1[[#This Row],[corals.mn.ssp126.2100]])^-1)</f>
        <v/>
      </c>
      <c r="AD104" s="6" t="str">
        <f>IF( Table1[[#This Row],[Coral.weights.ssp126.2100]]="","", Table1[[#This Row],[Coral.weights.ssp126.2100]]*Table1[[#This Row],[corals.mn.ssp126.2100]])</f>
        <v/>
      </c>
      <c r="AG104" s="8" t="str">
        <f>IF(Table1[[#This Row],[mangrove.mn.ssp126.2100]]="","",(Table1[[#This Row],[mangrove.sd.ssp126.2100]]/Table1[[#This Row],[mangrove.mn.ssp126.2100]])^-1)</f>
        <v/>
      </c>
      <c r="AH104" s="6" t="str">
        <f>IF(Table1[[#This Row],[mangrove.weights.ssp126.2100]]="","",Table1[[#This Row],[mangrove.weights.ssp126.2100]]*Table1[[#This Row],[mangrove.mn.ssp126.2100]])</f>
        <v/>
      </c>
      <c r="AI104" s="7" t="e">
        <f t="shared" si="7"/>
        <v>#DIV/0!</v>
      </c>
      <c r="AL104" s="6" t="str">
        <f>IF(Table1[[#This Row],[seagrass.mn.ssp245.2050]]="","",(Table1[[#This Row],[seagrass.sd.ssp245.2050]]/Table1[[#This Row],[seagrass.mn.ssp245.2050]])^-1)</f>
        <v/>
      </c>
      <c r="AM104" s="6" t="str">
        <f>IF(Table1[[#This Row],[seagrass.weights.ssp245.2050]]="","",Table1[[#This Row],[seagrass.weights.ssp245.2050]]*Table1[[#This Row],[seagrass.mn.ssp245.2050]])</f>
        <v/>
      </c>
      <c r="AS104" s="5"/>
      <c r="AT104" s="8"/>
      <c r="AU104" s="8"/>
      <c r="AV104" s="7" t="e">
        <f t="shared" si="8"/>
        <v>#DIV/0!</v>
      </c>
      <c r="AX104" s="5"/>
      <c r="AY104" s="6"/>
      <c r="AZ104" s="6"/>
      <c r="BB104" s="5"/>
      <c r="BC104" s="8"/>
      <c r="BD104" s="8"/>
      <c r="BE104" s="5"/>
      <c r="BF104" s="5"/>
      <c r="BG104" s="6"/>
      <c r="BH104" s="6"/>
      <c r="BI104" s="7" t="e">
        <f t="shared" si="9"/>
        <v>#DIV/0!</v>
      </c>
      <c r="BK104" s="5"/>
      <c r="BL104" s="6"/>
      <c r="BM104" s="6"/>
      <c r="BO104" s="5"/>
      <c r="BP104" s="6"/>
      <c r="BQ104" s="6"/>
      <c r="BR104" s="5"/>
      <c r="BS104" s="5"/>
      <c r="BT104" s="6"/>
      <c r="BU104" s="6"/>
      <c r="BV104" s="7" t="e">
        <f t="shared" si="10"/>
        <v>#DIV/0!</v>
      </c>
      <c r="BX104" s="5"/>
      <c r="BY104" s="8"/>
      <c r="BZ104" s="8"/>
      <c r="CA104" s="5"/>
      <c r="CB104" s="5"/>
      <c r="CC104" s="8"/>
      <c r="CD104" s="8"/>
      <c r="CE104" s="5"/>
      <c r="CF104" s="5"/>
      <c r="CG104" s="12"/>
      <c r="CH104" s="17"/>
      <c r="CI104" s="9" t="e">
        <f t="shared" si="11"/>
        <v>#DIV/0!</v>
      </c>
      <c r="CJ104" s="5"/>
      <c r="CL104" s="5"/>
      <c r="CM104" s="5"/>
      <c r="CP104" s="5"/>
      <c r="CT104" s="5"/>
    </row>
    <row r="105" spans="1:98" x14ac:dyDescent="0.25">
      <c r="A105" s="5" t="s">
        <v>148</v>
      </c>
      <c r="B105" s="5">
        <v>42.33934</v>
      </c>
      <c r="C105" s="5">
        <v>-7.1101999999999999E-2</v>
      </c>
      <c r="E105" s="5">
        <v>0</v>
      </c>
      <c r="G105" s="5">
        <v>0</v>
      </c>
      <c r="I105" s="5">
        <v>0</v>
      </c>
      <c r="L105" s="6" t="str">
        <f>IF(Table1[[#This Row],[seagrass.mn.ssp126.2050]]="","",(Table1[[#This Row],[seagrass.sd.ssp126.2050]]/Table1[[#This Row],[seagrass.mn.ssp126.2050]])^-1)</f>
        <v/>
      </c>
      <c r="M105" s="6" t="str">
        <f>IF(Table1[[#This Row],[seagrass.weights.ssp126.2050]]="","",Table1[[#This Row],[seagrass.weights.ssp126.2050]]*Table1[[#This Row],[seagrass.mn.ssp126.2050]])</f>
        <v/>
      </c>
      <c r="P105" s="6" t="str">
        <f>IF(Table1[[#This Row],[corals.mn.ssp126.2050]]="","",(Table1[[#This Row],[corals.sd.ssp126.2050]]/Table1[[#This Row],[corals.mn.ssp126.2050]])^-1)</f>
        <v/>
      </c>
      <c r="Q105" s="6" t="str">
        <f>IF(Table1[[#This Row],[coral.weights.ssp126.2050]]="","",Table1[[#This Row],[coral.weights.ssp126.2050]]*Table1[[#This Row],[corals.mn.ssp126.2050]])</f>
        <v/>
      </c>
      <c r="T105" s="6" t="str">
        <f>IF(Table1[[#This Row],[mangrove.mn.ssp126.2050]]="","",(Table1[[#This Row],[mangrove.sd.ssp126.2050]]/Table1[[#This Row],[mangrove.mn.ssp126.2050]])^-1)</f>
        <v/>
      </c>
      <c r="U105" s="6" t="str">
        <f>IF(Table1[[#This Row],[mangrove.weights.ssp126.2050]]="","",Table1[[#This Row],[mangrove.weights.ssp126.2050]]*Table1[[#This Row],[mangrove.mn.ssp126.2050]])</f>
        <v/>
      </c>
      <c r="V105" s="7" t="e">
        <f t="shared" si="6"/>
        <v>#DIV/0!</v>
      </c>
      <c r="Y105" s="6" t="str">
        <f>IF(Table1[[#This Row],[seagrass.mn.ssp126.2100]]="", "", (Table1[[#This Row],[seagrass.sd.ssp126.2100]]/Table1[[#This Row],[seagrass.mn.ssp126.2100]])^-1)</f>
        <v/>
      </c>
      <c r="Z105" s="6" t="str">
        <f>IF(Table1[[#This Row],[seagrass.weights.ssp126.2100]]="","", Table1[[#This Row],[seagrass.weights.ssp126.2100]]*Table1[[#This Row],[seagrass.mn.ssp126.2100]])</f>
        <v/>
      </c>
      <c r="AC105" s="6" t="str">
        <f>IF(Table1[[#This Row],[corals.mn.ssp126.2100]]="","",(Table1[[#This Row],[corals.sd.ssp126.2100]]/Table1[[#This Row],[corals.mn.ssp126.2100]])^-1)</f>
        <v/>
      </c>
      <c r="AD105" s="6" t="str">
        <f>IF( Table1[[#This Row],[Coral.weights.ssp126.2100]]="","", Table1[[#This Row],[Coral.weights.ssp126.2100]]*Table1[[#This Row],[corals.mn.ssp126.2100]])</f>
        <v/>
      </c>
      <c r="AG105" s="8" t="str">
        <f>IF(Table1[[#This Row],[mangrove.mn.ssp126.2100]]="","",(Table1[[#This Row],[mangrove.sd.ssp126.2100]]/Table1[[#This Row],[mangrove.mn.ssp126.2100]])^-1)</f>
        <v/>
      </c>
      <c r="AH105" s="6" t="str">
        <f>IF(Table1[[#This Row],[mangrove.weights.ssp126.2100]]="","",Table1[[#This Row],[mangrove.weights.ssp126.2100]]*Table1[[#This Row],[mangrove.mn.ssp126.2100]])</f>
        <v/>
      </c>
      <c r="AI105" s="7" t="e">
        <f t="shared" si="7"/>
        <v>#DIV/0!</v>
      </c>
      <c r="AL105" s="6" t="str">
        <f>IF(Table1[[#This Row],[seagrass.mn.ssp245.2050]]="","",(Table1[[#This Row],[seagrass.sd.ssp245.2050]]/Table1[[#This Row],[seagrass.mn.ssp245.2050]])^-1)</f>
        <v/>
      </c>
      <c r="AM105" s="6" t="str">
        <f>IF(Table1[[#This Row],[seagrass.weights.ssp245.2050]]="","",Table1[[#This Row],[seagrass.weights.ssp245.2050]]*Table1[[#This Row],[seagrass.mn.ssp245.2050]])</f>
        <v/>
      </c>
      <c r="AS105" s="5"/>
      <c r="AT105" s="8"/>
      <c r="AU105" s="8"/>
      <c r="AV105" s="7" t="e">
        <f t="shared" si="8"/>
        <v>#DIV/0!</v>
      </c>
      <c r="AX105" s="5"/>
      <c r="AY105" s="6"/>
      <c r="AZ105" s="6"/>
      <c r="BB105" s="5"/>
      <c r="BC105" s="8"/>
      <c r="BD105" s="8"/>
      <c r="BE105" s="5"/>
      <c r="BF105" s="5"/>
      <c r="BG105" s="6"/>
      <c r="BH105" s="6"/>
      <c r="BI105" s="7" t="e">
        <f t="shared" si="9"/>
        <v>#DIV/0!</v>
      </c>
      <c r="BK105" s="5"/>
      <c r="BL105" s="6"/>
      <c r="BM105" s="6"/>
      <c r="BO105" s="5"/>
      <c r="BP105" s="6"/>
      <c r="BQ105" s="6"/>
      <c r="BR105" s="5"/>
      <c r="BS105" s="5"/>
      <c r="BT105" s="6"/>
      <c r="BU105" s="6"/>
      <c r="BV105" s="7" t="e">
        <f t="shared" si="10"/>
        <v>#DIV/0!</v>
      </c>
      <c r="BX105" s="5"/>
      <c r="BY105" s="8"/>
      <c r="BZ105" s="8"/>
      <c r="CA105" s="5"/>
      <c r="CB105" s="5"/>
      <c r="CC105" s="8"/>
      <c r="CD105" s="8"/>
      <c r="CE105" s="5"/>
      <c r="CF105" s="5"/>
      <c r="CG105" s="12"/>
      <c r="CH105" s="17"/>
      <c r="CI105" s="9" t="e">
        <f t="shared" si="11"/>
        <v>#DIV/0!</v>
      </c>
      <c r="CJ105" s="5"/>
      <c r="CL105" s="5"/>
      <c r="CM105" s="5"/>
      <c r="CP105" s="5"/>
      <c r="CT105" s="5"/>
    </row>
    <row r="106" spans="1:98" x14ac:dyDescent="0.25">
      <c r="A106" s="5" t="s">
        <v>149</v>
      </c>
      <c r="B106" s="5">
        <v>42.58934</v>
      </c>
      <c r="C106" s="5">
        <v>-7.1101999999999999E-2</v>
      </c>
      <c r="E106" s="5">
        <v>0</v>
      </c>
      <c r="G106" s="5">
        <v>0</v>
      </c>
      <c r="I106" s="5">
        <v>0</v>
      </c>
      <c r="L106" s="6" t="str">
        <f>IF(Table1[[#This Row],[seagrass.mn.ssp126.2050]]="","",(Table1[[#This Row],[seagrass.sd.ssp126.2050]]/Table1[[#This Row],[seagrass.mn.ssp126.2050]])^-1)</f>
        <v/>
      </c>
      <c r="M106" s="6" t="str">
        <f>IF(Table1[[#This Row],[seagrass.weights.ssp126.2050]]="","",Table1[[#This Row],[seagrass.weights.ssp126.2050]]*Table1[[#This Row],[seagrass.mn.ssp126.2050]])</f>
        <v/>
      </c>
      <c r="P106" s="6" t="str">
        <f>IF(Table1[[#This Row],[corals.mn.ssp126.2050]]="","",(Table1[[#This Row],[corals.sd.ssp126.2050]]/Table1[[#This Row],[corals.mn.ssp126.2050]])^-1)</f>
        <v/>
      </c>
      <c r="Q106" s="6" t="str">
        <f>IF(Table1[[#This Row],[coral.weights.ssp126.2050]]="","",Table1[[#This Row],[coral.weights.ssp126.2050]]*Table1[[#This Row],[corals.mn.ssp126.2050]])</f>
        <v/>
      </c>
      <c r="T106" s="6" t="str">
        <f>IF(Table1[[#This Row],[mangrove.mn.ssp126.2050]]="","",(Table1[[#This Row],[mangrove.sd.ssp126.2050]]/Table1[[#This Row],[mangrove.mn.ssp126.2050]])^-1)</f>
        <v/>
      </c>
      <c r="U106" s="6" t="str">
        <f>IF(Table1[[#This Row],[mangrove.weights.ssp126.2050]]="","",Table1[[#This Row],[mangrove.weights.ssp126.2050]]*Table1[[#This Row],[mangrove.mn.ssp126.2050]])</f>
        <v/>
      </c>
      <c r="V106" s="7" t="e">
        <f t="shared" si="6"/>
        <v>#DIV/0!</v>
      </c>
      <c r="Y106" s="6" t="str">
        <f>IF(Table1[[#This Row],[seagrass.mn.ssp126.2100]]="", "", (Table1[[#This Row],[seagrass.sd.ssp126.2100]]/Table1[[#This Row],[seagrass.mn.ssp126.2100]])^-1)</f>
        <v/>
      </c>
      <c r="Z106" s="6" t="str">
        <f>IF(Table1[[#This Row],[seagrass.weights.ssp126.2100]]="","", Table1[[#This Row],[seagrass.weights.ssp126.2100]]*Table1[[#This Row],[seagrass.mn.ssp126.2100]])</f>
        <v/>
      </c>
      <c r="AC106" s="6" t="str">
        <f>IF(Table1[[#This Row],[corals.mn.ssp126.2100]]="","",(Table1[[#This Row],[corals.sd.ssp126.2100]]/Table1[[#This Row],[corals.mn.ssp126.2100]])^-1)</f>
        <v/>
      </c>
      <c r="AD106" s="6" t="str">
        <f>IF( Table1[[#This Row],[Coral.weights.ssp126.2100]]="","", Table1[[#This Row],[Coral.weights.ssp126.2100]]*Table1[[#This Row],[corals.mn.ssp126.2100]])</f>
        <v/>
      </c>
      <c r="AG106" s="8" t="str">
        <f>IF(Table1[[#This Row],[mangrove.mn.ssp126.2100]]="","",(Table1[[#This Row],[mangrove.sd.ssp126.2100]]/Table1[[#This Row],[mangrove.mn.ssp126.2100]])^-1)</f>
        <v/>
      </c>
      <c r="AH106" s="6" t="str">
        <f>IF(Table1[[#This Row],[mangrove.weights.ssp126.2100]]="","",Table1[[#This Row],[mangrove.weights.ssp126.2100]]*Table1[[#This Row],[mangrove.mn.ssp126.2100]])</f>
        <v/>
      </c>
      <c r="AI106" s="7" t="e">
        <f t="shared" si="7"/>
        <v>#DIV/0!</v>
      </c>
      <c r="AL106" s="6" t="str">
        <f>IF(Table1[[#This Row],[seagrass.mn.ssp245.2050]]="","",(Table1[[#This Row],[seagrass.sd.ssp245.2050]]/Table1[[#This Row],[seagrass.mn.ssp245.2050]])^-1)</f>
        <v/>
      </c>
      <c r="AM106" s="6" t="str">
        <f>IF(Table1[[#This Row],[seagrass.weights.ssp245.2050]]="","",Table1[[#This Row],[seagrass.weights.ssp245.2050]]*Table1[[#This Row],[seagrass.mn.ssp245.2050]])</f>
        <v/>
      </c>
      <c r="AS106" s="5"/>
      <c r="AT106" s="8"/>
      <c r="AU106" s="8"/>
      <c r="AV106" s="7" t="e">
        <f t="shared" si="8"/>
        <v>#DIV/0!</v>
      </c>
      <c r="AX106" s="5"/>
      <c r="AY106" s="6"/>
      <c r="AZ106" s="6"/>
      <c r="BB106" s="5"/>
      <c r="BC106" s="8"/>
      <c r="BD106" s="8"/>
      <c r="BE106" s="5"/>
      <c r="BF106" s="5"/>
      <c r="BG106" s="6"/>
      <c r="BH106" s="6"/>
      <c r="BI106" s="7" t="e">
        <f t="shared" si="9"/>
        <v>#DIV/0!</v>
      </c>
      <c r="BK106" s="5"/>
      <c r="BL106" s="6"/>
      <c r="BM106" s="6"/>
      <c r="BO106" s="5"/>
      <c r="BP106" s="6"/>
      <c r="BQ106" s="6"/>
      <c r="BR106" s="5"/>
      <c r="BS106" s="5"/>
      <c r="BT106" s="6"/>
      <c r="BU106" s="6"/>
      <c r="BV106" s="7" t="e">
        <f t="shared" si="10"/>
        <v>#DIV/0!</v>
      </c>
      <c r="BX106" s="5"/>
      <c r="BY106" s="8"/>
      <c r="BZ106" s="8"/>
      <c r="CA106" s="5"/>
      <c r="CB106" s="5"/>
      <c r="CC106" s="8"/>
      <c r="CD106" s="8"/>
      <c r="CE106" s="5"/>
      <c r="CF106" s="5"/>
      <c r="CG106" s="12"/>
      <c r="CH106" s="17"/>
      <c r="CI106" s="9" t="e">
        <f t="shared" si="11"/>
        <v>#DIV/0!</v>
      </c>
      <c r="CJ106" s="5"/>
      <c r="CL106" s="5"/>
      <c r="CM106" s="5"/>
      <c r="CP106" s="5"/>
      <c r="CT106" s="5"/>
    </row>
    <row r="107" spans="1:98" x14ac:dyDescent="0.25">
      <c r="A107" s="5" t="s">
        <v>150</v>
      </c>
      <c r="B107" s="5">
        <v>42.83934</v>
      </c>
      <c r="C107" s="5">
        <v>-7.1101999999999999E-2</v>
      </c>
      <c r="E107" s="5">
        <v>0</v>
      </c>
      <c r="G107" s="5">
        <v>0</v>
      </c>
      <c r="I107" s="5">
        <v>0</v>
      </c>
      <c r="L107" s="6" t="str">
        <f>IF(Table1[[#This Row],[seagrass.mn.ssp126.2050]]="","",(Table1[[#This Row],[seagrass.sd.ssp126.2050]]/Table1[[#This Row],[seagrass.mn.ssp126.2050]])^-1)</f>
        <v/>
      </c>
      <c r="M107" s="6" t="str">
        <f>IF(Table1[[#This Row],[seagrass.weights.ssp126.2050]]="","",Table1[[#This Row],[seagrass.weights.ssp126.2050]]*Table1[[#This Row],[seagrass.mn.ssp126.2050]])</f>
        <v/>
      </c>
      <c r="P107" s="6" t="str">
        <f>IF(Table1[[#This Row],[corals.mn.ssp126.2050]]="","",(Table1[[#This Row],[corals.sd.ssp126.2050]]/Table1[[#This Row],[corals.mn.ssp126.2050]])^-1)</f>
        <v/>
      </c>
      <c r="Q107" s="6" t="str">
        <f>IF(Table1[[#This Row],[coral.weights.ssp126.2050]]="","",Table1[[#This Row],[coral.weights.ssp126.2050]]*Table1[[#This Row],[corals.mn.ssp126.2050]])</f>
        <v/>
      </c>
      <c r="T107" s="6" t="str">
        <f>IF(Table1[[#This Row],[mangrove.mn.ssp126.2050]]="","",(Table1[[#This Row],[mangrove.sd.ssp126.2050]]/Table1[[#This Row],[mangrove.mn.ssp126.2050]])^-1)</f>
        <v/>
      </c>
      <c r="U107" s="6" t="str">
        <f>IF(Table1[[#This Row],[mangrove.weights.ssp126.2050]]="","",Table1[[#This Row],[mangrove.weights.ssp126.2050]]*Table1[[#This Row],[mangrove.mn.ssp126.2050]])</f>
        <v/>
      </c>
      <c r="V107" s="7" t="e">
        <f t="shared" si="6"/>
        <v>#DIV/0!</v>
      </c>
      <c r="Y107" s="6" t="str">
        <f>IF(Table1[[#This Row],[seagrass.mn.ssp126.2100]]="", "", (Table1[[#This Row],[seagrass.sd.ssp126.2100]]/Table1[[#This Row],[seagrass.mn.ssp126.2100]])^-1)</f>
        <v/>
      </c>
      <c r="Z107" s="6" t="str">
        <f>IF(Table1[[#This Row],[seagrass.weights.ssp126.2100]]="","", Table1[[#This Row],[seagrass.weights.ssp126.2100]]*Table1[[#This Row],[seagrass.mn.ssp126.2100]])</f>
        <v/>
      </c>
      <c r="AC107" s="6" t="str">
        <f>IF(Table1[[#This Row],[corals.mn.ssp126.2100]]="","",(Table1[[#This Row],[corals.sd.ssp126.2100]]/Table1[[#This Row],[corals.mn.ssp126.2100]])^-1)</f>
        <v/>
      </c>
      <c r="AD107" s="6" t="str">
        <f>IF( Table1[[#This Row],[Coral.weights.ssp126.2100]]="","", Table1[[#This Row],[Coral.weights.ssp126.2100]]*Table1[[#This Row],[corals.mn.ssp126.2100]])</f>
        <v/>
      </c>
      <c r="AG107" s="8" t="str">
        <f>IF(Table1[[#This Row],[mangrove.mn.ssp126.2100]]="","",(Table1[[#This Row],[mangrove.sd.ssp126.2100]]/Table1[[#This Row],[mangrove.mn.ssp126.2100]])^-1)</f>
        <v/>
      </c>
      <c r="AH107" s="6" t="str">
        <f>IF(Table1[[#This Row],[mangrove.weights.ssp126.2100]]="","",Table1[[#This Row],[mangrove.weights.ssp126.2100]]*Table1[[#This Row],[mangrove.mn.ssp126.2100]])</f>
        <v/>
      </c>
      <c r="AI107" s="7" t="e">
        <f t="shared" si="7"/>
        <v>#DIV/0!</v>
      </c>
      <c r="AL107" s="6" t="str">
        <f>IF(Table1[[#This Row],[seagrass.mn.ssp245.2050]]="","",(Table1[[#This Row],[seagrass.sd.ssp245.2050]]/Table1[[#This Row],[seagrass.mn.ssp245.2050]])^-1)</f>
        <v/>
      </c>
      <c r="AM107" s="6" t="str">
        <f>IF(Table1[[#This Row],[seagrass.weights.ssp245.2050]]="","",Table1[[#This Row],[seagrass.weights.ssp245.2050]]*Table1[[#This Row],[seagrass.mn.ssp245.2050]])</f>
        <v/>
      </c>
      <c r="AS107" s="5"/>
      <c r="AT107" s="8"/>
      <c r="AU107" s="8"/>
      <c r="AV107" s="7" t="e">
        <f t="shared" si="8"/>
        <v>#DIV/0!</v>
      </c>
      <c r="AX107" s="5"/>
      <c r="AY107" s="6"/>
      <c r="AZ107" s="6"/>
      <c r="BB107" s="5"/>
      <c r="BC107" s="8"/>
      <c r="BD107" s="8"/>
      <c r="BE107" s="5"/>
      <c r="BF107" s="5"/>
      <c r="BG107" s="6"/>
      <c r="BH107" s="6"/>
      <c r="BI107" s="7" t="e">
        <f t="shared" si="9"/>
        <v>#DIV/0!</v>
      </c>
      <c r="BK107" s="5"/>
      <c r="BL107" s="6"/>
      <c r="BM107" s="6"/>
      <c r="BO107" s="5"/>
      <c r="BP107" s="6"/>
      <c r="BQ107" s="6"/>
      <c r="BR107" s="5"/>
      <c r="BS107" s="5"/>
      <c r="BT107" s="6"/>
      <c r="BU107" s="6"/>
      <c r="BV107" s="7" t="e">
        <f t="shared" si="10"/>
        <v>#DIV/0!</v>
      </c>
      <c r="BX107" s="5"/>
      <c r="BY107" s="8"/>
      <c r="BZ107" s="8"/>
      <c r="CA107" s="5"/>
      <c r="CB107" s="5"/>
      <c r="CC107" s="8"/>
      <c r="CD107" s="8"/>
      <c r="CE107" s="5"/>
      <c r="CF107" s="5"/>
      <c r="CG107" s="12"/>
      <c r="CH107" s="17"/>
      <c r="CI107" s="9" t="e">
        <f t="shared" si="11"/>
        <v>#DIV/0!</v>
      </c>
      <c r="CJ107" s="5"/>
      <c r="CL107" s="5"/>
      <c r="CM107" s="5"/>
      <c r="CP107" s="5"/>
      <c r="CT107" s="5"/>
    </row>
    <row r="108" spans="1:98" x14ac:dyDescent="0.25">
      <c r="A108" s="5" t="s">
        <v>151</v>
      </c>
      <c r="B108" s="5">
        <v>43.08934</v>
      </c>
      <c r="C108" s="5">
        <v>-7.1101999999999999E-2</v>
      </c>
      <c r="E108" s="5">
        <v>0</v>
      </c>
      <c r="G108" s="5">
        <v>0</v>
      </c>
      <c r="I108" s="5">
        <v>0</v>
      </c>
      <c r="L108" s="6" t="str">
        <f>IF(Table1[[#This Row],[seagrass.mn.ssp126.2050]]="","",(Table1[[#This Row],[seagrass.sd.ssp126.2050]]/Table1[[#This Row],[seagrass.mn.ssp126.2050]])^-1)</f>
        <v/>
      </c>
      <c r="M108" s="6" t="str">
        <f>IF(Table1[[#This Row],[seagrass.weights.ssp126.2050]]="","",Table1[[#This Row],[seagrass.weights.ssp126.2050]]*Table1[[#This Row],[seagrass.mn.ssp126.2050]])</f>
        <v/>
      </c>
      <c r="P108" s="6" t="str">
        <f>IF(Table1[[#This Row],[corals.mn.ssp126.2050]]="","",(Table1[[#This Row],[corals.sd.ssp126.2050]]/Table1[[#This Row],[corals.mn.ssp126.2050]])^-1)</f>
        <v/>
      </c>
      <c r="Q108" s="6" t="str">
        <f>IF(Table1[[#This Row],[coral.weights.ssp126.2050]]="","",Table1[[#This Row],[coral.weights.ssp126.2050]]*Table1[[#This Row],[corals.mn.ssp126.2050]])</f>
        <v/>
      </c>
      <c r="T108" s="6" t="str">
        <f>IF(Table1[[#This Row],[mangrove.mn.ssp126.2050]]="","",(Table1[[#This Row],[mangrove.sd.ssp126.2050]]/Table1[[#This Row],[mangrove.mn.ssp126.2050]])^-1)</f>
        <v/>
      </c>
      <c r="U108" s="6" t="str">
        <f>IF(Table1[[#This Row],[mangrove.weights.ssp126.2050]]="","",Table1[[#This Row],[mangrove.weights.ssp126.2050]]*Table1[[#This Row],[mangrove.mn.ssp126.2050]])</f>
        <v/>
      </c>
      <c r="V108" s="7" t="e">
        <f t="shared" si="6"/>
        <v>#DIV/0!</v>
      </c>
      <c r="Y108" s="6" t="str">
        <f>IF(Table1[[#This Row],[seagrass.mn.ssp126.2100]]="", "", (Table1[[#This Row],[seagrass.sd.ssp126.2100]]/Table1[[#This Row],[seagrass.mn.ssp126.2100]])^-1)</f>
        <v/>
      </c>
      <c r="Z108" s="6" t="str">
        <f>IF(Table1[[#This Row],[seagrass.weights.ssp126.2100]]="","", Table1[[#This Row],[seagrass.weights.ssp126.2100]]*Table1[[#This Row],[seagrass.mn.ssp126.2100]])</f>
        <v/>
      </c>
      <c r="AC108" s="6" t="str">
        <f>IF(Table1[[#This Row],[corals.mn.ssp126.2100]]="","",(Table1[[#This Row],[corals.sd.ssp126.2100]]/Table1[[#This Row],[corals.mn.ssp126.2100]])^-1)</f>
        <v/>
      </c>
      <c r="AD108" s="6" t="str">
        <f>IF( Table1[[#This Row],[Coral.weights.ssp126.2100]]="","", Table1[[#This Row],[Coral.weights.ssp126.2100]]*Table1[[#This Row],[corals.mn.ssp126.2100]])</f>
        <v/>
      </c>
      <c r="AG108" s="8" t="str">
        <f>IF(Table1[[#This Row],[mangrove.mn.ssp126.2100]]="","",(Table1[[#This Row],[mangrove.sd.ssp126.2100]]/Table1[[#This Row],[mangrove.mn.ssp126.2100]])^-1)</f>
        <v/>
      </c>
      <c r="AH108" s="6" t="str">
        <f>IF(Table1[[#This Row],[mangrove.weights.ssp126.2100]]="","",Table1[[#This Row],[mangrove.weights.ssp126.2100]]*Table1[[#This Row],[mangrove.mn.ssp126.2100]])</f>
        <v/>
      </c>
      <c r="AI108" s="7" t="e">
        <f t="shared" si="7"/>
        <v>#DIV/0!</v>
      </c>
      <c r="AL108" s="6" t="str">
        <f>IF(Table1[[#This Row],[seagrass.mn.ssp245.2050]]="","",(Table1[[#This Row],[seagrass.sd.ssp245.2050]]/Table1[[#This Row],[seagrass.mn.ssp245.2050]])^-1)</f>
        <v/>
      </c>
      <c r="AM108" s="6" t="str">
        <f>IF(Table1[[#This Row],[seagrass.weights.ssp245.2050]]="","",Table1[[#This Row],[seagrass.weights.ssp245.2050]]*Table1[[#This Row],[seagrass.mn.ssp245.2050]])</f>
        <v/>
      </c>
      <c r="AS108" s="5"/>
      <c r="AT108" s="8"/>
      <c r="AU108" s="8"/>
      <c r="AV108" s="7" t="e">
        <f t="shared" si="8"/>
        <v>#DIV/0!</v>
      </c>
      <c r="AX108" s="5"/>
      <c r="AY108" s="6"/>
      <c r="AZ108" s="6"/>
      <c r="BB108" s="5"/>
      <c r="BC108" s="8"/>
      <c r="BD108" s="8"/>
      <c r="BE108" s="5"/>
      <c r="BF108" s="5"/>
      <c r="BG108" s="6"/>
      <c r="BH108" s="6"/>
      <c r="BI108" s="7" t="e">
        <f t="shared" si="9"/>
        <v>#DIV/0!</v>
      </c>
      <c r="BK108" s="5"/>
      <c r="BL108" s="6"/>
      <c r="BM108" s="6"/>
      <c r="BO108" s="5"/>
      <c r="BP108" s="6"/>
      <c r="BQ108" s="6"/>
      <c r="BR108" s="5"/>
      <c r="BS108" s="5"/>
      <c r="BT108" s="6"/>
      <c r="BU108" s="6"/>
      <c r="BV108" s="7" t="e">
        <f t="shared" si="10"/>
        <v>#DIV/0!</v>
      </c>
      <c r="BX108" s="5"/>
      <c r="BY108" s="8"/>
      <c r="BZ108" s="8"/>
      <c r="CA108" s="5"/>
      <c r="CB108" s="5"/>
      <c r="CC108" s="8"/>
      <c r="CD108" s="8"/>
      <c r="CE108" s="5"/>
      <c r="CF108" s="5"/>
      <c r="CG108" s="12"/>
      <c r="CH108" s="17"/>
      <c r="CI108" s="9" t="e">
        <f t="shared" si="11"/>
        <v>#DIV/0!</v>
      </c>
      <c r="CJ108" s="5"/>
      <c r="CL108" s="5"/>
      <c r="CM108" s="5"/>
      <c r="CP108" s="5"/>
      <c r="CT108" s="5"/>
    </row>
    <row r="109" spans="1:98" x14ac:dyDescent="0.25">
      <c r="A109" s="5" t="s">
        <v>152</v>
      </c>
      <c r="B109" s="5">
        <v>43.33934</v>
      </c>
      <c r="C109" s="5">
        <v>-7.1101999999999999E-2</v>
      </c>
      <c r="E109" s="5">
        <v>0</v>
      </c>
      <c r="G109" s="5">
        <v>0</v>
      </c>
      <c r="I109" s="5">
        <v>0</v>
      </c>
      <c r="L109" s="6" t="str">
        <f>IF(Table1[[#This Row],[seagrass.mn.ssp126.2050]]="","",(Table1[[#This Row],[seagrass.sd.ssp126.2050]]/Table1[[#This Row],[seagrass.mn.ssp126.2050]])^-1)</f>
        <v/>
      </c>
      <c r="M109" s="6" t="str">
        <f>IF(Table1[[#This Row],[seagrass.weights.ssp126.2050]]="","",Table1[[#This Row],[seagrass.weights.ssp126.2050]]*Table1[[#This Row],[seagrass.mn.ssp126.2050]])</f>
        <v/>
      </c>
      <c r="P109" s="6" t="str">
        <f>IF(Table1[[#This Row],[corals.mn.ssp126.2050]]="","",(Table1[[#This Row],[corals.sd.ssp126.2050]]/Table1[[#This Row],[corals.mn.ssp126.2050]])^-1)</f>
        <v/>
      </c>
      <c r="Q109" s="6" t="str">
        <f>IF(Table1[[#This Row],[coral.weights.ssp126.2050]]="","",Table1[[#This Row],[coral.weights.ssp126.2050]]*Table1[[#This Row],[corals.mn.ssp126.2050]])</f>
        <v/>
      </c>
      <c r="T109" s="6" t="str">
        <f>IF(Table1[[#This Row],[mangrove.mn.ssp126.2050]]="","",(Table1[[#This Row],[mangrove.sd.ssp126.2050]]/Table1[[#This Row],[mangrove.mn.ssp126.2050]])^-1)</f>
        <v/>
      </c>
      <c r="U109" s="6" t="str">
        <f>IF(Table1[[#This Row],[mangrove.weights.ssp126.2050]]="","",Table1[[#This Row],[mangrove.weights.ssp126.2050]]*Table1[[#This Row],[mangrove.mn.ssp126.2050]])</f>
        <v/>
      </c>
      <c r="V109" s="7" t="e">
        <f t="shared" si="6"/>
        <v>#DIV/0!</v>
      </c>
      <c r="Y109" s="6" t="str">
        <f>IF(Table1[[#This Row],[seagrass.mn.ssp126.2100]]="", "", (Table1[[#This Row],[seagrass.sd.ssp126.2100]]/Table1[[#This Row],[seagrass.mn.ssp126.2100]])^-1)</f>
        <v/>
      </c>
      <c r="Z109" s="6" t="str">
        <f>IF(Table1[[#This Row],[seagrass.weights.ssp126.2100]]="","", Table1[[#This Row],[seagrass.weights.ssp126.2100]]*Table1[[#This Row],[seagrass.mn.ssp126.2100]])</f>
        <v/>
      </c>
      <c r="AC109" s="6" t="str">
        <f>IF(Table1[[#This Row],[corals.mn.ssp126.2100]]="","",(Table1[[#This Row],[corals.sd.ssp126.2100]]/Table1[[#This Row],[corals.mn.ssp126.2100]])^-1)</f>
        <v/>
      </c>
      <c r="AD109" s="6" t="str">
        <f>IF( Table1[[#This Row],[Coral.weights.ssp126.2100]]="","", Table1[[#This Row],[Coral.weights.ssp126.2100]]*Table1[[#This Row],[corals.mn.ssp126.2100]])</f>
        <v/>
      </c>
      <c r="AG109" s="8" t="str">
        <f>IF(Table1[[#This Row],[mangrove.mn.ssp126.2100]]="","",(Table1[[#This Row],[mangrove.sd.ssp126.2100]]/Table1[[#This Row],[mangrove.mn.ssp126.2100]])^-1)</f>
        <v/>
      </c>
      <c r="AH109" s="6" t="str">
        <f>IF(Table1[[#This Row],[mangrove.weights.ssp126.2100]]="","",Table1[[#This Row],[mangrove.weights.ssp126.2100]]*Table1[[#This Row],[mangrove.mn.ssp126.2100]])</f>
        <v/>
      </c>
      <c r="AI109" s="7" t="e">
        <f t="shared" si="7"/>
        <v>#DIV/0!</v>
      </c>
      <c r="AL109" s="6" t="str">
        <f>IF(Table1[[#This Row],[seagrass.mn.ssp245.2050]]="","",(Table1[[#This Row],[seagrass.sd.ssp245.2050]]/Table1[[#This Row],[seagrass.mn.ssp245.2050]])^-1)</f>
        <v/>
      </c>
      <c r="AM109" s="6" t="str">
        <f>IF(Table1[[#This Row],[seagrass.weights.ssp245.2050]]="","",Table1[[#This Row],[seagrass.weights.ssp245.2050]]*Table1[[#This Row],[seagrass.mn.ssp245.2050]])</f>
        <v/>
      </c>
      <c r="AS109" s="5"/>
      <c r="AT109" s="8"/>
      <c r="AU109" s="8"/>
      <c r="AV109" s="7" t="e">
        <f t="shared" si="8"/>
        <v>#DIV/0!</v>
      </c>
      <c r="AX109" s="5"/>
      <c r="AY109" s="6"/>
      <c r="AZ109" s="6"/>
      <c r="BB109" s="5"/>
      <c r="BC109" s="8"/>
      <c r="BD109" s="8"/>
      <c r="BE109" s="5"/>
      <c r="BF109" s="5"/>
      <c r="BG109" s="6"/>
      <c r="BH109" s="6"/>
      <c r="BI109" s="7" t="e">
        <f t="shared" si="9"/>
        <v>#DIV/0!</v>
      </c>
      <c r="BK109" s="5"/>
      <c r="BL109" s="6"/>
      <c r="BM109" s="6"/>
      <c r="BO109" s="5"/>
      <c r="BP109" s="6"/>
      <c r="BQ109" s="6"/>
      <c r="BR109" s="5"/>
      <c r="BS109" s="5"/>
      <c r="BT109" s="6"/>
      <c r="BU109" s="6"/>
      <c r="BV109" s="7" t="e">
        <f t="shared" si="10"/>
        <v>#DIV/0!</v>
      </c>
      <c r="BX109" s="5"/>
      <c r="BY109" s="8"/>
      <c r="BZ109" s="8"/>
      <c r="CA109" s="5"/>
      <c r="CB109" s="5"/>
      <c r="CC109" s="8"/>
      <c r="CD109" s="8"/>
      <c r="CE109" s="5"/>
      <c r="CF109" s="5"/>
      <c r="CG109" s="12"/>
      <c r="CH109" s="17"/>
      <c r="CI109" s="9" t="e">
        <f t="shared" si="11"/>
        <v>#DIV/0!</v>
      </c>
      <c r="CJ109" s="5"/>
      <c r="CL109" s="5"/>
      <c r="CM109" s="5"/>
      <c r="CP109" s="5"/>
      <c r="CT109" s="5"/>
    </row>
    <row r="110" spans="1:98" x14ac:dyDescent="0.25">
      <c r="A110" s="5" t="s">
        <v>153</v>
      </c>
      <c r="B110" s="5">
        <v>42.08934</v>
      </c>
      <c r="C110" s="5">
        <v>-0.321102</v>
      </c>
      <c r="E110" s="5">
        <v>0</v>
      </c>
      <c r="G110" s="5">
        <v>0</v>
      </c>
      <c r="I110" s="5">
        <v>0</v>
      </c>
      <c r="L110" s="6" t="str">
        <f>IF(Table1[[#This Row],[seagrass.mn.ssp126.2050]]="","",(Table1[[#This Row],[seagrass.sd.ssp126.2050]]/Table1[[#This Row],[seagrass.mn.ssp126.2050]])^-1)</f>
        <v/>
      </c>
      <c r="M110" s="6" t="str">
        <f>IF(Table1[[#This Row],[seagrass.weights.ssp126.2050]]="","",Table1[[#This Row],[seagrass.weights.ssp126.2050]]*Table1[[#This Row],[seagrass.mn.ssp126.2050]])</f>
        <v/>
      </c>
      <c r="P110" s="6" t="str">
        <f>IF(Table1[[#This Row],[corals.mn.ssp126.2050]]="","",(Table1[[#This Row],[corals.sd.ssp126.2050]]/Table1[[#This Row],[corals.mn.ssp126.2050]])^-1)</f>
        <v/>
      </c>
      <c r="Q110" s="6" t="str">
        <f>IF(Table1[[#This Row],[coral.weights.ssp126.2050]]="","",Table1[[#This Row],[coral.weights.ssp126.2050]]*Table1[[#This Row],[corals.mn.ssp126.2050]])</f>
        <v/>
      </c>
      <c r="T110" s="6" t="str">
        <f>IF(Table1[[#This Row],[mangrove.mn.ssp126.2050]]="","",(Table1[[#This Row],[mangrove.sd.ssp126.2050]]/Table1[[#This Row],[mangrove.mn.ssp126.2050]])^-1)</f>
        <v/>
      </c>
      <c r="U110" s="6" t="str">
        <f>IF(Table1[[#This Row],[mangrove.weights.ssp126.2050]]="","",Table1[[#This Row],[mangrove.weights.ssp126.2050]]*Table1[[#This Row],[mangrove.mn.ssp126.2050]])</f>
        <v/>
      </c>
      <c r="V110" s="7" t="e">
        <f t="shared" si="6"/>
        <v>#DIV/0!</v>
      </c>
      <c r="Y110" s="6" t="str">
        <f>IF(Table1[[#This Row],[seagrass.mn.ssp126.2100]]="", "", (Table1[[#This Row],[seagrass.sd.ssp126.2100]]/Table1[[#This Row],[seagrass.mn.ssp126.2100]])^-1)</f>
        <v/>
      </c>
      <c r="Z110" s="6" t="str">
        <f>IF(Table1[[#This Row],[seagrass.weights.ssp126.2100]]="","", Table1[[#This Row],[seagrass.weights.ssp126.2100]]*Table1[[#This Row],[seagrass.mn.ssp126.2100]])</f>
        <v/>
      </c>
      <c r="AC110" s="6" t="str">
        <f>IF(Table1[[#This Row],[corals.mn.ssp126.2100]]="","",(Table1[[#This Row],[corals.sd.ssp126.2100]]/Table1[[#This Row],[corals.mn.ssp126.2100]])^-1)</f>
        <v/>
      </c>
      <c r="AD110" s="6" t="str">
        <f>IF( Table1[[#This Row],[Coral.weights.ssp126.2100]]="","", Table1[[#This Row],[Coral.weights.ssp126.2100]]*Table1[[#This Row],[corals.mn.ssp126.2100]])</f>
        <v/>
      </c>
      <c r="AG110" s="8" t="str">
        <f>IF(Table1[[#This Row],[mangrove.mn.ssp126.2100]]="","",(Table1[[#This Row],[mangrove.sd.ssp126.2100]]/Table1[[#This Row],[mangrove.mn.ssp126.2100]])^-1)</f>
        <v/>
      </c>
      <c r="AH110" s="6" t="str">
        <f>IF(Table1[[#This Row],[mangrove.weights.ssp126.2100]]="","",Table1[[#This Row],[mangrove.weights.ssp126.2100]]*Table1[[#This Row],[mangrove.mn.ssp126.2100]])</f>
        <v/>
      </c>
      <c r="AI110" s="7" t="e">
        <f t="shared" si="7"/>
        <v>#DIV/0!</v>
      </c>
      <c r="AL110" s="6" t="str">
        <f>IF(Table1[[#This Row],[seagrass.mn.ssp245.2050]]="","",(Table1[[#This Row],[seagrass.sd.ssp245.2050]]/Table1[[#This Row],[seagrass.mn.ssp245.2050]])^-1)</f>
        <v/>
      </c>
      <c r="AM110" s="6" t="str">
        <f>IF(Table1[[#This Row],[seagrass.weights.ssp245.2050]]="","",Table1[[#This Row],[seagrass.weights.ssp245.2050]]*Table1[[#This Row],[seagrass.mn.ssp245.2050]])</f>
        <v/>
      </c>
      <c r="AS110" s="5"/>
      <c r="AT110" s="8"/>
      <c r="AU110" s="8"/>
      <c r="AV110" s="7" t="e">
        <f t="shared" si="8"/>
        <v>#DIV/0!</v>
      </c>
      <c r="AX110" s="5"/>
      <c r="AY110" s="6"/>
      <c r="AZ110" s="6"/>
      <c r="BB110" s="5"/>
      <c r="BC110" s="8"/>
      <c r="BD110" s="8"/>
      <c r="BE110" s="5"/>
      <c r="BF110" s="5"/>
      <c r="BG110" s="6"/>
      <c r="BH110" s="6"/>
      <c r="BI110" s="7" t="e">
        <f t="shared" si="9"/>
        <v>#DIV/0!</v>
      </c>
      <c r="BK110" s="5"/>
      <c r="BL110" s="6"/>
      <c r="BM110" s="6"/>
      <c r="BO110" s="5"/>
      <c r="BP110" s="6"/>
      <c r="BQ110" s="6"/>
      <c r="BR110" s="5"/>
      <c r="BS110" s="5"/>
      <c r="BT110" s="6"/>
      <c r="BU110" s="6"/>
      <c r="BV110" s="7" t="e">
        <f t="shared" si="10"/>
        <v>#DIV/0!</v>
      </c>
      <c r="BX110" s="5"/>
      <c r="BY110" s="8"/>
      <c r="BZ110" s="8"/>
      <c r="CA110" s="5"/>
      <c r="CB110" s="5"/>
      <c r="CC110" s="8"/>
      <c r="CD110" s="8"/>
      <c r="CE110" s="5"/>
      <c r="CF110" s="5"/>
      <c r="CG110" s="12"/>
      <c r="CH110" s="17"/>
      <c r="CI110" s="9" t="e">
        <f t="shared" si="11"/>
        <v>#DIV/0!</v>
      </c>
      <c r="CJ110" s="5"/>
      <c r="CL110" s="5"/>
      <c r="CM110" s="5"/>
      <c r="CP110" s="5"/>
      <c r="CT110" s="5"/>
    </row>
    <row r="111" spans="1:98" x14ac:dyDescent="0.25">
      <c r="A111" s="5" t="s">
        <v>154</v>
      </c>
      <c r="B111" s="5">
        <v>42.33934</v>
      </c>
      <c r="C111" s="5">
        <v>-0.321102</v>
      </c>
      <c r="E111" s="5">
        <v>0</v>
      </c>
      <c r="G111" s="5">
        <v>0</v>
      </c>
      <c r="I111" s="5">
        <v>0</v>
      </c>
      <c r="L111" s="6" t="str">
        <f>IF(Table1[[#This Row],[seagrass.mn.ssp126.2050]]="","",(Table1[[#This Row],[seagrass.sd.ssp126.2050]]/Table1[[#This Row],[seagrass.mn.ssp126.2050]])^-1)</f>
        <v/>
      </c>
      <c r="M111" s="6" t="str">
        <f>IF(Table1[[#This Row],[seagrass.weights.ssp126.2050]]="","",Table1[[#This Row],[seagrass.weights.ssp126.2050]]*Table1[[#This Row],[seagrass.mn.ssp126.2050]])</f>
        <v/>
      </c>
      <c r="P111" s="6" t="str">
        <f>IF(Table1[[#This Row],[corals.mn.ssp126.2050]]="","",(Table1[[#This Row],[corals.sd.ssp126.2050]]/Table1[[#This Row],[corals.mn.ssp126.2050]])^-1)</f>
        <v/>
      </c>
      <c r="Q111" s="6" t="str">
        <f>IF(Table1[[#This Row],[coral.weights.ssp126.2050]]="","",Table1[[#This Row],[coral.weights.ssp126.2050]]*Table1[[#This Row],[corals.mn.ssp126.2050]])</f>
        <v/>
      </c>
      <c r="T111" s="6" t="str">
        <f>IF(Table1[[#This Row],[mangrove.mn.ssp126.2050]]="","",(Table1[[#This Row],[mangrove.sd.ssp126.2050]]/Table1[[#This Row],[mangrove.mn.ssp126.2050]])^-1)</f>
        <v/>
      </c>
      <c r="U111" s="6" t="str">
        <f>IF(Table1[[#This Row],[mangrove.weights.ssp126.2050]]="","",Table1[[#This Row],[mangrove.weights.ssp126.2050]]*Table1[[#This Row],[mangrove.mn.ssp126.2050]])</f>
        <v/>
      </c>
      <c r="V111" s="7" t="e">
        <f t="shared" si="6"/>
        <v>#DIV/0!</v>
      </c>
      <c r="Y111" s="6" t="str">
        <f>IF(Table1[[#This Row],[seagrass.mn.ssp126.2100]]="", "", (Table1[[#This Row],[seagrass.sd.ssp126.2100]]/Table1[[#This Row],[seagrass.mn.ssp126.2100]])^-1)</f>
        <v/>
      </c>
      <c r="Z111" s="6" t="str">
        <f>IF(Table1[[#This Row],[seagrass.weights.ssp126.2100]]="","", Table1[[#This Row],[seagrass.weights.ssp126.2100]]*Table1[[#This Row],[seagrass.mn.ssp126.2100]])</f>
        <v/>
      </c>
      <c r="AC111" s="6" t="str">
        <f>IF(Table1[[#This Row],[corals.mn.ssp126.2100]]="","",(Table1[[#This Row],[corals.sd.ssp126.2100]]/Table1[[#This Row],[corals.mn.ssp126.2100]])^-1)</f>
        <v/>
      </c>
      <c r="AD111" s="6" t="str">
        <f>IF( Table1[[#This Row],[Coral.weights.ssp126.2100]]="","", Table1[[#This Row],[Coral.weights.ssp126.2100]]*Table1[[#This Row],[corals.mn.ssp126.2100]])</f>
        <v/>
      </c>
      <c r="AG111" s="8" t="str">
        <f>IF(Table1[[#This Row],[mangrove.mn.ssp126.2100]]="","",(Table1[[#This Row],[mangrove.sd.ssp126.2100]]/Table1[[#This Row],[mangrove.mn.ssp126.2100]])^-1)</f>
        <v/>
      </c>
      <c r="AH111" s="6" t="str">
        <f>IF(Table1[[#This Row],[mangrove.weights.ssp126.2100]]="","",Table1[[#This Row],[mangrove.weights.ssp126.2100]]*Table1[[#This Row],[mangrove.mn.ssp126.2100]])</f>
        <v/>
      </c>
      <c r="AI111" s="7" t="e">
        <f t="shared" si="7"/>
        <v>#DIV/0!</v>
      </c>
      <c r="AL111" s="6" t="str">
        <f>IF(Table1[[#This Row],[seagrass.mn.ssp245.2050]]="","",(Table1[[#This Row],[seagrass.sd.ssp245.2050]]/Table1[[#This Row],[seagrass.mn.ssp245.2050]])^-1)</f>
        <v/>
      </c>
      <c r="AM111" s="6" t="str">
        <f>IF(Table1[[#This Row],[seagrass.weights.ssp245.2050]]="","",Table1[[#This Row],[seagrass.weights.ssp245.2050]]*Table1[[#This Row],[seagrass.mn.ssp245.2050]])</f>
        <v/>
      </c>
      <c r="AS111" s="5"/>
      <c r="AT111" s="8"/>
      <c r="AU111" s="8"/>
      <c r="AV111" s="7" t="e">
        <f t="shared" si="8"/>
        <v>#DIV/0!</v>
      </c>
      <c r="AX111" s="5"/>
      <c r="AY111" s="6"/>
      <c r="AZ111" s="6"/>
      <c r="BB111" s="5"/>
      <c r="BC111" s="8"/>
      <c r="BD111" s="8"/>
      <c r="BE111" s="5"/>
      <c r="BF111" s="5"/>
      <c r="BG111" s="6"/>
      <c r="BH111" s="6"/>
      <c r="BI111" s="7" t="e">
        <f t="shared" si="9"/>
        <v>#DIV/0!</v>
      </c>
      <c r="BK111" s="5"/>
      <c r="BL111" s="6"/>
      <c r="BM111" s="6"/>
      <c r="BO111" s="5"/>
      <c r="BP111" s="6"/>
      <c r="BQ111" s="6"/>
      <c r="BR111" s="5"/>
      <c r="BS111" s="5"/>
      <c r="BT111" s="6"/>
      <c r="BU111" s="6"/>
      <c r="BV111" s="7" t="e">
        <f t="shared" si="10"/>
        <v>#DIV/0!</v>
      </c>
      <c r="BX111" s="5"/>
      <c r="BY111" s="8"/>
      <c r="BZ111" s="8"/>
      <c r="CA111" s="5"/>
      <c r="CB111" s="5"/>
      <c r="CC111" s="8"/>
      <c r="CD111" s="8"/>
      <c r="CE111" s="5"/>
      <c r="CF111" s="5"/>
      <c r="CG111" s="12"/>
      <c r="CH111" s="17"/>
      <c r="CI111" s="9" t="e">
        <f t="shared" si="11"/>
        <v>#DIV/0!</v>
      </c>
      <c r="CJ111" s="5"/>
      <c r="CL111" s="5"/>
      <c r="CM111" s="5"/>
      <c r="CP111" s="5"/>
      <c r="CT111" s="5"/>
    </row>
    <row r="112" spans="1:98" x14ac:dyDescent="0.25">
      <c r="A112" s="5" t="s">
        <v>155</v>
      </c>
      <c r="B112" s="5">
        <v>42.58934</v>
      </c>
      <c r="C112" s="5">
        <v>-0.321102</v>
      </c>
      <c r="E112" s="5">
        <v>0</v>
      </c>
      <c r="G112" s="5">
        <v>0</v>
      </c>
      <c r="H112" s="5">
        <v>210000</v>
      </c>
      <c r="I112" s="5">
        <v>1</v>
      </c>
      <c r="L112" s="6" t="str">
        <f>IF(Table1[[#This Row],[seagrass.mn.ssp126.2050]]="","",(Table1[[#This Row],[seagrass.sd.ssp126.2050]]/Table1[[#This Row],[seagrass.mn.ssp126.2050]])^-1)</f>
        <v/>
      </c>
      <c r="M112" s="6" t="str">
        <f>IF(Table1[[#This Row],[seagrass.weights.ssp126.2050]]="","",Table1[[#This Row],[seagrass.weights.ssp126.2050]]*Table1[[#This Row],[seagrass.mn.ssp126.2050]])</f>
        <v/>
      </c>
      <c r="P112" s="6" t="str">
        <f>IF(Table1[[#This Row],[corals.mn.ssp126.2050]]="","",(Table1[[#This Row],[corals.sd.ssp126.2050]]/Table1[[#This Row],[corals.mn.ssp126.2050]])^-1)</f>
        <v/>
      </c>
      <c r="Q112" s="6" t="str">
        <f>IF(Table1[[#This Row],[coral.weights.ssp126.2050]]="","",Table1[[#This Row],[coral.weights.ssp126.2050]]*Table1[[#This Row],[corals.mn.ssp126.2050]])</f>
        <v/>
      </c>
      <c r="R112" s="5">
        <v>0.46651474013782901</v>
      </c>
      <c r="S112" s="5">
        <v>0.11392972460578341</v>
      </c>
      <c r="T112" s="6">
        <f>IF(Table1[[#This Row],[mangrove.mn.ssp126.2050]]="","",(Table1[[#This Row],[mangrove.sd.ssp126.2050]]/Table1[[#This Row],[mangrove.mn.ssp126.2050]])^-1)</f>
        <v>4.0947587800466554</v>
      </c>
      <c r="U112" s="6">
        <f>IF(Table1[[#This Row],[mangrove.weights.ssp126.2050]]="","",Table1[[#This Row],[mangrove.weights.ssp126.2050]]*Table1[[#This Row],[mangrove.mn.ssp126.2050]])</f>
        <v>1.9102653282005593</v>
      </c>
      <c r="V112" s="7">
        <f t="shared" si="6"/>
        <v>0.46651474013782901</v>
      </c>
      <c r="Y112" s="6" t="str">
        <f>IF(Table1[[#This Row],[seagrass.mn.ssp126.2100]]="", "", (Table1[[#This Row],[seagrass.sd.ssp126.2100]]/Table1[[#This Row],[seagrass.mn.ssp126.2100]])^-1)</f>
        <v/>
      </c>
      <c r="Z112" s="6" t="str">
        <f>IF(Table1[[#This Row],[seagrass.weights.ssp126.2100]]="","", Table1[[#This Row],[seagrass.weights.ssp126.2100]]*Table1[[#This Row],[seagrass.mn.ssp126.2100]])</f>
        <v/>
      </c>
      <c r="AC112" s="6" t="str">
        <f>IF(Table1[[#This Row],[corals.mn.ssp126.2100]]="","",(Table1[[#This Row],[corals.sd.ssp126.2100]]/Table1[[#This Row],[corals.mn.ssp126.2100]])^-1)</f>
        <v/>
      </c>
      <c r="AD112" s="6" t="str">
        <f>IF( Table1[[#This Row],[Coral.weights.ssp126.2100]]="","", Table1[[#This Row],[Coral.weights.ssp126.2100]]*Table1[[#This Row],[corals.mn.ssp126.2100]])</f>
        <v/>
      </c>
      <c r="AE112" s="5">
        <v>0.45854250827165782</v>
      </c>
      <c r="AF112" s="5">
        <v>0.1234482018474007</v>
      </c>
      <c r="AG112" s="8">
        <f>IF(Table1[[#This Row],[mangrove.mn.ssp126.2100]]="","",(Table1[[#This Row],[mangrove.sd.ssp126.2100]]/Table1[[#This Row],[mangrove.mn.ssp126.2100]])^-1)</f>
        <v>3.7144527130373333</v>
      </c>
      <c r="AH112" s="6">
        <f>IF(Table1[[#This Row],[mangrove.weights.ssp126.2100]]="","",Table1[[#This Row],[mangrove.weights.ssp126.2100]]*Table1[[#This Row],[mangrove.mn.ssp126.2100]])</f>
        <v>1.7032344638926031</v>
      </c>
      <c r="AI112" s="7">
        <f t="shared" si="7"/>
        <v>0.45854250827165782</v>
      </c>
      <c r="AL112" s="6" t="str">
        <f>IF(Table1[[#This Row],[seagrass.mn.ssp245.2050]]="","",(Table1[[#This Row],[seagrass.sd.ssp245.2050]]/Table1[[#This Row],[seagrass.mn.ssp245.2050]])^-1)</f>
        <v/>
      </c>
      <c r="AM112" s="6" t="str">
        <f>IF(Table1[[#This Row],[seagrass.weights.ssp245.2050]]="","",Table1[[#This Row],[seagrass.weights.ssp245.2050]]*Table1[[#This Row],[seagrass.mn.ssp245.2050]])</f>
        <v/>
      </c>
      <c r="AR112" s="5">
        <v>0.49552067555575813</v>
      </c>
      <c r="AS112" s="5">
        <v>0.16831188382396481</v>
      </c>
      <c r="AT112" s="8">
        <f>(Table1[[#This Row],[mangrove.sd.ssp245.2050]]/Table1[[#This Row],[mangrove.mn.ssp245.2050]])^-1</f>
        <v>2.9440623222660656</v>
      </c>
      <c r="AU112" s="8">
        <f>Table1[[#This Row],[mangrove.mn.ssp245.2050]]*Table1[[#This Row],[mangrove.weights.ssp245.2050]]</f>
        <v>1.4588437508075349</v>
      </c>
      <c r="AV112" s="7">
        <f t="shared" si="8"/>
        <v>0.49552067555575813</v>
      </c>
      <c r="AX112" s="5"/>
      <c r="AY112" s="6"/>
      <c r="AZ112" s="6"/>
      <c r="BB112" s="5"/>
      <c r="BC112" s="8"/>
      <c r="BD112" s="8"/>
      <c r="BE112" s="5">
        <v>0.48761686164288809</v>
      </c>
      <c r="BF112" s="5">
        <v>0.20215373098241629</v>
      </c>
      <c r="BG112" s="6">
        <f>(Table1[[#This Row],[mangrove.sd.ssp245.2100]]/Table1[[#This Row],[mangrove.mn.ssp245.2100]])^-1</f>
        <v>2.4121091373045296</v>
      </c>
      <c r="BH112" s="6">
        <f>Table1[[#This Row],[mangrove.weights.ssp245.2100]]*Table1[[#This Row],[mangrove.mn.ssp245.2100]]</f>
        <v>1.176185087472569</v>
      </c>
      <c r="BI112" s="7">
        <f t="shared" si="9"/>
        <v>0.48761686164288809</v>
      </c>
      <c r="BK112" s="5"/>
      <c r="BL112" s="6"/>
      <c r="BM112" s="6"/>
      <c r="BO112" s="5"/>
      <c r="BP112" s="6"/>
      <c r="BQ112" s="6"/>
      <c r="BR112" s="5">
        <v>0.50514288857395839</v>
      </c>
      <c r="BS112" s="5">
        <v>0.15068321293160031</v>
      </c>
      <c r="BT112" s="6">
        <f>(Table1[[#This Row],[mangrove.sd.ssp370.2050]]/Table1[[#This Row],[mangrove.mn.ssp370.2050]])^-1</f>
        <v>3.352350130755827</v>
      </c>
      <c r="BU112" s="6">
        <f>Table1[[#This Row],[mangrove.weights.ssp370.2050]]*Table1[[#This Row],[mangrove.mn.ssp370.2050]]</f>
        <v>1.6934158285612855</v>
      </c>
      <c r="BV112" s="7">
        <f t="shared" si="10"/>
        <v>0.50514288857395839</v>
      </c>
      <c r="BX112" s="5"/>
      <c r="BY112" s="8"/>
      <c r="BZ112" s="8"/>
      <c r="CA112" s="5"/>
      <c r="CB112" s="5"/>
      <c r="CC112" s="8"/>
      <c r="CD112" s="8"/>
      <c r="CE112" s="5">
        <v>0.5128273961425367</v>
      </c>
      <c r="CF112" s="5">
        <v>0.18153923298212421</v>
      </c>
      <c r="CG112" s="12">
        <f>(Table1[[#This Row],[mangrove.sd.ssp370.2100]]/Table1[[#This Row],[mangrove.mn.ssp370.2100]])^-1</f>
        <v>2.8248846693818175</v>
      </c>
      <c r="CH112" s="17">
        <f>Table1[[#This Row],[mangrove.weights.ssp370.2100]]*Table1[[#This Row],[mangrove.mn.ssp370.2100]]</f>
        <v>1.448678249402048</v>
      </c>
      <c r="CI112" s="9">
        <f t="shared" si="11"/>
        <v>0.5128273961425367</v>
      </c>
      <c r="CJ112" s="5"/>
      <c r="CL112" s="5"/>
      <c r="CM112" s="5"/>
      <c r="CP112" s="5"/>
      <c r="CT112" s="5"/>
    </row>
    <row r="113" spans="1:98" x14ac:dyDescent="0.25">
      <c r="A113" s="5" t="s">
        <v>156</v>
      </c>
      <c r="B113" s="5">
        <v>42.83934</v>
      </c>
      <c r="C113" s="5">
        <v>-0.321102</v>
      </c>
      <c r="E113" s="5">
        <v>0</v>
      </c>
      <c r="G113" s="5">
        <v>0</v>
      </c>
      <c r="I113" s="5">
        <v>0</v>
      </c>
      <c r="L113" s="6" t="str">
        <f>IF(Table1[[#This Row],[seagrass.mn.ssp126.2050]]="","",(Table1[[#This Row],[seagrass.sd.ssp126.2050]]/Table1[[#This Row],[seagrass.mn.ssp126.2050]])^-1)</f>
        <v/>
      </c>
      <c r="M113" s="6" t="str">
        <f>IF(Table1[[#This Row],[seagrass.weights.ssp126.2050]]="","",Table1[[#This Row],[seagrass.weights.ssp126.2050]]*Table1[[#This Row],[seagrass.mn.ssp126.2050]])</f>
        <v/>
      </c>
      <c r="P113" s="6" t="str">
        <f>IF(Table1[[#This Row],[corals.mn.ssp126.2050]]="","",(Table1[[#This Row],[corals.sd.ssp126.2050]]/Table1[[#This Row],[corals.mn.ssp126.2050]])^-1)</f>
        <v/>
      </c>
      <c r="Q113" s="6" t="str">
        <f>IF(Table1[[#This Row],[coral.weights.ssp126.2050]]="","",Table1[[#This Row],[coral.weights.ssp126.2050]]*Table1[[#This Row],[corals.mn.ssp126.2050]])</f>
        <v/>
      </c>
      <c r="T113" s="6" t="str">
        <f>IF(Table1[[#This Row],[mangrove.mn.ssp126.2050]]="","",(Table1[[#This Row],[mangrove.sd.ssp126.2050]]/Table1[[#This Row],[mangrove.mn.ssp126.2050]])^-1)</f>
        <v/>
      </c>
      <c r="U113" s="6" t="str">
        <f>IF(Table1[[#This Row],[mangrove.weights.ssp126.2050]]="","",Table1[[#This Row],[mangrove.weights.ssp126.2050]]*Table1[[#This Row],[mangrove.mn.ssp126.2050]])</f>
        <v/>
      </c>
      <c r="V113" s="7" t="e">
        <f t="shared" si="6"/>
        <v>#DIV/0!</v>
      </c>
      <c r="Y113" s="6" t="str">
        <f>IF(Table1[[#This Row],[seagrass.mn.ssp126.2100]]="", "", (Table1[[#This Row],[seagrass.sd.ssp126.2100]]/Table1[[#This Row],[seagrass.mn.ssp126.2100]])^-1)</f>
        <v/>
      </c>
      <c r="Z113" s="6" t="str">
        <f>IF(Table1[[#This Row],[seagrass.weights.ssp126.2100]]="","", Table1[[#This Row],[seagrass.weights.ssp126.2100]]*Table1[[#This Row],[seagrass.mn.ssp126.2100]])</f>
        <v/>
      </c>
      <c r="AC113" s="6" t="str">
        <f>IF(Table1[[#This Row],[corals.mn.ssp126.2100]]="","",(Table1[[#This Row],[corals.sd.ssp126.2100]]/Table1[[#This Row],[corals.mn.ssp126.2100]])^-1)</f>
        <v/>
      </c>
      <c r="AD113" s="6" t="str">
        <f>IF( Table1[[#This Row],[Coral.weights.ssp126.2100]]="","", Table1[[#This Row],[Coral.weights.ssp126.2100]]*Table1[[#This Row],[corals.mn.ssp126.2100]])</f>
        <v/>
      </c>
      <c r="AG113" s="8" t="str">
        <f>IF(Table1[[#This Row],[mangrove.mn.ssp126.2100]]="","",(Table1[[#This Row],[mangrove.sd.ssp126.2100]]/Table1[[#This Row],[mangrove.mn.ssp126.2100]])^-1)</f>
        <v/>
      </c>
      <c r="AH113" s="6" t="str">
        <f>IF(Table1[[#This Row],[mangrove.weights.ssp126.2100]]="","",Table1[[#This Row],[mangrove.weights.ssp126.2100]]*Table1[[#This Row],[mangrove.mn.ssp126.2100]])</f>
        <v/>
      </c>
      <c r="AI113" s="7" t="e">
        <f t="shared" si="7"/>
        <v>#DIV/0!</v>
      </c>
      <c r="AL113" s="6" t="str">
        <f>IF(Table1[[#This Row],[seagrass.mn.ssp245.2050]]="","",(Table1[[#This Row],[seagrass.sd.ssp245.2050]]/Table1[[#This Row],[seagrass.mn.ssp245.2050]])^-1)</f>
        <v/>
      </c>
      <c r="AM113" s="6" t="str">
        <f>IF(Table1[[#This Row],[seagrass.weights.ssp245.2050]]="","",Table1[[#This Row],[seagrass.weights.ssp245.2050]]*Table1[[#This Row],[seagrass.mn.ssp245.2050]])</f>
        <v/>
      </c>
      <c r="AS113" s="5"/>
      <c r="AT113" s="8"/>
      <c r="AU113" s="8"/>
      <c r="AV113" s="7" t="e">
        <f t="shared" si="8"/>
        <v>#DIV/0!</v>
      </c>
      <c r="AX113" s="5"/>
      <c r="AY113" s="6"/>
      <c r="AZ113" s="6"/>
      <c r="BB113" s="5"/>
      <c r="BC113" s="8"/>
      <c r="BD113" s="8"/>
      <c r="BE113" s="5"/>
      <c r="BF113" s="5"/>
      <c r="BG113" s="6"/>
      <c r="BH113" s="6"/>
      <c r="BI113" s="7" t="e">
        <f t="shared" si="9"/>
        <v>#DIV/0!</v>
      </c>
      <c r="BK113" s="5"/>
      <c r="BL113" s="6"/>
      <c r="BM113" s="6"/>
      <c r="BO113" s="5"/>
      <c r="BP113" s="6"/>
      <c r="BQ113" s="6"/>
      <c r="BR113" s="5"/>
      <c r="BS113" s="5"/>
      <c r="BT113" s="6"/>
      <c r="BU113" s="6"/>
      <c r="BV113" s="7" t="e">
        <f t="shared" si="10"/>
        <v>#DIV/0!</v>
      </c>
      <c r="BX113" s="5"/>
      <c r="BY113" s="8"/>
      <c r="BZ113" s="8"/>
      <c r="CA113" s="5"/>
      <c r="CB113" s="5"/>
      <c r="CC113" s="8"/>
      <c r="CD113" s="8"/>
      <c r="CE113" s="5"/>
      <c r="CF113" s="5"/>
      <c r="CG113" s="12"/>
      <c r="CH113" s="17"/>
      <c r="CI113" s="9" t="e">
        <f t="shared" si="11"/>
        <v>#DIV/0!</v>
      </c>
      <c r="CJ113" s="5"/>
      <c r="CL113" s="5"/>
      <c r="CM113" s="5"/>
      <c r="CP113" s="5"/>
      <c r="CT113" s="5"/>
    </row>
    <row r="114" spans="1:98" x14ac:dyDescent="0.25">
      <c r="A114" s="5" t="s">
        <v>157</v>
      </c>
      <c r="B114" s="5">
        <v>43.08934</v>
      </c>
      <c r="C114" s="5">
        <v>-0.321102</v>
      </c>
      <c r="E114" s="5">
        <v>0</v>
      </c>
      <c r="G114" s="5">
        <v>0</v>
      </c>
      <c r="I114" s="5">
        <v>0</v>
      </c>
      <c r="L114" s="6" t="str">
        <f>IF(Table1[[#This Row],[seagrass.mn.ssp126.2050]]="","",(Table1[[#This Row],[seagrass.sd.ssp126.2050]]/Table1[[#This Row],[seagrass.mn.ssp126.2050]])^-1)</f>
        <v/>
      </c>
      <c r="M114" s="6" t="str">
        <f>IF(Table1[[#This Row],[seagrass.weights.ssp126.2050]]="","",Table1[[#This Row],[seagrass.weights.ssp126.2050]]*Table1[[#This Row],[seagrass.mn.ssp126.2050]])</f>
        <v/>
      </c>
      <c r="P114" s="6" t="str">
        <f>IF(Table1[[#This Row],[corals.mn.ssp126.2050]]="","",(Table1[[#This Row],[corals.sd.ssp126.2050]]/Table1[[#This Row],[corals.mn.ssp126.2050]])^-1)</f>
        <v/>
      </c>
      <c r="Q114" s="6" t="str">
        <f>IF(Table1[[#This Row],[coral.weights.ssp126.2050]]="","",Table1[[#This Row],[coral.weights.ssp126.2050]]*Table1[[#This Row],[corals.mn.ssp126.2050]])</f>
        <v/>
      </c>
      <c r="T114" s="6" t="str">
        <f>IF(Table1[[#This Row],[mangrove.mn.ssp126.2050]]="","",(Table1[[#This Row],[mangrove.sd.ssp126.2050]]/Table1[[#This Row],[mangrove.mn.ssp126.2050]])^-1)</f>
        <v/>
      </c>
      <c r="U114" s="6" t="str">
        <f>IF(Table1[[#This Row],[mangrove.weights.ssp126.2050]]="","",Table1[[#This Row],[mangrove.weights.ssp126.2050]]*Table1[[#This Row],[mangrove.mn.ssp126.2050]])</f>
        <v/>
      </c>
      <c r="V114" s="7" t="e">
        <f t="shared" si="6"/>
        <v>#DIV/0!</v>
      </c>
      <c r="Y114" s="6" t="str">
        <f>IF(Table1[[#This Row],[seagrass.mn.ssp126.2100]]="", "", (Table1[[#This Row],[seagrass.sd.ssp126.2100]]/Table1[[#This Row],[seagrass.mn.ssp126.2100]])^-1)</f>
        <v/>
      </c>
      <c r="Z114" s="6" t="str">
        <f>IF(Table1[[#This Row],[seagrass.weights.ssp126.2100]]="","", Table1[[#This Row],[seagrass.weights.ssp126.2100]]*Table1[[#This Row],[seagrass.mn.ssp126.2100]])</f>
        <v/>
      </c>
      <c r="AC114" s="6" t="str">
        <f>IF(Table1[[#This Row],[corals.mn.ssp126.2100]]="","",(Table1[[#This Row],[corals.sd.ssp126.2100]]/Table1[[#This Row],[corals.mn.ssp126.2100]])^-1)</f>
        <v/>
      </c>
      <c r="AD114" s="6" t="str">
        <f>IF( Table1[[#This Row],[Coral.weights.ssp126.2100]]="","", Table1[[#This Row],[Coral.weights.ssp126.2100]]*Table1[[#This Row],[corals.mn.ssp126.2100]])</f>
        <v/>
      </c>
      <c r="AG114" s="8" t="str">
        <f>IF(Table1[[#This Row],[mangrove.mn.ssp126.2100]]="","",(Table1[[#This Row],[mangrove.sd.ssp126.2100]]/Table1[[#This Row],[mangrove.mn.ssp126.2100]])^-1)</f>
        <v/>
      </c>
      <c r="AH114" s="6" t="str">
        <f>IF(Table1[[#This Row],[mangrove.weights.ssp126.2100]]="","",Table1[[#This Row],[mangrove.weights.ssp126.2100]]*Table1[[#This Row],[mangrove.mn.ssp126.2100]])</f>
        <v/>
      </c>
      <c r="AI114" s="7" t="e">
        <f t="shared" si="7"/>
        <v>#DIV/0!</v>
      </c>
      <c r="AL114" s="6" t="str">
        <f>IF(Table1[[#This Row],[seagrass.mn.ssp245.2050]]="","",(Table1[[#This Row],[seagrass.sd.ssp245.2050]]/Table1[[#This Row],[seagrass.mn.ssp245.2050]])^-1)</f>
        <v/>
      </c>
      <c r="AM114" s="6" t="str">
        <f>IF(Table1[[#This Row],[seagrass.weights.ssp245.2050]]="","",Table1[[#This Row],[seagrass.weights.ssp245.2050]]*Table1[[#This Row],[seagrass.mn.ssp245.2050]])</f>
        <v/>
      </c>
      <c r="AS114" s="5"/>
      <c r="AT114" s="8"/>
      <c r="AU114" s="8"/>
      <c r="AV114" s="7" t="e">
        <f t="shared" si="8"/>
        <v>#DIV/0!</v>
      </c>
      <c r="AX114" s="5"/>
      <c r="AY114" s="6"/>
      <c r="AZ114" s="6"/>
      <c r="BB114" s="5"/>
      <c r="BC114" s="8"/>
      <c r="BD114" s="8"/>
      <c r="BE114" s="5"/>
      <c r="BF114" s="5"/>
      <c r="BG114" s="6"/>
      <c r="BH114" s="6"/>
      <c r="BI114" s="7" t="e">
        <f t="shared" si="9"/>
        <v>#DIV/0!</v>
      </c>
      <c r="BK114" s="5"/>
      <c r="BL114" s="6"/>
      <c r="BM114" s="6"/>
      <c r="BO114" s="5"/>
      <c r="BP114" s="6"/>
      <c r="BQ114" s="6"/>
      <c r="BR114" s="5"/>
      <c r="BS114" s="5"/>
      <c r="BT114" s="6"/>
      <c r="BU114" s="6"/>
      <c r="BV114" s="7" t="e">
        <f t="shared" si="10"/>
        <v>#DIV/0!</v>
      </c>
      <c r="BX114" s="5"/>
      <c r="BY114" s="8"/>
      <c r="BZ114" s="8"/>
      <c r="CA114" s="5"/>
      <c r="CB114" s="5"/>
      <c r="CC114" s="8"/>
      <c r="CD114" s="8"/>
      <c r="CE114" s="5"/>
      <c r="CF114" s="5"/>
      <c r="CG114" s="12"/>
      <c r="CH114" s="17"/>
      <c r="CI114" s="9" t="e">
        <f t="shared" si="11"/>
        <v>#DIV/0!</v>
      </c>
      <c r="CJ114" s="5"/>
      <c r="CL114" s="5"/>
      <c r="CM114" s="5"/>
      <c r="CP114" s="5"/>
      <c r="CT114" s="5"/>
    </row>
    <row r="115" spans="1:98" x14ac:dyDescent="0.25">
      <c r="A115" s="5" t="s">
        <v>158</v>
      </c>
      <c r="B115" s="5">
        <v>41.83934</v>
      </c>
      <c r="C115" s="5">
        <v>-0.571102</v>
      </c>
      <c r="E115" s="5">
        <v>0</v>
      </c>
      <c r="G115" s="5">
        <v>0</v>
      </c>
      <c r="I115" s="5">
        <v>0</v>
      </c>
      <c r="L115" s="6" t="str">
        <f>IF(Table1[[#This Row],[seagrass.mn.ssp126.2050]]="","",(Table1[[#This Row],[seagrass.sd.ssp126.2050]]/Table1[[#This Row],[seagrass.mn.ssp126.2050]])^-1)</f>
        <v/>
      </c>
      <c r="M115" s="6" t="str">
        <f>IF(Table1[[#This Row],[seagrass.weights.ssp126.2050]]="","",Table1[[#This Row],[seagrass.weights.ssp126.2050]]*Table1[[#This Row],[seagrass.mn.ssp126.2050]])</f>
        <v/>
      </c>
      <c r="P115" s="6" t="str">
        <f>IF(Table1[[#This Row],[corals.mn.ssp126.2050]]="","",(Table1[[#This Row],[corals.sd.ssp126.2050]]/Table1[[#This Row],[corals.mn.ssp126.2050]])^-1)</f>
        <v/>
      </c>
      <c r="Q115" s="6" t="str">
        <f>IF(Table1[[#This Row],[coral.weights.ssp126.2050]]="","",Table1[[#This Row],[coral.weights.ssp126.2050]]*Table1[[#This Row],[corals.mn.ssp126.2050]])</f>
        <v/>
      </c>
      <c r="T115" s="6" t="str">
        <f>IF(Table1[[#This Row],[mangrove.mn.ssp126.2050]]="","",(Table1[[#This Row],[mangrove.sd.ssp126.2050]]/Table1[[#This Row],[mangrove.mn.ssp126.2050]])^-1)</f>
        <v/>
      </c>
      <c r="U115" s="6" t="str">
        <f>IF(Table1[[#This Row],[mangrove.weights.ssp126.2050]]="","",Table1[[#This Row],[mangrove.weights.ssp126.2050]]*Table1[[#This Row],[mangrove.mn.ssp126.2050]])</f>
        <v/>
      </c>
      <c r="V115" s="7" t="e">
        <f t="shared" si="6"/>
        <v>#DIV/0!</v>
      </c>
      <c r="Y115" s="6" t="str">
        <f>IF(Table1[[#This Row],[seagrass.mn.ssp126.2100]]="", "", (Table1[[#This Row],[seagrass.sd.ssp126.2100]]/Table1[[#This Row],[seagrass.mn.ssp126.2100]])^-1)</f>
        <v/>
      </c>
      <c r="Z115" s="6" t="str">
        <f>IF(Table1[[#This Row],[seagrass.weights.ssp126.2100]]="","", Table1[[#This Row],[seagrass.weights.ssp126.2100]]*Table1[[#This Row],[seagrass.mn.ssp126.2100]])</f>
        <v/>
      </c>
      <c r="AC115" s="6" t="str">
        <f>IF(Table1[[#This Row],[corals.mn.ssp126.2100]]="","",(Table1[[#This Row],[corals.sd.ssp126.2100]]/Table1[[#This Row],[corals.mn.ssp126.2100]])^-1)</f>
        <v/>
      </c>
      <c r="AD115" s="6" t="str">
        <f>IF( Table1[[#This Row],[Coral.weights.ssp126.2100]]="","", Table1[[#This Row],[Coral.weights.ssp126.2100]]*Table1[[#This Row],[corals.mn.ssp126.2100]])</f>
        <v/>
      </c>
      <c r="AG115" s="8" t="str">
        <f>IF(Table1[[#This Row],[mangrove.mn.ssp126.2100]]="","",(Table1[[#This Row],[mangrove.sd.ssp126.2100]]/Table1[[#This Row],[mangrove.mn.ssp126.2100]])^-1)</f>
        <v/>
      </c>
      <c r="AH115" s="6" t="str">
        <f>IF(Table1[[#This Row],[mangrove.weights.ssp126.2100]]="","",Table1[[#This Row],[mangrove.weights.ssp126.2100]]*Table1[[#This Row],[mangrove.mn.ssp126.2100]])</f>
        <v/>
      </c>
      <c r="AI115" s="7" t="e">
        <f t="shared" si="7"/>
        <v>#DIV/0!</v>
      </c>
      <c r="AL115" s="6" t="str">
        <f>IF(Table1[[#This Row],[seagrass.mn.ssp245.2050]]="","",(Table1[[#This Row],[seagrass.sd.ssp245.2050]]/Table1[[#This Row],[seagrass.mn.ssp245.2050]])^-1)</f>
        <v/>
      </c>
      <c r="AM115" s="6" t="str">
        <f>IF(Table1[[#This Row],[seagrass.weights.ssp245.2050]]="","",Table1[[#This Row],[seagrass.weights.ssp245.2050]]*Table1[[#This Row],[seagrass.mn.ssp245.2050]])</f>
        <v/>
      </c>
      <c r="AS115" s="5"/>
      <c r="AT115" s="8"/>
      <c r="AU115" s="8"/>
      <c r="AV115" s="7" t="e">
        <f t="shared" si="8"/>
        <v>#DIV/0!</v>
      </c>
      <c r="AX115" s="5"/>
      <c r="AY115" s="6"/>
      <c r="AZ115" s="6"/>
      <c r="BB115" s="5"/>
      <c r="BC115" s="8"/>
      <c r="BD115" s="8"/>
      <c r="BE115" s="5"/>
      <c r="BF115" s="5"/>
      <c r="BG115" s="6"/>
      <c r="BH115" s="6"/>
      <c r="BI115" s="7" t="e">
        <f t="shared" si="9"/>
        <v>#DIV/0!</v>
      </c>
      <c r="BK115" s="5"/>
      <c r="BL115" s="6"/>
      <c r="BM115" s="6"/>
      <c r="BO115" s="5"/>
      <c r="BP115" s="6"/>
      <c r="BQ115" s="6"/>
      <c r="BR115" s="5"/>
      <c r="BS115" s="5"/>
      <c r="BT115" s="6"/>
      <c r="BU115" s="6"/>
      <c r="BV115" s="7" t="e">
        <f t="shared" si="10"/>
        <v>#DIV/0!</v>
      </c>
      <c r="BX115" s="5"/>
      <c r="BY115" s="8"/>
      <c r="BZ115" s="8"/>
      <c r="CA115" s="5"/>
      <c r="CB115" s="5"/>
      <c r="CC115" s="8"/>
      <c r="CD115" s="8"/>
      <c r="CE115" s="5"/>
      <c r="CF115" s="5"/>
      <c r="CG115" s="12"/>
      <c r="CH115" s="17"/>
      <c r="CI115" s="9" t="e">
        <f t="shared" si="11"/>
        <v>#DIV/0!</v>
      </c>
      <c r="CJ115" s="5"/>
      <c r="CL115" s="5"/>
      <c r="CM115" s="5"/>
      <c r="CP115" s="5"/>
      <c r="CT115" s="5"/>
    </row>
    <row r="116" spans="1:98" x14ac:dyDescent="0.25">
      <c r="A116" s="5" t="s">
        <v>159</v>
      </c>
      <c r="B116" s="5">
        <v>42.08934</v>
      </c>
      <c r="C116" s="5">
        <v>-0.571102</v>
      </c>
      <c r="E116" s="5">
        <v>0</v>
      </c>
      <c r="G116" s="5">
        <v>0</v>
      </c>
      <c r="I116" s="5">
        <v>0</v>
      </c>
      <c r="L116" s="6" t="str">
        <f>IF(Table1[[#This Row],[seagrass.mn.ssp126.2050]]="","",(Table1[[#This Row],[seagrass.sd.ssp126.2050]]/Table1[[#This Row],[seagrass.mn.ssp126.2050]])^-1)</f>
        <v/>
      </c>
      <c r="M116" s="6" t="str">
        <f>IF(Table1[[#This Row],[seagrass.weights.ssp126.2050]]="","",Table1[[#This Row],[seagrass.weights.ssp126.2050]]*Table1[[#This Row],[seagrass.mn.ssp126.2050]])</f>
        <v/>
      </c>
      <c r="P116" s="6" t="str">
        <f>IF(Table1[[#This Row],[corals.mn.ssp126.2050]]="","",(Table1[[#This Row],[corals.sd.ssp126.2050]]/Table1[[#This Row],[corals.mn.ssp126.2050]])^-1)</f>
        <v/>
      </c>
      <c r="Q116" s="6" t="str">
        <f>IF(Table1[[#This Row],[coral.weights.ssp126.2050]]="","",Table1[[#This Row],[coral.weights.ssp126.2050]]*Table1[[#This Row],[corals.mn.ssp126.2050]])</f>
        <v/>
      </c>
      <c r="T116" s="6" t="str">
        <f>IF(Table1[[#This Row],[mangrove.mn.ssp126.2050]]="","",(Table1[[#This Row],[mangrove.sd.ssp126.2050]]/Table1[[#This Row],[mangrove.mn.ssp126.2050]])^-1)</f>
        <v/>
      </c>
      <c r="U116" s="6" t="str">
        <f>IF(Table1[[#This Row],[mangrove.weights.ssp126.2050]]="","",Table1[[#This Row],[mangrove.weights.ssp126.2050]]*Table1[[#This Row],[mangrove.mn.ssp126.2050]])</f>
        <v/>
      </c>
      <c r="V116" s="7" t="e">
        <f t="shared" si="6"/>
        <v>#DIV/0!</v>
      </c>
      <c r="Y116" s="6" t="str">
        <f>IF(Table1[[#This Row],[seagrass.mn.ssp126.2100]]="", "", (Table1[[#This Row],[seagrass.sd.ssp126.2100]]/Table1[[#This Row],[seagrass.mn.ssp126.2100]])^-1)</f>
        <v/>
      </c>
      <c r="Z116" s="6" t="str">
        <f>IF(Table1[[#This Row],[seagrass.weights.ssp126.2100]]="","", Table1[[#This Row],[seagrass.weights.ssp126.2100]]*Table1[[#This Row],[seagrass.mn.ssp126.2100]])</f>
        <v/>
      </c>
      <c r="AC116" s="6" t="str">
        <f>IF(Table1[[#This Row],[corals.mn.ssp126.2100]]="","",(Table1[[#This Row],[corals.sd.ssp126.2100]]/Table1[[#This Row],[corals.mn.ssp126.2100]])^-1)</f>
        <v/>
      </c>
      <c r="AD116" s="6" t="str">
        <f>IF( Table1[[#This Row],[Coral.weights.ssp126.2100]]="","", Table1[[#This Row],[Coral.weights.ssp126.2100]]*Table1[[#This Row],[corals.mn.ssp126.2100]])</f>
        <v/>
      </c>
      <c r="AG116" s="8" t="str">
        <f>IF(Table1[[#This Row],[mangrove.mn.ssp126.2100]]="","",(Table1[[#This Row],[mangrove.sd.ssp126.2100]]/Table1[[#This Row],[mangrove.mn.ssp126.2100]])^-1)</f>
        <v/>
      </c>
      <c r="AH116" s="6" t="str">
        <f>IF(Table1[[#This Row],[mangrove.weights.ssp126.2100]]="","",Table1[[#This Row],[mangrove.weights.ssp126.2100]]*Table1[[#This Row],[mangrove.mn.ssp126.2100]])</f>
        <v/>
      </c>
      <c r="AI116" s="7" t="e">
        <f t="shared" si="7"/>
        <v>#DIV/0!</v>
      </c>
      <c r="AL116" s="6" t="str">
        <f>IF(Table1[[#This Row],[seagrass.mn.ssp245.2050]]="","",(Table1[[#This Row],[seagrass.sd.ssp245.2050]]/Table1[[#This Row],[seagrass.mn.ssp245.2050]])^-1)</f>
        <v/>
      </c>
      <c r="AM116" s="6" t="str">
        <f>IF(Table1[[#This Row],[seagrass.weights.ssp245.2050]]="","",Table1[[#This Row],[seagrass.weights.ssp245.2050]]*Table1[[#This Row],[seagrass.mn.ssp245.2050]])</f>
        <v/>
      </c>
      <c r="AS116" s="5"/>
      <c r="AT116" s="8"/>
      <c r="AU116" s="8"/>
      <c r="AV116" s="7" t="e">
        <f t="shared" si="8"/>
        <v>#DIV/0!</v>
      </c>
      <c r="AX116" s="5"/>
      <c r="AY116" s="6"/>
      <c r="AZ116" s="6"/>
      <c r="BB116" s="5"/>
      <c r="BC116" s="8"/>
      <c r="BD116" s="8"/>
      <c r="BE116" s="5"/>
      <c r="BF116" s="5"/>
      <c r="BG116" s="6"/>
      <c r="BH116" s="6"/>
      <c r="BI116" s="7" t="e">
        <f t="shared" si="9"/>
        <v>#DIV/0!</v>
      </c>
      <c r="BK116" s="5"/>
      <c r="BL116" s="6"/>
      <c r="BM116" s="6"/>
      <c r="BO116" s="5"/>
      <c r="BP116" s="6"/>
      <c r="BQ116" s="6"/>
      <c r="BR116" s="5"/>
      <c r="BS116" s="5"/>
      <c r="BT116" s="6"/>
      <c r="BU116" s="6"/>
      <c r="BV116" s="7" t="e">
        <f t="shared" si="10"/>
        <v>#DIV/0!</v>
      </c>
      <c r="BX116" s="5"/>
      <c r="BY116" s="8"/>
      <c r="BZ116" s="8"/>
      <c r="CA116" s="5"/>
      <c r="CB116" s="5"/>
      <c r="CC116" s="8"/>
      <c r="CD116" s="8"/>
      <c r="CE116" s="5"/>
      <c r="CF116" s="5"/>
      <c r="CG116" s="12"/>
      <c r="CH116" s="17"/>
      <c r="CI116" s="9" t="e">
        <f t="shared" si="11"/>
        <v>#DIV/0!</v>
      </c>
      <c r="CJ116" s="5"/>
      <c r="CL116" s="5"/>
      <c r="CM116" s="5"/>
      <c r="CP116" s="5"/>
      <c r="CT116" s="5"/>
    </row>
    <row r="117" spans="1:98" x14ac:dyDescent="0.25">
      <c r="A117" s="5" t="s">
        <v>160</v>
      </c>
      <c r="B117" s="5">
        <v>42.33934</v>
      </c>
      <c r="C117" s="5">
        <v>-0.571102</v>
      </c>
      <c r="E117" s="5">
        <v>0</v>
      </c>
      <c r="G117" s="5">
        <v>0</v>
      </c>
      <c r="H117" s="5">
        <v>220000</v>
      </c>
      <c r="I117" s="5">
        <v>1</v>
      </c>
      <c r="L117" s="6" t="str">
        <f>IF(Table1[[#This Row],[seagrass.mn.ssp126.2050]]="","",(Table1[[#This Row],[seagrass.sd.ssp126.2050]]/Table1[[#This Row],[seagrass.mn.ssp126.2050]])^-1)</f>
        <v/>
      </c>
      <c r="M117" s="6" t="str">
        <f>IF(Table1[[#This Row],[seagrass.weights.ssp126.2050]]="","",Table1[[#This Row],[seagrass.weights.ssp126.2050]]*Table1[[#This Row],[seagrass.mn.ssp126.2050]])</f>
        <v/>
      </c>
      <c r="P117" s="6" t="str">
        <f>IF(Table1[[#This Row],[corals.mn.ssp126.2050]]="","",(Table1[[#This Row],[corals.sd.ssp126.2050]]/Table1[[#This Row],[corals.mn.ssp126.2050]])^-1)</f>
        <v/>
      </c>
      <c r="Q117" s="6" t="str">
        <f>IF(Table1[[#This Row],[coral.weights.ssp126.2050]]="","",Table1[[#This Row],[coral.weights.ssp126.2050]]*Table1[[#This Row],[corals.mn.ssp126.2050]])</f>
        <v/>
      </c>
      <c r="R117" s="5">
        <v>0.46689930004010699</v>
      </c>
      <c r="S117" s="5">
        <v>0.11172216893039789</v>
      </c>
      <c r="T117" s="6">
        <f>IF(Table1[[#This Row],[mangrove.mn.ssp126.2050]]="","",(Table1[[#This Row],[mangrove.sd.ssp126.2050]]/Table1[[#This Row],[mangrove.mn.ssp126.2050]])^-1)</f>
        <v>4.179110596492106</v>
      </c>
      <c r="U117" s="6">
        <f>IF(Table1[[#This Row],[mangrove.weights.ssp126.2050]]="","",Table1[[#This Row],[mangrove.weights.ssp126.2050]]*Table1[[#This Row],[mangrove.mn.ssp126.2050]])</f>
        <v>1.9512238122923584</v>
      </c>
      <c r="V117" s="7">
        <f t="shared" si="6"/>
        <v>0.46689930004010699</v>
      </c>
      <c r="Y117" s="6" t="str">
        <f>IF(Table1[[#This Row],[seagrass.mn.ssp126.2100]]="", "", (Table1[[#This Row],[seagrass.sd.ssp126.2100]]/Table1[[#This Row],[seagrass.mn.ssp126.2100]])^-1)</f>
        <v/>
      </c>
      <c r="Z117" s="6" t="str">
        <f>IF(Table1[[#This Row],[seagrass.weights.ssp126.2100]]="","", Table1[[#This Row],[seagrass.weights.ssp126.2100]]*Table1[[#This Row],[seagrass.mn.ssp126.2100]])</f>
        <v/>
      </c>
      <c r="AC117" s="6" t="str">
        <f>IF(Table1[[#This Row],[corals.mn.ssp126.2100]]="","",(Table1[[#This Row],[corals.sd.ssp126.2100]]/Table1[[#This Row],[corals.mn.ssp126.2100]])^-1)</f>
        <v/>
      </c>
      <c r="AD117" s="6" t="str">
        <f>IF( Table1[[#This Row],[Coral.weights.ssp126.2100]]="","", Table1[[#This Row],[Coral.weights.ssp126.2100]]*Table1[[#This Row],[corals.mn.ssp126.2100]])</f>
        <v/>
      </c>
      <c r="AE117" s="5">
        <v>0.46094089614908967</v>
      </c>
      <c r="AF117" s="5">
        <v>0.12012467771847379</v>
      </c>
      <c r="AG117" s="8">
        <f>IF(Table1[[#This Row],[mangrove.mn.ssp126.2100]]="","",(Table1[[#This Row],[mangrove.sd.ssp126.2100]]/Table1[[#This Row],[mangrove.mn.ssp126.2100]])^-1)</f>
        <v>3.8371873698538317</v>
      </c>
      <c r="AH117" s="6">
        <f>IF(Table1[[#This Row],[mangrove.weights.ssp126.2100]]="","",Table1[[#This Row],[mangrove.weights.ssp126.2100]]*Table1[[#This Row],[mangrove.mn.ssp126.2100]])</f>
        <v>1.7687165849523936</v>
      </c>
      <c r="AI117" s="7">
        <f t="shared" si="7"/>
        <v>0.46094089614908967</v>
      </c>
      <c r="AL117" s="6" t="str">
        <f>IF(Table1[[#This Row],[seagrass.mn.ssp245.2050]]="","",(Table1[[#This Row],[seagrass.sd.ssp245.2050]]/Table1[[#This Row],[seagrass.mn.ssp245.2050]])^-1)</f>
        <v/>
      </c>
      <c r="AM117" s="6" t="str">
        <f>IF(Table1[[#This Row],[seagrass.weights.ssp245.2050]]="","",Table1[[#This Row],[seagrass.weights.ssp245.2050]]*Table1[[#This Row],[seagrass.mn.ssp245.2050]])</f>
        <v/>
      </c>
      <c r="AR117" s="5">
        <v>0.49617672956612358</v>
      </c>
      <c r="AS117" s="5">
        <v>0.1645620321349314</v>
      </c>
      <c r="AT117" s="8">
        <f>(Table1[[#This Row],[mangrove.sd.ssp245.2050]]/Table1[[#This Row],[mangrove.mn.ssp245.2050]])^-1</f>
        <v>3.0151349198172714</v>
      </c>
      <c r="AU117" s="8">
        <f>Table1[[#This Row],[mangrove.mn.ssp245.2050]]*Table1[[#This Row],[mangrove.weights.ssp245.2050]]</f>
        <v>1.4960397837155499</v>
      </c>
      <c r="AV117" s="7">
        <f t="shared" si="8"/>
        <v>0.49617672956612358</v>
      </c>
      <c r="AX117" s="5"/>
      <c r="AY117" s="6"/>
      <c r="AZ117" s="6"/>
      <c r="BB117" s="5"/>
      <c r="BC117" s="8"/>
      <c r="BD117" s="8"/>
      <c r="BE117" s="5">
        <v>0.4901600039930869</v>
      </c>
      <c r="BF117" s="5">
        <v>0.194837285611005</v>
      </c>
      <c r="BG117" s="6">
        <f>(Table1[[#This Row],[mangrove.sd.ssp245.2100]]/Table1[[#This Row],[mangrove.mn.ssp245.2100]])^-1</f>
        <v>2.5157402622190976</v>
      </c>
      <c r="BH117" s="6">
        <f>Table1[[#This Row],[mangrove.weights.ssp245.2100]]*Table1[[#This Row],[mangrove.mn.ssp245.2100]]</f>
        <v>1.2331152569748824</v>
      </c>
      <c r="BI117" s="7">
        <f t="shared" si="9"/>
        <v>0.4901600039930869</v>
      </c>
      <c r="BK117" s="5"/>
      <c r="BL117" s="6"/>
      <c r="BM117" s="6"/>
      <c r="BO117" s="5"/>
      <c r="BP117" s="6"/>
      <c r="BQ117" s="6"/>
      <c r="BR117" s="5">
        <v>0.5055553745010084</v>
      </c>
      <c r="BS117" s="5">
        <v>0.14710023515570311</v>
      </c>
      <c r="BT117" s="6">
        <f>(Table1[[#This Row],[mangrove.sd.ssp370.2050]]/Table1[[#This Row],[mangrove.mn.ssp370.2050]])^-1</f>
        <v>3.4368087444991953</v>
      </c>
      <c r="BU117" s="6">
        <f>Table1[[#This Row],[mangrove.weights.ssp370.2050]]*Table1[[#This Row],[mangrove.mn.ssp370.2050]]</f>
        <v>1.7374971319136312</v>
      </c>
      <c r="BV117" s="7">
        <f t="shared" si="10"/>
        <v>0.5055553745010084</v>
      </c>
      <c r="BX117" s="5"/>
      <c r="BY117" s="8"/>
      <c r="BZ117" s="8"/>
      <c r="CA117" s="5"/>
      <c r="CB117" s="5"/>
      <c r="CC117" s="8"/>
      <c r="CD117" s="8"/>
      <c r="CE117" s="5">
        <v>0.51087912454184803</v>
      </c>
      <c r="CF117" s="5">
        <v>0.17624815057306209</v>
      </c>
      <c r="CG117" s="12">
        <f>(Table1[[#This Row],[mangrove.sd.ssp370.2100]]/Table1[[#This Row],[mangrove.mn.ssp370.2100]])^-1</f>
        <v>2.8986353779075129</v>
      </c>
      <c r="CH117" s="17">
        <f>Table1[[#This Row],[mangrove.weights.ssp370.2100]]*Table1[[#This Row],[mangrove.mn.ssp370.2100]]</f>
        <v>1.480852304231419</v>
      </c>
      <c r="CI117" s="9">
        <f t="shared" si="11"/>
        <v>0.51087912454184803</v>
      </c>
      <c r="CJ117" s="5"/>
      <c r="CL117" s="5"/>
      <c r="CM117" s="5"/>
      <c r="CP117" s="5"/>
      <c r="CT117" s="5"/>
    </row>
    <row r="118" spans="1:98" x14ac:dyDescent="0.25">
      <c r="A118" s="5" t="s">
        <v>161</v>
      </c>
      <c r="B118" s="5">
        <v>42.58934</v>
      </c>
      <c r="C118" s="5">
        <v>-0.571102</v>
      </c>
      <c r="E118" s="5">
        <v>0</v>
      </c>
      <c r="G118" s="5">
        <v>0</v>
      </c>
      <c r="I118" s="5">
        <v>0</v>
      </c>
      <c r="L118" s="6" t="str">
        <f>IF(Table1[[#This Row],[seagrass.mn.ssp126.2050]]="","",(Table1[[#This Row],[seagrass.sd.ssp126.2050]]/Table1[[#This Row],[seagrass.mn.ssp126.2050]])^-1)</f>
        <v/>
      </c>
      <c r="M118" s="6" t="str">
        <f>IF(Table1[[#This Row],[seagrass.weights.ssp126.2050]]="","",Table1[[#This Row],[seagrass.weights.ssp126.2050]]*Table1[[#This Row],[seagrass.mn.ssp126.2050]])</f>
        <v/>
      </c>
      <c r="P118" s="6" t="str">
        <f>IF(Table1[[#This Row],[corals.mn.ssp126.2050]]="","",(Table1[[#This Row],[corals.sd.ssp126.2050]]/Table1[[#This Row],[corals.mn.ssp126.2050]])^-1)</f>
        <v/>
      </c>
      <c r="Q118" s="6" t="str">
        <f>IF(Table1[[#This Row],[coral.weights.ssp126.2050]]="","",Table1[[#This Row],[coral.weights.ssp126.2050]]*Table1[[#This Row],[corals.mn.ssp126.2050]])</f>
        <v/>
      </c>
      <c r="T118" s="6" t="str">
        <f>IF(Table1[[#This Row],[mangrove.mn.ssp126.2050]]="","",(Table1[[#This Row],[mangrove.sd.ssp126.2050]]/Table1[[#This Row],[mangrove.mn.ssp126.2050]])^-1)</f>
        <v/>
      </c>
      <c r="U118" s="6" t="str">
        <f>IF(Table1[[#This Row],[mangrove.weights.ssp126.2050]]="","",Table1[[#This Row],[mangrove.weights.ssp126.2050]]*Table1[[#This Row],[mangrove.mn.ssp126.2050]])</f>
        <v/>
      </c>
      <c r="V118" s="7" t="e">
        <f t="shared" si="6"/>
        <v>#DIV/0!</v>
      </c>
      <c r="Y118" s="6" t="str">
        <f>IF(Table1[[#This Row],[seagrass.mn.ssp126.2100]]="", "", (Table1[[#This Row],[seagrass.sd.ssp126.2100]]/Table1[[#This Row],[seagrass.mn.ssp126.2100]])^-1)</f>
        <v/>
      </c>
      <c r="Z118" s="6" t="str">
        <f>IF(Table1[[#This Row],[seagrass.weights.ssp126.2100]]="","", Table1[[#This Row],[seagrass.weights.ssp126.2100]]*Table1[[#This Row],[seagrass.mn.ssp126.2100]])</f>
        <v/>
      </c>
      <c r="AC118" s="6" t="str">
        <f>IF(Table1[[#This Row],[corals.mn.ssp126.2100]]="","",(Table1[[#This Row],[corals.sd.ssp126.2100]]/Table1[[#This Row],[corals.mn.ssp126.2100]])^-1)</f>
        <v/>
      </c>
      <c r="AD118" s="6" t="str">
        <f>IF( Table1[[#This Row],[Coral.weights.ssp126.2100]]="","", Table1[[#This Row],[Coral.weights.ssp126.2100]]*Table1[[#This Row],[corals.mn.ssp126.2100]])</f>
        <v/>
      </c>
      <c r="AG118" s="8" t="str">
        <f>IF(Table1[[#This Row],[mangrove.mn.ssp126.2100]]="","",(Table1[[#This Row],[mangrove.sd.ssp126.2100]]/Table1[[#This Row],[mangrove.mn.ssp126.2100]])^-1)</f>
        <v/>
      </c>
      <c r="AH118" s="6" t="str">
        <f>IF(Table1[[#This Row],[mangrove.weights.ssp126.2100]]="","",Table1[[#This Row],[mangrove.weights.ssp126.2100]]*Table1[[#This Row],[mangrove.mn.ssp126.2100]])</f>
        <v/>
      </c>
      <c r="AI118" s="7" t="e">
        <f t="shared" si="7"/>
        <v>#DIV/0!</v>
      </c>
      <c r="AL118" s="6" t="str">
        <f>IF(Table1[[#This Row],[seagrass.mn.ssp245.2050]]="","",(Table1[[#This Row],[seagrass.sd.ssp245.2050]]/Table1[[#This Row],[seagrass.mn.ssp245.2050]])^-1)</f>
        <v/>
      </c>
      <c r="AM118" s="6" t="str">
        <f>IF(Table1[[#This Row],[seagrass.weights.ssp245.2050]]="","",Table1[[#This Row],[seagrass.weights.ssp245.2050]]*Table1[[#This Row],[seagrass.mn.ssp245.2050]])</f>
        <v/>
      </c>
      <c r="AS118" s="5"/>
      <c r="AT118" s="8"/>
      <c r="AU118" s="8"/>
      <c r="AV118" s="7" t="e">
        <f t="shared" si="8"/>
        <v>#DIV/0!</v>
      </c>
      <c r="AX118" s="5"/>
      <c r="AY118" s="6"/>
      <c r="AZ118" s="6"/>
      <c r="BB118" s="5"/>
      <c r="BC118" s="8"/>
      <c r="BD118" s="8"/>
      <c r="BE118" s="5"/>
      <c r="BF118" s="5"/>
      <c r="BG118" s="6"/>
      <c r="BH118" s="6"/>
      <c r="BI118" s="7" t="e">
        <f t="shared" si="9"/>
        <v>#DIV/0!</v>
      </c>
      <c r="BK118" s="5"/>
      <c r="BL118" s="6"/>
      <c r="BM118" s="6"/>
      <c r="BO118" s="5"/>
      <c r="BP118" s="6"/>
      <c r="BQ118" s="6"/>
      <c r="BR118" s="5"/>
      <c r="BS118" s="5"/>
      <c r="BT118" s="6"/>
      <c r="BU118" s="6"/>
      <c r="BV118" s="7" t="e">
        <f t="shared" si="10"/>
        <v>#DIV/0!</v>
      </c>
      <c r="BX118" s="5"/>
      <c r="BY118" s="8"/>
      <c r="BZ118" s="8"/>
      <c r="CA118" s="5"/>
      <c r="CB118" s="5"/>
      <c r="CC118" s="8"/>
      <c r="CD118" s="8"/>
      <c r="CE118" s="5"/>
      <c r="CF118" s="5"/>
      <c r="CG118" s="12"/>
      <c r="CH118" s="17"/>
      <c r="CI118" s="9" t="e">
        <f t="shared" si="11"/>
        <v>#DIV/0!</v>
      </c>
      <c r="CJ118" s="5"/>
      <c r="CL118" s="5"/>
      <c r="CM118" s="5"/>
      <c r="CP118" s="5"/>
      <c r="CT118" s="5"/>
    </row>
    <row r="119" spans="1:98" x14ac:dyDescent="0.25">
      <c r="A119" s="5" t="s">
        <v>162</v>
      </c>
      <c r="B119" s="5">
        <v>42.83934</v>
      </c>
      <c r="C119" s="5">
        <v>-0.571102</v>
      </c>
      <c r="E119" s="5">
        <v>0</v>
      </c>
      <c r="G119" s="5">
        <v>0</v>
      </c>
      <c r="I119" s="5">
        <v>0</v>
      </c>
      <c r="L119" s="6" t="str">
        <f>IF(Table1[[#This Row],[seagrass.mn.ssp126.2050]]="","",(Table1[[#This Row],[seagrass.sd.ssp126.2050]]/Table1[[#This Row],[seagrass.mn.ssp126.2050]])^-1)</f>
        <v/>
      </c>
      <c r="M119" s="6" t="str">
        <f>IF(Table1[[#This Row],[seagrass.weights.ssp126.2050]]="","",Table1[[#This Row],[seagrass.weights.ssp126.2050]]*Table1[[#This Row],[seagrass.mn.ssp126.2050]])</f>
        <v/>
      </c>
      <c r="P119" s="6" t="str">
        <f>IF(Table1[[#This Row],[corals.mn.ssp126.2050]]="","",(Table1[[#This Row],[corals.sd.ssp126.2050]]/Table1[[#This Row],[corals.mn.ssp126.2050]])^-1)</f>
        <v/>
      </c>
      <c r="Q119" s="6" t="str">
        <f>IF(Table1[[#This Row],[coral.weights.ssp126.2050]]="","",Table1[[#This Row],[coral.weights.ssp126.2050]]*Table1[[#This Row],[corals.mn.ssp126.2050]])</f>
        <v/>
      </c>
      <c r="T119" s="6" t="str">
        <f>IF(Table1[[#This Row],[mangrove.mn.ssp126.2050]]="","",(Table1[[#This Row],[mangrove.sd.ssp126.2050]]/Table1[[#This Row],[mangrove.mn.ssp126.2050]])^-1)</f>
        <v/>
      </c>
      <c r="U119" s="6" t="str">
        <f>IF(Table1[[#This Row],[mangrove.weights.ssp126.2050]]="","",Table1[[#This Row],[mangrove.weights.ssp126.2050]]*Table1[[#This Row],[mangrove.mn.ssp126.2050]])</f>
        <v/>
      </c>
      <c r="V119" s="7" t="e">
        <f t="shared" si="6"/>
        <v>#DIV/0!</v>
      </c>
      <c r="Y119" s="6" t="str">
        <f>IF(Table1[[#This Row],[seagrass.mn.ssp126.2100]]="", "", (Table1[[#This Row],[seagrass.sd.ssp126.2100]]/Table1[[#This Row],[seagrass.mn.ssp126.2100]])^-1)</f>
        <v/>
      </c>
      <c r="Z119" s="6" t="str">
        <f>IF(Table1[[#This Row],[seagrass.weights.ssp126.2100]]="","", Table1[[#This Row],[seagrass.weights.ssp126.2100]]*Table1[[#This Row],[seagrass.mn.ssp126.2100]])</f>
        <v/>
      </c>
      <c r="AC119" s="6" t="str">
        <f>IF(Table1[[#This Row],[corals.mn.ssp126.2100]]="","",(Table1[[#This Row],[corals.sd.ssp126.2100]]/Table1[[#This Row],[corals.mn.ssp126.2100]])^-1)</f>
        <v/>
      </c>
      <c r="AD119" s="6" t="str">
        <f>IF( Table1[[#This Row],[Coral.weights.ssp126.2100]]="","", Table1[[#This Row],[Coral.weights.ssp126.2100]]*Table1[[#This Row],[corals.mn.ssp126.2100]])</f>
        <v/>
      </c>
      <c r="AG119" s="8" t="str">
        <f>IF(Table1[[#This Row],[mangrove.mn.ssp126.2100]]="","",(Table1[[#This Row],[mangrove.sd.ssp126.2100]]/Table1[[#This Row],[mangrove.mn.ssp126.2100]])^-1)</f>
        <v/>
      </c>
      <c r="AH119" s="6" t="str">
        <f>IF(Table1[[#This Row],[mangrove.weights.ssp126.2100]]="","",Table1[[#This Row],[mangrove.weights.ssp126.2100]]*Table1[[#This Row],[mangrove.mn.ssp126.2100]])</f>
        <v/>
      </c>
      <c r="AI119" s="7" t="e">
        <f t="shared" si="7"/>
        <v>#DIV/0!</v>
      </c>
      <c r="AL119" s="6" t="str">
        <f>IF(Table1[[#This Row],[seagrass.mn.ssp245.2050]]="","",(Table1[[#This Row],[seagrass.sd.ssp245.2050]]/Table1[[#This Row],[seagrass.mn.ssp245.2050]])^-1)</f>
        <v/>
      </c>
      <c r="AM119" s="6" t="str">
        <f>IF(Table1[[#This Row],[seagrass.weights.ssp245.2050]]="","",Table1[[#This Row],[seagrass.weights.ssp245.2050]]*Table1[[#This Row],[seagrass.mn.ssp245.2050]])</f>
        <v/>
      </c>
      <c r="AS119" s="5"/>
      <c r="AT119" s="8"/>
      <c r="AU119" s="8"/>
      <c r="AV119" s="7" t="e">
        <f t="shared" si="8"/>
        <v>#DIV/0!</v>
      </c>
      <c r="AX119" s="5"/>
      <c r="AY119" s="6"/>
      <c r="AZ119" s="6"/>
      <c r="BB119" s="5"/>
      <c r="BC119" s="8"/>
      <c r="BD119" s="8"/>
      <c r="BE119" s="5"/>
      <c r="BF119" s="5"/>
      <c r="BG119" s="6"/>
      <c r="BH119" s="6"/>
      <c r="BI119" s="7" t="e">
        <f t="shared" si="9"/>
        <v>#DIV/0!</v>
      </c>
      <c r="BK119" s="5"/>
      <c r="BL119" s="6"/>
      <c r="BM119" s="6"/>
      <c r="BO119" s="5"/>
      <c r="BP119" s="6"/>
      <c r="BQ119" s="6"/>
      <c r="BR119" s="5"/>
      <c r="BS119" s="5"/>
      <c r="BT119" s="6"/>
      <c r="BU119" s="6"/>
      <c r="BV119" s="7" t="e">
        <f t="shared" si="10"/>
        <v>#DIV/0!</v>
      </c>
      <c r="BX119" s="5"/>
      <c r="BY119" s="8"/>
      <c r="BZ119" s="8"/>
      <c r="CA119" s="5"/>
      <c r="CB119" s="5"/>
      <c r="CC119" s="8"/>
      <c r="CD119" s="8"/>
      <c r="CE119" s="5"/>
      <c r="CF119" s="5"/>
      <c r="CG119" s="12"/>
      <c r="CH119" s="17"/>
      <c r="CI119" s="9" t="e">
        <f t="shared" si="11"/>
        <v>#DIV/0!</v>
      </c>
      <c r="CJ119" s="5"/>
      <c r="CL119" s="5"/>
      <c r="CM119" s="5"/>
      <c r="CP119" s="5"/>
      <c r="CT119" s="5"/>
    </row>
    <row r="120" spans="1:98" x14ac:dyDescent="0.25">
      <c r="A120" s="5" t="s">
        <v>163</v>
      </c>
      <c r="B120" s="5">
        <v>50.08934</v>
      </c>
      <c r="C120" s="5">
        <v>11.928898</v>
      </c>
      <c r="E120" s="5">
        <v>0</v>
      </c>
      <c r="G120" s="5">
        <v>0</v>
      </c>
      <c r="I120" s="5">
        <v>0</v>
      </c>
      <c r="L120" s="6" t="str">
        <f>IF(Table1[[#This Row],[seagrass.mn.ssp126.2050]]="","",(Table1[[#This Row],[seagrass.sd.ssp126.2050]]/Table1[[#This Row],[seagrass.mn.ssp126.2050]])^-1)</f>
        <v/>
      </c>
      <c r="M120" s="6" t="str">
        <f>IF(Table1[[#This Row],[seagrass.weights.ssp126.2050]]="","",Table1[[#This Row],[seagrass.weights.ssp126.2050]]*Table1[[#This Row],[seagrass.mn.ssp126.2050]])</f>
        <v/>
      </c>
      <c r="P120" s="6" t="str">
        <f>IF(Table1[[#This Row],[corals.mn.ssp126.2050]]="","",(Table1[[#This Row],[corals.sd.ssp126.2050]]/Table1[[#This Row],[corals.mn.ssp126.2050]])^-1)</f>
        <v/>
      </c>
      <c r="Q120" s="6" t="str">
        <f>IF(Table1[[#This Row],[coral.weights.ssp126.2050]]="","",Table1[[#This Row],[coral.weights.ssp126.2050]]*Table1[[#This Row],[corals.mn.ssp126.2050]])</f>
        <v/>
      </c>
      <c r="T120" s="6" t="str">
        <f>IF(Table1[[#This Row],[mangrove.mn.ssp126.2050]]="","",(Table1[[#This Row],[mangrove.sd.ssp126.2050]]/Table1[[#This Row],[mangrove.mn.ssp126.2050]])^-1)</f>
        <v/>
      </c>
      <c r="U120" s="6" t="str">
        <f>IF(Table1[[#This Row],[mangrove.weights.ssp126.2050]]="","",Table1[[#This Row],[mangrove.weights.ssp126.2050]]*Table1[[#This Row],[mangrove.mn.ssp126.2050]])</f>
        <v/>
      </c>
      <c r="V120" s="7" t="e">
        <f t="shared" si="6"/>
        <v>#DIV/0!</v>
      </c>
      <c r="Y120" s="6" t="str">
        <f>IF(Table1[[#This Row],[seagrass.mn.ssp126.2100]]="", "", (Table1[[#This Row],[seagrass.sd.ssp126.2100]]/Table1[[#This Row],[seagrass.mn.ssp126.2100]])^-1)</f>
        <v/>
      </c>
      <c r="Z120" s="6" t="str">
        <f>IF(Table1[[#This Row],[seagrass.weights.ssp126.2100]]="","", Table1[[#This Row],[seagrass.weights.ssp126.2100]]*Table1[[#This Row],[seagrass.mn.ssp126.2100]])</f>
        <v/>
      </c>
      <c r="AC120" s="6" t="str">
        <f>IF(Table1[[#This Row],[corals.mn.ssp126.2100]]="","",(Table1[[#This Row],[corals.sd.ssp126.2100]]/Table1[[#This Row],[corals.mn.ssp126.2100]])^-1)</f>
        <v/>
      </c>
      <c r="AD120" s="6" t="str">
        <f>IF( Table1[[#This Row],[Coral.weights.ssp126.2100]]="","", Table1[[#This Row],[Coral.weights.ssp126.2100]]*Table1[[#This Row],[corals.mn.ssp126.2100]])</f>
        <v/>
      </c>
      <c r="AG120" s="8" t="str">
        <f>IF(Table1[[#This Row],[mangrove.mn.ssp126.2100]]="","",(Table1[[#This Row],[mangrove.sd.ssp126.2100]]/Table1[[#This Row],[mangrove.mn.ssp126.2100]])^-1)</f>
        <v/>
      </c>
      <c r="AH120" s="6" t="str">
        <f>IF(Table1[[#This Row],[mangrove.weights.ssp126.2100]]="","",Table1[[#This Row],[mangrove.weights.ssp126.2100]]*Table1[[#This Row],[mangrove.mn.ssp126.2100]])</f>
        <v/>
      </c>
      <c r="AI120" s="7" t="e">
        <f t="shared" si="7"/>
        <v>#DIV/0!</v>
      </c>
      <c r="AL120" s="6" t="str">
        <f>IF(Table1[[#This Row],[seagrass.mn.ssp245.2050]]="","",(Table1[[#This Row],[seagrass.sd.ssp245.2050]]/Table1[[#This Row],[seagrass.mn.ssp245.2050]])^-1)</f>
        <v/>
      </c>
      <c r="AM120" s="6" t="str">
        <f>IF(Table1[[#This Row],[seagrass.weights.ssp245.2050]]="","",Table1[[#This Row],[seagrass.weights.ssp245.2050]]*Table1[[#This Row],[seagrass.mn.ssp245.2050]])</f>
        <v/>
      </c>
      <c r="AS120" s="5"/>
      <c r="AT120" s="8"/>
      <c r="AU120" s="8"/>
      <c r="AV120" s="7" t="e">
        <f t="shared" si="8"/>
        <v>#DIV/0!</v>
      </c>
      <c r="AX120" s="5"/>
      <c r="AY120" s="6"/>
      <c r="AZ120" s="6"/>
      <c r="BB120" s="5"/>
      <c r="BC120" s="8"/>
      <c r="BD120" s="8"/>
      <c r="BE120" s="5"/>
      <c r="BF120" s="5"/>
      <c r="BG120" s="6"/>
      <c r="BH120" s="6"/>
      <c r="BI120" s="7" t="e">
        <f t="shared" si="9"/>
        <v>#DIV/0!</v>
      </c>
      <c r="BK120" s="5"/>
      <c r="BL120" s="6"/>
      <c r="BM120" s="6"/>
      <c r="BO120" s="5"/>
      <c r="BP120" s="6"/>
      <c r="BQ120" s="6"/>
      <c r="BR120" s="5"/>
      <c r="BS120" s="5"/>
      <c r="BT120" s="6"/>
      <c r="BU120" s="6"/>
      <c r="BV120" s="7" t="e">
        <f t="shared" si="10"/>
        <v>#DIV/0!</v>
      </c>
      <c r="BX120" s="5"/>
      <c r="BY120" s="8"/>
      <c r="BZ120" s="8"/>
      <c r="CA120" s="5"/>
      <c r="CB120" s="5"/>
      <c r="CC120" s="8"/>
      <c r="CD120" s="8"/>
      <c r="CE120" s="5"/>
      <c r="CF120" s="5"/>
      <c r="CG120" s="12"/>
      <c r="CH120" s="17"/>
      <c r="CI120" s="9" t="e">
        <f t="shared" si="11"/>
        <v>#DIV/0!</v>
      </c>
      <c r="CJ120" s="5"/>
      <c r="CL120" s="5"/>
      <c r="CM120" s="5"/>
      <c r="CP120" s="5"/>
      <c r="CT120" s="5"/>
    </row>
    <row r="121" spans="1:98" x14ac:dyDescent="0.25">
      <c r="A121" s="5" t="s">
        <v>164</v>
      </c>
      <c r="B121" s="5">
        <v>50.33934</v>
      </c>
      <c r="C121" s="5">
        <v>11.928898</v>
      </c>
      <c r="E121" s="5">
        <v>0</v>
      </c>
      <c r="G121" s="5">
        <v>0</v>
      </c>
      <c r="I121" s="5">
        <v>0</v>
      </c>
      <c r="L121" s="6" t="str">
        <f>IF(Table1[[#This Row],[seagrass.mn.ssp126.2050]]="","",(Table1[[#This Row],[seagrass.sd.ssp126.2050]]/Table1[[#This Row],[seagrass.mn.ssp126.2050]])^-1)</f>
        <v/>
      </c>
      <c r="M121" s="6" t="str">
        <f>IF(Table1[[#This Row],[seagrass.weights.ssp126.2050]]="","",Table1[[#This Row],[seagrass.weights.ssp126.2050]]*Table1[[#This Row],[seagrass.mn.ssp126.2050]])</f>
        <v/>
      </c>
      <c r="P121" s="6" t="str">
        <f>IF(Table1[[#This Row],[corals.mn.ssp126.2050]]="","",(Table1[[#This Row],[corals.sd.ssp126.2050]]/Table1[[#This Row],[corals.mn.ssp126.2050]])^-1)</f>
        <v/>
      </c>
      <c r="Q121" s="6" t="str">
        <f>IF(Table1[[#This Row],[coral.weights.ssp126.2050]]="","",Table1[[#This Row],[coral.weights.ssp126.2050]]*Table1[[#This Row],[corals.mn.ssp126.2050]])</f>
        <v/>
      </c>
      <c r="T121" s="6" t="str">
        <f>IF(Table1[[#This Row],[mangrove.mn.ssp126.2050]]="","",(Table1[[#This Row],[mangrove.sd.ssp126.2050]]/Table1[[#This Row],[mangrove.mn.ssp126.2050]])^-1)</f>
        <v/>
      </c>
      <c r="U121" s="6" t="str">
        <f>IF(Table1[[#This Row],[mangrove.weights.ssp126.2050]]="","",Table1[[#This Row],[mangrove.weights.ssp126.2050]]*Table1[[#This Row],[mangrove.mn.ssp126.2050]])</f>
        <v/>
      </c>
      <c r="V121" s="7" t="e">
        <f t="shared" si="6"/>
        <v>#DIV/0!</v>
      </c>
      <c r="Y121" s="6" t="str">
        <f>IF(Table1[[#This Row],[seagrass.mn.ssp126.2100]]="", "", (Table1[[#This Row],[seagrass.sd.ssp126.2100]]/Table1[[#This Row],[seagrass.mn.ssp126.2100]])^-1)</f>
        <v/>
      </c>
      <c r="Z121" s="6" t="str">
        <f>IF(Table1[[#This Row],[seagrass.weights.ssp126.2100]]="","", Table1[[#This Row],[seagrass.weights.ssp126.2100]]*Table1[[#This Row],[seagrass.mn.ssp126.2100]])</f>
        <v/>
      </c>
      <c r="AC121" s="6" t="str">
        <f>IF(Table1[[#This Row],[corals.mn.ssp126.2100]]="","",(Table1[[#This Row],[corals.sd.ssp126.2100]]/Table1[[#This Row],[corals.mn.ssp126.2100]])^-1)</f>
        <v/>
      </c>
      <c r="AD121" s="6" t="str">
        <f>IF( Table1[[#This Row],[Coral.weights.ssp126.2100]]="","", Table1[[#This Row],[Coral.weights.ssp126.2100]]*Table1[[#This Row],[corals.mn.ssp126.2100]])</f>
        <v/>
      </c>
      <c r="AG121" s="8" t="str">
        <f>IF(Table1[[#This Row],[mangrove.mn.ssp126.2100]]="","",(Table1[[#This Row],[mangrove.sd.ssp126.2100]]/Table1[[#This Row],[mangrove.mn.ssp126.2100]])^-1)</f>
        <v/>
      </c>
      <c r="AH121" s="6" t="str">
        <f>IF(Table1[[#This Row],[mangrove.weights.ssp126.2100]]="","",Table1[[#This Row],[mangrove.weights.ssp126.2100]]*Table1[[#This Row],[mangrove.mn.ssp126.2100]])</f>
        <v/>
      </c>
      <c r="AI121" s="7" t="e">
        <f t="shared" si="7"/>
        <v>#DIV/0!</v>
      </c>
      <c r="AL121" s="6" t="str">
        <f>IF(Table1[[#This Row],[seagrass.mn.ssp245.2050]]="","",(Table1[[#This Row],[seagrass.sd.ssp245.2050]]/Table1[[#This Row],[seagrass.mn.ssp245.2050]])^-1)</f>
        <v/>
      </c>
      <c r="AM121" s="6" t="str">
        <f>IF(Table1[[#This Row],[seagrass.weights.ssp245.2050]]="","",Table1[[#This Row],[seagrass.weights.ssp245.2050]]*Table1[[#This Row],[seagrass.mn.ssp245.2050]])</f>
        <v/>
      </c>
      <c r="AS121" s="5"/>
      <c r="AT121" s="8"/>
      <c r="AU121" s="8"/>
      <c r="AV121" s="7" t="e">
        <f t="shared" si="8"/>
        <v>#DIV/0!</v>
      </c>
      <c r="AX121" s="5"/>
      <c r="AY121" s="6"/>
      <c r="AZ121" s="6"/>
      <c r="BB121" s="5"/>
      <c r="BC121" s="8"/>
      <c r="BD121" s="8"/>
      <c r="BE121" s="5"/>
      <c r="BF121" s="5"/>
      <c r="BG121" s="6"/>
      <c r="BH121" s="6"/>
      <c r="BI121" s="7" t="e">
        <f t="shared" si="9"/>
        <v>#DIV/0!</v>
      </c>
      <c r="BK121" s="5"/>
      <c r="BL121" s="6"/>
      <c r="BM121" s="6"/>
      <c r="BO121" s="5"/>
      <c r="BP121" s="6"/>
      <c r="BQ121" s="6"/>
      <c r="BR121" s="5"/>
      <c r="BS121" s="5"/>
      <c r="BT121" s="6"/>
      <c r="BU121" s="6"/>
      <c r="BV121" s="7" t="e">
        <f t="shared" si="10"/>
        <v>#DIV/0!</v>
      </c>
      <c r="BX121" s="5"/>
      <c r="BY121" s="8"/>
      <c r="BZ121" s="8"/>
      <c r="CA121" s="5"/>
      <c r="CB121" s="5"/>
      <c r="CC121" s="8"/>
      <c r="CD121" s="8"/>
      <c r="CE121" s="5"/>
      <c r="CF121" s="5"/>
      <c r="CG121" s="12"/>
      <c r="CH121" s="17"/>
      <c r="CI121" s="9" t="e">
        <f t="shared" si="11"/>
        <v>#DIV/0!</v>
      </c>
      <c r="CJ121" s="5"/>
      <c r="CL121" s="5"/>
      <c r="CM121" s="5"/>
      <c r="CP121" s="5"/>
      <c r="CT121" s="5"/>
    </row>
    <row r="122" spans="1:98" x14ac:dyDescent="0.25">
      <c r="A122" s="5" t="s">
        <v>165</v>
      </c>
      <c r="B122" s="5">
        <v>50.58934</v>
      </c>
      <c r="C122" s="5">
        <v>11.928898</v>
      </c>
      <c r="E122" s="5">
        <v>0</v>
      </c>
      <c r="G122" s="5">
        <v>0</v>
      </c>
      <c r="H122" s="5">
        <v>640000</v>
      </c>
      <c r="I122" s="5">
        <v>1</v>
      </c>
      <c r="L122" s="6" t="str">
        <f>IF(Table1[[#This Row],[seagrass.mn.ssp126.2050]]="","",(Table1[[#This Row],[seagrass.sd.ssp126.2050]]/Table1[[#This Row],[seagrass.mn.ssp126.2050]])^-1)</f>
        <v/>
      </c>
      <c r="M122" s="6" t="str">
        <f>IF(Table1[[#This Row],[seagrass.weights.ssp126.2050]]="","",Table1[[#This Row],[seagrass.weights.ssp126.2050]]*Table1[[#This Row],[seagrass.mn.ssp126.2050]])</f>
        <v/>
      </c>
      <c r="P122" s="6" t="str">
        <f>IF(Table1[[#This Row],[corals.mn.ssp126.2050]]="","",(Table1[[#This Row],[corals.sd.ssp126.2050]]/Table1[[#This Row],[corals.mn.ssp126.2050]])^-1)</f>
        <v/>
      </c>
      <c r="Q122" s="6" t="str">
        <f>IF(Table1[[#This Row],[coral.weights.ssp126.2050]]="","",Table1[[#This Row],[coral.weights.ssp126.2050]]*Table1[[#This Row],[corals.mn.ssp126.2050]])</f>
        <v/>
      </c>
      <c r="R122" s="5">
        <v>1</v>
      </c>
      <c r="S122" s="5">
        <f>NonZeroMin!C4</f>
        <v>2.0614869387501761E-2</v>
      </c>
      <c r="T122" s="6">
        <f>IF(Table1[[#This Row],[mangrove.mn.ssp126.2050]]="","",(Table1[[#This Row],[mangrove.sd.ssp126.2050]]/Table1[[#This Row],[mangrove.mn.ssp126.2050]])^-1)</f>
        <v>48.508675034646252</v>
      </c>
      <c r="U122" s="6">
        <f>IF(Table1[[#This Row],[mangrove.weights.ssp126.2050]]="","",Table1[[#This Row],[mangrove.weights.ssp126.2050]]*Table1[[#This Row],[mangrove.mn.ssp126.2050]])</f>
        <v>48.508675034646252</v>
      </c>
      <c r="V122" s="7">
        <f t="shared" si="6"/>
        <v>1</v>
      </c>
      <c r="Y122" s="6" t="str">
        <f>IF(Table1[[#This Row],[seagrass.mn.ssp126.2100]]="", "", (Table1[[#This Row],[seagrass.sd.ssp126.2100]]/Table1[[#This Row],[seagrass.mn.ssp126.2100]])^-1)</f>
        <v/>
      </c>
      <c r="Z122" s="6" t="str">
        <f>IF(Table1[[#This Row],[seagrass.weights.ssp126.2100]]="","", Table1[[#This Row],[seagrass.weights.ssp126.2100]]*Table1[[#This Row],[seagrass.mn.ssp126.2100]])</f>
        <v/>
      </c>
      <c r="AC122" s="6" t="str">
        <f>IF(Table1[[#This Row],[corals.mn.ssp126.2100]]="","",(Table1[[#This Row],[corals.sd.ssp126.2100]]/Table1[[#This Row],[corals.mn.ssp126.2100]])^-1)</f>
        <v/>
      </c>
      <c r="AD122" s="6" t="str">
        <f>IF( Table1[[#This Row],[Coral.weights.ssp126.2100]]="","", Table1[[#This Row],[Coral.weights.ssp126.2100]]*Table1[[#This Row],[corals.mn.ssp126.2100]])</f>
        <v/>
      </c>
      <c r="AE122" s="5">
        <v>1</v>
      </c>
      <c r="AF122" s="5">
        <f>NonZeroMin!$C$7</f>
        <v>9.3652661948992137E-3</v>
      </c>
      <c r="AG122" s="8">
        <f>IF(Table1[[#This Row],[mangrove.mn.ssp126.2100]]="","",(Table1[[#This Row],[mangrove.sd.ssp126.2100]]/Table1[[#This Row],[mangrove.mn.ssp126.2100]])^-1)</f>
        <v>106.77753084526837</v>
      </c>
      <c r="AH122" s="6">
        <f>IF(Table1[[#This Row],[mangrove.weights.ssp126.2100]]="","",Table1[[#This Row],[mangrove.weights.ssp126.2100]]*Table1[[#This Row],[mangrove.mn.ssp126.2100]])</f>
        <v>106.77753084526837</v>
      </c>
      <c r="AI122" s="7">
        <f t="shared" si="7"/>
        <v>1</v>
      </c>
      <c r="AL122" s="6" t="str">
        <f>IF(Table1[[#This Row],[seagrass.mn.ssp245.2050]]="","",(Table1[[#This Row],[seagrass.sd.ssp245.2050]]/Table1[[#This Row],[seagrass.mn.ssp245.2050]])^-1)</f>
        <v/>
      </c>
      <c r="AM122" s="6" t="str">
        <f>IF(Table1[[#This Row],[seagrass.weights.ssp245.2050]]="","",Table1[[#This Row],[seagrass.weights.ssp245.2050]]*Table1[[#This Row],[seagrass.mn.ssp245.2050]])</f>
        <v/>
      </c>
      <c r="AR122" s="5">
        <v>1</v>
      </c>
      <c r="AS122" s="5">
        <f>NonZeroMin!$C$11</f>
        <v>1.507280724260654E-2</v>
      </c>
      <c r="AT122" s="8">
        <f>(Table1[[#This Row],[mangrove.sd.ssp245.2050]]/Table1[[#This Row],[mangrove.mn.ssp245.2050]])^-1</f>
        <v>66.344641970427674</v>
      </c>
      <c r="AU122" s="8">
        <f>Table1[[#This Row],[mangrove.mn.ssp245.2050]]*Table1[[#This Row],[mangrove.weights.ssp245.2050]]</f>
        <v>66.344641970427674</v>
      </c>
      <c r="AV122" s="7">
        <f t="shared" si="8"/>
        <v>1</v>
      </c>
      <c r="AX122" s="5"/>
      <c r="AY122" s="6"/>
      <c r="AZ122" s="6"/>
      <c r="BB122" s="5"/>
      <c r="BC122" s="8"/>
      <c r="BD122" s="8"/>
      <c r="BE122" s="5">
        <v>1</v>
      </c>
      <c r="BF122" s="5">
        <f>NonZeroMin!$C$14</f>
        <v>8.871730941705804E-4</v>
      </c>
      <c r="BG122" s="6">
        <f>(Table1[[#This Row],[mangrove.sd.ssp245.2100]]/Table1[[#This Row],[mangrove.mn.ssp245.2100]])^-1</f>
        <v>1127.1757524780455</v>
      </c>
      <c r="BH122" s="6">
        <f>Table1[[#This Row],[mangrove.weights.ssp245.2100]]*Table1[[#This Row],[mangrove.mn.ssp245.2100]]</f>
        <v>1127.1757524780455</v>
      </c>
      <c r="BI122" s="7">
        <f t="shared" si="9"/>
        <v>1</v>
      </c>
      <c r="BK122" s="5"/>
      <c r="BL122" s="6"/>
      <c r="BM122" s="6"/>
      <c r="BO122" s="5"/>
      <c r="BP122" s="6"/>
      <c r="BQ122" s="6"/>
      <c r="BR122" s="5">
        <v>1</v>
      </c>
      <c r="BS122" s="5">
        <f>NonZeroMin!$C$18</f>
        <v>2.227318294201569E-2</v>
      </c>
      <c r="BT122" s="6">
        <f>(Table1[[#This Row],[mangrove.sd.ssp370.2050]]/Table1[[#This Row],[mangrove.mn.ssp370.2050]])^-1</f>
        <v>44.897040652129689</v>
      </c>
      <c r="BU122" s="6">
        <f>Table1[[#This Row],[mangrove.weights.ssp370.2050]]*Table1[[#This Row],[mangrove.mn.ssp370.2050]]</f>
        <v>44.897040652129689</v>
      </c>
      <c r="BV122" s="7">
        <f t="shared" si="10"/>
        <v>1</v>
      </c>
      <c r="BX122" s="5"/>
      <c r="BY122" s="8"/>
      <c r="BZ122" s="8"/>
      <c r="CA122" s="5"/>
      <c r="CB122" s="5"/>
      <c r="CC122" s="8"/>
      <c r="CD122" s="8"/>
      <c r="CE122" s="5">
        <v>1</v>
      </c>
      <c r="CF122" s="5">
        <f>NonZeroMin!$C$21</f>
        <v>1.3225402527830259E-2</v>
      </c>
      <c r="CG122" s="12">
        <f>(Table1[[#This Row],[mangrove.sd.ssp370.2100]]/Table1[[#This Row],[mangrove.mn.ssp370.2100]])^-1</f>
        <v>75.612065333792046</v>
      </c>
      <c r="CH122" s="17">
        <f>Table1[[#This Row],[mangrove.weights.ssp370.2100]]*Table1[[#This Row],[mangrove.mn.ssp370.2100]]</f>
        <v>75.612065333792046</v>
      </c>
      <c r="CI122" s="9">
        <f t="shared" si="11"/>
        <v>1</v>
      </c>
      <c r="CJ122" s="5"/>
      <c r="CL122" s="5"/>
      <c r="CM122" s="5"/>
      <c r="CP122" s="5"/>
      <c r="CT122" s="5"/>
    </row>
    <row r="123" spans="1:98" x14ac:dyDescent="0.25">
      <c r="A123" s="5" t="s">
        <v>166</v>
      </c>
      <c r="B123" s="5">
        <v>50.83934</v>
      </c>
      <c r="C123" s="5">
        <v>11.928898</v>
      </c>
      <c r="E123" s="5">
        <v>0</v>
      </c>
      <c r="G123" s="5">
        <v>0</v>
      </c>
      <c r="H123" s="5">
        <v>1290000</v>
      </c>
      <c r="I123" s="5">
        <v>1</v>
      </c>
      <c r="L123" s="6" t="str">
        <f>IF(Table1[[#This Row],[seagrass.mn.ssp126.2050]]="","",(Table1[[#This Row],[seagrass.sd.ssp126.2050]]/Table1[[#This Row],[seagrass.mn.ssp126.2050]])^-1)</f>
        <v/>
      </c>
      <c r="M123" s="6" t="str">
        <f>IF(Table1[[#This Row],[seagrass.weights.ssp126.2050]]="","",Table1[[#This Row],[seagrass.weights.ssp126.2050]]*Table1[[#This Row],[seagrass.mn.ssp126.2050]])</f>
        <v/>
      </c>
      <c r="P123" s="6" t="str">
        <f>IF(Table1[[#This Row],[corals.mn.ssp126.2050]]="","",(Table1[[#This Row],[corals.sd.ssp126.2050]]/Table1[[#This Row],[corals.mn.ssp126.2050]])^-1)</f>
        <v/>
      </c>
      <c r="Q123" s="6" t="str">
        <f>IF(Table1[[#This Row],[coral.weights.ssp126.2050]]="","",Table1[[#This Row],[coral.weights.ssp126.2050]]*Table1[[#This Row],[corals.mn.ssp126.2050]])</f>
        <v/>
      </c>
      <c r="T123" s="6" t="str">
        <f>IF(Table1[[#This Row],[mangrove.mn.ssp126.2050]]="","",(Table1[[#This Row],[mangrove.sd.ssp126.2050]]/Table1[[#This Row],[mangrove.mn.ssp126.2050]])^-1)</f>
        <v/>
      </c>
      <c r="U123" s="6" t="str">
        <f>IF(Table1[[#This Row],[mangrove.weights.ssp126.2050]]="","",Table1[[#This Row],[mangrove.weights.ssp126.2050]]*Table1[[#This Row],[mangrove.mn.ssp126.2050]])</f>
        <v/>
      </c>
      <c r="V123" s="7" t="e">
        <f t="shared" si="6"/>
        <v>#DIV/0!</v>
      </c>
      <c r="Y123" s="6" t="str">
        <f>IF(Table1[[#This Row],[seagrass.mn.ssp126.2100]]="", "", (Table1[[#This Row],[seagrass.sd.ssp126.2100]]/Table1[[#This Row],[seagrass.mn.ssp126.2100]])^-1)</f>
        <v/>
      </c>
      <c r="Z123" s="6" t="str">
        <f>IF(Table1[[#This Row],[seagrass.weights.ssp126.2100]]="","", Table1[[#This Row],[seagrass.weights.ssp126.2100]]*Table1[[#This Row],[seagrass.mn.ssp126.2100]])</f>
        <v/>
      </c>
      <c r="AC123" s="6" t="str">
        <f>IF(Table1[[#This Row],[corals.mn.ssp126.2100]]="","",(Table1[[#This Row],[corals.sd.ssp126.2100]]/Table1[[#This Row],[corals.mn.ssp126.2100]])^-1)</f>
        <v/>
      </c>
      <c r="AD123" s="6" t="str">
        <f>IF( Table1[[#This Row],[Coral.weights.ssp126.2100]]="","", Table1[[#This Row],[Coral.weights.ssp126.2100]]*Table1[[#This Row],[corals.mn.ssp126.2100]])</f>
        <v/>
      </c>
      <c r="AG123" s="8" t="str">
        <f>IF(Table1[[#This Row],[mangrove.mn.ssp126.2100]]="","",(Table1[[#This Row],[mangrove.sd.ssp126.2100]]/Table1[[#This Row],[mangrove.mn.ssp126.2100]])^-1)</f>
        <v/>
      </c>
      <c r="AH123" s="6" t="str">
        <f>IF(Table1[[#This Row],[mangrove.weights.ssp126.2100]]="","",Table1[[#This Row],[mangrove.weights.ssp126.2100]]*Table1[[#This Row],[mangrove.mn.ssp126.2100]])</f>
        <v/>
      </c>
      <c r="AI123" s="7" t="e">
        <f t="shared" si="7"/>
        <v>#DIV/0!</v>
      </c>
      <c r="AL123" s="6" t="str">
        <f>IF(Table1[[#This Row],[seagrass.mn.ssp245.2050]]="","",(Table1[[#This Row],[seagrass.sd.ssp245.2050]]/Table1[[#This Row],[seagrass.mn.ssp245.2050]])^-1)</f>
        <v/>
      </c>
      <c r="AM123" s="6" t="str">
        <f>IF(Table1[[#This Row],[seagrass.weights.ssp245.2050]]="","",Table1[[#This Row],[seagrass.weights.ssp245.2050]]*Table1[[#This Row],[seagrass.mn.ssp245.2050]])</f>
        <v/>
      </c>
      <c r="AS123" s="5"/>
      <c r="AT123" s="8"/>
      <c r="AU123" s="8"/>
      <c r="AV123" s="7" t="e">
        <f t="shared" si="8"/>
        <v>#DIV/0!</v>
      </c>
      <c r="AX123" s="5"/>
      <c r="AY123" s="6"/>
      <c r="AZ123" s="6"/>
      <c r="BB123" s="5"/>
      <c r="BC123" s="8"/>
      <c r="BD123" s="8"/>
      <c r="BE123" s="5"/>
      <c r="BF123" s="5"/>
      <c r="BG123" s="6"/>
      <c r="BH123" s="6"/>
      <c r="BI123" s="7" t="e">
        <f t="shared" si="9"/>
        <v>#DIV/0!</v>
      </c>
      <c r="BK123" s="5"/>
      <c r="BL123" s="6"/>
      <c r="BM123" s="6"/>
      <c r="BO123" s="5"/>
      <c r="BP123" s="6"/>
      <c r="BQ123" s="6"/>
      <c r="BR123" s="5"/>
      <c r="BS123" s="5"/>
      <c r="BT123" s="6"/>
      <c r="BU123" s="6"/>
      <c r="BV123" s="7" t="e">
        <f t="shared" si="10"/>
        <v>#DIV/0!</v>
      </c>
      <c r="BX123" s="5"/>
      <c r="BY123" s="8"/>
      <c r="BZ123" s="8"/>
      <c r="CA123" s="5"/>
      <c r="CB123" s="5"/>
      <c r="CC123" s="8"/>
      <c r="CD123" s="8"/>
      <c r="CE123" s="5"/>
      <c r="CF123" s="5"/>
      <c r="CG123" s="12"/>
      <c r="CH123" s="17"/>
      <c r="CI123" s="9" t="e">
        <f t="shared" si="11"/>
        <v>#DIV/0!</v>
      </c>
      <c r="CJ123" s="5"/>
      <c r="CL123" s="5"/>
      <c r="CM123" s="5"/>
      <c r="CP123" s="5"/>
      <c r="CT123" s="5"/>
    </row>
    <row r="124" spans="1:98" x14ac:dyDescent="0.25">
      <c r="A124" s="5" t="s">
        <v>167</v>
      </c>
      <c r="B124" s="5">
        <v>51.08934</v>
      </c>
      <c r="C124" s="5">
        <v>11.928898</v>
      </c>
      <c r="E124" s="5">
        <v>0</v>
      </c>
      <c r="G124" s="5">
        <v>0</v>
      </c>
      <c r="I124" s="5">
        <v>0</v>
      </c>
      <c r="L124" s="6" t="str">
        <f>IF(Table1[[#This Row],[seagrass.mn.ssp126.2050]]="","",(Table1[[#This Row],[seagrass.sd.ssp126.2050]]/Table1[[#This Row],[seagrass.mn.ssp126.2050]])^-1)</f>
        <v/>
      </c>
      <c r="M124" s="6" t="str">
        <f>IF(Table1[[#This Row],[seagrass.weights.ssp126.2050]]="","",Table1[[#This Row],[seagrass.weights.ssp126.2050]]*Table1[[#This Row],[seagrass.mn.ssp126.2050]])</f>
        <v/>
      </c>
      <c r="P124" s="6" t="str">
        <f>IF(Table1[[#This Row],[corals.mn.ssp126.2050]]="","",(Table1[[#This Row],[corals.sd.ssp126.2050]]/Table1[[#This Row],[corals.mn.ssp126.2050]])^-1)</f>
        <v/>
      </c>
      <c r="Q124" s="6" t="str">
        <f>IF(Table1[[#This Row],[coral.weights.ssp126.2050]]="","",Table1[[#This Row],[coral.weights.ssp126.2050]]*Table1[[#This Row],[corals.mn.ssp126.2050]])</f>
        <v/>
      </c>
      <c r="T124" s="6" t="str">
        <f>IF(Table1[[#This Row],[mangrove.mn.ssp126.2050]]="","",(Table1[[#This Row],[mangrove.sd.ssp126.2050]]/Table1[[#This Row],[mangrove.mn.ssp126.2050]])^-1)</f>
        <v/>
      </c>
      <c r="U124" s="6" t="str">
        <f>IF(Table1[[#This Row],[mangrove.weights.ssp126.2050]]="","",Table1[[#This Row],[mangrove.weights.ssp126.2050]]*Table1[[#This Row],[mangrove.mn.ssp126.2050]])</f>
        <v/>
      </c>
      <c r="V124" s="7" t="e">
        <f t="shared" si="6"/>
        <v>#DIV/0!</v>
      </c>
      <c r="Y124" s="6" t="str">
        <f>IF(Table1[[#This Row],[seagrass.mn.ssp126.2100]]="", "", (Table1[[#This Row],[seagrass.sd.ssp126.2100]]/Table1[[#This Row],[seagrass.mn.ssp126.2100]])^-1)</f>
        <v/>
      </c>
      <c r="Z124" s="6" t="str">
        <f>IF(Table1[[#This Row],[seagrass.weights.ssp126.2100]]="","", Table1[[#This Row],[seagrass.weights.ssp126.2100]]*Table1[[#This Row],[seagrass.mn.ssp126.2100]])</f>
        <v/>
      </c>
      <c r="AC124" s="6" t="str">
        <f>IF(Table1[[#This Row],[corals.mn.ssp126.2100]]="","",(Table1[[#This Row],[corals.sd.ssp126.2100]]/Table1[[#This Row],[corals.mn.ssp126.2100]])^-1)</f>
        <v/>
      </c>
      <c r="AD124" s="6" t="str">
        <f>IF( Table1[[#This Row],[Coral.weights.ssp126.2100]]="","", Table1[[#This Row],[Coral.weights.ssp126.2100]]*Table1[[#This Row],[corals.mn.ssp126.2100]])</f>
        <v/>
      </c>
      <c r="AG124" s="8" t="str">
        <f>IF(Table1[[#This Row],[mangrove.mn.ssp126.2100]]="","",(Table1[[#This Row],[mangrove.sd.ssp126.2100]]/Table1[[#This Row],[mangrove.mn.ssp126.2100]])^-1)</f>
        <v/>
      </c>
      <c r="AH124" s="6" t="str">
        <f>IF(Table1[[#This Row],[mangrove.weights.ssp126.2100]]="","",Table1[[#This Row],[mangrove.weights.ssp126.2100]]*Table1[[#This Row],[mangrove.mn.ssp126.2100]])</f>
        <v/>
      </c>
      <c r="AI124" s="7" t="e">
        <f t="shared" si="7"/>
        <v>#DIV/0!</v>
      </c>
      <c r="AL124" s="6" t="str">
        <f>IF(Table1[[#This Row],[seagrass.mn.ssp245.2050]]="","",(Table1[[#This Row],[seagrass.sd.ssp245.2050]]/Table1[[#This Row],[seagrass.mn.ssp245.2050]])^-1)</f>
        <v/>
      </c>
      <c r="AM124" s="6" t="str">
        <f>IF(Table1[[#This Row],[seagrass.weights.ssp245.2050]]="","",Table1[[#This Row],[seagrass.weights.ssp245.2050]]*Table1[[#This Row],[seagrass.mn.ssp245.2050]])</f>
        <v/>
      </c>
      <c r="AS124" s="5"/>
      <c r="AT124" s="8"/>
      <c r="AU124" s="8"/>
      <c r="AV124" s="7" t="e">
        <f t="shared" si="8"/>
        <v>#DIV/0!</v>
      </c>
      <c r="AX124" s="5"/>
      <c r="AY124" s="6"/>
      <c r="AZ124" s="6"/>
      <c r="BB124" s="5"/>
      <c r="BC124" s="8"/>
      <c r="BD124" s="8"/>
      <c r="BE124" s="5"/>
      <c r="BF124" s="5"/>
      <c r="BG124" s="6"/>
      <c r="BH124" s="6"/>
      <c r="BI124" s="7" t="e">
        <f t="shared" si="9"/>
        <v>#DIV/0!</v>
      </c>
      <c r="BK124" s="5"/>
      <c r="BL124" s="6"/>
      <c r="BM124" s="6"/>
      <c r="BO124" s="5"/>
      <c r="BP124" s="6"/>
      <c r="BQ124" s="6"/>
      <c r="BR124" s="5"/>
      <c r="BS124" s="5"/>
      <c r="BT124" s="6"/>
      <c r="BU124" s="6"/>
      <c r="BV124" s="7" t="e">
        <f t="shared" si="10"/>
        <v>#DIV/0!</v>
      </c>
      <c r="BX124" s="5"/>
      <c r="BY124" s="8"/>
      <c r="BZ124" s="8"/>
      <c r="CA124" s="5"/>
      <c r="CB124" s="5"/>
      <c r="CC124" s="8"/>
      <c r="CD124" s="8"/>
      <c r="CE124" s="5"/>
      <c r="CF124" s="5"/>
      <c r="CG124" s="12"/>
      <c r="CH124" s="17"/>
      <c r="CI124" s="9" t="e">
        <f t="shared" si="11"/>
        <v>#DIV/0!</v>
      </c>
      <c r="CJ124" s="5"/>
      <c r="CL124" s="5"/>
      <c r="CM124" s="5"/>
      <c r="CP124" s="5"/>
      <c r="CT124" s="5"/>
    </row>
    <row r="125" spans="1:98" x14ac:dyDescent="0.25">
      <c r="A125" s="5" t="s">
        <v>168</v>
      </c>
      <c r="B125" s="5">
        <v>51.33934</v>
      </c>
      <c r="C125" s="5">
        <v>11.928898</v>
      </c>
      <c r="E125" s="5">
        <v>0</v>
      </c>
      <c r="G125" s="5">
        <v>0</v>
      </c>
      <c r="I125" s="5">
        <v>0</v>
      </c>
      <c r="L125" s="6" t="str">
        <f>IF(Table1[[#This Row],[seagrass.mn.ssp126.2050]]="","",(Table1[[#This Row],[seagrass.sd.ssp126.2050]]/Table1[[#This Row],[seagrass.mn.ssp126.2050]])^-1)</f>
        <v/>
      </c>
      <c r="M125" s="6" t="str">
        <f>IF(Table1[[#This Row],[seagrass.weights.ssp126.2050]]="","",Table1[[#This Row],[seagrass.weights.ssp126.2050]]*Table1[[#This Row],[seagrass.mn.ssp126.2050]])</f>
        <v/>
      </c>
      <c r="P125" s="6" t="str">
        <f>IF(Table1[[#This Row],[corals.mn.ssp126.2050]]="","",(Table1[[#This Row],[corals.sd.ssp126.2050]]/Table1[[#This Row],[corals.mn.ssp126.2050]])^-1)</f>
        <v/>
      </c>
      <c r="Q125" s="6" t="str">
        <f>IF(Table1[[#This Row],[coral.weights.ssp126.2050]]="","",Table1[[#This Row],[coral.weights.ssp126.2050]]*Table1[[#This Row],[corals.mn.ssp126.2050]])</f>
        <v/>
      </c>
      <c r="T125" s="6" t="str">
        <f>IF(Table1[[#This Row],[mangrove.mn.ssp126.2050]]="","",(Table1[[#This Row],[mangrove.sd.ssp126.2050]]/Table1[[#This Row],[mangrove.mn.ssp126.2050]])^-1)</f>
        <v/>
      </c>
      <c r="U125" s="6" t="str">
        <f>IF(Table1[[#This Row],[mangrove.weights.ssp126.2050]]="","",Table1[[#This Row],[mangrove.weights.ssp126.2050]]*Table1[[#This Row],[mangrove.mn.ssp126.2050]])</f>
        <v/>
      </c>
      <c r="V125" s="7" t="e">
        <f t="shared" si="6"/>
        <v>#DIV/0!</v>
      </c>
      <c r="Y125" s="6" t="str">
        <f>IF(Table1[[#This Row],[seagrass.mn.ssp126.2100]]="", "", (Table1[[#This Row],[seagrass.sd.ssp126.2100]]/Table1[[#This Row],[seagrass.mn.ssp126.2100]])^-1)</f>
        <v/>
      </c>
      <c r="Z125" s="6" t="str">
        <f>IF(Table1[[#This Row],[seagrass.weights.ssp126.2100]]="","", Table1[[#This Row],[seagrass.weights.ssp126.2100]]*Table1[[#This Row],[seagrass.mn.ssp126.2100]])</f>
        <v/>
      </c>
      <c r="AC125" s="6" t="str">
        <f>IF(Table1[[#This Row],[corals.mn.ssp126.2100]]="","",(Table1[[#This Row],[corals.sd.ssp126.2100]]/Table1[[#This Row],[corals.mn.ssp126.2100]])^-1)</f>
        <v/>
      </c>
      <c r="AD125" s="6" t="str">
        <f>IF( Table1[[#This Row],[Coral.weights.ssp126.2100]]="","", Table1[[#This Row],[Coral.weights.ssp126.2100]]*Table1[[#This Row],[corals.mn.ssp126.2100]])</f>
        <v/>
      </c>
      <c r="AG125" s="8" t="str">
        <f>IF(Table1[[#This Row],[mangrove.mn.ssp126.2100]]="","",(Table1[[#This Row],[mangrove.sd.ssp126.2100]]/Table1[[#This Row],[mangrove.mn.ssp126.2100]])^-1)</f>
        <v/>
      </c>
      <c r="AH125" s="6" t="str">
        <f>IF(Table1[[#This Row],[mangrove.weights.ssp126.2100]]="","",Table1[[#This Row],[mangrove.weights.ssp126.2100]]*Table1[[#This Row],[mangrove.mn.ssp126.2100]])</f>
        <v/>
      </c>
      <c r="AI125" s="7" t="e">
        <f t="shared" si="7"/>
        <v>#DIV/0!</v>
      </c>
      <c r="AL125" s="6" t="str">
        <f>IF(Table1[[#This Row],[seagrass.mn.ssp245.2050]]="","",(Table1[[#This Row],[seagrass.sd.ssp245.2050]]/Table1[[#This Row],[seagrass.mn.ssp245.2050]])^-1)</f>
        <v/>
      </c>
      <c r="AM125" s="6" t="str">
        <f>IF(Table1[[#This Row],[seagrass.weights.ssp245.2050]]="","",Table1[[#This Row],[seagrass.weights.ssp245.2050]]*Table1[[#This Row],[seagrass.mn.ssp245.2050]])</f>
        <v/>
      </c>
      <c r="AS125" s="5"/>
      <c r="AT125" s="8"/>
      <c r="AU125" s="8"/>
      <c r="AV125" s="7" t="e">
        <f t="shared" si="8"/>
        <v>#DIV/0!</v>
      </c>
      <c r="AX125" s="5"/>
      <c r="AY125" s="6"/>
      <c r="AZ125" s="6"/>
      <c r="BB125" s="5"/>
      <c r="BC125" s="8"/>
      <c r="BD125" s="8"/>
      <c r="BE125" s="5"/>
      <c r="BF125" s="5"/>
      <c r="BG125" s="6"/>
      <c r="BH125" s="6"/>
      <c r="BI125" s="7" t="e">
        <f t="shared" si="9"/>
        <v>#DIV/0!</v>
      </c>
      <c r="BK125" s="5"/>
      <c r="BL125" s="6"/>
      <c r="BM125" s="6"/>
      <c r="BO125" s="5"/>
      <c r="BP125" s="6"/>
      <c r="BQ125" s="6"/>
      <c r="BR125" s="5"/>
      <c r="BS125" s="5"/>
      <c r="BT125" s="6"/>
      <c r="BU125" s="6"/>
      <c r="BV125" s="7" t="e">
        <f t="shared" si="10"/>
        <v>#DIV/0!</v>
      </c>
      <c r="BX125" s="5"/>
      <c r="BY125" s="8"/>
      <c r="BZ125" s="8"/>
      <c r="CA125" s="5"/>
      <c r="CB125" s="5"/>
      <c r="CC125" s="8"/>
      <c r="CD125" s="8"/>
      <c r="CE125" s="5"/>
      <c r="CF125" s="5"/>
      <c r="CG125" s="12"/>
      <c r="CH125" s="17"/>
      <c r="CI125" s="9" t="e">
        <f t="shared" si="11"/>
        <v>#DIV/0!</v>
      </c>
      <c r="CJ125" s="5"/>
      <c r="CL125" s="5"/>
      <c r="CM125" s="5"/>
      <c r="CP125" s="5"/>
      <c r="CT125" s="5"/>
    </row>
    <row r="126" spans="1:98" x14ac:dyDescent="0.25">
      <c r="A126" s="5" t="s">
        <v>169</v>
      </c>
      <c r="B126" s="5">
        <v>51.58934</v>
      </c>
      <c r="C126" s="5">
        <v>11.928898</v>
      </c>
      <c r="E126" s="5">
        <v>0</v>
      </c>
      <c r="G126" s="5">
        <v>0</v>
      </c>
      <c r="I126" s="5">
        <v>0</v>
      </c>
      <c r="L126" s="6" t="str">
        <f>IF(Table1[[#This Row],[seagrass.mn.ssp126.2050]]="","",(Table1[[#This Row],[seagrass.sd.ssp126.2050]]/Table1[[#This Row],[seagrass.mn.ssp126.2050]])^-1)</f>
        <v/>
      </c>
      <c r="M126" s="6" t="str">
        <f>IF(Table1[[#This Row],[seagrass.weights.ssp126.2050]]="","",Table1[[#This Row],[seagrass.weights.ssp126.2050]]*Table1[[#This Row],[seagrass.mn.ssp126.2050]])</f>
        <v/>
      </c>
      <c r="P126" s="6" t="str">
        <f>IF(Table1[[#This Row],[corals.mn.ssp126.2050]]="","",(Table1[[#This Row],[corals.sd.ssp126.2050]]/Table1[[#This Row],[corals.mn.ssp126.2050]])^-1)</f>
        <v/>
      </c>
      <c r="Q126" s="6" t="str">
        <f>IF(Table1[[#This Row],[coral.weights.ssp126.2050]]="","",Table1[[#This Row],[coral.weights.ssp126.2050]]*Table1[[#This Row],[corals.mn.ssp126.2050]])</f>
        <v/>
      </c>
      <c r="T126" s="6" t="str">
        <f>IF(Table1[[#This Row],[mangrove.mn.ssp126.2050]]="","",(Table1[[#This Row],[mangrove.sd.ssp126.2050]]/Table1[[#This Row],[mangrove.mn.ssp126.2050]])^-1)</f>
        <v/>
      </c>
      <c r="U126" s="6" t="str">
        <f>IF(Table1[[#This Row],[mangrove.weights.ssp126.2050]]="","",Table1[[#This Row],[mangrove.weights.ssp126.2050]]*Table1[[#This Row],[mangrove.mn.ssp126.2050]])</f>
        <v/>
      </c>
      <c r="V126" s="7" t="e">
        <f t="shared" si="6"/>
        <v>#DIV/0!</v>
      </c>
      <c r="Y126" s="6" t="str">
        <f>IF(Table1[[#This Row],[seagrass.mn.ssp126.2100]]="", "", (Table1[[#This Row],[seagrass.sd.ssp126.2100]]/Table1[[#This Row],[seagrass.mn.ssp126.2100]])^-1)</f>
        <v/>
      </c>
      <c r="Z126" s="6" t="str">
        <f>IF(Table1[[#This Row],[seagrass.weights.ssp126.2100]]="","", Table1[[#This Row],[seagrass.weights.ssp126.2100]]*Table1[[#This Row],[seagrass.mn.ssp126.2100]])</f>
        <v/>
      </c>
      <c r="AC126" s="6" t="str">
        <f>IF(Table1[[#This Row],[corals.mn.ssp126.2100]]="","",(Table1[[#This Row],[corals.sd.ssp126.2100]]/Table1[[#This Row],[corals.mn.ssp126.2100]])^-1)</f>
        <v/>
      </c>
      <c r="AD126" s="6" t="str">
        <f>IF( Table1[[#This Row],[Coral.weights.ssp126.2100]]="","", Table1[[#This Row],[Coral.weights.ssp126.2100]]*Table1[[#This Row],[corals.mn.ssp126.2100]])</f>
        <v/>
      </c>
      <c r="AG126" s="8" t="str">
        <f>IF(Table1[[#This Row],[mangrove.mn.ssp126.2100]]="","",(Table1[[#This Row],[mangrove.sd.ssp126.2100]]/Table1[[#This Row],[mangrove.mn.ssp126.2100]])^-1)</f>
        <v/>
      </c>
      <c r="AH126" s="6" t="str">
        <f>IF(Table1[[#This Row],[mangrove.weights.ssp126.2100]]="","",Table1[[#This Row],[mangrove.weights.ssp126.2100]]*Table1[[#This Row],[mangrove.mn.ssp126.2100]])</f>
        <v/>
      </c>
      <c r="AI126" s="7" t="e">
        <f t="shared" si="7"/>
        <v>#DIV/0!</v>
      </c>
      <c r="AL126" s="6" t="str">
        <f>IF(Table1[[#This Row],[seagrass.mn.ssp245.2050]]="","",(Table1[[#This Row],[seagrass.sd.ssp245.2050]]/Table1[[#This Row],[seagrass.mn.ssp245.2050]])^-1)</f>
        <v/>
      </c>
      <c r="AM126" s="6" t="str">
        <f>IF(Table1[[#This Row],[seagrass.weights.ssp245.2050]]="","",Table1[[#This Row],[seagrass.weights.ssp245.2050]]*Table1[[#This Row],[seagrass.mn.ssp245.2050]])</f>
        <v/>
      </c>
      <c r="AS126" s="5"/>
      <c r="AT126" s="8"/>
      <c r="AU126" s="8"/>
      <c r="AV126" s="7" t="e">
        <f t="shared" si="8"/>
        <v>#DIV/0!</v>
      </c>
      <c r="AX126" s="5"/>
      <c r="AY126" s="6"/>
      <c r="AZ126" s="6"/>
      <c r="BB126" s="5"/>
      <c r="BC126" s="8"/>
      <c r="BD126" s="8"/>
      <c r="BE126" s="5"/>
      <c r="BF126" s="5"/>
      <c r="BG126" s="6"/>
      <c r="BH126" s="6"/>
      <c r="BI126" s="7" t="e">
        <f t="shared" si="9"/>
        <v>#DIV/0!</v>
      </c>
      <c r="BK126" s="5"/>
      <c r="BL126" s="6"/>
      <c r="BM126" s="6"/>
      <c r="BO126" s="5"/>
      <c r="BP126" s="6"/>
      <c r="BQ126" s="6"/>
      <c r="BR126" s="5"/>
      <c r="BS126" s="5"/>
      <c r="BT126" s="6"/>
      <c r="BU126" s="6"/>
      <c r="BV126" s="7" t="e">
        <f t="shared" si="10"/>
        <v>#DIV/0!</v>
      </c>
      <c r="BX126" s="5"/>
      <c r="BY126" s="8"/>
      <c r="BZ126" s="8"/>
      <c r="CA126" s="5"/>
      <c r="CB126" s="5"/>
      <c r="CC126" s="8"/>
      <c r="CD126" s="8"/>
      <c r="CE126" s="5"/>
      <c r="CF126" s="5"/>
      <c r="CG126" s="12"/>
      <c r="CH126" s="17"/>
      <c r="CI126" s="9" t="e">
        <f t="shared" si="11"/>
        <v>#DIV/0!</v>
      </c>
      <c r="CJ126" s="5"/>
      <c r="CL126" s="5"/>
      <c r="CM126" s="5"/>
      <c r="CP126" s="5"/>
      <c r="CT126" s="5"/>
    </row>
    <row r="127" spans="1:98" x14ac:dyDescent="0.25">
      <c r="A127" s="5" t="s">
        <v>170</v>
      </c>
      <c r="B127" s="5">
        <v>41.83934</v>
      </c>
      <c r="C127" s="5">
        <v>-0.821102</v>
      </c>
      <c r="E127" s="5">
        <v>0</v>
      </c>
      <c r="G127" s="5">
        <v>0</v>
      </c>
      <c r="H127" s="5">
        <v>3560000</v>
      </c>
      <c r="I127" s="5">
        <v>1</v>
      </c>
      <c r="L127" s="6" t="str">
        <f>IF(Table1[[#This Row],[seagrass.mn.ssp126.2050]]="","",(Table1[[#This Row],[seagrass.sd.ssp126.2050]]/Table1[[#This Row],[seagrass.mn.ssp126.2050]])^-1)</f>
        <v/>
      </c>
      <c r="M127" s="6" t="str">
        <f>IF(Table1[[#This Row],[seagrass.weights.ssp126.2050]]="","",Table1[[#This Row],[seagrass.weights.ssp126.2050]]*Table1[[#This Row],[seagrass.mn.ssp126.2050]])</f>
        <v/>
      </c>
      <c r="P127" s="6" t="str">
        <f>IF(Table1[[#This Row],[corals.mn.ssp126.2050]]="","",(Table1[[#This Row],[corals.sd.ssp126.2050]]/Table1[[#This Row],[corals.mn.ssp126.2050]])^-1)</f>
        <v/>
      </c>
      <c r="Q127" s="6" t="str">
        <f>IF(Table1[[#This Row],[coral.weights.ssp126.2050]]="","",Table1[[#This Row],[coral.weights.ssp126.2050]]*Table1[[#This Row],[corals.mn.ssp126.2050]])</f>
        <v/>
      </c>
      <c r="R127" s="5">
        <v>0.52744382678570001</v>
      </c>
      <c r="S127" s="5">
        <v>0.1247136850560274</v>
      </c>
      <c r="T127" s="6">
        <f>IF(Table1[[#This Row],[mangrove.mn.ssp126.2050]]="","",(Table1[[#This Row],[mangrove.sd.ssp126.2050]]/Table1[[#This Row],[mangrove.mn.ssp126.2050]])^-1)</f>
        <v>4.2292377660779312</v>
      </c>
      <c r="U127" s="6">
        <f>IF(Table1[[#This Row],[mangrove.weights.ssp126.2050]]="","",Table1[[#This Row],[mangrove.weights.ssp126.2050]]*Table1[[#This Row],[mangrove.mn.ssp126.2050]])</f>
        <v>2.2306853517267493</v>
      </c>
      <c r="V127" s="7">
        <f t="shared" si="6"/>
        <v>0.52744382678570001</v>
      </c>
      <c r="Y127" s="6" t="str">
        <f>IF(Table1[[#This Row],[seagrass.mn.ssp126.2100]]="", "", (Table1[[#This Row],[seagrass.sd.ssp126.2100]]/Table1[[#This Row],[seagrass.mn.ssp126.2100]])^-1)</f>
        <v/>
      </c>
      <c r="Z127" s="6" t="str">
        <f>IF(Table1[[#This Row],[seagrass.weights.ssp126.2100]]="","", Table1[[#This Row],[seagrass.weights.ssp126.2100]]*Table1[[#This Row],[seagrass.mn.ssp126.2100]])</f>
        <v/>
      </c>
      <c r="AC127" s="6" t="str">
        <f>IF(Table1[[#This Row],[corals.mn.ssp126.2100]]="","",(Table1[[#This Row],[corals.sd.ssp126.2100]]/Table1[[#This Row],[corals.mn.ssp126.2100]])^-1)</f>
        <v/>
      </c>
      <c r="AD127" s="6" t="str">
        <f>IF( Table1[[#This Row],[Coral.weights.ssp126.2100]]="","", Table1[[#This Row],[Coral.weights.ssp126.2100]]*Table1[[#This Row],[corals.mn.ssp126.2100]])</f>
        <v/>
      </c>
      <c r="AE127" s="5">
        <v>0.5400569736541676</v>
      </c>
      <c r="AF127" s="5">
        <v>0.11374969582526739</v>
      </c>
      <c r="AG127" s="8">
        <f>IF(Table1[[#This Row],[mangrove.mn.ssp126.2100]]="","",(Table1[[#This Row],[mangrove.sd.ssp126.2100]]/Table1[[#This Row],[mangrove.mn.ssp126.2100]])^-1)</f>
        <v>4.7477663103711256</v>
      </c>
      <c r="AH127" s="6">
        <f>IF(Table1[[#This Row],[mangrove.weights.ssp126.2100]]="","",Table1[[#This Row],[mangrove.weights.ssp126.2100]]*Table1[[#This Row],[mangrove.mn.ssp126.2100]])</f>
        <v>2.5640643051962435</v>
      </c>
      <c r="AI127" s="7">
        <f t="shared" si="7"/>
        <v>0.5400569736541676</v>
      </c>
      <c r="AL127" s="6" t="str">
        <f>IF(Table1[[#This Row],[seagrass.mn.ssp245.2050]]="","",(Table1[[#This Row],[seagrass.sd.ssp245.2050]]/Table1[[#This Row],[seagrass.mn.ssp245.2050]])^-1)</f>
        <v/>
      </c>
      <c r="AM127" s="6" t="str">
        <f>IF(Table1[[#This Row],[seagrass.weights.ssp245.2050]]="","",Table1[[#This Row],[seagrass.weights.ssp245.2050]]*Table1[[#This Row],[seagrass.mn.ssp245.2050]])</f>
        <v/>
      </c>
      <c r="AR127" s="5">
        <v>0.57305310518932384</v>
      </c>
      <c r="AS127" s="5">
        <v>0.15166275292197171</v>
      </c>
      <c r="AT127" s="8">
        <f>(Table1[[#This Row],[mangrove.sd.ssp245.2050]]/Table1[[#This Row],[mangrove.mn.ssp245.2050]])^-1</f>
        <v>3.7784696251963159</v>
      </c>
      <c r="AU127" s="8">
        <f>Table1[[#This Row],[mangrove.mn.ssp245.2050]]*Table1[[#This Row],[mangrove.weights.ssp245.2050]]</f>
        <v>2.1652637515822892</v>
      </c>
      <c r="AV127" s="7">
        <f t="shared" si="8"/>
        <v>0.57305310518932373</v>
      </c>
      <c r="AX127" s="5"/>
      <c r="AY127" s="6"/>
      <c r="AZ127" s="6"/>
      <c r="BB127" s="5"/>
      <c r="BC127" s="8"/>
      <c r="BD127" s="8"/>
      <c r="BE127" s="5">
        <v>0.56926592543675181</v>
      </c>
      <c r="BF127" s="5">
        <v>0.1635498483634778</v>
      </c>
      <c r="BG127" s="6">
        <f>(Table1[[#This Row],[mangrove.sd.ssp245.2100]]/Table1[[#This Row],[mangrove.mn.ssp245.2100]])^-1</f>
        <v>3.4806875771085961</v>
      </c>
      <c r="BH127" s="6">
        <f>Table1[[#This Row],[mangrove.weights.ssp245.2100]]*Table1[[#This Row],[mangrove.mn.ssp245.2100]]</f>
        <v>1.9814368347389304</v>
      </c>
      <c r="BI127" s="7">
        <f t="shared" si="9"/>
        <v>0.56926592543675181</v>
      </c>
      <c r="BK127" s="5"/>
      <c r="BL127" s="6"/>
      <c r="BM127" s="6"/>
      <c r="BO127" s="5"/>
      <c r="BP127" s="6"/>
      <c r="BQ127" s="6"/>
      <c r="BR127" s="5">
        <v>0.50971505026487429</v>
      </c>
      <c r="BS127" s="5">
        <v>0.10821823150672059</v>
      </c>
      <c r="BT127" s="6">
        <f>(Table1[[#This Row],[mangrove.sd.ssp370.2050]]/Table1[[#This Row],[mangrove.mn.ssp370.2050]])^-1</f>
        <v>4.710066346198051</v>
      </c>
      <c r="BU127" s="6">
        <f>Table1[[#This Row],[mangrove.weights.ssp370.2050]]*Table1[[#This Row],[mangrove.mn.ssp370.2050]]</f>
        <v>2.4007917044032325</v>
      </c>
      <c r="BV127" s="7">
        <f t="shared" si="10"/>
        <v>0.50971505026487429</v>
      </c>
      <c r="BX127" s="5"/>
      <c r="BY127" s="8"/>
      <c r="BZ127" s="8"/>
      <c r="CA127" s="5"/>
      <c r="CB127" s="5"/>
      <c r="CC127" s="8"/>
      <c r="CD127" s="8"/>
      <c r="CE127" s="5">
        <v>0.55861530285364713</v>
      </c>
      <c r="CF127" s="5">
        <v>0.17105329533692509</v>
      </c>
      <c r="CG127" s="12">
        <f>(Table1[[#This Row],[mangrove.sd.ssp370.2100]]/Table1[[#This Row],[mangrove.mn.ssp370.2100]])^-1</f>
        <v>3.2657383288251647</v>
      </c>
      <c r="CH127" s="17">
        <f>Table1[[#This Row],[mangrove.weights.ssp370.2100]]*Table1[[#This Row],[mangrove.mn.ssp370.2100]]</f>
        <v>1.8242914055974329</v>
      </c>
      <c r="CI127" s="9">
        <f t="shared" si="11"/>
        <v>0.55861530285364713</v>
      </c>
      <c r="CJ127" s="5"/>
      <c r="CL127" s="5"/>
      <c r="CM127" s="5"/>
      <c r="CP127" s="5"/>
      <c r="CT127" s="5"/>
    </row>
    <row r="128" spans="1:98" x14ac:dyDescent="0.25">
      <c r="A128" s="5" t="s">
        <v>171</v>
      </c>
      <c r="B128" s="5">
        <v>42.08934</v>
      </c>
      <c r="C128" s="5">
        <v>-0.821102</v>
      </c>
      <c r="E128" s="5">
        <v>0</v>
      </c>
      <c r="G128" s="5">
        <v>0</v>
      </c>
      <c r="H128" s="5">
        <v>9130000</v>
      </c>
      <c r="I128" s="5">
        <v>1</v>
      </c>
      <c r="L128" s="6" t="str">
        <f>IF(Table1[[#This Row],[seagrass.mn.ssp126.2050]]="","",(Table1[[#This Row],[seagrass.sd.ssp126.2050]]/Table1[[#This Row],[seagrass.mn.ssp126.2050]])^-1)</f>
        <v/>
      </c>
      <c r="M128" s="6" t="str">
        <f>IF(Table1[[#This Row],[seagrass.weights.ssp126.2050]]="","",Table1[[#This Row],[seagrass.weights.ssp126.2050]]*Table1[[#This Row],[seagrass.mn.ssp126.2050]])</f>
        <v/>
      </c>
      <c r="P128" s="6" t="str">
        <f>IF(Table1[[#This Row],[corals.mn.ssp126.2050]]="","",(Table1[[#This Row],[corals.sd.ssp126.2050]]/Table1[[#This Row],[corals.mn.ssp126.2050]])^-1)</f>
        <v/>
      </c>
      <c r="Q128" s="6" t="str">
        <f>IF(Table1[[#This Row],[coral.weights.ssp126.2050]]="","",Table1[[#This Row],[coral.weights.ssp126.2050]]*Table1[[#This Row],[corals.mn.ssp126.2050]])</f>
        <v/>
      </c>
      <c r="R128" s="5">
        <v>0.51452060126051358</v>
      </c>
      <c r="S128" s="5">
        <v>0.13995608941093091</v>
      </c>
      <c r="T128" s="6">
        <f>IF(Table1[[#This Row],[mangrove.mn.ssp126.2050]]="","",(Table1[[#This Row],[mangrove.sd.ssp126.2050]]/Table1[[#This Row],[mangrove.mn.ssp126.2050]])^-1)</f>
        <v>3.6763002126317503</v>
      </c>
      <c r="U128" s="6">
        <f>IF(Table1[[#This Row],[mangrove.weights.ssp126.2050]]="","",Table1[[#This Row],[mangrove.weights.ssp126.2050]]*Table1[[#This Row],[mangrove.mn.ssp126.2050]])</f>
        <v>1.891532195817442</v>
      </c>
      <c r="V128" s="7">
        <f t="shared" si="6"/>
        <v>0.51452060126051358</v>
      </c>
      <c r="Y128" s="6" t="str">
        <f>IF(Table1[[#This Row],[seagrass.mn.ssp126.2100]]="", "", (Table1[[#This Row],[seagrass.sd.ssp126.2100]]/Table1[[#This Row],[seagrass.mn.ssp126.2100]])^-1)</f>
        <v/>
      </c>
      <c r="Z128" s="6" t="str">
        <f>IF(Table1[[#This Row],[seagrass.weights.ssp126.2100]]="","", Table1[[#This Row],[seagrass.weights.ssp126.2100]]*Table1[[#This Row],[seagrass.mn.ssp126.2100]])</f>
        <v/>
      </c>
      <c r="AC128" s="6" t="str">
        <f>IF(Table1[[#This Row],[corals.mn.ssp126.2100]]="","",(Table1[[#This Row],[corals.sd.ssp126.2100]]/Table1[[#This Row],[corals.mn.ssp126.2100]])^-1)</f>
        <v/>
      </c>
      <c r="AD128" s="6" t="str">
        <f>IF( Table1[[#This Row],[Coral.weights.ssp126.2100]]="","", Table1[[#This Row],[Coral.weights.ssp126.2100]]*Table1[[#This Row],[corals.mn.ssp126.2100]])</f>
        <v/>
      </c>
      <c r="AE128" s="5">
        <v>0.52152164357511333</v>
      </c>
      <c r="AF128" s="5">
        <v>0.14850107142108759</v>
      </c>
      <c r="AG128" s="8">
        <f>IF(Table1[[#This Row],[mangrove.mn.ssp126.2100]]="","",(Table1[[#This Row],[mangrove.sd.ssp126.2100]]/Table1[[#This Row],[mangrove.mn.ssp126.2100]])^-1)</f>
        <v>3.5119049215227127</v>
      </c>
      <c r="AH128" s="6">
        <f>IF(Table1[[#This Row],[mangrove.weights.ssp126.2100]]="","",Table1[[#This Row],[mangrove.weights.ssp126.2100]]*Table1[[#This Row],[mangrove.mn.ssp126.2100]])</f>
        <v>1.8315344267520546</v>
      </c>
      <c r="AI128" s="7">
        <f t="shared" si="7"/>
        <v>0.52152164357511333</v>
      </c>
      <c r="AL128" s="6" t="str">
        <f>IF(Table1[[#This Row],[seagrass.mn.ssp245.2050]]="","",(Table1[[#This Row],[seagrass.sd.ssp245.2050]]/Table1[[#This Row],[seagrass.mn.ssp245.2050]])^-1)</f>
        <v/>
      </c>
      <c r="AM128" s="6" t="str">
        <f>IF(Table1[[#This Row],[seagrass.weights.ssp245.2050]]="","",Table1[[#This Row],[seagrass.weights.ssp245.2050]]*Table1[[#This Row],[seagrass.mn.ssp245.2050]])</f>
        <v/>
      </c>
      <c r="AR128" s="5">
        <v>0.56564737414840982</v>
      </c>
      <c r="AS128" s="5">
        <v>0.1714703033483517</v>
      </c>
      <c r="AT128" s="8">
        <f>(Table1[[#This Row],[mangrove.sd.ssp245.2050]]/Table1[[#This Row],[mangrove.mn.ssp245.2050]])^-1</f>
        <v>3.2988066335852038</v>
      </c>
      <c r="AU128" s="8">
        <f>Table1[[#This Row],[mangrove.mn.ssp245.2050]]*Table1[[#This Row],[mangrove.weights.ssp245.2050]]</f>
        <v>1.8659613101108261</v>
      </c>
      <c r="AV128" s="7">
        <f t="shared" si="8"/>
        <v>0.56564737414840982</v>
      </c>
      <c r="AX128" s="5"/>
      <c r="AY128" s="6"/>
      <c r="AZ128" s="6"/>
      <c r="BB128" s="5"/>
      <c r="BC128" s="8"/>
      <c r="BD128" s="8"/>
      <c r="BE128" s="5">
        <v>0.57321061292922448</v>
      </c>
      <c r="BF128" s="5">
        <v>0.17410540518322101</v>
      </c>
      <c r="BG128" s="6">
        <f>(Table1[[#This Row],[mangrove.sd.ssp245.2100]]/Table1[[#This Row],[mangrove.mn.ssp245.2100]])^-1</f>
        <v>3.2923194562857048</v>
      </c>
      <c r="BH128" s="6">
        <f>Table1[[#This Row],[mangrove.weights.ssp245.2100]]*Table1[[#This Row],[mangrove.mn.ssp245.2100]]</f>
        <v>1.88719245349634</v>
      </c>
      <c r="BI128" s="7">
        <f t="shared" si="9"/>
        <v>0.57321061292922448</v>
      </c>
      <c r="BK128" s="5"/>
      <c r="BL128" s="6"/>
      <c r="BM128" s="6"/>
      <c r="BO128" s="5"/>
      <c r="BP128" s="6"/>
      <c r="BQ128" s="6"/>
      <c r="BR128" s="5">
        <v>0.46699720991128779</v>
      </c>
      <c r="BS128" s="5">
        <v>8.869139920729302E-2</v>
      </c>
      <c r="BT128" s="6">
        <f>(Table1[[#This Row],[mangrove.sd.ssp370.2050]]/Table1[[#This Row],[mangrove.mn.ssp370.2050]])^-1</f>
        <v>5.2654170988982099</v>
      </c>
      <c r="BU128" s="6">
        <f>Table1[[#This Row],[mangrove.weights.ssp370.2050]]*Table1[[#This Row],[mangrove.mn.ssp370.2050]]</f>
        <v>2.4589350942046515</v>
      </c>
      <c r="BV128" s="7">
        <f t="shared" si="10"/>
        <v>0.46699720991128785</v>
      </c>
      <c r="BX128" s="5"/>
      <c r="BY128" s="8"/>
      <c r="BZ128" s="8"/>
      <c r="CA128" s="5"/>
      <c r="CB128" s="5"/>
      <c r="CC128" s="8"/>
      <c r="CD128" s="8"/>
      <c r="CE128" s="5">
        <v>0.54385455800949112</v>
      </c>
      <c r="CF128" s="5">
        <v>0.1955459212320956</v>
      </c>
      <c r="CG128" s="12">
        <f>(Table1[[#This Row],[mangrove.sd.ssp370.2100]]/Table1[[#This Row],[mangrove.mn.ssp370.2100]])^-1</f>
        <v>2.7812114647177126</v>
      </c>
      <c r="CH128" s="17">
        <f>Table1[[#This Row],[mangrove.weights.ssp370.2100]]*Table1[[#This Row],[mangrove.mn.ssp370.2100]]</f>
        <v>1.512574531874981</v>
      </c>
      <c r="CI128" s="9">
        <f t="shared" si="11"/>
        <v>0.54385455800949112</v>
      </c>
      <c r="CJ128" s="5"/>
      <c r="CL128" s="5"/>
      <c r="CM128" s="5"/>
      <c r="CP128" s="5"/>
      <c r="CT128" s="5"/>
    </row>
    <row r="129" spans="1:98" x14ac:dyDescent="0.25">
      <c r="A129" s="5" t="s">
        <v>172</v>
      </c>
      <c r="B129" s="5">
        <v>42.33934</v>
      </c>
      <c r="C129" s="5">
        <v>-0.821102</v>
      </c>
      <c r="E129" s="5">
        <v>0</v>
      </c>
      <c r="G129" s="5">
        <v>0</v>
      </c>
      <c r="I129" s="5">
        <v>0</v>
      </c>
      <c r="L129" s="6" t="str">
        <f>IF(Table1[[#This Row],[seagrass.mn.ssp126.2050]]="","",(Table1[[#This Row],[seagrass.sd.ssp126.2050]]/Table1[[#This Row],[seagrass.mn.ssp126.2050]])^-1)</f>
        <v/>
      </c>
      <c r="M129" s="6" t="str">
        <f>IF(Table1[[#This Row],[seagrass.weights.ssp126.2050]]="","",Table1[[#This Row],[seagrass.weights.ssp126.2050]]*Table1[[#This Row],[seagrass.mn.ssp126.2050]])</f>
        <v/>
      </c>
      <c r="P129" s="6" t="str">
        <f>IF(Table1[[#This Row],[corals.mn.ssp126.2050]]="","",(Table1[[#This Row],[corals.sd.ssp126.2050]]/Table1[[#This Row],[corals.mn.ssp126.2050]])^-1)</f>
        <v/>
      </c>
      <c r="Q129" s="6" t="str">
        <f>IF(Table1[[#This Row],[coral.weights.ssp126.2050]]="","",Table1[[#This Row],[coral.weights.ssp126.2050]]*Table1[[#This Row],[corals.mn.ssp126.2050]])</f>
        <v/>
      </c>
      <c r="T129" s="6" t="str">
        <f>IF(Table1[[#This Row],[mangrove.mn.ssp126.2050]]="","",(Table1[[#This Row],[mangrove.sd.ssp126.2050]]/Table1[[#This Row],[mangrove.mn.ssp126.2050]])^-1)</f>
        <v/>
      </c>
      <c r="U129" s="6" t="str">
        <f>IF(Table1[[#This Row],[mangrove.weights.ssp126.2050]]="","",Table1[[#This Row],[mangrove.weights.ssp126.2050]]*Table1[[#This Row],[mangrove.mn.ssp126.2050]])</f>
        <v/>
      </c>
      <c r="V129" s="7" t="e">
        <f t="shared" si="6"/>
        <v>#DIV/0!</v>
      </c>
      <c r="Y129" s="6" t="str">
        <f>IF(Table1[[#This Row],[seagrass.mn.ssp126.2100]]="", "", (Table1[[#This Row],[seagrass.sd.ssp126.2100]]/Table1[[#This Row],[seagrass.mn.ssp126.2100]])^-1)</f>
        <v/>
      </c>
      <c r="Z129" s="6" t="str">
        <f>IF(Table1[[#This Row],[seagrass.weights.ssp126.2100]]="","", Table1[[#This Row],[seagrass.weights.ssp126.2100]]*Table1[[#This Row],[seagrass.mn.ssp126.2100]])</f>
        <v/>
      </c>
      <c r="AC129" s="6" t="str">
        <f>IF(Table1[[#This Row],[corals.mn.ssp126.2100]]="","",(Table1[[#This Row],[corals.sd.ssp126.2100]]/Table1[[#This Row],[corals.mn.ssp126.2100]])^-1)</f>
        <v/>
      </c>
      <c r="AD129" s="6" t="str">
        <f>IF( Table1[[#This Row],[Coral.weights.ssp126.2100]]="","", Table1[[#This Row],[Coral.weights.ssp126.2100]]*Table1[[#This Row],[corals.mn.ssp126.2100]])</f>
        <v/>
      </c>
      <c r="AG129" s="8" t="str">
        <f>IF(Table1[[#This Row],[mangrove.mn.ssp126.2100]]="","",(Table1[[#This Row],[mangrove.sd.ssp126.2100]]/Table1[[#This Row],[mangrove.mn.ssp126.2100]])^-1)</f>
        <v/>
      </c>
      <c r="AH129" s="6" t="str">
        <f>IF(Table1[[#This Row],[mangrove.weights.ssp126.2100]]="","",Table1[[#This Row],[mangrove.weights.ssp126.2100]]*Table1[[#This Row],[mangrove.mn.ssp126.2100]])</f>
        <v/>
      </c>
      <c r="AI129" s="7" t="e">
        <f t="shared" si="7"/>
        <v>#DIV/0!</v>
      </c>
      <c r="AL129" s="6" t="str">
        <f>IF(Table1[[#This Row],[seagrass.mn.ssp245.2050]]="","",(Table1[[#This Row],[seagrass.sd.ssp245.2050]]/Table1[[#This Row],[seagrass.mn.ssp245.2050]])^-1)</f>
        <v/>
      </c>
      <c r="AM129" s="6" t="str">
        <f>IF(Table1[[#This Row],[seagrass.weights.ssp245.2050]]="","",Table1[[#This Row],[seagrass.weights.ssp245.2050]]*Table1[[#This Row],[seagrass.mn.ssp245.2050]])</f>
        <v/>
      </c>
      <c r="AS129" s="5"/>
      <c r="AT129" s="8"/>
      <c r="AU129" s="8"/>
      <c r="AV129" s="7" t="e">
        <f t="shared" si="8"/>
        <v>#DIV/0!</v>
      </c>
      <c r="AX129" s="5"/>
      <c r="AY129" s="6"/>
      <c r="AZ129" s="6"/>
      <c r="BB129" s="5"/>
      <c r="BC129" s="8"/>
      <c r="BD129" s="8"/>
      <c r="BE129" s="5"/>
      <c r="BF129" s="5"/>
      <c r="BG129" s="6"/>
      <c r="BH129" s="6"/>
      <c r="BI129" s="7" t="e">
        <f t="shared" si="9"/>
        <v>#DIV/0!</v>
      </c>
      <c r="BK129" s="5"/>
      <c r="BL129" s="6"/>
      <c r="BM129" s="6"/>
      <c r="BO129" s="5"/>
      <c r="BP129" s="6"/>
      <c r="BQ129" s="6"/>
      <c r="BR129" s="5"/>
      <c r="BS129" s="5"/>
      <c r="BT129" s="6"/>
      <c r="BU129" s="6"/>
      <c r="BV129" s="7" t="e">
        <f t="shared" si="10"/>
        <v>#DIV/0!</v>
      </c>
      <c r="BX129" s="5"/>
      <c r="BY129" s="8"/>
      <c r="BZ129" s="8"/>
      <c r="CA129" s="5"/>
      <c r="CB129" s="5"/>
      <c r="CC129" s="8"/>
      <c r="CD129" s="8"/>
      <c r="CE129" s="5"/>
      <c r="CF129" s="5"/>
      <c r="CG129" s="12"/>
      <c r="CH129" s="17"/>
      <c r="CI129" s="9" t="e">
        <f t="shared" si="11"/>
        <v>#DIV/0!</v>
      </c>
      <c r="CJ129" s="5"/>
      <c r="CL129" s="5"/>
      <c r="CM129" s="5"/>
      <c r="CP129" s="5"/>
      <c r="CT129" s="5"/>
    </row>
    <row r="130" spans="1:98" x14ac:dyDescent="0.25">
      <c r="A130" s="5" t="s">
        <v>173</v>
      </c>
      <c r="B130" s="5">
        <v>42.58934</v>
      </c>
      <c r="C130" s="5">
        <v>-0.821102</v>
      </c>
      <c r="E130" s="5">
        <v>0</v>
      </c>
      <c r="G130" s="5">
        <v>0</v>
      </c>
      <c r="I130" s="5">
        <v>0</v>
      </c>
      <c r="L130" s="6" t="str">
        <f>IF(Table1[[#This Row],[seagrass.mn.ssp126.2050]]="","",(Table1[[#This Row],[seagrass.sd.ssp126.2050]]/Table1[[#This Row],[seagrass.mn.ssp126.2050]])^-1)</f>
        <v/>
      </c>
      <c r="M130" s="6" t="str">
        <f>IF(Table1[[#This Row],[seagrass.weights.ssp126.2050]]="","",Table1[[#This Row],[seagrass.weights.ssp126.2050]]*Table1[[#This Row],[seagrass.mn.ssp126.2050]])</f>
        <v/>
      </c>
      <c r="P130" s="6" t="str">
        <f>IF(Table1[[#This Row],[corals.mn.ssp126.2050]]="","",(Table1[[#This Row],[corals.sd.ssp126.2050]]/Table1[[#This Row],[corals.mn.ssp126.2050]])^-1)</f>
        <v/>
      </c>
      <c r="Q130" s="6" t="str">
        <f>IF(Table1[[#This Row],[coral.weights.ssp126.2050]]="","",Table1[[#This Row],[coral.weights.ssp126.2050]]*Table1[[#This Row],[corals.mn.ssp126.2050]])</f>
        <v/>
      </c>
      <c r="T130" s="6" t="str">
        <f>IF(Table1[[#This Row],[mangrove.mn.ssp126.2050]]="","",(Table1[[#This Row],[mangrove.sd.ssp126.2050]]/Table1[[#This Row],[mangrove.mn.ssp126.2050]])^-1)</f>
        <v/>
      </c>
      <c r="U130" s="6" t="str">
        <f>IF(Table1[[#This Row],[mangrove.weights.ssp126.2050]]="","",Table1[[#This Row],[mangrove.weights.ssp126.2050]]*Table1[[#This Row],[mangrove.mn.ssp126.2050]])</f>
        <v/>
      </c>
      <c r="V130" s="7" t="e">
        <f t="shared" ref="V130:V193" si="12">SUM(U130,Q130,M130)/SUM(T130,P130,L130)</f>
        <v>#DIV/0!</v>
      </c>
      <c r="Y130" s="6" t="str">
        <f>IF(Table1[[#This Row],[seagrass.mn.ssp126.2100]]="", "", (Table1[[#This Row],[seagrass.sd.ssp126.2100]]/Table1[[#This Row],[seagrass.mn.ssp126.2100]])^-1)</f>
        <v/>
      </c>
      <c r="Z130" s="6" t="str">
        <f>IF(Table1[[#This Row],[seagrass.weights.ssp126.2100]]="","", Table1[[#This Row],[seagrass.weights.ssp126.2100]]*Table1[[#This Row],[seagrass.mn.ssp126.2100]])</f>
        <v/>
      </c>
      <c r="AC130" s="6" t="str">
        <f>IF(Table1[[#This Row],[corals.mn.ssp126.2100]]="","",(Table1[[#This Row],[corals.sd.ssp126.2100]]/Table1[[#This Row],[corals.mn.ssp126.2100]])^-1)</f>
        <v/>
      </c>
      <c r="AD130" s="6" t="str">
        <f>IF( Table1[[#This Row],[Coral.weights.ssp126.2100]]="","", Table1[[#This Row],[Coral.weights.ssp126.2100]]*Table1[[#This Row],[corals.mn.ssp126.2100]])</f>
        <v/>
      </c>
      <c r="AG130" s="8" t="str">
        <f>IF(Table1[[#This Row],[mangrove.mn.ssp126.2100]]="","",(Table1[[#This Row],[mangrove.sd.ssp126.2100]]/Table1[[#This Row],[mangrove.mn.ssp126.2100]])^-1)</f>
        <v/>
      </c>
      <c r="AH130" s="6" t="str">
        <f>IF(Table1[[#This Row],[mangrove.weights.ssp126.2100]]="","",Table1[[#This Row],[mangrove.weights.ssp126.2100]]*Table1[[#This Row],[mangrove.mn.ssp126.2100]])</f>
        <v/>
      </c>
      <c r="AI130" s="7" t="e">
        <f t="shared" ref="AI130:AI193" si="13">SUM(AH130,AD130,Z130)/SUM(Y130,AC130,AG130)</f>
        <v>#DIV/0!</v>
      </c>
      <c r="AL130" s="6" t="str">
        <f>IF(Table1[[#This Row],[seagrass.mn.ssp245.2050]]="","",(Table1[[#This Row],[seagrass.sd.ssp245.2050]]/Table1[[#This Row],[seagrass.mn.ssp245.2050]])^-1)</f>
        <v/>
      </c>
      <c r="AM130" s="6" t="str">
        <f>IF(Table1[[#This Row],[seagrass.weights.ssp245.2050]]="","",Table1[[#This Row],[seagrass.weights.ssp245.2050]]*Table1[[#This Row],[seagrass.mn.ssp245.2050]])</f>
        <v/>
      </c>
      <c r="AS130" s="5"/>
      <c r="AT130" s="8"/>
      <c r="AU130" s="8"/>
      <c r="AV130" s="7" t="e">
        <f t="shared" si="8"/>
        <v>#DIV/0!</v>
      </c>
      <c r="AX130" s="5"/>
      <c r="AY130" s="6"/>
      <c r="AZ130" s="6"/>
      <c r="BB130" s="5"/>
      <c r="BC130" s="8"/>
      <c r="BD130" s="8"/>
      <c r="BE130" s="5"/>
      <c r="BF130" s="5"/>
      <c r="BG130" s="6"/>
      <c r="BH130" s="6"/>
      <c r="BI130" s="7" t="e">
        <f t="shared" si="9"/>
        <v>#DIV/0!</v>
      </c>
      <c r="BK130" s="5"/>
      <c r="BL130" s="6"/>
      <c r="BM130" s="6"/>
      <c r="BO130" s="5"/>
      <c r="BP130" s="6"/>
      <c r="BQ130" s="6"/>
      <c r="BR130" s="5"/>
      <c r="BS130" s="5"/>
      <c r="BT130" s="6"/>
      <c r="BU130" s="6"/>
      <c r="BV130" s="7" t="e">
        <f t="shared" si="10"/>
        <v>#DIV/0!</v>
      </c>
      <c r="BX130" s="5"/>
      <c r="BY130" s="8"/>
      <c r="BZ130" s="8"/>
      <c r="CA130" s="5"/>
      <c r="CB130" s="5"/>
      <c r="CC130" s="8"/>
      <c r="CD130" s="8"/>
      <c r="CE130" s="5"/>
      <c r="CF130" s="5"/>
      <c r="CG130" s="12"/>
      <c r="CH130" s="17"/>
      <c r="CI130" s="9" t="e">
        <f t="shared" si="11"/>
        <v>#DIV/0!</v>
      </c>
      <c r="CJ130" s="5"/>
      <c r="CL130" s="5"/>
      <c r="CM130" s="5"/>
      <c r="CP130" s="5"/>
      <c r="CT130" s="5"/>
    </row>
    <row r="131" spans="1:98" x14ac:dyDescent="0.25">
      <c r="A131" s="5" t="s">
        <v>174</v>
      </c>
      <c r="B131" s="5">
        <v>41.58934</v>
      </c>
      <c r="C131" s="5">
        <v>-1.071102</v>
      </c>
      <c r="E131" s="5">
        <v>0</v>
      </c>
      <c r="G131" s="5">
        <v>0</v>
      </c>
      <c r="H131" s="5">
        <v>270000</v>
      </c>
      <c r="I131" s="5">
        <v>1</v>
      </c>
      <c r="L131" s="6" t="str">
        <f>IF(Table1[[#This Row],[seagrass.mn.ssp126.2050]]="","",(Table1[[#This Row],[seagrass.sd.ssp126.2050]]/Table1[[#This Row],[seagrass.mn.ssp126.2050]])^-1)</f>
        <v/>
      </c>
      <c r="M131" s="6" t="str">
        <f>IF(Table1[[#This Row],[seagrass.weights.ssp126.2050]]="","",Table1[[#This Row],[seagrass.weights.ssp126.2050]]*Table1[[#This Row],[seagrass.mn.ssp126.2050]])</f>
        <v/>
      </c>
      <c r="P131" s="6" t="str">
        <f>IF(Table1[[#This Row],[corals.mn.ssp126.2050]]="","",(Table1[[#This Row],[corals.sd.ssp126.2050]]/Table1[[#This Row],[corals.mn.ssp126.2050]])^-1)</f>
        <v/>
      </c>
      <c r="Q131" s="6" t="str">
        <f>IF(Table1[[#This Row],[coral.weights.ssp126.2050]]="","",Table1[[#This Row],[coral.weights.ssp126.2050]]*Table1[[#This Row],[corals.mn.ssp126.2050]])</f>
        <v/>
      </c>
      <c r="R131" s="5">
        <v>0.46836039277035418</v>
      </c>
      <c r="S131" s="5">
        <v>0.1143374504625425</v>
      </c>
      <c r="T131" s="6">
        <f>IF(Table1[[#This Row],[mangrove.mn.ssp126.2050]]="","",(Table1[[#This Row],[mangrove.sd.ssp126.2050]]/Table1[[#This Row],[mangrove.mn.ssp126.2050]])^-1)</f>
        <v>4.0962990767735485</v>
      </c>
      <c r="U131" s="6">
        <f>IF(Table1[[#This Row],[mangrove.weights.ssp126.2050]]="","",Table1[[#This Row],[mangrove.weights.ssp126.2050]]*Table1[[#This Row],[mangrove.mn.ssp126.2050]])</f>
        <v>1.9185442445024985</v>
      </c>
      <c r="V131" s="7">
        <f t="shared" si="12"/>
        <v>0.46836039277035418</v>
      </c>
      <c r="Y131" s="6" t="str">
        <f>IF(Table1[[#This Row],[seagrass.mn.ssp126.2100]]="", "", (Table1[[#This Row],[seagrass.sd.ssp126.2100]]/Table1[[#This Row],[seagrass.mn.ssp126.2100]])^-1)</f>
        <v/>
      </c>
      <c r="Z131" s="6" t="str">
        <f>IF(Table1[[#This Row],[seagrass.weights.ssp126.2100]]="","", Table1[[#This Row],[seagrass.weights.ssp126.2100]]*Table1[[#This Row],[seagrass.mn.ssp126.2100]])</f>
        <v/>
      </c>
      <c r="AC131" s="6" t="str">
        <f>IF(Table1[[#This Row],[corals.mn.ssp126.2100]]="","",(Table1[[#This Row],[corals.sd.ssp126.2100]]/Table1[[#This Row],[corals.mn.ssp126.2100]])^-1)</f>
        <v/>
      </c>
      <c r="AD131" s="6" t="str">
        <f>IF( Table1[[#This Row],[Coral.weights.ssp126.2100]]="","", Table1[[#This Row],[Coral.weights.ssp126.2100]]*Table1[[#This Row],[corals.mn.ssp126.2100]])</f>
        <v/>
      </c>
      <c r="AE131" s="5">
        <v>0.46725217170608968</v>
      </c>
      <c r="AF131" s="5">
        <v>0.12488008448116621</v>
      </c>
      <c r="AG131" s="8">
        <f>IF(Table1[[#This Row],[mangrove.mn.ssp126.2100]]="","",(Table1[[#This Row],[mangrove.sd.ssp126.2100]]/Table1[[#This Row],[mangrove.mn.ssp126.2100]])^-1)</f>
        <v>3.7416067874021843</v>
      </c>
      <c r="AH131" s="6">
        <f>IF(Table1[[#This Row],[mangrove.weights.ssp126.2100]]="","",Table1[[#This Row],[mangrove.weights.ssp126.2100]]*Table1[[#This Row],[mangrove.mn.ssp126.2100]])</f>
        <v>1.748273897083916</v>
      </c>
      <c r="AI131" s="7">
        <f t="shared" si="13"/>
        <v>0.46725217170608968</v>
      </c>
      <c r="AL131" s="6" t="str">
        <f>IF(Table1[[#This Row],[seagrass.mn.ssp245.2050]]="","",(Table1[[#This Row],[seagrass.sd.ssp245.2050]]/Table1[[#This Row],[seagrass.mn.ssp245.2050]])^-1)</f>
        <v/>
      </c>
      <c r="AM131" s="6" t="str">
        <f>IF(Table1[[#This Row],[seagrass.weights.ssp245.2050]]="","",Table1[[#This Row],[seagrass.weights.ssp245.2050]]*Table1[[#This Row],[seagrass.mn.ssp245.2050]])</f>
        <v/>
      </c>
      <c r="AR131" s="5">
        <v>0.50163613110859662</v>
      </c>
      <c r="AS131" s="5">
        <v>0.16933821769135779</v>
      </c>
      <c r="AT131" s="8">
        <f>(Table1[[#This Row],[mangrove.sd.ssp245.2050]]/Table1[[#This Row],[mangrove.mn.ssp245.2050]])^-1</f>
        <v>2.9623326496969367</v>
      </c>
      <c r="AU131" s="8">
        <f>Table1[[#This Row],[mangrove.mn.ssp245.2050]]*Table1[[#This Row],[mangrove.weights.ssp245.2050]]</f>
        <v>1.4860130894506489</v>
      </c>
      <c r="AV131" s="7">
        <f t="shared" ref="AV131:AV194" si="14">SUM(AU131,AQ131,AM131)/SUM(AT131,AP131,AL131)</f>
        <v>0.50163613110859662</v>
      </c>
      <c r="AX131" s="5"/>
      <c r="AY131" s="6"/>
      <c r="AZ131" s="6"/>
      <c r="BB131" s="5"/>
      <c r="BC131" s="8"/>
      <c r="BD131" s="8"/>
      <c r="BE131" s="5">
        <v>0.49222551112108248</v>
      </c>
      <c r="BF131" s="5">
        <v>0.1962441755354446</v>
      </c>
      <c r="BG131" s="6">
        <f>(Table1[[#This Row],[mangrove.sd.ssp245.2100]]/Table1[[#This Row],[mangrove.mn.ssp245.2100]])^-1</f>
        <v>2.5082299119352935</v>
      </c>
      <c r="BH131" s="6">
        <f>Table1[[#This Row],[mangrove.weights.ssp245.2100]]*Table1[[#This Row],[mangrove.mn.ssp245.2100]]</f>
        <v>1.2346147504115377</v>
      </c>
      <c r="BI131" s="7">
        <f t="shared" ref="BI131:BI194" si="15">SUM(BH131,BD131,AZ131)/SUM(BG131,BC131,AY131)</f>
        <v>0.49222551112108254</v>
      </c>
      <c r="BK131" s="5"/>
      <c r="BL131" s="6"/>
      <c r="BM131" s="6"/>
      <c r="BO131" s="5"/>
      <c r="BP131" s="6"/>
      <c r="BQ131" s="6"/>
      <c r="BR131" s="5">
        <v>0.50455920995985615</v>
      </c>
      <c r="BS131" s="5">
        <v>0.1457223825820653</v>
      </c>
      <c r="BT131" s="6">
        <f>(Table1[[#This Row],[mangrove.sd.ssp370.2050]]/Table1[[#This Row],[mangrove.mn.ssp370.2050]])^-1</f>
        <v>3.4624688467175426</v>
      </c>
      <c r="BU131" s="6">
        <f>Table1[[#This Row],[mangrove.weights.ssp370.2050]]*Table1[[#This Row],[mangrove.mn.ssp370.2050]]</f>
        <v>1.7470205458104175</v>
      </c>
      <c r="BV131" s="7">
        <f t="shared" ref="BV131:BV194" si="16">SUM(BU131,BQ131,BM131)/SUM(BT131,BP131,BL131)</f>
        <v>0.50455920995985615</v>
      </c>
      <c r="BX131" s="5"/>
      <c r="BY131" s="8"/>
      <c r="BZ131" s="8"/>
      <c r="CA131" s="5"/>
      <c r="CB131" s="5"/>
      <c r="CC131" s="8"/>
      <c r="CD131" s="8"/>
      <c r="CE131" s="5">
        <v>0.51272292865131375</v>
      </c>
      <c r="CF131" s="5">
        <v>0.1718081022385316</v>
      </c>
      <c r="CG131" s="12">
        <f>(Table1[[#This Row],[mangrove.sd.ssp370.2100]]/Table1[[#This Row],[mangrove.mn.ssp370.2100]])^-1</f>
        <v>2.9842767714148275</v>
      </c>
      <c r="CH131" s="17">
        <f>Table1[[#This Row],[mangrove.weights.ssp370.2100]]*Table1[[#This Row],[mangrove.mn.ssp370.2100]]</f>
        <v>1.5301071261458976</v>
      </c>
      <c r="CI131" s="9">
        <f t="shared" ref="CI131:CI194" si="17">SUM(CH131,CD131,BZ131)/SUM(CG131,CC131,BY131)</f>
        <v>0.51272292865131375</v>
      </c>
      <c r="CJ131" s="5"/>
      <c r="CL131" s="5"/>
      <c r="CM131" s="5"/>
      <c r="CP131" s="5"/>
      <c r="CT131" s="5"/>
    </row>
    <row r="132" spans="1:98" x14ac:dyDescent="0.25">
      <c r="A132" s="5" t="s">
        <v>175</v>
      </c>
      <c r="B132" s="5">
        <v>41.83934</v>
      </c>
      <c r="C132" s="5">
        <v>-1.071102</v>
      </c>
      <c r="E132" s="5">
        <v>0</v>
      </c>
      <c r="G132" s="5">
        <v>0</v>
      </c>
      <c r="H132" s="5">
        <v>8020000</v>
      </c>
      <c r="I132" s="5">
        <v>1</v>
      </c>
      <c r="L132" s="6" t="str">
        <f>IF(Table1[[#This Row],[seagrass.mn.ssp126.2050]]="","",(Table1[[#This Row],[seagrass.sd.ssp126.2050]]/Table1[[#This Row],[seagrass.mn.ssp126.2050]])^-1)</f>
        <v/>
      </c>
      <c r="M132" s="6" t="str">
        <f>IF(Table1[[#This Row],[seagrass.weights.ssp126.2050]]="","",Table1[[#This Row],[seagrass.weights.ssp126.2050]]*Table1[[#This Row],[seagrass.mn.ssp126.2050]])</f>
        <v/>
      </c>
      <c r="P132" s="6" t="str">
        <f>IF(Table1[[#This Row],[corals.mn.ssp126.2050]]="","",(Table1[[#This Row],[corals.sd.ssp126.2050]]/Table1[[#This Row],[corals.mn.ssp126.2050]])^-1)</f>
        <v/>
      </c>
      <c r="Q132" s="6" t="str">
        <f>IF(Table1[[#This Row],[coral.weights.ssp126.2050]]="","",Table1[[#This Row],[coral.weights.ssp126.2050]]*Table1[[#This Row],[corals.mn.ssp126.2050]])</f>
        <v/>
      </c>
      <c r="R132" s="5">
        <v>0.56786191964022925</v>
      </c>
      <c r="S132" s="5">
        <v>0.14965688981762301</v>
      </c>
      <c r="T132" s="6">
        <f>IF(Table1[[#This Row],[mangrove.mn.ssp126.2050]]="","",(Table1[[#This Row],[mangrove.sd.ssp126.2050]]/Table1[[#This Row],[mangrove.mn.ssp126.2050]])^-1)</f>
        <v>3.7944255044471737</v>
      </c>
      <c r="U132" s="6">
        <f>IF(Table1[[#This Row],[mangrove.weights.ssp126.2050]]="","",Table1[[#This Row],[mangrove.weights.ssp126.2050]]*Table1[[#This Row],[mangrove.mn.ssp126.2050]])</f>
        <v>2.1547097508872173</v>
      </c>
      <c r="V132" s="7">
        <f t="shared" si="12"/>
        <v>0.56786191964022925</v>
      </c>
      <c r="Y132" s="6" t="str">
        <f>IF(Table1[[#This Row],[seagrass.mn.ssp126.2100]]="", "", (Table1[[#This Row],[seagrass.sd.ssp126.2100]]/Table1[[#This Row],[seagrass.mn.ssp126.2100]])^-1)</f>
        <v/>
      </c>
      <c r="Z132" s="6" t="str">
        <f>IF(Table1[[#This Row],[seagrass.weights.ssp126.2100]]="","", Table1[[#This Row],[seagrass.weights.ssp126.2100]]*Table1[[#This Row],[seagrass.mn.ssp126.2100]])</f>
        <v/>
      </c>
      <c r="AC132" s="6" t="str">
        <f>IF(Table1[[#This Row],[corals.mn.ssp126.2100]]="","",(Table1[[#This Row],[corals.sd.ssp126.2100]]/Table1[[#This Row],[corals.mn.ssp126.2100]])^-1)</f>
        <v/>
      </c>
      <c r="AD132" s="6" t="str">
        <f>IF( Table1[[#This Row],[Coral.weights.ssp126.2100]]="","", Table1[[#This Row],[Coral.weights.ssp126.2100]]*Table1[[#This Row],[corals.mn.ssp126.2100]])</f>
        <v/>
      </c>
      <c r="AE132" s="5">
        <v>0.58932762987678</v>
      </c>
      <c r="AF132" s="5">
        <v>0.1206878931819573</v>
      </c>
      <c r="AG132" s="8">
        <f>IF(Table1[[#This Row],[mangrove.mn.ssp126.2100]]="","",(Table1[[#This Row],[mangrove.sd.ssp126.2100]]/Table1[[#This Row],[mangrove.mn.ssp126.2100]])^-1)</f>
        <v>4.8830716515058343</v>
      </c>
      <c r="AH132" s="6">
        <f>IF(Table1[[#This Row],[mangrove.weights.ssp126.2100]]="","",Table1[[#This Row],[mangrove.weights.ssp126.2100]]*Table1[[#This Row],[mangrove.mn.ssp126.2100]])</f>
        <v>2.8777290429004272</v>
      </c>
      <c r="AI132" s="7">
        <f t="shared" si="13"/>
        <v>0.58932762987678</v>
      </c>
      <c r="AL132" s="6" t="str">
        <f>IF(Table1[[#This Row],[seagrass.mn.ssp245.2050]]="","",(Table1[[#This Row],[seagrass.sd.ssp245.2050]]/Table1[[#This Row],[seagrass.mn.ssp245.2050]])^-1)</f>
        <v/>
      </c>
      <c r="AM132" s="6" t="str">
        <f>IF(Table1[[#This Row],[seagrass.weights.ssp245.2050]]="","",Table1[[#This Row],[seagrass.weights.ssp245.2050]]*Table1[[#This Row],[seagrass.mn.ssp245.2050]])</f>
        <v/>
      </c>
      <c r="AR132" s="5">
        <v>0.62067521836688611</v>
      </c>
      <c r="AS132" s="5">
        <v>0.14966475175251359</v>
      </c>
      <c r="AT132" s="8">
        <f>(Table1[[#This Row],[mangrove.sd.ssp245.2050]]/Table1[[#This Row],[mangrove.mn.ssp245.2050]])^-1</f>
        <v>4.1471035170207466</v>
      </c>
      <c r="AU132" s="8">
        <f>Table1[[#This Row],[mangrove.mn.ssp245.2050]]*Table1[[#This Row],[mangrove.weights.ssp245.2050]]</f>
        <v>2.5740043810169331</v>
      </c>
      <c r="AV132" s="7">
        <f t="shared" si="14"/>
        <v>0.62067521836688611</v>
      </c>
      <c r="AX132" s="5"/>
      <c r="AY132" s="6"/>
      <c r="AZ132" s="6"/>
      <c r="BB132" s="5"/>
      <c r="BC132" s="8"/>
      <c r="BD132" s="8"/>
      <c r="BE132" s="5">
        <v>0.61539607478032377</v>
      </c>
      <c r="BF132" s="5">
        <v>0.1511007145290611</v>
      </c>
      <c r="BG132" s="6">
        <f>(Table1[[#This Row],[mangrove.sd.ssp245.2100]]/Table1[[#This Row],[mangrove.mn.ssp245.2100]])^-1</f>
        <v>4.0727542334815698</v>
      </c>
      <c r="BH132" s="6">
        <f>Table1[[#This Row],[mangrove.weights.ssp245.2100]]*Table1[[#This Row],[mangrove.mn.ssp245.2100]]</f>
        <v>2.5063569688295044</v>
      </c>
      <c r="BI132" s="7">
        <f t="shared" si="15"/>
        <v>0.61539607478032377</v>
      </c>
      <c r="BK132" s="5"/>
      <c r="BL132" s="6"/>
      <c r="BM132" s="6"/>
      <c r="BO132" s="5"/>
      <c r="BP132" s="6"/>
      <c r="BQ132" s="6"/>
      <c r="BR132" s="5">
        <v>0.52492997504285954</v>
      </c>
      <c r="BS132" s="5">
        <v>0.1332348368074896</v>
      </c>
      <c r="BT132" s="6">
        <f>(Table1[[#This Row],[mangrove.sd.ssp370.2050]]/Table1[[#This Row],[mangrove.mn.ssp370.2050]])^-1</f>
        <v>3.9398853004288088</v>
      </c>
      <c r="BU132" s="6">
        <f>Table1[[#This Row],[mangrove.weights.ssp370.2050]]*Table1[[#This Row],[mangrove.mn.ssp370.2050]]</f>
        <v>2.0681638924258237</v>
      </c>
      <c r="BV132" s="7">
        <f t="shared" si="16"/>
        <v>0.52492997504285954</v>
      </c>
      <c r="BX132" s="5"/>
      <c r="BY132" s="8"/>
      <c r="BZ132" s="8"/>
      <c r="CA132" s="5"/>
      <c r="CB132" s="5"/>
      <c r="CC132" s="8"/>
      <c r="CD132" s="8"/>
      <c r="CE132" s="5">
        <v>0.58970711025734845</v>
      </c>
      <c r="CF132" s="5">
        <v>0.17768007664582711</v>
      </c>
      <c r="CG132" s="12">
        <f>(Table1[[#This Row],[mangrove.sd.ssp370.2100]]/Table1[[#This Row],[mangrove.mn.ssp370.2100]])^-1</f>
        <v>3.3189264738602198</v>
      </c>
      <c r="CH132" s="17">
        <f>Table1[[#This Row],[mangrove.weights.ssp370.2100]]*Table1[[#This Row],[mangrove.mn.ssp370.2100]]</f>
        <v>1.9571945400567214</v>
      </c>
      <c r="CI132" s="9">
        <f t="shared" si="17"/>
        <v>0.58970711025734845</v>
      </c>
      <c r="CJ132" s="5"/>
      <c r="CL132" s="5"/>
      <c r="CM132" s="5"/>
      <c r="CP132" s="5"/>
      <c r="CT132" s="5"/>
    </row>
    <row r="133" spans="1:98" x14ac:dyDescent="0.25">
      <c r="A133" s="5" t="s">
        <v>176</v>
      </c>
      <c r="B133" s="5">
        <v>42.08934</v>
      </c>
      <c r="C133" s="5">
        <v>-1.071102</v>
      </c>
      <c r="E133" s="5">
        <v>0</v>
      </c>
      <c r="G133" s="5">
        <v>0</v>
      </c>
      <c r="H133" s="5">
        <v>1670000</v>
      </c>
      <c r="I133" s="5">
        <v>1</v>
      </c>
      <c r="L133" s="6" t="str">
        <f>IF(Table1[[#This Row],[seagrass.mn.ssp126.2050]]="","",(Table1[[#This Row],[seagrass.sd.ssp126.2050]]/Table1[[#This Row],[seagrass.mn.ssp126.2050]])^-1)</f>
        <v/>
      </c>
      <c r="M133" s="6" t="str">
        <f>IF(Table1[[#This Row],[seagrass.weights.ssp126.2050]]="","",Table1[[#This Row],[seagrass.weights.ssp126.2050]]*Table1[[#This Row],[seagrass.mn.ssp126.2050]])</f>
        <v/>
      </c>
      <c r="P133" s="6" t="str">
        <f>IF(Table1[[#This Row],[corals.mn.ssp126.2050]]="","",(Table1[[#This Row],[corals.sd.ssp126.2050]]/Table1[[#This Row],[corals.mn.ssp126.2050]])^-1)</f>
        <v/>
      </c>
      <c r="Q133" s="6" t="str">
        <f>IF(Table1[[#This Row],[coral.weights.ssp126.2050]]="","",Table1[[#This Row],[coral.weights.ssp126.2050]]*Table1[[#This Row],[corals.mn.ssp126.2050]])</f>
        <v/>
      </c>
      <c r="R133" s="5">
        <v>0.49345812613548412</v>
      </c>
      <c r="S133" s="5">
        <v>0.1089089352214245</v>
      </c>
      <c r="T133" s="6">
        <f>IF(Table1[[#This Row],[mangrove.mn.ssp126.2050]]="","",(Table1[[#This Row],[mangrove.sd.ssp126.2050]]/Table1[[#This Row],[mangrove.mn.ssp126.2050]])^-1)</f>
        <v>4.5309241627624628</v>
      </c>
      <c r="U133" s="6">
        <f>IF(Table1[[#This Row],[mangrove.weights.ssp126.2050]]="","",Table1[[#This Row],[mangrove.weights.ssp126.2050]]*Table1[[#This Row],[mangrove.mn.ssp126.2050]])</f>
        <v>2.235821347018752</v>
      </c>
      <c r="V133" s="7">
        <f t="shared" si="12"/>
        <v>0.49345812613548407</v>
      </c>
      <c r="Y133" s="6" t="str">
        <f>IF(Table1[[#This Row],[seagrass.mn.ssp126.2100]]="", "", (Table1[[#This Row],[seagrass.sd.ssp126.2100]]/Table1[[#This Row],[seagrass.mn.ssp126.2100]])^-1)</f>
        <v/>
      </c>
      <c r="Z133" s="6" t="str">
        <f>IF(Table1[[#This Row],[seagrass.weights.ssp126.2100]]="","", Table1[[#This Row],[seagrass.weights.ssp126.2100]]*Table1[[#This Row],[seagrass.mn.ssp126.2100]])</f>
        <v/>
      </c>
      <c r="AC133" s="6" t="str">
        <f>IF(Table1[[#This Row],[corals.mn.ssp126.2100]]="","",(Table1[[#This Row],[corals.sd.ssp126.2100]]/Table1[[#This Row],[corals.mn.ssp126.2100]])^-1)</f>
        <v/>
      </c>
      <c r="AD133" s="6" t="str">
        <f>IF( Table1[[#This Row],[Coral.weights.ssp126.2100]]="","", Table1[[#This Row],[Coral.weights.ssp126.2100]]*Table1[[#This Row],[corals.mn.ssp126.2100]])</f>
        <v/>
      </c>
      <c r="AE133" s="5">
        <v>0.49380408099188899</v>
      </c>
      <c r="AF133" s="5">
        <v>0.1184932025086425</v>
      </c>
      <c r="AG133" s="8">
        <f>IF(Table1[[#This Row],[mangrove.mn.ssp126.2100]]="","",(Table1[[#This Row],[mangrove.sd.ssp126.2100]]/Table1[[#This Row],[mangrove.mn.ssp126.2100]])^-1)</f>
        <v>4.1673620978880423</v>
      </c>
      <c r="AH133" s="6">
        <f>IF(Table1[[#This Row],[mangrove.weights.ssp126.2100]]="","",Table1[[#This Row],[mangrove.weights.ssp126.2100]]*Table1[[#This Row],[mangrove.mn.ssp126.2100]])</f>
        <v>2.0578604109080354</v>
      </c>
      <c r="AI133" s="7">
        <f t="shared" si="13"/>
        <v>0.49380408099188899</v>
      </c>
      <c r="AL133" s="6" t="str">
        <f>IF(Table1[[#This Row],[seagrass.mn.ssp245.2050]]="","",(Table1[[#This Row],[seagrass.sd.ssp245.2050]]/Table1[[#This Row],[seagrass.mn.ssp245.2050]])^-1)</f>
        <v/>
      </c>
      <c r="AM133" s="6" t="str">
        <f>IF(Table1[[#This Row],[seagrass.weights.ssp245.2050]]="","",Table1[[#This Row],[seagrass.weights.ssp245.2050]]*Table1[[#This Row],[seagrass.mn.ssp245.2050]])</f>
        <v/>
      </c>
      <c r="AR133" s="5">
        <v>0.53261385992647292</v>
      </c>
      <c r="AS133" s="5">
        <v>0.15513095736977259</v>
      </c>
      <c r="AT133" s="8">
        <f>(Table1[[#This Row],[mangrove.sd.ssp245.2050]]/Table1[[#This Row],[mangrove.mn.ssp245.2050]])^-1</f>
        <v>3.4333176882092347</v>
      </c>
      <c r="AU133" s="8">
        <f>Table1[[#This Row],[mangrove.mn.ssp245.2050]]*Table1[[#This Row],[mangrove.weights.ssp245.2050]]</f>
        <v>1.8286325862709552</v>
      </c>
      <c r="AV133" s="7">
        <f t="shared" si="14"/>
        <v>0.53261385992647292</v>
      </c>
      <c r="AX133" s="5"/>
      <c r="AY133" s="6"/>
      <c r="AZ133" s="6"/>
      <c r="BB133" s="5"/>
      <c r="BC133" s="8"/>
      <c r="BD133" s="8"/>
      <c r="BE133" s="5">
        <v>0.53774623203516814</v>
      </c>
      <c r="BF133" s="5">
        <v>0.17151007632863929</v>
      </c>
      <c r="BG133" s="6">
        <f>(Table1[[#This Row],[mangrove.sd.ssp245.2100]]/Table1[[#This Row],[mangrove.mn.ssp245.2100]])^-1</f>
        <v>3.1353623270784681</v>
      </c>
      <c r="BH133" s="6">
        <f>Table1[[#This Row],[mangrove.weights.ssp245.2100]]*Table1[[#This Row],[mangrove.mn.ssp245.2100]]</f>
        <v>1.6860292774514627</v>
      </c>
      <c r="BI133" s="7">
        <f t="shared" si="15"/>
        <v>0.53774623203516814</v>
      </c>
      <c r="BK133" s="5"/>
      <c r="BL133" s="6"/>
      <c r="BM133" s="6"/>
      <c r="BO133" s="5"/>
      <c r="BP133" s="6"/>
      <c r="BQ133" s="6"/>
      <c r="BR133" s="5">
        <v>0.497617474523598</v>
      </c>
      <c r="BS133" s="5">
        <v>0.1036626577360889</v>
      </c>
      <c r="BT133" s="6">
        <f>(Table1[[#This Row],[mangrove.sd.ssp370.2050]]/Table1[[#This Row],[mangrove.mn.ssp370.2050]])^-1</f>
        <v>4.8003542007428051</v>
      </c>
      <c r="BU133" s="6">
        <f>Table1[[#This Row],[mangrove.weights.ssp370.2050]]*Table1[[#This Row],[mangrove.mn.ssp370.2050]]</f>
        <v>2.3887401341923793</v>
      </c>
      <c r="BV133" s="7">
        <f t="shared" si="16"/>
        <v>0.49761747452359795</v>
      </c>
      <c r="BX133" s="5"/>
      <c r="BY133" s="8"/>
      <c r="BZ133" s="8"/>
      <c r="CA133" s="5"/>
      <c r="CB133" s="5"/>
      <c r="CC133" s="8"/>
      <c r="CD133" s="8"/>
      <c r="CE133" s="5">
        <v>0.53774140863382902</v>
      </c>
      <c r="CF133" s="5">
        <v>0.16902438645331161</v>
      </c>
      <c r="CG133" s="12">
        <f>(Table1[[#This Row],[mangrove.sd.ssp370.2100]]/Table1[[#This Row],[mangrove.mn.ssp370.2100]])^-1</f>
        <v>3.1814427486909738</v>
      </c>
      <c r="CH133" s="17">
        <f>Table1[[#This Row],[mangrove.weights.ssp370.2100]]*Table1[[#This Row],[mangrove.mn.ssp370.2100]]</f>
        <v>1.7107935051689651</v>
      </c>
      <c r="CI133" s="9">
        <f t="shared" si="17"/>
        <v>0.53774140863382902</v>
      </c>
      <c r="CJ133" s="5"/>
      <c r="CL133" s="5"/>
      <c r="CM133" s="5"/>
      <c r="CP133" s="5"/>
      <c r="CT133" s="5"/>
    </row>
    <row r="134" spans="1:98" x14ac:dyDescent="0.25">
      <c r="A134" s="5" t="s">
        <v>177</v>
      </c>
      <c r="B134" s="5">
        <v>42.33934</v>
      </c>
      <c r="C134" s="5">
        <v>-1.071102</v>
      </c>
      <c r="E134" s="5">
        <v>0</v>
      </c>
      <c r="G134" s="5">
        <v>0</v>
      </c>
      <c r="I134" s="5">
        <v>0</v>
      </c>
      <c r="L134" s="6" t="str">
        <f>IF(Table1[[#This Row],[seagrass.mn.ssp126.2050]]="","",(Table1[[#This Row],[seagrass.sd.ssp126.2050]]/Table1[[#This Row],[seagrass.mn.ssp126.2050]])^-1)</f>
        <v/>
      </c>
      <c r="M134" s="6" t="str">
        <f>IF(Table1[[#This Row],[seagrass.weights.ssp126.2050]]="","",Table1[[#This Row],[seagrass.weights.ssp126.2050]]*Table1[[#This Row],[seagrass.mn.ssp126.2050]])</f>
        <v/>
      </c>
      <c r="P134" s="6" t="str">
        <f>IF(Table1[[#This Row],[corals.mn.ssp126.2050]]="","",(Table1[[#This Row],[corals.sd.ssp126.2050]]/Table1[[#This Row],[corals.mn.ssp126.2050]])^-1)</f>
        <v/>
      </c>
      <c r="Q134" s="6" t="str">
        <f>IF(Table1[[#This Row],[coral.weights.ssp126.2050]]="","",Table1[[#This Row],[coral.weights.ssp126.2050]]*Table1[[#This Row],[corals.mn.ssp126.2050]])</f>
        <v/>
      </c>
      <c r="T134" s="6" t="str">
        <f>IF(Table1[[#This Row],[mangrove.mn.ssp126.2050]]="","",(Table1[[#This Row],[mangrove.sd.ssp126.2050]]/Table1[[#This Row],[mangrove.mn.ssp126.2050]])^-1)</f>
        <v/>
      </c>
      <c r="U134" s="6" t="str">
        <f>IF(Table1[[#This Row],[mangrove.weights.ssp126.2050]]="","",Table1[[#This Row],[mangrove.weights.ssp126.2050]]*Table1[[#This Row],[mangrove.mn.ssp126.2050]])</f>
        <v/>
      </c>
      <c r="V134" s="7" t="e">
        <f t="shared" si="12"/>
        <v>#DIV/0!</v>
      </c>
      <c r="Y134" s="6" t="str">
        <f>IF(Table1[[#This Row],[seagrass.mn.ssp126.2100]]="", "", (Table1[[#This Row],[seagrass.sd.ssp126.2100]]/Table1[[#This Row],[seagrass.mn.ssp126.2100]])^-1)</f>
        <v/>
      </c>
      <c r="Z134" s="6" t="str">
        <f>IF(Table1[[#This Row],[seagrass.weights.ssp126.2100]]="","", Table1[[#This Row],[seagrass.weights.ssp126.2100]]*Table1[[#This Row],[seagrass.mn.ssp126.2100]])</f>
        <v/>
      </c>
      <c r="AC134" s="6" t="str">
        <f>IF(Table1[[#This Row],[corals.mn.ssp126.2100]]="","",(Table1[[#This Row],[corals.sd.ssp126.2100]]/Table1[[#This Row],[corals.mn.ssp126.2100]])^-1)</f>
        <v/>
      </c>
      <c r="AD134" s="6" t="str">
        <f>IF( Table1[[#This Row],[Coral.weights.ssp126.2100]]="","", Table1[[#This Row],[Coral.weights.ssp126.2100]]*Table1[[#This Row],[corals.mn.ssp126.2100]])</f>
        <v/>
      </c>
      <c r="AG134" s="8" t="str">
        <f>IF(Table1[[#This Row],[mangrove.mn.ssp126.2100]]="","",(Table1[[#This Row],[mangrove.sd.ssp126.2100]]/Table1[[#This Row],[mangrove.mn.ssp126.2100]])^-1)</f>
        <v/>
      </c>
      <c r="AH134" s="6" t="str">
        <f>IF(Table1[[#This Row],[mangrove.weights.ssp126.2100]]="","",Table1[[#This Row],[mangrove.weights.ssp126.2100]]*Table1[[#This Row],[mangrove.mn.ssp126.2100]])</f>
        <v/>
      </c>
      <c r="AI134" s="7" t="e">
        <f t="shared" si="13"/>
        <v>#DIV/0!</v>
      </c>
      <c r="AL134" s="6" t="str">
        <f>IF(Table1[[#This Row],[seagrass.mn.ssp245.2050]]="","",(Table1[[#This Row],[seagrass.sd.ssp245.2050]]/Table1[[#This Row],[seagrass.mn.ssp245.2050]])^-1)</f>
        <v/>
      </c>
      <c r="AM134" s="6" t="str">
        <f>IF(Table1[[#This Row],[seagrass.weights.ssp245.2050]]="","",Table1[[#This Row],[seagrass.weights.ssp245.2050]]*Table1[[#This Row],[seagrass.mn.ssp245.2050]])</f>
        <v/>
      </c>
      <c r="AS134" s="5"/>
      <c r="AT134" s="8"/>
      <c r="AU134" s="8"/>
      <c r="AV134" s="7" t="e">
        <f t="shared" si="14"/>
        <v>#DIV/0!</v>
      </c>
      <c r="AX134" s="5"/>
      <c r="AY134" s="6"/>
      <c r="AZ134" s="6"/>
      <c r="BB134" s="5"/>
      <c r="BC134" s="8"/>
      <c r="BD134" s="8"/>
      <c r="BE134" s="5"/>
      <c r="BF134" s="5"/>
      <c r="BG134" s="6"/>
      <c r="BH134" s="6"/>
      <c r="BI134" s="7" t="e">
        <f t="shared" si="15"/>
        <v>#DIV/0!</v>
      </c>
      <c r="BK134" s="5"/>
      <c r="BL134" s="6"/>
      <c r="BM134" s="6"/>
      <c r="BO134" s="5"/>
      <c r="BP134" s="6"/>
      <c r="BQ134" s="6"/>
      <c r="BR134" s="5"/>
      <c r="BS134" s="5"/>
      <c r="BT134" s="6"/>
      <c r="BU134" s="6"/>
      <c r="BV134" s="7" t="e">
        <f t="shared" si="16"/>
        <v>#DIV/0!</v>
      </c>
      <c r="BX134" s="5"/>
      <c r="BY134" s="8"/>
      <c r="BZ134" s="8"/>
      <c r="CA134" s="5"/>
      <c r="CB134" s="5"/>
      <c r="CC134" s="8"/>
      <c r="CD134" s="8"/>
      <c r="CE134" s="5"/>
      <c r="CF134" s="5"/>
      <c r="CG134" s="12"/>
      <c r="CH134" s="17"/>
      <c r="CI134" s="9" t="e">
        <f t="shared" si="17"/>
        <v>#DIV/0!</v>
      </c>
      <c r="CJ134" s="5"/>
      <c r="CL134" s="5"/>
      <c r="CM134" s="5"/>
      <c r="CP134" s="5"/>
      <c r="CT134" s="5"/>
    </row>
    <row r="135" spans="1:98" x14ac:dyDescent="0.25">
      <c r="A135" s="5" t="s">
        <v>178</v>
      </c>
      <c r="B135" s="5">
        <v>41.33934</v>
      </c>
      <c r="C135" s="5">
        <v>-1.321102</v>
      </c>
      <c r="E135" s="5">
        <v>0</v>
      </c>
      <c r="G135" s="5">
        <v>0</v>
      </c>
      <c r="I135" s="5">
        <v>0</v>
      </c>
      <c r="L135" s="6" t="str">
        <f>IF(Table1[[#This Row],[seagrass.mn.ssp126.2050]]="","",(Table1[[#This Row],[seagrass.sd.ssp126.2050]]/Table1[[#This Row],[seagrass.mn.ssp126.2050]])^-1)</f>
        <v/>
      </c>
      <c r="M135" s="6" t="str">
        <f>IF(Table1[[#This Row],[seagrass.weights.ssp126.2050]]="","",Table1[[#This Row],[seagrass.weights.ssp126.2050]]*Table1[[#This Row],[seagrass.mn.ssp126.2050]])</f>
        <v/>
      </c>
      <c r="P135" s="6" t="str">
        <f>IF(Table1[[#This Row],[corals.mn.ssp126.2050]]="","",(Table1[[#This Row],[corals.sd.ssp126.2050]]/Table1[[#This Row],[corals.mn.ssp126.2050]])^-1)</f>
        <v/>
      </c>
      <c r="Q135" s="6" t="str">
        <f>IF(Table1[[#This Row],[coral.weights.ssp126.2050]]="","",Table1[[#This Row],[coral.weights.ssp126.2050]]*Table1[[#This Row],[corals.mn.ssp126.2050]])</f>
        <v/>
      </c>
      <c r="T135" s="6" t="str">
        <f>IF(Table1[[#This Row],[mangrove.mn.ssp126.2050]]="","",(Table1[[#This Row],[mangrove.sd.ssp126.2050]]/Table1[[#This Row],[mangrove.mn.ssp126.2050]])^-1)</f>
        <v/>
      </c>
      <c r="U135" s="6" t="str">
        <f>IF(Table1[[#This Row],[mangrove.weights.ssp126.2050]]="","",Table1[[#This Row],[mangrove.weights.ssp126.2050]]*Table1[[#This Row],[mangrove.mn.ssp126.2050]])</f>
        <v/>
      </c>
      <c r="V135" s="7" t="e">
        <f t="shared" si="12"/>
        <v>#DIV/0!</v>
      </c>
      <c r="Y135" s="6" t="str">
        <f>IF(Table1[[#This Row],[seagrass.mn.ssp126.2100]]="", "", (Table1[[#This Row],[seagrass.sd.ssp126.2100]]/Table1[[#This Row],[seagrass.mn.ssp126.2100]])^-1)</f>
        <v/>
      </c>
      <c r="Z135" s="6" t="str">
        <f>IF(Table1[[#This Row],[seagrass.weights.ssp126.2100]]="","", Table1[[#This Row],[seagrass.weights.ssp126.2100]]*Table1[[#This Row],[seagrass.mn.ssp126.2100]])</f>
        <v/>
      </c>
      <c r="AC135" s="6" t="str">
        <f>IF(Table1[[#This Row],[corals.mn.ssp126.2100]]="","",(Table1[[#This Row],[corals.sd.ssp126.2100]]/Table1[[#This Row],[corals.mn.ssp126.2100]])^-1)</f>
        <v/>
      </c>
      <c r="AD135" s="6" t="str">
        <f>IF( Table1[[#This Row],[Coral.weights.ssp126.2100]]="","", Table1[[#This Row],[Coral.weights.ssp126.2100]]*Table1[[#This Row],[corals.mn.ssp126.2100]])</f>
        <v/>
      </c>
      <c r="AG135" s="8" t="str">
        <f>IF(Table1[[#This Row],[mangrove.mn.ssp126.2100]]="","",(Table1[[#This Row],[mangrove.sd.ssp126.2100]]/Table1[[#This Row],[mangrove.mn.ssp126.2100]])^-1)</f>
        <v/>
      </c>
      <c r="AH135" s="6" t="str">
        <f>IF(Table1[[#This Row],[mangrove.weights.ssp126.2100]]="","",Table1[[#This Row],[mangrove.weights.ssp126.2100]]*Table1[[#This Row],[mangrove.mn.ssp126.2100]])</f>
        <v/>
      </c>
      <c r="AI135" s="7" t="e">
        <f t="shared" si="13"/>
        <v>#DIV/0!</v>
      </c>
      <c r="AL135" s="6" t="str">
        <f>IF(Table1[[#This Row],[seagrass.mn.ssp245.2050]]="","",(Table1[[#This Row],[seagrass.sd.ssp245.2050]]/Table1[[#This Row],[seagrass.mn.ssp245.2050]])^-1)</f>
        <v/>
      </c>
      <c r="AM135" s="6" t="str">
        <f>IF(Table1[[#This Row],[seagrass.weights.ssp245.2050]]="","",Table1[[#This Row],[seagrass.weights.ssp245.2050]]*Table1[[#This Row],[seagrass.mn.ssp245.2050]])</f>
        <v/>
      </c>
      <c r="AS135" s="5"/>
      <c r="AT135" s="8"/>
      <c r="AU135" s="8"/>
      <c r="AV135" s="7" t="e">
        <f t="shared" si="14"/>
        <v>#DIV/0!</v>
      </c>
      <c r="AX135" s="5"/>
      <c r="AY135" s="6"/>
      <c r="AZ135" s="6"/>
      <c r="BB135" s="5"/>
      <c r="BC135" s="8"/>
      <c r="BD135" s="8"/>
      <c r="BE135" s="5"/>
      <c r="BF135" s="5"/>
      <c r="BG135" s="6"/>
      <c r="BH135" s="6"/>
      <c r="BI135" s="7" t="e">
        <f t="shared" si="15"/>
        <v>#DIV/0!</v>
      </c>
      <c r="BK135" s="5"/>
      <c r="BL135" s="6"/>
      <c r="BM135" s="6"/>
      <c r="BO135" s="5"/>
      <c r="BP135" s="6"/>
      <c r="BQ135" s="6"/>
      <c r="BR135" s="5"/>
      <c r="BS135" s="5"/>
      <c r="BT135" s="6"/>
      <c r="BU135" s="6"/>
      <c r="BV135" s="7" t="e">
        <f t="shared" si="16"/>
        <v>#DIV/0!</v>
      </c>
      <c r="BX135" s="5"/>
      <c r="BY135" s="8"/>
      <c r="BZ135" s="8"/>
      <c r="CA135" s="5"/>
      <c r="CB135" s="5"/>
      <c r="CC135" s="8"/>
      <c r="CD135" s="8"/>
      <c r="CE135" s="5"/>
      <c r="CF135" s="5"/>
      <c r="CG135" s="12"/>
      <c r="CH135" s="17"/>
      <c r="CI135" s="9" t="e">
        <f t="shared" si="17"/>
        <v>#DIV/0!</v>
      </c>
      <c r="CJ135" s="5"/>
      <c r="CL135" s="5"/>
      <c r="CM135" s="5"/>
      <c r="CP135" s="5"/>
      <c r="CT135" s="5"/>
    </row>
    <row r="136" spans="1:98" x14ac:dyDescent="0.25">
      <c r="A136" s="5" t="s">
        <v>179</v>
      </c>
      <c r="B136" s="5">
        <v>41.58934</v>
      </c>
      <c r="C136" s="5">
        <v>-1.321102</v>
      </c>
      <c r="E136" s="5">
        <v>0</v>
      </c>
      <c r="G136" s="5">
        <v>0</v>
      </c>
      <c r="H136" s="5">
        <v>1370000</v>
      </c>
      <c r="I136" s="5">
        <v>1</v>
      </c>
      <c r="L136" s="6" t="str">
        <f>IF(Table1[[#This Row],[seagrass.mn.ssp126.2050]]="","",(Table1[[#This Row],[seagrass.sd.ssp126.2050]]/Table1[[#This Row],[seagrass.mn.ssp126.2050]])^-1)</f>
        <v/>
      </c>
      <c r="M136" s="6" t="str">
        <f>IF(Table1[[#This Row],[seagrass.weights.ssp126.2050]]="","",Table1[[#This Row],[seagrass.weights.ssp126.2050]]*Table1[[#This Row],[seagrass.mn.ssp126.2050]])</f>
        <v/>
      </c>
      <c r="P136" s="6" t="str">
        <f>IF(Table1[[#This Row],[corals.mn.ssp126.2050]]="","",(Table1[[#This Row],[corals.sd.ssp126.2050]]/Table1[[#This Row],[corals.mn.ssp126.2050]])^-1)</f>
        <v/>
      </c>
      <c r="Q136" s="6" t="str">
        <f>IF(Table1[[#This Row],[coral.weights.ssp126.2050]]="","",Table1[[#This Row],[coral.weights.ssp126.2050]]*Table1[[#This Row],[corals.mn.ssp126.2050]])</f>
        <v/>
      </c>
      <c r="R136" s="5">
        <v>0.5017196551725579</v>
      </c>
      <c r="S136" s="5">
        <v>0.1188545413535448</v>
      </c>
      <c r="T136" s="6">
        <f>IF(Table1[[#This Row],[mangrove.mn.ssp126.2050]]="","",(Table1[[#This Row],[mangrove.sd.ssp126.2050]]/Table1[[#This Row],[mangrove.mn.ssp126.2050]])^-1)</f>
        <v>4.2212914160355242</v>
      </c>
      <c r="U136" s="6">
        <f>IF(Table1[[#This Row],[mangrove.weights.ssp126.2050]]="","",Table1[[#This Row],[mangrove.weights.ssp126.2050]]*Table1[[#This Row],[mangrove.mn.ssp126.2050]])</f>
        <v>2.1179048736362218</v>
      </c>
      <c r="V136" s="7">
        <f t="shared" si="12"/>
        <v>0.5017196551725579</v>
      </c>
      <c r="Y136" s="6" t="str">
        <f>IF(Table1[[#This Row],[seagrass.mn.ssp126.2100]]="", "", (Table1[[#This Row],[seagrass.sd.ssp126.2100]]/Table1[[#This Row],[seagrass.mn.ssp126.2100]])^-1)</f>
        <v/>
      </c>
      <c r="Z136" s="6" t="str">
        <f>IF(Table1[[#This Row],[seagrass.weights.ssp126.2100]]="","", Table1[[#This Row],[seagrass.weights.ssp126.2100]]*Table1[[#This Row],[seagrass.mn.ssp126.2100]])</f>
        <v/>
      </c>
      <c r="AC136" s="6" t="str">
        <f>IF(Table1[[#This Row],[corals.mn.ssp126.2100]]="","",(Table1[[#This Row],[corals.sd.ssp126.2100]]/Table1[[#This Row],[corals.mn.ssp126.2100]])^-1)</f>
        <v/>
      </c>
      <c r="AD136" s="6" t="str">
        <f>IF( Table1[[#This Row],[Coral.weights.ssp126.2100]]="","", Table1[[#This Row],[Coral.weights.ssp126.2100]]*Table1[[#This Row],[corals.mn.ssp126.2100]])</f>
        <v/>
      </c>
      <c r="AE136" s="5">
        <v>0.51040701057148619</v>
      </c>
      <c r="AF136" s="5">
        <v>0.1144696232276701</v>
      </c>
      <c r="AG136" s="8">
        <f>IF(Table1[[#This Row],[mangrove.mn.ssp126.2100]]="","",(Table1[[#This Row],[mangrove.sd.ssp126.2100]]/Table1[[#This Row],[mangrove.mn.ssp126.2100]])^-1)</f>
        <v>4.4588860885505941</v>
      </c>
      <c r="AH136" s="6">
        <f>IF(Table1[[#This Row],[mangrove.weights.ssp126.2100]]="","",Table1[[#This Row],[mangrove.weights.ssp126.2100]]*Table1[[#This Row],[mangrove.mn.ssp126.2100]])</f>
        <v>2.2758467189358957</v>
      </c>
      <c r="AI136" s="7">
        <f t="shared" si="13"/>
        <v>0.51040701057148619</v>
      </c>
      <c r="AL136" s="6" t="str">
        <f>IF(Table1[[#This Row],[seagrass.mn.ssp245.2050]]="","",(Table1[[#This Row],[seagrass.sd.ssp245.2050]]/Table1[[#This Row],[seagrass.mn.ssp245.2050]])^-1)</f>
        <v/>
      </c>
      <c r="AM136" s="6" t="str">
        <f>IF(Table1[[#This Row],[seagrass.weights.ssp245.2050]]="","",Table1[[#This Row],[seagrass.weights.ssp245.2050]]*Table1[[#This Row],[seagrass.mn.ssp245.2050]])</f>
        <v/>
      </c>
      <c r="AR136" s="5">
        <v>0.54224330080046867</v>
      </c>
      <c r="AS136" s="5">
        <v>0.15591952440253459</v>
      </c>
      <c r="AT136" s="8">
        <f>(Table1[[#This Row],[mangrove.sd.ssp245.2050]]/Table1[[#This Row],[mangrove.mn.ssp245.2050]])^-1</f>
        <v>3.4777126397626059</v>
      </c>
      <c r="AU136" s="8">
        <f>Table1[[#This Row],[mangrove.mn.ssp245.2050]]*Table1[[#This Row],[mangrove.weights.ssp245.2050]]</f>
        <v>1.8857663810203866</v>
      </c>
      <c r="AV136" s="7">
        <f t="shared" si="14"/>
        <v>0.54224330080046867</v>
      </c>
      <c r="AX136" s="5"/>
      <c r="AY136" s="6"/>
      <c r="AZ136" s="6"/>
      <c r="BB136" s="5"/>
      <c r="BC136" s="8"/>
      <c r="BD136" s="8"/>
      <c r="BE136" s="5">
        <v>0.53838615484974661</v>
      </c>
      <c r="BF136" s="5">
        <v>0.17650826737369321</v>
      </c>
      <c r="BG136" s="6">
        <f>(Table1[[#This Row],[mangrove.sd.ssp245.2100]]/Table1[[#This Row],[mangrove.mn.ssp245.2100]])^-1</f>
        <v>3.0502036128988013</v>
      </c>
      <c r="BH136" s="6">
        <f>Table1[[#This Row],[mangrove.weights.ssp245.2100]]*Table1[[#This Row],[mangrove.mn.ssp245.2100]]</f>
        <v>1.6421873946573906</v>
      </c>
      <c r="BI136" s="7">
        <f t="shared" si="15"/>
        <v>0.53838615484974661</v>
      </c>
      <c r="BK136" s="5"/>
      <c r="BL136" s="6"/>
      <c r="BM136" s="6"/>
      <c r="BO136" s="5"/>
      <c r="BP136" s="6"/>
      <c r="BQ136" s="6"/>
      <c r="BR136" s="5">
        <v>0.50637323115912836</v>
      </c>
      <c r="BS136" s="5">
        <v>0.11335757796082011</v>
      </c>
      <c r="BT136" s="6">
        <f>(Table1[[#This Row],[mangrove.sd.ssp370.2050]]/Table1[[#This Row],[mangrove.mn.ssp370.2050]])^-1</f>
        <v>4.4670434942968402</v>
      </c>
      <c r="BU136" s="6">
        <f>Table1[[#This Row],[mangrove.weights.ssp370.2050]]*Table1[[#This Row],[mangrove.mn.ssp370.2050]]</f>
        <v>2.2619912479354545</v>
      </c>
      <c r="BV136" s="7">
        <f t="shared" si="16"/>
        <v>0.50637323115912836</v>
      </c>
      <c r="BX136" s="5"/>
      <c r="BY136" s="8"/>
      <c r="BZ136" s="8"/>
      <c r="CA136" s="5"/>
      <c r="CB136" s="5"/>
      <c r="CC136" s="8"/>
      <c r="CD136" s="8"/>
      <c r="CE136" s="5">
        <v>0.53900174013810875</v>
      </c>
      <c r="CF136" s="5">
        <v>0.16432699033607931</v>
      </c>
      <c r="CG136" s="12">
        <f>(Table1[[#This Row],[mangrove.sd.ssp370.2100]]/Table1[[#This Row],[mangrove.mn.ssp370.2100]])^-1</f>
        <v>3.2800560579594977</v>
      </c>
      <c r="CH136" s="17">
        <f>Table1[[#This Row],[mangrove.weights.ssp370.2100]]*Table1[[#This Row],[mangrove.mn.ssp370.2100]]</f>
        <v>1.7679559229907147</v>
      </c>
      <c r="CI136" s="9">
        <f t="shared" si="17"/>
        <v>0.53900174013810875</v>
      </c>
      <c r="CJ136" s="5"/>
      <c r="CL136" s="5"/>
      <c r="CM136" s="5"/>
      <c r="CP136" s="5"/>
      <c r="CT136" s="5"/>
    </row>
    <row r="137" spans="1:98" x14ac:dyDescent="0.25">
      <c r="A137" s="5" t="s">
        <v>180</v>
      </c>
      <c r="B137" s="5">
        <v>41.83934</v>
      </c>
      <c r="C137" s="5">
        <v>-1.321102</v>
      </c>
      <c r="E137" s="5">
        <v>0</v>
      </c>
      <c r="G137" s="5">
        <v>0</v>
      </c>
      <c r="H137" s="5">
        <v>1570000</v>
      </c>
      <c r="I137" s="5">
        <v>1</v>
      </c>
      <c r="L137" s="6" t="str">
        <f>IF(Table1[[#This Row],[seagrass.mn.ssp126.2050]]="","",(Table1[[#This Row],[seagrass.sd.ssp126.2050]]/Table1[[#This Row],[seagrass.mn.ssp126.2050]])^-1)</f>
        <v/>
      </c>
      <c r="M137" s="6" t="str">
        <f>IF(Table1[[#This Row],[seagrass.weights.ssp126.2050]]="","",Table1[[#This Row],[seagrass.weights.ssp126.2050]]*Table1[[#This Row],[seagrass.mn.ssp126.2050]])</f>
        <v/>
      </c>
      <c r="P137" s="6" t="str">
        <f>IF(Table1[[#This Row],[corals.mn.ssp126.2050]]="","",(Table1[[#This Row],[corals.sd.ssp126.2050]]/Table1[[#This Row],[corals.mn.ssp126.2050]])^-1)</f>
        <v/>
      </c>
      <c r="Q137" s="6" t="str">
        <f>IF(Table1[[#This Row],[coral.weights.ssp126.2050]]="","",Table1[[#This Row],[coral.weights.ssp126.2050]]*Table1[[#This Row],[corals.mn.ssp126.2050]])</f>
        <v/>
      </c>
      <c r="R137" s="5">
        <v>0.50295521521040021</v>
      </c>
      <c r="S137" s="5">
        <v>0.1181192222523329</v>
      </c>
      <c r="T137" s="6">
        <f>IF(Table1[[#This Row],[mangrove.mn.ssp126.2050]]="","",(Table1[[#This Row],[mangrove.sd.ssp126.2050]]/Table1[[#This Row],[mangrove.mn.ssp126.2050]])^-1)</f>
        <v>4.2580301971169359</v>
      </c>
      <c r="U137" s="6">
        <f>IF(Table1[[#This Row],[mangrove.weights.ssp126.2050]]="","",Table1[[#This Row],[mangrove.weights.ssp126.2050]]*Table1[[#This Row],[mangrove.mn.ssp126.2050]])</f>
        <v>2.1415984941633313</v>
      </c>
      <c r="V137" s="7">
        <f t="shared" si="12"/>
        <v>0.50295521521040021</v>
      </c>
      <c r="Y137" s="6" t="str">
        <f>IF(Table1[[#This Row],[seagrass.mn.ssp126.2100]]="", "", (Table1[[#This Row],[seagrass.sd.ssp126.2100]]/Table1[[#This Row],[seagrass.mn.ssp126.2100]])^-1)</f>
        <v/>
      </c>
      <c r="Z137" s="6" t="str">
        <f>IF(Table1[[#This Row],[seagrass.weights.ssp126.2100]]="","", Table1[[#This Row],[seagrass.weights.ssp126.2100]]*Table1[[#This Row],[seagrass.mn.ssp126.2100]])</f>
        <v/>
      </c>
      <c r="AC137" s="6" t="str">
        <f>IF(Table1[[#This Row],[corals.mn.ssp126.2100]]="","",(Table1[[#This Row],[corals.sd.ssp126.2100]]/Table1[[#This Row],[corals.mn.ssp126.2100]])^-1)</f>
        <v/>
      </c>
      <c r="AD137" s="6" t="str">
        <f>IF( Table1[[#This Row],[Coral.weights.ssp126.2100]]="","", Table1[[#This Row],[Coral.weights.ssp126.2100]]*Table1[[#This Row],[corals.mn.ssp126.2100]])</f>
        <v/>
      </c>
      <c r="AE137" s="5">
        <v>0.51153929390849584</v>
      </c>
      <c r="AF137" s="5">
        <v>0.11562815738389901</v>
      </c>
      <c r="AG137" s="8">
        <f>IF(Table1[[#This Row],[mangrove.mn.ssp126.2100]]="","",(Table1[[#This Row],[mangrove.sd.ssp126.2100]]/Table1[[#This Row],[mangrove.mn.ssp126.2100]])^-1)</f>
        <v>4.4240028162874339</v>
      </c>
      <c r="AH137" s="6">
        <f>IF(Table1[[#This Row],[mangrove.weights.ssp126.2100]]="","",Table1[[#This Row],[mangrove.weights.ssp126.2100]]*Table1[[#This Row],[mangrove.mn.ssp126.2100]])</f>
        <v>2.2630512768928708</v>
      </c>
      <c r="AI137" s="7">
        <f t="shared" si="13"/>
        <v>0.51153929390849584</v>
      </c>
      <c r="AL137" s="6" t="str">
        <f>IF(Table1[[#This Row],[seagrass.mn.ssp245.2050]]="","",(Table1[[#This Row],[seagrass.sd.ssp245.2050]]/Table1[[#This Row],[seagrass.mn.ssp245.2050]])^-1)</f>
        <v/>
      </c>
      <c r="AM137" s="6" t="str">
        <f>IF(Table1[[#This Row],[seagrass.weights.ssp245.2050]]="","",Table1[[#This Row],[seagrass.weights.ssp245.2050]]*Table1[[#This Row],[seagrass.mn.ssp245.2050]])</f>
        <v/>
      </c>
      <c r="AR137" s="5">
        <v>0.54342962198994582</v>
      </c>
      <c r="AS137" s="5">
        <v>0.1574260916980571</v>
      </c>
      <c r="AT137" s="8">
        <f>(Table1[[#This Row],[mangrove.sd.ssp245.2050]]/Table1[[#This Row],[mangrove.mn.ssp245.2050]])^-1</f>
        <v>3.451966672921301</v>
      </c>
      <c r="AU137" s="8">
        <f>Table1[[#This Row],[mangrove.mn.ssp245.2050]]*Table1[[#This Row],[mangrove.weights.ssp245.2050]]</f>
        <v>1.8759009441875136</v>
      </c>
      <c r="AV137" s="7">
        <f t="shared" si="14"/>
        <v>0.54342962198994582</v>
      </c>
      <c r="AX137" s="5"/>
      <c r="AY137" s="6"/>
      <c r="AZ137" s="6"/>
      <c r="BB137" s="5"/>
      <c r="BC137" s="8"/>
      <c r="BD137" s="8"/>
      <c r="BE137" s="5">
        <v>0.54479688190610553</v>
      </c>
      <c r="BF137" s="5">
        <v>0.17529324999546311</v>
      </c>
      <c r="BG137" s="6">
        <f>(Table1[[#This Row],[mangrove.sd.ssp245.2100]]/Table1[[#This Row],[mangrove.mn.ssp245.2100]])^-1</f>
        <v>3.1079170585302389</v>
      </c>
      <c r="BH137" s="6">
        <f>Table1[[#This Row],[mangrove.weights.ssp245.2100]]*Table1[[#This Row],[mangrove.mn.ssp245.2100]]</f>
        <v>1.6931835227100696</v>
      </c>
      <c r="BI137" s="7">
        <f t="shared" si="15"/>
        <v>0.54479688190610553</v>
      </c>
      <c r="BK137" s="5"/>
      <c r="BL137" s="6"/>
      <c r="BM137" s="6"/>
      <c r="BO137" s="5"/>
      <c r="BP137" s="6"/>
      <c r="BQ137" s="6"/>
      <c r="BR137" s="5">
        <v>0.50375033192970053</v>
      </c>
      <c r="BS137" s="5">
        <v>0.11149505890799929</v>
      </c>
      <c r="BT137" s="6">
        <f>(Table1[[#This Row],[mangrove.sd.ssp370.2050]]/Table1[[#This Row],[mangrove.mn.ssp370.2050]])^-1</f>
        <v>4.5181404168356254</v>
      </c>
      <c r="BU137" s="6">
        <f>Table1[[#This Row],[mangrove.weights.ssp370.2050]]*Table1[[#This Row],[mangrove.mn.ssp370.2050]]</f>
        <v>2.2760147346859418</v>
      </c>
      <c r="BV137" s="7">
        <f t="shared" si="16"/>
        <v>0.50375033192970053</v>
      </c>
      <c r="BX137" s="5"/>
      <c r="BY137" s="8"/>
      <c r="BZ137" s="8"/>
      <c r="CA137" s="5"/>
      <c r="CB137" s="5"/>
      <c r="CC137" s="8"/>
      <c r="CD137" s="8"/>
      <c r="CE137" s="5">
        <v>0.54414540602700279</v>
      </c>
      <c r="CF137" s="5">
        <v>0.1701409423324218</v>
      </c>
      <c r="CG137" s="12">
        <f>(Table1[[#This Row],[mangrove.sd.ssp370.2100]]/Table1[[#This Row],[mangrove.mn.ssp370.2100]])^-1</f>
        <v>3.1982037866220945</v>
      </c>
      <c r="CH137" s="17">
        <f>Table1[[#This Row],[mangrove.weights.ssp370.2100]]*Table1[[#This Row],[mangrove.mn.ssp370.2100]]</f>
        <v>1.7402878980285774</v>
      </c>
      <c r="CI137" s="9">
        <f t="shared" si="17"/>
        <v>0.54414540602700279</v>
      </c>
      <c r="CJ137" s="5"/>
      <c r="CL137" s="5"/>
      <c r="CM137" s="5"/>
      <c r="CP137" s="5"/>
      <c r="CT137" s="5"/>
    </row>
    <row r="138" spans="1:98" x14ac:dyDescent="0.25">
      <c r="A138" s="5" t="s">
        <v>181</v>
      </c>
      <c r="B138" s="5">
        <v>42.08934</v>
      </c>
      <c r="C138" s="5">
        <v>-1.321102</v>
      </c>
      <c r="E138" s="5">
        <v>0</v>
      </c>
      <c r="G138" s="5">
        <v>0</v>
      </c>
      <c r="I138" s="5">
        <v>0</v>
      </c>
      <c r="L138" s="6" t="str">
        <f>IF(Table1[[#This Row],[seagrass.mn.ssp126.2050]]="","",(Table1[[#This Row],[seagrass.sd.ssp126.2050]]/Table1[[#This Row],[seagrass.mn.ssp126.2050]])^-1)</f>
        <v/>
      </c>
      <c r="M138" s="6" t="str">
        <f>IF(Table1[[#This Row],[seagrass.weights.ssp126.2050]]="","",Table1[[#This Row],[seagrass.weights.ssp126.2050]]*Table1[[#This Row],[seagrass.mn.ssp126.2050]])</f>
        <v/>
      </c>
      <c r="P138" s="6" t="str">
        <f>IF(Table1[[#This Row],[corals.mn.ssp126.2050]]="","",(Table1[[#This Row],[corals.sd.ssp126.2050]]/Table1[[#This Row],[corals.mn.ssp126.2050]])^-1)</f>
        <v/>
      </c>
      <c r="Q138" s="6" t="str">
        <f>IF(Table1[[#This Row],[coral.weights.ssp126.2050]]="","",Table1[[#This Row],[coral.weights.ssp126.2050]]*Table1[[#This Row],[corals.mn.ssp126.2050]])</f>
        <v/>
      </c>
      <c r="T138" s="6" t="str">
        <f>IF(Table1[[#This Row],[mangrove.mn.ssp126.2050]]="","",(Table1[[#This Row],[mangrove.sd.ssp126.2050]]/Table1[[#This Row],[mangrove.mn.ssp126.2050]])^-1)</f>
        <v/>
      </c>
      <c r="U138" s="6" t="str">
        <f>IF(Table1[[#This Row],[mangrove.weights.ssp126.2050]]="","",Table1[[#This Row],[mangrove.weights.ssp126.2050]]*Table1[[#This Row],[mangrove.mn.ssp126.2050]])</f>
        <v/>
      </c>
      <c r="V138" s="7" t="e">
        <f t="shared" si="12"/>
        <v>#DIV/0!</v>
      </c>
      <c r="Y138" s="6" t="str">
        <f>IF(Table1[[#This Row],[seagrass.mn.ssp126.2100]]="", "", (Table1[[#This Row],[seagrass.sd.ssp126.2100]]/Table1[[#This Row],[seagrass.mn.ssp126.2100]])^-1)</f>
        <v/>
      </c>
      <c r="Z138" s="6" t="str">
        <f>IF(Table1[[#This Row],[seagrass.weights.ssp126.2100]]="","", Table1[[#This Row],[seagrass.weights.ssp126.2100]]*Table1[[#This Row],[seagrass.mn.ssp126.2100]])</f>
        <v/>
      </c>
      <c r="AC138" s="6" t="str">
        <f>IF(Table1[[#This Row],[corals.mn.ssp126.2100]]="","",(Table1[[#This Row],[corals.sd.ssp126.2100]]/Table1[[#This Row],[corals.mn.ssp126.2100]])^-1)</f>
        <v/>
      </c>
      <c r="AD138" s="6" t="str">
        <f>IF( Table1[[#This Row],[Coral.weights.ssp126.2100]]="","", Table1[[#This Row],[Coral.weights.ssp126.2100]]*Table1[[#This Row],[corals.mn.ssp126.2100]])</f>
        <v/>
      </c>
      <c r="AG138" s="8" t="str">
        <f>IF(Table1[[#This Row],[mangrove.mn.ssp126.2100]]="","",(Table1[[#This Row],[mangrove.sd.ssp126.2100]]/Table1[[#This Row],[mangrove.mn.ssp126.2100]])^-1)</f>
        <v/>
      </c>
      <c r="AH138" s="6" t="str">
        <f>IF(Table1[[#This Row],[mangrove.weights.ssp126.2100]]="","",Table1[[#This Row],[mangrove.weights.ssp126.2100]]*Table1[[#This Row],[mangrove.mn.ssp126.2100]])</f>
        <v/>
      </c>
      <c r="AI138" s="7" t="e">
        <f t="shared" si="13"/>
        <v>#DIV/0!</v>
      </c>
      <c r="AL138" s="6" t="str">
        <f>IF(Table1[[#This Row],[seagrass.mn.ssp245.2050]]="","",(Table1[[#This Row],[seagrass.sd.ssp245.2050]]/Table1[[#This Row],[seagrass.mn.ssp245.2050]])^-1)</f>
        <v/>
      </c>
      <c r="AM138" s="6" t="str">
        <f>IF(Table1[[#This Row],[seagrass.weights.ssp245.2050]]="","",Table1[[#This Row],[seagrass.weights.ssp245.2050]]*Table1[[#This Row],[seagrass.mn.ssp245.2050]])</f>
        <v/>
      </c>
      <c r="AS138" s="5"/>
      <c r="AT138" s="8"/>
      <c r="AU138" s="8"/>
      <c r="AV138" s="7" t="e">
        <f t="shared" si="14"/>
        <v>#DIV/0!</v>
      </c>
      <c r="AX138" s="5"/>
      <c r="AY138" s="6"/>
      <c r="AZ138" s="6"/>
      <c r="BB138" s="5"/>
      <c r="BC138" s="8"/>
      <c r="BD138" s="8"/>
      <c r="BE138" s="5"/>
      <c r="BF138" s="5"/>
      <c r="BG138" s="6"/>
      <c r="BH138" s="6"/>
      <c r="BI138" s="7" t="e">
        <f t="shared" si="15"/>
        <v>#DIV/0!</v>
      </c>
      <c r="BK138" s="5"/>
      <c r="BL138" s="6"/>
      <c r="BM138" s="6"/>
      <c r="BO138" s="5"/>
      <c r="BP138" s="6"/>
      <c r="BQ138" s="6"/>
      <c r="BR138" s="5"/>
      <c r="BS138" s="5"/>
      <c r="BT138" s="6"/>
      <c r="BU138" s="6"/>
      <c r="BV138" s="7" t="e">
        <f t="shared" si="16"/>
        <v>#DIV/0!</v>
      </c>
      <c r="BX138" s="5"/>
      <c r="BY138" s="8"/>
      <c r="BZ138" s="8"/>
      <c r="CA138" s="5"/>
      <c r="CB138" s="5"/>
      <c r="CC138" s="8"/>
      <c r="CD138" s="8"/>
      <c r="CE138" s="5"/>
      <c r="CF138" s="5"/>
      <c r="CG138" s="12"/>
      <c r="CH138" s="17"/>
      <c r="CI138" s="9" t="e">
        <f t="shared" si="17"/>
        <v>#DIV/0!</v>
      </c>
      <c r="CJ138" s="5"/>
      <c r="CL138" s="5"/>
      <c r="CM138" s="5"/>
      <c r="CP138" s="5"/>
      <c r="CT138" s="5"/>
    </row>
    <row r="139" spans="1:98" x14ac:dyDescent="0.25">
      <c r="A139" s="5" t="s">
        <v>182</v>
      </c>
      <c r="B139" s="5">
        <v>41.08934</v>
      </c>
      <c r="C139" s="5">
        <v>-1.571102</v>
      </c>
      <c r="E139" s="5">
        <v>0</v>
      </c>
      <c r="G139" s="5">
        <v>0</v>
      </c>
      <c r="I139" s="5">
        <v>0</v>
      </c>
      <c r="L139" s="6" t="str">
        <f>IF(Table1[[#This Row],[seagrass.mn.ssp126.2050]]="","",(Table1[[#This Row],[seagrass.sd.ssp126.2050]]/Table1[[#This Row],[seagrass.mn.ssp126.2050]])^-1)</f>
        <v/>
      </c>
      <c r="M139" s="6" t="str">
        <f>IF(Table1[[#This Row],[seagrass.weights.ssp126.2050]]="","",Table1[[#This Row],[seagrass.weights.ssp126.2050]]*Table1[[#This Row],[seagrass.mn.ssp126.2050]])</f>
        <v/>
      </c>
      <c r="P139" s="6" t="str">
        <f>IF(Table1[[#This Row],[corals.mn.ssp126.2050]]="","",(Table1[[#This Row],[corals.sd.ssp126.2050]]/Table1[[#This Row],[corals.mn.ssp126.2050]])^-1)</f>
        <v/>
      </c>
      <c r="Q139" s="6" t="str">
        <f>IF(Table1[[#This Row],[coral.weights.ssp126.2050]]="","",Table1[[#This Row],[coral.weights.ssp126.2050]]*Table1[[#This Row],[corals.mn.ssp126.2050]])</f>
        <v/>
      </c>
      <c r="T139" s="6" t="str">
        <f>IF(Table1[[#This Row],[mangrove.mn.ssp126.2050]]="","",(Table1[[#This Row],[mangrove.sd.ssp126.2050]]/Table1[[#This Row],[mangrove.mn.ssp126.2050]])^-1)</f>
        <v/>
      </c>
      <c r="U139" s="6" t="str">
        <f>IF(Table1[[#This Row],[mangrove.weights.ssp126.2050]]="","",Table1[[#This Row],[mangrove.weights.ssp126.2050]]*Table1[[#This Row],[mangrove.mn.ssp126.2050]])</f>
        <v/>
      </c>
      <c r="V139" s="7" t="e">
        <f t="shared" si="12"/>
        <v>#DIV/0!</v>
      </c>
      <c r="Y139" s="6" t="str">
        <f>IF(Table1[[#This Row],[seagrass.mn.ssp126.2100]]="", "", (Table1[[#This Row],[seagrass.sd.ssp126.2100]]/Table1[[#This Row],[seagrass.mn.ssp126.2100]])^-1)</f>
        <v/>
      </c>
      <c r="Z139" s="6" t="str">
        <f>IF(Table1[[#This Row],[seagrass.weights.ssp126.2100]]="","", Table1[[#This Row],[seagrass.weights.ssp126.2100]]*Table1[[#This Row],[seagrass.mn.ssp126.2100]])</f>
        <v/>
      </c>
      <c r="AC139" s="6" t="str">
        <f>IF(Table1[[#This Row],[corals.mn.ssp126.2100]]="","",(Table1[[#This Row],[corals.sd.ssp126.2100]]/Table1[[#This Row],[corals.mn.ssp126.2100]])^-1)</f>
        <v/>
      </c>
      <c r="AD139" s="6" t="str">
        <f>IF( Table1[[#This Row],[Coral.weights.ssp126.2100]]="","", Table1[[#This Row],[Coral.weights.ssp126.2100]]*Table1[[#This Row],[corals.mn.ssp126.2100]])</f>
        <v/>
      </c>
      <c r="AG139" s="8" t="str">
        <f>IF(Table1[[#This Row],[mangrove.mn.ssp126.2100]]="","",(Table1[[#This Row],[mangrove.sd.ssp126.2100]]/Table1[[#This Row],[mangrove.mn.ssp126.2100]])^-1)</f>
        <v/>
      </c>
      <c r="AH139" s="6" t="str">
        <f>IF(Table1[[#This Row],[mangrove.weights.ssp126.2100]]="","",Table1[[#This Row],[mangrove.weights.ssp126.2100]]*Table1[[#This Row],[mangrove.mn.ssp126.2100]])</f>
        <v/>
      </c>
      <c r="AI139" s="7" t="e">
        <f t="shared" si="13"/>
        <v>#DIV/0!</v>
      </c>
      <c r="AL139" s="6" t="str">
        <f>IF(Table1[[#This Row],[seagrass.mn.ssp245.2050]]="","",(Table1[[#This Row],[seagrass.sd.ssp245.2050]]/Table1[[#This Row],[seagrass.mn.ssp245.2050]])^-1)</f>
        <v/>
      </c>
      <c r="AM139" s="6" t="str">
        <f>IF(Table1[[#This Row],[seagrass.weights.ssp245.2050]]="","",Table1[[#This Row],[seagrass.weights.ssp245.2050]]*Table1[[#This Row],[seagrass.mn.ssp245.2050]])</f>
        <v/>
      </c>
      <c r="AS139" s="5"/>
      <c r="AT139" s="8"/>
      <c r="AU139" s="8"/>
      <c r="AV139" s="7" t="e">
        <f t="shared" si="14"/>
        <v>#DIV/0!</v>
      </c>
      <c r="AX139" s="5"/>
      <c r="AY139" s="6"/>
      <c r="AZ139" s="6"/>
      <c r="BB139" s="5"/>
      <c r="BC139" s="8"/>
      <c r="BD139" s="8"/>
      <c r="BE139" s="5"/>
      <c r="BF139" s="5"/>
      <c r="BG139" s="6"/>
      <c r="BH139" s="6"/>
      <c r="BI139" s="7" t="e">
        <f t="shared" si="15"/>
        <v>#DIV/0!</v>
      </c>
      <c r="BK139" s="5"/>
      <c r="BL139" s="6"/>
      <c r="BM139" s="6"/>
      <c r="BO139" s="5"/>
      <c r="BP139" s="6"/>
      <c r="BQ139" s="6"/>
      <c r="BR139" s="5"/>
      <c r="BS139" s="5"/>
      <c r="BT139" s="6"/>
      <c r="BU139" s="6"/>
      <c r="BV139" s="7" t="e">
        <f t="shared" si="16"/>
        <v>#DIV/0!</v>
      </c>
      <c r="BX139" s="5"/>
      <c r="BY139" s="8"/>
      <c r="BZ139" s="8"/>
      <c r="CA139" s="5"/>
      <c r="CB139" s="5"/>
      <c r="CC139" s="8"/>
      <c r="CD139" s="8"/>
      <c r="CE139" s="5"/>
      <c r="CF139" s="5"/>
      <c r="CG139" s="12"/>
      <c r="CH139" s="17"/>
      <c r="CI139" s="9" t="e">
        <f t="shared" si="17"/>
        <v>#DIV/0!</v>
      </c>
      <c r="CJ139" s="5"/>
      <c r="CL139" s="5"/>
      <c r="CM139" s="5"/>
      <c r="CP139" s="5"/>
      <c r="CT139" s="5"/>
    </row>
    <row r="140" spans="1:98" x14ac:dyDescent="0.25">
      <c r="A140" s="5" t="s">
        <v>183</v>
      </c>
      <c r="B140" s="5">
        <v>41.33934</v>
      </c>
      <c r="C140" s="5">
        <v>-1.571102</v>
      </c>
      <c r="E140" s="5">
        <v>0</v>
      </c>
      <c r="G140" s="5">
        <v>0</v>
      </c>
      <c r="I140" s="5">
        <v>0</v>
      </c>
      <c r="L140" s="6" t="str">
        <f>IF(Table1[[#This Row],[seagrass.mn.ssp126.2050]]="","",(Table1[[#This Row],[seagrass.sd.ssp126.2050]]/Table1[[#This Row],[seagrass.mn.ssp126.2050]])^-1)</f>
        <v/>
      </c>
      <c r="M140" s="6" t="str">
        <f>IF(Table1[[#This Row],[seagrass.weights.ssp126.2050]]="","",Table1[[#This Row],[seagrass.weights.ssp126.2050]]*Table1[[#This Row],[seagrass.mn.ssp126.2050]])</f>
        <v/>
      </c>
      <c r="P140" s="6" t="str">
        <f>IF(Table1[[#This Row],[corals.mn.ssp126.2050]]="","",(Table1[[#This Row],[corals.sd.ssp126.2050]]/Table1[[#This Row],[corals.mn.ssp126.2050]])^-1)</f>
        <v/>
      </c>
      <c r="Q140" s="6" t="str">
        <f>IF(Table1[[#This Row],[coral.weights.ssp126.2050]]="","",Table1[[#This Row],[coral.weights.ssp126.2050]]*Table1[[#This Row],[corals.mn.ssp126.2050]])</f>
        <v/>
      </c>
      <c r="T140" s="6" t="str">
        <f>IF(Table1[[#This Row],[mangrove.mn.ssp126.2050]]="","",(Table1[[#This Row],[mangrove.sd.ssp126.2050]]/Table1[[#This Row],[mangrove.mn.ssp126.2050]])^-1)</f>
        <v/>
      </c>
      <c r="U140" s="6" t="str">
        <f>IF(Table1[[#This Row],[mangrove.weights.ssp126.2050]]="","",Table1[[#This Row],[mangrove.weights.ssp126.2050]]*Table1[[#This Row],[mangrove.mn.ssp126.2050]])</f>
        <v/>
      </c>
      <c r="V140" s="7" t="e">
        <f t="shared" si="12"/>
        <v>#DIV/0!</v>
      </c>
      <c r="Y140" s="6" t="str">
        <f>IF(Table1[[#This Row],[seagrass.mn.ssp126.2100]]="", "", (Table1[[#This Row],[seagrass.sd.ssp126.2100]]/Table1[[#This Row],[seagrass.mn.ssp126.2100]])^-1)</f>
        <v/>
      </c>
      <c r="Z140" s="6" t="str">
        <f>IF(Table1[[#This Row],[seagrass.weights.ssp126.2100]]="","", Table1[[#This Row],[seagrass.weights.ssp126.2100]]*Table1[[#This Row],[seagrass.mn.ssp126.2100]])</f>
        <v/>
      </c>
      <c r="AC140" s="6" t="str">
        <f>IF(Table1[[#This Row],[corals.mn.ssp126.2100]]="","",(Table1[[#This Row],[corals.sd.ssp126.2100]]/Table1[[#This Row],[corals.mn.ssp126.2100]])^-1)</f>
        <v/>
      </c>
      <c r="AD140" s="6" t="str">
        <f>IF( Table1[[#This Row],[Coral.weights.ssp126.2100]]="","", Table1[[#This Row],[Coral.weights.ssp126.2100]]*Table1[[#This Row],[corals.mn.ssp126.2100]])</f>
        <v/>
      </c>
      <c r="AG140" s="8" t="str">
        <f>IF(Table1[[#This Row],[mangrove.mn.ssp126.2100]]="","",(Table1[[#This Row],[mangrove.sd.ssp126.2100]]/Table1[[#This Row],[mangrove.mn.ssp126.2100]])^-1)</f>
        <v/>
      </c>
      <c r="AH140" s="6" t="str">
        <f>IF(Table1[[#This Row],[mangrove.weights.ssp126.2100]]="","",Table1[[#This Row],[mangrove.weights.ssp126.2100]]*Table1[[#This Row],[mangrove.mn.ssp126.2100]])</f>
        <v/>
      </c>
      <c r="AI140" s="7" t="e">
        <f t="shared" si="13"/>
        <v>#DIV/0!</v>
      </c>
      <c r="AL140" s="6" t="str">
        <f>IF(Table1[[#This Row],[seagrass.mn.ssp245.2050]]="","",(Table1[[#This Row],[seagrass.sd.ssp245.2050]]/Table1[[#This Row],[seagrass.mn.ssp245.2050]])^-1)</f>
        <v/>
      </c>
      <c r="AM140" s="6" t="str">
        <f>IF(Table1[[#This Row],[seagrass.weights.ssp245.2050]]="","",Table1[[#This Row],[seagrass.weights.ssp245.2050]]*Table1[[#This Row],[seagrass.mn.ssp245.2050]])</f>
        <v/>
      </c>
      <c r="AS140" s="5"/>
      <c r="AT140" s="8"/>
      <c r="AU140" s="8"/>
      <c r="AV140" s="7" t="e">
        <f t="shared" si="14"/>
        <v>#DIV/0!</v>
      </c>
      <c r="AX140" s="5"/>
      <c r="AY140" s="6"/>
      <c r="AZ140" s="6"/>
      <c r="BB140" s="5"/>
      <c r="BC140" s="8"/>
      <c r="BD140" s="8"/>
      <c r="BE140" s="5"/>
      <c r="BF140" s="5"/>
      <c r="BG140" s="6"/>
      <c r="BH140" s="6"/>
      <c r="BI140" s="7" t="e">
        <f t="shared" si="15"/>
        <v>#DIV/0!</v>
      </c>
      <c r="BK140" s="5"/>
      <c r="BL140" s="6"/>
      <c r="BM140" s="6"/>
      <c r="BO140" s="5"/>
      <c r="BP140" s="6"/>
      <c r="BQ140" s="6"/>
      <c r="BR140" s="5"/>
      <c r="BS140" s="5"/>
      <c r="BT140" s="6"/>
      <c r="BU140" s="6"/>
      <c r="BV140" s="7" t="e">
        <f t="shared" si="16"/>
        <v>#DIV/0!</v>
      </c>
      <c r="BX140" s="5"/>
      <c r="BY140" s="8"/>
      <c r="BZ140" s="8"/>
      <c r="CA140" s="5"/>
      <c r="CB140" s="5"/>
      <c r="CC140" s="8"/>
      <c r="CD140" s="8"/>
      <c r="CE140" s="5"/>
      <c r="CF140" s="5"/>
      <c r="CG140" s="12"/>
      <c r="CH140" s="17"/>
      <c r="CI140" s="9" t="e">
        <f t="shared" si="17"/>
        <v>#DIV/0!</v>
      </c>
      <c r="CJ140" s="5"/>
      <c r="CL140" s="5"/>
      <c r="CM140" s="5"/>
      <c r="CP140" s="5"/>
      <c r="CT140" s="5"/>
    </row>
    <row r="141" spans="1:98" x14ac:dyDescent="0.25">
      <c r="A141" s="5" t="s">
        <v>184</v>
      </c>
      <c r="B141" s="5">
        <v>41.58934</v>
      </c>
      <c r="C141" s="5">
        <v>-1.571102</v>
      </c>
      <c r="D141" s="5">
        <v>9890000</v>
      </c>
      <c r="E141" s="5">
        <v>1</v>
      </c>
      <c r="F141" s="5">
        <v>14630000</v>
      </c>
      <c r="G141" s="5">
        <v>1</v>
      </c>
      <c r="I141" s="5">
        <v>0</v>
      </c>
      <c r="J141" s="5">
        <v>0.31886038262057448</v>
      </c>
      <c r="K141" s="5">
        <v>0.21842727563963399</v>
      </c>
      <c r="L141" s="6">
        <f>IF(Table1[[#This Row],[seagrass.mn.ssp126.2050]]="","",(Table1[[#This Row],[seagrass.sd.ssp126.2050]]/Table1[[#This Row],[seagrass.mn.ssp126.2050]])^-1)</f>
        <v>1.4598011245932361</v>
      </c>
      <c r="M141" s="6">
        <f>IF(Table1[[#This Row],[seagrass.weights.ssp126.2050]]="","",Table1[[#This Row],[seagrass.weights.ssp126.2050]]*Table1[[#This Row],[seagrass.mn.ssp126.2050]])</f>
        <v>0.46547274513774417</v>
      </c>
      <c r="N141" s="5">
        <v>0.29837465378134498</v>
      </c>
      <c r="O141" s="5">
        <v>0.20321469277084531</v>
      </c>
      <c r="P141" s="6">
        <f>IF(Table1[[#This Row],[corals.mn.ssp126.2050]]="","",(Table1[[#This Row],[corals.sd.ssp126.2050]]/Table1[[#This Row],[corals.mn.ssp126.2050]])^-1)</f>
        <v>1.468273035344972</v>
      </c>
      <c r="Q141" s="6">
        <f>IF(Table1[[#This Row],[coral.weights.ssp126.2050]]="","",Table1[[#This Row],[coral.weights.ssp126.2050]]*Table1[[#This Row],[corals.mn.ssp126.2050]])</f>
        <v>0.43809545857754051</v>
      </c>
      <c r="T141" s="6" t="str">
        <f>IF(Table1[[#This Row],[mangrove.mn.ssp126.2050]]="","",(Table1[[#This Row],[mangrove.sd.ssp126.2050]]/Table1[[#This Row],[mangrove.mn.ssp126.2050]])^-1)</f>
        <v/>
      </c>
      <c r="U141" s="6" t="str">
        <f>IF(Table1[[#This Row],[mangrove.weights.ssp126.2050]]="","",Table1[[#This Row],[mangrove.weights.ssp126.2050]]*Table1[[#This Row],[mangrove.mn.ssp126.2050]])</f>
        <v/>
      </c>
      <c r="V141" s="7">
        <f t="shared" si="12"/>
        <v>0.30858788212329735</v>
      </c>
      <c r="W141" s="5">
        <v>0.33485882741605483</v>
      </c>
      <c r="X141" s="5">
        <v>0.21283850882144609</v>
      </c>
      <c r="Y141" s="6">
        <f>IF(Table1[[#This Row],[seagrass.mn.ssp126.2100]]="", "", (Table1[[#This Row],[seagrass.sd.ssp126.2100]]/Table1[[#This Row],[seagrass.mn.ssp126.2100]])^-1)</f>
        <v>1.5733000069878034</v>
      </c>
      <c r="Z141" s="6">
        <f>IF(Table1[[#This Row],[seagrass.weights.ssp126.2100]]="","", Table1[[#This Row],[seagrass.weights.ssp126.2100]]*Table1[[#This Row],[seagrass.mn.ssp126.2100]])</f>
        <v>0.52683339551360675</v>
      </c>
      <c r="AA141" s="5">
        <v>0.31653465834873762</v>
      </c>
      <c r="AB141" s="5">
        <v>0.19047909710740729</v>
      </c>
      <c r="AC141" s="6">
        <f>IF(Table1[[#This Row],[corals.mn.ssp126.2100]]="","",(Table1[[#This Row],[corals.sd.ssp126.2100]]/Table1[[#This Row],[corals.mn.ssp126.2100]])^-1)</f>
        <v>1.6617815978529662</v>
      </c>
      <c r="AD141" s="6">
        <f>IF( Table1[[#This Row],[Coral.weights.ssp126.2100]]="","", Table1[[#This Row],[Coral.weights.ssp126.2100]]*Table1[[#This Row],[corals.mn.ssp126.2100]])</f>
        <v>0.526011470326608</v>
      </c>
      <c r="AG141" s="8" t="str">
        <f>IF(Table1[[#This Row],[mangrove.mn.ssp126.2100]]="","",(Table1[[#This Row],[mangrove.sd.ssp126.2100]]/Table1[[#This Row],[mangrove.mn.ssp126.2100]])^-1)</f>
        <v/>
      </c>
      <c r="AH141" s="6" t="str">
        <f>IF(Table1[[#This Row],[mangrove.weights.ssp126.2100]]="","",Table1[[#This Row],[mangrove.weights.ssp126.2100]]*Table1[[#This Row],[mangrove.mn.ssp126.2100]])</f>
        <v/>
      </c>
      <c r="AI141" s="7">
        <f t="shared" si="13"/>
        <v>0.32544615389757242</v>
      </c>
      <c r="AJ141" s="5">
        <v>0.29515563919517979</v>
      </c>
      <c r="AK141" s="5">
        <v>0.23474612881056151</v>
      </c>
      <c r="AL141" s="6">
        <f>IF(Table1[[#This Row],[seagrass.mn.ssp245.2050]]="","",(Table1[[#This Row],[seagrass.sd.ssp245.2050]]/Table1[[#This Row],[seagrass.mn.ssp245.2050]])^-1)</f>
        <v>1.2573397512057305</v>
      </c>
      <c r="AM141" s="6">
        <f>IF(Table1[[#This Row],[seagrass.weights.ssp245.2050]]="","",Table1[[#This Row],[seagrass.weights.ssp245.2050]]*Table1[[#This Row],[seagrass.mn.ssp245.2050]])</f>
        <v>0.37111091795263573</v>
      </c>
      <c r="AN141" s="5">
        <v>0.27448370221115692</v>
      </c>
      <c r="AO141" s="5">
        <v>0.22384010739285051</v>
      </c>
      <c r="AP141" s="6">
        <f>(Table1[[#This Row],[corals.sd.ssp245.2050]]/Table1[[#This Row],[corals.mn.ssp245.2050]])^-1</f>
        <v>1.2262489748069338</v>
      </c>
      <c r="AQ141" s="6">
        <f>Table1[[#This Row],[coral.weights.ssp245.2050]]*Table1[[#This Row],[corals.mn.ssp245.2050]]</f>
        <v>0.33658535843764292</v>
      </c>
      <c r="AS141" s="5"/>
      <c r="AT141" s="8"/>
      <c r="AU141" s="8"/>
      <c r="AV141" s="7">
        <f t="shared" si="14"/>
        <v>0.28494906140376397</v>
      </c>
      <c r="AW141" s="5">
        <v>0.43003872948607702</v>
      </c>
      <c r="AX141" s="5">
        <v>4.7834573493565798E-2</v>
      </c>
      <c r="AY141" s="6">
        <f>(Table1[[#This Row],[seagrass.sd.ssp245.2100]]/Table1[[#This Row],[seagrass.mn.ssp245.2100]])^-1</f>
        <v>8.9901236298034775</v>
      </c>
      <c r="AZ141" s="6">
        <f>Table1[[#This Row],[seagrass.weights.ssp245.2100]]*Table1[[#This Row],[seagrass.mn.ssp245.2100]]</f>
        <v>3.8661013436834466</v>
      </c>
      <c r="BA141" s="5">
        <v>0.39015824882657962</v>
      </c>
      <c r="BB141" s="5">
        <v>7.5274793573883073E-2</v>
      </c>
      <c r="BC141" s="8">
        <f>(Table1[[#This Row],[corals.sd.ssp245.2100]]/Table1[[#This Row],[corals.mn.ssp245.2100]])^-1</f>
        <v>5.1831194786822605</v>
      </c>
      <c r="BD141" s="8">
        <f>Table1[[#This Row],[corals.weights.ssp245.2100]]*Table1[[#This Row],[corals.mn.ssp245.2100]]</f>
        <v>2.0222368192616051</v>
      </c>
      <c r="BE141" s="5"/>
      <c r="BF141" s="5"/>
      <c r="BG141" s="6"/>
      <c r="BH141" s="6"/>
      <c r="BI141" s="7">
        <f t="shared" si="15"/>
        <v>0.4154545376717354</v>
      </c>
      <c r="BJ141" s="5">
        <v>0.52136003862146807</v>
      </c>
      <c r="BK141" s="5">
        <v>1.515617653902507E-2</v>
      </c>
      <c r="BL141" s="6">
        <f>(Table1[[#This Row],[seagrass.sd.ssp370.2050]]/Table1[[#This Row],[seagrass.mn.ssp370.2050]])^-1</f>
        <v>34.399179587215663</v>
      </c>
      <c r="BM141" s="6">
        <f>Table1[[#This Row],[seagrass.mn.ssp370.2050]]*Table1[[#This Row],[seagrass.weights.ssp370.2050]]</f>
        <v>17.934357598137574</v>
      </c>
      <c r="BN141" s="5">
        <v>0.51380547023135725</v>
      </c>
      <c r="BO141" s="5">
        <v>1.5098502172845481E-2</v>
      </c>
      <c r="BP141" s="6">
        <f>(Table1[[#This Row],[corals.sd.ssp370.2050]]/Table1[[#This Row],[corals.mn.ssp370.2050]])^-1</f>
        <v>34.030227922570475</v>
      </c>
      <c r="BQ141" s="6">
        <f>Table1[[#This Row],[corals.weights.ssp370.2050]]*Table1[[#This Row],[corals.mn.ssp370.2050]]</f>
        <v>17.484917259836585</v>
      </c>
      <c r="BR141" s="5"/>
      <c r="BS141" s="5"/>
      <c r="BT141" s="6"/>
      <c r="BU141" s="6"/>
      <c r="BV141" s="7">
        <f t="shared" si="16"/>
        <v>0.5176031204553222</v>
      </c>
      <c r="BW141" s="5">
        <v>0.52136003862146807</v>
      </c>
      <c r="BX141" s="5">
        <v>1.515617653902507E-2</v>
      </c>
      <c r="BY141" s="8">
        <f>(Table1[[#This Row],[seagrass.sd.ssp370.2100]]/Table1[[#This Row],[seagrass.mn.ssp370.2100]])^-1</f>
        <v>34.399179587215663</v>
      </c>
      <c r="BZ141" s="8">
        <f>Table1[[#This Row],[seagrass.imp.ssp370.2100]]*Table1[[#This Row],[seagrass.mn.ssp370.2100]]</f>
        <v>17.934357598137574</v>
      </c>
      <c r="CA141" s="5">
        <v>0.51380547023135725</v>
      </c>
      <c r="CB141" s="5">
        <v>1.5098502172845481E-2</v>
      </c>
      <c r="CC141" s="8">
        <f>(Table1[[#This Row],[corals.sd.ssp370.2100]]/Table1[[#This Row],[corals.mn.ssp370.2100]])^-1</f>
        <v>34.030227922570475</v>
      </c>
      <c r="CD141" s="8">
        <f>Table1[[#This Row],[corals.weights.ssp370.2100]]*Table1[[#This Row],[corals.mn.ssp370.2100]]</f>
        <v>17.484917259836585</v>
      </c>
      <c r="CE141" s="5"/>
      <c r="CF141" s="5"/>
      <c r="CG141" s="12"/>
      <c r="CH141" s="17"/>
      <c r="CI141" s="9">
        <f t="shared" si="17"/>
        <v>0.5176031204553222</v>
      </c>
      <c r="CJ141" s="5"/>
      <c r="CL141" s="5"/>
      <c r="CM141" s="5"/>
      <c r="CP141" s="5"/>
      <c r="CT141" s="5"/>
    </row>
    <row r="142" spans="1:98" x14ac:dyDescent="0.25">
      <c r="A142" s="5" t="s">
        <v>185</v>
      </c>
      <c r="B142" s="5">
        <v>41.83934</v>
      </c>
      <c r="C142" s="5">
        <v>-1.571102</v>
      </c>
      <c r="E142" s="5">
        <v>0</v>
      </c>
      <c r="G142" s="5">
        <v>0</v>
      </c>
      <c r="I142" s="5">
        <v>0</v>
      </c>
      <c r="L142" s="6" t="str">
        <f>IF(Table1[[#This Row],[seagrass.mn.ssp126.2050]]="","",(Table1[[#This Row],[seagrass.sd.ssp126.2050]]/Table1[[#This Row],[seagrass.mn.ssp126.2050]])^-1)</f>
        <v/>
      </c>
      <c r="M142" s="6" t="str">
        <f>IF(Table1[[#This Row],[seagrass.weights.ssp126.2050]]="","",Table1[[#This Row],[seagrass.weights.ssp126.2050]]*Table1[[#This Row],[seagrass.mn.ssp126.2050]])</f>
        <v/>
      </c>
      <c r="P142" s="6" t="str">
        <f>IF(Table1[[#This Row],[corals.mn.ssp126.2050]]="","",(Table1[[#This Row],[corals.sd.ssp126.2050]]/Table1[[#This Row],[corals.mn.ssp126.2050]])^-1)</f>
        <v/>
      </c>
      <c r="Q142" s="6" t="str">
        <f>IF(Table1[[#This Row],[coral.weights.ssp126.2050]]="","",Table1[[#This Row],[coral.weights.ssp126.2050]]*Table1[[#This Row],[corals.mn.ssp126.2050]])</f>
        <v/>
      </c>
      <c r="T142" s="6" t="str">
        <f>IF(Table1[[#This Row],[mangrove.mn.ssp126.2050]]="","",(Table1[[#This Row],[mangrove.sd.ssp126.2050]]/Table1[[#This Row],[mangrove.mn.ssp126.2050]])^-1)</f>
        <v/>
      </c>
      <c r="U142" s="6" t="str">
        <f>IF(Table1[[#This Row],[mangrove.weights.ssp126.2050]]="","",Table1[[#This Row],[mangrove.weights.ssp126.2050]]*Table1[[#This Row],[mangrove.mn.ssp126.2050]])</f>
        <v/>
      </c>
      <c r="V142" s="7" t="e">
        <f t="shared" si="12"/>
        <v>#DIV/0!</v>
      </c>
      <c r="Y142" s="6" t="str">
        <f>IF(Table1[[#This Row],[seagrass.mn.ssp126.2100]]="", "", (Table1[[#This Row],[seagrass.sd.ssp126.2100]]/Table1[[#This Row],[seagrass.mn.ssp126.2100]])^-1)</f>
        <v/>
      </c>
      <c r="Z142" s="6" t="str">
        <f>IF(Table1[[#This Row],[seagrass.weights.ssp126.2100]]="","", Table1[[#This Row],[seagrass.weights.ssp126.2100]]*Table1[[#This Row],[seagrass.mn.ssp126.2100]])</f>
        <v/>
      </c>
      <c r="AC142" s="6" t="str">
        <f>IF(Table1[[#This Row],[corals.mn.ssp126.2100]]="","",(Table1[[#This Row],[corals.sd.ssp126.2100]]/Table1[[#This Row],[corals.mn.ssp126.2100]])^-1)</f>
        <v/>
      </c>
      <c r="AD142" s="6" t="str">
        <f>IF( Table1[[#This Row],[Coral.weights.ssp126.2100]]="","", Table1[[#This Row],[Coral.weights.ssp126.2100]]*Table1[[#This Row],[corals.mn.ssp126.2100]])</f>
        <v/>
      </c>
      <c r="AG142" s="8" t="str">
        <f>IF(Table1[[#This Row],[mangrove.mn.ssp126.2100]]="","",(Table1[[#This Row],[mangrove.sd.ssp126.2100]]/Table1[[#This Row],[mangrove.mn.ssp126.2100]])^-1)</f>
        <v/>
      </c>
      <c r="AH142" s="6" t="str">
        <f>IF(Table1[[#This Row],[mangrove.weights.ssp126.2100]]="","",Table1[[#This Row],[mangrove.weights.ssp126.2100]]*Table1[[#This Row],[mangrove.mn.ssp126.2100]])</f>
        <v/>
      </c>
      <c r="AI142" s="7" t="e">
        <f t="shared" si="13"/>
        <v>#DIV/0!</v>
      </c>
      <c r="AL142" s="6" t="str">
        <f>IF(Table1[[#This Row],[seagrass.mn.ssp245.2050]]="","",(Table1[[#This Row],[seagrass.sd.ssp245.2050]]/Table1[[#This Row],[seagrass.mn.ssp245.2050]])^-1)</f>
        <v/>
      </c>
      <c r="AM142" s="6" t="str">
        <f>IF(Table1[[#This Row],[seagrass.weights.ssp245.2050]]="","",Table1[[#This Row],[seagrass.weights.ssp245.2050]]*Table1[[#This Row],[seagrass.mn.ssp245.2050]])</f>
        <v/>
      </c>
      <c r="AS142" s="5"/>
      <c r="AT142" s="8"/>
      <c r="AU142" s="8"/>
      <c r="AV142" s="7" t="e">
        <f t="shared" si="14"/>
        <v>#DIV/0!</v>
      </c>
      <c r="AX142" s="5"/>
      <c r="AY142" s="6"/>
      <c r="AZ142" s="6"/>
      <c r="BB142" s="5"/>
      <c r="BC142" s="8"/>
      <c r="BD142" s="8"/>
      <c r="BE142" s="5"/>
      <c r="BF142" s="5"/>
      <c r="BG142" s="6"/>
      <c r="BH142" s="6"/>
      <c r="BI142" s="7" t="e">
        <f t="shared" si="15"/>
        <v>#DIV/0!</v>
      </c>
      <c r="BK142" s="5"/>
      <c r="BL142" s="6"/>
      <c r="BM142" s="6"/>
      <c r="BO142" s="5"/>
      <c r="BP142" s="6"/>
      <c r="BQ142" s="6"/>
      <c r="BR142" s="5"/>
      <c r="BS142" s="5"/>
      <c r="BT142" s="6"/>
      <c r="BU142" s="6"/>
      <c r="BV142" s="7" t="e">
        <f t="shared" si="16"/>
        <v>#DIV/0!</v>
      </c>
      <c r="BX142" s="5"/>
      <c r="BY142" s="8"/>
      <c r="BZ142" s="8"/>
      <c r="CA142" s="5"/>
      <c r="CB142" s="5"/>
      <c r="CC142" s="8"/>
      <c r="CD142" s="8"/>
      <c r="CE142" s="5"/>
      <c r="CF142" s="5"/>
      <c r="CG142" s="12"/>
      <c r="CH142" s="17"/>
      <c r="CI142" s="9" t="e">
        <f t="shared" si="17"/>
        <v>#DIV/0!</v>
      </c>
      <c r="CJ142" s="5"/>
      <c r="CL142" s="5"/>
      <c r="CM142" s="5"/>
      <c r="CP142" s="5"/>
      <c r="CT142" s="5"/>
    </row>
    <row r="143" spans="1:98" x14ac:dyDescent="0.25">
      <c r="A143" s="5" t="s">
        <v>186</v>
      </c>
      <c r="B143" s="5">
        <v>42.08934</v>
      </c>
      <c r="C143" s="5">
        <v>-1.571102</v>
      </c>
      <c r="E143" s="5">
        <v>0</v>
      </c>
      <c r="G143" s="5">
        <v>0</v>
      </c>
      <c r="I143" s="5">
        <v>0</v>
      </c>
      <c r="L143" s="6" t="str">
        <f>IF(Table1[[#This Row],[seagrass.mn.ssp126.2050]]="","",(Table1[[#This Row],[seagrass.sd.ssp126.2050]]/Table1[[#This Row],[seagrass.mn.ssp126.2050]])^-1)</f>
        <v/>
      </c>
      <c r="M143" s="6" t="str">
        <f>IF(Table1[[#This Row],[seagrass.weights.ssp126.2050]]="","",Table1[[#This Row],[seagrass.weights.ssp126.2050]]*Table1[[#This Row],[seagrass.mn.ssp126.2050]])</f>
        <v/>
      </c>
      <c r="P143" s="6" t="str">
        <f>IF(Table1[[#This Row],[corals.mn.ssp126.2050]]="","",(Table1[[#This Row],[corals.sd.ssp126.2050]]/Table1[[#This Row],[corals.mn.ssp126.2050]])^-1)</f>
        <v/>
      </c>
      <c r="Q143" s="6" t="str">
        <f>IF(Table1[[#This Row],[coral.weights.ssp126.2050]]="","",Table1[[#This Row],[coral.weights.ssp126.2050]]*Table1[[#This Row],[corals.mn.ssp126.2050]])</f>
        <v/>
      </c>
      <c r="T143" s="6" t="str">
        <f>IF(Table1[[#This Row],[mangrove.mn.ssp126.2050]]="","",(Table1[[#This Row],[mangrove.sd.ssp126.2050]]/Table1[[#This Row],[mangrove.mn.ssp126.2050]])^-1)</f>
        <v/>
      </c>
      <c r="U143" s="6" t="str">
        <f>IF(Table1[[#This Row],[mangrove.weights.ssp126.2050]]="","",Table1[[#This Row],[mangrove.weights.ssp126.2050]]*Table1[[#This Row],[mangrove.mn.ssp126.2050]])</f>
        <v/>
      </c>
      <c r="V143" s="7" t="e">
        <f t="shared" si="12"/>
        <v>#DIV/0!</v>
      </c>
      <c r="Y143" s="6" t="str">
        <f>IF(Table1[[#This Row],[seagrass.mn.ssp126.2100]]="", "", (Table1[[#This Row],[seagrass.sd.ssp126.2100]]/Table1[[#This Row],[seagrass.mn.ssp126.2100]])^-1)</f>
        <v/>
      </c>
      <c r="Z143" s="6" t="str">
        <f>IF(Table1[[#This Row],[seagrass.weights.ssp126.2100]]="","", Table1[[#This Row],[seagrass.weights.ssp126.2100]]*Table1[[#This Row],[seagrass.mn.ssp126.2100]])</f>
        <v/>
      </c>
      <c r="AC143" s="6" t="str">
        <f>IF(Table1[[#This Row],[corals.mn.ssp126.2100]]="","",(Table1[[#This Row],[corals.sd.ssp126.2100]]/Table1[[#This Row],[corals.mn.ssp126.2100]])^-1)</f>
        <v/>
      </c>
      <c r="AD143" s="6" t="str">
        <f>IF( Table1[[#This Row],[Coral.weights.ssp126.2100]]="","", Table1[[#This Row],[Coral.weights.ssp126.2100]]*Table1[[#This Row],[corals.mn.ssp126.2100]])</f>
        <v/>
      </c>
      <c r="AG143" s="8" t="str">
        <f>IF(Table1[[#This Row],[mangrove.mn.ssp126.2100]]="","",(Table1[[#This Row],[mangrove.sd.ssp126.2100]]/Table1[[#This Row],[mangrove.mn.ssp126.2100]])^-1)</f>
        <v/>
      </c>
      <c r="AH143" s="6" t="str">
        <f>IF(Table1[[#This Row],[mangrove.weights.ssp126.2100]]="","",Table1[[#This Row],[mangrove.weights.ssp126.2100]]*Table1[[#This Row],[mangrove.mn.ssp126.2100]])</f>
        <v/>
      </c>
      <c r="AI143" s="7" t="e">
        <f t="shared" si="13"/>
        <v>#DIV/0!</v>
      </c>
      <c r="AL143" s="6" t="str">
        <f>IF(Table1[[#This Row],[seagrass.mn.ssp245.2050]]="","",(Table1[[#This Row],[seagrass.sd.ssp245.2050]]/Table1[[#This Row],[seagrass.mn.ssp245.2050]])^-1)</f>
        <v/>
      </c>
      <c r="AM143" s="6" t="str">
        <f>IF(Table1[[#This Row],[seagrass.weights.ssp245.2050]]="","",Table1[[#This Row],[seagrass.weights.ssp245.2050]]*Table1[[#This Row],[seagrass.mn.ssp245.2050]])</f>
        <v/>
      </c>
      <c r="AS143" s="5"/>
      <c r="AT143" s="8"/>
      <c r="AU143" s="8"/>
      <c r="AV143" s="7" t="e">
        <f t="shared" si="14"/>
        <v>#DIV/0!</v>
      </c>
      <c r="AX143" s="5"/>
      <c r="AY143" s="6"/>
      <c r="AZ143" s="6"/>
      <c r="BB143" s="5"/>
      <c r="BC143" s="8"/>
      <c r="BD143" s="8"/>
      <c r="BE143" s="5"/>
      <c r="BF143" s="5"/>
      <c r="BG143" s="6"/>
      <c r="BH143" s="6"/>
      <c r="BI143" s="7" t="e">
        <f t="shared" si="15"/>
        <v>#DIV/0!</v>
      </c>
      <c r="BK143" s="5"/>
      <c r="BL143" s="6"/>
      <c r="BM143" s="6"/>
      <c r="BO143" s="5"/>
      <c r="BP143" s="6"/>
      <c r="BQ143" s="6"/>
      <c r="BR143" s="5"/>
      <c r="BS143" s="5"/>
      <c r="BT143" s="6"/>
      <c r="BU143" s="6"/>
      <c r="BV143" s="7" t="e">
        <f t="shared" si="16"/>
        <v>#DIV/0!</v>
      </c>
      <c r="BX143" s="5"/>
      <c r="BY143" s="8"/>
      <c r="BZ143" s="8"/>
      <c r="CA143" s="5"/>
      <c r="CB143" s="5"/>
      <c r="CC143" s="8"/>
      <c r="CD143" s="8"/>
      <c r="CE143" s="5"/>
      <c r="CF143" s="5"/>
      <c r="CG143" s="12"/>
      <c r="CH143" s="17"/>
      <c r="CI143" s="9" t="e">
        <f t="shared" si="17"/>
        <v>#DIV/0!</v>
      </c>
      <c r="CJ143" s="5"/>
      <c r="CL143" s="5"/>
      <c r="CM143" s="5"/>
      <c r="CP143" s="5"/>
      <c r="CT143" s="5"/>
    </row>
    <row r="144" spans="1:98" x14ac:dyDescent="0.25">
      <c r="A144" s="5" t="s">
        <v>187</v>
      </c>
      <c r="B144" s="5">
        <v>40.83934</v>
      </c>
      <c r="C144" s="5">
        <v>-1.571102</v>
      </c>
      <c r="E144" s="5">
        <v>0</v>
      </c>
      <c r="G144" s="5">
        <v>0</v>
      </c>
      <c r="I144" s="5">
        <v>0</v>
      </c>
      <c r="L144" s="6" t="str">
        <f>IF(Table1[[#This Row],[seagrass.mn.ssp126.2050]]="","",(Table1[[#This Row],[seagrass.sd.ssp126.2050]]/Table1[[#This Row],[seagrass.mn.ssp126.2050]])^-1)</f>
        <v/>
      </c>
      <c r="M144" s="6" t="str">
        <f>IF(Table1[[#This Row],[seagrass.weights.ssp126.2050]]="","",Table1[[#This Row],[seagrass.weights.ssp126.2050]]*Table1[[#This Row],[seagrass.mn.ssp126.2050]])</f>
        <v/>
      </c>
      <c r="P144" s="6" t="str">
        <f>IF(Table1[[#This Row],[corals.mn.ssp126.2050]]="","",(Table1[[#This Row],[corals.sd.ssp126.2050]]/Table1[[#This Row],[corals.mn.ssp126.2050]])^-1)</f>
        <v/>
      </c>
      <c r="Q144" s="6" t="str">
        <f>IF(Table1[[#This Row],[coral.weights.ssp126.2050]]="","",Table1[[#This Row],[coral.weights.ssp126.2050]]*Table1[[#This Row],[corals.mn.ssp126.2050]])</f>
        <v/>
      </c>
      <c r="T144" s="6" t="str">
        <f>IF(Table1[[#This Row],[mangrove.mn.ssp126.2050]]="","",(Table1[[#This Row],[mangrove.sd.ssp126.2050]]/Table1[[#This Row],[mangrove.mn.ssp126.2050]])^-1)</f>
        <v/>
      </c>
      <c r="U144" s="6" t="str">
        <f>IF(Table1[[#This Row],[mangrove.weights.ssp126.2050]]="","",Table1[[#This Row],[mangrove.weights.ssp126.2050]]*Table1[[#This Row],[mangrove.mn.ssp126.2050]])</f>
        <v/>
      </c>
      <c r="V144" s="7" t="e">
        <f t="shared" si="12"/>
        <v>#DIV/0!</v>
      </c>
      <c r="Y144" s="6" t="str">
        <f>IF(Table1[[#This Row],[seagrass.mn.ssp126.2100]]="", "", (Table1[[#This Row],[seagrass.sd.ssp126.2100]]/Table1[[#This Row],[seagrass.mn.ssp126.2100]])^-1)</f>
        <v/>
      </c>
      <c r="Z144" s="6" t="str">
        <f>IF(Table1[[#This Row],[seagrass.weights.ssp126.2100]]="","", Table1[[#This Row],[seagrass.weights.ssp126.2100]]*Table1[[#This Row],[seagrass.mn.ssp126.2100]])</f>
        <v/>
      </c>
      <c r="AC144" s="6" t="str">
        <f>IF(Table1[[#This Row],[corals.mn.ssp126.2100]]="","",(Table1[[#This Row],[corals.sd.ssp126.2100]]/Table1[[#This Row],[corals.mn.ssp126.2100]])^-1)</f>
        <v/>
      </c>
      <c r="AD144" s="6" t="str">
        <f>IF( Table1[[#This Row],[Coral.weights.ssp126.2100]]="","", Table1[[#This Row],[Coral.weights.ssp126.2100]]*Table1[[#This Row],[corals.mn.ssp126.2100]])</f>
        <v/>
      </c>
      <c r="AG144" s="8" t="str">
        <f>IF(Table1[[#This Row],[mangrove.mn.ssp126.2100]]="","",(Table1[[#This Row],[mangrove.sd.ssp126.2100]]/Table1[[#This Row],[mangrove.mn.ssp126.2100]])^-1)</f>
        <v/>
      </c>
      <c r="AH144" s="6" t="str">
        <f>IF(Table1[[#This Row],[mangrove.weights.ssp126.2100]]="","",Table1[[#This Row],[mangrove.weights.ssp126.2100]]*Table1[[#This Row],[mangrove.mn.ssp126.2100]])</f>
        <v/>
      </c>
      <c r="AI144" s="7" t="e">
        <f t="shared" si="13"/>
        <v>#DIV/0!</v>
      </c>
      <c r="AL144" s="6" t="str">
        <f>IF(Table1[[#This Row],[seagrass.mn.ssp245.2050]]="","",(Table1[[#This Row],[seagrass.sd.ssp245.2050]]/Table1[[#This Row],[seagrass.mn.ssp245.2050]])^-1)</f>
        <v/>
      </c>
      <c r="AM144" s="6" t="str">
        <f>IF(Table1[[#This Row],[seagrass.weights.ssp245.2050]]="","",Table1[[#This Row],[seagrass.weights.ssp245.2050]]*Table1[[#This Row],[seagrass.mn.ssp245.2050]])</f>
        <v/>
      </c>
      <c r="AS144" s="5"/>
      <c r="AT144" s="8"/>
      <c r="AU144" s="8"/>
      <c r="AV144" s="7" t="e">
        <f t="shared" si="14"/>
        <v>#DIV/0!</v>
      </c>
      <c r="AX144" s="5"/>
      <c r="AY144" s="6"/>
      <c r="AZ144" s="6"/>
      <c r="BB144" s="5"/>
      <c r="BC144" s="8"/>
      <c r="BD144" s="8"/>
      <c r="BE144" s="5"/>
      <c r="BF144" s="5"/>
      <c r="BG144" s="6"/>
      <c r="BH144" s="6"/>
      <c r="BI144" s="7" t="e">
        <f t="shared" si="15"/>
        <v>#DIV/0!</v>
      </c>
      <c r="BK144" s="5"/>
      <c r="BL144" s="6"/>
      <c r="BM144" s="6"/>
      <c r="BO144" s="5"/>
      <c r="BP144" s="6"/>
      <c r="BQ144" s="6"/>
      <c r="BR144" s="5"/>
      <c r="BS144" s="5"/>
      <c r="BT144" s="6"/>
      <c r="BU144" s="6"/>
      <c r="BV144" s="7" t="e">
        <f t="shared" si="16"/>
        <v>#DIV/0!</v>
      </c>
      <c r="BX144" s="5"/>
      <c r="BY144" s="8"/>
      <c r="BZ144" s="8"/>
      <c r="CA144" s="5"/>
      <c r="CB144" s="5"/>
      <c r="CC144" s="8"/>
      <c r="CD144" s="8"/>
      <c r="CE144" s="5"/>
      <c r="CF144" s="5"/>
      <c r="CG144" s="12"/>
      <c r="CH144" s="17"/>
      <c r="CI144" s="9" t="e">
        <f t="shared" si="17"/>
        <v>#DIV/0!</v>
      </c>
      <c r="CJ144" s="5"/>
      <c r="CL144" s="5"/>
      <c r="CM144" s="5"/>
      <c r="CP144" s="5"/>
      <c r="CT144" s="5"/>
    </row>
    <row r="145" spans="1:98" x14ac:dyDescent="0.25">
      <c r="A145" s="5" t="s">
        <v>188</v>
      </c>
      <c r="B145" s="5">
        <v>41.08934</v>
      </c>
      <c r="C145" s="5">
        <v>-1.821102</v>
      </c>
      <c r="D145" s="5">
        <v>10000</v>
      </c>
      <c r="E145" s="5">
        <v>1</v>
      </c>
      <c r="F145" s="5">
        <v>2790000</v>
      </c>
      <c r="G145" s="5">
        <v>1</v>
      </c>
      <c r="H145" s="5">
        <v>17850000</v>
      </c>
      <c r="I145" s="5">
        <v>1</v>
      </c>
      <c r="J145" s="5">
        <v>0.64051394151372187</v>
      </c>
      <c r="K145" s="28">
        <f>NonZeroMin!$C$2</f>
        <v>9.6277348665939669E-4</v>
      </c>
      <c r="L145" s="6">
        <f>IF(Table1[[#This Row],[seagrass.mn.ssp126.2050]]="","",(Table1[[#This Row],[seagrass.sd.ssp126.2050]]/Table1[[#This Row],[seagrass.mn.ssp126.2050]])^-1)</f>
        <v>665.27999616624095</v>
      </c>
      <c r="M145" s="6">
        <f>IF(Table1[[#This Row],[seagrass.weights.ssp126.2050]]="","",Table1[[#This Row],[seagrass.weights.ssp126.2050]]*Table1[[#This Row],[seagrass.mn.ssp126.2050]])</f>
        <v>426.12111255467278</v>
      </c>
      <c r="N145" s="5">
        <v>0.65028564141167855</v>
      </c>
      <c r="O145" s="5">
        <f>NonZeroMin!$C$3</f>
        <v>8.8608041434714289E-4</v>
      </c>
      <c r="P145" s="6">
        <f>IF(Table1[[#This Row],[corals.mn.ssp126.2050]]="","",(Table1[[#This Row],[corals.sd.ssp126.2050]]/Table1[[#This Row],[corals.mn.ssp126.2050]])^-1)</f>
        <v>733.8900971993653</v>
      </c>
      <c r="Q145" s="6">
        <f>IF(Table1[[#This Row],[coral.weights.ssp126.2050]]="","",Table1[[#This Row],[coral.weights.ssp126.2050]]*Table1[[#This Row],[corals.mn.ssp126.2050]])</f>
        <v>477.2381925829684</v>
      </c>
      <c r="R145" s="5">
        <v>0.64359324060061951</v>
      </c>
      <c r="S145" s="5">
        <v>0.1413705477044048</v>
      </c>
      <c r="T145" s="6">
        <f>IF(Table1[[#This Row],[mangrove.mn.ssp126.2050]]="","",(Table1[[#This Row],[mangrove.sd.ssp126.2050]]/Table1[[#This Row],[mangrove.mn.ssp126.2050]])^-1)</f>
        <v>4.5525270365813721</v>
      </c>
      <c r="U145" s="6">
        <f>IF(Table1[[#This Row],[mangrove.weights.ssp126.2050]]="","",Table1[[#This Row],[mangrove.weights.ssp126.2050]]*Table1[[#This Row],[mangrove.mn.ssp126.2050]])</f>
        <v>2.9299756283953404</v>
      </c>
      <c r="V145" s="7">
        <f t="shared" si="12"/>
        <v>0.64563273939859356</v>
      </c>
      <c r="W145" s="5">
        <v>0.64051394151372187</v>
      </c>
      <c r="X145" s="5">
        <f>NonZeroMin!$C$5</f>
        <v>9.4124857450742275E-4</v>
      </c>
      <c r="Y145" s="6">
        <f>IF(Table1[[#This Row],[seagrass.mn.ssp126.2100]]="", "", (Table1[[#This Row],[seagrass.sd.ssp126.2100]]/Table1[[#This Row],[seagrass.mn.ssp126.2100]])^-1)</f>
        <v>680.49392993653953</v>
      </c>
      <c r="Z145" s="6">
        <f>IF(Table1[[#This Row],[seagrass.weights.ssp126.2100]]="","", Table1[[#This Row],[seagrass.weights.ssp126.2100]]*Table1[[#This Row],[seagrass.mn.ssp126.2100]])</f>
        <v>435.86584923981542</v>
      </c>
      <c r="AA145" s="5">
        <v>0.65028564141167855</v>
      </c>
      <c r="AB145" s="5">
        <f>NonZeroMin!$C$6</f>
        <v>9.0900273914041208E-4</v>
      </c>
      <c r="AC145" s="6">
        <f>IF(Table1[[#This Row],[corals.mn.ssp126.2100]]="","",(Table1[[#This Row],[corals.sd.ssp126.2100]]/Table1[[#This Row],[corals.mn.ssp126.2100]])^-1)</f>
        <v>715.3835884219817</v>
      </c>
      <c r="AD145" s="6">
        <f>IF( Table1[[#This Row],[Coral.weights.ssp126.2100]]="","", Table1[[#This Row],[Coral.weights.ssp126.2100]]*Table1[[#This Row],[corals.mn.ssp126.2100]])</f>
        <v>465.2036756523766</v>
      </c>
      <c r="AE145" s="5">
        <v>0.65212707242111168</v>
      </c>
      <c r="AF145" s="5">
        <v>0.12984061994104401</v>
      </c>
      <c r="AG145" s="8">
        <f>IF(Table1[[#This Row],[mangrove.mn.ssp126.2100]]="","",(Table1[[#This Row],[mangrove.sd.ssp126.2100]]/Table1[[#This Row],[mangrove.mn.ssp126.2100]])^-1)</f>
        <v>5.0225197069855279</v>
      </c>
      <c r="AH145" s="6">
        <f>IF(Table1[[#This Row],[mangrove.weights.ssp126.2100]]="","",Table1[[#This Row],[mangrove.weights.ssp126.2100]]*Table1[[#This Row],[mangrove.mn.ssp126.2100]])</f>
        <v>3.2753210726938118</v>
      </c>
      <c r="AI145" s="7">
        <f t="shared" si="13"/>
        <v>0.64554559311290294</v>
      </c>
      <c r="AJ145" s="5">
        <v>0.64051394151372187</v>
      </c>
      <c r="AK145" s="5">
        <f>NonZeroMin!$C$9</f>
        <v>9.4246577305150765E-4</v>
      </c>
      <c r="AL145" s="6">
        <f>IF(Table1[[#This Row],[seagrass.mn.ssp245.2050]]="","",(Table1[[#This Row],[seagrass.sd.ssp245.2050]]/Table1[[#This Row],[seagrass.mn.ssp245.2050]])^-1)</f>
        <v>679.61506913919141</v>
      </c>
      <c r="AM145" s="6">
        <f>IF(Table1[[#This Row],[seagrass.weights.ssp245.2050]]="","",Table1[[#This Row],[seagrass.weights.ssp245.2050]]*Table1[[#This Row],[seagrass.mn.ssp245.2050]])</f>
        <v>435.30292664646407</v>
      </c>
      <c r="AN145" s="5">
        <v>0.65028564141167855</v>
      </c>
      <c r="AO145" s="5">
        <f>NonZeroMin!$C$10</f>
        <v>8.871730941705804E-4</v>
      </c>
      <c r="AP145" s="6">
        <f>(Table1[[#This Row],[corals.sd.ssp245.2050]]/Table1[[#This Row],[corals.mn.ssp245.2050]])^-1</f>
        <v>732.98620718387735</v>
      </c>
      <c r="AQ145" s="6">
        <f>Table1[[#This Row],[coral.weights.ssp245.2050]]*Table1[[#This Row],[corals.mn.ssp245.2050]]</f>
        <v>476.65040588448119</v>
      </c>
      <c r="AR145" s="5">
        <v>0.67551689005045068</v>
      </c>
      <c r="AS145" s="5">
        <v>0.15996600915977599</v>
      </c>
      <c r="AT145" s="8">
        <f>(Table1[[#This Row],[mangrove.sd.ssp245.2050]]/Table1[[#This Row],[mangrove.mn.ssp245.2050]])^-1</f>
        <v>4.2228776825690275</v>
      </c>
      <c r="AU145" s="8">
        <f>Table1[[#This Row],[mangrove.mn.ssp245.2050]]*Table1[[#This Row],[mangrove.weights.ssp245.2050]]</f>
        <v>2.8526251991924836</v>
      </c>
      <c r="AV145" s="7">
        <f t="shared" si="14"/>
        <v>0.645673603985225</v>
      </c>
      <c r="AW145" s="5">
        <v>0.64051394151372187</v>
      </c>
      <c r="AX145" s="5">
        <f>NonZeroMin!$C$12</f>
        <v>9.4048968592101831E-4</v>
      </c>
      <c r="AY145" s="6">
        <f>(Table1[[#This Row],[seagrass.sd.ssp245.2100]]/Table1[[#This Row],[seagrass.mn.ssp245.2100]])^-1</f>
        <v>681.04302588546602</v>
      </c>
      <c r="AZ145" s="6">
        <f>Table1[[#This Row],[seagrass.weights.ssp245.2100]]*Table1[[#This Row],[seagrass.mn.ssp245.2100]]</f>
        <v>436.21755285033157</v>
      </c>
      <c r="BA145" s="5">
        <v>0.65028564141167855</v>
      </c>
      <c r="BB145" s="5">
        <f>NonZeroMin!$C$13</f>
        <v>8.8505487379242798E-4</v>
      </c>
      <c r="BC145" s="8">
        <f>(Table1[[#This Row],[corals.sd.ssp245.2100]]/Table1[[#This Row],[corals.mn.ssp245.2100]])^-1</f>
        <v>734.74047843522771</v>
      </c>
      <c r="BD145" s="8">
        <f>Table1[[#This Row],[corals.weights.ssp245.2100]]*Table1[[#This Row],[corals.mn.ssp245.2100]]</f>
        <v>477.79118329037561</v>
      </c>
      <c r="BE145" s="5">
        <v>0.66714095655209504</v>
      </c>
      <c r="BF145" s="5">
        <v>0.15464245566369819</v>
      </c>
      <c r="BG145" s="6">
        <f>(Table1[[#This Row],[mangrove.sd.ssp245.2100]]/Table1[[#This Row],[mangrove.mn.ssp245.2100]])^-1</f>
        <v>4.3140866697236762</v>
      </c>
      <c r="BH145" s="6">
        <f>Table1[[#This Row],[mangrove.weights.ssp245.2100]]*Table1[[#This Row],[mangrove.mn.ssp245.2100]]</f>
        <v>2.8781039074880956</v>
      </c>
      <c r="BI145" s="7">
        <f t="shared" si="15"/>
        <v>0.64565058476631298</v>
      </c>
      <c r="BJ145" s="5">
        <v>0.64051394151372187</v>
      </c>
      <c r="BK145" s="5">
        <f>NonZeroMin!$C$16</f>
        <v>9.4033807947367773E-4</v>
      </c>
      <c r="BL145" s="6">
        <f>(Table1[[#This Row],[seagrass.sd.ssp370.2050]]/Table1[[#This Row],[seagrass.mn.ssp370.2050]])^-1</f>
        <v>681.15282736633162</v>
      </c>
      <c r="BM145" s="6">
        <f>Table1[[#This Row],[seagrass.mn.ssp370.2050]]*Table1[[#This Row],[seagrass.weights.ssp370.2050]]</f>
        <v>436.28788222962481</v>
      </c>
      <c r="BN145" s="5">
        <v>0.65028564141167855</v>
      </c>
      <c r="BO145" s="5">
        <f>NonZeroMin!$C$17</f>
        <v>8.8537505761509139E-4</v>
      </c>
      <c r="BP145" s="6">
        <f>(Table1[[#This Row],[corals.sd.ssp370.2050]]/Table1[[#This Row],[corals.mn.ssp370.2050]])^-1</f>
        <v>734.47476955510103</v>
      </c>
      <c r="BQ145" s="6">
        <f>Table1[[#This Row],[corals.weights.ssp370.2050]]*Table1[[#This Row],[corals.mn.ssp370.2050]]</f>
        <v>477.61839662083366</v>
      </c>
      <c r="BR145" s="5">
        <v>0.55690743545462595</v>
      </c>
      <c r="BS145" s="5">
        <v>0.1505790880447726</v>
      </c>
      <c r="BT145" s="6">
        <f>(Table1[[#This Row],[mangrove.sd.ssp370.2050]]/Table1[[#This Row],[mangrove.mn.ssp370.2050]])^-1</f>
        <v>3.6984380944652635</v>
      </c>
      <c r="BU145" s="6">
        <f>Table1[[#This Row],[mangrove.weights.ssp370.2050]]*Table1[[#This Row],[mangrove.mn.ssp370.2050]]</f>
        <v>2.0596876743763435</v>
      </c>
      <c r="BV145" s="7">
        <f t="shared" si="16"/>
        <v>0.64535275470697262</v>
      </c>
      <c r="BW145" s="5">
        <v>0.64051394151372187</v>
      </c>
      <c r="BX145" s="5">
        <f>NonZeroMin!$C$19</f>
        <v>9.4033807947367773E-4</v>
      </c>
      <c r="BY145" s="8">
        <f>(Table1[[#This Row],[seagrass.sd.ssp370.2100]]/Table1[[#This Row],[seagrass.mn.ssp370.2100]])^-1</f>
        <v>681.15282736633162</v>
      </c>
      <c r="BZ145" s="8">
        <f>Table1[[#This Row],[seagrass.imp.ssp370.2100]]*Table1[[#This Row],[seagrass.mn.ssp370.2100]]</f>
        <v>436.28788222962481</v>
      </c>
      <c r="CA145" s="5">
        <v>0.65028564141167855</v>
      </c>
      <c r="CB145" s="5">
        <f>NonZeroMin!$C$20</f>
        <v>8.8537505761509139E-4</v>
      </c>
      <c r="CC145" s="8">
        <f>(Table1[[#This Row],[corals.sd.ssp370.2100]]/Table1[[#This Row],[corals.mn.ssp370.2100]])^-1</f>
        <v>734.47476955510103</v>
      </c>
      <c r="CD145" s="8">
        <f>Table1[[#This Row],[corals.weights.ssp370.2100]]*Table1[[#This Row],[corals.mn.ssp370.2100]]</f>
        <v>477.61839662083366</v>
      </c>
      <c r="CE145" s="5">
        <v>0.62808097168000732</v>
      </c>
      <c r="CF145" s="5">
        <v>0.2073576310334854</v>
      </c>
      <c r="CG145" s="12">
        <f>(Table1[[#This Row],[mangrove.sd.ssp370.2100]]/Table1[[#This Row],[mangrove.mn.ssp370.2100]])^-1</f>
        <v>3.0289744754008154</v>
      </c>
      <c r="CH145" s="17">
        <f>Table1[[#This Row],[mangrove.weights.ssp370.2100]]*Table1[[#This Row],[mangrove.mn.ssp370.2100]]</f>
        <v>1.9024412317036845</v>
      </c>
      <c r="CI145" s="9">
        <f t="shared" si="17"/>
        <v>0.64554645468595773</v>
      </c>
      <c r="CJ145" s="5"/>
      <c r="CL145" s="5"/>
      <c r="CM145" s="5"/>
      <c r="CP145" s="5"/>
      <c r="CT145" s="5"/>
    </row>
    <row r="146" spans="1:98" x14ac:dyDescent="0.25">
      <c r="A146" s="5" t="s">
        <v>189</v>
      </c>
      <c r="B146" s="5">
        <v>41.33934</v>
      </c>
      <c r="C146" s="5">
        <v>-1.821102</v>
      </c>
      <c r="D146" s="5">
        <v>14130000</v>
      </c>
      <c r="E146" s="5">
        <v>1</v>
      </c>
      <c r="F146" s="5">
        <v>23450000</v>
      </c>
      <c r="G146" s="5">
        <v>1</v>
      </c>
      <c r="H146" s="5">
        <v>31160000</v>
      </c>
      <c r="I146" s="5">
        <v>1</v>
      </c>
      <c r="J146" s="5">
        <v>0.64231562900753236</v>
      </c>
      <c r="K146" s="28">
        <f>NonZeroMin!$C$2</f>
        <v>9.6277348665939669E-4</v>
      </c>
      <c r="L146" s="6">
        <f>IF(Table1[[#This Row],[seagrass.mn.ssp126.2050]]="","",(Table1[[#This Row],[seagrass.sd.ssp126.2050]]/Table1[[#This Row],[seagrass.mn.ssp126.2050]])^-1)</f>
        <v>667.15134754719975</v>
      </c>
      <c r="M146" s="6">
        <f>IF(Table1[[#This Row],[seagrass.weights.ssp126.2050]]="","",Table1[[#This Row],[seagrass.weights.ssp126.2050]]*Table1[[#This Row],[seagrass.mn.ssp126.2050]])</f>
        <v>428.52173744300245</v>
      </c>
      <c r="N146" s="5">
        <v>0.65206477063065371</v>
      </c>
      <c r="O146" s="5">
        <f>NonZeroMin!$C$3</f>
        <v>8.8608041434714289E-4</v>
      </c>
      <c r="P146" s="6">
        <f>IF(Table1[[#This Row],[corals.mn.ssp126.2050]]="","",(Table1[[#This Row],[corals.sd.ssp126.2050]]/Table1[[#This Row],[corals.mn.ssp126.2050]])^-1)</f>
        <v>735.89796148591086</v>
      </c>
      <c r="Q146" s="6">
        <f>IF(Table1[[#This Row],[coral.weights.ssp126.2050]]="","",Table1[[#This Row],[coral.weights.ssp126.2050]]*Table1[[#This Row],[corals.mn.ssp126.2050]])</f>
        <v>479.85313546387613</v>
      </c>
      <c r="R146" s="5">
        <v>0.66851140727007119</v>
      </c>
      <c r="S146" s="5">
        <v>0.14095704428245881</v>
      </c>
      <c r="T146" s="6">
        <f>IF(Table1[[#This Row],[mangrove.mn.ssp126.2050]]="","",(Table1[[#This Row],[mangrove.sd.ssp126.2050]]/Table1[[#This Row],[mangrove.mn.ssp126.2050]])^-1)</f>
        <v>4.7426605081932971</v>
      </c>
      <c r="U146" s="6">
        <f>IF(Table1[[#This Row],[mangrove.weights.ssp126.2050]]="","",Table1[[#This Row],[mangrove.weights.ssp126.2050]]*Table1[[#This Row],[mangrove.mn.ssp126.2050]])</f>
        <v>3.1705226505364918</v>
      </c>
      <c r="V146" s="7">
        <f t="shared" si="12"/>
        <v>0.64750006768004287</v>
      </c>
      <c r="W146" s="5">
        <v>0.64231562900753236</v>
      </c>
      <c r="X146" s="5">
        <f>NonZeroMin!$C$5</f>
        <v>9.4124857450742275E-4</v>
      </c>
      <c r="Y146" s="6">
        <f>IF(Table1[[#This Row],[seagrass.mn.ssp126.2100]]="", "", (Table1[[#This Row],[seagrass.sd.ssp126.2100]]/Table1[[#This Row],[seagrass.mn.ssp126.2100]])^-1)</f>
        <v>682.40807625517107</v>
      </c>
      <c r="Z146" s="6">
        <f>IF(Table1[[#This Row],[seagrass.weights.ssp126.2100]]="","", Table1[[#This Row],[seagrass.weights.ssp126.2100]]*Table1[[#This Row],[seagrass.mn.ssp126.2100]])</f>
        <v>438.32137273966032</v>
      </c>
      <c r="AA146" s="5">
        <v>0.65206477063065371</v>
      </c>
      <c r="AB146" s="5">
        <f>NonZeroMin!$C$6</f>
        <v>9.0900273914041208E-4</v>
      </c>
      <c r="AC146" s="6">
        <f>IF(Table1[[#This Row],[corals.mn.ssp126.2100]]="","",(Table1[[#This Row],[corals.sd.ssp126.2100]]/Table1[[#This Row],[corals.mn.ssp126.2100]])^-1)</f>
        <v>717.34082038880467</v>
      </c>
      <c r="AD146" s="6">
        <f>IF( Table1[[#This Row],[Coral.weights.ssp126.2100]]="","", Table1[[#This Row],[Coral.weights.ssp126.2100]]*Table1[[#This Row],[corals.mn.ssp126.2100]])</f>
        <v>467.75267751083089</v>
      </c>
      <c r="AE146" s="5">
        <v>0.68278221561055041</v>
      </c>
      <c r="AF146" s="5">
        <v>0.1272464423107377</v>
      </c>
      <c r="AG146" s="8">
        <f>IF(Table1[[#This Row],[mangrove.mn.ssp126.2100]]="","",(Table1[[#This Row],[mangrove.sd.ssp126.2100]]/Table1[[#This Row],[mangrove.mn.ssp126.2100]])^-1)</f>
        <v>5.3658255838948028</v>
      </c>
      <c r="AH146" s="6">
        <f>IF(Table1[[#This Row],[mangrove.weights.ssp126.2100]]="","",Table1[[#This Row],[mangrove.weights.ssp126.2100]]*Table1[[#This Row],[mangrove.mn.ssp126.2100]])</f>
        <v>3.6636902807514686</v>
      </c>
      <c r="AI146" s="7">
        <f t="shared" si="13"/>
        <v>0.64744730529106831</v>
      </c>
      <c r="AJ146" s="5">
        <v>0.64231562900753236</v>
      </c>
      <c r="AK146" s="5">
        <f>NonZeroMin!$C$9</f>
        <v>9.4246577305150765E-4</v>
      </c>
      <c r="AL146" s="6">
        <f>IF(Table1[[#This Row],[seagrass.mn.ssp245.2050]]="","",(Table1[[#This Row],[seagrass.sd.ssp245.2050]]/Table1[[#This Row],[seagrass.mn.ssp245.2050]])^-1)</f>
        <v>681.52674332973208</v>
      </c>
      <c r="AM146" s="6">
        <f>IF(Table1[[#This Row],[seagrass.weights.ssp245.2050]]="","",Table1[[#This Row],[seagrass.weights.ssp245.2050]]*Table1[[#This Row],[seagrass.mn.ssp245.2050]])</f>
        <v>437.75527882729193</v>
      </c>
      <c r="AN146" s="5">
        <v>0.65206477063065371</v>
      </c>
      <c r="AO146" s="5">
        <f>NonZeroMin!$C$10</f>
        <v>8.871730941705804E-4</v>
      </c>
      <c r="AP146" s="6">
        <f>(Table1[[#This Row],[corals.sd.ssp245.2050]]/Table1[[#This Row],[corals.mn.ssp245.2050]])^-1</f>
        <v>734.99159850003127</v>
      </c>
      <c r="AQ146" s="6">
        <f>Table1[[#This Row],[coral.weights.ssp245.2050]]*Table1[[#This Row],[corals.mn.ssp245.2050]]</f>
        <v>479.26212809138042</v>
      </c>
      <c r="AR146" s="5">
        <v>0.70338841900090254</v>
      </c>
      <c r="AS146" s="5">
        <v>0.15918154037960891</v>
      </c>
      <c r="AT146" s="8">
        <f>(Table1[[#This Row],[mangrove.sd.ssp245.2050]]/Table1[[#This Row],[mangrove.mn.ssp245.2050]])^-1</f>
        <v>4.4187813318271312</v>
      </c>
      <c r="AU146" s="8">
        <f>Table1[[#This Row],[mangrove.mn.ssp245.2050]]*Table1[[#This Row],[mangrove.weights.ssp245.2050]]</f>
        <v>3.1081196149045884</v>
      </c>
      <c r="AV146" s="7">
        <f t="shared" si="14"/>
        <v>0.64754837602264492</v>
      </c>
      <c r="AW146" s="5">
        <v>0.64231562900753236</v>
      </c>
      <c r="AX146" s="5">
        <f>NonZeroMin!$C$12</f>
        <v>9.4048968592101831E-4</v>
      </c>
      <c r="AY146" s="6">
        <f>(Table1[[#This Row],[seagrass.sd.ssp245.2100]]/Table1[[#This Row],[seagrass.mn.ssp245.2100]])^-1</f>
        <v>682.95871674394277</v>
      </c>
      <c r="AZ146" s="6">
        <f>Table1[[#This Row],[seagrass.weights.ssp245.2100]]*Table1[[#This Row],[seagrass.mn.ssp245.2100]]</f>
        <v>438.67505773156273</v>
      </c>
      <c r="BA146" s="5">
        <v>0.65206477063065371</v>
      </c>
      <c r="BB146" s="5">
        <f>NonZeroMin!$C$13</f>
        <v>8.8505487379242798E-4</v>
      </c>
      <c r="BC146" s="8">
        <f>(Table1[[#This Row],[corals.sd.ssp245.2100]]/Table1[[#This Row],[corals.mn.ssp245.2100]])^-1</f>
        <v>736.75066929644697</v>
      </c>
      <c r="BD146" s="8">
        <f>Table1[[#This Row],[corals.weights.ssp245.2100]]*Table1[[#This Row],[corals.mn.ssp245.2100]]</f>
        <v>480.40915618676831</v>
      </c>
      <c r="BE146" s="5">
        <v>0.69681928858079689</v>
      </c>
      <c r="BF146" s="5">
        <v>0.1466303976315069</v>
      </c>
      <c r="BG146" s="6">
        <f>(Table1[[#This Row],[mangrove.sd.ssp245.2100]]/Table1[[#This Row],[mangrove.mn.ssp245.2100]])^-1</f>
        <v>4.7522157740576789</v>
      </c>
      <c r="BH146" s="6">
        <f>Table1[[#This Row],[mangrove.weights.ssp245.2100]]*Table1[[#This Row],[mangrove.mn.ssp245.2100]]</f>
        <v>3.3114356148613129</v>
      </c>
      <c r="BI146" s="7">
        <f t="shared" si="15"/>
        <v>0.64753984828953293</v>
      </c>
      <c r="BJ146" s="5">
        <v>0.64231562900753236</v>
      </c>
      <c r="BK146" s="5">
        <f>NonZeroMin!$C$16</f>
        <v>9.4033807947367773E-4</v>
      </c>
      <c r="BL146" s="6">
        <f>(Table1[[#This Row],[seagrass.sd.ssp370.2050]]/Table1[[#This Row],[seagrass.mn.ssp370.2050]])^-1</f>
        <v>683.06882708296439</v>
      </c>
      <c r="BM146" s="6">
        <f>Table1[[#This Row],[seagrass.mn.ssp370.2050]]*Table1[[#This Row],[seagrass.weights.ssp370.2050]]</f>
        <v>438.74578332323165</v>
      </c>
      <c r="BN146" s="5">
        <v>0.65206477063065371</v>
      </c>
      <c r="BO146" s="5">
        <f>NonZeroMin!$C$17</f>
        <v>8.8537505761509139E-4</v>
      </c>
      <c r="BP146" s="6">
        <f>(Table1[[#This Row],[corals.sd.ssp370.2050]]/Table1[[#This Row],[corals.mn.ssp370.2050]])^-1</f>
        <v>736.48423345819265</v>
      </c>
      <c r="BQ146" s="6">
        <f>Table1[[#This Row],[corals.weights.ssp370.2050]]*Table1[[#This Row],[corals.mn.ssp370.2050]]</f>
        <v>480.23542276300918</v>
      </c>
      <c r="BR146" s="5">
        <v>0.53537639589641173</v>
      </c>
      <c r="BS146" s="5">
        <v>0.1939154762692625</v>
      </c>
      <c r="BT146" s="6">
        <f>(Table1[[#This Row],[mangrove.sd.ssp370.2050]]/Table1[[#This Row],[mangrove.mn.ssp370.2050]])^-1</f>
        <v>2.7608750275971352</v>
      </c>
      <c r="BU146" s="6">
        <f>Table1[[#This Row],[mangrove.weights.ssp370.2050]]*Table1[[#This Row],[mangrove.mn.ssp370.2050]]</f>
        <v>1.4781073217953604</v>
      </c>
      <c r="BV146" s="7">
        <f t="shared" si="16"/>
        <v>0.64715622225831848</v>
      </c>
      <c r="BW146" s="5">
        <v>0.64231562900753236</v>
      </c>
      <c r="BX146" s="5">
        <f>NonZeroMin!$C$19</f>
        <v>9.4033807947367773E-4</v>
      </c>
      <c r="BY146" s="8">
        <f>(Table1[[#This Row],[seagrass.sd.ssp370.2100]]/Table1[[#This Row],[seagrass.mn.ssp370.2100]])^-1</f>
        <v>683.06882708296439</v>
      </c>
      <c r="BZ146" s="8">
        <f>Table1[[#This Row],[seagrass.imp.ssp370.2100]]*Table1[[#This Row],[seagrass.mn.ssp370.2100]]</f>
        <v>438.74578332323165</v>
      </c>
      <c r="CA146" s="5">
        <v>0.65206477063065371</v>
      </c>
      <c r="CB146" s="5">
        <f>NonZeroMin!$C$20</f>
        <v>8.8537505761509139E-4</v>
      </c>
      <c r="CC146" s="8">
        <f>(Table1[[#This Row],[corals.sd.ssp370.2100]]/Table1[[#This Row],[corals.mn.ssp370.2100]])^-1</f>
        <v>736.48423345819265</v>
      </c>
      <c r="CD146" s="8">
        <f>Table1[[#This Row],[corals.weights.ssp370.2100]]*Table1[[#This Row],[corals.mn.ssp370.2100]]</f>
        <v>480.23542276300918</v>
      </c>
      <c r="CE146" s="5">
        <v>0.62553071097372592</v>
      </c>
      <c r="CF146" s="5">
        <v>0.18396691519666181</v>
      </c>
      <c r="CG146" s="12">
        <f>(Table1[[#This Row],[mangrove.sd.ssp370.2100]]/Table1[[#This Row],[mangrove.mn.ssp370.2100]])^-1</f>
        <v>3.4002348210548052</v>
      </c>
      <c r="CH146" s="17">
        <f>Table1[[#This Row],[mangrove.weights.ssp370.2100]]*Table1[[#This Row],[mangrove.mn.ssp370.2100]]</f>
        <v>2.1269513050920321</v>
      </c>
      <c r="CI146" s="9">
        <f t="shared" si="17"/>
        <v>0.64732142677730353</v>
      </c>
      <c r="CJ146" s="5"/>
      <c r="CL146" s="5"/>
      <c r="CM146" s="5"/>
      <c r="CP146" s="5"/>
      <c r="CT146" s="5"/>
    </row>
    <row r="147" spans="1:98" x14ac:dyDescent="0.25">
      <c r="A147" s="5" t="s">
        <v>190</v>
      </c>
      <c r="B147" s="5">
        <v>41.58934</v>
      </c>
      <c r="C147" s="5">
        <v>-1.821102</v>
      </c>
      <c r="D147" s="5">
        <v>15440000</v>
      </c>
      <c r="E147" s="5">
        <v>1</v>
      </c>
      <c r="F147" s="5">
        <v>15280000</v>
      </c>
      <c r="G147" s="5">
        <v>1</v>
      </c>
      <c r="H147" s="5">
        <v>8440000</v>
      </c>
      <c r="I147" s="5">
        <v>1</v>
      </c>
      <c r="J147" s="5">
        <v>0.4610550980049517</v>
      </c>
      <c r="K147" s="5">
        <v>5.1315561446242643E-2</v>
      </c>
      <c r="L147" s="6">
        <f>IF(Table1[[#This Row],[seagrass.mn.ssp126.2050]]="","",(Table1[[#This Row],[seagrass.sd.ssp126.2050]]/Table1[[#This Row],[seagrass.mn.ssp126.2050]])^-1)</f>
        <v>8.9847033728344883</v>
      </c>
      <c r="M147" s="6">
        <f>IF(Table1[[#This Row],[seagrass.weights.ssp126.2050]]="","",Table1[[#This Row],[seagrass.weights.ssp126.2050]]*Table1[[#This Row],[seagrass.mn.ssp126.2050]])</f>
        <v>4.1424432941076255</v>
      </c>
      <c r="N147" s="5">
        <v>0.44306283052778189</v>
      </c>
      <c r="O147" s="5">
        <v>8.3176460556140835E-2</v>
      </c>
      <c r="P147" s="6">
        <f>IF(Table1[[#This Row],[corals.mn.ssp126.2050]]="","",(Table1[[#This Row],[corals.sd.ssp126.2050]]/Table1[[#This Row],[corals.mn.ssp126.2050]])^-1)</f>
        <v>5.3267814904041497</v>
      </c>
      <c r="Q147" s="6">
        <f>IF(Table1[[#This Row],[coral.weights.ssp126.2050]]="","",Table1[[#This Row],[coral.weights.ssp126.2050]]*Table1[[#This Row],[corals.mn.ssp126.2050]])</f>
        <v>2.360098884741459</v>
      </c>
      <c r="R147" s="5">
        <v>0.60725390535460766</v>
      </c>
      <c r="S147" s="5">
        <v>8.6492060527173231E-2</v>
      </c>
      <c r="T147" s="6">
        <f>IF(Table1[[#This Row],[mangrove.mn.ssp126.2050]]="","",(Table1[[#This Row],[mangrove.sd.ssp126.2050]]/Table1[[#This Row],[mangrove.mn.ssp126.2050]])^-1)</f>
        <v>7.0209207834033105</v>
      </c>
      <c r="U147" s="6">
        <f>IF(Table1[[#This Row],[mangrove.weights.ssp126.2050]]="","",Table1[[#This Row],[mangrove.weights.ssp126.2050]]*Table1[[#This Row],[mangrove.mn.ssp126.2050]])</f>
        <v>4.2634815649069919</v>
      </c>
      <c r="V147" s="7">
        <f t="shared" si="12"/>
        <v>0.50467930912662051</v>
      </c>
      <c r="W147" s="5">
        <v>0.48054006769212632</v>
      </c>
      <c r="X147" s="5">
        <v>3.1281347333103067E-2</v>
      </c>
      <c r="Y147" s="6">
        <f>IF(Table1[[#This Row],[seagrass.mn.ssp126.2100]]="", "", (Table1[[#This Row],[seagrass.sd.ssp126.2100]]/Table1[[#This Row],[seagrass.mn.ssp126.2100]])^-1)</f>
        <v>15.361872446702487</v>
      </c>
      <c r="Z147" s="6">
        <f>IF(Table1[[#This Row],[seagrass.weights.ssp126.2100]]="","", Table1[[#This Row],[seagrass.weights.ssp126.2100]]*Table1[[#This Row],[seagrass.mn.ssp126.2100]])</f>
        <v>7.3819952254162233</v>
      </c>
      <c r="AA147" s="5">
        <v>0.47049405797152932</v>
      </c>
      <c r="AB147" s="5">
        <v>5.1465420370863803E-2</v>
      </c>
      <c r="AC147" s="6">
        <f>IF(Table1[[#This Row],[corals.mn.ssp126.2100]]="","",(Table1[[#This Row],[corals.sd.ssp126.2100]]/Table1[[#This Row],[corals.mn.ssp126.2100]])^-1)</f>
        <v>9.1419453019350225</v>
      </c>
      <c r="AD147" s="6">
        <f>IF( Table1[[#This Row],[Coral.weights.ssp126.2100]]="","", Table1[[#This Row],[Coral.weights.ssp126.2100]]*Table1[[#This Row],[corals.mn.ssp126.2100]])</f>
        <v>4.3012309428611664</v>
      </c>
      <c r="AE147" s="5">
        <v>0.61126863672382192</v>
      </c>
      <c r="AF147" s="5">
        <v>9.8250441823620666E-2</v>
      </c>
      <c r="AG147" s="8">
        <f>IF(Table1[[#This Row],[mangrove.mn.ssp126.2100]]="","",(Table1[[#This Row],[mangrove.sd.ssp126.2100]]/Table1[[#This Row],[mangrove.mn.ssp126.2100]])^-1)</f>
        <v>6.2215357547314873</v>
      </c>
      <c r="AH147" s="6">
        <f>IF(Table1[[#This Row],[mangrove.weights.ssp126.2100]]="","",Table1[[#This Row],[mangrove.weights.ssp126.2100]]*Table1[[#This Row],[mangrove.mn.ssp126.2100]])</f>
        <v>3.803029679123231</v>
      </c>
      <c r="AI147" s="7">
        <f t="shared" si="13"/>
        <v>0.5040220561075911</v>
      </c>
      <c r="AJ147" s="5">
        <v>0.45827779653371892</v>
      </c>
      <c r="AK147" s="5">
        <v>2.126127805268168E-2</v>
      </c>
      <c r="AL147" s="6">
        <f>IF(Table1[[#This Row],[seagrass.mn.ssp245.2050]]="","",(Table1[[#This Row],[seagrass.sd.ssp245.2050]]/Table1[[#This Row],[seagrass.mn.ssp245.2050]])^-1)</f>
        <v>21.554574254576217</v>
      </c>
      <c r="AM147" s="6">
        <f>IF(Table1[[#This Row],[seagrass.weights.ssp245.2050]]="","",Table1[[#This Row],[seagrass.weights.ssp245.2050]]*Table1[[#This Row],[seagrass.mn.ssp245.2050]])</f>
        <v>9.8779827946096148</v>
      </c>
      <c r="AN147" s="5">
        <v>0.45988691723154829</v>
      </c>
      <c r="AO147" s="5">
        <v>3.4574818141864423E-2</v>
      </c>
      <c r="AP147" s="6">
        <f>(Table1[[#This Row],[corals.sd.ssp245.2050]]/Table1[[#This Row],[corals.mn.ssp245.2050]])^-1</f>
        <v>13.301210011997165</v>
      </c>
      <c r="AQ147" s="6">
        <f>Table1[[#This Row],[coral.weights.ssp245.2050]]*Table1[[#This Row],[corals.mn.ssp245.2050]]</f>
        <v>6.1170524678667819</v>
      </c>
      <c r="AR147" s="5">
        <v>0.6419872107374216</v>
      </c>
      <c r="AS147" s="5">
        <v>0.15317835010920011</v>
      </c>
      <c r="AT147" s="8">
        <f>(Table1[[#This Row],[mangrove.sd.ssp245.2050]]/Table1[[#This Row],[mangrove.mn.ssp245.2050]])^-1</f>
        <v>4.1911093198206668</v>
      </c>
      <c r="AU147" s="8">
        <f>Table1[[#This Row],[mangrove.mn.ssp245.2050]]*Table1[[#This Row],[mangrove.weights.ssp245.2050]]</f>
        <v>2.6906385821272822</v>
      </c>
      <c r="AV147" s="7">
        <f t="shared" si="14"/>
        <v>0.47854444050101669</v>
      </c>
      <c r="AW147" s="5">
        <v>0.48267188723254001</v>
      </c>
      <c r="AX147" s="5">
        <v>1.133737873729616E-2</v>
      </c>
      <c r="AY147" s="6">
        <f>(Table1[[#This Row],[seagrass.sd.ssp245.2100]]/Table1[[#This Row],[seagrass.mn.ssp245.2100]])^-1</f>
        <v>42.573499431990562</v>
      </c>
      <c r="AZ147" s="6">
        <f>Table1[[#This Row],[seagrass.weights.ssp245.2100]]*Table1[[#This Row],[seagrass.mn.ssp245.2100]]</f>
        <v>20.549031316932354</v>
      </c>
      <c r="BA147" s="5">
        <v>0.4912308888117024</v>
      </c>
      <c r="BB147" s="5">
        <v>7.9760149091699702E-3</v>
      </c>
      <c r="BC147" s="8">
        <f>(Table1[[#This Row],[corals.sd.ssp245.2100]]/Table1[[#This Row],[corals.mn.ssp245.2100]])^-1</f>
        <v>61.588511857837375</v>
      </c>
      <c r="BD147" s="8">
        <f>Table1[[#This Row],[corals.weights.ssp245.2100]]*Table1[[#This Row],[corals.mn.ssp245.2100]]</f>
        <v>30.254179420515527</v>
      </c>
      <c r="BE147" s="5">
        <v>0.65060100300629253</v>
      </c>
      <c r="BF147" s="5">
        <v>0.1417375878902585</v>
      </c>
      <c r="BG147" s="6">
        <f>(Table1[[#This Row],[mangrove.sd.ssp245.2100]]/Table1[[#This Row],[mangrove.mn.ssp245.2100]])^-1</f>
        <v>4.5901797306585017</v>
      </c>
      <c r="BH147" s="6">
        <f>Table1[[#This Row],[mangrove.weights.ssp245.2100]]*Table1[[#This Row],[mangrove.mn.ssp245.2100]]</f>
        <v>2.9863755367455749</v>
      </c>
      <c r="BI147" s="7">
        <f t="shared" si="15"/>
        <v>0.49460692027860587</v>
      </c>
      <c r="BJ147" s="5">
        <v>0.54089726685983541</v>
      </c>
      <c r="BK147" s="5">
        <v>9.643780685893227E-4</v>
      </c>
      <c r="BL147" s="6">
        <f>(Table1[[#This Row],[seagrass.sd.ssp370.2050]]/Table1[[#This Row],[seagrass.mn.ssp370.2050]])^-1</f>
        <v>560.87678108550472</v>
      </c>
      <c r="BM147" s="6">
        <f>Table1[[#This Row],[seagrass.mn.ssp370.2050]]*Table1[[#This Row],[seagrass.weights.ssp370.2050]]</f>
        <v>303.37671793429172</v>
      </c>
      <c r="BN147" s="5">
        <v>0.54231592525513073</v>
      </c>
      <c r="BO147" s="5">
        <v>1.8195298442231481E-3</v>
      </c>
      <c r="BP147" s="6">
        <f>(Table1[[#This Row],[corals.sd.ssp370.2050]]/Table1[[#This Row],[corals.mn.ssp370.2050]])^-1</f>
        <v>298.05277829156665</v>
      </c>
      <c r="BQ147" s="6">
        <f>Table1[[#This Row],[corals.weights.ssp370.2050]]*Table1[[#This Row],[corals.mn.ssp370.2050]]</f>
        <v>161.63876823405332</v>
      </c>
      <c r="BR147" s="5">
        <v>0.54447857605137306</v>
      </c>
      <c r="BS147" s="5">
        <v>0.1134892550571238</v>
      </c>
      <c r="BT147" s="6">
        <f>(Table1[[#This Row],[mangrove.sd.ssp370.2050]]/Table1[[#This Row],[mangrove.mn.ssp370.2050]])^-1</f>
        <v>4.7976222575195742</v>
      </c>
      <c r="BU147" s="6">
        <f>Table1[[#This Row],[mangrove.weights.ssp370.2050]]*Table1[[#This Row],[mangrove.mn.ssp370.2050]]</f>
        <v>2.6122025352066314</v>
      </c>
      <c r="BV147" s="7">
        <f t="shared" si="16"/>
        <v>0.54140670647712297</v>
      </c>
      <c r="BW147" s="5">
        <v>0.54089726685983541</v>
      </c>
      <c r="BX147" s="5">
        <v>9.643780685893227E-4</v>
      </c>
      <c r="BY147" s="8">
        <f>(Table1[[#This Row],[seagrass.sd.ssp370.2100]]/Table1[[#This Row],[seagrass.mn.ssp370.2100]])^-1</f>
        <v>560.87678108550472</v>
      </c>
      <c r="BZ147" s="8">
        <f>Table1[[#This Row],[seagrass.imp.ssp370.2100]]*Table1[[#This Row],[seagrass.mn.ssp370.2100]]</f>
        <v>303.37671793429172</v>
      </c>
      <c r="CA147" s="5">
        <v>0.54231592525513073</v>
      </c>
      <c r="CB147" s="5">
        <v>1.8195298442231481E-3</v>
      </c>
      <c r="CC147" s="8">
        <f>(Table1[[#This Row],[corals.sd.ssp370.2100]]/Table1[[#This Row],[corals.mn.ssp370.2100]])^-1</f>
        <v>298.05277829156665</v>
      </c>
      <c r="CD147" s="8">
        <f>Table1[[#This Row],[corals.weights.ssp370.2100]]*Table1[[#This Row],[corals.mn.ssp370.2100]]</f>
        <v>161.63876823405332</v>
      </c>
      <c r="CE147" s="5">
        <v>0.59157893552556318</v>
      </c>
      <c r="CF147" s="5">
        <v>7.5813692272181987E-2</v>
      </c>
      <c r="CG147" s="12">
        <f>(Table1[[#This Row],[mangrove.sd.ssp370.2100]]/Table1[[#This Row],[mangrove.mn.ssp370.2100]])^-1</f>
        <v>7.8030619245097617</v>
      </c>
      <c r="CH147" s="17">
        <f>Table1[[#This Row],[mangrove.weights.ssp370.2100]]*Table1[[#This Row],[mangrove.mn.ssp370.2100]]</f>
        <v>4.6161270671415373</v>
      </c>
      <c r="CI147" s="9">
        <f t="shared" si="17"/>
        <v>0.54184139571236645</v>
      </c>
      <c r="CJ147" s="5"/>
      <c r="CL147" s="5"/>
      <c r="CM147" s="5"/>
      <c r="CP147" s="5"/>
      <c r="CT147" s="5"/>
    </row>
    <row r="148" spans="1:98" x14ac:dyDescent="0.25">
      <c r="A148" s="5" t="s">
        <v>191</v>
      </c>
      <c r="B148" s="5">
        <v>41.83934</v>
      </c>
      <c r="C148" s="5">
        <v>-1.821102</v>
      </c>
      <c r="E148" s="5">
        <v>0</v>
      </c>
      <c r="G148" s="5">
        <v>0</v>
      </c>
      <c r="I148" s="5">
        <v>0</v>
      </c>
      <c r="L148" s="6" t="str">
        <f>IF(Table1[[#This Row],[seagrass.mn.ssp126.2050]]="","",(Table1[[#This Row],[seagrass.sd.ssp126.2050]]/Table1[[#This Row],[seagrass.mn.ssp126.2050]])^-1)</f>
        <v/>
      </c>
      <c r="M148" s="6" t="str">
        <f>IF(Table1[[#This Row],[seagrass.weights.ssp126.2050]]="","",Table1[[#This Row],[seagrass.weights.ssp126.2050]]*Table1[[#This Row],[seagrass.mn.ssp126.2050]])</f>
        <v/>
      </c>
      <c r="P148" s="6" t="str">
        <f>IF(Table1[[#This Row],[corals.mn.ssp126.2050]]="","",(Table1[[#This Row],[corals.sd.ssp126.2050]]/Table1[[#This Row],[corals.mn.ssp126.2050]])^-1)</f>
        <v/>
      </c>
      <c r="Q148" s="6" t="str">
        <f>IF(Table1[[#This Row],[coral.weights.ssp126.2050]]="","",Table1[[#This Row],[coral.weights.ssp126.2050]]*Table1[[#This Row],[corals.mn.ssp126.2050]])</f>
        <v/>
      </c>
      <c r="T148" s="6" t="str">
        <f>IF(Table1[[#This Row],[mangrove.mn.ssp126.2050]]="","",(Table1[[#This Row],[mangrove.sd.ssp126.2050]]/Table1[[#This Row],[mangrove.mn.ssp126.2050]])^-1)</f>
        <v/>
      </c>
      <c r="U148" s="6" t="str">
        <f>IF(Table1[[#This Row],[mangrove.weights.ssp126.2050]]="","",Table1[[#This Row],[mangrove.weights.ssp126.2050]]*Table1[[#This Row],[mangrove.mn.ssp126.2050]])</f>
        <v/>
      </c>
      <c r="V148" s="7" t="e">
        <f t="shared" si="12"/>
        <v>#DIV/0!</v>
      </c>
      <c r="Y148" s="6" t="str">
        <f>IF(Table1[[#This Row],[seagrass.mn.ssp126.2100]]="", "", (Table1[[#This Row],[seagrass.sd.ssp126.2100]]/Table1[[#This Row],[seagrass.mn.ssp126.2100]])^-1)</f>
        <v/>
      </c>
      <c r="Z148" s="6" t="str">
        <f>IF(Table1[[#This Row],[seagrass.weights.ssp126.2100]]="","", Table1[[#This Row],[seagrass.weights.ssp126.2100]]*Table1[[#This Row],[seagrass.mn.ssp126.2100]])</f>
        <v/>
      </c>
      <c r="AC148" s="6" t="str">
        <f>IF(Table1[[#This Row],[corals.mn.ssp126.2100]]="","",(Table1[[#This Row],[corals.sd.ssp126.2100]]/Table1[[#This Row],[corals.mn.ssp126.2100]])^-1)</f>
        <v/>
      </c>
      <c r="AD148" s="6" t="str">
        <f>IF( Table1[[#This Row],[Coral.weights.ssp126.2100]]="","", Table1[[#This Row],[Coral.weights.ssp126.2100]]*Table1[[#This Row],[corals.mn.ssp126.2100]])</f>
        <v/>
      </c>
      <c r="AG148" s="8" t="str">
        <f>IF(Table1[[#This Row],[mangrove.mn.ssp126.2100]]="","",(Table1[[#This Row],[mangrove.sd.ssp126.2100]]/Table1[[#This Row],[mangrove.mn.ssp126.2100]])^-1)</f>
        <v/>
      </c>
      <c r="AH148" s="6" t="str">
        <f>IF(Table1[[#This Row],[mangrove.weights.ssp126.2100]]="","",Table1[[#This Row],[mangrove.weights.ssp126.2100]]*Table1[[#This Row],[mangrove.mn.ssp126.2100]])</f>
        <v/>
      </c>
      <c r="AI148" s="7" t="e">
        <f t="shared" si="13"/>
        <v>#DIV/0!</v>
      </c>
      <c r="AL148" s="6" t="str">
        <f>IF(Table1[[#This Row],[seagrass.mn.ssp245.2050]]="","",(Table1[[#This Row],[seagrass.sd.ssp245.2050]]/Table1[[#This Row],[seagrass.mn.ssp245.2050]])^-1)</f>
        <v/>
      </c>
      <c r="AM148" s="6" t="str">
        <f>IF(Table1[[#This Row],[seagrass.weights.ssp245.2050]]="","",Table1[[#This Row],[seagrass.weights.ssp245.2050]]*Table1[[#This Row],[seagrass.mn.ssp245.2050]])</f>
        <v/>
      </c>
      <c r="AS148" s="5"/>
      <c r="AT148" s="8"/>
      <c r="AU148" s="8"/>
      <c r="AV148" s="7" t="e">
        <f t="shared" si="14"/>
        <v>#DIV/0!</v>
      </c>
      <c r="AX148" s="5"/>
      <c r="AY148" s="6"/>
      <c r="AZ148" s="6"/>
      <c r="BB148" s="5"/>
      <c r="BC148" s="8"/>
      <c r="BD148" s="8"/>
      <c r="BE148" s="5"/>
      <c r="BF148" s="5"/>
      <c r="BG148" s="6"/>
      <c r="BH148" s="6"/>
      <c r="BI148" s="7" t="e">
        <f t="shared" si="15"/>
        <v>#DIV/0!</v>
      </c>
      <c r="BK148" s="5"/>
      <c r="BL148" s="6"/>
      <c r="BM148" s="6"/>
      <c r="BO148" s="5"/>
      <c r="BP148" s="6"/>
      <c r="BQ148" s="6"/>
      <c r="BR148" s="5"/>
      <c r="BS148" s="5"/>
      <c r="BT148" s="6"/>
      <c r="BU148" s="6"/>
      <c r="BV148" s="7" t="e">
        <f t="shared" si="16"/>
        <v>#DIV/0!</v>
      </c>
      <c r="BX148" s="5"/>
      <c r="BY148" s="8"/>
      <c r="BZ148" s="8"/>
      <c r="CA148" s="5"/>
      <c r="CB148" s="5"/>
      <c r="CC148" s="8"/>
      <c r="CD148" s="8"/>
      <c r="CE148" s="5"/>
      <c r="CF148" s="5"/>
      <c r="CG148" s="12"/>
      <c r="CH148" s="17"/>
      <c r="CI148" s="9" t="e">
        <f t="shared" si="17"/>
        <v>#DIV/0!</v>
      </c>
      <c r="CJ148" s="5"/>
      <c r="CL148" s="5"/>
      <c r="CM148" s="5"/>
      <c r="CP148" s="5"/>
      <c r="CT148" s="5"/>
    </row>
    <row r="149" spans="1:98" x14ac:dyDescent="0.25">
      <c r="A149" s="5" t="s">
        <v>192</v>
      </c>
      <c r="B149" s="5">
        <v>40.58934</v>
      </c>
      <c r="C149" s="5">
        <v>-1.821102</v>
      </c>
      <c r="E149" s="5">
        <v>0</v>
      </c>
      <c r="G149" s="5">
        <v>0</v>
      </c>
      <c r="I149" s="5">
        <v>0</v>
      </c>
      <c r="L149" s="6" t="str">
        <f>IF(Table1[[#This Row],[seagrass.mn.ssp126.2050]]="","",(Table1[[#This Row],[seagrass.sd.ssp126.2050]]/Table1[[#This Row],[seagrass.mn.ssp126.2050]])^-1)</f>
        <v/>
      </c>
      <c r="M149" s="6" t="str">
        <f>IF(Table1[[#This Row],[seagrass.weights.ssp126.2050]]="","",Table1[[#This Row],[seagrass.weights.ssp126.2050]]*Table1[[#This Row],[seagrass.mn.ssp126.2050]])</f>
        <v/>
      </c>
      <c r="P149" s="6" t="str">
        <f>IF(Table1[[#This Row],[corals.mn.ssp126.2050]]="","",(Table1[[#This Row],[corals.sd.ssp126.2050]]/Table1[[#This Row],[corals.mn.ssp126.2050]])^-1)</f>
        <v/>
      </c>
      <c r="Q149" s="6" t="str">
        <f>IF(Table1[[#This Row],[coral.weights.ssp126.2050]]="","",Table1[[#This Row],[coral.weights.ssp126.2050]]*Table1[[#This Row],[corals.mn.ssp126.2050]])</f>
        <v/>
      </c>
      <c r="T149" s="6" t="str">
        <f>IF(Table1[[#This Row],[mangrove.mn.ssp126.2050]]="","",(Table1[[#This Row],[mangrove.sd.ssp126.2050]]/Table1[[#This Row],[mangrove.mn.ssp126.2050]])^-1)</f>
        <v/>
      </c>
      <c r="U149" s="6" t="str">
        <f>IF(Table1[[#This Row],[mangrove.weights.ssp126.2050]]="","",Table1[[#This Row],[mangrove.weights.ssp126.2050]]*Table1[[#This Row],[mangrove.mn.ssp126.2050]])</f>
        <v/>
      </c>
      <c r="V149" s="7" t="e">
        <f t="shared" si="12"/>
        <v>#DIV/0!</v>
      </c>
      <c r="Y149" s="6" t="str">
        <f>IF(Table1[[#This Row],[seagrass.mn.ssp126.2100]]="", "", (Table1[[#This Row],[seagrass.sd.ssp126.2100]]/Table1[[#This Row],[seagrass.mn.ssp126.2100]])^-1)</f>
        <v/>
      </c>
      <c r="Z149" s="6" t="str">
        <f>IF(Table1[[#This Row],[seagrass.weights.ssp126.2100]]="","", Table1[[#This Row],[seagrass.weights.ssp126.2100]]*Table1[[#This Row],[seagrass.mn.ssp126.2100]])</f>
        <v/>
      </c>
      <c r="AC149" s="6" t="str">
        <f>IF(Table1[[#This Row],[corals.mn.ssp126.2100]]="","",(Table1[[#This Row],[corals.sd.ssp126.2100]]/Table1[[#This Row],[corals.mn.ssp126.2100]])^-1)</f>
        <v/>
      </c>
      <c r="AD149" s="6" t="str">
        <f>IF( Table1[[#This Row],[Coral.weights.ssp126.2100]]="","", Table1[[#This Row],[Coral.weights.ssp126.2100]]*Table1[[#This Row],[corals.mn.ssp126.2100]])</f>
        <v/>
      </c>
      <c r="AG149" s="8" t="str">
        <f>IF(Table1[[#This Row],[mangrove.mn.ssp126.2100]]="","",(Table1[[#This Row],[mangrove.sd.ssp126.2100]]/Table1[[#This Row],[mangrove.mn.ssp126.2100]])^-1)</f>
        <v/>
      </c>
      <c r="AH149" s="6" t="str">
        <f>IF(Table1[[#This Row],[mangrove.weights.ssp126.2100]]="","",Table1[[#This Row],[mangrove.weights.ssp126.2100]]*Table1[[#This Row],[mangrove.mn.ssp126.2100]])</f>
        <v/>
      </c>
      <c r="AI149" s="7" t="e">
        <f t="shared" si="13"/>
        <v>#DIV/0!</v>
      </c>
      <c r="AL149" s="6" t="str">
        <f>IF(Table1[[#This Row],[seagrass.mn.ssp245.2050]]="","",(Table1[[#This Row],[seagrass.sd.ssp245.2050]]/Table1[[#This Row],[seagrass.mn.ssp245.2050]])^-1)</f>
        <v/>
      </c>
      <c r="AM149" s="6" t="str">
        <f>IF(Table1[[#This Row],[seagrass.weights.ssp245.2050]]="","",Table1[[#This Row],[seagrass.weights.ssp245.2050]]*Table1[[#This Row],[seagrass.mn.ssp245.2050]])</f>
        <v/>
      </c>
      <c r="AS149" s="5"/>
      <c r="AT149" s="8"/>
      <c r="AU149" s="8"/>
      <c r="AV149" s="7" t="e">
        <f t="shared" si="14"/>
        <v>#DIV/0!</v>
      </c>
      <c r="AX149" s="5"/>
      <c r="AY149" s="6"/>
      <c r="AZ149" s="6"/>
      <c r="BB149" s="5"/>
      <c r="BC149" s="8"/>
      <c r="BD149" s="8"/>
      <c r="BE149" s="5"/>
      <c r="BF149" s="5"/>
      <c r="BG149" s="6"/>
      <c r="BH149" s="6"/>
      <c r="BI149" s="7" t="e">
        <f t="shared" si="15"/>
        <v>#DIV/0!</v>
      </c>
      <c r="BK149" s="5"/>
      <c r="BL149" s="6"/>
      <c r="BM149" s="6"/>
      <c r="BO149" s="5"/>
      <c r="BP149" s="6"/>
      <c r="BQ149" s="6"/>
      <c r="BR149" s="5"/>
      <c r="BS149" s="5"/>
      <c r="BT149" s="6"/>
      <c r="BU149" s="6"/>
      <c r="BV149" s="7" t="e">
        <f t="shared" si="16"/>
        <v>#DIV/0!</v>
      </c>
      <c r="BX149" s="5"/>
      <c r="BY149" s="8"/>
      <c r="BZ149" s="8"/>
      <c r="CA149" s="5"/>
      <c r="CB149" s="5"/>
      <c r="CC149" s="8"/>
      <c r="CD149" s="8"/>
      <c r="CE149" s="5"/>
      <c r="CF149" s="5"/>
      <c r="CG149" s="12"/>
      <c r="CH149" s="17"/>
      <c r="CI149" s="9" t="e">
        <f t="shared" si="17"/>
        <v>#DIV/0!</v>
      </c>
      <c r="CJ149" s="5"/>
      <c r="CL149" s="5"/>
      <c r="CM149" s="5"/>
      <c r="CP149" s="5"/>
      <c r="CT149" s="5"/>
    </row>
    <row r="150" spans="1:98" x14ac:dyDescent="0.25">
      <c r="A150" s="5" t="s">
        <v>193</v>
      </c>
      <c r="B150" s="5">
        <v>40.83934</v>
      </c>
      <c r="C150" s="5">
        <v>-1.821102</v>
      </c>
      <c r="E150" s="5">
        <v>0</v>
      </c>
      <c r="G150" s="5">
        <v>0</v>
      </c>
      <c r="H150" s="5">
        <v>660000</v>
      </c>
      <c r="I150" s="5">
        <v>1</v>
      </c>
      <c r="L150" s="6" t="str">
        <f>IF(Table1[[#This Row],[seagrass.mn.ssp126.2050]]="","",(Table1[[#This Row],[seagrass.sd.ssp126.2050]]/Table1[[#This Row],[seagrass.mn.ssp126.2050]])^-1)</f>
        <v/>
      </c>
      <c r="M150" s="6" t="str">
        <f>IF(Table1[[#This Row],[seagrass.weights.ssp126.2050]]="","",Table1[[#This Row],[seagrass.weights.ssp126.2050]]*Table1[[#This Row],[seagrass.mn.ssp126.2050]])</f>
        <v/>
      </c>
      <c r="P150" s="6" t="str">
        <f>IF(Table1[[#This Row],[corals.mn.ssp126.2050]]="","",(Table1[[#This Row],[corals.sd.ssp126.2050]]/Table1[[#This Row],[corals.mn.ssp126.2050]])^-1)</f>
        <v/>
      </c>
      <c r="Q150" s="6" t="str">
        <f>IF(Table1[[#This Row],[coral.weights.ssp126.2050]]="","",Table1[[#This Row],[coral.weights.ssp126.2050]]*Table1[[#This Row],[corals.mn.ssp126.2050]])</f>
        <v/>
      </c>
      <c r="R150" s="5">
        <v>0.48887093672557241</v>
      </c>
      <c r="S150" s="5">
        <v>0.11738370550068961</v>
      </c>
      <c r="T150" s="6">
        <f>IF(Table1[[#This Row],[mangrove.mn.ssp126.2050]]="","",(Table1[[#This Row],[mangrove.sd.ssp126.2050]]/Table1[[#This Row],[mangrove.mn.ssp126.2050]])^-1)</f>
        <v>4.1647257141895251</v>
      </c>
      <c r="U150" s="6">
        <f>IF(Table1[[#This Row],[mangrove.weights.ssp126.2050]]="","",Table1[[#This Row],[mangrove.weights.ssp126.2050]]*Table1[[#This Row],[mangrove.mn.ssp126.2050]])</f>
        <v>2.0360133611009119</v>
      </c>
      <c r="V150" s="7">
        <f t="shared" si="12"/>
        <v>0.48887093672557247</v>
      </c>
      <c r="Y150" s="6" t="str">
        <f>IF(Table1[[#This Row],[seagrass.mn.ssp126.2100]]="", "", (Table1[[#This Row],[seagrass.sd.ssp126.2100]]/Table1[[#This Row],[seagrass.mn.ssp126.2100]])^-1)</f>
        <v/>
      </c>
      <c r="Z150" s="6" t="str">
        <f>IF(Table1[[#This Row],[seagrass.weights.ssp126.2100]]="","", Table1[[#This Row],[seagrass.weights.ssp126.2100]]*Table1[[#This Row],[seagrass.mn.ssp126.2100]])</f>
        <v/>
      </c>
      <c r="AC150" s="6" t="str">
        <f>IF(Table1[[#This Row],[corals.mn.ssp126.2100]]="","",(Table1[[#This Row],[corals.sd.ssp126.2100]]/Table1[[#This Row],[corals.mn.ssp126.2100]])^-1)</f>
        <v/>
      </c>
      <c r="AD150" s="6" t="str">
        <f>IF( Table1[[#This Row],[Coral.weights.ssp126.2100]]="","", Table1[[#This Row],[Coral.weights.ssp126.2100]]*Table1[[#This Row],[corals.mn.ssp126.2100]])</f>
        <v/>
      </c>
      <c r="AE150" s="5">
        <v>0.49071451848819292</v>
      </c>
      <c r="AF150" s="5">
        <v>0.11995671861604069</v>
      </c>
      <c r="AG150" s="8">
        <f>IF(Table1[[#This Row],[mangrove.mn.ssp126.2100]]="","",(Table1[[#This Row],[mangrove.sd.ssp126.2100]]/Table1[[#This Row],[mangrove.mn.ssp126.2100]])^-1)</f>
        <v>4.0907631031395537</v>
      </c>
      <c r="AH150" s="6">
        <f>IF(Table1[[#This Row],[mangrove.weights.ssp126.2100]]="","",Table1[[#This Row],[mangrove.weights.ssp126.2100]]*Table1[[#This Row],[mangrove.mn.ssp126.2100]])</f>
        <v>2.007396846406392</v>
      </c>
      <c r="AI150" s="7">
        <f t="shared" si="13"/>
        <v>0.49071451848819292</v>
      </c>
      <c r="AL150" s="6" t="str">
        <f>IF(Table1[[#This Row],[seagrass.mn.ssp245.2050]]="","",(Table1[[#This Row],[seagrass.sd.ssp245.2050]]/Table1[[#This Row],[seagrass.mn.ssp245.2050]])^-1)</f>
        <v/>
      </c>
      <c r="AM150" s="6" t="str">
        <f>IF(Table1[[#This Row],[seagrass.weights.ssp245.2050]]="","",Table1[[#This Row],[seagrass.weights.ssp245.2050]]*Table1[[#This Row],[seagrass.mn.ssp245.2050]])</f>
        <v/>
      </c>
      <c r="AR150" s="5">
        <v>0.52173137761184796</v>
      </c>
      <c r="AS150" s="5">
        <v>0.16831329124999919</v>
      </c>
      <c r="AT150" s="8">
        <f>(Table1[[#This Row],[mangrove.sd.ssp245.2050]]/Table1[[#This Row],[mangrove.mn.ssp245.2050]])^-1</f>
        <v>3.0997633861066243</v>
      </c>
      <c r="AU150" s="8">
        <f>Table1[[#This Row],[mangrove.mn.ssp245.2050]]*Table1[[#This Row],[mangrove.weights.ssp245.2050]]</f>
        <v>1.6172438217041756</v>
      </c>
      <c r="AV150" s="7">
        <f t="shared" si="14"/>
        <v>0.52173137761184796</v>
      </c>
      <c r="AX150" s="5"/>
      <c r="AY150" s="6"/>
      <c r="AZ150" s="6"/>
      <c r="BB150" s="5"/>
      <c r="BC150" s="8"/>
      <c r="BD150" s="8"/>
      <c r="BE150" s="5">
        <v>0.51809451097804571</v>
      </c>
      <c r="BF150" s="5">
        <v>0.18596476261386</v>
      </c>
      <c r="BG150" s="6">
        <f>(Table1[[#This Row],[mangrove.sd.ssp245.2100]]/Table1[[#This Row],[mangrove.mn.ssp245.2100]])^-1</f>
        <v>2.7859821597160579</v>
      </c>
      <c r="BH150" s="6">
        <f>Table1[[#This Row],[mangrove.weights.ssp245.2100]]*Table1[[#This Row],[mangrove.mn.ssp245.2100]]</f>
        <v>1.4434020646316505</v>
      </c>
      <c r="BI150" s="7">
        <f t="shared" si="15"/>
        <v>0.51809451097804571</v>
      </c>
      <c r="BK150" s="5"/>
      <c r="BL150" s="6"/>
      <c r="BM150" s="6"/>
      <c r="BO150" s="5"/>
      <c r="BP150" s="6"/>
      <c r="BQ150" s="6"/>
      <c r="BR150" s="5">
        <v>0.51723736889326055</v>
      </c>
      <c r="BS150" s="5">
        <v>0.14824987979540369</v>
      </c>
      <c r="BT150" s="6">
        <f>(Table1[[#This Row],[mangrove.sd.ssp370.2050]]/Table1[[#This Row],[mangrove.mn.ssp370.2050]])^-1</f>
        <v>3.4889564133683493</v>
      </c>
      <c r="BU150" s="6">
        <f>Table1[[#This Row],[mangrove.weights.ssp370.2050]]*Table1[[#This Row],[mangrove.mn.ssp370.2050]]</f>
        <v>1.8046186354339122</v>
      </c>
      <c r="BV150" s="7">
        <f t="shared" si="16"/>
        <v>0.51723736889326055</v>
      </c>
      <c r="BX150" s="5"/>
      <c r="BY150" s="8"/>
      <c r="BZ150" s="8"/>
      <c r="CA150" s="5"/>
      <c r="CB150" s="5"/>
      <c r="CC150" s="8"/>
      <c r="CD150" s="8"/>
      <c r="CE150" s="5">
        <v>0.52961530674385171</v>
      </c>
      <c r="CF150" s="5">
        <v>0.17600793689403679</v>
      </c>
      <c r="CG150" s="12">
        <f>(Table1[[#This Row],[mangrove.sd.ssp370.2100]]/Table1[[#This Row],[mangrove.mn.ssp370.2100]])^-1</f>
        <v>3.0090421834936878</v>
      </c>
      <c r="CH150" s="17">
        <f>Table1[[#This Row],[mangrove.weights.ssp370.2100]]*Table1[[#This Row],[mangrove.mn.ssp370.2100]]</f>
        <v>1.5936347990161988</v>
      </c>
      <c r="CI150" s="9">
        <f t="shared" si="17"/>
        <v>0.52961530674385171</v>
      </c>
      <c r="CJ150" s="5"/>
      <c r="CL150" s="5"/>
      <c r="CM150" s="5"/>
      <c r="CP150" s="5"/>
      <c r="CT150" s="5"/>
    </row>
    <row r="151" spans="1:98" x14ac:dyDescent="0.25">
      <c r="A151" s="5" t="s">
        <v>194</v>
      </c>
      <c r="B151" s="5">
        <v>41.08934</v>
      </c>
      <c r="C151" s="5">
        <v>-2.0711020000000002</v>
      </c>
      <c r="D151" s="5">
        <v>33480000</v>
      </c>
      <c r="E151" s="5">
        <v>1</v>
      </c>
      <c r="F151" s="5">
        <v>209240000</v>
      </c>
      <c r="G151" s="5">
        <v>1</v>
      </c>
      <c r="H151" s="5">
        <v>144890000</v>
      </c>
      <c r="I151" s="5">
        <v>1</v>
      </c>
      <c r="J151" s="5">
        <v>0.64596185719643873</v>
      </c>
      <c r="K151" s="28">
        <f>NonZeroMin!$C$2</f>
        <v>9.6277348665939669E-4</v>
      </c>
      <c r="L151" s="6">
        <f>IF(Table1[[#This Row],[seagrass.mn.ssp126.2050]]="","",(Table1[[#This Row],[seagrass.sd.ssp126.2050]]/Table1[[#This Row],[seagrass.mn.ssp126.2050]])^-1)</f>
        <v>670.93856046844235</v>
      </c>
      <c r="M151" s="6">
        <f>IF(Table1[[#This Row],[seagrass.weights.ssp126.2050]]="","",Table1[[#This Row],[seagrass.weights.ssp126.2050]]*Table1[[#This Row],[seagrass.mn.ssp126.2050]])</f>
        <v>433.40071858490012</v>
      </c>
      <c r="N151" s="5">
        <v>0.65566827821502449</v>
      </c>
      <c r="O151" s="5">
        <f>NonZeroMin!$C$3</f>
        <v>8.8608041434714289E-4</v>
      </c>
      <c r="P151" s="6">
        <f>IF(Table1[[#This Row],[corals.mn.ssp126.2050]]="","",(Table1[[#This Row],[corals.sd.ssp126.2050]]/Table1[[#This Row],[corals.mn.ssp126.2050]])^-1)</f>
        <v>739.96475669549216</v>
      </c>
      <c r="Q151" s="6">
        <f>IF(Table1[[#This Row],[coral.weights.ssp126.2050]]="","",Table1[[#This Row],[coral.weights.ssp126.2050]]*Table1[[#This Row],[corals.mn.ssp126.2050]])</f>
        <v>485.17141796233284</v>
      </c>
      <c r="R151" s="5">
        <v>0.75839010977039301</v>
      </c>
      <c r="S151" s="5">
        <v>0.30197349279666508</v>
      </c>
      <c r="T151" s="6">
        <f>IF(Table1[[#This Row],[mangrove.mn.ssp126.2050]]="","",(Table1[[#This Row],[mangrove.sd.ssp126.2050]]/Table1[[#This Row],[mangrove.mn.ssp126.2050]])^-1)</f>
        <v>2.5114459641696354</v>
      </c>
      <c r="U151" s="6">
        <f>IF(Table1[[#This Row],[mangrove.weights.ssp126.2050]]="","",Table1[[#This Row],[mangrove.weights.ssp126.2050]]*Table1[[#This Row],[mangrove.mn.ssp126.2050]])</f>
        <v>1.9046557804490203</v>
      </c>
      <c r="V151" s="7">
        <f t="shared" si="12"/>
        <v>0.65124322763583231</v>
      </c>
      <c r="W151" s="5">
        <v>0.64596185719643873</v>
      </c>
      <c r="X151" s="5">
        <f>NonZeroMin!$C$5</f>
        <v>9.4124857450742275E-4</v>
      </c>
      <c r="Y151" s="6">
        <f>IF(Table1[[#This Row],[seagrass.mn.ssp126.2100]]="", "", (Table1[[#This Row],[seagrass.sd.ssp126.2100]]/Table1[[#This Row],[seagrass.mn.ssp126.2100]])^-1)</f>
        <v>686.28189693087779</v>
      </c>
      <c r="Z151" s="6">
        <f>IF(Table1[[#This Row],[seagrass.weights.ssp126.2100]]="","", Table1[[#This Row],[seagrass.weights.ssp126.2100]]*Table1[[#This Row],[seagrass.mn.ssp126.2100]])</f>
        <v>443.31192870176477</v>
      </c>
      <c r="AA151" s="5">
        <v>0.65566827821502449</v>
      </c>
      <c r="AB151" s="5">
        <f>NonZeroMin!$C$6</f>
        <v>9.0900273914041208E-4</v>
      </c>
      <c r="AC151" s="6">
        <f>IF(Table1[[#This Row],[corals.mn.ssp126.2100]]="","",(Table1[[#This Row],[corals.sd.ssp126.2100]]/Table1[[#This Row],[corals.mn.ssp126.2100]])^-1)</f>
        <v>721.30506321141513</v>
      </c>
      <c r="AD151" s="6">
        <f>IF( Table1[[#This Row],[Coral.weights.ssp126.2100]]="","", Table1[[#This Row],[Coral.weights.ssp126.2100]]*Table1[[#This Row],[corals.mn.ssp126.2100]])</f>
        <v>472.93684886360796</v>
      </c>
      <c r="AE151" s="5">
        <v>0.8317658723708794</v>
      </c>
      <c r="AF151" s="5">
        <v>0.1780387801472437</v>
      </c>
      <c r="AG151" s="8">
        <f>IF(Table1[[#This Row],[mangrove.mn.ssp126.2100]]="","",(Table1[[#This Row],[mangrove.sd.ssp126.2100]]/Table1[[#This Row],[mangrove.mn.ssp126.2100]])^-1)</f>
        <v>4.671824147991706</v>
      </c>
      <c r="AH151" s="6">
        <f>IF(Table1[[#This Row],[mangrove.weights.ssp126.2100]]="","",Table1[[#This Row],[mangrove.weights.ssp126.2100]]*Table1[[#This Row],[mangrove.mn.ssp126.2100]])</f>
        <v>3.8858638880176617</v>
      </c>
      <c r="AI151" s="7">
        <f t="shared" si="13"/>
        <v>0.65153401889852236</v>
      </c>
      <c r="AJ151" s="5">
        <v>0.64596185719643873</v>
      </c>
      <c r="AK151" s="5">
        <f>NonZeroMin!$C$9</f>
        <v>9.4246577305150765E-4</v>
      </c>
      <c r="AL151" s="6">
        <f>IF(Table1[[#This Row],[seagrass.mn.ssp245.2050]]="","",(Table1[[#This Row],[seagrass.sd.ssp245.2050]]/Table1[[#This Row],[seagrass.mn.ssp245.2050]])^-1)</f>
        <v>685.39556094960233</v>
      </c>
      <c r="AM151" s="6">
        <f>IF(Table1[[#This Row],[seagrass.weights.ssp245.2050]]="","",Table1[[#This Row],[seagrass.weights.ssp245.2050]]*Table1[[#This Row],[seagrass.mn.ssp245.2050]])</f>
        <v>442.73938946520002</v>
      </c>
      <c r="AN151" s="5">
        <v>0.65566827821502449</v>
      </c>
      <c r="AO151" s="5">
        <f>NonZeroMin!$C$10</f>
        <v>8.871730941705804E-4</v>
      </c>
      <c r="AP151" s="6">
        <f>(Table1[[#This Row],[corals.sd.ssp245.2050]]/Table1[[#This Row],[corals.mn.ssp245.2050]])^-1</f>
        <v>739.0533848730048</v>
      </c>
      <c r="AQ151" s="6">
        <f>Table1[[#This Row],[coral.weights.ssp245.2050]]*Table1[[#This Row],[corals.mn.ssp245.2050]]</f>
        <v>484.57386036866887</v>
      </c>
      <c r="AR151" s="5">
        <v>0.83355281232376088</v>
      </c>
      <c r="AS151" s="5">
        <v>0.18771287675045631</v>
      </c>
      <c r="AT151" s="8">
        <f>(Table1[[#This Row],[mangrove.sd.ssp245.2050]]/Table1[[#This Row],[mangrove.mn.ssp245.2050]])^-1</f>
        <v>4.4405734265735957</v>
      </c>
      <c r="AU151" s="8">
        <f>Table1[[#This Row],[mangrove.mn.ssp245.2050]]*Table1[[#This Row],[mangrove.weights.ssp245.2050]]</f>
        <v>3.7014524680505803</v>
      </c>
      <c r="AV151" s="7">
        <f t="shared" si="14"/>
        <v>0.65156521183746041</v>
      </c>
      <c r="AW151" s="5">
        <v>0.64596185719643873</v>
      </c>
      <c r="AX151" s="5">
        <f>NonZeroMin!$C$12</f>
        <v>9.4048968592101831E-4</v>
      </c>
      <c r="AY151" s="6">
        <f>(Table1[[#This Row],[seagrass.sd.ssp245.2100]]/Table1[[#This Row],[seagrass.mn.ssp245.2100]])^-1</f>
        <v>686.8356632362752</v>
      </c>
      <c r="AZ151" s="6">
        <f>Table1[[#This Row],[seagrass.weights.ssp245.2100]]*Table1[[#This Row],[seagrass.mn.ssp245.2100]]</f>
        <v>443.66964061285211</v>
      </c>
      <c r="BA151" s="5">
        <v>0.65566827821502449</v>
      </c>
      <c r="BB151" s="5">
        <f>NonZeroMin!$C$13</f>
        <v>8.8505487379242798E-4</v>
      </c>
      <c r="BC151" s="8">
        <f>(Table1[[#This Row],[corals.sd.ssp245.2100]]/Table1[[#This Row],[corals.mn.ssp245.2100]])^-1</f>
        <v>740.82217682787257</v>
      </c>
      <c r="BD151" s="8">
        <f>Table1[[#This Row],[corals.weights.ssp245.2100]]*Table1[[#This Row],[corals.mn.ssp245.2100]]</f>
        <v>485.73360114423764</v>
      </c>
      <c r="BE151" s="5">
        <v>0.83260417734170955</v>
      </c>
      <c r="BF151" s="5">
        <v>0.1675205700763393</v>
      </c>
      <c r="BG151" s="6">
        <f>(Table1[[#This Row],[mangrove.sd.ssp245.2100]]/Table1[[#This Row],[mangrove.mn.ssp245.2100]])^-1</f>
        <v>4.9701608403212267</v>
      </c>
      <c r="BH151" s="6">
        <f>Table1[[#This Row],[mangrove.weights.ssp245.2100]]*Table1[[#This Row],[mangrove.mn.ssp245.2100]]</f>
        <v>4.1381766777116349</v>
      </c>
      <c r="BI151" s="7">
        <f t="shared" si="15"/>
        <v>0.6516286278401815</v>
      </c>
      <c r="BJ151" s="5">
        <v>0.64596185719643873</v>
      </c>
      <c r="BK151" s="5">
        <f>NonZeroMin!$C$16</f>
        <v>9.4033807947367773E-4</v>
      </c>
      <c r="BL151" s="6">
        <f>(Table1[[#This Row],[seagrass.sd.ssp370.2050]]/Table1[[#This Row],[seagrass.mn.ssp370.2050]])^-1</f>
        <v>686.94639863781106</v>
      </c>
      <c r="BM151" s="6">
        <f>Table1[[#This Row],[seagrass.mn.ssp370.2050]]*Table1[[#This Row],[seagrass.weights.ssp370.2050]]</f>
        <v>443.74117145848555</v>
      </c>
      <c r="BN151" s="5">
        <v>0.65566827821502449</v>
      </c>
      <c r="BO151" s="5">
        <f>NonZeroMin!$C$17</f>
        <v>8.8537505761509139E-4</v>
      </c>
      <c r="BP151" s="6">
        <f>(Table1[[#This Row],[corals.sd.ssp370.2050]]/Table1[[#This Row],[corals.mn.ssp370.2050]])^-1</f>
        <v>740.55426858441081</v>
      </c>
      <c r="BQ151" s="6">
        <f>Table1[[#This Row],[corals.weights.ssp370.2050]]*Table1[[#This Row],[corals.mn.ssp370.2050]]</f>
        <v>485.55794220752745</v>
      </c>
      <c r="BR151" s="5">
        <v>0.55867759159753927</v>
      </c>
      <c r="BS151" s="5">
        <v>0.40708139119008352</v>
      </c>
      <c r="BT151" s="6">
        <f>(Table1[[#This Row],[mangrove.sd.ssp370.2050]]/Table1[[#This Row],[mangrove.mn.ssp370.2050]])^-1</f>
        <v>1.3723977653811963</v>
      </c>
      <c r="BU151" s="6">
        <f>Table1[[#This Row],[mangrove.weights.ssp370.2050]]*Table1[[#This Row],[mangrove.mn.ssp370.2050]]</f>
        <v>0.7667278782770115</v>
      </c>
      <c r="BV151" s="7">
        <f t="shared" si="16"/>
        <v>0.65090865265373266</v>
      </c>
      <c r="BW151" s="5">
        <v>0.64596185719643873</v>
      </c>
      <c r="BX151" s="5">
        <f>NonZeroMin!$C$19</f>
        <v>9.4033807947367773E-4</v>
      </c>
      <c r="BY151" s="8">
        <f>(Table1[[#This Row],[seagrass.sd.ssp370.2100]]/Table1[[#This Row],[seagrass.mn.ssp370.2100]])^-1</f>
        <v>686.94639863781106</v>
      </c>
      <c r="BZ151" s="8">
        <f>Table1[[#This Row],[seagrass.imp.ssp370.2100]]*Table1[[#This Row],[seagrass.mn.ssp370.2100]]</f>
        <v>443.74117145848555</v>
      </c>
      <c r="CA151" s="5">
        <v>0.65566827821502449</v>
      </c>
      <c r="CB151" s="5">
        <f>NonZeroMin!$C$20</f>
        <v>8.8537505761509139E-4</v>
      </c>
      <c r="CC151" s="8">
        <f>(Table1[[#This Row],[corals.sd.ssp370.2100]]/Table1[[#This Row],[corals.mn.ssp370.2100]])^-1</f>
        <v>740.55426858441081</v>
      </c>
      <c r="CD151" s="8">
        <f>Table1[[#This Row],[corals.weights.ssp370.2100]]*Table1[[#This Row],[corals.mn.ssp370.2100]]</f>
        <v>485.55794220752745</v>
      </c>
      <c r="CE151" s="5">
        <v>0.74112404125792197</v>
      </c>
      <c r="CF151" s="5">
        <v>0.33374279583817063</v>
      </c>
      <c r="CG151" s="12">
        <f>(Table1[[#This Row],[mangrove.sd.ssp370.2100]]/Table1[[#This Row],[mangrove.mn.ssp370.2100]])^-1</f>
        <v>2.2206443120267005</v>
      </c>
      <c r="CH151" s="17">
        <f>Table1[[#This Row],[mangrove.weights.ssp370.2100]]*Table1[[#This Row],[mangrove.mn.ssp370.2100]]</f>
        <v>1.6457728867256463</v>
      </c>
      <c r="CI151" s="9">
        <f t="shared" si="17"/>
        <v>0.65113730839874806</v>
      </c>
      <c r="CJ151" s="5"/>
      <c r="CL151" s="5"/>
      <c r="CM151" s="5"/>
      <c r="CP151" s="5"/>
      <c r="CT151" s="5"/>
    </row>
    <row r="152" spans="1:98" x14ac:dyDescent="0.25">
      <c r="A152" s="5" t="s">
        <v>195</v>
      </c>
      <c r="B152" s="5">
        <v>41.33934</v>
      </c>
      <c r="C152" s="5">
        <v>-2.0711020000000002</v>
      </c>
      <c r="D152" s="5">
        <v>32090000</v>
      </c>
      <c r="E152" s="5">
        <v>1</v>
      </c>
      <c r="F152" s="5">
        <v>41670000</v>
      </c>
      <c r="G152" s="5">
        <v>1</v>
      </c>
      <c r="H152" s="5">
        <v>21860000</v>
      </c>
      <c r="I152" s="5">
        <v>1</v>
      </c>
      <c r="J152" s="5">
        <v>0.6016027276567637</v>
      </c>
      <c r="K152" s="5">
        <v>1.430285792710922E-2</v>
      </c>
      <c r="L152" s="6">
        <f>IF(Table1[[#This Row],[seagrass.mn.ssp126.2050]]="","",(Table1[[#This Row],[seagrass.sd.ssp126.2050]]/Table1[[#This Row],[seagrass.mn.ssp126.2050]])^-1)</f>
        <v>42.061714569401083</v>
      </c>
      <c r="M152" s="6">
        <f>IF(Table1[[#This Row],[seagrass.weights.ssp126.2050]]="","",Table1[[#This Row],[seagrass.weights.ssp126.2050]]*Table1[[#This Row],[seagrass.mn.ssp126.2050]])</f>
        <v>25.30444221487193</v>
      </c>
      <c r="N152" s="5">
        <v>0.60925519555393259</v>
      </c>
      <c r="O152" s="5">
        <v>2.021964685662862E-2</v>
      </c>
      <c r="P152" s="6">
        <f>IF(Table1[[#This Row],[corals.mn.ssp126.2050]]="","",(Table1[[#This Row],[corals.sd.ssp126.2050]]/Table1[[#This Row],[corals.mn.ssp126.2050]])^-1)</f>
        <v>30.131841563503865</v>
      </c>
      <c r="Q152" s="6">
        <f>IF(Table1[[#This Row],[coral.weights.ssp126.2050]]="","",Table1[[#This Row],[coral.weights.ssp126.2050]]*Table1[[#This Row],[corals.mn.ssp126.2050]])</f>
        <v>18.357981024172663</v>
      </c>
      <c r="R152" s="5">
        <v>0.60013614957354877</v>
      </c>
      <c r="S152" s="5">
        <v>0.16848681076279451</v>
      </c>
      <c r="T152" s="6">
        <f>IF(Table1[[#This Row],[mangrove.mn.ssp126.2050]]="","",(Table1[[#This Row],[mangrove.sd.ssp126.2050]]/Table1[[#This Row],[mangrove.mn.ssp126.2050]])^-1)</f>
        <v>3.5619176768587262</v>
      </c>
      <c r="U152" s="6">
        <f>IF(Table1[[#This Row],[mangrove.weights.ssp126.2050]]="","",Table1[[#This Row],[mangrove.weights.ssp126.2050]]*Table1[[#This Row],[mangrove.mn.ssp126.2050]])</f>
        <v>2.1376355596879559</v>
      </c>
      <c r="V152" s="7">
        <f t="shared" si="12"/>
        <v>0.60457755057733731</v>
      </c>
      <c r="W152" s="5">
        <v>0.59842221196883261</v>
      </c>
      <c r="X152" s="5">
        <v>9.8049295058967503E-3</v>
      </c>
      <c r="Y152" s="6">
        <f>IF(Table1[[#This Row],[seagrass.mn.ssp126.2100]]="", "", (Table1[[#This Row],[seagrass.sd.ssp126.2100]]/Table1[[#This Row],[seagrass.mn.ssp126.2100]])^-1)</f>
        <v>61.0327908639157</v>
      </c>
      <c r="Z152" s="6">
        <f>IF(Table1[[#This Row],[seagrass.weights.ssp126.2100]]="","", Table1[[#This Row],[seagrass.weights.ssp126.2100]]*Table1[[#This Row],[seagrass.mn.ssp126.2100]])</f>
        <v>36.523377711415591</v>
      </c>
      <c r="AA152" s="5">
        <v>0.60997567752483239</v>
      </c>
      <c r="AB152" s="5">
        <v>1.9200731481936909E-2</v>
      </c>
      <c r="AC152" s="6">
        <f>IF(Table1[[#This Row],[corals.mn.ssp126.2100]]="","",(Table1[[#This Row],[corals.sd.ssp126.2100]]/Table1[[#This Row],[corals.mn.ssp126.2100]])^-1)</f>
        <v>31.768356226358726</v>
      </c>
      <c r="AD152" s="6">
        <f>IF( Table1[[#This Row],[Coral.weights.ssp126.2100]]="","", Table1[[#This Row],[Coral.weights.ssp126.2100]]*Table1[[#This Row],[corals.mn.ssp126.2100]])</f>
        <v>19.377924613023392</v>
      </c>
      <c r="AE152" s="5">
        <v>0.64300593519451288</v>
      </c>
      <c r="AF152" s="5">
        <v>0.114672193345048</v>
      </c>
      <c r="AG152" s="8">
        <f>IF(Table1[[#This Row],[mangrove.mn.ssp126.2100]]="","",(Table1[[#This Row],[mangrove.sd.ssp126.2100]]/Table1[[#This Row],[mangrove.mn.ssp126.2100]])^-1)</f>
        <v>5.6073396386490275</v>
      </c>
      <c r="AH152" s="6">
        <f>IF(Table1[[#This Row],[mangrove.weights.ssp126.2100]]="","",Table1[[#This Row],[mangrove.weights.ssp126.2100]]*Table1[[#This Row],[mangrove.mn.ssp126.2100]])</f>
        <v>3.6055526683027797</v>
      </c>
      <c r="AI152" s="7">
        <f t="shared" si="13"/>
        <v>0.60469230826259601</v>
      </c>
      <c r="AJ152" s="5">
        <v>0.55537625208749519</v>
      </c>
      <c r="AK152" s="5">
        <v>5.9105798398819114E-3</v>
      </c>
      <c r="AL152" s="6">
        <f>IF(Table1[[#This Row],[seagrass.mn.ssp245.2050]]="","",(Table1[[#This Row],[seagrass.sd.ssp245.2050]]/Table1[[#This Row],[seagrass.mn.ssp245.2050]])^-1)</f>
        <v>93.963074204677554</v>
      </c>
      <c r="AM152" s="6">
        <f>IF(Table1[[#This Row],[seagrass.weights.ssp245.2050]]="","",Table1[[#This Row],[seagrass.weights.ssp245.2050]]*Table1[[#This Row],[seagrass.mn.ssp245.2050]])</f>
        <v>52.184859986413016</v>
      </c>
      <c r="AN152" s="5">
        <v>0.56864999377018965</v>
      </c>
      <c r="AO152" s="5">
        <v>1.142247369284813E-2</v>
      </c>
      <c r="AP152" s="6">
        <f>(Table1[[#This Row],[corals.sd.ssp245.2050]]/Table1[[#This Row],[corals.mn.ssp245.2050]])^-1</f>
        <v>49.783436500819811</v>
      </c>
      <c r="AQ152" s="6">
        <f>Table1[[#This Row],[coral.weights.ssp245.2050]]*Table1[[#This Row],[corals.mn.ssp245.2050]]</f>
        <v>28.309350856049818</v>
      </c>
      <c r="AR152" s="5">
        <v>0.66811253605229504</v>
      </c>
      <c r="AS152" s="5">
        <v>0.15950667508736269</v>
      </c>
      <c r="AT152" s="8">
        <f>(Table1[[#This Row],[mangrove.sd.ssp245.2050]]/Table1[[#This Row],[mangrove.mn.ssp245.2050]])^-1</f>
        <v>4.1886180354920324</v>
      </c>
      <c r="AU152" s="8">
        <f>Table1[[#This Row],[mangrove.mn.ssp245.2050]]*Table1[[#This Row],[mangrove.weights.ssp245.2050]]</f>
        <v>2.7984682182469638</v>
      </c>
      <c r="AV152" s="7">
        <f t="shared" si="14"/>
        <v>0.56303516121949559</v>
      </c>
      <c r="AW152" s="5">
        <v>0.56237127000192233</v>
      </c>
      <c r="AX152" s="5">
        <v>1.9948604217213759E-3</v>
      </c>
      <c r="AY152" s="6">
        <f>(Table1[[#This Row],[seagrass.sd.ssp245.2100]]/Table1[[#This Row],[seagrass.mn.ssp245.2100]])^-1</f>
        <v>281.91008447430579</v>
      </c>
      <c r="AZ152" s="6">
        <f>Table1[[#This Row],[seagrass.weights.ssp245.2100]]*Table1[[#This Row],[seagrass.mn.ssp245.2100]]</f>
        <v>158.53813223216454</v>
      </c>
      <c r="BA152" s="5">
        <v>0.56791305165682626</v>
      </c>
      <c r="BB152" s="5">
        <v>2.8504349571069581E-3</v>
      </c>
      <c r="BC152" s="8">
        <f>(Table1[[#This Row],[corals.sd.ssp245.2100]]/Table1[[#This Row],[corals.mn.ssp245.2100]])^-1</f>
        <v>199.23733051366597</v>
      </c>
      <c r="BD152" s="8">
        <f>Table1[[#This Row],[corals.weights.ssp245.2100]]*Table1[[#This Row],[corals.mn.ssp245.2100]]</f>
        <v>113.14948037597574</v>
      </c>
      <c r="BE152" s="5">
        <v>0.66957027389368806</v>
      </c>
      <c r="BF152" s="5">
        <v>0.1436756027904349</v>
      </c>
      <c r="BG152" s="6">
        <f>(Table1[[#This Row],[mangrove.sd.ssp245.2100]]/Table1[[#This Row],[mangrove.mn.ssp245.2100]])^-1</f>
        <v>4.6602920808365962</v>
      </c>
      <c r="BH152" s="6">
        <f>Table1[[#This Row],[mangrove.weights.ssp245.2100]]*Table1[[#This Row],[mangrove.mn.ssp245.2100]]</f>
        <v>3.1203930449903452</v>
      </c>
      <c r="BI152" s="7">
        <f t="shared" si="15"/>
        <v>0.56567238776680762</v>
      </c>
      <c r="BJ152" s="5">
        <v>0.5825381444032115</v>
      </c>
      <c r="BK152" s="5">
        <f>NonZeroMin!$C$16</f>
        <v>9.4033807947367773E-4</v>
      </c>
      <c r="BL152" s="6">
        <f>(Table1[[#This Row],[seagrass.sd.ssp370.2050]]/Table1[[#This Row],[seagrass.mn.ssp370.2050]])^-1</f>
        <v>619.49862195229548</v>
      </c>
      <c r="BM152" s="6">
        <f>Table1[[#This Row],[seagrass.mn.ssp370.2050]]*Table1[[#This Row],[seagrass.weights.ssp370.2050]]</f>
        <v>360.88157769243685</v>
      </c>
      <c r="BN152" s="5">
        <v>0.59209668830442386</v>
      </c>
      <c r="BO152" s="5">
        <v>2.0168618392007588E-3</v>
      </c>
      <c r="BP152" s="6">
        <f>(Table1[[#This Row],[corals.sd.ssp370.2050]]/Table1[[#This Row],[corals.mn.ssp370.2050]])^-1</f>
        <v>293.57325167055552</v>
      </c>
      <c r="BQ152" s="6">
        <f>Table1[[#This Row],[corals.weights.ssp370.2050]]*Table1[[#This Row],[corals.mn.ssp370.2050]]</f>
        <v>173.8237500888971</v>
      </c>
      <c r="BR152" s="5">
        <v>0.50372195835165801</v>
      </c>
      <c r="BS152" s="5">
        <v>0.1693094658708848</v>
      </c>
      <c r="BT152" s="6">
        <f>(Table1[[#This Row],[mangrove.sd.ssp370.2050]]/Table1[[#This Row],[mangrove.mn.ssp370.2050]])^-1</f>
        <v>2.9751553214147859</v>
      </c>
      <c r="BU152" s="6">
        <f>Table1[[#This Row],[mangrove.weights.ssp370.2050]]*Table1[[#This Row],[mangrove.mn.ssp370.2050]]</f>
        <v>1.4986510649034124</v>
      </c>
      <c r="BV152" s="7">
        <f t="shared" si="16"/>
        <v>0.58534547016020189</v>
      </c>
      <c r="BW152" s="5">
        <v>0.5825381444032115</v>
      </c>
      <c r="BX152" s="5">
        <f>NonZeroMin!$C$19</f>
        <v>9.4033807947367773E-4</v>
      </c>
      <c r="BY152" s="8">
        <f>(Table1[[#This Row],[seagrass.sd.ssp370.2100]]/Table1[[#This Row],[seagrass.mn.ssp370.2100]])^-1</f>
        <v>619.49862195229548</v>
      </c>
      <c r="BZ152" s="8">
        <f>Table1[[#This Row],[seagrass.imp.ssp370.2100]]*Table1[[#This Row],[seagrass.mn.ssp370.2100]]</f>
        <v>360.88157769243685</v>
      </c>
      <c r="CA152" s="5">
        <v>0.59209668830442386</v>
      </c>
      <c r="CB152" s="5">
        <v>2.0168618392007588E-3</v>
      </c>
      <c r="CC152" s="8">
        <f>(Table1[[#This Row],[corals.sd.ssp370.2100]]/Table1[[#This Row],[corals.mn.ssp370.2100]])^-1</f>
        <v>293.57325167055552</v>
      </c>
      <c r="CD152" s="8">
        <f>Table1[[#This Row],[corals.weights.ssp370.2100]]*Table1[[#This Row],[corals.mn.ssp370.2100]]</f>
        <v>173.8237500888971</v>
      </c>
      <c r="CE152" s="5">
        <v>0.54298654344888875</v>
      </c>
      <c r="CF152" s="5">
        <v>0.1552464195412796</v>
      </c>
      <c r="CG152" s="12">
        <f>(Table1[[#This Row],[mangrove.sd.ssp370.2100]]/Table1[[#This Row],[mangrove.mn.ssp370.2100]])^-1</f>
        <v>3.4975785274359263</v>
      </c>
      <c r="CH152" s="17">
        <f>Table1[[#This Row],[mangrove.weights.ssp370.2100]]*Table1[[#This Row],[mangrove.mn.ssp370.2100]]</f>
        <v>1.8991380750534879</v>
      </c>
      <c r="CI152" s="9">
        <f t="shared" si="17"/>
        <v>0.58544877815587737</v>
      </c>
      <c r="CJ152" s="5"/>
      <c r="CL152" s="5"/>
      <c r="CM152" s="5"/>
      <c r="CP152" s="5"/>
      <c r="CT152" s="5"/>
    </row>
    <row r="153" spans="1:98" x14ac:dyDescent="0.25">
      <c r="A153" s="5" t="s">
        <v>196</v>
      </c>
      <c r="B153" s="5">
        <v>41.58934</v>
      </c>
      <c r="C153" s="5">
        <v>-2.0711020000000002</v>
      </c>
      <c r="E153" s="5">
        <v>0</v>
      </c>
      <c r="G153" s="5">
        <v>0</v>
      </c>
      <c r="I153" s="5">
        <v>0</v>
      </c>
      <c r="L153" s="6" t="str">
        <f>IF(Table1[[#This Row],[seagrass.mn.ssp126.2050]]="","",(Table1[[#This Row],[seagrass.sd.ssp126.2050]]/Table1[[#This Row],[seagrass.mn.ssp126.2050]])^-1)</f>
        <v/>
      </c>
      <c r="M153" s="6" t="str">
        <f>IF(Table1[[#This Row],[seagrass.weights.ssp126.2050]]="","",Table1[[#This Row],[seagrass.weights.ssp126.2050]]*Table1[[#This Row],[seagrass.mn.ssp126.2050]])</f>
        <v/>
      </c>
      <c r="P153" s="6" t="str">
        <f>IF(Table1[[#This Row],[corals.mn.ssp126.2050]]="","",(Table1[[#This Row],[corals.sd.ssp126.2050]]/Table1[[#This Row],[corals.mn.ssp126.2050]])^-1)</f>
        <v/>
      </c>
      <c r="Q153" s="6" t="str">
        <f>IF(Table1[[#This Row],[coral.weights.ssp126.2050]]="","",Table1[[#This Row],[coral.weights.ssp126.2050]]*Table1[[#This Row],[corals.mn.ssp126.2050]])</f>
        <v/>
      </c>
      <c r="T153" s="6" t="str">
        <f>IF(Table1[[#This Row],[mangrove.mn.ssp126.2050]]="","",(Table1[[#This Row],[mangrove.sd.ssp126.2050]]/Table1[[#This Row],[mangrove.mn.ssp126.2050]])^-1)</f>
        <v/>
      </c>
      <c r="U153" s="6" t="str">
        <f>IF(Table1[[#This Row],[mangrove.weights.ssp126.2050]]="","",Table1[[#This Row],[mangrove.weights.ssp126.2050]]*Table1[[#This Row],[mangrove.mn.ssp126.2050]])</f>
        <v/>
      </c>
      <c r="V153" s="7" t="e">
        <f t="shared" si="12"/>
        <v>#DIV/0!</v>
      </c>
      <c r="Y153" s="6" t="str">
        <f>IF(Table1[[#This Row],[seagrass.mn.ssp126.2100]]="", "", (Table1[[#This Row],[seagrass.sd.ssp126.2100]]/Table1[[#This Row],[seagrass.mn.ssp126.2100]])^-1)</f>
        <v/>
      </c>
      <c r="Z153" s="6" t="str">
        <f>IF(Table1[[#This Row],[seagrass.weights.ssp126.2100]]="","", Table1[[#This Row],[seagrass.weights.ssp126.2100]]*Table1[[#This Row],[seagrass.mn.ssp126.2100]])</f>
        <v/>
      </c>
      <c r="AC153" s="6" t="str">
        <f>IF(Table1[[#This Row],[corals.mn.ssp126.2100]]="","",(Table1[[#This Row],[corals.sd.ssp126.2100]]/Table1[[#This Row],[corals.mn.ssp126.2100]])^-1)</f>
        <v/>
      </c>
      <c r="AD153" s="6" t="str">
        <f>IF( Table1[[#This Row],[Coral.weights.ssp126.2100]]="","", Table1[[#This Row],[Coral.weights.ssp126.2100]]*Table1[[#This Row],[corals.mn.ssp126.2100]])</f>
        <v/>
      </c>
      <c r="AG153" s="8" t="str">
        <f>IF(Table1[[#This Row],[mangrove.mn.ssp126.2100]]="","",(Table1[[#This Row],[mangrove.sd.ssp126.2100]]/Table1[[#This Row],[mangrove.mn.ssp126.2100]])^-1)</f>
        <v/>
      </c>
      <c r="AH153" s="6" t="str">
        <f>IF(Table1[[#This Row],[mangrove.weights.ssp126.2100]]="","",Table1[[#This Row],[mangrove.weights.ssp126.2100]]*Table1[[#This Row],[mangrove.mn.ssp126.2100]])</f>
        <v/>
      </c>
      <c r="AI153" s="7" t="e">
        <f t="shared" si="13"/>
        <v>#DIV/0!</v>
      </c>
      <c r="AL153" s="6" t="str">
        <f>IF(Table1[[#This Row],[seagrass.mn.ssp245.2050]]="","",(Table1[[#This Row],[seagrass.sd.ssp245.2050]]/Table1[[#This Row],[seagrass.mn.ssp245.2050]])^-1)</f>
        <v/>
      </c>
      <c r="AM153" s="6" t="str">
        <f>IF(Table1[[#This Row],[seagrass.weights.ssp245.2050]]="","",Table1[[#This Row],[seagrass.weights.ssp245.2050]]*Table1[[#This Row],[seagrass.mn.ssp245.2050]])</f>
        <v/>
      </c>
      <c r="AS153" s="5"/>
      <c r="AT153" s="8"/>
      <c r="AU153" s="8"/>
      <c r="AV153" s="7" t="e">
        <f t="shared" si="14"/>
        <v>#DIV/0!</v>
      </c>
      <c r="AX153" s="5"/>
      <c r="AY153" s="6"/>
      <c r="AZ153" s="6"/>
      <c r="BB153" s="5"/>
      <c r="BC153" s="8"/>
      <c r="BD153" s="8"/>
      <c r="BE153" s="5"/>
      <c r="BF153" s="5"/>
      <c r="BG153" s="6"/>
      <c r="BH153" s="6"/>
      <c r="BI153" s="7" t="e">
        <f t="shared" si="15"/>
        <v>#DIV/0!</v>
      </c>
      <c r="BK153" s="5"/>
      <c r="BL153" s="6"/>
      <c r="BM153" s="6"/>
      <c r="BO153" s="5"/>
      <c r="BP153" s="6"/>
      <c r="BQ153" s="6"/>
      <c r="BR153" s="5"/>
      <c r="BS153" s="5"/>
      <c r="BT153" s="6"/>
      <c r="BU153" s="6"/>
      <c r="BV153" s="7" t="e">
        <f t="shared" si="16"/>
        <v>#DIV/0!</v>
      </c>
      <c r="BX153" s="5"/>
      <c r="BY153" s="8"/>
      <c r="BZ153" s="8"/>
      <c r="CA153" s="5"/>
      <c r="CB153" s="5"/>
      <c r="CC153" s="8"/>
      <c r="CD153" s="8"/>
      <c r="CE153" s="5"/>
      <c r="CF153" s="5"/>
      <c r="CG153" s="12"/>
      <c r="CH153" s="17"/>
      <c r="CI153" s="9" t="e">
        <f t="shared" si="17"/>
        <v>#DIV/0!</v>
      </c>
      <c r="CJ153" s="5"/>
      <c r="CL153" s="5"/>
      <c r="CM153" s="5"/>
      <c r="CP153" s="5"/>
      <c r="CT153" s="5"/>
    </row>
    <row r="154" spans="1:98" x14ac:dyDescent="0.25">
      <c r="A154" s="5" t="s">
        <v>197</v>
      </c>
      <c r="B154" s="5">
        <v>40.58934</v>
      </c>
      <c r="C154" s="5">
        <v>-2.0711020000000002</v>
      </c>
      <c r="E154" s="5">
        <v>0</v>
      </c>
      <c r="G154" s="5">
        <v>0</v>
      </c>
      <c r="I154" s="5">
        <v>0</v>
      </c>
      <c r="L154" s="6" t="str">
        <f>IF(Table1[[#This Row],[seagrass.mn.ssp126.2050]]="","",(Table1[[#This Row],[seagrass.sd.ssp126.2050]]/Table1[[#This Row],[seagrass.mn.ssp126.2050]])^-1)</f>
        <v/>
      </c>
      <c r="M154" s="6" t="str">
        <f>IF(Table1[[#This Row],[seagrass.weights.ssp126.2050]]="","",Table1[[#This Row],[seagrass.weights.ssp126.2050]]*Table1[[#This Row],[seagrass.mn.ssp126.2050]])</f>
        <v/>
      </c>
      <c r="P154" s="6" t="str">
        <f>IF(Table1[[#This Row],[corals.mn.ssp126.2050]]="","",(Table1[[#This Row],[corals.sd.ssp126.2050]]/Table1[[#This Row],[corals.mn.ssp126.2050]])^-1)</f>
        <v/>
      </c>
      <c r="Q154" s="6" t="str">
        <f>IF(Table1[[#This Row],[coral.weights.ssp126.2050]]="","",Table1[[#This Row],[coral.weights.ssp126.2050]]*Table1[[#This Row],[corals.mn.ssp126.2050]])</f>
        <v/>
      </c>
      <c r="T154" s="6" t="str">
        <f>IF(Table1[[#This Row],[mangrove.mn.ssp126.2050]]="","",(Table1[[#This Row],[mangrove.sd.ssp126.2050]]/Table1[[#This Row],[mangrove.mn.ssp126.2050]])^-1)</f>
        <v/>
      </c>
      <c r="U154" s="6" t="str">
        <f>IF(Table1[[#This Row],[mangrove.weights.ssp126.2050]]="","",Table1[[#This Row],[mangrove.weights.ssp126.2050]]*Table1[[#This Row],[mangrove.mn.ssp126.2050]])</f>
        <v/>
      </c>
      <c r="V154" s="7" t="e">
        <f t="shared" si="12"/>
        <v>#DIV/0!</v>
      </c>
      <c r="Y154" s="6" t="str">
        <f>IF(Table1[[#This Row],[seagrass.mn.ssp126.2100]]="", "", (Table1[[#This Row],[seagrass.sd.ssp126.2100]]/Table1[[#This Row],[seagrass.mn.ssp126.2100]])^-1)</f>
        <v/>
      </c>
      <c r="Z154" s="6" t="str">
        <f>IF(Table1[[#This Row],[seagrass.weights.ssp126.2100]]="","", Table1[[#This Row],[seagrass.weights.ssp126.2100]]*Table1[[#This Row],[seagrass.mn.ssp126.2100]])</f>
        <v/>
      </c>
      <c r="AC154" s="6" t="str">
        <f>IF(Table1[[#This Row],[corals.mn.ssp126.2100]]="","",(Table1[[#This Row],[corals.sd.ssp126.2100]]/Table1[[#This Row],[corals.mn.ssp126.2100]])^-1)</f>
        <v/>
      </c>
      <c r="AD154" s="6" t="str">
        <f>IF( Table1[[#This Row],[Coral.weights.ssp126.2100]]="","", Table1[[#This Row],[Coral.weights.ssp126.2100]]*Table1[[#This Row],[corals.mn.ssp126.2100]])</f>
        <v/>
      </c>
      <c r="AG154" s="8" t="str">
        <f>IF(Table1[[#This Row],[mangrove.mn.ssp126.2100]]="","",(Table1[[#This Row],[mangrove.sd.ssp126.2100]]/Table1[[#This Row],[mangrove.mn.ssp126.2100]])^-1)</f>
        <v/>
      </c>
      <c r="AH154" s="6" t="str">
        <f>IF(Table1[[#This Row],[mangrove.weights.ssp126.2100]]="","",Table1[[#This Row],[mangrove.weights.ssp126.2100]]*Table1[[#This Row],[mangrove.mn.ssp126.2100]])</f>
        <v/>
      </c>
      <c r="AI154" s="7" t="e">
        <f t="shared" si="13"/>
        <v>#DIV/0!</v>
      </c>
      <c r="AL154" s="6" t="str">
        <f>IF(Table1[[#This Row],[seagrass.mn.ssp245.2050]]="","",(Table1[[#This Row],[seagrass.sd.ssp245.2050]]/Table1[[#This Row],[seagrass.mn.ssp245.2050]])^-1)</f>
        <v/>
      </c>
      <c r="AM154" s="6" t="str">
        <f>IF(Table1[[#This Row],[seagrass.weights.ssp245.2050]]="","",Table1[[#This Row],[seagrass.weights.ssp245.2050]]*Table1[[#This Row],[seagrass.mn.ssp245.2050]])</f>
        <v/>
      </c>
      <c r="AS154" s="5"/>
      <c r="AT154" s="8"/>
      <c r="AU154" s="8"/>
      <c r="AV154" s="7" t="e">
        <f t="shared" si="14"/>
        <v>#DIV/0!</v>
      </c>
      <c r="AX154" s="5"/>
      <c r="AY154" s="6"/>
      <c r="AZ154" s="6"/>
      <c r="BB154" s="5"/>
      <c r="BC154" s="8"/>
      <c r="BD154" s="8"/>
      <c r="BE154" s="5"/>
      <c r="BF154" s="5"/>
      <c r="BG154" s="6"/>
      <c r="BH154" s="6"/>
      <c r="BI154" s="7" t="e">
        <f t="shared" si="15"/>
        <v>#DIV/0!</v>
      </c>
      <c r="BK154" s="5"/>
      <c r="BL154" s="6"/>
      <c r="BM154" s="6"/>
      <c r="BO154" s="5"/>
      <c r="BP154" s="6"/>
      <c r="BQ154" s="6"/>
      <c r="BR154" s="5"/>
      <c r="BS154" s="5"/>
      <c r="BT154" s="6"/>
      <c r="BU154" s="6"/>
      <c r="BV154" s="7" t="e">
        <f t="shared" si="16"/>
        <v>#DIV/0!</v>
      </c>
      <c r="BX154" s="5"/>
      <c r="BY154" s="8"/>
      <c r="BZ154" s="8"/>
      <c r="CA154" s="5"/>
      <c r="CB154" s="5"/>
      <c r="CC154" s="8"/>
      <c r="CD154" s="8"/>
      <c r="CE154" s="5"/>
      <c r="CF154" s="5"/>
      <c r="CG154" s="12"/>
      <c r="CH154" s="17"/>
      <c r="CI154" s="9" t="e">
        <f t="shared" si="17"/>
        <v>#DIV/0!</v>
      </c>
      <c r="CJ154" s="5"/>
      <c r="CL154" s="5"/>
      <c r="CM154" s="5"/>
      <c r="CP154" s="5"/>
      <c r="CT154" s="5"/>
    </row>
    <row r="155" spans="1:98" x14ac:dyDescent="0.25">
      <c r="A155" s="5" t="s">
        <v>198</v>
      </c>
      <c r="B155" s="5">
        <v>40.83934</v>
      </c>
      <c r="C155" s="5">
        <v>-2.0711020000000002</v>
      </c>
      <c r="D155" s="5">
        <v>24200000</v>
      </c>
      <c r="E155" s="5">
        <v>1</v>
      </c>
      <c r="F155" s="5">
        <v>40300000</v>
      </c>
      <c r="G155" s="5">
        <v>1</v>
      </c>
      <c r="H155" s="5">
        <v>33280000</v>
      </c>
      <c r="I155" s="5">
        <v>1</v>
      </c>
      <c r="J155" s="5">
        <v>0.64413146462958215</v>
      </c>
      <c r="K155" s="28">
        <f>NonZeroMin!$C$2</f>
        <v>9.6277348665939669E-4</v>
      </c>
      <c r="L155" s="6">
        <f>IF(Table1[[#This Row],[seagrass.mn.ssp126.2050]]="","",(Table1[[#This Row],[seagrass.sd.ssp126.2050]]/Table1[[#This Row],[seagrass.mn.ssp126.2050]])^-1)</f>
        <v>669.03739410665605</v>
      </c>
      <c r="M155" s="6">
        <f>IF(Table1[[#This Row],[seagrass.weights.ssp126.2050]]="","",Table1[[#This Row],[seagrass.weights.ssp126.2050]]*Table1[[#This Row],[seagrass.mn.ssp126.2050]])</f>
        <v>430.94803655787933</v>
      </c>
      <c r="N155" s="5">
        <v>0.65385883831137026</v>
      </c>
      <c r="O155" s="5">
        <f>NonZeroMin!$C$3</f>
        <v>8.8608041434714289E-4</v>
      </c>
      <c r="P155" s="6">
        <f>IF(Table1[[#This Row],[corals.mn.ssp126.2050]]="","",(Table1[[#This Row],[corals.sd.ssp126.2050]]/Table1[[#This Row],[corals.mn.ssp126.2050]])^-1)</f>
        <v>737.92268480861105</v>
      </c>
      <c r="Q155" s="6">
        <f>IF(Table1[[#This Row],[coral.weights.ssp126.2050]]="","",Table1[[#This Row],[coral.weights.ssp126.2050]]*Table1[[#This Row],[corals.mn.ssp126.2050]])</f>
        <v>482.49726945256583</v>
      </c>
      <c r="R155" s="5">
        <v>0.6574314113345554</v>
      </c>
      <c r="S155" s="5">
        <v>0.202605244783123</v>
      </c>
      <c r="T155" s="6">
        <f>IF(Table1[[#This Row],[mangrove.mn.ssp126.2050]]="","",(Table1[[#This Row],[mangrove.sd.ssp126.2050]]/Table1[[#This Row],[mangrove.mn.ssp126.2050]])^-1)</f>
        <v>3.2448884136158327</v>
      </c>
      <c r="U155" s="6">
        <f>IF(Table1[[#This Row],[mangrove.weights.ssp126.2050]]="","",Table1[[#This Row],[mangrove.weights.ssp126.2050]]*Table1[[#This Row],[mangrove.mn.ssp126.2050]])</f>
        <v>2.1332915693866035</v>
      </c>
      <c r="V155" s="7">
        <f t="shared" si="12"/>
        <v>0.64925214333492254</v>
      </c>
      <c r="W155" s="5">
        <v>0.64413146462958215</v>
      </c>
      <c r="X155" s="5">
        <f>NonZeroMin!$C$5</f>
        <v>9.4124857450742275E-4</v>
      </c>
      <c r="Y155" s="6">
        <f>IF(Table1[[#This Row],[seagrass.mn.ssp126.2100]]="", "", (Table1[[#This Row],[seagrass.sd.ssp126.2100]]/Table1[[#This Row],[seagrass.mn.ssp126.2100]])^-1)</f>
        <v>684.33725380850763</v>
      </c>
      <c r="Z155" s="6">
        <f>IF(Table1[[#This Row],[seagrass.weights.ssp126.2100]]="","", Table1[[#This Row],[seagrass.weights.ssp126.2100]]*Table1[[#This Row],[seagrass.mn.ssp126.2100]])</f>
        <v>440.80315759626012</v>
      </c>
      <c r="AA155" s="5">
        <v>0.65385883831137026</v>
      </c>
      <c r="AB155" s="5">
        <f>NonZeroMin!$C$6</f>
        <v>9.0900273914041208E-4</v>
      </c>
      <c r="AC155" s="6">
        <f>IF(Table1[[#This Row],[corals.mn.ssp126.2100]]="","",(Table1[[#This Row],[corals.sd.ssp126.2100]]/Table1[[#This Row],[corals.mn.ssp126.2100]])^-1)</f>
        <v>719.31448625741689</v>
      </c>
      <c r="AD155" s="6">
        <f>IF( Table1[[#This Row],[Coral.weights.ssp126.2100]]="","", Table1[[#This Row],[Coral.weights.ssp126.2100]]*Table1[[#This Row],[corals.mn.ssp126.2100]])</f>
        <v>470.33013436481474</v>
      </c>
      <c r="AE155" s="5">
        <v>0.69979434121100081</v>
      </c>
      <c r="AF155" s="5">
        <v>0.13936827649406969</v>
      </c>
      <c r="AG155" s="8">
        <f>IF(Table1[[#This Row],[mangrove.mn.ssp126.2100]]="","",(Table1[[#This Row],[mangrove.sd.ssp126.2100]]/Table1[[#This Row],[mangrove.mn.ssp126.2100]])^-1)</f>
        <v>5.0211881700408201</v>
      </c>
      <c r="AH155" s="6">
        <f>IF(Table1[[#This Row],[mangrove.weights.ssp126.2100]]="","",Table1[[#This Row],[mangrove.weights.ssp126.2100]]*Table1[[#This Row],[mangrove.mn.ssp126.2100]])</f>
        <v>3.5137990675501865</v>
      </c>
      <c r="AI155" s="7">
        <f t="shared" si="13"/>
        <v>0.64929698916980494</v>
      </c>
      <c r="AJ155" s="5">
        <v>0.64413146462958215</v>
      </c>
      <c r="AK155" s="5">
        <f>NonZeroMin!$C$9</f>
        <v>9.4246577305150765E-4</v>
      </c>
      <c r="AL155" s="6">
        <f>IF(Table1[[#This Row],[seagrass.mn.ssp245.2050]]="","",(Table1[[#This Row],[seagrass.sd.ssp245.2050]]/Table1[[#This Row],[seagrass.mn.ssp245.2050]])^-1)</f>
        <v>683.4534293420744</v>
      </c>
      <c r="AM155" s="6">
        <f>IF(Table1[[#This Row],[seagrass.weights.ssp245.2050]]="","",Table1[[#This Row],[seagrass.weights.ssp245.2050]]*Table1[[#This Row],[seagrass.mn.ssp245.2050]])</f>
        <v>440.23385844822104</v>
      </c>
      <c r="AN155" s="5">
        <v>0.65385883831137026</v>
      </c>
      <c r="AO155" s="5">
        <f>NonZeroMin!$C$10</f>
        <v>8.871730941705804E-4</v>
      </c>
      <c r="AP155" s="6">
        <f>(Table1[[#This Row],[corals.sd.ssp245.2050]]/Table1[[#This Row],[corals.mn.ssp245.2050]])^-1</f>
        <v>737.01382808803953</v>
      </c>
      <c r="AQ155" s="6">
        <f>Table1[[#This Row],[coral.weights.ssp245.2050]]*Table1[[#This Row],[corals.mn.ssp245.2050]]</f>
        <v>481.9030054530615</v>
      </c>
      <c r="AR155" s="5">
        <v>0.72703618865089215</v>
      </c>
      <c r="AS155" s="5">
        <v>0.17396846215279421</v>
      </c>
      <c r="AT155" s="8">
        <f>(Table1[[#This Row],[mangrove.sd.ssp245.2050]]/Table1[[#This Row],[mangrove.mn.ssp245.2050]])^-1</f>
        <v>4.1791263752871819</v>
      </c>
      <c r="AU155" s="8">
        <f>Table1[[#This Row],[mangrove.mn.ssp245.2050]]*Table1[[#This Row],[mangrove.weights.ssp245.2050]]</f>
        <v>3.0383761117792107</v>
      </c>
      <c r="AV155" s="7">
        <f t="shared" si="14"/>
        <v>0.64940693391001914</v>
      </c>
      <c r="AW155" s="5">
        <v>0.64413146462958215</v>
      </c>
      <c r="AX155" s="5">
        <f>NonZeroMin!$C$12</f>
        <v>9.4048968592101831E-4</v>
      </c>
      <c r="AY155" s="6">
        <f>(Table1[[#This Row],[seagrass.sd.ssp245.2100]]/Table1[[#This Row],[seagrass.mn.ssp245.2100]])^-1</f>
        <v>684.88945096594705</v>
      </c>
      <c r="AZ155" s="6">
        <f>Table1[[#This Row],[seagrass.weights.ssp245.2100]]*Table1[[#This Row],[seagrass.mn.ssp245.2100]]</f>
        <v>441.15884516004587</v>
      </c>
      <c r="BA155" s="5">
        <v>0.65385883831137026</v>
      </c>
      <c r="BB155" s="5">
        <f>NonZeroMin!$C$13</f>
        <v>8.8505487379242798E-4</v>
      </c>
      <c r="BC155" s="8">
        <f>(Table1[[#This Row],[corals.sd.ssp245.2100]]/Table1[[#This Row],[corals.mn.ssp245.2100]])^-1</f>
        <v>738.77773872890941</v>
      </c>
      <c r="BD155" s="8">
        <f>Table1[[#This Row],[corals.weights.ssp245.2100]]*Table1[[#This Row],[corals.mn.ssp245.2100]]</f>
        <v>483.05635401558573</v>
      </c>
      <c r="BE155" s="5">
        <v>0.72683771568581057</v>
      </c>
      <c r="BF155" s="5">
        <v>0.16088743501620481</v>
      </c>
      <c r="BG155" s="6">
        <f>(Table1[[#This Row],[mangrove.sd.ssp245.2100]]/Table1[[#This Row],[mangrove.mn.ssp245.2100]])^-1</f>
        <v>4.5176785596252591</v>
      </c>
      <c r="BH155" s="6">
        <f>Table1[[#This Row],[mangrove.weights.ssp245.2100]]*Table1[[#This Row],[mangrove.mn.ssp245.2100]]</f>
        <v>3.2836191644807862</v>
      </c>
      <c r="BI155" s="7">
        <f t="shared" si="15"/>
        <v>0.64942490216528859</v>
      </c>
      <c r="BJ155" s="5">
        <v>0.64413146462958215</v>
      </c>
      <c r="BK155" s="5">
        <f>NonZeroMin!$C$16</f>
        <v>9.4033807947367773E-4</v>
      </c>
      <c r="BL155" s="6">
        <f>(Table1[[#This Row],[seagrass.sd.ssp370.2050]]/Table1[[#This Row],[seagrass.mn.ssp370.2050]])^-1</f>
        <v>684.99987258849796</v>
      </c>
      <c r="BM155" s="6">
        <f>Table1[[#This Row],[seagrass.mn.ssp370.2050]]*Table1[[#This Row],[seagrass.weights.ssp370.2050]]</f>
        <v>441.22997120150637</v>
      </c>
      <c r="BN155" s="5">
        <v>0.65385883831137026</v>
      </c>
      <c r="BO155" s="5">
        <f>NonZeroMin!$C$17</f>
        <v>8.8537505761509139E-4</v>
      </c>
      <c r="BP155" s="6">
        <f>(Table1[[#This Row],[corals.sd.ssp370.2050]]/Table1[[#This Row],[corals.mn.ssp370.2050]])^-1</f>
        <v>738.51056982862212</v>
      </c>
      <c r="BQ155" s="6">
        <f>Table1[[#This Row],[corals.weights.ssp370.2050]]*Table1[[#This Row],[corals.mn.ssp370.2050]]</f>
        <v>482.88166326881094</v>
      </c>
      <c r="BR155" s="5">
        <v>0.55858866876697866</v>
      </c>
      <c r="BS155" s="5">
        <v>0.22085753867203969</v>
      </c>
      <c r="BT155" s="6">
        <f>(Table1[[#This Row],[mangrove.sd.ssp370.2050]]/Table1[[#This Row],[mangrove.mn.ssp370.2050]])^-1</f>
        <v>2.5291809015242612</v>
      </c>
      <c r="BU155" s="6">
        <f>Table1[[#This Row],[mangrove.weights.ssp370.2050]]*Table1[[#This Row],[mangrove.mn.ssp370.2050]]</f>
        <v>1.4127717928533041</v>
      </c>
      <c r="BV155" s="7">
        <f t="shared" si="16"/>
        <v>0.64901731419587971</v>
      </c>
      <c r="BW155" s="5">
        <v>0.64413146462958215</v>
      </c>
      <c r="BX155" s="5">
        <f>NonZeroMin!$C$19</f>
        <v>9.4033807947367773E-4</v>
      </c>
      <c r="BY155" s="8">
        <f>(Table1[[#This Row],[seagrass.sd.ssp370.2100]]/Table1[[#This Row],[seagrass.mn.ssp370.2100]])^-1</f>
        <v>684.99987258849796</v>
      </c>
      <c r="BZ155" s="8">
        <f>Table1[[#This Row],[seagrass.imp.ssp370.2100]]*Table1[[#This Row],[seagrass.mn.ssp370.2100]]</f>
        <v>441.22997120150637</v>
      </c>
      <c r="CA155" s="5">
        <v>0.65385883831137026</v>
      </c>
      <c r="CB155" s="5">
        <f>NonZeroMin!$C$20</f>
        <v>8.8537505761509139E-4</v>
      </c>
      <c r="CC155" s="8">
        <f>(Table1[[#This Row],[corals.sd.ssp370.2100]]/Table1[[#This Row],[corals.mn.ssp370.2100]])^-1</f>
        <v>738.51056982862212</v>
      </c>
      <c r="CD155" s="8">
        <f>Table1[[#This Row],[corals.weights.ssp370.2100]]*Table1[[#This Row],[corals.mn.ssp370.2100]]</f>
        <v>482.88166326881094</v>
      </c>
      <c r="CE155" s="5">
        <v>0.66465041434849015</v>
      </c>
      <c r="CF155" s="5">
        <v>0.24347937642862019</v>
      </c>
      <c r="CG155" s="12">
        <f>(Table1[[#This Row],[mangrove.sd.ssp370.2100]]/Table1[[#This Row],[mangrove.mn.ssp370.2100]])^-1</f>
        <v>2.7298016944911261</v>
      </c>
      <c r="CH155" s="17">
        <f>Table1[[#This Row],[mangrove.weights.ssp370.2100]]*Table1[[#This Row],[mangrove.mn.ssp370.2100]]</f>
        <v>1.8143638273327374</v>
      </c>
      <c r="CI155" s="9">
        <f t="shared" si="17"/>
        <v>0.64920759466747402</v>
      </c>
      <c r="CJ155" s="5"/>
      <c r="CL155" s="5"/>
      <c r="CM155" s="5"/>
      <c r="CP155" s="5"/>
      <c r="CT155" s="5"/>
    </row>
    <row r="156" spans="1:98" x14ac:dyDescent="0.25">
      <c r="A156" s="5" t="s">
        <v>199</v>
      </c>
      <c r="B156" s="5">
        <v>41.08934</v>
      </c>
      <c r="C156" s="5">
        <v>-2.3211020000000002</v>
      </c>
      <c r="D156" s="5">
        <v>13400000</v>
      </c>
      <c r="E156" s="5">
        <v>1</v>
      </c>
      <c r="F156" s="5">
        <v>21270000</v>
      </c>
      <c r="G156" s="5">
        <v>1</v>
      </c>
      <c r="H156" s="5">
        <v>5900000</v>
      </c>
      <c r="I156" s="5">
        <v>1</v>
      </c>
      <c r="J156" s="5">
        <v>0.64966802864066919</v>
      </c>
      <c r="K156" s="28">
        <f>NonZeroMin!$C$2</f>
        <v>9.6277348665939669E-4</v>
      </c>
      <c r="L156" s="6">
        <f>IF(Table1[[#This Row],[seagrass.mn.ssp126.2050]]="","",(Table1[[#This Row],[seagrass.sd.ssp126.2050]]/Table1[[#This Row],[seagrass.mn.ssp126.2050]])^-1)</f>
        <v>674.7880344055468</v>
      </c>
      <c r="M156" s="6">
        <f>IF(Table1[[#This Row],[seagrass.weights.ssp126.2050]]="","",Table1[[#This Row],[seagrass.weights.ssp126.2050]]*Table1[[#This Row],[seagrass.mn.ssp126.2050]])</f>
        <v>438.38821206256364</v>
      </c>
      <c r="N156" s="5">
        <v>0.65933509809018886</v>
      </c>
      <c r="O156" s="5">
        <f>NonZeroMin!$C$3</f>
        <v>8.8608041434714289E-4</v>
      </c>
      <c r="P156" s="6">
        <f>IF(Table1[[#This Row],[corals.mn.ssp126.2050]]="","",(Table1[[#This Row],[corals.sd.ssp126.2050]]/Table1[[#This Row],[corals.mn.ssp126.2050]])^-1)</f>
        <v>744.10300398749007</v>
      </c>
      <c r="Q156" s="6">
        <f>IF(Table1[[#This Row],[coral.weights.ssp126.2050]]="","",Table1[[#This Row],[coral.weights.ssp126.2050]]*Table1[[#This Row],[corals.mn.ssp126.2050]])</f>
        <v>490.61322712329599</v>
      </c>
      <c r="R156" s="5">
        <v>0.53318607386825012</v>
      </c>
      <c r="S156" s="5">
        <v>0.1263005965288532</v>
      </c>
      <c r="T156" s="6">
        <f>IF(Table1[[#This Row],[mangrove.mn.ssp126.2050]]="","",(Table1[[#This Row],[mangrove.sd.ssp126.2050]]/Table1[[#This Row],[mangrove.mn.ssp126.2050]])^-1)</f>
        <v>4.2215641772241703</v>
      </c>
      <c r="U156" s="6">
        <f>IF(Table1[[#This Row],[mangrove.weights.ssp126.2050]]="","",Table1[[#This Row],[mangrove.weights.ssp126.2050]]*Table1[[#This Row],[mangrove.mn.ssp126.2050]])</f>
        <v>2.2508792292370052</v>
      </c>
      <c r="V156" s="7">
        <f t="shared" si="12"/>
        <v>0.65437711445543845</v>
      </c>
      <c r="W156" s="5">
        <v>0.64966802864066919</v>
      </c>
      <c r="X156" s="5">
        <f>NonZeroMin!$C$5</f>
        <v>9.4124857450742275E-4</v>
      </c>
      <c r="Y156" s="6">
        <f>IF(Table1[[#This Row],[seagrass.mn.ssp126.2100]]="", "", (Table1[[#This Row],[seagrass.sd.ssp126.2100]]/Table1[[#This Row],[seagrass.mn.ssp126.2100]])^-1)</f>
        <v>690.21940243644519</v>
      </c>
      <c r="Z156" s="6">
        <f>IF(Table1[[#This Row],[seagrass.weights.ssp126.2100]]="","", Table1[[#This Row],[seagrass.weights.ssp126.2100]]*Table1[[#This Row],[seagrass.mn.ssp126.2100]])</f>
        <v>448.41347851042605</v>
      </c>
      <c r="AA156" s="5">
        <v>0.65933509809018886</v>
      </c>
      <c r="AB156" s="5">
        <f>NonZeroMin!$C$6</f>
        <v>9.0900273914041208E-4</v>
      </c>
      <c r="AC156" s="6">
        <f>IF(Table1[[#This Row],[corals.mn.ssp126.2100]]="","",(Table1[[#This Row],[corals.sd.ssp126.2100]]/Table1[[#This Row],[corals.mn.ssp126.2100]])^-1)</f>
        <v>725.33895630906625</v>
      </c>
      <c r="AD156" s="6">
        <f>IF( Table1[[#This Row],[Coral.weights.ssp126.2100]]="","", Table1[[#This Row],[Coral.weights.ssp126.2100]]*Table1[[#This Row],[corals.mn.ssp126.2100]])</f>
        <v>478.24143190667343</v>
      </c>
      <c r="AE156" s="5">
        <v>0.56172147973506303</v>
      </c>
      <c r="AF156" s="5">
        <v>0.10694333407706121</v>
      </c>
      <c r="AG156" s="8">
        <f>IF(Table1[[#This Row],[mangrove.mn.ssp126.2100]]="","",(Table1[[#This Row],[mangrove.sd.ssp126.2100]]/Table1[[#This Row],[mangrove.mn.ssp126.2100]])^-1)</f>
        <v>5.2525151247884034</v>
      </c>
      <c r="AH156" s="6">
        <f>IF(Table1[[#This Row],[mangrove.weights.ssp126.2100]]="","",Table1[[#This Row],[mangrove.weights.ssp126.2100]]*Table1[[#This Row],[mangrove.mn.ssp126.2100]])</f>
        <v>2.9504505682269411</v>
      </c>
      <c r="AI156" s="7">
        <f t="shared" si="13"/>
        <v>0.65427804508074605</v>
      </c>
      <c r="AJ156" s="5">
        <v>0.64966802864066919</v>
      </c>
      <c r="AK156" s="5">
        <f>NonZeroMin!$C$9</f>
        <v>9.4246577305150765E-4</v>
      </c>
      <c r="AL156" s="6">
        <f>IF(Table1[[#This Row],[seagrass.mn.ssp245.2050]]="","",(Table1[[#This Row],[seagrass.sd.ssp245.2050]]/Table1[[#This Row],[seagrass.mn.ssp245.2050]])^-1)</f>
        <v>689.32798115010542</v>
      </c>
      <c r="AM156" s="6">
        <f>IF(Table1[[#This Row],[seagrass.weights.ssp245.2050]]="","",Table1[[#This Row],[seagrass.weights.ssp245.2050]]*Table1[[#This Row],[seagrass.mn.ssp245.2050]])</f>
        <v>447.83435060064136</v>
      </c>
      <c r="AN156" s="5">
        <v>0.65933509809018886</v>
      </c>
      <c r="AO156" s="5">
        <f>NonZeroMin!$C$10</f>
        <v>8.871730941705804E-4</v>
      </c>
      <c r="AP156" s="6">
        <f>(Table1[[#This Row],[corals.sd.ssp245.2050]]/Table1[[#This Row],[corals.mn.ssp245.2050]])^-1</f>
        <v>743.18653532499457</v>
      </c>
      <c r="AQ156" s="6">
        <f>Table1[[#This Row],[coral.weights.ssp245.2050]]*Table1[[#This Row],[corals.mn.ssp245.2050]]</f>
        <v>490.0089671678129</v>
      </c>
      <c r="AR156" s="5">
        <v>0.58973388952679862</v>
      </c>
      <c r="AS156" s="5">
        <v>0.1502385214341822</v>
      </c>
      <c r="AT156" s="8">
        <f>(Table1[[#This Row],[mangrove.sd.ssp245.2050]]/Table1[[#This Row],[mangrove.mn.ssp245.2050]])^-1</f>
        <v>3.9253174478634256</v>
      </c>
      <c r="AU156" s="8">
        <f>Table1[[#This Row],[mangrove.mn.ssp245.2050]]*Table1[[#This Row],[mangrove.weights.ssp245.2050]]</f>
        <v>2.3148927261559047</v>
      </c>
      <c r="AV156" s="7">
        <f t="shared" si="14"/>
        <v>0.65450580545863024</v>
      </c>
      <c r="AW156" s="5">
        <v>0.64966802864066919</v>
      </c>
      <c r="AX156" s="5">
        <f>NonZeroMin!$C$12</f>
        <v>9.4048968592101831E-4</v>
      </c>
      <c r="AY156" s="6">
        <f>(Table1[[#This Row],[seagrass.sd.ssp245.2100]]/Table1[[#This Row],[seagrass.mn.ssp245.2100]])^-1</f>
        <v>690.7763459462625</v>
      </c>
      <c r="AZ156" s="6">
        <f>Table1[[#This Row],[seagrass.weights.ssp245.2100]]*Table1[[#This Row],[seagrass.mn.ssp245.2100]]</f>
        <v>448.77530690251325</v>
      </c>
      <c r="BA156" s="5">
        <v>0.65933509809018886</v>
      </c>
      <c r="BB156" s="5">
        <f>NonZeroMin!$C$13</f>
        <v>8.8505487379242798E-4</v>
      </c>
      <c r="BC156" s="8">
        <f>(Table1[[#This Row],[corals.sd.ssp245.2100]]/Table1[[#This Row],[corals.mn.ssp245.2100]])^-1</f>
        <v>744.96521923546038</v>
      </c>
      <c r="BD156" s="8">
        <f>Table1[[#This Row],[corals.weights.ssp245.2100]]*Table1[[#This Row],[corals.mn.ssp245.2100]]</f>
        <v>491.1817158983913</v>
      </c>
      <c r="BE156" s="5">
        <v>0.59639105765299572</v>
      </c>
      <c r="BF156" s="5">
        <v>0.15402835363375239</v>
      </c>
      <c r="BG156" s="6">
        <f>(Table1[[#This Row],[mangrove.sd.ssp245.2100]]/Table1[[#This Row],[mangrove.mn.ssp245.2100]])^-1</f>
        <v>3.8719563222177293</v>
      </c>
      <c r="BH156" s="6">
        <f>Table1[[#This Row],[mangrove.weights.ssp245.2100]]*Table1[[#This Row],[mangrove.mn.ssp245.2100]]</f>
        <v>2.3092001261936352</v>
      </c>
      <c r="BI156" s="7">
        <f t="shared" si="15"/>
        <v>0.65452721084665</v>
      </c>
      <c r="BJ156" s="5">
        <v>0.64966802864066919</v>
      </c>
      <c r="BK156" s="5">
        <f>NonZeroMin!$C$16</f>
        <v>9.4033807947367773E-4</v>
      </c>
      <c r="BL156" s="6">
        <f>(Table1[[#This Row],[seagrass.sd.ssp370.2050]]/Table1[[#This Row],[seagrass.mn.ssp370.2050]])^-1</f>
        <v>690.88771668621439</v>
      </c>
      <c r="BM156" s="6">
        <f>Table1[[#This Row],[seagrass.mn.ssp370.2050]]*Table1[[#This Row],[seagrass.weights.ssp370.2050]]</f>
        <v>448.84766091158605</v>
      </c>
      <c r="BN156" s="5">
        <v>0.65933509809018886</v>
      </c>
      <c r="BO156" s="5">
        <f>NonZeroMin!$C$17</f>
        <v>8.8537505761509139E-4</v>
      </c>
      <c r="BP156" s="6">
        <f>(Table1[[#This Row],[corals.sd.ssp370.2050]]/Table1[[#This Row],[corals.mn.ssp370.2050]])^-1</f>
        <v>744.69581271717811</v>
      </c>
      <c r="BQ156" s="6">
        <f>Table1[[#This Row],[corals.weights.ssp370.2050]]*Table1[[#This Row],[corals.mn.ssp370.2050]]</f>
        <v>491.00408672523355</v>
      </c>
      <c r="BR156" s="5">
        <v>0.49907071752595061</v>
      </c>
      <c r="BS156" s="5">
        <v>0.1126838310732997</v>
      </c>
      <c r="BT156" s="6">
        <f>(Table1[[#This Row],[mangrove.sd.ssp370.2050]]/Table1[[#This Row],[mangrove.mn.ssp370.2050]])^-1</f>
        <v>4.4289470172638179</v>
      </c>
      <c r="BU156" s="6">
        <f>Table1[[#This Row],[mangrove.weights.ssp370.2050]]*Table1[[#This Row],[mangrove.mn.ssp370.2050]]</f>
        <v>2.2103577657902722</v>
      </c>
      <c r="BV156" s="7">
        <f t="shared" si="16"/>
        <v>0.65420412727550203</v>
      </c>
      <c r="BW156" s="5">
        <v>0.64966802864066919</v>
      </c>
      <c r="BX156" s="5">
        <f>NonZeroMin!$C$19</f>
        <v>9.4033807947367773E-4</v>
      </c>
      <c r="BY156" s="8">
        <f>(Table1[[#This Row],[seagrass.sd.ssp370.2100]]/Table1[[#This Row],[seagrass.mn.ssp370.2100]])^-1</f>
        <v>690.88771668621439</v>
      </c>
      <c r="BZ156" s="8">
        <f>Table1[[#This Row],[seagrass.imp.ssp370.2100]]*Table1[[#This Row],[seagrass.mn.ssp370.2100]]</f>
        <v>448.84766091158605</v>
      </c>
      <c r="CA156" s="5">
        <v>0.65933509809018886</v>
      </c>
      <c r="CB156" s="5">
        <f>NonZeroMin!$C$20</f>
        <v>8.8537505761509139E-4</v>
      </c>
      <c r="CC156" s="8">
        <f>(Table1[[#This Row],[corals.sd.ssp370.2100]]/Table1[[#This Row],[corals.mn.ssp370.2100]])^-1</f>
        <v>744.69581271717811</v>
      </c>
      <c r="CD156" s="8">
        <f>Table1[[#This Row],[corals.weights.ssp370.2100]]*Table1[[#This Row],[corals.mn.ssp370.2100]]</f>
        <v>491.00408672523355</v>
      </c>
      <c r="CE156" s="5">
        <v>0.52258009405310091</v>
      </c>
      <c r="CF156" s="5">
        <v>0.1245378680170966</v>
      </c>
      <c r="CG156" s="12">
        <f>(Table1[[#This Row],[mangrove.sd.ssp370.2100]]/Table1[[#This Row],[mangrove.mn.ssp370.2100]])^-1</f>
        <v>4.1961541687975661</v>
      </c>
      <c r="CH156" s="17">
        <f>Table1[[#This Row],[mangrove.weights.ssp370.2100]]*Table1[[#This Row],[mangrove.mn.ssp370.2100]]</f>
        <v>2.1928266401915435</v>
      </c>
      <c r="CI156" s="9">
        <f t="shared" si="17"/>
        <v>0.65429772695481803</v>
      </c>
      <c r="CJ156" s="5"/>
      <c r="CL156" s="5"/>
      <c r="CM156" s="5"/>
      <c r="CP156" s="5"/>
      <c r="CT156" s="5"/>
    </row>
    <row r="157" spans="1:98" x14ac:dyDescent="0.25">
      <c r="A157" s="5" t="s">
        <v>200</v>
      </c>
      <c r="B157" s="5">
        <v>41.33934</v>
      </c>
      <c r="C157" s="5">
        <v>-2.3211020000000002</v>
      </c>
      <c r="E157" s="5">
        <v>0</v>
      </c>
      <c r="G157" s="5">
        <v>0</v>
      </c>
      <c r="I157" s="5">
        <v>0</v>
      </c>
      <c r="L157" s="6" t="str">
        <f>IF(Table1[[#This Row],[seagrass.mn.ssp126.2050]]="","",(Table1[[#This Row],[seagrass.sd.ssp126.2050]]/Table1[[#This Row],[seagrass.mn.ssp126.2050]])^-1)</f>
        <v/>
      </c>
      <c r="M157" s="6" t="str">
        <f>IF(Table1[[#This Row],[seagrass.weights.ssp126.2050]]="","",Table1[[#This Row],[seagrass.weights.ssp126.2050]]*Table1[[#This Row],[seagrass.mn.ssp126.2050]])</f>
        <v/>
      </c>
      <c r="P157" s="6" t="str">
        <f>IF(Table1[[#This Row],[corals.mn.ssp126.2050]]="","",(Table1[[#This Row],[corals.sd.ssp126.2050]]/Table1[[#This Row],[corals.mn.ssp126.2050]])^-1)</f>
        <v/>
      </c>
      <c r="Q157" s="6" t="str">
        <f>IF(Table1[[#This Row],[coral.weights.ssp126.2050]]="","",Table1[[#This Row],[coral.weights.ssp126.2050]]*Table1[[#This Row],[corals.mn.ssp126.2050]])</f>
        <v/>
      </c>
      <c r="T157" s="6" t="str">
        <f>IF(Table1[[#This Row],[mangrove.mn.ssp126.2050]]="","",(Table1[[#This Row],[mangrove.sd.ssp126.2050]]/Table1[[#This Row],[mangrove.mn.ssp126.2050]])^-1)</f>
        <v/>
      </c>
      <c r="U157" s="6" t="str">
        <f>IF(Table1[[#This Row],[mangrove.weights.ssp126.2050]]="","",Table1[[#This Row],[mangrove.weights.ssp126.2050]]*Table1[[#This Row],[mangrove.mn.ssp126.2050]])</f>
        <v/>
      </c>
      <c r="V157" s="7" t="e">
        <f t="shared" si="12"/>
        <v>#DIV/0!</v>
      </c>
      <c r="Y157" s="6" t="str">
        <f>IF(Table1[[#This Row],[seagrass.mn.ssp126.2100]]="", "", (Table1[[#This Row],[seagrass.sd.ssp126.2100]]/Table1[[#This Row],[seagrass.mn.ssp126.2100]])^-1)</f>
        <v/>
      </c>
      <c r="Z157" s="6" t="str">
        <f>IF(Table1[[#This Row],[seagrass.weights.ssp126.2100]]="","", Table1[[#This Row],[seagrass.weights.ssp126.2100]]*Table1[[#This Row],[seagrass.mn.ssp126.2100]])</f>
        <v/>
      </c>
      <c r="AC157" s="6" t="str">
        <f>IF(Table1[[#This Row],[corals.mn.ssp126.2100]]="","",(Table1[[#This Row],[corals.sd.ssp126.2100]]/Table1[[#This Row],[corals.mn.ssp126.2100]])^-1)</f>
        <v/>
      </c>
      <c r="AD157" s="6" t="str">
        <f>IF( Table1[[#This Row],[Coral.weights.ssp126.2100]]="","", Table1[[#This Row],[Coral.weights.ssp126.2100]]*Table1[[#This Row],[corals.mn.ssp126.2100]])</f>
        <v/>
      </c>
      <c r="AG157" s="8" t="str">
        <f>IF(Table1[[#This Row],[mangrove.mn.ssp126.2100]]="","",(Table1[[#This Row],[mangrove.sd.ssp126.2100]]/Table1[[#This Row],[mangrove.mn.ssp126.2100]])^-1)</f>
        <v/>
      </c>
      <c r="AH157" s="6" t="str">
        <f>IF(Table1[[#This Row],[mangrove.weights.ssp126.2100]]="","",Table1[[#This Row],[mangrove.weights.ssp126.2100]]*Table1[[#This Row],[mangrove.mn.ssp126.2100]])</f>
        <v/>
      </c>
      <c r="AI157" s="7" t="e">
        <f t="shared" si="13"/>
        <v>#DIV/0!</v>
      </c>
      <c r="AL157" s="6" t="str">
        <f>IF(Table1[[#This Row],[seagrass.mn.ssp245.2050]]="","",(Table1[[#This Row],[seagrass.sd.ssp245.2050]]/Table1[[#This Row],[seagrass.mn.ssp245.2050]])^-1)</f>
        <v/>
      </c>
      <c r="AM157" s="6" t="str">
        <f>IF(Table1[[#This Row],[seagrass.weights.ssp245.2050]]="","",Table1[[#This Row],[seagrass.weights.ssp245.2050]]*Table1[[#This Row],[seagrass.mn.ssp245.2050]])</f>
        <v/>
      </c>
      <c r="AS157" s="5"/>
      <c r="AT157" s="8"/>
      <c r="AU157" s="8"/>
      <c r="AV157" s="7" t="e">
        <f t="shared" si="14"/>
        <v>#DIV/0!</v>
      </c>
      <c r="AX157" s="5"/>
      <c r="AY157" s="6"/>
      <c r="AZ157" s="6"/>
      <c r="BB157" s="5"/>
      <c r="BC157" s="8"/>
      <c r="BD157" s="8"/>
      <c r="BE157" s="5"/>
      <c r="BF157" s="5"/>
      <c r="BG157" s="6"/>
      <c r="BH157" s="6"/>
      <c r="BI157" s="7" t="e">
        <f t="shared" si="15"/>
        <v>#DIV/0!</v>
      </c>
      <c r="BK157" s="5"/>
      <c r="BL157" s="6"/>
      <c r="BM157" s="6"/>
      <c r="BO157" s="5"/>
      <c r="BP157" s="6"/>
      <c r="BQ157" s="6"/>
      <c r="BR157" s="5"/>
      <c r="BS157" s="5"/>
      <c r="BT157" s="6"/>
      <c r="BU157" s="6"/>
      <c r="BV157" s="7" t="e">
        <f t="shared" si="16"/>
        <v>#DIV/0!</v>
      </c>
      <c r="BX157" s="5"/>
      <c r="BY157" s="8"/>
      <c r="BZ157" s="8"/>
      <c r="CA157" s="5"/>
      <c r="CB157" s="5"/>
      <c r="CC157" s="8"/>
      <c r="CD157" s="8"/>
      <c r="CE157" s="5"/>
      <c r="CF157" s="5"/>
      <c r="CG157" s="12"/>
      <c r="CH157" s="17"/>
      <c r="CI157" s="9" t="e">
        <f t="shared" si="17"/>
        <v>#DIV/0!</v>
      </c>
      <c r="CJ157" s="5"/>
      <c r="CL157" s="5"/>
      <c r="CM157" s="5"/>
      <c r="CP157" s="5"/>
      <c r="CT157" s="5"/>
    </row>
    <row r="158" spans="1:98" x14ac:dyDescent="0.25">
      <c r="A158" s="5" t="s">
        <v>201</v>
      </c>
      <c r="B158" s="5">
        <v>40.08934</v>
      </c>
      <c r="C158" s="5">
        <v>-2.3211020000000002</v>
      </c>
      <c r="E158" s="5">
        <v>0</v>
      </c>
      <c r="G158" s="5">
        <v>0</v>
      </c>
      <c r="I158" s="5">
        <v>0</v>
      </c>
      <c r="L158" s="6" t="str">
        <f>IF(Table1[[#This Row],[seagrass.mn.ssp126.2050]]="","",(Table1[[#This Row],[seagrass.sd.ssp126.2050]]/Table1[[#This Row],[seagrass.mn.ssp126.2050]])^-1)</f>
        <v/>
      </c>
      <c r="M158" s="6" t="str">
        <f>IF(Table1[[#This Row],[seagrass.weights.ssp126.2050]]="","",Table1[[#This Row],[seagrass.weights.ssp126.2050]]*Table1[[#This Row],[seagrass.mn.ssp126.2050]])</f>
        <v/>
      </c>
      <c r="P158" s="6" t="str">
        <f>IF(Table1[[#This Row],[corals.mn.ssp126.2050]]="","",(Table1[[#This Row],[corals.sd.ssp126.2050]]/Table1[[#This Row],[corals.mn.ssp126.2050]])^-1)</f>
        <v/>
      </c>
      <c r="Q158" s="6" t="str">
        <f>IF(Table1[[#This Row],[coral.weights.ssp126.2050]]="","",Table1[[#This Row],[coral.weights.ssp126.2050]]*Table1[[#This Row],[corals.mn.ssp126.2050]])</f>
        <v/>
      </c>
      <c r="T158" s="6" t="str">
        <f>IF(Table1[[#This Row],[mangrove.mn.ssp126.2050]]="","",(Table1[[#This Row],[mangrove.sd.ssp126.2050]]/Table1[[#This Row],[mangrove.mn.ssp126.2050]])^-1)</f>
        <v/>
      </c>
      <c r="U158" s="6" t="str">
        <f>IF(Table1[[#This Row],[mangrove.weights.ssp126.2050]]="","",Table1[[#This Row],[mangrove.weights.ssp126.2050]]*Table1[[#This Row],[mangrove.mn.ssp126.2050]])</f>
        <v/>
      </c>
      <c r="V158" s="7" t="e">
        <f t="shared" si="12"/>
        <v>#DIV/0!</v>
      </c>
      <c r="Y158" s="6" t="str">
        <f>IF(Table1[[#This Row],[seagrass.mn.ssp126.2100]]="", "", (Table1[[#This Row],[seagrass.sd.ssp126.2100]]/Table1[[#This Row],[seagrass.mn.ssp126.2100]])^-1)</f>
        <v/>
      </c>
      <c r="Z158" s="6" t="str">
        <f>IF(Table1[[#This Row],[seagrass.weights.ssp126.2100]]="","", Table1[[#This Row],[seagrass.weights.ssp126.2100]]*Table1[[#This Row],[seagrass.mn.ssp126.2100]])</f>
        <v/>
      </c>
      <c r="AC158" s="6" t="str">
        <f>IF(Table1[[#This Row],[corals.mn.ssp126.2100]]="","",(Table1[[#This Row],[corals.sd.ssp126.2100]]/Table1[[#This Row],[corals.mn.ssp126.2100]])^-1)</f>
        <v/>
      </c>
      <c r="AD158" s="6" t="str">
        <f>IF( Table1[[#This Row],[Coral.weights.ssp126.2100]]="","", Table1[[#This Row],[Coral.weights.ssp126.2100]]*Table1[[#This Row],[corals.mn.ssp126.2100]])</f>
        <v/>
      </c>
      <c r="AG158" s="8" t="str">
        <f>IF(Table1[[#This Row],[mangrove.mn.ssp126.2100]]="","",(Table1[[#This Row],[mangrove.sd.ssp126.2100]]/Table1[[#This Row],[mangrove.mn.ssp126.2100]])^-1)</f>
        <v/>
      </c>
      <c r="AH158" s="6" t="str">
        <f>IF(Table1[[#This Row],[mangrove.weights.ssp126.2100]]="","",Table1[[#This Row],[mangrove.weights.ssp126.2100]]*Table1[[#This Row],[mangrove.mn.ssp126.2100]])</f>
        <v/>
      </c>
      <c r="AI158" s="7" t="e">
        <f t="shared" si="13"/>
        <v>#DIV/0!</v>
      </c>
      <c r="AL158" s="6" t="str">
        <f>IF(Table1[[#This Row],[seagrass.mn.ssp245.2050]]="","",(Table1[[#This Row],[seagrass.sd.ssp245.2050]]/Table1[[#This Row],[seagrass.mn.ssp245.2050]])^-1)</f>
        <v/>
      </c>
      <c r="AM158" s="6" t="str">
        <f>IF(Table1[[#This Row],[seagrass.weights.ssp245.2050]]="","",Table1[[#This Row],[seagrass.weights.ssp245.2050]]*Table1[[#This Row],[seagrass.mn.ssp245.2050]])</f>
        <v/>
      </c>
      <c r="AS158" s="5"/>
      <c r="AT158" s="8"/>
      <c r="AU158" s="8"/>
      <c r="AV158" s="7" t="e">
        <f t="shared" si="14"/>
        <v>#DIV/0!</v>
      </c>
      <c r="AX158" s="5"/>
      <c r="AY158" s="6"/>
      <c r="AZ158" s="6"/>
      <c r="BB158" s="5"/>
      <c r="BC158" s="8"/>
      <c r="BD158" s="8"/>
      <c r="BE158" s="5"/>
      <c r="BF158" s="5"/>
      <c r="BG158" s="6"/>
      <c r="BH158" s="6"/>
      <c r="BI158" s="7" t="e">
        <f t="shared" si="15"/>
        <v>#DIV/0!</v>
      </c>
      <c r="BK158" s="5"/>
      <c r="BL158" s="6"/>
      <c r="BM158" s="6"/>
      <c r="BO158" s="5"/>
      <c r="BP158" s="6"/>
      <c r="BQ158" s="6"/>
      <c r="BR158" s="5"/>
      <c r="BS158" s="5"/>
      <c r="BT158" s="6"/>
      <c r="BU158" s="6"/>
      <c r="BV158" s="7" t="e">
        <f t="shared" si="16"/>
        <v>#DIV/0!</v>
      </c>
      <c r="BX158" s="5"/>
      <c r="BY158" s="8"/>
      <c r="BZ158" s="8"/>
      <c r="CA158" s="5"/>
      <c r="CB158" s="5"/>
      <c r="CC158" s="8"/>
      <c r="CD158" s="8"/>
      <c r="CE158" s="5"/>
      <c r="CF158" s="5"/>
      <c r="CG158" s="12"/>
      <c r="CH158" s="17"/>
      <c r="CI158" s="9" t="e">
        <f t="shared" si="17"/>
        <v>#DIV/0!</v>
      </c>
      <c r="CJ158" s="5"/>
      <c r="CL158" s="5"/>
      <c r="CM158" s="5"/>
      <c r="CP158" s="5"/>
      <c r="CT158" s="5"/>
    </row>
    <row r="159" spans="1:98" x14ac:dyDescent="0.25">
      <c r="A159" s="5" t="s">
        <v>202</v>
      </c>
      <c r="B159" s="5">
        <v>40.33934</v>
      </c>
      <c r="C159" s="5">
        <v>-2.3211020000000002</v>
      </c>
      <c r="E159" s="5">
        <v>0</v>
      </c>
      <c r="G159" s="5">
        <v>0</v>
      </c>
      <c r="I159" s="5">
        <v>0</v>
      </c>
      <c r="L159" s="6" t="str">
        <f>IF(Table1[[#This Row],[seagrass.mn.ssp126.2050]]="","",(Table1[[#This Row],[seagrass.sd.ssp126.2050]]/Table1[[#This Row],[seagrass.mn.ssp126.2050]])^-1)</f>
        <v/>
      </c>
      <c r="M159" s="6" t="str">
        <f>IF(Table1[[#This Row],[seagrass.weights.ssp126.2050]]="","",Table1[[#This Row],[seagrass.weights.ssp126.2050]]*Table1[[#This Row],[seagrass.mn.ssp126.2050]])</f>
        <v/>
      </c>
      <c r="P159" s="6" t="str">
        <f>IF(Table1[[#This Row],[corals.mn.ssp126.2050]]="","",(Table1[[#This Row],[corals.sd.ssp126.2050]]/Table1[[#This Row],[corals.mn.ssp126.2050]])^-1)</f>
        <v/>
      </c>
      <c r="Q159" s="6" t="str">
        <f>IF(Table1[[#This Row],[coral.weights.ssp126.2050]]="","",Table1[[#This Row],[coral.weights.ssp126.2050]]*Table1[[#This Row],[corals.mn.ssp126.2050]])</f>
        <v/>
      </c>
      <c r="T159" s="6" t="str">
        <f>IF(Table1[[#This Row],[mangrove.mn.ssp126.2050]]="","",(Table1[[#This Row],[mangrove.sd.ssp126.2050]]/Table1[[#This Row],[mangrove.mn.ssp126.2050]])^-1)</f>
        <v/>
      </c>
      <c r="U159" s="6" t="str">
        <f>IF(Table1[[#This Row],[mangrove.weights.ssp126.2050]]="","",Table1[[#This Row],[mangrove.weights.ssp126.2050]]*Table1[[#This Row],[mangrove.mn.ssp126.2050]])</f>
        <v/>
      </c>
      <c r="V159" s="7" t="e">
        <f t="shared" si="12"/>
        <v>#DIV/0!</v>
      </c>
      <c r="Y159" s="6" t="str">
        <f>IF(Table1[[#This Row],[seagrass.mn.ssp126.2100]]="", "", (Table1[[#This Row],[seagrass.sd.ssp126.2100]]/Table1[[#This Row],[seagrass.mn.ssp126.2100]])^-1)</f>
        <v/>
      </c>
      <c r="Z159" s="6" t="str">
        <f>IF(Table1[[#This Row],[seagrass.weights.ssp126.2100]]="","", Table1[[#This Row],[seagrass.weights.ssp126.2100]]*Table1[[#This Row],[seagrass.mn.ssp126.2100]])</f>
        <v/>
      </c>
      <c r="AC159" s="6" t="str">
        <f>IF(Table1[[#This Row],[corals.mn.ssp126.2100]]="","",(Table1[[#This Row],[corals.sd.ssp126.2100]]/Table1[[#This Row],[corals.mn.ssp126.2100]])^-1)</f>
        <v/>
      </c>
      <c r="AD159" s="6" t="str">
        <f>IF( Table1[[#This Row],[Coral.weights.ssp126.2100]]="","", Table1[[#This Row],[Coral.weights.ssp126.2100]]*Table1[[#This Row],[corals.mn.ssp126.2100]])</f>
        <v/>
      </c>
      <c r="AG159" s="8" t="str">
        <f>IF(Table1[[#This Row],[mangrove.mn.ssp126.2100]]="","",(Table1[[#This Row],[mangrove.sd.ssp126.2100]]/Table1[[#This Row],[mangrove.mn.ssp126.2100]])^-1)</f>
        <v/>
      </c>
      <c r="AH159" s="6" t="str">
        <f>IF(Table1[[#This Row],[mangrove.weights.ssp126.2100]]="","",Table1[[#This Row],[mangrove.weights.ssp126.2100]]*Table1[[#This Row],[mangrove.mn.ssp126.2100]])</f>
        <v/>
      </c>
      <c r="AI159" s="7" t="e">
        <f t="shared" si="13"/>
        <v>#DIV/0!</v>
      </c>
      <c r="AL159" s="6" t="str">
        <f>IF(Table1[[#This Row],[seagrass.mn.ssp245.2050]]="","",(Table1[[#This Row],[seagrass.sd.ssp245.2050]]/Table1[[#This Row],[seagrass.mn.ssp245.2050]])^-1)</f>
        <v/>
      </c>
      <c r="AM159" s="6" t="str">
        <f>IF(Table1[[#This Row],[seagrass.weights.ssp245.2050]]="","",Table1[[#This Row],[seagrass.weights.ssp245.2050]]*Table1[[#This Row],[seagrass.mn.ssp245.2050]])</f>
        <v/>
      </c>
      <c r="AS159" s="5"/>
      <c r="AT159" s="8"/>
      <c r="AU159" s="8"/>
      <c r="AV159" s="7" t="e">
        <f t="shared" si="14"/>
        <v>#DIV/0!</v>
      </c>
      <c r="AX159" s="5"/>
      <c r="AY159" s="6"/>
      <c r="AZ159" s="6"/>
      <c r="BB159" s="5"/>
      <c r="BC159" s="8"/>
      <c r="BD159" s="8"/>
      <c r="BE159" s="5"/>
      <c r="BF159" s="5"/>
      <c r="BG159" s="6"/>
      <c r="BH159" s="6"/>
      <c r="BI159" s="7" t="e">
        <f t="shared" si="15"/>
        <v>#DIV/0!</v>
      </c>
      <c r="BK159" s="5"/>
      <c r="BL159" s="6"/>
      <c r="BM159" s="6"/>
      <c r="BO159" s="5"/>
      <c r="BP159" s="6"/>
      <c r="BQ159" s="6"/>
      <c r="BR159" s="5"/>
      <c r="BS159" s="5"/>
      <c r="BT159" s="6"/>
      <c r="BU159" s="6"/>
      <c r="BV159" s="7" t="e">
        <f t="shared" si="16"/>
        <v>#DIV/0!</v>
      </c>
      <c r="BX159" s="5"/>
      <c r="BY159" s="8"/>
      <c r="BZ159" s="8"/>
      <c r="CA159" s="5"/>
      <c r="CB159" s="5"/>
      <c r="CC159" s="8"/>
      <c r="CD159" s="8"/>
      <c r="CE159" s="5"/>
      <c r="CF159" s="5"/>
      <c r="CG159" s="12"/>
      <c r="CH159" s="17"/>
      <c r="CI159" s="9" t="e">
        <f t="shared" si="17"/>
        <v>#DIV/0!</v>
      </c>
      <c r="CJ159" s="5"/>
      <c r="CL159" s="5"/>
      <c r="CM159" s="5"/>
      <c r="CP159" s="5"/>
      <c r="CT159" s="5"/>
    </row>
    <row r="160" spans="1:98" x14ac:dyDescent="0.25">
      <c r="A160" s="5" t="s">
        <v>203</v>
      </c>
      <c r="B160" s="5">
        <v>40.58934</v>
      </c>
      <c r="C160" s="5">
        <v>-2.3211020000000002</v>
      </c>
      <c r="E160" s="5">
        <v>0</v>
      </c>
      <c r="G160" s="5">
        <v>0</v>
      </c>
      <c r="H160" s="5">
        <v>2090000</v>
      </c>
      <c r="I160" s="5">
        <v>1</v>
      </c>
      <c r="L160" s="6" t="str">
        <f>IF(Table1[[#This Row],[seagrass.mn.ssp126.2050]]="","",(Table1[[#This Row],[seagrass.sd.ssp126.2050]]/Table1[[#This Row],[seagrass.mn.ssp126.2050]])^-1)</f>
        <v/>
      </c>
      <c r="M160" s="6" t="str">
        <f>IF(Table1[[#This Row],[seagrass.weights.ssp126.2050]]="","",Table1[[#This Row],[seagrass.weights.ssp126.2050]]*Table1[[#This Row],[seagrass.mn.ssp126.2050]])</f>
        <v/>
      </c>
      <c r="P160" s="6" t="str">
        <f>IF(Table1[[#This Row],[corals.mn.ssp126.2050]]="","",(Table1[[#This Row],[corals.sd.ssp126.2050]]/Table1[[#This Row],[corals.mn.ssp126.2050]])^-1)</f>
        <v/>
      </c>
      <c r="Q160" s="6" t="str">
        <f>IF(Table1[[#This Row],[coral.weights.ssp126.2050]]="","",Table1[[#This Row],[coral.weights.ssp126.2050]]*Table1[[#This Row],[corals.mn.ssp126.2050]])</f>
        <v/>
      </c>
      <c r="R160" s="5">
        <v>0.53142320834887291</v>
      </c>
      <c r="S160" s="5">
        <v>9.4557779473377776E-2</v>
      </c>
      <c r="T160" s="6">
        <f>IF(Table1[[#This Row],[mangrove.mn.ssp126.2050]]="","",(Table1[[#This Row],[mangrove.sd.ssp126.2050]]/Table1[[#This Row],[mangrove.mn.ssp126.2050]])^-1)</f>
        <v>5.62008976213842</v>
      </c>
      <c r="U160" s="6">
        <f>IF(Table1[[#This Row],[mangrove.weights.ssp126.2050]]="","",Table1[[#This Row],[mangrove.weights.ssp126.2050]]*Table1[[#This Row],[mangrove.mn.ssp126.2050]])</f>
        <v>2.9866461326042533</v>
      </c>
      <c r="V160" s="7">
        <f t="shared" si="12"/>
        <v>0.53142320834887291</v>
      </c>
      <c r="Y160" s="6" t="str">
        <f>IF(Table1[[#This Row],[seagrass.mn.ssp126.2100]]="", "", (Table1[[#This Row],[seagrass.sd.ssp126.2100]]/Table1[[#This Row],[seagrass.mn.ssp126.2100]])^-1)</f>
        <v/>
      </c>
      <c r="Z160" s="6" t="str">
        <f>IF(Table1[[#This Row],[seagrass.weights.ssp126.2100]]="","", Table1[[#This Row],[seagrass.weights.ssp126.2100]]*Table1[[#This Row],[seagrass.mn.ssp126.2100]])</f>
        <v/>
      </c>
      <c r="AC160" s="6" t="str">
        <f>IF(Table1[[#This Row],[corals.mn.ssp126.2100]]="","",(Table1[[#This Row],[corals.sd.ssp126.2100]]/Table1[[#This Row],[corals.mn.ssp126.2100]])^-1)</f>
        <v/>
      </c>
      <c r="AD160" s="6" t="str">
        <f>IF( Table1[[#This Row],[Coral.weights.ssp126.2100]]="","", Table1[[#This Row],[Coral.weights.ssp126.2100]]*Table1[[#This Row],[corals.mn.ssp126.2100]])</f>
        <v/>
      </c>
      <c r="AE160" s="5">
        <v>0.53219174906959898</v>
      </c>
      <c r="AF160" s="5">
        <v>0.1034993905966035</v>
      </c>
      <c r="AG160" s="8">
        <f>IF(Table1[[#This Row],[mangrove.mn.ssp126.2100]]="","",(Table1[[#This Row],[mangrove.sd.ssp126.2100]]/Table1[[#This Row],[mangrove.mn.ssp126.2100]])^-1)</f>
        <v>5.1419795421197749</v>
      </c>
      <c r="AH160" s="6">
        <f>IF(Table1[[#This Row],[mangrove.weights.ssp126.2100]]="","",Table1[[#This Row],[mangrove.weights.ssp126.2100]]*Table1[[#This Row],[mangrove.mn.ssp126.2100]])</f>
        <v>2.7365190862008189</v>
      </c>
      <c r="AI160" s="7">
        <f t="shared" si="13"/>
        <v>0.53219174906959898</v>
      </c>
      <c r="AL160" s="6" t="str">
        <f>IF(Table1[[#This Row],[seagrass.mn.ssp245.2050]]="","",(Table1[[#This Row],[seagrass.sd.ssp245.2050]]/Table1[[#This Row],[seagrass.mn.ssp245.2050]])^-1)</f>
        <v/>
      </c>
      <c r="AM160" s="6" t="str">
        <f>IF(Table1[[#This Row],[seagrass.weights.ssp245.2050]]="","",Table1[[#This Row],[seagrass.weights.ssp245.2050]]*Table1[[#This Row],[seagrass.mn.ssp245.2050]])</f>
        <v/>
      </c>
      <c r="AR160" s="5">
        <v>0.56609933450048966</v>
      </c>
      <c r="AS160" s="5">
        <v>0.14456780548625769</v>
      </c>
      <c r="AT160" s="8">
        <f>(Table1[[#This Row],[mangrove.sd.ssp245.2050]]/Table1[[#This Row],[mangrove.mn.ssp245.2050]])^-1</f>
        <v>3.9158049926565552</v>
      </c>
      <c r="AU160" s="8">
        <f>Table1[[#This Row],[mangrove.mn.ssp245.2050]]*Table1[[#This Row],[mangrove.weights.ssp245.2050]]</f>
        <v>2.2167346003765709</v>
      </c>
      <c r="AV160" s="7">
        <f t="shared" si="14"/>
        <v>0.56609933450048966</v>
      </c>
      <c r="AX160" s="5"/>
      <c r="AY160" s="6"/>
      <c r="AZ160" s="6"/>
      <c r="BB160" s="5"/>
      <c r="BC160" s="8"/>
      <c r="BD160" s="8"/>
      <c r="BE160" s="5">
        <v>0.56212865806753243</v>
      </c>
      <c r="BF160" s="5">
        <v>0.16151020787024761</v>
      </c>
      <c r="BG160" s="6">
        <f>(Table1[[#This Row],[mangrove.sd.ssp245.2100]]/Table1[[#This Row],[mangrove.mn.ssp245.2100]])^-1</f>
        <v>3.4804528176889566</v>
      </c>
      <c r="BH160" s="6">
        <f>Table1[[#This Row],[mangrove.weights.ssp245.2100]]*Table1[[#This Row],[mangrove.mn.ssp245.2100]]</f>
        <v>1.9564622718748552</v>
      </c>
      <c r="BI160" s="7">
        <f t="shared" si="15"/>
        <v>0.56212865806753243</v>
      </c>
      <c r="BK160" s="5"/>
      <c r="BL160" s="6"/>
      <c r="BM160" s="6"/>
      <c r="BO160" s="5"/>
      <c r="BP160" s="6"/>
      <c r="BQ160" s="6"/>
      <c r="BR160" s="5">
        <v>0.53031804559244589</v>
      </c>
      <c r="BS160" s="5">
        <v>9.1843261309699373E-2</v>
      </c>
      <c r="BT160" s="6">
        <f>(Table1[[#This Row],[mangrove.sd.ssp370.2050]]/Table1[[#This Row],[mangrove.mn.ssp370.2050]])^-1</f>
        <v>5.7741639182889086</v>
      </c>
      <c r="BU160" s="6">
        <f>Table1[[#This Row],[mangrove.weights.ssp370.2050]]*Table1[[#This Row],[mangrove.mn.ssp370.2050]]</f>
        <v>3.0621433240773936</v>
      </c>
      <c r="BV160" s="7">
        <f t="shared" si="16"/>
        <v>0.53031804559244589</v>
      </c>
      <c r="BX160" s="5"/>
      <c r="BY160" s="8"/>
      <c r="BZ160" s="8"/>
      <c r="CA160" s="5"/>
      <c r="CB160" s="5"/>
      <c r="CC160" s="8"/>
      <c r="CD160" s="8"/>
      <c r="CE160" s="5">
        <v>0.56711455714845838</v>
      </c>
      <c r="CF160" s="5">
        <v>0.15207080582642921</v>
      </c>
      <c r="CG160" s="12">
        <f>(Table1[[#This Row],[mangrove.sd.ssp370.2100]]/Table1[[#This Row],[mangrove.mn.ssp370.2100]])^-1</f>
        <v>3.7292796212032466</v>
      </c>
      <c r="CH160" s="17">
        <f>Table1[[#This Row],[mangrove.weights.ssp370.2100]]*Table1[[#This Row],[mangrove.mn.ssp370.2100]]</f>
        <v>2.1149287608614498</v>
      </c>
      <c r="CI160" s="9">
        <f t="shared" si="17"/>
        <v>0.56711455714845838</v>
      </c>
      <c r="CJ160" s="5"/>
      <c r="CL160" s="5"/>
      <c r="CM160" s="5"/>
      <c r="CP160" s="5"/>
      <c r="CT160" s="5"/>
    </row>
    <row r="161" spans="1:98" x14ac:dyDescent="0.25">
      <c r="A161" s="5" t="s">
        <v>204</v>
      </c>
      <c r="B161" s="5">
        <v>40.83934</v>
      </c>
      <c r="C161" s="5">
        <v>-2.3211020000000002</v>
      </c>
      <c r="D161" s="5">
        <v>10590000</v>
      </c>
      <c r="E161" s="5">
        <v>1</v>
      </c>
      <c r="F161" s="5">
        <v>13440000</v>
      </c>
      <c r="G161" s="5">
        <v>1</v>
      </c>
      <c r="H161" s="5">
        <v>85020000</v>
      </c>
      <c r="I161" s="5">
        <v>1</v>
      </c>
      <c r="J161" s="5">
        <v>0.64780723139110463</v>
      </c>
      <c r="K161" s="28">
        <f>NonZeroMin!$C$2</f>
        <v>9.6277348665939669E-4</v>
      </c>
      <c r="L161" s="6">
        <f>IF(Table1[[#This Row],[seagrass.mn.ssp126.2050]]="","",(Table1[[#This Row],[seagrass.sd.ssp126.2050]]/Table1[[#This Row],[seagrass.mn.ssp126.2050]])^-1)</f>
        <v>672.85528773631609</v>
      </c>
      <c r="M161" s="6">
        <f>IF(Table1[[#This Row],[seagrass.weights.ssp126.2050]]="","",Table1[[#This Row],[seagrass.weights.ssp126.2050]]*Table1[[#This Row],[seagrass.mn.ssp126.2050]])</f>
        <v>435.88052107532798</v>
      </c>
      <c r="N161" s="5">
        <v>0.65749354157520734</v>
      </c>
      <c r="O161" s="5">
        <f>NonZeroMin!$C$3</f>
        <v>8.8608041434714289E-4</v>
      </c>
      <c r="P161" s="6">
        <f>IF(Table1[[#This Row],[corals.mn.ssp126.2050]]="","",(Table1[[#This Row],[corals.sd.ssp126.2050]]/Table1[[#This Row],[corals.mn.ssp126.2050]])^-1)</f>
        <v>742.02468639332631</v>
      </c>
      <c r="Q161" s="6">
        <f>IF(Table1[[#This Row],[coral.weights.ssp126.2050]]="","",Table1[[#This Row],[coral.weights.ssp126.2050]]*Table1[[#This Row],[corals.mn.ssp126.2050]])</f>
        <v>487.8764389929807</v>
      </c>
      <c r="R161" s="5">
        <v>0.69420465317908042</v>
      </c>
      <c r="S161" s="5">
        <v>0.27927416202856109</v>
      </c>
      <c r="T161" s="6">
        <f>IF(Table1[[#This Row],[mangrove.mn.ssp126.2050]]="","",(Table1[[#This Row],[mangrove.sd.ssp126.2050]]/Table1[[#This Row],[mangrove.mn.ssp126.2050]])^-1)</f>
        <v>2.4857460788230199</v>
      </c>
      <c r="U161" s="6">
        <f>IF(Table1[[#This Row],[mangrove.weights.ssp126.2050]]="","",Table1[[#This Row],[mangrove.weights.ssp126.2050]]*Table1[[#This Row],[mangrove.mn.ssp126.2050]])</f>
        <v>1.7256164945405936</v>
      </c>
      <c r="V161" s="7">
        <f t="shared" si="12"/>
        <v>0.65295961611568376</v>
      </c>
      <c r="W161" s="5">
        <v>0.64780723139110463</v>
      </c>
      <c r="X161" s="5">
        <f>NonZeroMin!$C$5</f>
        <v>9.4124857450742275E-4</v>
      </c>
      <c r="Y161" s="6">
        <f>IF(Table1[[#This Row],[seagrass.mn.ssp126.2100]]="", "", (Table1[[#This Row],[seagrass.sd.ssp126.2100]]/Table1[[#This Row],[seagrass.mn.ssp126.2100]])^-1)</f>
        <v>688.24245681340574</v>
      </c>
      <c r="Z161" s="6">
        <f>IF(Table1[[#This Row],[seagrass.weights.ssp126.2100]]="","", Table1[[#This Row],[seagrass.weights.ssp126.2100]]*Table1[[#This Row],[seagrass.mn.ssp126.2100]])</f>
        <v>445.84844047410428</v>
      </c>
      <c r="AA161" s="5">
        <v>0.65749354157520734</v>
      </c>
      <c r="AB161" s="5">
        <f>NonZeroMin!$C$6</f>
        <v>9.0900273914041208E-4</v>
      </c>
      <c r="AC161" s="6">
        <f>IF(Table1[[#This Row],[corals.mn.ssp126.2100]]="","",(Table1[[#This Row],[corals.sd.ssp126.2100]]/Table1[[#This Row],[corals.mn.ssp126.2100]])^-1)</f>
        <v>723.31304765589437</v>
      </c>
      <c r="AD161" s="6">
        <f>IF( Table1[[#This Row],[Coral.weights.ssp126.2100]]="","", Table1[[#This Row],[Coral.weights.ssp126.2100]]*Table1[[#This Row],[corals.mn.ssp126.2100]])</f>
        <v>475.57365737083069</v>
      </c>
      <c r="AE161" s="5">
        <v>0.76833931923271381</v>
      </c>
      <c r="AF161" s="5">
        <v>0.15409379315303359</v>
      </c>
      <c r="AG161" s="8">
        <f>IF(Table1[[#This Row],[mangrove.mn.ssp126.2100]]="","",(Table1[[#This Row],[mangrove.sd.ssp126.2100]]/Table1[[#This Row],[mangrove.mn.ssp126.2100]])^-1)</f>
        <v>4.986179543712451</v>
      </c>
      <c r="AH161" s="6">
        <f>IF(Table1[[#This Row],[mangrove.weights.ssp126.2100]]="","",Table1[[#This Row],[mangrove.weights.ssp126.2100]]*Table1[[#This Row],[mangrove.mn.ssp126.2100]])</f>
        <v>3.831077796188108</v>
      </c>
      <c r="AI161" s="7">
        <f t="shared" si="13"/>
        <v>0.65317751400009172</v>
      </c>
      <c r="AJ161" s="5">
        <v>0.64780723139110463</v>
      </c>
      <c r="AK161" s="5">
        <f>NonZeroMin!$C$9</f>
        <v>9.4246577305150765E-4</v>
      </c>
      <c r="AL161" s="6">
        <f>IF(Table1[[#This Row],[seagrass.mn.ssp245.2050]]="","",(Table1[[#This Row],[seagrass.sd.ssp245.2050]]/Table1[[#This Row],[seagrass.mn.ssp245.2050]])^-1)</f>
        <v>687.35358876072485</v>
      </c>
      <c r="AM161" s="6">
        <f>IF(Table1[[#This Row],[seagrass.weights.ssp245.2050]]="","",Table1[[#This Row],[seagrass.weights.ssp245.2050]]*Table1[[#This Row],[seagrass.mn.ssp245.2050]])</f>
        <v>445.27262532182505</v>
      </c>
      <c r="AN161" s="5">
        <v>0.65749354157520734</v>
      </c>
      <c r="AO161" s="5">
        <f>NonZeroMin!$C$10</f>
        <v>8.871730941705804E-4</v>
      </c>
      <c r="AP161" s="6">
        <f>(Table1[[#This Row],[corals.sd.ssp245.2050]]/Table1[[#This Row],[corals.mn.ssp245.2050]])^-1</f>
        <v>741.11077747448951</v>
      </c>
      <c r="AQ161" s="6">
        <f>Table1[[#This Row],[coral.weights.ssp245.2050]]*Table1[[#This Row],[corals.mn.ssp245.2050]]</f>
        <v>487.2755497812575</v>
      </c>
      <c r="AR161" s="5">
        <v>0.77220260839021371</v>
      </c>
      <c r="AS161" s="5">
        <v>0.1760239647656196</v>
      </c>
      <c r="AT161" s="8">
        <f>(Table1[[#This Row],[mangrove.sd.ssp245.2050]]/Table1[[#This Row],[mangrove.mn.ssp245.2050]])^-1</f>
        <v>4.3869174826190349</v>
      </c>
      <c r="AU161" s="8">
        <f>Table1[[#This Row],[mangrove.mn.ssp245.2050]]*Table1[[#This Row],[mangrove.weights.ssp245.2050]]</f>
        <v>3.3875891228710486</v>
      </c>
      <c r="AV161" s="7">
        <f t="shared" si="14"/>
        <v>0.65319811962443985</v>
      </c>
      <c r="AW161" s="5">
        <v>0.64780723139110463</v>
      </c>
      <c r="AX161" s="5">
        <f>NonZeroMin!$C$12</f>
        <v>9.4048968592101831E-4</v>
      </c>
      <c r="AY161" s="6">
        <f>(Table1[[#This Row],[seagrass.sd.ssp245.2100]]/Table1[[#This Row],[seagrass.mn.ssp245.2100]])^-1</f>
        <v>688.79780511012109</v>
      </c>
      <c r="AZ161" s="6">
        <f>Table1[[#This Row],[seagrass.weights.ssp245.2100]]*Table1[[#This Row],[seagrass.mn.ssp245.2100]]</f>
        <v>446.20819911665723</v>
      </c>
      <c r="BA161" s="5">
        <v>0.65749354157520734</v>
      </c>
      <c r="BB161" s="5">
        <f>NonZeroMin!$C$13</f>
        <v>8.8505487379242798E-4</v>
      </c>
      <c r="BC161" s="8">
        <f>(Table1[[#This Row],[corals.sd.ssp245.2100]]/Table1[[#This Row],[corals.mn.ssp245.2100]])^-1</f>
        <v>742.88449343018851</v>
      </c>
      <c r="BD161" s="8">
        <f>Table1[[#This Row],[corals.weights.ssp245.2100]]*Table1[[#This Row],[corals.mn.ssp245.2100]]</f>
        <v>488.44175656671848</v>
      </c>
      <c r="BE161" s="5">
        <v>0.78212100760777814</v>
      </c>
      <c r="BF161" s="5">
        <v>0.1544456470822286</v>
      </c>
      <c r="BG161" s="6">
        <f>(Table1[[#This Row],[mangrove.sd.ssp245.2100]]/Table1[[#This Row],[mangrove.mn.ssp245.2100]])^-1</f>
        <v>5.0640534219223943</v>
      </c>
      <c r="BH161" s="6">
        <f>Table1[[#This Row],[mangrove.weights.ssp245.2100]]*Table1[[#This Row],[mangrove.mn.ssp245.2100]]</f>
        <v>3.9607025649335599</v>
      </c>
      <c r="BI161" s="7">
        <f t="shared" si="15"/>
        <v>0.65328904922320119</v>
      </c>
      <c r="BJ161" s="5">
        <v>0.64780723139110463</v>
      </c>
      <c r="BK161" s="5">
        <f>NonZeroMin!$C$16</f>
        <v>9.4033807947367773E-4</v>
      </c>
      <c r="BL161" s="6">
        <f>(Table1[[#This Row],[seagrass.sd.ssp370.2050]]/Table1[[#This Row],[seagrass.mn.ssp370.2050]])^-1</f>
        <v>688.90885685889987</v>
      </c>
      <c r="BM161" s="6">
        <f>Table1[[#This Row],[seagrass.mn.ssp370.2050]]*Table1[[#This Row],[seagrass.weights.ssp370.2050]]</f>
        <v>446.28013924257471</v>
      </c>
      <c r="BN161" s="5">
        <v>0.65749354157520734</v>
      </c>
      <c r="BO161" s="5">
        <f>NonZeroMin!$C$17</f>
        <v>8.8537505761509139E-4</v>
      </c>
      <c r="BP161" s="6">
        <f>(Table1[[#This Row],[corals.sd.ssp370.2050]]/Table1[[#This Row],[corals.mn.ssp370.2050]])^-1</f>
        <v>742.61583937803516</v>
      </c>
      <c r="BQ161" s="6">
        <f>Table1[[#This Row],[corals.weights.ssp370.2050]]*Table1[[#This Row],[corals.mn.ssp370.2050]]</f>
        <v>488.26511826250965</v>
      </c>
      <c r="BR161" s="5">
        <v>0.53574212695897572</v>
      </c>
      <c r="BS161" s="5">
        <v>0.32188113946749719</v>
      </c>
      <c r="BT161" s="6">
        <f>(Table1[[#This Row],[mangrove.sd.ssp370.2050]]/Table1[[#This Row],[mangrove.mn.ssp370.2050]])^-1</f>
        <v>1.6644098124086382</v>
      </c>
      <c r="BU161" s="6">
        <f>Table1[[#This Row],[mangrove.weights.ssp370.2050]]*Table1[[#This Row],[mangrove.mn.ssp370.2050]]</f>
        <v>0.89169445303119355</v>
      </c>
      <c r="BV161" s="7">
        <f t="shared" si="16"/>
        <v>0.65269610828726821</v>
      </c>
      <c r="BW161" s="5">
        <v>0.64780723139110463</v>
      </c>
      <c r="BX161" s="5">
        <f>NonZeroMin!$C$19</f>
        <v>9.4033807947367773E-4</v>
      </c>
      <c r="BY161" s="8">
        <f>(Table1[[#This Row],[seagrass.sd.ssp370.2100]]/Table1[[#This Row],[seagrass.mn.ssp370.2100]])^-1</f>
        <v>688.90885685889987</v>
      </c>
      <c r="BZ161" s="8">
        <f>Table1[[#This Row],[seagrass.imp.ssp370.2100]]*Table1[[#This Row],[seagrass.mn.ssp370.2100]]</f>
        <v>446.28013924257471</v>
      </c>
      <c r="CA161" s="5">
        <v>0.65749354157520734</v>
      </c>
      <c r="CB161" s="5">
        <f>NonZeroMin!$C$20</f>
        <v>8.8537505761509139E-4</v>
      </c>
      <c r="CC161" s="8">
        <f>(Table1[[#This Row],[corals.sd.ssp370.2100]]/Table1[[#This Row],[corals.mn.ssp370.2100]])^-1</f>
        <v>742.61583937803516</v>
      </c>
      <c r="CD161" s="8">
        <f>Table1[[#This Row],[corals.weights.ssp370.2100]]*Table1[[#This Row],[corals.mn.ssp370.2100]]</f>
        <v>488.26511826250965</v>
      </c>
      <c r="CE161" s="5">
        <v>0.68336597248465047</v>
      </c>
      <c r="CF161" s="5">
        <v>0.28483152329426448</v>
      </c>
      <c r="CG161" s="12">
        <f>(Table1[[#This Row],[mangrove.sd.ssp370.2100]]/Table1[[#This Row],[mangrove.mn.ssp370.2100]])^-1</f>
        <v>2.3991936165669872</v>
      </c>
      <c r="CH161" s="17">
        <f>Table1[[#This Row],[mangrove.weights.ssp370.2100]]*Table1[[#This Row],[mangrove.mn.ssp370.2100]]</f>
        <v>1.6395272789642648</v>
      </c>
      <c r="CI161" s="9">
        <f t="shared" si="17"/>
        <v>0.65288317700020648</v>
      </c>
      <c r="CJ161" s="5"/>
      <c r="CL161" s="5"/>
      <c r="CM161" s="5"/>
      <c r="CP161" s="5"/>
      <c r="CT161" s="5"/>
    </row>
    <row r="162" spans="1:98" x14ac:dyDescent="0.25">
      <c r="A162" s="5" t="s">
        <v>205</v>
      </c>
      <c r="B162" s="5">
        <v>41.08934</v>
      </c>
      <c r="C162" s="5">
        <v>-2.5711020000000002</v>
      </c>
      <c r="E162" s="5">
        <v>0</v>
      </c>
      <c r="G162" s="5">
        <v>0</v>
      </c>
      <c r="I162" s="5">
        <v>0</v>
      </c>
      <c r="L162" s="6" t="str">
        <f>IF(Table1[[#This Row],[seagrass.mn.ssp126.2050]]="","",(Table1[[#This Row],[seagrass.sd.ssp126.2050]]/Table1[[#This Row],[seagrass.mn.ssp126.2050]])^-1)</f>
        <v/>
      </c>
      <c r="M162" s="6" t="str">
        <f>IF(Table1[[#This Row],[seagrass.weights.ssp126.2050]]="","",Table1[[#This Row],[seagrass.weights.ssp126.2050]]*Table1[[#This Row],[seagrass.mn.ssp126.2050]])</f>
        <v/>
      </c>
      <c r="P162" s="6" t="str">
        <f>IF(Table1[[#This Row],[corals.mn.ssp126.2050]]="","",(Table1[[#This Row],[corals.sd.ssp126.2050]]/Table1[[#This Row],[corals.mn.ssp126.2050]])^-1)</f>
        <v/>
      </c>
      <c r="Q162" s="6" t="str">
        <f>IF(Table1[[#This Row],[coral.weights.ssp126.2050]]="","",Table1[[#This Row],[coral.weights.ssp126.2050]]*Table1[[#This Row],[corals.mn.ssp126.2050]])</f>
        <v/>
      </c>
      <c r="T162" s="6" t="str">
        <f>IF(Table1[[#This Row],[mangrove.mn.ssp126.2050]]="","",(Table1[[#This Row],[mangrove.sd.ssp126.2050]]/Table1[[#This Row],[mangrove.mn.ssp126.2050]])^-1)</f>
        <v/>
      </c>
      <c r="U162" s="6" t="str">
        <f>IF(Table1[[#This Row],[mangrove.weights.ssp126.2050]]="","",Table1[[#This Row],[mangrove.weights.ssp126.2050]]*Table1[[#This Row],[mangrove.mn.ssp126.2050]])</f>
        <v/>
      </c>
      <c r="V162" s="7" t="e">
        <f t="shared" si="12"/>
        <v>#DIV/0!</v>
      </c>
      <c r="Y162" s="6" t="str">
        <f>IF(Table1[[#This Row],[seagrass.mn.ssp126.2100]]="", "", (Table1[[#This Row],[seagrass.sd.ssp126.2100]]/Table1[[#This Row],[seagrass.mn.ssp126.2100]])^-1)</f>
        <v/>
      </c>
      <c r="Z162" s="6" t="str">
        <f>IF(Table1[[#This Row],[seagrass.weights.ssp126.2100]]="","", Table1[[#This Row],[seagrass.weights.ssp126.2100]]*Table1[[#This Row],[seagrass.mn.ssp126.2100]])</f>
        <v/>
      </c>
      <c r="AC162" s="6" t="str">
        <f>IF(Table1[[#This Row],[corals.mn.ssp126.2100]]="","",(Table1[[#This Row],[corals.sd.ssp126.2100]]/Table1[[#This Row],[corals.mn.ssp126.2100]])^-1)</f>
        <v/>
      </c>
      <c r="AD162" s="6" t="str">
        <f>IF( Table1[[#This Row],[Coral.weights.ssp126.2100]]="","", Table1[[#This Row],[Coral.weights.ssp126.2100]]*Table1[[#This Row],[corals.mn.ssp126.2100]])</f>
        <v/>
      </c>
      <c r="AG162" s="8" t="str">
        <f>IF(Table1[[#This Row],[mangrove.mn.ssp126.2100]]="","",(Table1[[#This Row],[mangrove.sd.ssp126.2100]]/Table1[[#This Row],[mangrove.mn.ssp126.2100]])^-1)</f>
        <v/>
      </c>
      <c r="AH162" s="6" t="str">
        <f>IF(Table1[[#This Row],[mangrove.weights.ssp126.2100]]="","",Table1[[#This Row],[mangrove.weights.ssp126.2100]]*Table1[[#This Row],[mangrove.mn.ssp126.2100]])</f>
        <v/>
      </c>
      <c r="AI162" s="7" t="e">
        <f t="shared" si="13"/>
        <v>#DIV/0!</v>
      </c>
      <c r="AL162" s="6" t="str">
        <f>IF(Table1[[#This Row],[seagrass.mn.ssp245.2050]]="","",(Table1[[#This Row],[seagrass.sd.ssp245.2050]]/Table1[[#This Row],[seagrass.mn.ssp245.2050]])^-1)</f>
        <v/>
      </c>
      <c r="AM162" s="6" t="str">
        <f>IF(Table1[[#This Row],[seagrass.weights.ssp245.2050]]="","",Table1[[#This Row],[seagrass.weights.ssp245.2050]]*Table1[[#This Row],[seagrass.mn.ssp245.2050]])</f>
        <v/>
      </c>
      <c r="AS162" s="5"/>
      <c r="AT162" s="8"/>
      <c r="AU162" s="8"/>
      <c r="AV162" s="7" t="e">
        <f t="shared" si="14"/>
        <v>#DIV/0!</v>
      </c>
      <c r="AX162" s="5"/>
      <c r="AY162" s="6"/>
      <c r="AZ162" s="6"/>
      <c r="BB162" s="5"/>
      <c r="BC162" s="8"/>
      <c r="BD162" s="8"/>
      <c r="BE162" s="5"/>
      <c r="BF162" s="5"/>
      <c r="BG162" s="6"/>
      <c r="BH162" s="6"/>
      <c r="BI162" s="7" t="e">
        <f t="shared" si="15"/>
        <v>#DIV/0!</v>
      </c>
      <c r="BK162" s="5"/>
      <c r="BL162" s="6"/>
      <c r="BM162" s="6"/>
      <c r="BO162" s="5"/>
      <c r="BP162" s="6"/>
      <c r="BQ162" s="6"/>
      <c r="BR162" s="5"/>
      <c r="BS162" s="5"/>
      <c r="BT162" s="6"/>
      <c r="BU162" s="6"/>
      <c r="BV162" s="7" t="e">
        <f t="shared" si="16"/>
        <v>#DIV/0!</v>
      </c>
      <c r="BX162" s="5"/>
      <c r="BY162" s="8"/>
      <c r="BZ162" s="8"/>
      <c r="CA162" s="5"/>
      <c r="CB162" s="5"/>
      <c r="CC162" s="8"/>
      <c r="CD162" s="8"/>
      <c r="CE162" s="5"/>
      <c r="CF162" s="5"/>
      <c r="CG162" s="12"/>
      <c r="CH162" s="17"/>
      <c r="CI162" s="9" t="e">
        <f t="shared" si="17"/>
        <v>#DIV/0!</v>
      </c>
      <c r="CJ162" s="5"/>
      <c r="CL162" s="5"/>
      <c r="CM162" s="5"/>
      <c r="CP162" s="5"/>
      <c r="CT162" s="5"/>
    </row>
    <row r="163" spans="1:98" x14ac:dyDescent="0.25">
      <c r="A163" s="5" t="s">
        <v>206</v>
      </c>
      <c r="B163" s="5">
        <v>39.83934</v>
      </c>
      <c r="C163" s="5">
        <v>-2.5711020000000002</v>
      </c>
      <c r="E163" s="5">
        <v>0</v>
      </c>
      <c r="G163" s="5">
        <v>0</v>
      </c>
      <c r="I163" s="5">
        <v>0</v>
      </c>
      <c r="L163" s="6" t="str">
        <f>IF(Table1[[#This Row],[seagrass.mn.ssp126.2050]]="","",(Table1[[#This Row],[seagrass.sd.ssp126.2050]]/Table1[[#This Row],[seagrass.mn.ssp126.2050]])^-1)</f>
        <v/>
      </c>
      <c r="M163" s="6" t="str">
        <f>IF(Table1[[#This Row],[seagrass.weights.ssp126.2050]]="","",Table1[[#This Row],[seagrass.weights.ssp126.2050]]*Table1[[#This Row],[seagrass.mn.ssp126.2050]])</f>
        <v/>
      </c>
      <c r="P163" s="6" t="str">
        <f>IF(Table1[[#This Row],[corals.mn.ssp126.2050]]="","",(Table1[[#This Row],[corals.sd.ssp126.2050]]/Table1[[#This Row],[corals.mn.ssp126.2050]])^-1)</f>
        <v/>
      </c>
      <c r="Q163" s="6" t="str">
        <f>IF(Table1[[#This Row],[coral.weights.ssp126.2050]]="","",Table1[[#This Row],[coral.weights.ssp126.2050]]*Table1[[#This Row],[corals.mn.ssp126.2050]])</f>
        <v/>
      </c>
      <c r="T163" s="6" t="str">
        <f>IF(Table1[[#This Row],[mangrove.mn.ssp126.2050]]="","",(Table1[[#This Row],[mangrove.sd.ssp126.2050]]/Table1[[#This Row],[mangrove.mn.ssp126.2050]])^-1)</f>
        <v/>
      </c>
      <c r="U163" s="6" t="str">
        <f>IF(Table1[[#This Row],[mangrove.weights.ssp126.2050]]="","",Table1[[#This Row],[mangrove.weights.ssp126.2050]]*Table1[[#This Row],[mangrove.mn.ssp126.2050]])</f>
        <v/>
      </c>
      <c r="V163" s="7" t="e">
        <f t="shared" si="12"/>
        <v>#DIV/0!</v>
      </c>
      <c r="Y163" s="6" t="str">
        <f>IF(Table1[[#This Row],[seagrass.mn.ssp126.2100]]="", "", (Table1[[#This Row],[seagrass.sd.ssp126.2100]]/Table1[[#This Row],[seagrass.mn.ssp126.2100]])^-1)</f>
        <v/>
      </c>
      <c r="Z163" s="6" t="str">
        <f>IF(Table1[[#This Row],[seagrass.weights.ssp126.2100]]="","", Table1[[#This Row],[seagrass.weights.ssp126.2100]]*Table1[[#This Row],[seagrass.mn.ssp126.2100]])</f>
        <v/>
      </c>
      <c r="AC163" s="6" t="str">
        <f>IF(Table1[[#This Row],[corals.mn.ssp126.2100]]="","",(Table1[[#This Row],[corals.sd.ssp126.2100]]/Table1[[#This Row],[corals.mn.ssp126.2100]])^-1)</f>
        <v/>
      </c>
      <c r="AD163" s="6" t="str">
        <f>IF( Table1[[#This Row],[Coral.weights.ssp126.2100]]="","", Table1[[#This Row],[Coral.weights.ssp126.2100]]*Table1[[#This Row],[corals.mn.ssp126.2100]])</f>
        <v/>
      </c>
      <c r="AG163" s="8" t="str">
        <f>IF(Table1[[#This Row],[mangrove.mn.ssp126.2100]]="","",(Table1[[#This Row],[mangrove.sd.ssp126.2100]]/Table1[[#This Row],[mangrove.mn.ssp126.2100]])^-1)</f>
        <v/>
      </c>
      <c r="AH163" s="6" t="str">
        <f>IF(Table1[[#This Row],[mangrove.weights.ssp126.2100]]="","",Table1[[#This Row],[mangrove.weights.ssp126.2100]]*Table1[[#This Row],[mangrove.mn.ssp126.2100]])</f>
        <v/>
      </c>
      <c r="AI163" s="7" t="e">
        <f t="shared" si="13"/>
        <v>#DIV/0!</v>
      </c>
      <c r="AL163" s="6" t="str">
        <f>IF(Table1[[#This Row],[seagrass.mn.ssp245.2050]]="","",(Table1[[#This Row],[seagrass.sd.ssp245.2050]]/Table1[[#This Row],[seagrass.mn.ssp245.2050]])^-1)</f>
        <v/>
      </c>
      <c r="AM163" s="6" t="str">
        <f>IF(Table1[[#This Row],[seagrass.weights.ssp245.2050]]="","",Table1[[#This Row],[seagrass.weights.ssp245.2050]]*Table1[[#This Row],[seagrass.mn.ssp245.2050]])</f>
        <v/>
      </c>
      <c r="AS163" s="5"/>
      <c r="AT163" s="8"/>
      <c r="AU163" s="8"/>
      <c r="AV163" s="7" t="e">
        <f t="shared" si="14"/>
        <v>#DIV/0!</v>
      </c>
      <c r="AX163" s="5"/>
      <c r="AY163" s="6"/>
      <c r="AZ163" s="6"/>
      <c r="BB163" s="5"/>
      <c r="BC163" s="8"/>
      <c r="BD163" s="8"/>
      <c r="BE163" s="5"/>
      <c r="BF163" s="5"/>
      <c r="BG163" s="6"/>
      <c r="BH163" s="6"/>
      <c r="BI163" s="7" t="e">
        <f t="shared" si="15"/>
        <v>#DIV/0!</v>
      </c>
      <c r="BK163" s="5"/>
      <c r="BL163" s="6"/>
      <c r="BM163" s="6"/>
      <c r="BO163" s="5"/>
      <c r="BP163" s="6"/>
      <c r="BQ163" s="6"/>
      <c r="BR163" s="5"/>
      <c r="BS163" s="5"/>
      <c r="BT163" s="6"/>
      <c r="BU163" s="6"/>
      <c r="BV163" s="7" t="e">
        <f t="shared" si="16"/>
        <v>#DIV/0!</v>
      </c>
      <c r="BX163" s="5"/>
      <c r="BY163" s="8"/>
      <c r="BZ163" s="8"/>
      <c r="CA163" s="5"/>
      <c r="CB163" s="5"/>
      <c r="CC163" s="8"/>
      <c r="CD163" s="8"/>
      <c r="CE163" s="5"/>
      <c r="CF163" s="5"/>
      <c r="CG163" s="12"/>
      <c r="CH163" s="17"/>
      <c r="CI163" s="9" t="e">
        <f t="shared" si="17"/>
        <v>#DIV/0!</v>
      </c>
      <c r="CJ163" s="5"/>
      <c r="CL163" s="5"/>
      <c r="CM163" s="5"/>
      <c r="CP163" s="5"/>
      <c r="CT163" s="5"/>
    </row>
    <row r="164" spans="1:98" x14ac:dyDescent="0.25">
      <c r="A164" s="5" t="s">
        <v>207</v>
      </c>
      <c r="B164" s="5">
        <v>40.08934</v>
      </c>
      <c r="C164" s="5">
        <v>-2.5711020000000002</v>
      </c>
      <c r="E164" s="5">
        <v>0</v>
      </c>
      <c r="G164" s="5">
        <v>0</v>
      </c>
      <c r="H164" s="5">
        <v>720000</v>
      </c>
      <c r="I164" s="5">
        <v>1</v>
      </c>
      <c r="L164" s="6" t="str">
        <f>IF(Table1[[#This Row],[seagrass.mn.ssp126.2050]]="","",(Table1[[#This Row],[seagrass.sd.ssp126.2050]]/Table1[[#This Row],[seagrass.mn.ssp126.2050]])^-1)</f>
        <v/>
      </c>
      <c r="M164" s="6" t="str">
        <f>IF(Table1[[#This Row],[seagrass.weights.ssp126.2050]]="","",Table1[[#This Row],[seagrass.weights.ssp126.2050]]*Table1[[#This Row],[seagrass.mn.ssp126.2050]])</f>
        <v/>
      </c>
      <c r="P164" s="6" t="str">
        <f>IF(Table1[[#This Row],[corals.mn.ssp126.2050]]="","",(Table1[[#This Row],[corals.sd.ssp126.2050]]/Table1[[#This Row],[corals.mn.ssp126.2050]])^-1)</f>
        <v/>
      </c>
      <c r="Q164" s="6" t="str">
        <f>IF(Table1[[#This Row],[coral.weights.ssp126.2050]]="","",Table1[[#This Row],[coral.weights.ssp126.2050]]*Table1[[#This Row],[corals.mn.ssp126.2050]])</f>
        <v/>
      </c>
      <c r="R164" s="5">
        <v>0.48930616452721332</v>
      </c>
      <c r="S164" s="5">
        <v>0.1107795177800875</v>
      </c>
      <c r="T164" s="6">
        <f>IF(Table1[[#This Row],[mangrove.mn.ssp126.2050]]="","",(Table1[[#This Row],[mangrove.sd.ssp126.2050]]/Table1[[#This Row],[mangrove.mn.ssp126.2050]])^-1)</f>
        <v>4.4169371227861181</v>
      </c>
      <c r="U164" s="6">
        <f>IF(Table1[[#This Row],[mangrove.weights.ssp126.2050]]="","",Table1[[#This Row],[mangrove.weights.ssp126.2050]]*Table1[[#This Row],[mangrove.mn.ssp126.2050]])</f>
        <v>2.1612345625083407</v>
      </c>
      <c r="V164" s="7">
        <f t="shared" si="12"/>
        <v>0.48930616452721337</v>
      </c>
      <c r="Y164" s="6" t="str">
        <f>IF(Table1[[#This Row],[seagrass.mn.ssp126.2100]]="", "", (Table1[[#This Row],[seagrass.sd.ssp126.2100]]/Table1[[#This Row],[seagrass.mn.ssp126.2100]])^-1)</f>
        <v/>
      </c>
      <c r="Z164" s="6" t="str">
        <f>IF(Table1[[#This Row],[seagrass.weights.ssp126.2100]]="","", Table1[[#This Row],[seagrass.weights.ssp126.2100]]*Table1[[#This Row],[seagrass.mn.ssp126.2100]])</f>
        <v/>
      </c>
      <c r="AC164" s="6" t="str">
        <f>IF(Table1[[#This Row],[corals.mn.ssp126.2100]]="","",(Table1[[#This Row],[corals.sd.ssp126.2100]]/Table1[[#This Row],[corals.mn.ssp126.2100]])^-1)</f>
        <v/>
      </c>
      <c r="AD164" s="6" t="str">
        <f>IF( Table1[[#This Row],[Coral.weights.ssp126.2100]]="","", Table1[[#This Row],[Coral.weights.ssp126.2100]]*Table1[[#This Row],[corals.mn.ssp126.2100]])</f>
        <v/>
      </c>
      <c r="AE164" s="5">
        <v>0.489293702791255</v>
      </c>
      <c r="AF164" s="5">
        <v>0.11392868365879411</v>
      </c>
      <c r="AG164" s="8">
        <f>IF(Table1[[#This Row],[mangrove.mn.ssp126.2100]]="","",(Table1[[#This Row],[mangrove.sd.ssp126.2100]]/Table1[[#This Row],[mangrove.mn.ssp126.2100]])^-1)</f>
        <v>4.2947367342244069</v>
      </c>
      <c r="AH164" s="6">
        <f>IF(Table1[[#This Row],[mangrove.weights.ssp126.2100]]="","",Table1[[#This Row],[mangrove.weights.ssp126.2100]]*Table1[[#This Row],[mangrove.mn.ssp126.2100]])</f>
        <v>2.1013876392022821</v>
      </c>
      <c r="AI164" s="7">
        <f t="shared" si="13"/>
        <v>0.489293702791255</v>
      </c>
      <c r="AL164" s="6" t="str">
        <f>IF(Table1[[#This Row],[seagrass.mn.ssp245.2050]]="","",(Table1[[#This Row],[seagrass.sd.ssp245.2050]]/Table1[[#This Row],[seagrass.mn.ssp245.2050]])^-1)</f>
        <v/>
      </c>
      <c r="AM164" s="6" t="str">
        <f>IF(Table1[[#This Row],[seagrass.weights.ssp245.2050]]="","",Table1[[#This Row],[seagrass.weights.ssp245.2050]]*Table1[[#This Row],[seagrass.mn.ssp245.2050]])</f>
        <v/>
      </c>
      <c r="AR164" s="5">
        <v>0.51769783437528971</v>
      </c>
      <c r="AS164" s="5">
        <v>0.16343622584040551</v>
      </c>
      <c r="AT164" s="8">
        <f>(Table1[[#This Row],[mangrove.sd.ssp245.2050]]/Table1[[#This Row],[mangrove.mn.ssp245.2050]])^-1</f>
        <v>3.1675831457391737</v>
      </c>
      <c r="AU164" s="8">
        <f>Table1[[#This Row],[mangrove.mn.ssp245.2050]]*Table1[[#This Row],[mangrove.weights.ssp245.2050]]</f>
        <v>1.6398509347528378</v>
      </c>
      <c r="AV164" s="7">
        <f t="shared" si="14"/>
        <v>0.51769783437528971</v>
      </c>
      <c r="AX164" s="5"/>
      <c r="AY164" s="6"/>
      <c r="AZ164" s="6"/>
      <c r="BB164" s="5"/>
      <c r="BC164" s="8"/>
      <c r="BD164" s="8"/>
      <c r="BE164" s="5">
        <v>0.51641015414418923</v>
      </c>
      <c r="BF164" s="5">
        <v>0.18117876537948219</v>
      </c>
      <c r="BG164" s="6">
        <f>(Table1[[#This Row],[mangrove.sd.ssp245.2100]]/Table1[[#This Row],[mangrove.mn.ssp245.2100]])^-1</f>
        <v>2.8502796840598781</v>
      </c>
      <c r="BH164" s="6">
        <f>Table1[[#This Row],[mangrove.weights.ssp245.2100]]*Table1[[#This Row],[mangrove.mn.ssp245.2100]]</f>
        <v>1.4719133709994126</v>
      </c>
      <c r="BI164" s="7">
        <f t="shared" si="15"/>
        <v>0.51641015414418923</v>
      </c>
      <c r="BK164" s="5"/>
      <c r="BL164" s="6"/>
      <c r="BM164" s="6"/>
      <c r="BO164" s="5"/>
      <c r="BP164" s="6"/>
      <c r="BQ164" s="6"/>
      <c r="BR164" s="5">
        <v>0.52525272404331391</v>
      </c>
      <c r="BS164" s="5">
        <v>0.15791865510978551</v>
      </c>
      <c r="BT164" s="6">
        <f>(Table1[[#This Row],[mangrove.sd.ssp370.2050]]/Table1[[#This Row],[mangrove.mn.ssp370.2050]])^-1</f>
        <v>3.326096740617229</v>
      </c>
      <c r="BU164" s="6">
        <f>Table1[[#This Row],[mangrove.weights.ssp370.2050]]*Table1[[#This Row],[mangrove.mn.ssp370.2050]]</f>
        <v>1.7470413734407872</v>
      </c>
      <c r="BV164" s="7">
        <f t="shared" si="16"/>
        <v>0.52525272404331391</v>
      </c>
      <c r="BX164" s="5"/>
      <c r="BY164" s="8"/>
      <c r="BZ164" s="8"/>
      <c r="CA164" s="5"/>
      <c r="CB164" s="5"/>
      <c r="CC164" s="8"/>
      <c r="CD164" s="8"/>
      <c r="CE164" s="5">
        <v>0.53008001496985613</v>
      </c>
      <c r="CF164" s="5">
        <v>0.17592465186816569</v>
      </c>
      <c r="CG164" s="12">
        <f>(Table1[[#This Row],[mangrove.sd.ssp370.2100]]/Table1[[#This Row],[mangrove.mn.ssp370.2100]])^-1</f>
        <v>3.0131082218487899</v>
      </c>
      <c r="CH164" s="17">
        <f>Table1[[#This Row],[mangrove.weights.ssp370.2100]]*Table1[[#This Row],[mangrove.mn.ssp370.2100]]</f>
        <v>1.5971884513434031</v>
      </c>
      <c r="CI164" s="9">
        <f t="shared" si="17"/>
        <v>0.53008001496985613</v>
      </c>
      <c r="CJ164" s="5"/>
      <c r="CL164" s="5"/>
      <c r="CM164" s="5"/>
      <c r="CP164" s="5"/>
      <c r="CT164" s="5"/>
    </row>
    <row r="165" spans="1:98" x14ac:dyDescent="0.25">
      <c r="A165" s="5" t="s">
        <v>208</v>
      </c>
      <c r="B165" s="5">
        <v>40.33934</v>
      </c>
      <c r="C165" s="5">
        <v>-2.5711020000000002</v>
      </c>
      <c r="E165" s="5">
        <v>0</v>
      </c>
      <c r="G165" s="5">
        <v>0</v>
      </c>
      <c r="H165" s="5">
        <v>8250000</v>
      </c>
      <c r="I165" s="5">
        <v>1</v>
      </c>
      <c r="L165" s="6" t="str">
        <f>IF(Table1[[#This Row],[seagrass.mn.ssp126.2050]]="","",(Table1[[#This Row],[seagrass.sd.ssp126.2050]]/Table1[[#This Row],[seagrass.mn.ssp126.2050]])^-1)</f>
        <v/>
      </c>
      <c r="M165" s="6" t="str">
        <f>IF(Table1[[#This Row],[seagrass.weights.ssp126.2050]]="","",Table1[[#This Row],[seagrass.weights.ssp126.2050]]*Table1[[#This Row],[seagrass.mn.ssp126.2050]])</f>
        <v/>
      </c>
      <c r="P165" s="6" t="str">
        <f>IF(Table1[[#This Row],[corals.mn.ssp126.2050]]="","",(Table1[[#This Row],[corals.sd.ssp126.2050]]/Table1[[#This Row],[corals.mn.ssp126.2050]])^-1)</f>
        <v/>
      </c>
      <c r="Q165" s="6" t="str">
        <f>IF(Table1[[#This Row],[coral.weights.ssp126.2050]]="","",Table1[[#This Row],[coral.weights.ssp126.2050]]*Table1[[#This Row],[corals.mn.ssp126.2050]])</f>
        <v/>
      </c>
      <c r="R165" s="5">
        <v>0.56469806053378913</v>
      </c>
      <c r="S165" s="5">
        <v>0.1538558686134332</v>
      </c>
      <c r="T165" s="6">
        <f>IF(Table1[[#This Row],[mangrove.mn.ssp126.2050]]="","",(Table1[[#This Row],[mangrove.sd.ssp126.2050]]/Table1[[#This Row],[mangrove.mn.ssp126.2050]])^-1)</f>
        <v>3.6703056283969735</v>
      </c>
      <c r="U165" s="6">
        <f>IF(Table1[[#This Row],[mangrove.weights.ssp126.2050]]="","",Table1[[#This Row],[mangrove.weights.ssp126.2050]]*Table1[[#This Row],[mangrove.mn.ssp126.2050]])</f>
        <v>2.072614469922021</v>
      </c>
      <c r="V165" s="7">
        <f t="shared" si="12"/>
        <v>0.56469806053378913</v>
      </c>
      <c r="Y165" s="6" t="str">
        <f>IF(Table1[[#This Row],[seagrass.mn.ssp126.2100]]="", "", (Table1[[#This Row],[seagrass.sd.ssp126.2100]]/Table1[[#This Row],[seagrass.mn.ssp126.2100]])^-1)</f>
        <v/>
      </c>
      <c r="Z165" s="6" t="str">
        <f>IF(Table1[[#This Row],[seagrass.weights.ssp126.2100]]="","", Table1[[#This Row],[seagrass.weights.ssp126.2100]]*Table1[[#This Row],[seagrass.mn.ssp126.2100]])</f>
        <v/>
      </c>
      <c r="AC165" s="6" t="str">
        <f>IF(Table1[[#This Row],[corals.mn.ssp126.2100]]="","",(Table1[[#This Row],[corals.sd.ssp126.2100]]/Table1[[#This Row],[corals.mn.ssp126.2100]])^-1)</f>
        <v/>
      </c>
      <c r="AD165" s="6" t="str">
        <f>IF( Table1[[#This Row],[Coral.weights.ssp126.2100]]="","", Table1[[#This Row],[Coral.weights.ssp126.2100]]*Table1[[#This Row],[corals.mn.ssp126.2100]])</f>
        <v/>
      </c>
      <c r="AE165" s="5">
        <v>0.56264620636322893</v>
      </c>
      <c r="AF165" s="5">
        <v>0.16930798609317391</v>
      </c>
      <c r="AG165" s="8">
        <f>IF(Table1[[#This Row],[mangrove.mn.ssp126.2100]]="","",(Table1[[#This Row],[mangrove.sd.ssp126.2100]]/Table1[[#This Row],[mangrove.mn.ssp126.2100]])^-1)</f>
        <v>3.3232112633694215</v>
      </c>
      <c r="AH165" s="6">
        <f>IF(Table1[[#This Row],[mangrove.weights.ssp126.2100]]="","",Table1[[#This Row],[mangrove.weights.ssp126.2100]]*Table1[[#This Row],[mangrove.mn.ssp126.2100]])</f>
        <v>1.8697922102783582</v>
      </c>
      <c r="AI165" s="7">
        <f t="shared" si="13"/>
        <v>0.56264620636322893</v>
      </c>
      <c r="AL165" s="6" t="str">
        <f>IF(Table1[[#This Row],[seagrass.mn.ssp245.2050]]="","",(Table1[[#This Row],[seagrass.sd.ssp245.2050]]/Table1[[#This Row],[seagrass.mn.ssp245.2050]])^-1)</f>
        <v/>
      </c>
      <c r="AM165" s="6" t="str">
        <f>IF(Table1[[#This Row],[seagrass.weights.ssp245.2050]]="","",Table1[[#This Row],[seagrass.weights.ssp245.2050]]*Table1[[#This Row],[seagrass.mn.ssp245.2050]])</f>
        <v/>
      </c>
      <c r="AR165" s="5">
        <v>0.61107814444288366</v>
      </c>
      <c r="AS165" s="5">
        <v>0.17422161945998199</v>
      </c>
      <c r="AT165" s="8">
        <f>(Table1[[#This Row],[mangrove.sd.ssp245.2050]]/Table1[[#This Row],[mangrove.mn.ssp245.2050]])^-1</f>
        <v>3.5074759742044868</v>
      </c>
      <c r="AU165" s="8">
        <f>Table1[[#This Row],[mangrove.mn.ssp245.2050]]*Table1[[#This Row],[mangrove.weights.ssp245.2050]]</f>
        <v>2.1433419099948736</v>
      </c>
      <c r="AV165" s="7">
        <f t="shared" si="14"/>
        <v>0.61107814444288366</v>
      </c>
      <c r="AX165" s="5"/>
      <c r="AY165" s="6"/>
      <c r="AZ165" s="6"/>
      <c r="BB165" s="5"/>
      <c r="BC165" s="8"/>
      <c r="BD165" s="8"/>
      <c r="BE165" s="5">
        <v>0.60177340418704617</v>
      </c>
      <c r="BF165" s="5">
        <v>0.18509239704449229</v>
      </c>
      <c r="BG165" s="6">
        <f>(Table1[[#This Row],[mangrove.sd.ssp245.2100]]/Table1[[#This Row],[mangrove.mn.ssp245.2100]])^-1</f>
        <v>3.2512054184613133</v>
      </c>
      <c r="BH165" s="6">
        <f>Table1[[#This Row],[mangrove.weights.ssp245.2100]]*Table1[[#This Row],[mangrove.mn.ssp245.2100]]</f>
        <v>1.9564889523788345</v>
      </c>
      <c r="BI165" s="7">
        <f t="shared" si="15"/>
        <v>0.60177340418704617</v>
      </c>
      <c r="BK165" s="5"/>
      <c r="BL165" s="6"/>
      <c r="BM165" s="6"/>
      <c r="BO165" s="5"/>
      <c r="BP165" s="6"/>
      <c r="BQ165" s="6"/>
      <c r="BR165" s="5">
        <v>0.53380471516631267</v>
      </c>
      <c r="BS165" s="5">
        <v>0.1362653613148449</v>
      </c>
      <c r="BT165" s="6">
        <f>(Table1[[#This Row],[mangrove.sd.ssp370.2050]]/Table1[[#This Row],[mangrove.mn.ssp370.2050]])^-1</f>
        <v>3.9173911111052062</v>
      </c>
      <c r="BU165" s="6">
        <f>Table1[[#This Row],[mangrove.weights.ssp370.2050]]*Table1[[#This Row],[mangrove.mn.ssp370.2050]]</f>
        <v>2.0911218462585599</v>
      </c>
      <c r="BV165" s="7">
        <f t="shared" si="16"/>
        <v>0.53380471516631267</v>
      </c>
      <c r="BX165" s="5"/>
      <c r="BY165" s="8"/>
      <c r="BZ165" s="8"/>
      <c r="CA165" s="5"/>
      <c r="CB165" s="5"/>
      <c r="CC165" s="8"/>
      <c r="CD165" s="8"/>
      <c r="CE165" s="5">
        <v>0.5956864781997222</v>
      </c>
      <c r="CF165" s="5">
        <v>0.20104738124591279</v>
      </c>
      <c r="CG165" s="12">
        <f>(Table1[[#This Row],[mangrove.sd.ssp370.2100]]/Table1[[#This Row],[mangrove.mn.ssp370.2100]])^-1</f>
        <v>2.9629158783774621</v>
      </c>
      <c r="CH165" s="17">
        <f>Table1[[#This Row],[mangrove.weights.ssp370.2100]]*Table1[[#This Row],[mangrove.mn.ssp370.2100]]</f>
        <v>1.7649689247927067</v>
      </c>
      <c r="CI165" s="9">
        <f t="shared" si="17"/>
        <v>0.5956864781997222</v>
      </c>
      <c r="CJ165" s="5"/>
      <c r="CL165" s="5"/>
      <c r="CM165" s="5"/>
      <c r="CP165" s="5"/>
      <c r="CT165" s="5"/>
    </row>
    <row r="166" spans="1:98" x14ac:dyDescent="0.25">
      <c r="A166" s="5" t="s">
        <v>209</v>
      </c>
      <c r="B166" s="5">
        <v>40.58934</v>
      </c>
      <c r="C166" s="5">
        <v>-2.5711020000000002</v>
      </c>
      <c r="D166" s="5">
        <v>31590000</v>
      </c>
      <c r="E166" s="5">
        <v>1</v>
      </c>
      <c r="F166" s="5">
        <v>58370000</v>
      </c>
      <c r="G166" s="5">
        <v>1</v>
      </c>
      <c r="H166" s="5">
        <v>7680000</v>
      </c>
      <c r="I166" s="5">
        <v>1</v>
      </c>
      <c r="J166" s="5">
        <v>0.65154470805535647</v>
      </c>
      <c r="K166" s="28">
        <f>NonZeroMin!$C$2</f>
        <v>9.6277348665939669E-4</v>
      </c>
      <c r="L166" s="6">
        <f>IF(Table1[[#This Row],[seagrass.mn.ssp126.2050]]="","",(Table1[[#This Row],[seagrass.sd.ssp126.2050]]/Table1[[#This Row],[seagrass.mn.ssp126.2050]])^-1)</f>
        <v>676.73727733827332</v>
      </c>
      <c r="M166" s="6">
        <f>IF(Table1[[#This Row],[seagrass.weights.ssp126.2050]]="","",Table1[[#This Row],[seagrass.weights.ssp126.2050]]*Table1[[#This Row],[seagrass.mn.ssp126.2050]])</f>
        <v>440.92459179354211</v>
      </c>
      <c r="N166" s="5">
        <v>0.66119343698675637</v>
      </c>
      <c r="O166" s="5">
        <f>NonZeroMin!$C$3</f>
        <v>8.8608041434714289E-4</v>
      </c>
      <c r="P166" s="6">
        <f>IF(Table1[[#This Row],[corals.mn.ssp126.2050]]="","",(Table1[[#This Row],[corals.sd.ssp126.2050]]/Table1[[#This Row],[corals.mn.ssp126.2050]])^-1)</f>
        <v>746.20026160257532</v>
      </c>
      <c r="Q166" s="6">
        <f>IF(Table1[[#This Row],[coral.weights.ssp126.2050]]="","",Table1[[#This Row],[coral.weights.ssp126.2050]]*Table1[[#This Row],[corals.mn.ssp126.2050]])</f>
        <v>493.38271564942352</v>
      </c>
      <c r="R166" s="5">
        <v>0.59405776597657634</v>
      </c>
      <c r="S166" s="5">
        <v>8.6917913763540133E-2</v>
      </c>
      <c r="T166" s="6">
        <f>IF(Table1[[#This Row],[mangrove.mn.ssp126.2050]]="","",(Table1[[#This Row],[mangrove.sd.ssp126.2050]]/Table1[[#This Row],[mangrove.mn.ssp126.2050]])^-1)</f>
        <v>6.8346988584275996</v>
      </c>
      <c r="U166" s="6">
        <f>IF(Table1[[#This Row],[mangrove.weights.ssp126.2050]]="","",Table1[[#This Row],[mangrove.weights.ssp126.2050]]*Table1[[#This Row],[mangrove.mn.ssp126.2050]])</f>
        <v>4.0602059349601562</v>
      </c>
      <c r="V166" s="7">
        <f t="shared" si="12"/>
        <v>0.65630559089766149</v>
      </c>
      <c r="W166" s="5">
        <v>0.65154470805535647</v>
      </c>
      <c r="X166" s="5">
        <f>NonZeroMin!$C$5</f>
        <v>9.4124857450742275E-4</v>
      </c>
      <c r="Y166" s="6">
        <f>IF(Table1[[#This Row],[seagrass.mn.ssp126.2100]]="", "", (Table1[[#This Row],[seagrass.sd.ssp126.2100]]/Table1[[#This Row],[seagrass.mn.ssp126.2100]])^-1)</f>
        <v>692.21322156724113</v>
      </c>
      <c r="Z166" s="6">
        <f>IF(Table1[[#This Row],[seagrass.weights.ssp126.2100]]="","", Table1[[#This Row],[seagrass.weights.ssp126.2100]]*Table1[[#This Row],[seagrass.mn.ssp126.2100]])</f>
        <v>451.0078613580859</v>
      </c>
      <c r="AA166" s="5">
        <v>0.66119343698675637</v>
      </c>
      <c r="AB166" s="5">
        <f>NonZeroMin!$C$6</f>
        <v>9.0900273914041208E-4</v>
      </c>
      <c r="AC166" s="6">
        <f>IF(Table1[[#This Row],[corals.mn.ssp126.2100]]="","",(Table1[[#This Row],[corals.sd.ssp126.2100]]/Table1[[#This Row],[corals.mn.ssp126.2100]])^-1)</f>
        <v>727.38332737259543</v>
      </c>
      <c r="AD166" s="6">
        <f>IF( Table1[[#This Row],[Coral.weights.ssp126.2100]]="","", Table1[[#This Row],[Coral.weights.ssp126.2100]]*Table1[[#This Row],[corals.mn.ssp126.2100]])</f>
        <v>480.94108223234934</v>
      </c>
      <c r="AE166" s="5">
        <v>0.59223652378569225</v>
      </c>
      <c r="AF166" s="5">
        <v>0.1033485263966839</v>
      </c>
      <c r="AG166" s="8">
        <f>IF(Table1[[#This Row],[mangrove.mn.ssp126.2100]]="","",(Table1[[#This Row],[mangrove.sd.ssp126.2100]]/Table1[[#This Row],[mangrove.mn.ssp126.2100]])^-1)</f>
        <v>5.7304786476829248</v>
      </c>
      <c r="AH166" s="6">
        <f>IF(Table1[[#This Row],[mangrove.weights.ssp126.2100]]="","",Table1[[#This Row],[mangrove.weights.ssp126.2100]]*Table1[[#This Row],[mangrove.mn.ssp126.2100]])</f>
        <v>3.3937987539318701</v>
      </c>
      <c r="AI166" s="7">
        <f t="shared" si="13"/>
        <v>0.65623027153811142</v>
      </c>
      <c r="AJ166" s="5">
        <v>0.65154470805535647</v>
      </c>
      <c r="AK166" s="5">
        <f>NonZeroMin!$C$9</f>
        <v>9.4246577305150765E-4</v>
      </c>
      <c r="AL166" s="6">
        <f>IF(Table1[[#This Row],[seagrass.mn.ssp245.2050]]="","",(Table1[[#This Row],[seagrass.sd.ssp245.2050]]/Table1[[#This Row],[seagrass.mn.ssp245.2050]])^-1)</f>
        <v>691.31922525503558</v>
      </c>
      <c r="AM166" s="6">
        <f>IF(Table1[[#This Row],[seagrass.weights.ssp245.2050]]="","",Table1[[#This Row],[seagrass.weights.ssp245.2050]]*Table1[[#This Row],[seagrass.mn.ssp245.2050]])</f>
        <v>450.42538279184737</v>
      </c>
      <c r="AN166" s="5">
        <v>0.66119343698675637</v>
      </c>
      <c r="AO166" s="5">
        <f>NonZeroMin!$C$10</f>
        <v>8.871730941705804E-4</v>
      </c>
      <c r="AP166" s="6">
        <f>(Table1[[#This Row],[corals.sd.ssp245.2050]]/Table1[[#This Row],[corals.mn.ssp245.2050]])^-1</f>
        <v>745.28120986909232</v>
      </c>
      <c r="AQ166" s="6">
        <f>Table1[[#This Row],[coral.weights.ssp245.2050]]*Table1[[#This Row],[corals.mn.ssp245.2050]]</f>
        <v>492.77504467499324</v>
      </c>
      <c r="AR166" s="5">
        <v>0.62919413200858065</v>
      </c>
      <c r="AS166" s="5">
        <v>0.13534570017754999</v>
      </c>
      <c r="AT166" s="8">
        <f>(Table1[[#This Row],[mangrove.sd.ssp245.2050]]/Table1[[#This Row],[mangrove.mn.ssp245.2050]])^-1</f>
        <v>4.6487929146118976</v>
      </c>
      <c r="AU166" s="8">
        <f>Table1[[#This Row],[mangrove.mn.ssp245.2050]]*Table1[[#This Row],[mangrove.weights.ssp245.2050]]</f>
        <v>2.9249932227968727</v>
      </c>
      <c r="AV166" s="7">
        <f t="shared" si="14"/>
        <v>0.65646204853627599</v>
      </c>
      <c r="AW166" s="5">
        <v>0.65154470805535647</v>
      </c>
      <c r="AX166" s="5">
        <f>NonZeroMin!$C$12</f>
        <v>9.4048968592101831E-4</v>
      </c>
      <c r="AY166" s="6">
        <f>(Table1[[#This Row],[seagrass.sd.ssp245.2100]]/Table1[[#This Row],[seagrass.mn.ssp245.2100]])^-1</f>
        <v>692.77177390552777</v>
      </c>
      <c r="AZ166" s="6">
        <f>Table1[[#This Row],[seagrass.weights.ssp245.2100]]*Table1[[#This Row],[seagrass.mn.ssp245.2100]]</f>
        <v>451.37178317826852</v>
      </c>
      <c r="BA166" s="5">
        <v>0.66119343698675637</v>
      </c>
      <c r="BB166" s="5">
        <f>NonZeroMin!$C$13</f>
        <v>8.8505487379242798E-4</v>
      </c>
      <c r="BC166" s="8">
        <f>(Table1[[#This Row],[corals.sd.ssp245.2100]]/Table1[[#This Row],[corals.mn.ssp245.2100]])^-1</f>
        <v>747.06490700804409</v>
      </c>
      <c r="BD166" s="8">
        <f>Table1[[#This Row],[corals.weights.ssp245.2100]]*Table1[[#This Row],[corals.mn.ssp245.2100]]</f>
        <v>493.95441351684019</v>
      </c>
      <c r="BE166" s="5">
        <v>0.62122368243579584</v>
      </c>
      <c r="BF166" s="5">
        <v>0.15359201926670371</v>
      </c>
      <c r="BG166" s="6">
        <f>(Table1[[#This Row],[mangrove.sd.ssp245.2100]]/Table1[[#This Row],[mangrove.mn.ssp245.2100]])^-1</f>
        <v>4.0446351666037845</v>
      </c>
      <c r="BH166" s="6">
        <f>Table1[[#This Row],[mangrove.weights.ssp245.2100]]*Table1[[#This Row],[mangrove.mn.ssp245.2100]]</f>
        <v>2.5126231523069218</v>
      </c>
      <c r="BI166" s="7">
        <f t="shared" si="15"/>
        <v>0.65645202918796142</v>
      </c>
      <c r="BJ166" s="5">
        <v>0.65154470805535647</v>
      </c>
      <c r="BK166" s="5">
        <f>NonZeroMin!$C$16</f>
        <v>9.4033807947367773E-4</v>
      </c>
      <c r="BL166" s="6">
        <f>(Table1[[#This Row],[seagrass.sd.ssp370.2050]]/Table1[[#This Row],[seagrass.mn.ssp370.2050]])^-1</f>
        <v>692.88346635928701</v>
      </c>
      <c r="BM166" s="6">
        <f>Table1[[#This Row],[seagrass.mn.ssp370.2050]]*Table1[[#This Row],[seagrass.weights.ssp370.2050]]</f>
        <v>451.44455580544508</v>
      </c>
      <c r="BN166" s="5">
        <v>0.66119343698675637</v>
      </c>
      <c r="BO166" s="5">
        <f>NonZeroMin!$C$17</f>
        <v>8.8537505761509139E-4</v>
      </c>
      <c r="BP166" s="6">
        <f>(Table1[[#This Row],[corals.sd.ssp370.2050]]/Table1[[#This Row],[corals.mn.ssp370.2050]])^-1</f>
        <v>746.79474116629581</v>
      </c>
      <c r="BQ166" s="6">
        <f>Table1[[#This Row],[corals.weights.ssp370.2050]]*Table1[[#This Row],[corals.mn.ssp370.2050]]</f>
        <v>493.77578163537822</v>
      </c>
      <c r="BR166" s="5">
        <v>0.55781412278940201</v>
      </c>
      <c r="BS166" s="5">
        <v>8.2811553123175036E-2</v>
      </c>
      <c r="BT166" s="6">
        <f>(Table1[[#This Row],[mangrove.sd.ssp370.2050]]/Table1[[#This Row],[mangrove.mn.ssp370.2050]])^-1</f>
        <v>6.7359456712483299</v>
      </c>
      <c r="BU166" s="6">
        <f>Table1[[#This Row],[mangrove.weights.ssp370.2050]]*Table1[[#This Row],[mangrove.mn.ssp370.2050]]</f>
        <v>3.757405625764457</v>
      </c>
      <c r="BV166" s="7">
        <f t="shared" si="16"/>
        <v>0.65608991793199689</v>
      </c>
      <c r="BW166" s="5">
        <v>0.65154470805535647</v>
      </c>
      <c r="BX166" s="5">
        <f>NonZeroMin!$C$19</f>
        <v>9.4033807947367773E-4</v>
      </c>
      <c r="BY166" s="8">
        <f>(Table1[[#This Row],[seagrass.sd.ssp370.2100]]/Table1[[#This Row],[seagrass.mn.ssp370.2100]])^-1</f>
        <v>692.88346635928701</v>
      </c>
      <c r="BZ166" s="8">
        <f>Table1[[#This Row],[seagrass.imp.ssp370.2100]]*Table1[[#This Row],[seagrass.mn.ssp370.2100]]</f>
        <v>451.44455580544508</v>
      </c>
      <c r="CA166" s="5">
        <v>0.66119343698675637</v>
      </c>
      <c r="CB166" s="5">
        <f>NonZeroMin!$C$20</f>
        <v>8.8537505761509139E-4</v>
      </c>
      <c r="CC166" s="8">
        <f>(Table1[[#This Row],[corals.sd.ssp370.2100]]/Table1[[#This Row],[corals.mn.ssp370.2100]])^-1</f>
        <v>746.79474116629581</v>
      </c>
      <c r="CD166" s="8">
        <f>Table1[[#This Row],[corals.weights.ssp370.2100]]*Table1[[#This Row],[corals.mn.ssp370.2100]]</f>
        <v>493.77578163537822</v>
      </c>
      <c r="CE166" s="5">
        <v>0.62713048720490328</v>
      </c>
      <c r="CF166" s="5">
        <v>0.14092799155127109</v>
      </c>
      <c r="CG166" s="12">
        <f>(Table1[[#This Row],[mangrove.sd.ssp370.2100]]/Table1[[#This Row],[mangrove.mn.ssp370.2100]])^-1</f>
        <v>4.4500065622289569</v>
      </c>
      <c r="CH166" s="17">
        <f>Table1[[#This Row],[mangrove.weights.ssp370.2100]]*Table1[[#This Row],[mangrove.mn.ssp370.2100]]</f>
        <v>2.7907347834356626</v>
      </c>
      <c r="CI166" s="9">
        <f t="shared" si="17"/>
        <v>0.65645907543124427</v>
      </c>
      <c r="CJ166" s="5"/>
      <c r="CL166" s="5"/>
      <c r="CM166" s="5"/>
      <c r="CP166" s="5"/>
      <c r="CT166" s="5"/>
    </row>
    <row r="167" spans="1:98" x14ac:dyDescent="0.25">
      <c r="A167" s="5" t="s">
        <v>210</v>
      </c>
      <c r="B167" s="5">
        <v>40.83934</v>
      </c>
      <c r="C167" s="5">
        <v>-2.5711020000000002</v>
      </c>
      <c r="D167" s="5">
        <v>46970000</v>
      </c>
      <c r="E167" s="5">
        <v>1</v>
      </c>
      <c r="F167" s="5">
        <v>9780000</v>
      </c>
      <c r="G167" s="5">
        <v>1</v>
      </c>
      <c r="I167" s="5">
        <v>0</v>
      </c>
      <c r="J167" s="5">
        <v>0.54736557577235057</v>
      </c>
      <c r="K167" s="5">
        <v>2.9242211705445831E-2</v>
      </c>
      <c r="L167" s="6">
        <f>IF(Table1[[#This Row],[seagrass.mn.ssp126.2050]]="","",(Table1[[#This Row],[seagrass.sd.ssp126.2050]]/Table1[[#This Row],[seagrass.mn.ssp126.2050]])^-1)</f>
        <v>18.718337083593909</v>
      </c>
      <c r="M167" s="6">
        <f>IF(Table1[[#This Row],[seagrass.weights.ssp126.2050]]="","",Table1[[#This Row],[seagrass.weights.ssp126.2050]]*Table1[[#This Row],[seagrass.mn.ssp126.2050]])</f>
        <v>10.245773355262321</v>
      </c>
      <c r="N167" s="5">
        <v>0.64852103343917877</v>
      </c>
      <c r="O167" s="5">
        <f>NonZeroMin!$C$3</f>
        <v>8.8608041434714289E-4</v>
      </c>
      <c r="P167" s="6">
        <f>IF(Table1[[#This Row],[corals.mn.ssp126.2050]]="","",(Table1[[#This Row],[corals.sd.ssp126.2050]]/Table1[[#This Row],[corals.mn.ssp126.2050]])^-1)</f>
        <v>731.8986210941182</v>
      </c>
      <c r="Q167" s="6">
        <f>IF(Table1[[#This Row],[coral.weights.ssp126.2050]]="","",Table1[[#This Row],[coral.weights.ssp126.2050]]*Table1[[#This Row],[corals.mn.ssp126.2050]])</f>
        <v>474.65165012466747</v>
      </c>
      <c r="T167" s="6" t="str">
        <f>IF(Table1[[#This Row],[mangrove.mn.ssp126.2050]]="","",(Table1[[#This Row],[mangrove.sd.ssp126.2050]]/Table1[[#This Row],[mangrove.mn.ssp126.2050]])^-1)</f>
        <v/>
      </c>
      <c r="U167" s="6" t="str">
        <f>IF(Table1[[#This Row],[mangrove.weights.ssp126.2050]]="","",Table1[[#This Row],[mangrove.weights.ssp126.2050]]*Table1[[#This Row],[mangrove.mn.ssp126.2050]])</f>
        <v/>
      </c>
      <c r="V167" s="7">
        <f t="shared" si="12"/>
        <v>0.64599849256953235</v>
      </c>
      <c r="W167" s="5">
        <v>0.54449686237576822</v>
      </c>
      <c r="X167" s="5">
        <v>2.3283369262570922E-2</v>
      </c>
      <c r="Y167" s="6">
        <f>IF(Table1[[#This Row],[seagrass.mn.ssp126.2100]]="", "", (Table1[[#This Row],[seagrass.sd.ssp126.2100]]/Table1[[#This Row],[seagrass.mn.ssp126.2100]])^-1)</f>
        <v>23.385655926140888</v>
      </c>
      <c r="Z167" s="6">
        <f>IF(Table1[[#This Row],[seagrass.weights.ssp126.2100]]="","", Table1[[#This Row],[seagrass.weights.ssp126.2100]]*Table1[[#This Row],[seagrass.mn.ssp126.2100]])</f>
        <v>12.733416276383004</v>
      </c>
      <c r="AA167" s="5">
        <v>0.64677741170110159</v>
      </c>
      <c r="AB167" s="5">
        <v>2.4658535096373801E-3</v>
      </c>
      <c r="AC167" s="6">
        <f>IF(Table1[[#This Row],[corals.mn.ssp126.2100]]="","",(Table1[[#This Row],[corals.sd.ssp126.2100]]/Table1[[#This Row],[corals.mn.ssp126.2100]])^-1)</f>
        <v>262.2935260238612</v>
      </c>
      <c r="AD167" s="6">
        <f>IF( Table1[[#This Row],[Coral.weights.ssp126.2100]]="","", Table1[[#This Row],[Coral.weights.ssp126.2100]]*Table1[[#This Row],[corals.mn.ssp126.2100]])</f>
        <v>169.64552786766848</v>
      </c>
      <c r="AG167" s="8" t="str">
        <f>IF(Table1[[#This Row],[mangrove.mn.ssp126.2100]]="","",(Table1[[#This Row],[mangrove.sd.ssp126.2100]]/Table1[[#This Row],[mangrove.mn.ssp126.2100]])^-1)</f>
        <v/>
      </c>
      <c r="AH167" s="6" t="str">
        <f>IF(Table1[[#This Row],[mangrove.weights.ssp126.2100]]="","",Table1[[#This Row],[mangrove.weights.ssp126.2100]]*Table1[[#This Row],[mangrove.mn.ssp126.2100]])</f>
        <v/>
      </c>
      <c r="AI167" s="7">
        <f t="shared" si="13"/>
        <v>0.63840474093758215</v>
      </c>
      <c r="AJ167" s="5">
        <v>0.51601109673127832</v>
      </c>
      <c r="AK167" s="5">
        <v>1.7001586846448181E-2</v>
      </c>
      <c r="AL167" s="6">
        <f>IF(Table1[[#This Row],[seagrass.mn.ssp245.2050]]="","",(Table1[[#This Row],[seagrass.sd.ssp245.2050]]/Table1[[#This Row],[seagrass.mn.ssp245.2050]])^-1)</f>
        <v>30.35076086671749</v>
      </c>
      <c r="AM167" s="6">
        <f>IF(Table1[[#This Row],[seagrass.weights.ssp245.2050]]="","",Table1[[#This Row],[seagrass.weights.ssp245.2050]]*Table1[[#This Row],[seagrass.mn.ssp245.2050]])</f>
        <v>15.661329401463655</v>
      </c>
      <c r="AN167" s="5">
        <v>0.59640180347175775</v>
      </c>
      <c r="AO167" s="5">
        <v>2.042205451517926E-3</v>
      </c>
      <c r="AP167" s="6">
        <f>(Table1[[#This Row],[corals.sd.ssp245.2050]]/Table1[[#This Row],[corals.mn.ssp245.2050]])^-1</f>
        <v>292.03810176320189</v>
      </c>
      <c r="AQ167" s="6">
        <f>Table1[[#This Row],[coral.weights.ssp245.2050]]*Table1[[#This Row],[corals.mn.ssp245.2050]]</f>
        <v>174.17205057404232</v>
      </c>
      <c r="AS167" s="5"/>
      <c r="AT167" s="8"/>
      <c r="AU167" s="8"/>
      <c r="AV167" s="7">
        <f t="shared" si="14"/>
        <v>0.588833554692061</v>
      </c>
      <c r="AW167" s="5">
        <v>0.50199554475029107</v>
      </c>
      <c r="AX167" s="5">
        <v>8.4636497495772789E-3</v>
      </c>
      <c r="AY167" s="6">
        <f>(Table1[[#This Row],[seagrass.sd.ssp245.2100]]/Table1[[#This Row],[seagrass.mn.ssp245.2100]])^-1</f>
        <v>59.311946926367483</v>
      </c>
      <c r="AZ167" s="6">
        <f>Table1[[#This Row],[seagrass.weights.ssp245.2100]]*Table1[[#This Row],[seagrass.mn.ssp245.2100]]</f>
        <v>29.774333107502198</v>
      </c>
      <c r="BA167" s="5">
        <v>0.59496076753892591</v>
      </c>
      <c r="BB167" s="5">
        <v>2.0335578579431901E-3</v>
      </c>
      <c r="BC167" s="8">
        <f>(Table1[[#This Row],[corals.sd.ssp245.2100]]/Table1[[#This Row],[corals.mn.ssp245.2100]])^-1</f>
        <v>292.57134987085618</v>
      </c>
      <c r="BD167" s="8">
        <f>Table1[[#This Row],[corals.weights.ssp245.2100]]*Table1[[#This Row],[corals.mn.ssp245.2100]]</f>
        <v>174.06847487906421</v>
      </c>
      <c r="BE167" s="5"/>
      <c r="BF167" s="5"/>
      <c r="BG167" s="6"/>
      <c r="BH167" s="6"/>
      <c r="BI167" s="7">
        <f t="shared" si="15"/>
        <v>0.57929094629357436</v>
      </c>
      <c r="BJ167" s="5">
        <v>0.41966705148868932</v>
      </c>
      <c r="BK167" s="5">
        <v>1.0370325951778139E-3</v>
      </c>
      <c r="BL167" s="6">
        <f>(Table1[[#This Row],[seagrass.sd.ssp370.2050]]/Table1[[#This Row],[seagrass.mn.ssp370.2050]])^-1</f>
        <v>404.68067584387876</v>
      </c>
      <c r="BM167" s="6">
        <f>Table1[[#This Row],[seagrass.mn.ssp370.2050]]*Table1[[#This Row],[seagrass.weights.ssp370.2050]]</f>
        <v>169.83114602585067</v>
      </c>
      <c r="BN167" s="5">
        <v>0.47804239942184068</v>
      </c>
      <c r="BO167" s="5">
        <f>NonZeroMin!$C$17</f>
        <v>8.8537505761509139E-4</v>
      </c>
      <c r="BP167" s="6">
        <f>(Table1[[#This Row],[corals.sd.ssp370.2050]]/Table1[[#This Row],[corals.mn.ssp370.2050]])^-1</f>
        <v>539.93208336987641</v>
      </c>
      <c r="BQ167" s="6">
        <f>Table1[[#This Row],[corals.weights.ssp370.2050]]*Table1[[#This Row],[corals.mn.ssp370.2050]]</f>
        <v>258.11042865896906</v>
      </c>
      <c r="BR167" s="5"/>
      <c r="BS167" s="5"/>
      <c r="BT167" s="6"/>
      <c r="BU167" s="6"/>
      <c r="BV167" s="7">
        <f t="shared" si="16"/>
        <v>0.45303387076945184</v>
      </c>
      <c r="BW167" s="5">
        <v>0.41449007584264802</v>
      </c>
      <c r="BX167" s="5">
        <v>4.2027312326912876E-3</v>
      </c>
      <c r="BY167" s="8">
        <f>(Table1[[#This Row],[seagrass.sd.ssp370.2100]]/Table1[[#This Row],[seagrass.mn.ssp370.2100]])^-1</f>
        <v>98.623978763738975</v>
      </c>
      <c r="BZ167" s="8">
        <f>Table1[[#This Row],[seagrass.imp.ssp370.2100]]*Table1[[#This Row],[seagrass.mn.ssp370.2100]]</f>
        <v>40.878660437685873</v>
      </c>
      <c r="CA167" s="5">
        <v>0.47741165324750751</v>
      </c>
      <c r="CB167" s="5">
        <v>8.9200979415707683E-4</v>
      </c>
      <c r="CC167" s="8">
        <f>(Table1[[#This Row],[corals.sd.ssp370.2100]]/Table1[[#This Row],[corals.mn.ssp370.2100]])^-1</f>
        <v>535.20898130793239</v>
      </c>
      <c r="CD167" s="8">
        <f>Table1[[#This Row],[corals.weights.ssp370.2100]]*Table1[[#This Row],[corals.mn.ssp370.2100]]</f>
        <v>255.51500459913436</v>
      </c>
      <c r="CE167" s="5"/>
      <c r="CF167" s="5"/>
      <c r="CG167" s="12"/>
      <c r="CH167" s="17"/>
      <c r="CI167" s="9">
        <f t="shared" si="17"/>
        <v>0.46762109847254579</v>
      </c>
      <c r="CJ167" s="5"/>
      <c r="CL167" s="5"/>
      <c r="CM167" s="5"/>
      <c r="CP167" s="5"/>
      <c r="CT167" s="5"/>
    </row>
    <row r="168" spans="1:98" x14ac:dyDescent="0.25">
      <c r="A168" s="5" t="s">
        <v>211</v>
      </c>
      <c r="B168" s="5">
        <v>39.83934</v>
      </c>
      <c r="C168" s="5">
        <v>-2.8211020000000002</v>
      </c>
      <c r="E168" s="5">
        <v>0</v>
      </c>
      <c r="G168" s="5">
        <v>0</v>
      </c>
      <c r="I168" s="5">
        <v>0</v>
      </c>
      <c r="L168" s="6" t="str">
        <f>IF(Table1[[#This Row],[seagrass.mn.ssp126.2050]]="","",(Table1[[#This Row],[seagrass.sd.ssp126.2050]]/Table1[[#This Row],[seagrass.mn.ssp126.2050]])^-1)</f>
        <v/>
      </c>
      <c r="M168" s="6" t="str">
        <f>IF(Table1[[#This Row],[seagrass.weights.ssp126.2050]]="","",Table1[[#This Row],[seagrass.weights.ssp126.2050]]*Table1[[#This Row],[seagrass.mn.ssp126.2050]])</f>
        <v/>
      </c>
      <c r="P168" s="6" t="str">
        <f>IF(Table1[[#This Row],[corals.mn.ssp126.2050]]="","",(Table1[[#This Row],[corals.sd.ssp126.2050]]/Table1[[#This Row],[corals.mn.ssp126.2050]])^-1)</f>
        <v/>
      </c>
      <c r="Q168" s="6" t="str">
        <f>IF(Table1[[#This Row],[coral.weights.ssp126.2050]]="","",Table1[[#This Row],[coral.weights.ssp126.2050]]*Table1[[#This Row],[corals.mn.ssp126.2050]])</f>
        <v/>
      </c>
      <c r="T168" s="6" t="str">
        <f>IF(Table1[[#This Row],[mangrove.mn.ssp126.2050]]="","",(Table1[[#This Row],[mangrove.sd.ssp126.2050]]/Table1[[#This Row],[mangrove.mn.ssp126.2050]])^-1)</f>
        <v/>
      </c>
      <c r="U168" s="6" t="str">
        <f>IF(Table1[[#This Row],[mangrove.weights.ssp126.2050]]="","",Table1[[#This Row],[mangrove.weights.ssp126.2050]]*Table1[[#This Row],[mangrove.mn.ssp126.2050]])</f>
        <v/>
      </c>
      <c r="V168" s="7" t="e">
        <f t="shared" si="12"/>
        <v>#DIV/0!</v>
      </c>
      <c r="Y168" s="6" t="str">
        <f>IF(Table1[[#This Row],[seagrass.mn.ssp126.2100]]="", "", (Table1[[#This Row],[seagrass.sd.ssp126.2100]]/Table1[[#This Row],[seagrass.mn.ssp126.2100]])^-1)</f>
        <v/>
      </c>
      <c r="Z168" s="6" t="str">
        <f>IF(Table1[[#This Row],[seagrass.weights.ssp126.2100]]="","", Table1[[#This Row],[seagrass.weights.ssp126.2100]]*Table1[[#This Row],[seagrass.mn.ssp126.2100]])</f>
        <v/>
      </c>
      <c r="AC168" s="6" t="str">
        <f>IF(Table1[[#This Row],[corals.mn.ssp126.2100]]="","",(Table1[[#This Row],[corals.sd.ssp126.2100]]/Table1[[#This Row],[corals.mn.ssp126.2100]])^-1)</f>
        <v/>
      </c>
      <c r="AD168" s="6" t="str">
        <f>IF( Table1[[#This Row],[Coral.weights.ssp126.2100]]="","", Table1[[#This Row],[Coral.weights.ssp126.2100]]*Table1[[#This Row],[corals.mn.ssp126.2100]])</f>
        <v/>
      </c>
      <c r="AG168" s="8" t="str">
        <f>IF(Table1[[#This Row],[mangrove.mn.ssp126.2100]]="","",(Table1[[#This Row],[mangrove.sd.ssp126.2100]]/Table1[[#This Row],[mangrove.mn.ssp126.2100]])^-1)</f>
        <v/>
      </c>
      <c r="AH168" s="6" t="str">
        <f>IF(Table1[[#This Row],[mangrove.weights.ssp126.2100]]="","",Table1[[#This Row],[mangrove.weights.ssp126.2100]]*Table1[[#This Row],[mangrove.mn.ssp126.2100]])</f>
        <v/>
      </c>
      <c r="AI168" s="7" t="e">
        <f t="shared" si="13"/>
        <v>#DIV/0!</v>
      </c>
      <c r="AL168" s="6" t="str">
        <f>IF(Table1[[#This Row],[seagrass.mn.ssp245.2050]]="","",(Table1[[#This Row],[seagrass.sd.ssp245.2050]]/Table1[[#This Row],[seagrass.mn.ssp245.2050]])^-1)</f>
        <v/>
      </c>
      <c r="AM168" s="6" t="str">
        <f>IF(Table1[[#This Row],[seagrass.weights.ssp245.2050]]="","",Table1[[#This Row],[seagrass.weights.ssp245.2050]]*Table1[[#This Row],[seagrass.mn.ssp245.2050]])</f>
        <v/>
      </c>
      <c r="AS168" s="5"/>
      <c r="AT168" s="8"/>
      <c r="AU168" s="8"/>
      <c r="AV168" s="7" t="e">
        <f t="shared" si="14"/>
        <v>#DIV/0!</v>
      </c>
      <c r="AX168" s="5"/>
      <c r="AY168" s="6"/>
      <c r="AZ168" s="6"/>
      <c r="BB168" s="5"/>
      <c r="BC168" s="8"/>
      <c r="BD168" s="8"/>
      <c r="BE168" s="5"/>
      <c r="BF168" s="5"/>
      <c r="BG168" s="6"/>
      <c r="BH168" s="6"/>
      <c r="BI168" s="7" t="e">
        <f t="shared" si="15"/>
        <v>#DIV/0!</v>
      </c>
      <c r="BK168" s="5"/>
      <c r="BL168" s="6"/>
      <c r="BM168" s="6"/>
      <c r="BO168" s="5"/>
      <c r="BP168" s="6"/>
      <c r="BQ168" s="6"/>
      <c r="BR168" s="5"/>
      <c r="BS168" s="5"/>
      <c r="BT168" s="6"/>
      <c r="BU168" s="6"/>
      <c r="BV168" s="7" t="e">
        <f t="shared" si="16"/>
        <v>#DIV/0!</v>
      </c>
      <c r="BX168" s="5"/>
      <c r="BY168" s="8"/>
      <c r="BZ168" s="8"/>
      <c r="CA168" s="5"/>
      <c r="CB168" s="5"/>
      <c r="CC168" s="8"/>
      <c r="CD168" s="8"/>
      <c r="CE168" s="5"/>
      <c r="CF168" s="5"/>
      <c r="CG168" s="12"/>
      <c r="CH168" s="17"/>
      <c r="CI168" s="9" t="e">
        <f t="shared" si="17"/>
        <v>#DIV/0!</v>
      </c>
      <c r="CJ168" s="5"/>
      <c r="CL168" s="5"/>
      <c r="CM168" s="5"/>
      <c r="CP168" s="5"/>
      <c r="CT168" s="5"/>
    </row>
    <row r="169" spans="1:98" x14ac:dyDescent="0.25">
      <c r="A169" s="5" t="s">
        <v>212</v>
      </c>
      <c r="B169" s="5">
        <v>40.08934</v>
      </c>
      <c r="C169" s="5">
        <v>-2.8211020000000002</v>
      </c>
      <c r="E169" s="5">
        <v>0</v>
      </c>
      <c r="G169" s="5">
        <v>0</v>
      </c>
      <c r="H169" s="5">
        <v>23510000</v>
      </c>
      <c r="I169" s="5">
        <v>1</v>
      </c>
      <c r="L169" s="6" t="str">
        <f>IF(Table1[[#This Row],[seagrass.mn.ssp126.2050]]="","",(Table1[[#This Row],[seagrass.sd.ssp126.2050]]/Table1[[#This Row],[seagrass.mn.ssp126.2050]])^-1)</f>
        <v/>
      </c>
      <c r="M169" s="6" t="str">
        <f>IF(Table1[[#This Row],[seagrass.weights.ssp126.2050]]="","",Table1[[#This Row],[seagrass.weights.ssp126.2050]]*Table1[[#This Row],[seagrass.mn.ssp126.2050]])</f>
        <v/>
      </c>
      <c r="P169" s="6" t="str">
        <f>IF(Table1[[#This Row],[corals.mn.ssp126.2050]]="","",(Table1[[#This Row],[corals.sd.ssp126.2050]]/Table1[[#This Row],[corals.mn.ssp126.2050]])^-1)</f>
        <v/>
      </c>
      <c r="Q169" s="6" t="str">
        <f>IF(Table1[[#This Row],[coral.weights.ssp126.2050]]="","",Table1[[#This Row],[coral.weights.ssp126.2050]]*Table1[[#This Row],[corals.mn.ssp126.2050]])</f>
        <v/>
      </c>
      <c r="R169" s="5">
        <v>0.67139801551683798</v>
      </c>
      <c r="S169" s="5">
        <v>0.12647389909945991</v>
      </c>
      <c r="T169" s="6">
        <f>IF(Table1[[#This Row],[mangrove.mn.ssp126.2050]]="","",(Table1[[#This Row],[mangrove.sd.ssp126.2050]]/Table1[[#This Row],[mangrove.mn.ssp126.2050]])^-1)</f>
        <v>5.3085895216122507</v>
      </c>
      <c r="U169" s="6">
        <f>IF(Table1[[#This Row],[mangrove.weights.ssp126.2050]]="","",Table1[[#This Row],[mangrove.weights.ssp126.2050]]*Table1[[#This Row],[mangrove.mn.ssp126.2050]])</f>
        <v>3.5641764700039453</v>
      </c>
      <c r="V169" s="7">
        <f t="shared" si="12"/>
        <v>0.67139801551683798</v>
      </c>
      <c r="Y169" s="6" t="str">
        <f>IF(Table1[[#This Row],[seagrass.mn.ssp126.2100]]="", "", (Table1[[#This Row],[seagrass.sd.ssp126.2100]]/Table1[[#This Row],[seagrass.mn.ssp126.2100]])^-1)</f>
        <v/>
      </c>
      <c r="Z169" s="6" t="str">
        <f>IF(Table1[[#This Row],[seagrass.weights.ssp126.2100]]="","", Table1[[#This Row],[seagrass.weights.ssp126.2100]]*Table1[[#This Row],[seagrass.mn.ssp126.2100]])</f>
        <v/>
      </c>
      <c r="AC169" s="6" t="str">
        <f>IF(Table1[[#This Row],[corals.mn.ssp126.2100]]="","",(Table1[[#This Row],[corals.sd.ssp126.2100]]/Table1[[#This Row],[corals.mn.ssp126.2100]])^-1)</f>
        <v/>
      </c>
      <c r="AD169" s="6" t="str">
        <f>IF( Table1[[#This Row],[Coral.weights.ssp126.2100]]="","", Table1[[#This Row],[Coral.weights.ssp126.2100]]*Table1[[#This Row],[corals.mn.ssp126.2100]])</f>
        <v/>
      </c>
      <c r="AE169" s="5">
        <v>0.67378902519081274</v>
      </c>
      <c r="AF169" s="5">
        <v>0.1270579069662936</v>
      </c>
      <c r="AG169" s="8">
        <f>IF(Table1[[#This Row],[mangrove.mn.ssp126.2100]]="","",(Table1[[#This Row],[mangrove.sd.ssp126.2100]]/Table1[[#This Row],[mangrove.mn.ssp126.2100]])^-1)</f>
        <v>5.3030074340006088</v>
      </c>
      <c r="AH169" s="6">
        <f>IF(Table1[[#This Row],[mangrove.weights.ssp126.2100]]="","",Table1[[#This Row],[mangrove.weights.ssp126.2100]]*Table1[[#This Row],[mangrove.mn.ssp126.2100]])</f>
        <v>3.5731082095349036</v>
      </c>
      <c r="AI169" s="7">
        <f t="shared" si="13"/>
        <v>0.67378902519081274</v>
      </c>
      <c r="AL169" s="6" t="str">
        <f>IF(Table1[[#This Row],[seagrass.mn.ssp245.2050]]="","",(Table1[[#This Row],[seagrass.sd.ssp245.2050]]/Table1[[#This Row],[seagrass.mn.ssp245.2050]])^-1)</f>
        <v/>
      </c>
      <c r="AM169" s="6" t="str">
        <f>IF(Table1[[#This Row],[seagrass.weights.ssp245.2050]]="","",Table1[[#This Row],[seagrass.weights.ssp245.2050]]*Table1[[#This Row],[seagrass.mn.ssp245.2050]])</f>
        <v/>
      </c>
      <c r="AR169" s="5">
        <v>0.6924368450298285</v>
      </c>
      <c r="AS169" s="5">
        <v>0.1422965919067759</v>
      </c>
      <c r="AT169" s="8">
        <f>(Table1[[#This Row],[mangrove.sd.ssp245.2050]]/Table1[[#This Row],[mangrove.mn.ssp245.2050]])^-1</f>
        <v>4.8661519980989505</v>
      </c>
      <c r="AU169" s="8">
        <f>Table1[[#This Row],[mangrove.mn.ssp245.2050]]*Table1[[#This Row],[mangrove.weights.ssp245.2050]]</f>
        <v>3.3695029369992331</v>
      </c>
      <c r="AV169" s="7">
        <f t="shared" si="14"/>
        <v>0.6924368450298285</v>
      </c>
      <c r="AX169" s="5"/>
      <c r="AY169" s="6"/>
      <c r="AZ169" s="6"/>
      <c r="BB169" s="5"/>
      <c r="BC169" s="8"/>
      <c r="BD169" s="8"/>
      <c r="BE169" s="5">
        <v>0.68688185272044167</v>
      </c>
      <c r="BF169" s="5">
        <v>0.13339642265036969</v>
      </c>
      <c r="BG169" s="6">
        <f>(Table1[[#This Row],[mangrove.sd.ssp245.2100]]/Table1[[#This Row],[mangrove.mn.ssp245.2100]])^-1</f>
        <v>5.1491774597340605</v>
      </c>
      <c r="BH169" s="6">
        <f>Table1[[#This Row],[mangrove.weights.ssp245.2100]]*Table1[[#This Row],[mangrove.mn.ssp245.2100]]</f>
        <v>3.5368765535284687</v>
      </c>
      <c r="BI169" s="7">
        <f t="shared" si="15"/>
        <v>0.68688185272044167</v>
      </c>
      <c r="BK169" s="5"/>
      <c r="BL169" s="6"/>
      <c r="BM169" s="6"/>
      <c r="BO169" s="5"/>
      <c r="BP169" s="6"/>
      <c r="BQ169" s="6"/>
      <c r="BR169" s="5">
        <v>0.58642251083067443</v>
      </c>
      <c r="BS169" s="5">
        <v>0.1441778570426677</v>
      </c>
      <c r="BT169" s="6">
        <f>(Table1[[#This Row],[mangrove.sd.ssp370.2050]]/Table1[[#This Row],[mangrove.mn.ssp370.2050]])^-1</f>
        <v>4.0673548827759989</v>
      </c>
      <c r="BU169" s="6">
        <f>Table1[[#This Row],[mangrove.weights.ssp370.2050]]*Table1[[#This Row],[mangrove.mn.ssp370.2050]]</f>
        <v>2.3851884627969047</v>
      </c>
      <c r="BV169" s="7">
        <f t="shared" si="16"/>
        <v>0.58642251083067443</v>
      </c>
      <c r="BX169" s="5"/>
      <c r="BY169" s="8"/>
      <c r="BZ169" s="8"/>
      <c r="CA169" s="5"/>
      <c r="CB169" s="5"/>
      <c r="CC169" s="8"/>
      <c r="CD169" s="8"/>
      <c r="CE169" s="5">
        <v>0.68315333130056688</v>
      </c>
      <c r="CF169" s="5">
        <v>0.16652726784691871</v>
      </c>
      <c r="CG169" s="12">
        <f>(Table1[[#This Row],[mangrove.sd.ssp370.2100]]/Table1[[#This Row],[mangrove.mn.ssp370.2100]])^-1</f>
        <v>4.1023511652671809</v>
      </c>
      <c r="CH169" s="17">
        <f>Table1[[#This Row],[mangrove.weights.ssp370.2100]]*Table1[[#This Row],[mangrove.mn.ssp370.2100]]</f>
        <v>2.8025348647170372</v>
      </c>
      <c r="CI169" s="9">
        <f t="shared" si="17"/>
        <v>0.68315333130056688</v>
      </c>
      <c r="CJ169" s="5"/>
      <c r="CL169" s="5"/>
      <c r="CM169" s="5"/>
      <c r="CP169" s="5"/>
      <c r="CT169" s="5"/>
    </row>
    <row r="170" spans="1:98" x14ac:dyDescent="0.25">
      <c r="A170" s="5" t="s">
        <v>213</v>
      </c>
      <c r="B170" s="5">
        <v>40.33934</v>
      </c>
      <c r="C170" s="5">
        <v>-2.8211020000000002</v>
      </c>
      <c r="E170" s="5">
        <v>0</v>
      </c>
      <c r="G170" s="5">
        <v>0</v>
      </c>
      <c r="I170" s="5">
        <v>0</v>
      </c>
      <c r="L170" s="6" t="str">
        <f>IF(Table1[[#This Row],[seagrass.mn.ssp126.2050]]="","",(Table1[[#This Row],[seagrass.sd.ssp126.2050]]/Table1[[#This Row],[seagrass.mn.ssp126.2050]])^-1)</f>
        <v/>
      </c>
      <c r="M170" s="6" t="str">
        <f>IF(Table1[[#This Row],[seagrass.weights.ssp126.2050]]="","",Table1[[#This Row],[seagrass.weights.ssp126.2050]]*Table1[[#This Row],[seagrass.mn.ssp126.2050]])</f>
        <v/>
      </c>
      <c r="P170" s="6" t="str">
        <f>IF(Table1[[#This Row],[corals.mn.ssp126.2050]]="","",(Table1[[#This Row],[corals.sd.ssp126.2050]]/Table1[[#This Row],[corals.mn.ssp126.2050]])^-1)</f>
        <v/>
      </c>
      <c r="Q170" s="6" t="str">
        <f>IF(Table1[[#This Row],[coral.weights.ssp126.2050]]="","",Table1[[#This Row],[coral.weights.ssp126.2050]]*Table1[[#This Row],[corals.mn.ssp126.2050]])</f>
        <v/>
      </c>
      <c r="T170" s="6" t="str">
        <f>IF(Table1[[#This Row],[mangrove.mn.ssp126.2050]]="","",(Table1[[#This Row],[mangrove.sd.ssp126.2050]]/Table1[[#This Row],[mangrove.mn.ssp126.2050]])^-1)</f>
        <v/>
      </c>
      <c r="U170" s="6" t="str">
        <f>IF(Table1[[#This Row],[mangrove.weights.ssp126.2050]]="","",Table1[[#This Row],[mangrove.weights.ssp126.2050]]*Table1[[#This Row],[mangrove.mn.ssp126.2050]])</f>
        <v/>
      </c>
      <c r="V170" s="7" t="e">
        <f t="shared" si="12"/>
        <v>#DIV/0!</v>
      </c>
      <c r="Y170" s="6" t="str">
        <f>IF(Table1[[#This Row],[seagrass.mn.ssp126.2100]]="", "", (Table1[[#This Row],[seagrass.sd.ssp126.2100]]/Table1[[#This Row],[seagrass.mn.ssp126.2100]])^-1)</f>
        <v/>
      </c>
      <c r="Z170" s="6" t="str">
        <f>IF(Table1[[#This Row],[seagrass.weights.ssp126.2100]]="","", Table1[[#This Row],[seagrass.weights.ssp126.2100]]*Table1[[#This Row],[seagrass.mn.ssp126.2100]])</f>
        <v/>
      </c>
      <c r="AC170" s="6" t="str">
        <f>IF(Table1[[#This Row],[corals.mn.ssp126.2100]]="","",(Table1[[#This Row],[corals.sd.ssp126.2100]]/Table1[[#This Row],[corals.mn.ssp126.2100]])^-1)</f>
        <v/>
      </c>
      <c r="AD170" s="6" t="str">
        <f>IF( Table1[[#This Row],[Coral.weights.ssp126.2100]]="","", Table1[[#This Row],[Coral.weights.ssp126.2100]]*Table1[[#This Row],[corals.mn.ssp126.2100]])</f>
        <v/>
      </c>
      <c r="AG170" s="8" t="str">
        <f>IF(Table1[[#This Row],[mangrove.mn.ssp126.2100]]="","",(Table1[[#This Row],[mangrove.sd.ssp126.2100]]/Table1[[#This Row],[mangrove.mn.ssp126.2100]])^-1)</f>
        <v/>
      </c>
      <c r="AH170" s="6" t="str">
        <f>IF(Table1[[#This Row],[mangrove.weights.ssp126.2100]]="","",Table1[[#This Row],[mangrove.weights.ssp126.2100]]*Table1[[#This Row],[mangrove.mn.ssp126.2100]])</f>
        <v/>
      </c>
      <c r="AI170" s="7" t="e">
        <f t="shared" si="13"/>
        <v>#DIV/0!</v>
      </c>
      <c r="AL170" s="6" t="str">
        <f>IF(Table1[[#This Row],[seagrass.mn.ssp245.2050]]="","",(Table1[[#This Row],[seagrass.sd.ssp245.2050]]/Table1[[#This Row],[seagrass.mn.ssp245.2050]])^-1)</f>
        <v/>
      </c>
      <c r="AM170" s="6" t="str">
        <f>IF(Table1[[#This Row],[seagrass.weights.ssp245.2050]]="","",Table1[[#This Row],[seagrass.weights.ssp245.2050]]*Table1[[#This Row],[seagrass.mn.ssp245.2050]])</f>
        <v/>
      </c>
      <c r="AS170" s="5"/>
      <c r="AT170" s="8"/>
      <c r="AU170" s="8"/>
      <c r="AV170" s="7" t="e">
        <f t="shared" si="14"/>
        <v>#DIV/0!</v>
      </c>
      <c r="AX170" s="5"/>
      <c r="AY170" s="6"/>
      <c r="AZ170" s="6"/>
      <c r="BB170" s="5"/>
      <c r="BC170" s="8"/>
      <c r="BD170" s="8"/>
      <c r="BE170" s="5"/>
      <c r="BF170" s="5"/>
      <c r="BG170" s="6"/>
      <c r="BH170" s="6"/>
      <c r="BI170" s="7" t="e">
        <f t="shared" si="15"/>
        <v>#DIV/0!</v>
      </c>
      <c r="BK170" s="5"/>
      <c r="BL170" s="6"/>
      <c r="BM170" s="6"/>
      <c r="BO170" s="5"/>
      <c r="BP170" s="6"/>
      <c r="BQ170" s="6"/>
      <c r="BR170" s="5"/>
      <c r="BS170" s="5"/>
      <c r="BT170" s="6"/>
      <c r="BU170" s="6"/>
      <c r="BV170" s="7" t="e">
        <f t="shared" si="16"/>
        <v>#DIV/0!</v>
      </c>
      <c r="BX170" s="5"/>
      <c r="BY170" s="8"/>
      <c r="BZ170" s="8"/>
      <c r="CA170" s="5"/>
      <c r="CB170" s="5"/>
      <c r="CC170" s="8"/>
      <c r="CD170" s="8"/>
      <c r="CE170" s="5"/>
      <c r="CF170" s="5"/>
      <c r="CG170" s="12"/>
      <c r="CH170" s="17"/>
      <c r="CI170" s="9" t="e">
        <f t="shared" si="17"/>
        <v>#DIV/0!</v>
      </c>
      <c r="CJ170" s="5"/>
      <c r="CL170" s="5"/>
      <c r="CM170" s="5"/>
      <c r="CP170" s="5"/>
      <c r="CT170" s="5"/>
    </row>
    <row r="171" spans="1:98" x14ac:dyDescent="0.25">
      <c r="A171" s="5" t="s">
        <v>214</v>
      </c>
      <c r="B171" s="5">
        <v>40.58934</v>
      </c>
      <c r="C171" s="5">
        <v>-2.8211020000000002</v>
      </c>
      <c r="E171" s="5">
        <v>0</v>
      </c>
      <c r="G171" s="5">
        <v>0</v>
      </c>
      <c r="I171" s="5">
        <v>0</v>
      </c>
      <c r="L171" s="6" t="str">
        <f>IF(Table1[[#This Row],[seagrass.mn.ssp126.2050]]="","",(Table1[[#This Row],[seagrass.sd.ssp126.2050]]/Table1[[#This Row],[seagrass.mn.ssp126.2050]])^-1)</f>
        <v/>
      </c>
      <c r="M171" s="6" t="str">
        <f>IF(Table1[[#This Row],[seagrass.weights.ssp126.2050]]="","",Table1[[#This Row],[seagrass.weights.ssp126.2050]]*Table1[[#This Row],[seagrass.mn.ssp126.2050]])</f>
        <v/>
      </c>
      <c r="P171" s="6" t="str">
        <f>IF(Table1[[#This Row],[corals.mn.ssp126.2050]]="","",(Table1[[#This Row],[corals.sd.ssp126.2050]]/Table1[[#This Row],[corals.mn.ssp126.2050]])^-1)</f>
        <v/>
      </c>
      <c r="Q171" s="6" t="str">
        <f>IF(Table1[[#This Row],[coral.weights.ssp126.2050]]="","",Table1[[#This Row],[coral.weights.ssp126.2050]]*Table1[[#This Row],[corals.mn.ssp126.2050]])</f>
        <v/>
      </c>
      <c r="T171" s="6" t="str">
        <f>IF(Table1[[#This Row],[mangrove.mn.ssp126.2050]]="","",(Table1[[#This Row],[mangrove.sd.ssp126.2050]]/Table1[[#This Row],[mangrove.mn.ssp126.2050]])^-1)</f>
        <v/>
      </c>
      <c r="U171" s="6" t="str">
        <f>IF(Table1[[#This Row],[mangrove.weights.ssp126.2050]]="","",Table1[[#This Row],[mangrove.weights.ssp126.2050]]*Table1[[#This Row],[mangrove.mn.ssp126.2050]])</f>
        <v/>
      </c>
      <c r="V171" s="7" t="e">
        <f t="shared" si="12"/>
        <v>#DIV/0!</v>
      </c>
      <c r="Y171" s="6" t="str">
        <f>IF(Table1[[#This Row],[seagrass.mn.ssp126.2100]]="", "", (Table1[[#This Row],[seagrass.sd.ssp126.2100]]/Table1[[#This Row],[seagrass.mn.ssp126.2100]])^-1)</f>
        <v/>
      </c>
      <c r="Z171" s="6" t="str">
        <f>IF(Table1[[#This Row],[seagrass.weights.ssp126.2100]]="","", Table1[[#This Row],[seagrass.weights.ssp126.2100]]*Table1[[#This Row],[seagrass.mn.ssp126.2100]])</f>
        <v/>
      </c>
      <c r="AC171" s="6" t="str">
        <f>IF(Table1[[#This Row],[corals.mn.ssp126.2100]]="","",(Table1[[#This Row],[corals.sd.ssp126.2100]]/Table1[[#This Row],[corals.mn.ssp126.2100]])^-1)</f>
        <v/>
      </c>
      <c r="AD171" s="6" t="str">
        <f>IF( Table1[[#This Row],[Coral.weights.ssp126.2100]]="","", Table1[[#This Row],[Coral.weights.ssp126.2100]]*Table1[[#This Row],[corals.mn.ssp126.2100]])</f>
        <v/>
      </c>
      <c r="AG171" s="8" t="str">
        <f>IF(Table1[[#This Row],[mangrove.mn.ssp126.2100]]="","",(Table1[[#This Row],[mangrove.sd.ssp126.2100]]/Table1[[#This Row],[mangrove.mn.ssp126.2100]])^-1)</f>
        <v/>
      </c>
      <c r="AH171" s="6" t="str">
        <f>IF(Table1[[#This Row],[mangrove.weights.ssp126.2100]]="","",Table1[[#This Row],[mangrove.weights.ssp126.2100]]*Table1[[#This Row],[mangrove.mn.ssp126.2100]])</f>
        <v/>
      </c>
      <c r="AI171" s="7" t="e">
        <f t="shared" si="13"/>
        <v>#DIV/0!</v>
      </c>
      <c r="AL171" s="6" t="str">
        <f>IF(Table1[[#This Row],[seagrass.mn.ssp245.2050]]="","",(Table1[[#This Row],[seagrass.sd.ssp245.2050]]/Table1[[#This Row],[seagrass.mn.ssp245.2050]])^-1)</f>
        <v/>
      </c>
      <c r="AM171" s="6" t="str">
        <f>IF(Table1[[#This Row],[seagrass.weights.ssp245.2050]]="","",Table1[[#This Row],[seagrass.weights.ssp245.2050]]*Table1[[#This Row],[seagrass.mn.ssp245.2050]])</f>
        <v/>
      </c>
      <c r="AS171" s="5"/>
      <c r="AT171" s="8"/>
      <c r="AU171" s="8"/>
      <c r="AV171" s="7" t="e">
        <f t="shared" si="14"/>
        <v>#DIV/0!</v>
      </c>
      <c r="AX171" s="5"/>
      <c r="AY171" s="6"/>
      <c r="AZ171" s="6"/>
      <c r="BB171" s="5"/>
      <c r="BC171" s="8"/>
      <c r="BD171" s="8"/>
      <c r="BE171" s="5"/>
      <c r="BF171" s="5"/>
      <c r="BG171" s="6"/>
      <c r="BH171" s="6"/>
      <c r="BI171" s="7" t="e">
        <f t="shared" si="15"/>
        <v>#DIV/0!</v>
      </c>
      <c r="BK171" s="5"/>
      <c r="BL171" s="6"/>
      <c r="BM171" s="6"/>
      <c r="BO171" s="5"/>
      <c r="BP171" s="6"/>
      <c r="BQ171" s="6"/>
      <c r="BR171" s="5"/>
      <c r="BS171" s="5"/>
      <c r="BT171" s="6"/>
      <c r="BU171" s="6"/>
      <c r="BV171" s="7" t="e">
        <f t="shared" si="16"/>
        <v>#DIV/0!</v>
      </c>
      <c r="BX171" s="5"/>
      <c r="BY171" s="8"/>
      <c r="BZ171" s="8"/>
      <c r="CA171" s="5"/>
      <c r="CB171" s="5"/>
      <c r="CC171" s="8"/>
      <c r="CD171" s="8"/>
      <c r="CE171" s="5"/>
      <c r="CF171" s="5"/>
      <c r="CG171" s="12"/>
      <c r="CH171" s="17"/>
      <c r="CI171" s="9" t="e">
        <f t="shared" si="17"/>
        <v>#DIV/0!</v>
      </c>
      <c r="CJ171" s="5"/>
      <c r="CL171" s="5"/>
      <c r="CM171" s="5"/>
      <c r="CP171" s="5"/>
      <c r="CT171" s="5"/>
    </row>
    <row r="172" spans="1:98" x14ac:dyDescent="0.25">
      <c r="A172" s="5" t="s">
        <v>215</v>
      </c>
      <c r="B172" s="5">
        <v>40.83934</v>
      </c>
      <c r="C172" s="5">
        <v>-2.8211020000000002</v>
      </c>
      <c r="E172" s="5">
        <v>0</v>
      </c>
      <c r="G172" s="5">
        <v>0</v>
      </c>
      <c r="I172" s="5">
        <v>0</v>
      </c>
      <c r="L172" s="6" t="str">
        <f>IF(Table1[[#This Row],[seagrass.mn.ssp126.2050]]="","",(Table1[[#This Row],[seagrass.sd.ssp126.2050]]/Table1[[#This Row],[seagrass.mn.ssp126.2050]])^-1)</f>
        <v/>
      </c>
      <c r="M172" s="6" t="str">
        <f>IF(Table1[[#This Row],[seagrass.weights.ssp126.2050]]="","",Table1[[#This Row],[seagrass.weights.ssp126.2050]]*Table1[[#This Row],[seagrass.mn.ssp126.2050]])</f>
        <v/>
      </c>
      <c r="P172" s="6" t="str">
        <f>IF(Table1[[#This Row],[corals.mn.ssp126.2050]]="","",(Table1[[#This Row],[corals.sd.ssp126.2050]]/Table1[[#This Row],[corals.mn.ssp126.2050]])^-1)</f>
        <v/>
      </c>
      <c r="Q172" s="6" t="str">
        <f>IF(Table1[[#This Row],[coral.weights.ssp126.2050]]="","",Table1[[#This Row],[coral.weights.ssp126.2050]]*Table1[[#This Row],[corals.mn.ssp126.2050]])</f>
        <v/>
      </c>
      <c r="T172" s="6" t="str">
        <f>IF(Table1[[#This Row],[mangrove.mn.ssp126.2050]]="","",(Table1[[#This Row],[mangrove.sd.ssp126.2050]]/Table1[[#This Row],[mangrove.mn.ssp126.2050]])^-1)</f>
        <v/>
      </c>
      <c r="U172" s="6" t="str">
        <f>IF(Table1[[#This Row],[mangrove.weights.ssp126.2050]]="","",Table1[[#This Row],[mangrove.weights.ssp126.2050]]*Table1[[#This Row],[mangrove.mn.ssp126.2050]])</f>
        <v/>
      </c>
      <c r="V172" s="7" t="e">
        <f t="shared" si="12"/>
        <v>#DIV/0!</v>
      </c>
      <c r="Y172" s="6" t="str">
        <f>IF(Table1[[#This Row],[seagrass.mn.ssp126.2100]]="", "", (Table1[[#This Row],[seagrass.sd.ssp126.2100]]/Table1[[#This Row],[seagrass.mn.ssp126.2100]])^-1)</f>
        <v/>
      </c>
      <c r="Z172" s="6" t="str">
        <f>IF(Table1[[#This Row],[seagrass.weights.ssp126.2100]]="","", Table1[[#This Row],[seagrass.weights.ssp126.2100]]*Table1[[#This Row],[seagrass.mn.ssp126.2100]])</f>
        <v/>
      </c>
      <c r="AC172" s="6" t="str">
        <f>IF(Table1[[#This Row],[corals.mn.ssp126.2100]]="","",(Table1[[#This Row],[corals.sd.ssp126.2100]]/Table1[[#This Row],[corals.mn.ssp126.2100]])^-1)</f>
        <v/>
      </c>
      <c r="AD172" s="6" t="str">
        <f>IF( Table1[[#This Row],[Coral.weights.ssp126.2100]]="","", Table1[[#This Row],[Coral.weights.ssp126.2100]]*Table1[[#This Row],[corals.mn.ssp126.2100]])</f>
        <v/>
      </c>
      <c r="AG172" s="8" t="str">
        <f>IF(Table1[[#This Row],[mangrove.mn.ssp126.2100]]="","",(Table1[[#This Row],[mangrove.sd.ssp126.2100]]/Table1[[#This Row],[mangrove.mn.ssp126.2100]])^-1)</f>
        <v/>
      </c>
      <c r="AH172" s="6" t="str">
        <f>IF(Table1[[#This Row],[mangrove.weights.ssp126.2100]]="","",Table1[[#This Row],[mangrove.weights.ssp126.2100]]*Table1[[#This Row],[mangrove.mn.ssp126.2100]])</f>
        <v/>
      </c>
      <c r="AI172" s="7" t="e">
        <f t="shared" si="13"/>
        <v>#DIV/0!</v>
      </c>
      <c r="AL172" s="6" t="str">
        <f>IF(Table1[[#This Row],[seagrass.mn.ssp245.2050]]="","",(Table1[[#This Row],[seagrass.sd.ssp245.2050]]/Table1[[#This Row],[seagrass.mn.ssp245.2050]])^-1)</f>
        <v/>
      </c>
      <c r="AM172" s="6" t="str">
        <f>IF(Table1[[#This Row],[seagrass.weights.ssp245.2050]]="","",Table1[[#This Row],[seagrass.weights.ssp245.2050]]*Table1[[#This Row],[seagrass.mn.ssp245.2050]])</f>
        <v/>
      </c>
      <c r="AS172" s="5"/>
      <c r="AT172" s="8"/>
      <c r="AU172" s="8"/>
      <c r="AV172" s="7" t="e">
        <f t="shared" si="14"/>
        <v>#DIV/0!</v>
      </c>
      <c r="AX172" s="5"/>
      <c r="AY172" s="6"/>
      <c r="AZ172" s="6"/>
      <c r="BB172" s="5"/>
      <c r="BC172" s="8"/>
      <c r="BD172" s="8"/>
      <c r="BE172" s="5"/>
      <c r="BF172" s="5"/>
      <c r="BG172" s="6"/>
      <c r="BH172" s="6"/>
      <c r="BI172" s="7" t="e">
        <f t="shared" si="15"/>
        <v>#DIV/0!</v>
      </c>
      <c r="BK172" s="5"/>
      <c r="BL172" s="6"/>
      <c r="BM172" s="6"/>
      <c r="BO172" s="5"/>
      <c r="BP172" s="6"/>
      <c r="BQ172" s="6"/>
      <c r="BR172" s="5"/>
      <c r="BS172" s="5"/>
      <c r="BT172" s="6"/>
      <c r="BU172" s="6"/>
      <c r="BV172" s="7" t="e">
        <f t="shared" si="16"/>
        <v>#DIV/0!</v>
      </c>
      <c r="BX172" s="5"/>
      <c r="BY172" s="8"/>
      <c r="BZ172" s="8"/>
      <c r="CA172" s="5"/>
      <c r="CB172" s="5"/>
      <c r="CC172" s="8"/>
      <c r="CD172" s="8"/>
      <c r="CE172" s="5"/>
      <c r="CF172" s="5"/>
      <c r="CG172" s="12"/>
      <c r="CH172" s="17"/>
      <c r="CI172" s="9" t="e">
        <f t="shared" si="17"/>
        <v>#DIV/0!</v>
      </c>
      <c r="CJ172" s="5"/>
      <c r="CL172" s="5"/>
      <c r="CM172" s="5"/>
      <c r="CP172" s="5"/>
      <c r="CT172" s="5"/>
    </row>
    <row r="173" spans="1:98" x14ac:dyDescent="0.25">
      <c r="A173" s="5" t="s">
        <v>216</v>
      </c>
      <c r="B173" s="5">
        <v>39.83934</v>
      </c>
      <c r="C173" s="5">
        <v>-3.0711020000000002</v>
      </c>
      <c r="E173" s="5">
        <v>0</v>
      </c>
      <c r="G173" s="5">
        <v>0</v>
      </c>
      <c r="I173" s="5">
        <v>0</v>
      </c>
      <c r="L173" s="6" t="str">
        <f>IF(Table1[[#This Row],[seagrass.mn.ssp126.2050]]="","",(Table1[[#This Row],[seagrass.sd.ssp126.2050]]/Table1[[#This Row],[seagrass.mn.ssp126.2050]])^-1)</f>
        <v/>
      </c>
      <c r="M173" s="6" t="str">
        <f>IF(Table1[[#This Row],[seagrass.weights.ssp126.2050]]="","",Table1[[#This Row],[seagrass.weights.ssp126.2050]]*Table1[[#This Row],[seagrass.mn.ssp126.2050]])</f>
        <v/>
      </c>
      <c r="P173" s="6" t="str">
        <f>IF(Table1[[#This Row],[corals.mn.ssp126.2050]]="","",(Table1[[#This Row],[corals.sd.ssp126.2050]]/Table1[[#This Row],[corals.mn.ssp126.2050]])^-1)</f>
        <v/>
      </c>
      <c r="Q173" s="6" t="str">
        <f>IF(Table1[[#This Row],[coral.weights.ssp126.2050]]="","",Table1[[#This Row],[coral.weights.ssp126.2050]]*Table1[[#This Row],[corals.mn.ssp126.2050]])</f>
        <v/>
      </c>
      <c r="T173" s="6" t="str">
        <f>IF(Table1[[#This Row],[mangrove.mn.ssp126.2050]]="","",(Table1[[#This Row],[mangrove.sd.ssp126.2050]]/Table1[[#This Row],[mangrove.mn.ssp126.2050]])^-1)</f>
        <v/>
      </c>
      <c r="U173" s="6" t="str">
        <f>IF(Table1[[#This Row],[mangrove.weights.ssp126.2050]]="","",Table1[[#This Row],[mangrove.weights.ssp126.2050]]*Table1[[#This Row],[mangrove.mn.ssp126.2050]])</f>
        <v/>
      </c>
      <c r="V173" s="7" t="e">
        <f t="shared" si="12"/>
        <v>#DIV/0!</v>
      </c>
      <c r="Y173" s="6" t="str">
        <f>IF(Table1[[#This Row],[seagrass.mn.ssp126.2100]]="", "", (Table1[[#This Row],[seagrass.sd.ssp126.2100]]/Table1[[#This Row],[seagrass.mn.ssp126.2100]])^-1)</f>
        <v/>
      </c>
      <c r="Z173" s="6" t="str">
        <f>IF(Table1[[#This Row],[seagrass.weights.ssp126.2100]]="","", Table1[[#This Row],[seagrass.weights.ssp126.2100]]*Table1[[#This Row],[seagrass.mn.ssp126.2100]])</f>
        <v/>
      </c>
      <c r="AC173" s="6" t="str">
        <f>IF(Table1[[#This Row],[corals.mn.ssp126.2100]]="","",(Table1[[#This Row],[corals.sd.ssp126.2100]]/Table1[[#This Row],[corals.mn.ssp126.2100]])^-1)</f>
        <v/>
      </c>
      <c r="AD173" s="6" t="str">
        <f>IF( Table1[[#This Row],[Coral.weights.ssp126.2100]]="","", Table1[[#This Row],[Coral.weights.ssp126.2100]]*Table1[[#This Row],[corals.mn.ssp126.2100]])</f>
        <v/>
      </c>
      <c r="AG173" s="8" t="str">
        <f>IF(Table1[[#This Row],[mangrove.mn.ssp126.2100]]="","",(Table1[[#This Row],[mangrove.sd.ssp126.2100]]/Table1[[#This Row],[mangrove.mn.ssp126.2100]])^-1)</f>
        <v/>
      </c>
      <c r="AH173" s="6" t="str">
        <f>IF(Table1[[#This Row],[mangrove.weights.ssp126.2100]]="","",Table1[[#This Row],[mangrove.weights.ssp126.2100]]*Table1[[#This Row],[mangrove.mn.ssp126.2100]])</f>
        <v/>
      </c>
      <c r="AI173" s="7" t="e">
        <f t="shared" si="13"/>
        <v>#DIV/0!</v>
      </c>
      <c r="AL173" s="6" t="str">
        <f>IF(Table1[[#This Row],[seagrass.mn.ssp245.2050]]="","",(Table1[[#This Row],[seagrass.sd.ssp245.2050]]/Table1[[#This Row],[seagrass.mn.ssp245.2050]])^-1)</f>
        <v/>
      </c>
      <c r="AM173" s="6" t="str">
        <f>IF(Table1[[#This Row],[seagrass.weights.ssp245.2050]]="","",Table1[[#This Row],[seagrass.weights.ssp245.2050]]*Table1[[#This Row],[seagrass.mn.ssp245.2050]])</f>
        <v/>
      </c>
      <c r="AS173" s="5"/>
      <c r="AT173" s="8"/>
      <c r="AU173" s="8"/>
      <c r="AV173" s="7" t="e">
        <f t="shared" si="14"/>
        <v>#DIV/0!</v>
      </c>
      <c r="AX173" s="5"/>
      <c r="AY173" s="6"/>
      <c r="AZ173" s="6"/>
      <c r="BB173" s="5"/>
      <c r="BC173" s="8"/>
      <c r="BD173" s="8"/>
      <c r="BE173" s="5"/>
      <c r="BF173" s="5"/>
      <c r="BG173" s="6"/>
      <c r="BH173" s="6"/>
      <c r="BI173" s="7" t="e">
        <f t="shared" si="15"/>
        <v>#DIV/0!</v>
      </c>
      <c r="BK173" s="5"/>
      <c r="BL173" s="6"/>
      <c r="BM173" s="6"/>
      <c r="BO173" s="5"/>
      <c r="BP173" s="6"/>
      <c r="BQ173" s="6"/>
      <c r="BR173" s="5"/>
      <c r="BS173" s="5"/>
      <c r="BT173" s="6"/>
      <c r="BU173" s="6"/>
      <c r="BV173" s="7" t="e">
        <f t="shared" si="16"/>
        <v>#DIV/0!</v>
      </c>
      <c r="BX173" s="5"/>
      <c r="BY173" s="8"/>
      <c r="BZ173" s="8"/>
      <c r="CA173" s="5"/>
      <c r="CB173" s="5"/>
      <c r="CC173" s="8"/>
      <c r="CD173" s="8"/>
      <c r="CE173" s="5"/>
      <c r="CF173" s="5"/>
      <c r="CG173" s="12"/>
      <c r="CH173" s="17"/>
      <c r="CI173" s="9" t="e">
        <f t="shared" si="17"/>
        <v>#DIV/0!</v>
      </c>
      <c r="CJ173" s="5"/>
      <c r="CL173" s="5"/>
      <c r="CM173" s="5"/>
      <c r="CP173" s="5"/>
      <c r="CT173" s="5"/>
    </row>
    <row r="174" spans="1:98" x14ac:dyDescent="0.25">
      <c r="A174" s="5" t="s">
        <v>217</v>
      </c>
      <c r="B174" s="5">
        <v>40.08934</v>
      </c>
      <c r="C174" s="5">
        <v>-3.0711020000000002</v>
      </c>
      <c r="D174" s="5">
        <v>3550000</v>
      </c>
      <c r="E174" s="5">
        <v>1</v>
      </c>
      <c r="F174" s="5">
        <v>15190000</v>
      </c>
      <c r="G174" s="5">
        <v>1</v>
      </c>
      <c r="H174" s="5">
        <v>13940000</v>
      </c>
      <c r="I174" s="5">
        <v>1</v>
      </c>
      <c r="J174" s="5">
        <v>0.6534377474342361</v>
      </c>
      <c r="K174" s="28">
        <f>NonZeroMin!$C$2</f>
        <v>9.6277348665939669E-4</v>
      </c>
      <c r="L174" s="6">
        <f>IF(Table1[[#This Row],[seagrass.mn.ssp126.2050]]="","",(Table1[[#This Row],[seagrass.sd.ssp126.2050]]/Table1[[#This Row],[seagrass.mn.ssp126.2050]])^-1)</f>
        <v>678.70351280810121</v>
      </c>
      <c r="M174" s="6">
        <f>IF(Table1[[#This Row],[seagrass.weights.ssp126.2050]]="","",Table1[[#This Row],[seagrass.weights.ssp126.2050]]*Table1[[#This Row],[seagrass.mn.ssp126.2050]])</f>
        <v>443.49049458502884</v>
      </c>
      <c r="N174" s="5">
        <v>0.66306906816193067</v>
      </c>
      <c r="O174" s="5">
        <f>NonZeroMin!$C$3</f>
        <v>8.8608041434714289E-4</v>
      </c>
      <c r="P174" s="6">
        <f>IF(Table1[[#This Row],[corals.mn.ssp126.2050]]="","",(Table1[[#This Row],[corals.sd.ssp126.2050]]/Table1[[#This Row],[corals.mn.ssp126.2050]])^-1)</f>
        <v>748.31703469089177</v>
      </c>
      <c r="Q174" s="6">
        <f>IF(Table1[[#This Row],[coral.weights.ssp126.2050]]="","",Table1[[#This Row],[coral.weights.ssp126.2050]]*Table1[[#This Row],[corals.mn.ssp126.2050]])</f>
        <v>496.18587888218877</v>
      </c>
      <c r="R174" s="5">
        <v>0.62001526898406545</v>
      </c>
      <c r="S174" s="5">
        <v>0.1032425529748124</v>
      </c>
      <c r="T174" s="6">
        <f>IF(Table1[[#This Row],[mangrove.mn.ssp126.2050]]="","",(Table1[[#This Row],[mangrove.sd.ssp126.2050]]/Table1[[#This Row],[mangrove.mn.ssp126.2050]])^-1)</f>
        <v>6.005423646733413</v>
      </c>
      <c r="U174" s="6">
        <f>IF(Table1[[#This Row],[mangrove.weights.ssp126.2050]]="","",Table1[[#This Row],[mangrove.weights.ssp126.2050]]*Table1[[#This Row],[mangrove.mn.ssp126.2050]])</f>
        <v>3.7234543576926842</v>
      </c>
      <c r="V174" s="7">
        <f t="shared" si="12"/>
        <v>0.65832709721977156</v>
      </c>
      <c r="W174" s="5">
        <v>0.6534377474342361</v>
      </c>
      <c r="X174" s="5">
        <f>NonZeroMin!$C$5</f>
        <v>9.4124857450742275E-4</v>
      </c>
      <c r="Y174" s="6">
        <f>IF(Table1[[#This Row],[seagrass.mn.ssp126.2100]]="", "", (Table1[[#This Row],[seagrass.sd.ssp126.2100]]/Table1[[#This Row],[seagrass.mn.ssp126.2100]])^-1)</f>
        <v>694.22442182841576</v>
      </c>
      <c r="Z174" s="6">
        <f>IF(Table1[[#This Row],[seagrass.weights.ssp126.2100]]="","", Table1[[#This Row],[seagrass.weights.ssp126.2100]]*Table1[[#This Row],[seagrass.mn.ssp126.2100]])</f>
        <v>453.63244241339493</v>
      </c>
      <c r="AA174" s="5">
        <v>0.66306906816193067</v>
      </c>
      <c r="AB174" s="5">
        <f>NonZeroMin!$C$6</f>
        <v>9.0900273914041208E-4</v>
      </c>
      <c r="AC174" s="6">
        <f>IF(Table1[[#This Row],[corals.mn.ssp126.2100]]="","",(Table1[[#This Row],[corals.sd.ssp126.2100]]/Table1[[#This Row],[corals.mn.ssp126.2100]])^-1)</f>
        <v>729.44672178760902</v>
      </c>
      <c r="AD174" s="6">
        <f>IF( Table1[[#This Row],[Coral.weights.ssp126.2100]]="","", Table1[[#This Row],[Coral.weights.ssp126.2100]]*Table1[[#This Row],[corals.mn.ssp126.2100]])</f>
        <v>483.67355808948503</v>
      </c>
      <c r="AE174" s="5">
        <v>0.62469874074175902</v>
      </c>
      <c r="AF174" s="5">
        <v>0.1055384945175335</v>
      </c>
      <c r="AG174" s="8">
        <f>IF(Table1[[#This Row],[mangrove.mn.ssp126.2100]]="","",(Table1[[#This Row],[mangrove.sd.ssp126.2100]]/Table1[[#This Row],[mangrove.mn.ssp126.2100]])^-1)</f>
        <v>5.9191553148218876</v>
      </c>
      <c r="AH174" s="6">
        <f>IF(Table1[[#This Row],[mangrove.weights.ssp126.2100]]="","",Table1[[#This Row],[mangrove.weights.ssp126.2100]]*Table1[[#This Row],[mangrove.mn.ssp126.2100]])</f>
        <v>3.6976888714241234</v>
      </c>
      <c r="AI174" s="7">
        <f t="shared" si="13"/>
        <v>0.65823312460783767</v>
      </c>
      <c r="AJ174" s="5">
        <v>0.6534377474342361</v>
      </c>
      <c r="AK174" s="5">
        <f>NonZeroMin!$C$9</f>
        <v>9.4246577305150765E-4</v>
      </c>
      <c r="AL174" s="6">
        <f>IF(Table1[[#This Row],[seagrass.mn.ssp245.2050]]="","",(Table1[[#This Row],[seagrass.sd.ssp245.2050]]/Table1[[#This Row],[seagrass.mn.ssp245.2050]])^-1)</f>
        <v>693.327828042541</v>
      </c>
      <c r="AM174" s="6">
        <f>IF(Table1[[#This Row],[seagrass.weights.ssp245.2050]]="","",Table1[[#This Row],[seagrass.weights.ssp245.2050]]*Table1[[#This Row],[seagrass.mn.ssp245.2050]])</f>
        <v>453.04657418958936</v>
      </c>
      <c r="AN174" s="5">
        <v>0.66306906816193067</v>
      </c>
      <c r="AO174" s="5">
        <f>NonZeroMin!$C$10</f>
        <v>8.871730941705804E-4</v>
      </c>
      <c r="AP174" s="6">
        <f>(Table1[[#This Row],[corals.sd.ssp245.2050]]/Table1[[#This Row],[corals.mn.ssp245.2050]])^-1</f>
        <v>747.39537585034077</v>
      </c>
      <c r="AQ174" s="6">
        <f>Table1[[#This Row],[coral.weights.ssp245.2050]]*Table1[[#This Row],[corals.mn.ssp245.2050]]</f>
        <v>495.5747554136214</v>
      </c>
      <c r="AR174" s="5">
        <v>0.64026082033312215</v>
      </c>
      <c r="AS174" s="5">
        <v>0.120603547790326</v>
      </c>
      <c r="AT174" s="8">
        <f>(Table1[[#This Row],[mangrove.sd.ssp245.2050]]/Table1[[#This Row],[mangrove.mn.ssp245.2050]])^-1</f>
        <v>5.3088058524301518</v>
      </c>
      <c r="AU174" s="8">
        <f>Table1[[#This Row],[mangrove.mn.ssp245.2050]]*Table1[[#This Row],[mangrove.weights.ssp245.2050]]</f>
        <v>3.3990203900662088</v>
      </c>
      <c r="AV174" s="7">
        <f t="shared" si="14"/>
        <v>0.65836741066399729</v>
      </c>
      <c r="AW174" s="5">
        <v>0.6534377474342361</v>
      </c>
      <c r="AX174" s="5">
        <f>NonZeroMin!$C$12</f>
        <v>9.4048968592101831E-4</v>
      </c>
      <c r="AY174" s="6">
        <f>(Table1[[#This Row],[seagrass.sd.ssp245.2100]]/Table1[[#This Row],[seagrass.mn.ssp245.2100]])^-1</f>
        <v>694.78459702014368</v>
      </c>
      <c r="AZ174" s="6">
        <f>Table1[[#This Row],[seagrass.weights.ssp245.2100]]*Table1[[#This Row],[seagrass.mn.ssp245.2100]]</f>
        <v>453.99848202884618</v>
      </c>
      <c r="BA174" s="5">
        <v>0.66306906816193067</v>
      </c>
      <c r="BB174" s="5">
        <f>NonZeroMin!$C$13</f>
        <v>8.8505487379242798E-4</v>
      </c>
      <c r="BC174" s="8">
        <f>(Table1[[#This Row],[corals.sd.ssp245.2100]]/Table1[[#This Row],[corals.mn.ssp245.2100]])^-1</f>
        <v>749.18413286704345</v>
      </c>
      <c r="BD174" s="8">
        <f>Table1[[#This Row],[corals.weights.ssp245.2100]]*Table1[[#This Row],[corals.mn.ssp245.2100]]</f>
        <v>496.76082486185453</v>
      </c>
      <c r="BE174" s="5">
        <v>0.63772629283541948</v>
      </c>
      <c r="BF174" s="5">
        <v>0.11757093722582999</v>
      </c>
      <c r="BG174" s="6">
        <f>(Table1[[#This Row],[mangrove.sd.ssp245.2100]]/Table1[[#This Row],[mangrove.mn.ssp245.2100]])^-1</f>
        <v>5.4241831177247164</v>
      </c>
      <c r="BH174" s="6">
        <f>Table1[[#This Row],[mangrove.weights.ssp245.2100]]*Table1[[#This Row],[mangrove.mn.ssp245.2100]]</f>
        <v>3.4591441913270513</v>
      </c>
      <c r="BI174" s="7">
        <f t="shared" si="15"/>
        <v>0.65835733190092804</v>
      </c>
      <c r="BJ174" s="5">
        <v>0.6534377474342361</v>
      </c>
      <c r="BK174" s="5">
        <f>NonZeroMin!$C$16</f>
        <v>9.4033807947367773E-4</v>
      </c>
      <c r="BL174" s="6">
        <f>(Table1[[#This Row],[seagrass.sd.ssp370.2050]]/Table1[[#This Row],[seagrass.mn.ssp370.2050]])^-1</f>
        <v>694.89661399225236</v>
      </c>
      <c r="BM174" s="6">
        <f>Table1[[#This Row],[seagrass.mn.ssp370.2050]]*Table1[[#This Row],[seagrass.weights.ssp370.2050]]</f>
        <v>454.07167814677524</v>
      </c>
      <c r="BN174" s="5">
        <v>0.66306906816193067</v>
      </c>
      <c r="BO174" s="5">
        <f>NonZeroMin!$C$17</f>
        <v>8.8537505761509139E-4</v>
      </c>
      <c r="BP174" s="6">
        <f>(Table1[[#This Row],[corals.sd.ssp370.2050]]/Table1[[#This Row],[corals.mn.ssp370.2050]])^-1</f>
        <v>748.91320063614648</v>
      </c>
      <c r="BQ174" s="6">
        <f>Table1[[#This Row],[corals.weights.ssp370.2050]]*Table1[[#This Row],[corals.mn.ssp370.2050]]</f>
        <v>496.58117807997866</v>
      </c>
      <c r="BR174" s="5">
        <v>0.55748322495027924</v>
      </c>
      <c r="BS174" s="5">
        <v>9.8544333827170288E-2</v>
      </c>
      <c r="BT174" s="6">
        <f>(Table1[[#This Row],[mangrove.sd.ssp370.2050]]/Table1[[#This Row],[mangrove.mn.ssp370.2050]])^-1</f>
        <v>5.6571819332404072</v>
      </c>
      <c r="BU174" s="6">
        <f>Table1[[#This Row],[mangrove.weights.ssp370.2050]]*Table1[[#This Row],[mangrove.mn.ssp370.2050]]</f>
        <v>3.1537840282733174</v>
      </c>
      <c r="BV174" s="7">
        <f t="shared" si="16"/>
        <v>0.65803957076470498</v>
      </c>
      <c r="BW174" s="5">
        <v>0.6534377474342361</v>
      </c>
      <c r="BX174" s="5">
        <f>NonZeroMin!$C$19</f>
        <v>9.4033807947367773E-4</v>
      </c>
      <c r="BY174" s="8">
        <f>(Table1[[#This Row],[seagrass.sd.ssp370.2100]]/Table1[[#This Row],[seagrass.mn.ssp370.2100]])^-1</f>
        <v>694.89661399225236</v>
      </c>
      <c r="BZ174" s="8">
        <f>Table1[[#This Row],[seagrass.imp.ssp370.2100]]*Table1[[#This Row],[seagrass.mn.ssp370.2100]]</f>
        <v>454.07167814677524</v>
      </c>
      <c r="CA174" s="5">
        <v>0.66306906816193067</v>
      </c>
      <c r="CB174" s="5">
        <f>NonZeroMin!$C$20</f>
        <v>8.8537505761509139E-4</v>
      </c>
      <c r="CC174" s="8">
        <f>(Table1[[#This Row],[corals.sd.ssp370.2100]]/Table1[[#This Row],[corals.mn.ssp370.2100]])^-1</f>
        <v>748.91320063614648</v>
      </c>
      <c r="CD174" s="8">
        <f>Table1[[#This Row],[corals.weights.ssp370.2100]]*Table1[[#This Row],[corals.mn.ssp370.2100]]</f>
        <v>496.58117807997866</v>
      </c>
      <c r="CE174" s="5">
        <v>0.64199768190044459</v>
      </c>
      <c r="CF174" s="5">
        <v>0.15742885188166289</v>
      </c>
      <c r="CG174" s="12">
        <f>(Table1[[#This Row],[mangrove.sd.ssp370.2100]]/Table1[[#This Row],[mangrove.mn.ssp370.2100]])^-1</f>
        <v>4.0780179377985011</v>
      </c>
      <c r="CH174" s="17">
        <f>Table1[[#This Row],[mangrove.weights.ssp370.2100]]*Table1[[#This Row],[mangrove.mn.ssp370.2100]]</f>
        <v>2.6180780628150693</v>
      </c>
      <c r="CI174" s="9">
        <f t="shared" si="17"/>
        <v>0.65838728169986571</v>
      </c>
      <c r="CJ174" s="5"/>
      <c r="CL174" s="5"/>
      <c r="CM174" s="5"/>
      <c r="CP174" s="5"/>
      <c r="CT174" s="5"/>
    </row>
    <row r="175" spans="1:98" x14ac:dyDescent="0.25">
      <c r="A175" s="5" t="s">
        <v>218</v>
      </c>
      <c r="B175" s="5">
        <v>40.33934</v>
      </c>
      <c r="C175" s="5">
        <v>-3.0711020000000002</v>
      </c>
      <c r="D175" s="5">
        <v>9660000</v>
      </c>
      <c r="E175" s="5">
        <v>1</v>
      </c>
      <c r="F175" s="5">
        <v>10190000</v>
      </c>
      <c r="G175" s="5">
        <v>1</v>
      </c>
      <c r="H175" s="5">
        <v>500000</v>
      </c>
      <c r="I175" s="5">
        <v>1</v>
      </c>
      <c r="J175" s="5">
        <v>0.54740821133305273</v>
      </c>
      <c r="K175" s="5">
        <v>3.120230461168445E-2</v>
      </c>
      <c r="L175" s="6">
        <f>IF(Table1[[#This Row],[seagrass.mn.ssp126.2050]]="","",(Table1[[#This Row],[seagrass.sd.ssp126.2050]]/Table1[[#This Row],[seagrass.mn.ssp126.2050]])^-1)</f>
        <v>17.543839089631302</v>
      </c>
      <c r="M175" s="6">
        <f>IF(Table1[[#This Row],[seagrass.weights.ssp126.2050]]="","",Table1[[#This Row],[seagrass.weights.ssp126.2050]]*Table1[[#This Row],[seagrass.mn.ssp126.2050]])</f>
        <v>9.6036415759699629</v>
      </c>
      <c r="N175" s="5">
        <v>0.55578077728442576</v>
      </c>
      <c r="O175" s="5">
        <v>3.3510845246891241E-2</v>
      </c>
      <c r="P175" s="6">
        <f>IF(Table1[[#This Row],[corals.mn.ssp126.2050]]="","",(Table1[[#This Row],[corals.sd.ssp126.2050]]/Table1[[#This Row],[corals.mn.ssp126.2050]])^-1)</f>
        <v>16.585101724224184</v>
      </c>
      <c r="Q175" s="6">
        <f>IF(Table1[[#This Row],[coral.weights.ssp126.2050]]="","",Table1[[#This Row],[coral.weights.ssp126.2050]]*Table1[[#This Row],[corals.mn.ssp126.2050]])</f>
        <v>9.2176807276305865</v>
      </c>
      <c r="R175" s="5">
        <v>0.4810340769279865</v>
      </c>
      <c r="S175" s="5">
        <v>0.106084400383728</v>
      </c>
      <c r="T175" s="6">
        <f>IF(Table1[[#This Row],[mangrove.mn.ssp126.2050]]="","",(Table1[[#This Row],[mangrove.sd.ssp126.2050]]/Table1[[#This Row],[mangrove.mn.ssp126.2050]])^-1)</f>
        <v>4.5344468667211411</v>
      </c>
      <c r="U175" s="6">
        <f>IF(Table1[[#This Row],[mangrove.weights.ssp126.2050]]="","",Table1[[#This Row],[mangrove.weights.ssp126.2050]]*Table1[[#This Row],[mangrove.mn.ssp126.2050]])</f>
        <v>2.1812234629122047</v>
      </c>
      <c r="V175" s="7">
        <f t="shared" si="12"/>
        <v>0.54321535246803598</v>
      </c>
      <c r="W175" s="5">
        <v>0.54444079358128006</v>
      </c>
      <c r="X175" s="5">
        <v>1.939368414560514E-2</v>
      </c>
      <c r="Y175" s="6">
        <f>IF(Table1[[#This Row],[seagrass.mn.ssp126.2100]]="", "", (Table1[[#This Row],[seagrass.sd.ssp126.2100]]/Table1[[#This Row],[seagrass.mn.ssp126.2100]])^-1)</f>
        <v>28.073097895876447</v>
      </c>
      <c r="Z175" s="6">
        <f>IF(Table1[[#This Row],[seagrass.weights.ssp126.2100]]="","", Table1[[#This Row],[seagrass.weights.ssp126.2100]]*Table1[[#This Row],[seagrass.mn.ssp126.2100]])</f>
        <v>15.284139696715936</v>
      </c>
      <c r="AA175" s="5">
        <v>0.5522112030387557</v>
      </c>
      <c r="AB175" s="5">
        <v>2.1250308031077501E-2</v>
      </c>
      <c r="AC175" s="6">
        <f>IF(Table1[[#This Row],[corals.mn.ssp126.2100]]="","",(Table1[[#This Row],[corals.sd.ssp126.2100]]/Table1[[#This Row],[corals.mn.ssp126.2100]])^-1)</f>
        <v>25.986032872143536</v>
      </c>
      <c r="AD175" s="6">
        <f>IF( Table1[[#This Row],[Coral.weights.ssp126.2100]]="","", Table1[[#This Row],[Coral.weights.ssp126.2100]]*Table1[[#This Row],[corals.mn.ssp126.2100]])</f>
        <v>14.349778474531034</v>
      </c>
      <c r="AE175" s="5">
        <v>0.47795833900184448</v>
      </c>
      <c r="AF175" s="5">
        <v>0.11619358601817829</v>
      </c>
      <c r="AG175" s="8">
        <f>IF(Table1[[#This Row],[mangrove.mn.ssp126.2100]]="","",(Table1[[#This Row],[mangrove.sd.ssp126.2100]]/Table1[[#This Row],[mangrove.mn.ssp126.2100]])^-1)</f>
        <v>4.1134657719150578</v>
      </c>
      <c r="AH175" s="6">
        <f>IF(Table1[[#This Row],[mangrove.weights.ssp126.2100]]="","",Table1[[#This Row],[mangrove.weights.ssp126.2100]]*Table1[[#This Row],[mangrove.mn.ssp126.2100]])</f>
        <v>1.9660652678854611</v>
      </c>
      <c r="AI175" s="7">
        <f t="shared" si="13"/>
        <v>0.54321081262788884</v>
      </c>
      <c r="AJ175" s="5">
        <v>0.51333723734771164</v>
      </c>
      <c r="AK175" s="5">
        <v>1.6981328881645739E-2</v>
      </c>
      <c r="AL175" s="6">
        <f>IF(Table1[[#This Row],[seagrass.mn.ssp245.2050]]="","",(Table1[[#This Row],[seagrass.sd.ssp245.2050]]/Table1[[#This Row],[seagrass.mn.ssp245.2050]])^-1)</f>
        <v>30.229509181849245</v>
      </c>
      <c r="AM175" s="6">
        <f>IF(Table1[[#This Row],[seagrass.weights.ssp245.2050]]="","",Table1[[#This Row],[seagrass.weights.ssp245.2050]]*Table1[[#This Row],[seagrass.mn.ssp245.2050]])</f>
        <v>15.517932729787773</v>
      </c>
      <c r="AN175" s="5">
        <v>0.51888037516701979</v>
      </c>
      <c r="AO175" s="5">
        <v>2.2275501560613521E-2</v>
      </c>
      <c r="AP175" s="6">
        <f>(Table1[[#This Row],[corals.sd.ssp245.2050]]/Table1[[#This Row],[corals.mn.ssp245.2050]])^-1</f>
        <v>23.293768436822958</v>
      </c>
      <c r="AQ175" s="6">
        <f>Table1[[#This Row],[coral.weights.ssp245.2050]]*Table1[[#This Row],[corals.mn.ssp245.2050]]</f>
        <v>12.08667930555238</v>
      </c>
      <c r="AR175" s="5">
        <v>0.51260138380777109</v>
      </c>
      <c r="AS175" s="5">
        <v>0.1584263513798588</v>
      </c>
      <c r="AT175" s="8">
        <f>(Table1[[#This Row],[mangrove.sd.ssp245.2050]]/Table1[[#This Row],[mangrove.mn.ssp245.2050]])^-1</f>
        <v>3.2355815768218186</v>
      </c>
      <c r="AU175" s="8">
        <f>Table1[[#This Row],[mangrove.mn.ssp245.2050]]*Table1[[#This Row],[mangrove.weights.ssp245.2050]]</f>
        <v>1.6585635937017942</v>
      </c>
      <c r="AV175" s="7">
        <f t="shared" si="14"/>
        <v>0.51557018664260068</v>
      </c>
      <c r="AW175" s="5">
        <v>0.5</v>
      </c>
      <c r="AX175" s="5">
        <v>9.4038865044229064E-3</v>
      </c>
      <c r="AY175" s="6">
        <f>(Table1[[#This Row],[seagrass.sd.ssp245.2100]]/Table1[[#This Row],[seagrass.mn.ssp245.2100]])^-1</f>
        <v>53.169506008482372</v>
      </c>
      <c r="AZ175" s="6">
        <f>Table1[[#This Row],[seagrass.weights.ssp245.2100]]*Table1[[#This Row],[seagrass.mn.ssp245.2100]]</f>
        <v>26.584753004241186</v>
      </c>
      <c r="BA175" s="5">
        <v>0.50376333746802349</v>
      </c>
      <c r="BB175" s="5">
        <v>1.683148465080881E-2</v>
      </c>
      <c r="BC175" s="8">
        <f>(Table1[[#This Row],[corals.sd.ssp245.2100]]/Table1[[#This Row],[corals.mn.ssp245.2100]])^-1</f>
        <v>29.929821873664363</v>
      </c>
      <c r="BD175" s="8">
        <f>Table1[[#This Row],[corals.weights.ssp245.2100]]*Table1[[#This Row],[corals.mn.ssp245.2100]]</f>
        <v>15.077546956900612</v>
      </c>
      <c r="BE175" s="5">
        <v>0.50206953119248876</v>
      </c>
      <c r="BF175" s="5">
        <v>0.1833787299719222</v>
      </c>
      <c r="BG175" s="6">
        <f>(Table1[[#This Row],[mangrove.sd.ssp245.2100]]/Table1[[#This Row],[mangrove.mn.ssp245.2100]])^-1</f>
        <v>2.737883130008385</v>
      </c>
      <c r="BH175" s="6">
        <f>Table1[[#This Row],[mangrove.weights.ssp245.2100]]*Table1[[#This Row],[mangrove.mn.ssp245.2100]]</f>
        <v>1.3746076995431336</v>
      </c>
      <c r="BI175" s="7">
        <f t="shared" si="15"/>
        <v>0.5013782152659948</v>
      </c>
      <c r="BJ175" s="5">
        <v>0.54914209487239352</v>
      </c>
      <c r="BK175" s="5">
        <v>6.8279479799185951E-3</v>
      </c>
      <c r="BL175" s="6">
        <f>(Table1[[#This Row],[seagrass.sd.ssp370.2050]]/Table1[[#This Row],[seagrass.mn.ssp370.2050]])^-1</f>
        <v>80.425641274282313</v>
      </c>
      <c r="BM175" s="6">
        <f>Table1[[#This Row],[seagrass.mn.ssp370.2050]]*Table1[[#This Row],[seagrass.weights.ssp370.2050]]</f>
        <v>44.165105130815029</v>
      </c>
      <c r="BN175" s="5">
        <v>0.54818015847579948</v>
      </c>
      <c r="BO175" s="5">
        <v>1.1927867096618311E-2</v>
      </c>
      <c r="BP175" s="6">
        <f>(Table1[[#This Row],[corals.sd.ssp370.2050]]/Table1[[#This Row],[corals.mn.ssp370.2050]])^-1</f>
        <v>45.957936489015282</v>
      </c>
      <c r="BQ175" s="6">
        <f>Table1[[#This Row],[corals.weights.ssp370.2050]]*Table1[[#This Row],[corals.mn.ssp370.2050]]</f>
        <v>25.193228907769125</v>
      </c>
      <c r="BR175" s="5">
        <v>0.50669894925531345</v>
      </c>
      <c r="BS175" s="5">
        <v>0.12705171840316909</v>
      </c>
      <c r="BT175" s="6">
        <f>(Table1[[#This Row],[mangrove.sd.ssp370.2050]]/Table1[[#This Row],[mangrove.mn.ssp370.2050]])^-1</f>
        <v>3.9881314131259695</v>
      </c>
      <c r="BU175" s="6">
        <f>Table1[[#This Row],[mangrove.weights.ssp370.2050]]*Table1[[#This Row],[mangrove.mn.ssp370.2050]]</f>
        <v>2.0207819965230374</v>
      </c>
      <c r="BV175" s="7">
        <f t="shared" si="16"/>
        <v>0.5475046425794301</v>
      </c>
      <c r="BW175" s="5">
        <v>0.54914209487239352</v>
      </c>
      <c r="BX175" s="5">
        <v>6.8279479799185951E-3</v>
      </c>
      <c r="BY175" s="8">
        <f>(Table1[[#This Row],[seagrass.sd.ssp370.2100]]/Table1[[#This Row],[seagrass.mn.ssp370.2100]])^-1</f>
        <v>80.425641274282313</v>
      </c>
      <c r="BZ175" s="8">
        <f>Table1[[#This Row],[seagrass.imp.ssp370.2100]]*Table1[[#This Row],[seagrass.mn.ssp370.2100]]</f>
        <v>44.165105130815029</v>
      </c>
      <c r="CA175" s="5">
        <v>0.54818015847579948</v>
      </c>
      <c r="CB175" s="5">
        <v>1.1927867096618311E-2</v>
      </c>
      <c r="CC175" s="8">
        <f>(Table1[[#This Row],[corals.sd.ssp370.2100]]/Table1[[#This Row],[corals.mn.ssp370.2100]])^-1</f>
        <v>45.957936489015282</v>
      </c>
      <c r="CD175" s="8">
        <f>Table1[[#This Row],[corals.weights.ssp370.2100]]*Table1[[#This Row],[corals.mn.ssp370.2100]]</f>
        <v>25.193228907769125</v>
      </c>
      <c r="CE175" s="5">
        <v>0.52437838989452379</v>
      </c>
      <c r="CF175" s="5">
        <v>0.16366075775459371</v>
      </c>
      <c r="CG175" s="12">
        <f>(Table1[[#This Row],[mangrove.sd.ssp370.2100]]/Table1[[#This Row],[mangrove.mn.ssp370.2100]])^-1</f>
        <v>3.2040569595847743</v>
      </c>
      <c r="CH175" s="17">
        <f>Table1[[#This Row],[mangrove.weights.ssp370.2100]]*Table1[[#This Row],[mangrove.mn.ssp370.2100]]</f>
        <v>1.6801382295974072</v>
      </c>
      <c r="CI175" s="9">
        <f t="shared" si="17"/>
        <v>0.54818866337127237</v>
      </c>
      <c r="CJ175" s="5"/>
      <c r="CL175" s="5"/>
      <c r="CM175" s="5"/>
      <c r="CP175" s="5"/>
      <c r="CT175" s="5"/>
    </row>
    <row r="176" spans="1:98" x14ac:dyDescent="0.25">
      <c r="A176" s="5" t="s">
        <v>219</v>
      </c>
      <c r="B176" s="5">
        <v>39.58934</v>
      </c>
      <c r="C176" s="5">
        <v>-3.3211020000000002</v>
      </c>
      <c r="E176" s="5">
        <v>0</v>
      </c>
      <c r="G176" s="5">
        <v>0</v>
      </c>
      <c r="I176" s="5">
        <v>0</v>
      </c>
      <c r="L176" s="6" t="str">
        <f>IF(Table1[[#This Row],[seagrass.mn.ssp126.2050]]="","",(Table1[[#This Row],[seagrass.sd.ssp126.2050]]/Table1[[#This Row],[seagrass.mn.ssp126.2050]])^-1)</f>
        <v/>
      </c>
      <c r="M176" s="6" t="str">
        <f>IF(Table1[[#This Row],[seagrass.weights.ssp126.2050]]="","",Table1[[#This Row],[seagrass.weights.ssp126.2050]]*Table1[[#This Row],[seagrass.mn.ssp126.2050]])</f>
        <v/>
      </c>
      <c r="P176" s="6" t="str">
        <f>IF(Table1[[#This Row],[corals.mn.ssp126.2050]]="","",(Table1[[#This Row],[corals.sd.ssp126.2050]]/Table1[[#This Row],[corals.mn.ssp126.2050]])^-1)</f>
        <v/>
      </c>
      <c r="Q176" s="6" t="str">
        <f>IF(Table1[[#This Row],[coral.weights.ssp126.2050]]="","",Table1[[#This Row],[coral.weights.ssp126.2050]]*Table1[[#This Row],[corals.mn.ssp126.2050]])</f>
        <v/>
      </c>
      <c r="T176" s="6" t="str">
        <f>IF(Table1[[#This Row],[mangrove.mn.ssp126.2050]]="","",(Table1[[#This Row],[mangrove.sd.ssp126.2050]]/Table1[[#This Row],[mangrove.mn.ssp126.2050]])^-1)</f>
        <v/>
      </c>
      <c r="U176" s="6" t="str">
        <f>IF(Table1[[#This Row],[mangrove.weights.ssp126.2050]]="","",Table1[[#This Row],[mangrove.weights.ssp126.2050]]*Table1[[#This Row],[mangrove.mn.ssp126.2050]])</f>
        <v/>
      </c>
      <c r="V176" s="7" t="e">
        <f t="shared" si="12"/>
        <v>#DIV/0!</v>
      </c>
      <c r="Y176" s="6" t="str">
        <f>IF(Table1[[#This Row],[seagrass.mn.ssp126.2100]]="", "", (Table1[[#This Row],[seagrass.sd.ssp126.2100]]/Table1[[#This Row],[seagrass.mn.ssp126.2100]])^-1)</f>
        <v/>
      </c>
      <c r="Z176" s="6" t="str">
        <f>IF(Table1[[#This Row],[seagrass.weights.ssp126.2100]]="","", Table1[[#This Row],[seagrass.weights.ssp126.2100]]*Table1[[#This Row],[seagrass.mn.ssp126.2100]])</f>
        <v/>
      </c>
      <c r="AC176" s="6" t="str">
        <f>IF(Table1[[#This Row],[corals.mn.ssp126.2100]]="","",(Table1[[#This Row],[corals.sd.ssp126.2100]]/Table1[[#This Row],[corals.mn.ssp126.2100]])^-1)</f>
        <v/>
      </c>
      <c r="AD176" s="6" t="str">
        <f>IF( Table1[[#This Row],[Coral.weights.ssp126.2100]]="","", Table1[[#This Row],[Coral.weights.ssp126.2100]]*Table1[[#This Row],[corals.mn.ssp126.2100]])</f>
        <v/>
      </c>
      <c r="AG176" s="8" t="str">
        <f>IF(Table1[[#This Row],[mangrove.mn.ssp126.2100]]="","",(Table1[[#This Row],[mangrove.sd.ssp126.2100]]/Table1[[#This Row],[mangrove.mn.ssp126.2100]])^-1)</f>
        <v/>
      </c>
      <c r="AH176" s="6" t="str">
        <f>IF(Table1[[#This Row],[mangrove.weights.ssp126.2100]]="","",Table1[[#This Row],[mangrove.weights.ssp126.2100]]*Table1[[#This Row],[mangrove.mn.ssp126.2100]])</f>
        <v/>
      </c>
      <c r="AI176" s="7" t="e">
        <f t="shared" si="13"/>
        <v>#DIV/0!</v>
      </c>
      <c r="AL176" s="6" t="str">
        <f>IF(Table1[[#This Row],[seagrass.mn.ssp245.2050]]="","",(Table1[[#This Row],[seagrass.sd.ssp245.2050]]/Table1[[#This Row],[seagrass.mn.ssp245.2050]])^-1)</f>
        <v/>
      </c>
      <c r="AM176" s="6" t="str">
        <f>IF(Table1[[#This Row],[seagrass.weights.ssp245.2050]]="","",Table1[[#This Row],[seagrass.weights.ssp245.2050]]*Table1[[#This Row],[seagrass.mn.ssp245.2050]])</f>
        <v/>
      </c>
      <c r="AS176" s="5"/>
      <c r="AT176" s="8"/>
      <c r="AU176" s="8"/>
      <c r="AV176" s="7" t="e">
        <f t="shared" si="14"/>
        <v>#DIV/0!</v>
      </c>
      <c r="AX176" s="5"/>
      <c r="AY176" s="6"/>
      <c r="AZ176" s="6"/>
      <c r="BB176" s="5"/>
      <c r="BC176" s="8"/>
      <c r="BD176" s="8"/>
      <c r="BE176" s="5"/>
      <c r="BF176" s="5"/>
      <c r="BG176" s="6"/>
      <c r="BH176" s="6"/>
      <c r="BI176" s="7" t="e">
        <f t="shared" si="15"/>
        <v>#DIV/0!</v>
      </c>
      <c r="BK176" s="5"/>
      <c r="BL176" s="6"/>
      <c r="BM176" s="6"/>
      <c r="BO176" s="5"/>
      <c r="BP176" s="6"/>
      <c r="BQ176" s="6"/>
      <c r="BR176" s="5"/>
      <c r="BS176" s="5"/>
      <c r="BT176" s="6"/>
      <c r="BU176" s="6"/>
      <c r="BV176" s="7" t="e">
        <f t="shared" si="16"/>
        <v>#DIV/0!</v>
      </c>
      <c r="BX176" s="5"/>
      <c r="BY176" s="8"/>
      <c r="BZ176" s="8"/>
      <c r="CA176" s="5"/>
      <c r="CB176" s="5"/>
      <c r="CC176" s="8"/>
      <c r="CD176" s="8"/>
      <c r="CE176" s="5"/>
      <c r="CF176" s="5"/>
      <c r="CG176" s="12"/>
      <c r="CH176" s="17"/>
      <c r="CI176" s="9" t="e">
        <f t="shared" si="17"/>
        <v>#DIV/0!</v>
      </c>
      <c r="CJ176" s="5"/>
      <c r="CL176" s="5"/>
      <c r="CM176" s="5"/>
      <c r="CP176" s="5"/>
      <c r="CT176" s="5"/>
    </row>
    <row r="177" spans="1:98" x14ac:dyDescent="0.25">
      <c r="A177" s="5" t="s">
        <v>220</v>
      </c>
      <c r="B177" s="5">
        <v>39.83934</v>
      </c>
      <c r="C177" s="5">
        <v>-3.3211020000000002</v>
      </c>
      <c r="D177" s="5">
        <v>1630000</v>
      </c>
      <c r="E177" s="5">
        <v>1</v>
      </c>
      <c r="F177" s="5">
        <v>370000</v>
      </c>
      <c r="G177" s="5">
        <v>1</v>
      </c>
      <c r="H177" s="5">
        <v>11300000</v>
      </c>
      <c r="I177" s="5">
        <v>1</v>
      </c>
      <c r="J177" s="5">
        <v>0.65534764434340431</v>
      </c>
      <c r="K177" s="28">
        <f>NonZeroMin!$C$2</f>
        <v>9.6277348665939669E-4</v>
      </c>
      <c r="L177" s="6">
        <f>IF(Table1[[#This Row],[seagrass.mn.ssp126.2050]]="","",(Table1[[#This Row],[seagrass.sd.ssp126.2050]]/Table1[[#This Row],[seagrass.mn.ssp126.2050]])^-1)</f>
        <v>680.68725761997291</v>
      </c>
      <c r="M177" s="6">
        <f>IF(Table1[[#This Row],[seagrass.weights.ssp126.2050]]="","",Table1[[#This Row],[seagrass.weights.ssp126.2050]]*Table1[[#This Row],[seagrass.mn.ssp126.2050]])</f>
        <v>446.08679081582125</v>
      </c>
      <c r="N177" s="5">
        <v>0.66496252340955175</v>
      </c>
      <c r="O177" s="5">
        <f>NonZeroMin!$C$3</f>
        <v>8.8608041434714289E-4</v>
      </c>
      <c r="P177" s="6">
        <f>IF(Table1[[#This Row],[corals.mn.ssp126.2050]]="","",(Table1[[#This Row],[corals.sd.ssp126.2050]]/Table1[[#This Row],[corals.mn.ssp126.2050]])^-1)</f>
        <v>750.45392341674869</v>
      </c>
      <c r="Q177" s="6">
        <f>IF(Table1[[#This Row],[coral.weights.ssp126.2050]]="","",Table1[[#This Row],[coral.weights.ssp126.2050]]*Table1[[#This Row],[corals.mn.ssp126.2050]])</f>
        <v>499.02373461779973</v>
      </c>
      <c r="R177" s="5">
        <v>0.52295999928040038</v>
      </c>
      <c r="S177" s="5">
        <v>0.14548949304038761</v>
      </c>
      <c r="T177" s="6">
        <f>IF(Table1[[#This Row],[mangrove.mn.ssp126.2050]]="","",(Table1[[#This Row],[mangrove.sd.ssp126.2050]]/Table1[[#This Row],[mangrove.mn.ssp126.2050]])^-1)</f>
        <v>3.5944863670342686</v>
      </c>
      <c r="U177" s="6">
        <f>IF(Table1[[#This Row],[mangrove.weights.ssp126.2050]]="","",Table1[[#This Row],[mangrove.weights.ssp126.2050]]*Table1[[#This Row],[mangrove.mn.ssp126.2050]])</f>
        <v>1.8797725879176501</v>
      </c>
      <c r="V177" s="7">
        <f t="shared" si="12"/>
        <v>0.66004513551627031</v>
      </c>
      <c r="W177" s="5">
        <v>0.65534764434340431</v>
      </c>
      <c r="X177" s="5">
        <f>NonZeroMin!$C$5</f>
        <v>9.4124857450742275E-4</v>
      </c>
      <c r="Y177" s="6">
        <f>IF(Table1[[#This Row],[seagrass.mn.ssp126.2100]]="", "", (Table1[[#This Row],[seagrass.sd.ssp126.2100]]/Table1[[#This Row],[seagrass.mn.ssp126.2100]])^-1)</f>
        <v>696.25353184344851</v>
      </c>
      <c r="Z177" s="6">
        <f>IF(Table1[[#This Row],[seagrass.weights.ssp126.2100]]="","", Table1[[#This Row],[seagrass.weights.ssp126.2100]]*Table1[[#This Row],[seagrass.mn.ssp126.2100]])</f>
        <v>456.28811195937942</v>
      </c>
      <c r="AA177" s="5">
        <v>0.66496252340955175</v>
      </c>
      <c r="AB177" s="5">
        <f>NonZeroMin!$C$6</f>
        <v>9.0900273914041208E-4</v>
      </c>
      <c r="AC177" s="6">
        <f>IF(Table1[[#This Row],[corals.mn.ssp126.2100]]="","",(Table1[[#This Row],[corals.sd.ssp126.2100]]/Table1[[#This Row],[corals.mn.ssp126.2100]])^-1)</f>
        <v>731.529724584071</v>
      </c>
      <c r="AD177" s="6">
        <f>IF( Table1[[#This Row],[Coral.weights.ssp126.2100]]="","", Table1[[#This Row],[Coral.weights.ssp126.2100]]*Table1[[#This Row],[corals.mn.ssp126.2100]])</f>
        <v>486.43985160851827</v>
      </c>
      <c r="AE177" s="5">
        <v>0.5510586811857634</v>
      </c>
      <c r="AF177" s="5">
        <v>0.115558803129587</v>
      </c>
      <c r="AG177" s="8">
        <f>IF(Table1[[#This Row],[mangrove.mn.ssp126.2100]]="","",(Table1[[#This Row],[mangrove.sd.ssp126.2100]]/Table1[[#This Row],[mangrove.mn.ssp126.2100]])^-1)</f>
        <v>4.7686430307504075</v>
      </c>
      <c r="AH177" s="6">
        <f>IF(Table1[[#This Row],[mangrove.weights.ssp126.2100]]="","",Table1[[#This Row],[mangrove.weights.ssp126.2100]]*Table1[[#This Row],[mangrove.mn.ssp126.2100]])</f>
        <v>2.6278021395710014</v>
      </c>
      <c r="AI177" s="7">
        <f t="shared" si="13"/>
        <v>0.65991030835599185</v>
      </c>
      <c r="AJ177" s="5">
        <v>0.65534764434340431</v>
      </c>
      <c r="AK177" s="5">
        <f>NonZeroMin!$C$9</f>
        <v>9.4246577305150765E-4</v>
      </c>
      <c r="AL177" s="6">
        <f>IF(Table1[[#This Row],[seagrass.mn.ssp245.2050]]="","",(Table1[[#This Row],[seagrass.sd.ssp245.2050]]/Table1[[#This Row],[seagrass.mn.ssp245.2050]])^-1)</f>
        <v>695.35431745338121</v>
      </c>
      <c r="AM177" s="6">
        <f>IF(Table1[[#This Row],[seagrass.weights.ssp245.2050]]="","",Table1[[#This Row],[seagrass.weights.ssp245.2050]]*Table1[[#This Row],[seagrass.mn.ssp245.2050]])</f>
        <v>455.69881392708913</v>
      </c>
      <c r="AN177" s="5">
        <v>0.66496252340955175</v>
      </c>
      <c r="AO177" s="5">
        <f>NonZeroMin!$C$10</f>
        <v>8.871730941705804E-4</v>
      </c>
      <c r="AP177" s="6">
        <f>(Table1[[#This Row],[corals.sd.ssp245.2050]]/Table1[[#This Row],[corals.mn.ssp245.2050]])^-1</f>
        <v>749.52963269386146</v>
      </c>
      <c r="AQ177" s="6">
        <f>Table1[[#This Row],[coral.weights.ssp245.2050]]*Table1[[#This Row],[corals.mn.ssp245.2050]]</f>
        <v>498.40911592634455</v>
      </c>
      <c r="AR177" s="5">
        <v>0.56574383308768772</v>
      </c>
      <c r="AS177" s="5">
        <v>0.14820496466364669</v>
      </c>
      <c r="AT177" s="8">
        <f>(Table1[[#This Row],[mangrove.sd.ssp245.2050]]/Table1[[#This Row],[mangrove.mn.ssp245.2050]])^-1</f>
        <v>3.8173068923274704</v>
      </c>
      <c r="AU177" s="8">
        <f>Table1[[#This Row],[mangrove.mn.ssp245.2050]]*Table1[[#This Row],[mangrove.weights.ssp245.2050]]</f>
        <v>2.1596178333373923</v>
      </c>
      <c r="AV177" s="7">
        <f t="shared" si="14"/>
        <v>0.66008608955093317</v>
      </c>
      <c r="AW177" s="5">
        <v>0.65534764434340431</v>
      </c>
      <c r="AX177" s="5">
        <f>NonZeroMin!$C$12</f>
        <v>9.4048968592101831E-4</v>
      </c>
      <c r="AY177" s="6">
        <f>(Table1[[#This Row],[seagrass.sd.ssp245.2100]]/Table1[[#This Row],[seagrass.mn.ssp245.2100]])^-1</f>
        <v>696.81534434013975</v>
      </c>
      <c r="AZ177" s="6">
        <f>Table1[[#This Row],[seagrass.weights.ssp245.2100]]*Table1[[#This Row],[seagrass.mn.ssp245.2100]]</f>
        <v>456.65629445564872</v>
      </c>
      <c r="BA177" s="5">
        <v>0.66496252340955175</v>
      </c>
      <c r="BB177" s="5">
        <f>NonZeroMin!$C$13</f>
        <v>8.8505487379242798E-4</v>
      </c>
      <c r="BC177" s="8">
        <f>(Table1[[#This Row],[corals.sd.ssp245.2100]]/Table1[[#This Row],[corals.mn.ssp245.2100]])^-1</f>
        <v>751.32349767219682</v>
      </c>
      <c r="BD177" s="8">
        <f>Table1[[#This Row],[corals.weights.ssp245.2100]]*Table1[[#This Row],[corals.mn.ssp245.2100]]</f>
        <v>499.60196890899448</v>
      </c>
      <c r="BE177" s="5">
        <v>0.5721416494525392</v>
      </c>
      <c r="BF177" s="5">
        <v>0.16347479885664851</v>
      </c>
      <c r="BG177" s="6">
        <f>(Table1[[#This Row],[mangrove.sd.ssp245.2100]]/Table1[[#This Row],[mangrove.mn.ssp245.2100]])^-1</f>
        <v>3.4998767605412491</v>
      </c>
      <c r="BH177" s="6">
        <f>Table1[[#This Row],[mangrove.weights.ssp245.2100]]*Table1[[#This Row],[mangrove.mn.ssp245.2100]]</f>
        <v>2.0024252626566796</v>
      </c>
      <c r="BI177" s="7">
        <f t="shared" si="15"/>
        <v>0.6601234013910513</v>
      </c>
      <c r="BJ177" s="5">
        <v>0.65534764434340431</v>
      </c>
      <c r="BK177" s="5">
        <f>NonZeroMin!$C$16</f>
        <v>9.4033807947367773E-4</v>
      </c>
      <c r="BL177" s="6">
        <f>(Table1[[#This Row],[seagrass.sd.ssp370.2050]]/Table1[[#This Row],[seagrass.mn.ssp370.2050]])^-1</f>
        <v>696.92768872043655</v>
      </c>
      <c r="BM177" s="6">
        <f>Table1[[#This Row],[seagrass.mn.ssp370.2050]]*Table1[[#This Row],[seagrass.weights.ssp370.2050]]</f>
        <v>456.72991908063142</v>
      </c>
      <c r="BN177" s="5">
        <v>0.66496252340955175</v>
      </c>
      <c r="BO177" s="5">
        <f>NonZeroMin!$C$17</f>
        <v>8.8537505761509139E-4</v>
      </c>
      <c r="BP177" s="6">
        <f>(Table1[[#This Row],[corals.sd.ssp370.2050]]/Table1[[#This Row],[corals.mn.ssp370.2050]])^-1</f>
        <v>751.05179176917591</v>
      </c>
      <c r="BQ177" s="6">
        <f>Table1[[#This Row],[corals.weights.ssp370.2050]]*Table1[[#This Row],[corals.mn.ssp370.2050]]</f>
        <v>499.4212946660964</v>
      </c>
      <c r="BR177" s="5">
        <v>0.48292391580523131</v>
      </c>
      <c r="BS177" s="5">
        <v>0.1207785230836638</v>
      </c>
      <c r="BT177" s="6">
        <f>(Table1[[#This Row],[mangrove.sd.ssp370.2050]]/Table1[[#This Row],[mangrove.mn.ssp370.2050]])^-1</f>
        <v>3.9984254110369264</v>
      </c>
      <c r="BU177" s="6">
        <f>Table1[[#This Row],[mangrove.weights.ssp370.2050]]*Table1[[#This Row],[mangrove.mn.ssp370.2050]]</f>
        <v>1.9309352565530939</v>
      </c>
      <c r="BV177" s="7">
        <f t="shared" si="16"/>
        <v>0.65984623120624608</v>
      </c>
      <c r="BW177" s="5">
        <v>0.65534764434340431</v>
      </c>
      <c r="BX177" s="5">
        <f>NonZeroMin!$C$19</f>
        <v>9.4033807947367773E-4</v>
      </c>
      <c r="BY177" s="8">
        <f>(Table1[[#This Row],[seagrass.sd.ssp370.2100]]/Table1[[#This Row],[seagrass.mn.ssp370.2100]])^-1</f>
        <v>696.92768872043655</v>
      </c>
      <c r="BZ177" s="8">
        <f>Table1[[#This Row],[seagrass.imp.ssp370.2100]]*Table1[[#This Row],[seagrass.mn.ssp370.2100]]</f>
        <v>456.72991908063142</v>
      </c>
      <c r="CA177" s="5">
        <v>0.66496252340955175</v>
      </c>
      <c r="CB177" s="5">
        <f>NonZeroMin!$C$20</f>
        <v>8.8537505761509139E-4</v>
      </c>
      <c r="CC177" s="8">
        <f>(Table1[[#This Row],[corals.sd.ssp370.2100]]/Table1[[#This Row],[corals.mn.ssp370.2100]])^-1</f>
        <v>751.05179176917591</v>
      </c>
      <c r="CD177" s="8">
        <f>Table1[[#This Row],[corals.weights.ssp370.2100]]*Table1[[#This Row],[corals.mn.ssp370.2100]]</f>
        <v>499.4212946660964</v>
      </c>
      <c r="CE177" s="5">
        <v>0.53729509969437705</v>
      </c>
      <c r="CF177" s="5">
        <v>0.23102745623182119</v>
      </c>
      <c r="CG177" s="12">
        <f>(Table1[[#This Row],[mangrove.sd.ssp370.2100]]/Table1[[#This Row],[mangrove.mn.ssp370.2100]])^-1</f>
        <v>2.3256763869452639</v>
      </c>
      <c r="CH177" s="17">
        <f>Table1[[#This Row],[mangrove.weights.ssp370.2100]]*Table1[[#This Row],[mangrove.mn.ssp370.2100]]</f>
        <v>1.2495745261806142</v>
      </c>
      <c r="CI177" s="9">
        <f t="shared" si="17"/>
        <v>0.66013747778075182</v>
      </c>
      <c r="CJ177" s="5"/>
      <c r="CL177" s="5"/>
      <c r="CM177" s="5"/>
      <c r="CP177" s="5"/>
      <c r="CT177" s="5"/>
    </row>
    <row r="178" spans="1:98" x14ac:dyDescent="0.25">
      <c r="A178" s="5" t="s">
        <v>221</v>
      </c>
      <c r="B178" s="5">
        <v>40.08934</v>
      </c>
      <c r="C178" s="5">
        <v>-3.3211020000000002</v>
      </c>
      <c r="D178" s="5">
        <v>39060000</v>
      </c>
      <c r="E178" s="5">
        <v>1</v>
      </c>
      <c r="F178" s="5">
        <v>48340000</v>
      </c>
      <c r="G178" s="5">
        <v>1</v>
      </c>
      <c r="H178" s="5">
        <v>5720000</v>
      </c>
      <c r="I178" s="5">
        <v>1</v>
      </c>
      <c r="J178" s="5">
        <v>0.65727491727303922</v>
      </c>
      <c r="K178" s="28">
        <f>NonZeroMin!$C$2</f>
        <v>9.6277348665939669E-4</v>
      </c>
      <c r="L178" s="6">
        <f>IF(Table1[[#This Row],[seagrass.mn.ssp126.2050]]="","",(Table1[[#This Row],[seagrass.sd.ssp126.2050]]/Table1[[#This Row],[seagrass.mn.ssp126.2050]])^-1)</f>
        <v>682.68905031196118</v>
      </c>
      <c r="M178" s="6">
        <f>IF(Table1[[#This Row],[seagrass.weights.ssp126.2050]]="","",Table1[[#This Row],[seagrass.weights.ssp126.2050]]*Table1[[#This Row],[seagrass.mn.ssp126.2050]])</f>
        <v>448.71438906700399</v>
      </c>
      <c r="N178" s="5">
        <v>0.66687435773946613</v>
      </c>
      <c r="O178" s="5">
        <f>NonZeroMin!$C$3</f>
        <v>8.8608041434714289E-4</v>
      </c>
      <c r="P178" s="6">
        <f>IF(Table1[[#This Row],[corals.mn.ssp126.2050]]="","",(Table1[[#This Row],[corals.sd.ssp126.2050]]/Table1[[#This Row],[corals.mn.ssp126.2050]])^-1)</f>
        <v>752.61155414524535</v>
      </c>
      <c r="Q178" s="6">
        <f>IF(Table1[[#This Row],[coral.weights.ssp126.2050]]="","",Table1[[#This Row],[coral.weights.ssp126.2050]]*Table1[[#This Row],[corals.mn.ssp126.2050]])</f>
        <v>501.89734679791195</v>
      </c>
      <c r="R178" s="5">
        <v>0.54547516621954906</v>
      </c>
      <c r="S178" s="5">
        <v>8.2621821720127206E-2</v>
      </c>
      <c r="T178" s="6">
        <f>IF(Table1[[#This Row],[mangrove.mn.ssp126.2050]]="","",(Table1[[#This Row],[mangrove.sd.ssp126.2050]]/Table1[[#This Row],[mangrove.mn.ssp126.2050]])^-1)</f>
        <v>6.6020714003049852</v>
      </c>
      <c r="U178" s="6">
        <f>IF(Table1[[#This Row],[mangrove.weights.ssp126.2050]]="","",Table1[[#This Row],[mangrove.weights.ssp126.2050]]*Table1[[#This Row],[mangrove.mn.ssp126.2050]])</f>
        <v>3.601265994474693</v>
      </c>
      <c r="V178" s="7">
        <f t="shared" si="12"/>
        <v>0.66177351483997515</v>
      </c>
      <c r="W178" s="5">
        <v>0.65727491727303922</v>
      </c>
      <c r="X178" s="5">
        <f>NonZeroMin!$C$5</f>
        <v>9.4124857450742275E-4</v>
      </c>
      <c r="Y178" s="6">
        <f>IF(Table1[[#This Row],[seagrass.mn.ssp126.2100]]="", "", (Table1[[#This Row],[seagrass.sd.ssp126.2100]]/Table1[[#This Row],[seagrass.mn.ssp126.2100]])^-1)</f>
        <v>698.30110246595223</v>
      </c>
      <c r="Z178" s="6">
        <f>IF(Table1[[#This Row],[seagrass.weights.ssp126.2100]]="","", Table1[[#This Row],[seagrass.weights.ssp126.2100]]*Table1[[#This Row],[seagrass.mn.ssp126.2100]])</f>
        <v>458.97579935498084</v>
      </c>
      <c r="AA178" s="5">
        <v>0.66687435773946613</v>
      </c>
      <c r="AB178" s="5">
        <f>NonZeroMin!$C$6</f>
        <v>9.0900273914041208E-4</v>
      </c>
      <c r="AC178" s="6">
        <f>IF(Table1[[#This Row],[corals.mn.ssp126.2100]]="","",(Table1[[#This Row],[corals.sd.ssp126.2100]]/Table1[[#This Row],[corals.mn.ssp126.2100]])^-1)</f>
        <v>733.63294633202997</v>
      </c>
      <c r="AD178" s="6">
        <f>IF( Table1[[#This Row],[Coral.weights.ssp126.2100]]="","", Table1[[#This Row],[Coral.weights.ssp126.2100]]*Table1[[#This Row],[corals.mn.ssp126.2100]])</f>
        <v>489.24099990168469</v>
      </c>
      <c r="AE178" s="5">
        <v>0.5569625139730715</v>
      </c>
      <c r="AF178" s="5">
        <v>9.4068147070769784E-2</v>
      </c>
      <c r="AG178" s="8">
        <f>IF(Table1[[#This Row],[mangrove.mn.ssp126.2100]]="","",(Table1[[#This Row],[mangrove.sd.ssp126.2100]]/Table1[[#This Row],[mangrove.mn.ssp126.2100]])^-1)</f>
        <v>5.9208407023692615</v>
      </c>
      <c r="AH178" s="6">
        <f>IF(Table1[[#This Row],[mangrove.weights.ssp126.2100]]="","",Table1[[#This Row],[mangrove.weights.ssp126.2100]]*Table1[[#This Row],[mangrove.mn.ssp126.2100]])</f>
        <v>3.2976863224256703</v>
      </c>
      <c r="AI178" s="7">
        <f t="shared" si="13"/>
        <v>0.66175974538692039</v>
      </c>
      <c r="AJ178" s="5">
        <v>0.65727491727303922</v>
      </c>
      <c r="AK178" s="5">
        <f>NonZeroMin!$C$9</f>
        <v>9.4246577305150765E-4</v>
      </c>
      <c r="AL178" s="6">
        <f>IF(Table1[[#This Row],[seagrass.mn.ssp245.2050]]="","",(Table1[[#This Row],[seagrass.sd.ssp245.2050]]/Table1[[#This Row],[seagrass.mn.ssp245.2050]])^-1)</f>
        <v>697.39924362973954</v>
      </c>
      <c r="AM178" s="6">
        <f>IF(Table1[[#This Row],[seagrass.weights.ssp245.2050]]="","",Table1[[#This Row],[seagrass.weights.ssp245.2050]]*Table1[[#This Row],[seagrass.mn.ssp245.2050]])</f>
        <v>458.38303016301717</v>
      </c>
      <c r="AN178" s="5">
        <v>0.66687435773946613</v>
      </c>
      <c r="AO178" s="5">
        <f>NonZeroMin!$C$10</f>
        <v>8.871730941705804E-4</v>
      </c>
      <c r="AP178" s="6">
        <f>(Table1[[#This Row],[corals.sd.ssp245.2050]]/Table1[[#This Row],[corals.mn.ssp245.2050]])^-1</f>
        <v>751.68460599329615</v>
      </c>
      <c r="AQ178" s="6">
        <f>Table1[[#This Row],[coral.weights.ssp245.2050]]*Table1[[#This Row],[corals.mn.ssp245.2050]]</f>
        <v>501.279188844423</v>
      </c>
      <c r="AR178" s="5">
        <v>0.57043524659098255</v>
      </c>
      <c r="AS178" s="5">
        <v>0.1175857115501299</v>
      </c>
      <c r="AT178" s="8">
        <f>(Table1[[#This Row],[mangrove.sd.ssp245.2050]]/Table1[[#This Row],[mangrove.mn.ssp245.2050]])^-1</f>
        <v>4.8512292783786997</v>
      </c>
      <c r="AU178" s="8">
        <f>Table1[[#This Row],[mangrove.mn.ssp245.2050]]*Table1[[#This Row],[mangrove.weights.ssp245.2050]]</f>
        <v>2.7673121696813481</v>
      </c>
      <c r="AV178" s="7">
        <f t="shared" si="14"/>
        <v>0.66194807811111367</v>
      </c>
      <c r="AW178" s="5">
        <v>0.65727491727303922</v>
      </c>
      <c r="AX178" s="5">
        <f>NonZeroMin!$C$12</f>
        <v>9.4048968592101831E-4</v>
      </c>
      <c r="AY178" s="6">
        <f>(Table1[[#This Row],[seagrass.sd.ssp245.2100]]/Table1[[#This Row],[seagrass.mn.ssp245.2100]])^-1</f>
        <v>698.86456716361761</v>
      </c>
      <c r="AZ178" s="6">
        <f>Table1[[#This Row],[seagrass.weights.ssp245.2100]]*Table1[[#This Row],[seagrass.mn.ssp245.2100]]</f>
        <v>459.34615056752511</v>
      </c>
      <c r="BA178" s="5">
        <v>0.66687435773946613</v>
      </c>
      <c r="BB178" s="5">
        <f>NonZeroMin!$C$13</f>
        <v>8.8505487379242798E-4</v>
      </c>
      <c r="BC178" s="8">
        <f>(Table1[[#This Row],[corals.sd.ssp245.2100]]/Table1[[#This Row],[corals.mn.ssp245.2100]])^-1</f>
        <v>753.48362851439231</v>
      </c>
      <c r="BD178" s="8">
        <f>Table1[[#This Row],[corals.weights.ssp245.2100]]*Table1[[#This Row],[corals.mn.ssp245.2100]]</f>
        <v>502.47891083273788</v>
      </c>
      <c r="BE178" s="5">
        <v>0.56696943549132817</v>
      </c>
      <c r="BF178" s="5">
        <v>0.1120646253786917</v>
      </c>
      <c r="BG178" s="6">
        <f>(Table1[[#This Row],[mangrove.sd.ssp245.2100]]/Table1[[#This Row],[mangrove.mn.ssp245.2100]])^-1</f>
        <v>5.0593078197103702</v>
      </c>
      <c r="BH178" s="6">
        <f>Table1[[#This Row],[mangrove.weights.ssp245.2100]]*Table1[[#This Row],[mangrove.mn.ssp245.2100]]</f>
        <v>2.8684728985180508</v>
      </c>
      <c r="BI178" s="7">
        <f t="shared" si="15"/>
        <v>0.66192436362757479</v>
      </c>
      <c r="BJ178" s="5">
        <v>0.65727491727303922</v>
      </c>
      <c r="BK178" s="5">
        <f>NonZeroMin!$C$16</f>
        <v>9.4033807947367773E-4</v>
      </c>
      <c r="BL178" s="6">
        <f>(Table1[[#This Row],[seagrass.sd.ssp370.2050]]/Table1[[#This Row],[seagrass.mn.ssp370.2050]])^-1</f>
        <v>698.97724193082399</v>
      </c>
      <c r="BM178" s="6">
        <f>Table1[[#This Row],[seagrass.mn.ssp370.2050]]*Table1[[#This Row],[seagrass.weights.ssp370.2050]]</f>
        <v>459.42020886581946</v>
      </c>
      <c r="BN178" s="5">
        <v>0.66687435773946613</v>
      </c>
      <c r="BO178" s="5">
        <f>NonZeroMin!$C$17</f>
        <v>8.8537505761509139E-4</v>
      </c>
      <c r="BP178" s="6">
        <f>(Table1[[#This Row],[corals.sd.ssp370.2050]]/Table1[[#This Row],[corals.mn.ssp370.2050]])^-1</f>
        <v>753.21114142949307</v>
      </c>
      <c r="BQ178" s="6">
        <f>Table1[[#This Row],[corals.weights.ssp370.2050]]*Table1[[#This Row],[corals.mn.ssp370.2050]]</f>
        <v>502.29719618300339</v>
      </c>
      <c r="BR178" s="5">
        <v>0.50543823022475509</v>
      </c>
      <c r="BS178" s="5">
        <v>4.6946535227444262E-2</v>
      </c>
      <c r="BT178" s="6">
        <f>(Table1[[#This Row],[mangrove.sd.ssp370.2050]]/Table1[[#This Row],[mangrove.mn.ssp370.2050]])^-1</f>
        <v>10.766252030656423</v>
      </c>
      <c r="BU178" s="6">
        <f>Table1[[#This Row],[mangrove.weights.ssp370.2050]]*Table1[[#This Row],[mangrove.mn.ssp370.2050]]</f>
        <v>5.4416753725286577</v>
      </c>
      <c r="BV178" s="7">
        <f t="shared" si="16"/>
        <v>0.66109984344311468</v>
      </c>
      <c r="BW178" s="5">
        <v>0.65727491727303922</v>
      </c>
      <c r="BX178" s="5">
        <f>NonZeroMin!$C$19</f>
        <v>9.4033807947367773E-4</v>
      </c>
      <c r="BY178" s="8">
        <f>(Table1[[#This Row],[seagrass.sd.ssp370.2100]]/Table1[[#This Row],[seagrass.mn.ssp370.2100]])^-1</f>
        <v>698.97724193082399</v>
      </c>
      <c r="BZ178" s="8">
        <f>Table1[[#This Row],[seagrass.imp.ssp370.2100]]*Table1[[#This Row],[seagrass.mn.ssp370.2100]]</f>
        <v>459.42020886581946</v>
      </c>
      <c r="CA178" s="5">
        <v>0.66687435773946613</v>
      </c>
      <c r="CB178" s="5">
        <f>NonZeroMin!$C$20</f>
        <v>8.8537505761509139E-4</v>
      </c>
      <c r="CC178" s="8">
        <f>(Table1[[#This Row],[corals.sd.ssp370.2100]]/Table1[[#This Row],[corals.mn.ssp370.2100]])^-1</f>
        <v>753.21114142949307</v>
      </c>
      <c r="CD178" s="8">
        <f>Table1[[#This Row],[corals.weights.ssp370.2100]]*Table1[[#This Row],[corals.mn.ssp370.2100]]</f>
        <v>502.29719618300339</v>
      </c>
      <c r="CE178" s="5">
        <v>0.57254879617803123</v>
      </c>
      <c r="CF178" s="5">
        <v>0.14990016248931801</v>
      </c>
      <c r="CG178" s="12">
        <f>(Table1[[#This Row],[mangrove.sd.ssp370.2100]]/Table1[[#This Row],[mangrove.mn.ssp370.2100]])^-1</f>
        <v>3.8195341930922289</v>
      </c>
      <c r="CH178" s="17">
        <f>Table1[[#This Row],[mangrove.weights.ssp370.2100]]*Table1[[#This Row],[mangrove.mn.ssp370.2100]]</f>
        <v>2.1868697042157836</v>
      </c>
      <c r="CI178" s="9">
        <f t="shared" si="17"/>
        <v>0.66201856674840553</v>
      </c>
      <c r="CJ178" s="5"/>
      <c r="CL178" s="5"/>
      <c r="CM178" s="5"/>
      <c r="CP178" s="5"/>
      <c r="CT178" s="5"/>
    </row>
    <row r="179" spans="1:98" x14ac:dyDescent="0.25">
      <c r="A179" s="5" t="s">
        <v>222</v>
      </c>
      <c r="B179" s="5">
        <v>40.33934</v>
      </c>
      <c r="C179" s="5">
        <v>-3.3211020000000002</v>
      </c>
      <c r="D179" s="5">
        <v>300000</v>
      </c>
      <c r="E179" s="5">
        <v>1</v>
      </c>
      <c r="F179" s="5">
        <v>140000</v>
      </c>
      <c r="G179" s="5">
        <v>1</v>
      </c>
      <c r="I179" s="5">
        <v>0</v>
      </c>
      <c r="J179" s="5">
        <v>0.2815030472139094</v>
      </c>
      <c r="K179" s="5">
        <v>6.3792505276633493E-2</v>
      </c>
      <c r="L179" s="6">
        <f>IF(Table1[[#This Row],[seagrass.mn.ssp126.2050]]="","",(Table1[[#This Row],[seagrass.sd.ssp126.2050]]/Table1[[#This Row],[seagrass.mn.ssp126.2050]])^-1)</f>
        <v>4.4127918474620706</v>
      </c>
      <c r="M179" s="6">
        <f>IF(Table1[[#This Row],[seagrass.weights.ssp126.2050]]="","",Table1[[#This Row],[seagrass.weights.ssp126.2050]]*Table1[[#This Row],[seagrass.mn.ssp126.2050]])</f>
        <v>1.2422143517812698</v>
      </c>
      <c r="N179" s="5">
        <v>0.29462054130132659</v>
      </c>
      <c r="O179" s="5">
        <v>6.2488471172305132E-2</v>
      </c>
      <c r="P179" s="6">
        <f>IF(Table1[[#This Row],[corals.mn.ssp126.2050]]="","",(Table1[[#This Row],[corals.sd.ssp126.2050]]/Table1[[#This Row],[corals.mn.ssp126.2050]])^-1)</f>
        <v>4.7147983583874638</v>
      </c>
      <c r="Q179" s="6">
        <f>IF(Table1[[#This Row],[coral.weights.ssp126.2050]]="","",Table1[[#This Row],[coral.weights.ssp126.2050]]*Table1[[#This Row],[corals.mn.ssp126.2050]])</f>
        <v>1.3890764444747206</v>
      </c>
      <c r="T179" s="6" t="str">
        <f>IF(Table1[[#This Row],[mangrove.mn.ssp126.2050]]="","",(Table1[[#This Row],[mangrove.sd.ssp126.2050]]/Table1[[#This Row],[mangrove.mn.ssp126.2050]])^-1)</f>
        <v/>
      </c>
      <c r="U179" s="6" t="str">
        <f>IF(Table1[[#This Row],[mangrove.weights.ssp126.2050]]="","",Table1[[#This Row],[mangrove.weights.ssp126.2050]]*Table1[[#This Row],[mangrove.mn.ssp126.2050]])</f>
        <v/>
      </c>
      <c r="V179" s="7">
        <f t="shared" si="12"/>
        <v>0.28827880491059882</v>
      </c>
      <c r="W179" s="5">
        <v>0.27956233328550412</v>
      </c>
      <c r="X179" s="5">
        <v>6.65370892348707E-2</v>
      </c>
      <c r="Y179" s="6">
        <f>IF(Table1[[#This Row],[seagrass.mn.ssp126.2100]]="", "", (Table1[[#This Row],[seagrass.sd.ssp126.2100]]/Table1[[#This Row],[seagrass.mn.ssp126.2100]])^-1)</f>
        <v>4.201601490240594</v>
      </c>
      <c r="Z179" s="6">
        <f>IF(Table1[[#This Row],[seagrass.weights.ssp126.2100]]="","", Table1[[#This Row],[seagrass.weights.ssp126.2100]]*Table1[[#This Row],[seagrass.mn.ssp126.2100]])</f>
        <v>1.1746095161475116</v>
      </c>
      <c r="AA179" s="5">
        <v>0.29145132696862253</v>
      </c>
      <c r="AB179" s="5">
        <v>5.3447605988854258E-2</v>
      </c>
      <c r="AC179" s="6">
        <f>IF(Table1[[#This Row],[corals.mn.ssp126.2100]]="","",(Table1[[#This Row],[corals.sd.ssp126.2100]]/Table1[[#This Row],[corals.mn.ssp126.2100]])^-1)</f>
        <v>5.4530286544433917</v>
      </c>
      <c r="AD179" s="6">
        <f>IF( Table1[[#This Row],[Coral.weights.ssp126.2100]]="","", Table1[[#This Row],[Coral.weights.ssp126.2100]]*Table1[[#This Row],[corals.mn.ssp126.2100]])</f>
        <v>1.5892924373354487</v>
      </c>
      <c r="AG179" s="8" t="str">
        <f>IF(Table1[[#This Row],[mangrove.mn.ssp126.2100]]="","",(Table1[[#This Row],[mangrove.sd.ssp126.2100]]/Table1[[#This Row],[mangrove.mn.ssp126.2100]])^-1)</f>
        <v/>
      </c>
      <c r="AH179" s="6" t="str">
        <f>IF(Table1[[#This Row],[mangrove.weights.ssp126.2100]]="","",Table1[[#This Row],[mangrove.weights.ssp126.2100]]*Table1[[#This Row],[mangrove.mn.ssp126.2100]])</f>
        <v/>
      </c>
      <c r="AI179" s="7">
        <f t="shared" si="13"/>
        <v>0.28627735211636407</v>
      </c>
      <c r="AJ179" s="5">
        <v>0.26640529024934051</v>
      </c>
      <c r="AK179" s="5">
        <v>5.3598239111555347E-2</v>
      </c>
      <c r="AL179" s="6">
        <f>IF(Table1[[#This Row],[seagrass.mn.ssp245.2050]]="","",(Table1[[#This Row],[seagrass.sd.ssp245.2050]]/Table1[[#This Row],[seagrass.mn.ssp245.2050]])^-1)</f>
        <v>4.9704112423332516</v>
      </c>
      <c r="AM179" s="6">
        <f>IF(Table1[[#This Row],[seagrass.weights.ssp245.2050]]="","",Table1[[#This Row],[seagrass.weights.ssp245.2050]]*Table1[[#This Row],[seagrass.mn.ssp245.2050]])</f>
        <v>1.324143849672375</v>
      </c>
      <c r="AN179" s="5">
        <v>0.26556814302613679</v>
      </c>
      <c r="AO179" s="5">
        <v>3.0874983541645921E-2</v>
      </c>
      <c r="AP179" s="6">
        <f>(Table1[[#This Row],[corals.sd.ssp245.2050]]/Table1[[#This Row],[corals.mn.ssp245.2050]])^-1</f>
        <v>8.6014019300746671</v>
      </c>
      <c r="AQ179" s="6">
        <f>Table1[[#This Row],[coral.weights.ssp245.2050]]*Table1[[#This Row],[corals.mn.ssp245.2050]]</f>
        <v>2.2842583379913584</v>
      </c>
      <c r="AS179" s="5"/>
      <c r="AT179" s="8"/>
      <c r="AU179" s="8"/>
      <c r="AV179" s="7">
        <f t="shared" si="14"/>
        <v>0.26587473183021493</v>
      </c>
      <c r="AW179" s="5">
        <v>0.23994151775538661</v>
      </c>
      <c r="AX179" s="5">
        <v>1.050479455989606E-2</v>
      </c>
      <c r="AY179" s="6">
        <f>(Table1[[#This Row],[seagrass.sd.ssp245.2100]]/Table1[[#This Row],[seagrass.mn.ssp245.2100]])^-1</f>
        <v>22.841143288171139</v>
      </c>
      <c r="AZ179" s="6">
        <f>Table1[[#This Row],[seagrass.weights.ssp245.2100]]*Table1[[#This Row],[seagrass.mn.ssp245.2100]]</f>
        <v>5.4805385878320454</v>
      </c>
      <c r="BA179" s="5">
        <v>0.25350411114383897</v>
      </c>
      <c r="BB179" s="5">
        <v>9.0157375290433224E-3</v>
      </c>
      <c r="BC179" s="8">
        <f>(Table1[[#This Row],[corals.sd.ssp245.2100]]/Table1[[#This Row],[corals.mn.ssp245.2100]])^-1</f>
        <v>28.117955999406604</v>
      </c>
      <c r="BD179" s="8">
        <f>Table1[[#This Row],[corals.weights.ssp245.2100]]*Table1[[#This Row],[corals.mn.ssp245.2100]]</f>
        <v>7.1280174428111458</v>
      </c>
      <c r="BE179" s="5"/>
      <c r="BF179" s="5"/>
      <c r="BG179" s="6"/>
      <c r="BH179" s="6"/>
      <c r="BI179" s="7">
        <f t="shared" si="15"/>
        <v>0.24742501745349271</v>
      </c>
      <c r="BJ179" s="5">
        <v>0.47532478506644288</v>
      </c>
      <c r="BK179" s="5">
        <v>2.8468043279151738E-3</v>
      </c>
      <c r="BL179" s="6">
        <f>(Table1[[#This Row],[seagrass.sd.ssp370.2050]]/Table1[[#This Row],[seagrass.mn.ssp370.2050]])^-1</f>
        <v>166.9678454558701</v>
      </c>
      <c r="BM179" s="6">
        <f>Table1[[#This Row],[seagrass.mn.ssp370.2050]]*Table1[[#This Row],[seagrass.weights.ssp370.2050]]</f>
        <v>79.363955254318512</v>
      </c>
      <c r="BN179" s="5">
        <v>0.49311372928966601</v>
      </c>
      <c r="BO179" s="5">
        <v>3.542825159710493E-3</v>
      </c>
      <c r="BP179" s="6">
        <f>(Table1[[#This Row],[corals.sd.ssp370.2050]]/Table1[[#This Row],[corals.mn.ssp370.2050]])^-1</f>
        <v>139.18658332266148</v>
      </c>
      <c r="BQ179" s="6">
        <f>Table1[[#This Row],[corals.weights.ssp370.2050]]*Table1[[#This Row],[corals.mn.ssp370.2050]]</f>
        <v>68.63481516932444</v>
      </c>
      <c r="BR179" s="5"/>
      <c r="BS179" s="5"/>
      <c r="BT179" s="6"/>
      <c r="BU179" s="6"/>
      <c r="BV179" s="7">
        <f t="shared" si="16"/>
        <v>0.4834121492676608</v>
      </c>
      <c r="BW179" s="5">
        <v>0.47532478506644288</v>
      </c>
      <c r="BX179" s="5">
        <v>2.8468043279151738E-3</v>
      </c>
      <c r="BY179" s="8">
        <f>(Table1[[#This Row],[seagrass.sd.ssp370.2100]]/Table1[[#This Row],[seagrass.mn.ssp370.2100]])^-1</f>
        <v>166.9678454558701</v>
      </c>
      <c r="BZ179" s="8">
        <f>Table1[[#This Row],[seagrass.imp.ssp370.2100]]*Table1[[#This Row],[seagrass.mn.ssp370.2100]]</f>
        <v>79.363955254318512</v>
      </c>
      <c r="CA179" s="5">
        <v>0.49311372928966601</v>
      </c>
      <c r="CB179" s="5">
        <v>3.542825159710493E-3</v>
      </c>
      <c r="CC179" s="8">
        <f>(Table1[[#This Row],[corals.sd.ssp370.2100]]/Table1[[#This Row],[corals.mn.ssp370.2100]])^-1</f>
        <v>139.18658332266148</v>
      </c>
      <c r="CD179" s="8">
        <f>Table1[[#This Row],[corals.weights.ssp370.2100]]*Table1[[#This Row],[corals.mn.ssp370.2100]]</f>
        <v>68.63481516932444</v>
      </c>
      <c r="CE179" s="5"/>
      <c r="CF179" s="5"/>
      <c r="CG179" s="12"/>
      <c r="CH179" s="17"/>
      <c r="CI179" s="9">
        <f t="shared" si="17"/>
        <v>0.4834121492676608</v>
      </c>
      <c r="CJ179" s="5"/>
      <c r="CL179" s="5"/>
      <c r="CM179" s="5"/>
      <c r="CP179" s="5"/>
      <c r="CT179" s="5"/>
    </row>
    <row r="180" spans="1:98" x14ac:dyDescent="0.25">
      <c r="A180" s="5" t="s">
        <v>223</v>
      </c>
      <c r="B180" s="5">
        <v>55.33934</v>
      </c>
      <c r="C180" s="5">
        <v>-3.5711020000000002</v>
      </c>
      <c r="E180" s="5">
        <v>0</v>
      </c>
      <c r="G180" s="5">
        <v>0</v>
      </c>
      <c r="I180" s="5">
        <v>0</v>
      </c>
      <c r="L180" s="6" t="str">
        <f>IF(Table1[[#This Row],[seagrass.mn.ssp126.2050]]="","",(Table1[[#This Row],[seagrass.sd.ssp126.2050]]/Table1[[#This Row],[seagrass.mn.ssp126.2050]])^-1)</f>
        <v/>
      </c>
      <c r="M180" s="6" t="str">
        <f>IF(Table1[[#This Row],[seagrass.weights.ssp126.2050]]="","",Table1[[#This Row],[seagrass.weights.ssp126.2050]]*Table1[[#This Row],[seagrass.mn.ssp126.2050]])</f>
        <v/>
      </c>
      <c r="P180" s="6" t="str">
        <f>IF(Table1[[#This Row],[corals.mn.ssp126.2050]]="","",(Table1[[#This Row],[corals.sd.ssp126.2050]]/Table1[[#This Row],[corals.mn.ssp126.2050]])^-1)</f>
        <v/>
      </c>
      <c r="Q180" s="6" t="str">
        <f>IF(Table1[[#This Row],[coral.weights.ssp126.2050]]="","",Table1[[#This Row],[coral.weights.ssp126.2050]]*Table1[[#This Row],[corals.mn.ssp126.2050]])</f>
        <v/>
      </c>
      <c r="T180" s="6" t="str">
        <f>IF(Table1[[#This Row],[mangrove.mn.ssp126.2050]]="","",(Table1[[#This Row],[mangrove.sd.ssp126.2050]]/Table1[[#This Row],[mangrove.mn.ssp126.2050]])^-1)</f>
        <v/>
      </c>
      <c r="U180" s="6" t="str">
        <f>IF(Table1[[#This Row],[mangrove.weights.ssp126.2050]]="","",Table1[[#This Row],[mangrove.weights.ssp126.2050]]*Table1[[#This Row],[mangrove.mn.ssp126.2050]])</f>
        <v/>
      </c>
      <c r="V180" s="7" t="e">
        <f t="shared" si="12"/>
        <v>#DIV/0!</v>
      </c>
      <c r="Y180" s="6" t="str">
        <f>IF(Table1[[#This Row],[seagrass.mn.ssp126.2100]]="", "", (Table1[[#This Row],[seagrass.sd.ssp126.2100]]/Table1[[#This Row],[seagrass.mn.ssp126.2100]])^-1)</f>
        <v/>
      </c>
      <c r="Z180" s="6" t="str">
        <f>IF(Table1[[#This Row],[seagrass.weights.ssp126.2100]]="","", Table1[[#This Row],[seagrass.weights.ssp126.2100]]*Table1[[#This Row],[seagrass.mn.ssp126.2100]])</f>
        <v/>
      </c>
      <c r="AC180" s="6" t="str">
        <f>IF(Table1[[#This Row],[corals.mn.ssp126.2100]]="","",(Table1[[#This Row],[corals.sd.ssp126.2100]]/Table1[[#This Row],[corals.mn.ssp126.2100]])^-1)</f>
        <v/>
      </c>
      <c r="AD180" s="6" t="str">
        <f>IF( Table1[[#This Row],[Coral.weights.ssp126.2100]]="","", Table1[[#This Row],[Coral.weights.ssp126.2100]]*Table1[[#This Row],[corals.mn.ssp126.2100]])</f>
        <v/>
      </c>
      <c r="AG180" s="8" t="str">
        <f>IF(Table1[[#This Row],[mangrove.mn.ssp126.2100]]="","",(Table1[[#This Row],[mangrove.sd.ssp126.2100]]/Table1[[#This Row],[mangrove.mn.ssp126.2100]])^-1)</f>
        <v/>
      </c>
      <c r="AH180" s="6" t="str">
        <f>IF(Table1[[#This Row],[mangrove.weights.ssp126.2100]]="","",Table1[[#This Row],[mangrove.weights.ssp126.2100]]*Table1[[#This Row],[mangrove.mn.ssp126.2100]])</f>
        <v/>
      </c>
      <c r="AI180" s="7" t="e">
        <f t="shared" si="13"/>
        <v>#DIV/0!</v>
      </c>
      <c r="AL180" s="6" t="str">
        <f>IF(Table1[[#This Row],[seagrass.mn.ssp245.2050]]="","",(Table1[[#This Row],[seagrass.sd.ssp245.2050]]/Table1[[#This Row],[seagrass.mn.ssp245.2050]])^-1)</f>
        <v/>
      </c>
      <c r="AM180" s="6" t="str">
        <f>IF(Table1[[#This Row],[seagrass.weights.ssp245.2050]]="","",Table1[[#This Row],[seagrass.weights.ssp245.2050]]*Table1[[#This Row],[seagrass.mn.ssp245.2050]])</f>
        <v/>
      </c>
      <c r="AS180" s="5"/>
      <c r="AT180" s="8"/>
      <c r="AU180" s="8"/>
      <c r="AV180" s="7" t="e">
        <f t="shared" si="14"/>
        <v>#DIV/0!</v>
      </c>
      <c r="AX180" s="5"/>
      <c r="AY180" s="6"/>
      <c r="AZ180" s="6"/>
      <c r="BB180" s="5"/>
      <c r="BC180" s="8"/>
      <c r="BD180" s="8"/>
      <c r="BE180" s="5"/>
      <c r="BF180" s="5"/>
      <c r="BG180" s="6"/>
      <c r="BH180" s="6"/>
      <c r="BI180" s="7" t="e">
        <f t="shared" si="15"/>
        <v>#DIV/0!</v>
      </c>
      <c r="BK180" s="5"/>
      <c r="BL180" s="6"/>
      <c r="BM180" s="6"/>
      <c r="BO180" s="5"/>
      <c r="BP180" s="6"/>
      <c r="BQ180" s="6"/>
      <c r="BR180" s="5"/>
      <c r="BS180" s="5"/>
      <c r="BT180" s="6"/>
      <c r="BU180" s="6"/>
      <c r="BV180" s="7" t="e">
        <f t="shared" si="16"/>
        <v>#DIV/0!</v>
      </c>
      <c r="BX180" s="5"/>
      <c r="BY180" s="8"/>
      <c r="BZ180" s="8"/>
      <c r="CA180" s="5"/>
      <c r="CB180" s="5"/>
      <c r="CC180" s="8"/>
      <c r="CD180" s="8"/>
      <c r="CE180" s="5"/>
      <c r="CF180" s="5"/>
      <c r="CG180" s="12"/>
      <c r="CH180" s="17"/>
      <c r="CI180" s="9" t="e">
        <f t="shared" si="17"/>
        <v>#DIV/0!</v>
      </c>
      <c r="CJ180" s="5"/>
      <c r="CL180" s="5"/>
      <c r="CM180" s="5"/>
      <c r="CP180" s="5"/>
      <c r="CT180" s="5"/>
    </row>
    <row r="181" spans="1:98" x14ac:dyDescent="0.25">
      <c r="A181" s="5" t="s">
        <v>224</v>
      </c>
      <c r="B181" s="5">
        <v>55.58934</v>
      </c>
      <c r="C181" s="5">
        <v>-3.5711020000000002</v>
      </c>
      <c r="E181" s="5">
        <v>0</v>
      </c>
      <c r="F181" s="5">
        <v>110000</v>
      </c>
      <c r="G181" s="5">
        <v>1</v>
      </c>
      <c r="I181" s="5">
        <v>0</v>
      </c>
      <c r="J181" s="5">
        <v>0.26990117797357449</v>
      </c>
      <c r="K181" s="5">
        <v>5.8542170943700698E-2</v>
      </c>
      <c r="L181" s="6">
        <f>IF(Table1[[#This Row],[seagrass.mn.ssp126.2050]]="","",(Table1[[#This Row],[seagrass.sd.ssp126.2050]]/Table1[[#This Row],[seagrass.mn.ssp126.2050]])^-1)</f>
        <v>4.6103718673695102</v>
      </c>
      <c r="M181" s="6">
        <f>IF(Table1[[#This Row],[seagrass.weights.ssp126.2050]]="","",Table1[[#This Row],[seagrass.weights.ssp126.2050]]*Table1[[#This Row],[seagrass.mn.ssp126.2050]])</f>
        <v>1.2443447978992592</v>
      </c>
      <c r="P181" s="6" t="str">
        <f>IF(Table1[[#This Row],[corals.mn.ssp126.2050]]="","",(Table1[[#This Row],[corals.sd.ssp126.2050]]/Table1[[#This Row],[corals.mn.ssp126.2050]])^-1)</f>
        <v/>
      </c>
      <c r="Q181" s="6" t="str">
        <f>IF(Table1[[#This Row],[coral.weights.ssp126.2050]]="","",Table1[[#This Row],[coral.weights.ssp126.2050]]*Table1[[#This Row],[corals.mn.ssp126.2050]])</f>
        <v/>
      </c>
      <c r="T181" s="6" t="str">
        <f>IF(Table1[[#This Row],[mangrove.mn.ssp126.2050]]="","",(Table1[[#This Row],[mangrove.sd.ssp126.2050]]/Table1[[#This Row],[mangrove.mn.ssp126.2050]])^-1)</f>
        <v/>
      </c>
      <c r="U181" s="6" t="str">
        <f>IF(Table1[[#This Row],[mangrove.weights.ssp126.2050]]="","",Table1[[#This Row],[mangrove.weights.ssp126.2050]]*Table1[[#This Row],[mangrove.mn.ssp126.2050]])</f>
        <v/>
      </c>
      <c r="V181" s="7">
        <f t="shared" si="12"/>
        <v>0.26990117797357449</v>
      </c>
      <c r="W181" s="5">
        <v>0.27798278953331318</v>
      </c>
      <c r="X181" s="5">
        <v>5.3490484731819388E-2</v>
      </c>
      <c r="Y181" s="6">
        <f>IF(Table1[[#This Row],[seagrass.mn.ssp126.2100]]="", "", (Table1[[#This Row],[seagrass.sd.ssp126.2100]]/Table1[[#This Row],[seagrass.mn.ssp126.2100]])^-1)</f>
        <v>5.1968642820683231</v>
      </c>
      <c r="Z181" s="6">
        <f>IF(Table1[[#This Row],[seagrass.weights.ssp126.2100]]="","", Table1[[#This Row],[seagrass.weights.ssp126.2100]]*Table1[[#This Row],[seagrass.mn.ssp126.2100]])</f>
        <v>1.4446388299553914</v>
      </c>
      <c r="AC181" s="6" t="str">
        <f>IF(Table1[[#This Row],[corals.mn.ssp126.2100]]="","",(Table1[[#This Row],[corals.sd.ssp126.2100]]/Table1[[#This Row],[corals.mn.ssp126.2100]])^-1)</f>
        <v/>
      </c>
      <c r="AD181" s="6" t="str">
        <f>IF( Table1[[#This Row],[Coral.weights.ssp126.2100]]="","", Table1[[#This Row],[Coral.weights.ssp126.2100]]*Table1[[#This Row],[corals.mn.ssp126.2100]])</f>
        <v/>
      </c>
      <c r="AG181" s="8" t="str">
        <f>IF(Table1[[#This Row],[mangrove.mn.ssp126.2100]]="","",(Table1[[#This Row],[mangrove.sd.ssp126.2100]]/Table1[[#This Row],[mangrove.mn.ssp126.2100]])^-1)</f>
        <v/>
      </c>
      <c r="AH181" s="6" t="str">
        <f>IF(Table1[[#This Row],[mangrove.weights.ssp126.2100]]="","",Table1[[#This Row],[mangrove.weights.ssp126.2100]]*Table1[[#This Row],[mangrove.mn.ssp126.2100]])</f>
        <v/>
      </c>
      <c r="AI181" s="7">
        <f t="shared" si="13"/>
        <v>0.27798278953331318</v>
      </c>
      <c r="AJ181" s="5">
        <v>0.23815550574680319</v>
      </c>
      <c r="AK181" s="5">
        <v>3.1884685151943142E-2</v>
      </c>
      <c r="AL181" s="6">
        <f>IF(Table1[[#This Row],[seagrass.mn.ssp245.2050]]="","",(Table1[[#This Row],[seagrass.sd.ssp245.2050]]/Table1[[#This Row],[seagrass.mn.ssp245.2050]])^-1)</f>
        <v>7.4692757545479269</v>
      </c>
      <c r="AM181" s="6">
        <f>IF(Table1[[#This Row],[seagrass.weights.ssp245.2050]]="","",Table1[[#This Row],[seagrass.weights.ssp245.2050]]*Table1[[#This Row],[seagrass.mn.ssp245.2050]])</f>
        <v>1.7788491448866965</v>
      </c>
      <c r="AS181" s="5"/>
      <c r="AT181" s="8"/>
      <c r="AU181" s="8"/>
      <c r="AV181" s="7">
        <f t="shared" si="14"/>
        <v>0.23815550574680319</v>
      </c>
      <c r="AW181" s="5">
        <v>0.22629002894573941</v>
      </c>
      <c r="AX181" s="5">
        <v>8.8013260612916297E-3</v>
      </c>
      <c r="AY181" s="6">
        <f>(Table1[[#This Row],[seagrass.sd.ssp245.2100]]/Table1[[#This Row],[seagrass.mn.ssp245.2100]])^-1</f>
        <v>25.710901672074908</v>
      </c>
      <c r="AZ181" s="6">
        <f>Table1[[#This Row],[seagrass.weights.ssp245.2100]]*Table1[[#This Row],[seagrass.mn.ssp245.2100]]</f>
        <v>5.8181206835948904</v>
      </c>
      <c r="BB181" s="5"/>
      <c r="BC181" s="8"/>
      <c r="BD181" s="8"/>
      <c r="BE181" s="5"/>
      <c r="BF181" s="5"/>
      <c r="BG181" s="6"/>
      <c r="BH181" s="6"/>
      <c r="BI181" s="7">
        <f t="shared" si="15"/>
        <v>0.22629002894573941</v>
      </c>
      <c r="BJ181" s="5">
        <v>0.21097411910450861</v>
      </c>
      <c r="BK181" s="5">
        <f>NonZeroMin!$C$16</f>
        <v>9.4033807947367773E-4</v>
      </c>
      <c r="BL181" s="6">
        <f>(Table1[[#This Row],[seagrass.sd.ssp370.2050]]/Table1[[#This Row],[seagrass.mn.ssp370.2050]])^-1</f>
        <v>224.35985919297684</v>
      </c>
      <c r="BM181" s="6">
        <f>Table1[[#This Row],[seagrass.mn.ssp370.2050]]*Table1[[#This Row],[seagrass.weights.ssp370.2050]]</f>
        <v>47.334123655649876</v>
      </c>
      <c r="BO181" s="5"/>
      <c r="BP181" s="6"/>
      <c r="BQ181" s="6"/>
      <c r="BR181" s="5"/>
      <c r="BS181" s="5"/>
      <c r="BT181" s="6"/>
      <c r="BU181" s="6"/>
      <c r="BV181" s="7">
        <f t="shared" si="16"/>
        <v>0.21097411910450861</v>
      </c>
      <c r="BW181" s="5">
        <v>0.2131041858426686</v>
      </c>
      <c r="BX181" s="5">
        <v>9.8462720863947209E-3</v>
      </c>
      <c r="BY181" s="8">
        <f>(Table1[[#This Row],[seagrass.sd.ssp370.2100]]/Table1[[#This Row],[seagrass.mn.ssp370.2100]])^-1</f>
        <v>21.643133967131529</v>
      </c>
      <c r="BZ181" s="8">
        <f>Table1[[#This Row],[seagrass.imp.ssp370.2100]]*Table1[[#This Row],[seagrass.mn.ssp370.2100]]</f>
        <v>4.6122424431493707</v>
      </c>
      <c r="CA181" s="5"/>
      <c r="CB181" s="5"/>
      <c r="CC181" s="8"/>
      <c r="CD181" s="8"/>
      <c r="CE181" s="5"/>
      <c r="CF181" s="5"/>
      <c r="CG181" s="12"/>
      <c r="CH181" s="17"/>
      <c r="CI181" s="9">
        <f t="shared" si="17"/>
        <v>0.2131041858426686</v>
      </c>
      <c r="CJ181" s="5"/>
      <c r="CL181" s="5"/>
      <c r="CM181" s="5"/>
      <c r="CP181" s="5"/>
      <c r="CT181" s="5"/>
    </row>
    <row r="182" spans="1:98" x14ac:dyDescent="0.25">
      <c r="A182" s="5" t="s">
        <v>225</v>
      </c>
      <c r="B182" s="5">
        <v>55.83934</v>
      </c>
      <c r="C182" s="5">
        <v>-3.5711020000000002</v>
      </c>
      <c r="D182" s="5">
        <v>10000</v>
      </c>
      <c r="E182" s="5">
        <v>1</v>
      </c>
      <c r="F182" s="5">
        <v>20000</v>
      </c>
      <c r="G182" s="5">
        <v>1</v>
      </c>
      <c r="I182" s="5">
        <v>0</v>
      </c>
      <c r="J182" s="5">
        <v>0.15166621365059549</v>
      </c>
      <c r="K182" s="5">
        <v>0.15419901503444819</v>
      </c>
      <c r="L182" s="6">
        <f>IF(Table1[[#This Row],[seagrass.mn.ssp126.2050]]="","",(Table1[[#This Row],[seagrass.sd.ssp126.2050]]/Table1[[#This Row],[seagrass.mn.ssp126.2050]])^-1)</f>
        <v>0.98357446457562081</v>
      </c>
      <c r="M182" s="6">
        <f>IF(Table1[[#This Row],[seagrass.weights.ssp126.2050]]="","",Table1[[#This Row],[seagrass.weights.ssp126.2050]]*Table1[[#This Row],[seagrass.mn.ssp126.2050]])</f>
        <v>0.14917501488559617</v>
      </c>
      <c r="N182" s="5">
        <v>0.12186811639740799</v>
      </c>
      <c r="O182" s="5">
        <v>0.17234754303007729</v>
      </c>
      <c r="P182" s="6">
        <f>IF(Table1[[#This Row],[corals.mn.ssp126.2050]]="","",(Table1[[#This Row],[corals.sd.ssp126.2050]]/Table1[[#This Row],[corals.mn.ssp126.2050]])^-1)</f>
        <v>0.70710678118654779</v>
      </c>
      <c r="Q182" s="6">
        <f>IF(Table1[[#This Row],[coral.weights.ssp126.2050]]="","",Table1[[#This Row],[coral.weights.ssp126.2050]]*Table1[[#This Row],[corals.mn.ssp126.2050]])</f>
        <v>8.6173771515038716E-2</v>
      </c>
      <c r="T182" s="6" t="str">
        <f>IF(Table1[[#This Row],[mangrove.mn.ssp126.2050]]="","",(Table1[[#This Row],[mangrove.sd.ssp126.2050]]/Table1[[#This Row],[mangrove.mn.ssp126.2050]])^-1)</f>
        <v/>
      </c>
      <c r="U182" s="6" t="str">
        <f>IF(Table1[[#This Row],[mangrove.weights.ssp126.2050]]="","",Table1[[#This Row],[mangrove.weights.ssp126.2050]]*Table1[[#This Row],[mangrove.mn.ssp126.2050]])</f>
        <v/>
      </c>
      <c r="V182" s="7">
        <f t="shared" si="12"/>
        <v>0.13920352342616679</v>
      </c>
      <c r="W182" s="5">
        <v>0.19230721904150649</v>
      </c>
      <c r="X182" s="5">
        <v>0.10550128960345991</v>
      </c>
      <c r="Y182" s="6">
        <f>IF(Table1[[#This Row],[seagrass.mn.ssp126.2100]]="", "", (Table1[[#This Row],[seagrass.sd.ssp126.2100]]/Table1[[#This Row],[seagrass.mn.ssp126.2100]])^-1)</f>
        <v>1.8227949607470939</v>
      </c>
      <c r="Z182" s="6">
        <f>IF(Table1[[#This Row],[seagrass.weights.ssp126.2100]]="","", Table1[[#This Row],[seagrass.weights.ssp126.2100]]*Table1[[#This Row],[seagrass.mn.ssp126.2100]])</f>
        <v>0.35053662978414563</v>
      </c>
      <c r="AA182" s="5">
        <v>0.14462467975839749</v>
      </c>
      <c r="AB182" s="5">
        <v>0.1449630309997188</v>
      </c>
      <c r="AC182" s="6">
        <f>IF(Table1[[#This Row],[corals.mn.ssp126.2100]]="","",(Table1[[#This Row],[corals.sd.ssp126.2100]]/Table1[[#This Row],[corals.mn.ssp126.2100]])^-1)</f>
        <v>0.99766594807663778</v>
      </c>
      <c r="AD182" s="6">
        <f>IF( Table1[[#This Row],[Coral.weights.ssp126.2100]]="","", Table1[[#This Row],[Coral.weights.ssp126.2100]]*Table1[[#This Row],[corals.mn.ssp126.2100]])</f>
        <v>0.14428711824644175</v>
      </c>
      <c r="AG182" s="8" t="str">
        <f>IF(Table1[[#This Row],[mangrove.mn.ssp126.2100]]="","",(Table1[[#This Row],[mangrove.sd.ssp126.2100]]/Table1[[#This Row],[mangrove.mn.ssp126.2100]])^-1)</f>
        <v/>
      </c>
      <c r="AH182" s="6" t="str">
        <f>IF(Table1[[#This Row],[mangrove.weights.ssp126.2100]]="","",Table1[[#This Row],[mangrove.weights.ssp126.2100]]*Table1[[#This Row],[mangrove.mn.ssp126.2100]])</f>
        <v/>
      </c>
      <c r="AI182" s="7">
        <f t="shared" si="13"/>
        <v>0.17544073966157284</v>
      </c>
      <c r="AJ182" s="5">
        <v>9.5116367111990452E-2</v>
      </c>
      <c r="AK182" s="5">
        <v>0.1345148563734351</v>
      </c>
      <c r="AL182" s="6">
        <f>IF(Table1[[#This Row],[seagrass.mn.ssp245.2050]]="","",(Table1[[#This Row],[seagrass.sd.ssp245.2050]]/Table1[[#This Row],[seagrass.mn.ssp245.2050]])^-1)</f>
        <v>0.70710678118654757</v>
      </c>
      <c r="AM182" s="6">
        <f>IF(Table1[[#This Row],[seagrass.weights.ssp245.2050]]="","",Table1[[#This Row],[seagrass.weights.ssp245.2050]]*Table1[[#This Row],[seagrass.mn.ssp245.2050]])</f>
        <v>6.7257428186717566E-2</v>
      </c>
      <c r="AN182" s="5">
        <v>8.7861191068380015E-2</v>
      </c>
      <c r="AO182" s="5">
        <v>0.1242544880151569</v>
      </c>
      <c r="AP182" s="6">
        <f>(Table1[[#This Row],[corals.sd.ssp245.2050]]/Table1[[#This Row],[corals.mn.ssp245.2050]])^-1</f>
        <v>0.70710678118654735</v>
      </c>
      <c r="AQ182" s="6">
        <f>Table1[[#This Row],[coral.weights.ssp245.2050]]*Table1[[#This Row],[corals.mn.ssp245.2050]]</f>
        <v>6.2127244007578415E-2</v>
      </c>
      <c r="AS182" s="5"/>
      <c r="AT182" s="8"/>
      <c r="AU182" s="8"/>
      <c r="AV182" s="7">
        <f t="shared" si="14"/>
        <v>9.1488779090185227E-2</v>
      </c>
      <c r="AW182" s="5">
        <v>0.12189680653904909</v>
      </c>
      <c r="AX182" s="5">
        <v>2.462711470759376E-2</v>
      </c>
      <c r="AY182" s="6">
        <f>(Table1[[#This Row],[seagrass.sd.ssp245.2100]]/Table1[[#This Row],[seagrass.mn.ssp245.2100]])^-1</f>
        <v>4.9496990608267346</v>
      </c>
      <c r="AZ182" s="6">
        <f>Table1[[#This Row],[seagrass.weights.ssp245.2100]]*Table1[[#This Row],[seagrass.mn.ssp245.2100]]</f>
        <v>0.60335250884410951</v>
      </c>
      <c r="BA182" s="5">
        <v>7.2642975774870139E-2</v>
      </c>
      <c r="BB182" s="5">
        <v>4.3165528983488979E-2</v>
      </c>
      <c r="BC182" s="8">
        <f>(Table1[[#This Row],[corals.sd.ssp245.2100]]/Table1[[#This Row],[corals.mn.ssp245.2100]])^-1</f>
        <v>1.6828932133012067</v>
      </c>
      <c r="BD182" s="8">
        <f>Table1[[#This Row],[corals.weights.ssp245.2100]]*Table1[[#This Row],[corals.mn.ssp245.2100]]</f>
        <v>0.12225037092553293</v>
      </c>
      <c r="BE182" s="5"/>
      <c r="BF182" s="5"/>
      <c r="BG182" s="6"/>
      <c r="BH182" s="6"/>
      <c r="BI182" s="7">
        <f t="shared" si="15"/>
        <v>0.10939959065477838</v>
      </c>
      <c r="BJ182" s="5">
        <v>0.12916505965594099</v>
      </c>
      <c r="BK182" s="5">
        <f>NonZeroMin!$C$16</f>
        <v>9.4033807947367773E-4</v>
      </c>
      <c r="BL182" s="6">
        <f>(Table1[[#This Row],[seagrass.sd.ssp370.2050]]/Table1[[#This Row],[seagrass.mn.ssp370.2050]])^-1</f>
        <v>137.36023508506298</v>
      </c>
      <c r="BM182" s="6">
        <f>Table1[[#This Row],[seagrass.mn.ssp370.2050]]*Table1[[#This Row],[seagrass.weights.ssp370.2050]]</f>
        <v>17.74214295911624</v>
      </c>
      <c r="BN182" s="5">
        <v>5.5203182071780703E-2</v>
      </c>
      <c r="BO182" s="5">
        <v>1.8501936203590981E-2</v>
      </c>
      <c r="BP182" s="6">
        <f>(Table1[[#This Row],[corals.sd.ssp370.2050]]/Table1[[#This Row],[corals.mn.ssp370.2050]])^-1</f>
        <v>2.9836435205665932</v>
      </c>
      <c r="BQ182" s="6">
        <f>Table1[[#This Row],[corals.weights.ssp370.2050]]*Table1[[#This Row],[corals.mn.ssp370.2050]]</f>
        <v>0.16470661650312643</v>
      </c>
      <c r="BR182" s="5"/>
      <c r="BS182" s="5"/>
      <c r="BT182" s="6"/>
      <c r="BU182" s="6"/>
      <c r="BV182" s="7">
        <f t="shared" si="16"/>
        <v>0.12759266562625177</v>
      </c>
      <c r="BW182" s="5">
        <v>0.12916505965594099</v>
      </c>
      <c r="BX182" s="5">
        <f>NonZeroMin!$C$19</f>
        <v>9.4033807947367773E-4</v>
      </c>
      <c r="BY182" s="8">
        <f>(Table1[[#This Row],[seagrass.sd.ssp370.2100]]/Table1[[#This Row],[seagrass.mn.ssp370.2100]])^-1</f>
        <v>137.36023508506298</v>
      </c>
      <c r="BZ182" s="8">
        <f>Table1[[#This Row],[seagrass.imp.ssp370.2100]]*Table1[[#This Row],[seagrass.mn.ssp370.2100]]</f>
        <v>17.74214295911624</v>
      </c>
      <c r="CA182" s="5">
        <v>5.5203182071780703E-2</v>
      </c>
      <c r="CB182" s="5">
        <v>1.8501936203590981E-2</v>
      </c>
      <c r="CC182" s="8">
        <f>(Table1[[#This Row],[corals.sd.ssp370.2100]]/Table1[[#This Row],[corals.mn.ssp370.2100]])^-1</f>
        <v>2.9836435205665932</v>
      </c>
      <c r="CD182" s="8">
        <f>Table1[[#This Row],[corals.weights.ssp370.2100]]*Table1[[#This Row],[corals.mn.ssp370.2100]]</f>
        <v>0.16470661650312643</v>
      </c>
      <c r="CE182" s="5"/>
      <c r="CF182" s="5"/>
      <c r="CG182" s="12"/>
      <c r="CH182" s="17"/>
      <c r="CI182" s="9">
        <f t="shared" si="17"/>
        <v>0.12759266562625177</v>
      </c>
      <c r="CJ182" s="5"/>
      <c r="CL182" s="5"/>
      <c r="CM182" s="5"/>
      <c r="CP182" s="5"/>
      <c r="CT182" s="5"/>
    </row>
    <row r="183" spans="1:98" x14ac:dyDescent="0.25">
      <c r="A183" s="5" t="s">
        <v>226</v>
      </c>
      <c r="B183" s="5">
        <v>39.58934</v>
      </c>
      <c r="C183" s="5">
        <v>-3.5711020000000002</v>
      </c>
      <c r="E183" s="5">
        <v>0</v>
      </c>
      <c r="G183" s="5">
        <v>0</v>
      </c>
      <c r="I183" s="5">
        <v>0</v>
      </c>
      <c r="L183" s="6" t="str">
        <f>IF(Table1[[#This Row],[seagrass.mn.ssp126.2050]]="","",(Table1[[#This Row],[seagrass.sd.ssp126.2050]]/Table1[[#This Row],[seagrass.mn.ssp126.2050]])^-1)</f>
        <v/>
      </c>
      <c r="M183" s="6" t="str">
        <f>IF(Table1[[#This Row],[seagrass.weights.ssp126.2050]]="","",Table1[[#This Row],[seagrass.weights.ssp126.2050]]*Table1[[#This Row],[seagrass.mn.ssp126.2050]])</f>
        <v/>
      </c>
      <c r="P183" s="6" t="str">
        <f>IF(Table1[[#This Row],[corals.mn.ssp126.2050]]="","",(Table1[[#This Row],[corals.sd.ssp126.2050]]/Table1[[#This Row],[corals.mn.ssp126.2050]])^-1)</f>
        <v/>
      </c>
      <c r="Q183" s="6" t="str">
        <f>IF(Table1[[#This Row],[coral.weights.ssp126.2050]]="","",Table1[[#This Row],[coral.weights.ssp126.2050]]*Table1[[#This Row],[corals.mn.ssp126.2050]])</f>
        <v/>
      </c>
      <c r="T183" s="6" t="str">
        <f>IF(Table1[[#This Row],[mangrove.mn.ssp126.2050]]="","",(Table1[[#This Row],[mangrove.sd.ssp126.2050]]/Table1[[#This Row],[mangrove.mn.ssp126.2050]])^-1)</f>
        <v/>
      </c>
      <c r="U183" s="6" t="str">
        <f>IF(Table1[[#This Row],[mangrove.weights.ssp126.2050]]="","",Table1[[#This Row],[mangrove.weights.ssp126.2050]]*Table1[[#This Row],[mangrove.mn.ssp126.2050]])</f>
        <v/>
      </c>
      <c r="V183" s="7" t="e">
        <f t="shared" si="12"/>
        <v>#DIV/0!</v>
      </c>
      <c r="Y183" s="6" t="str">
        <f>IF(Table1[[#This Row],[seagrass.mn.ssp126.2100]]="", "", (Table1[[#This Row],[seagrass.sd.ssp126.2100]]/Table1[[#This Row],[seagrass.mn.ssp126.2100]])^-1)</f>
        <v/>
      </c>
      <c r="Z183" s="6" t="str">
        <f>IF(Table1[[#This Row],[seagrass.weights.ssp126.2100]]="","", Table1[[#This Row],[seagrass.weights.ssp126.2100]]*Table1[[#This Row],[seagrass.mn.ssp126.2100]])</f>
        <v/>
      </c>
      <c r="AC183" s="6" t="str">
        <f>IF(Table1[[#This Row],[corals.mn.ssp126.2100]]="","",(Table1[[#This Row],[corals.sd.ssp126.2100]]/Table1[[#This Row],[corals.mn.ssp126.2100]])^-1)</f>
        <v/>
      </c>
      <c r="AD183" s="6" t="str">
        <f>IF( Table1[[#This Row],[Coral.weights.ssp126.2100]]="","", Table1[[#This Row],[Coral.weights.ssp126.2100]]*Table1[[#This Row],[corals.mn.ssp126.2100]])</f>
        <v/>
      </c>
      <c r="AG183" s="8" t="str">
        <f>IF(Table1[[#This Row],[mangrove.mn.ssp126.2100]]="","",(Table1[[#This Row],[mangrove.sd.ssp126.2100]]/Table1[[#This Row],[mangrove.mn.ssp126.2100]])^-1)</f>
        <v/>
      </c>
      <c r="AH183" s="6" t="str">
        <f>IF(Table1[[#This Row],[mangrove.weights.ssp126.2100]]="","",Table1[[#This Row],[mangrove.weights.ssp126.2100]]*Table1[[#This Row],[mangrove.mn.ssp126.2100]])</f>
        <v/>
      </c>
      <c r="AI183" s="7" t="e">
        <f t="shared" si="13"/>
        <v>#DIV/0!</v>
      </c>
      <c r="AL183" s="6" t="str">
        <f>IF(Table1[[#This Row],[seagrass.mn.ssp245.2050]]="","",(Table1[[#This Row],[seagrass.sd.ssp245.2050]]/Table1[[#This Row],[seagrass.mn.ssp245.2050]])^-1)</f>
        <v/>
      </c>
      <c r="AM183" s="6" t="str">
        <f>IF(Table1[[#This Row],[seagrass.weights.ssp245.2050]]="","",Table1[[#This Row],[seagrass.weights.ssp245.2050]]*Table1[[#This Row],[seagrass.mn.ssp245.2050]])</f>
        <v/>
      </c>
      <c r="AS183" s="5"/>
      <c r="AT183" s="8"/>
      <c r="AU183" s="8"/>
      <c r="AV183" s="7" t="e">
        <f t="shared" si="14"/>
        <v>#DIV/0!</v>
      </c>
      <c r="AX183" s="5"/>
      <c r="AY183" s="6"/>
      <c r="AZ183" s="6"/>
      <c r="BB183" s="5"/>
      <c r="BC183" s="8"/>
      <c r="BD183" s="8"/>
      <c r="BE183" s="5"/>
      <c r="BF183" s="5"/>
      <c r="BG183" s="6"/>
      <c r="BH183" s="6"/>
      <c r="BI183" s="7" t="e">
        <f t="shared" si="15"/>
        <v>#DIV/0!</v>
      </c>
      <c r="BK183" s="5"/>
      <c r="BL183" s="6"/>
      <c r="BM183" s="6"/>
      <c r="BO183" s="5"/>
      <c r="BP183" s="6"/>
      <c r="BQ183" s="6"/>
      <c r="BR183" s="5"/>
      <c r="BS183" s="5"/>
      <c r="BT183" s="6"/>
      <c r="BU183" s="6"/>
      <c r="BV183" s="7" t="e">
        <f t="shared" si="16"/>
        <v>#DIV/0!</v>
      </c>
      <c r="BX183" s="5"/>
      <c r="BY183" s="8"/>
      <c r="BZ183" s="8"/>
      <c r="CA183" s="5"/>
      <c r="CB183" s="5"/>
      <c r="CC183" s="8"/>
      <c r="CD183" s="8"/>
      <c r="CE183" s="5"/>
      <c r="CF183" s="5"/>
      <c r="CG183" s="12"/>
      <c r="CH183" s="17"/>
      <c r="CI183" s="9" t="e">
        <f t="shared" si="17"/>
        <v>#DIV/0!</v>
      </c>
      <c r="CJ183" s="5"/>
      <c r="CL183" s="5"/>
      <c r="CM183" s="5"/>
      <c r="CP183" s="5"/>
      <c r="CT183" s="5"/>
    </row>
    <row r="184" spans="1:98" x14ac:dyDescent="0.25">
      <c r="A184" s="5" t="s">
        <v>227</v>
      </c>
      <c r="B184" s="5">
        <v>39.83934</v>
      </c>
      <c r="C184" s="5">
        <v>-3.5711020000000002</v>
      </c>
      <c r="D184" s="5">
        <v>26020000</v>
      </c>
      <c r="E184" s="5">
        <v>1</v>
      </c>
      <c r="F184" s="5">
        <v>3600000</v>
      </c>
      <c r="G184" s="5">
        <v>1</v>
      </c>
      <c r="H184" s="5">
        <v>7010000</v>
      </c>
      <c r="I184" s="5">
        <v>1</v>
      </c>
      <c r="J184" s="5">
        <v>0.65922010688041133</v>
      </c>
      <c r="K184" s="28">
        <f>NonZeroMin!$C$2</f>
        <v>9.6277348665939669E-4</v>
      </c>
      <c r="L184" s="6">
        <f>IF(Table1[[#This Row],[seagrass.mn.ssp126.2050]]="","",(Table1[[#This Row],[seagrass.sd.ssp126.2050]]/Table1[[#This Row],[seagrass.mn.ssp126.2050]])^-1)</f>
        <v>684.70945244634231</v>
      </c>
      <c r="M184" s="6">
        <f>IF(Table1[[#This Row],[seagrass.weights.ssp126.2050]]="","",Table1[[#This Row],[seagrass.weights.ssp126.2050]]*Table1[[#This Row],[seagrass.mn.ssp126.2050]])</f>
        <v>451.37423842370572</v>
      </c>
      <c r="N184" s="5">
        <v>0.66880515079789116</v>
      </c>
      <c r="O184" s="5">
        <f>NonZeroMin!$C$3</f>
        <v>8.8608041434714289E-4</v>
      </c>
      <c r="P184" s="6">
        <f>IF(Table1[[#This Row],[corals.mn.ssp126.2050]]="","",(Table1[[#This Row],[corals.sd.ssp126.2050]]/Table1[[#This Row],[corals.mn.ssp126.2050]])^-1)</f>
        <v>754.79058104524472</v>
      </c>
      <c r="Q184" s="6">
        <f>IF(Table1[[#This Row],[coral.weights.ssp126.2050]]="","",Table1[[#This Row],[coral.weights.ssp126.2050]]*Table1[[#This Row],[corals.mn.ssp126.2050]])</f>
        <v>504.80782837679277</v>
      </c>
      <c r="R184" s="5">
        <v>0.53371380925184886</v>
      </c>
      <c r="S184" s="5">
        <v>0.1234922571292183</v>
      </c>
      <c r="T184" s="6">
        <f>IF(Table1[[#This Row],[mangrove.mn.ssp126.2050]]="","",(Table1[[#This Row],[mangrove.sd.ssp126.2050]]/Table1[[#This Row],[mangrove.mn.ssp126.2050]])^-1)</f>
        <v>4.321840264798043</v>
      </c>
      <c r="U184" s="6">
        <f>IF(Table1[[#This Row],[mangrove.weights.ssp126.2050]]="","",Table1[[#This Row],[mangrove.weights.ssp126.2050]]*Table1[[#This Row],[mangrove.mn.ssp126.2050]])</f>
        <v>2.3066258307033825</v>
      </c>
      <c r="V184" s="7">
        <f t="shared" si="12"/>
        <v>0.66385522345461212</v>
      </c>
      <c r="W184" s="5">
        <v>0.65922010688041133</v>
      </c>
      <c r="X184" s="5">
        <f>NonZeroMin!$C$5</f>
        <v>9.4124857450742275E-4</v>
      </c>
      <c r="Y184" s="6">
        <f>IF(Table1[[#This Row],[seagrass.mn.ssp126.2100]]="", "", (Table1[[#This Row],[seagrass.sd.ssp126.2100]]/Table1[[#This Row],[seagrass.mn.ssp126.2100]])^-1)</f>
        <v>700.36770810027156</v>
      </c>
      <c r="Z184" s="6">
        <f>IF(Table1[[#This Row],[seagrass.weights.ssp126.2100]]="","", Table1[[#This Row],[seagrass.weights.ssp126.2100]]*Table1[[#This Row],[seagrass.mn.ssp126.2100]])</f>
        <v>461.69647538944974</v>
      </c>
      <c r="AA184" s="5">
        <v>0.66880515079789116</v>
      </c>
      <c r="AB184" s="5">
        <f>NonZeroMin!$C$6</f>
        <v>9.0900273914041208E-4</v>
      </c>
      <c r="AC184" s="6">
        <f>IF(Table1[[#This Row],[corals.mn.ssp126.2100]]="","",(Table1[[#This Row],[corals.sd.ssp126.2100]]/Table1[[#This Row],[corals.mn.ssp126.2100]])^-1)</f>
        <v>735.75702470417093</v>
      </c>
      <c r="AD184" s="6">
        <f>IF( Table1[[#This Row],[Coral.weights.ssp126.2100]]="","", Table1[[#This Row],[Coral.weights.ssp126.2100]]*Table1[[#This Row],[corals.mn.ssp126.2100]])</f>
        <v>492.07808785788075</v>
      </c>
      <c r="AE184" s="5">
        <v>0.5632669724873397</v>
      </c>
      <c r="AF184" s="5">
        <v>9.5703698112772934E-2</v>
      </c>
      <c r="AG184" s="8">
        <f>IF(Table1[[#This Row],[mangrove.mn.ssp126.2100]]="","",(Table1[[#This Row],[mangrove.sd.ssp126.2100]]/Table1[[#This Row],[mangrove.mn.ssp126.2100]])^-1)</f>
        <v>5.8855298551118809</v>
      </c>
      <c r="AH184" s="6">
        <f>IF(Table1[[#This Row],[mangrove.weights.ssp126.2100]]="","",Table1[[#This Row],[mangrove.weights.ssp126.2100]]*Table1[[#This Row],[mangrove.mn.ssp126.2100]])</f>
        <v>3.3151245829727203</v>
      </c>
      <c r="AI184" s="7">
        <f t="shared" si="13"/>
        <v>0.66371905430486078</v>
      </c>
      <c r="AJ184" s="5">
        <v>0.65922010688041133</v>
      </c>
      <c r="AK184" s="5">
        <f>NonZeroMin!$C$9</f>
        <v>9.4246577305150765E-4</v>
      </c>
      <c r="AL184" s="6">
        <f>IF(Table1[[#This Row],[seagrass.mn.ssp245.2050]]="","",(Table1[[#This Row],[seagrass.sd.ssp245.2050]]/Table1[[#This Row],[seagrass.mn.ssp245.2050]])^-1)</f>
        <v>699.46318023411516</v>
      </c>
      <c r="AM184" s="6">
        <f>IF(Table1[[#This Row],[seagrass.weights.ssp245.2050]]="","",Table1[[#This Row],[seagrass.weights.ssp245.2050]]*Table1[[#This Row],[seagrass.mn.ssp245.2050]])</f>
        <v>461.1001924328458</v>
      </c>
      <c r="AN184" s="5">
        <v>0.66880515079789116</v>
      </c>
      <c r="AO184" s="5">
        <f>NonZeroMin!$C$10</f>
        <v>8.871730941705804E-4</v>
      </c>
      <c r="AP184" s="6">
        <f>(Table1[[#This Row],[corals.sd.ssp245.2050]]/Table1[[#This Row],[corals.mn.ssp245.2050]])^-1</f>
        <v>753.86094911180578</v>
      </c>
      <c r="AQ184" s="6">
        <f>Table1[[#This Row],[coral.weights.ssp245.2050]]*Table1[[#This Row],[corals.mn.ssp245.2050]]</f>
        <v>504.18608575136261</v>
      </c>
      <c r="AR184" s="5">
        <v>0.58141105434823337</v>
      </c>
      <c r="AS184" s="5">
        <v>0.13349337999247229</v>
      </c>
      <c r="AT184" s="8">
        <f>(Table1[[#This Row],[mangrove.sd.ssp245.2050]]/Table1[[#This Row],[mangrove.mn.ssp245.2050]])^-1</f>
        <v>4.3553549575343675</v>
      </c>
      <c r="AU184" s="8">
        <f>Table1[[#This Row],[mangrove.mn.ssp245.2050]]*Table1[[#This Row],[mangrove.weights.ssp245.2050]]</f>
        <v>2.5322515179208618</v>
      </c>
      <c r="AV184" s="7">
        <f t="shared" si="14"/>
        <v>0.66394467379404498</v>
      </c>
      <c r="AW184" s="5">
        <v>0.65922010688041133</v>
      </c>
      <c r="AX184" s="5">
        <f>NonZeroMin!$C$12</f>
        <v>9.4048968592101831E-4</v>
      </c>
      <c r="AY184" s="6">
        <f>(Table1[[#This Row],[seagrass.sd.ssp245.2100]]/Table1[[#This Row],[seagrass.mn.ssp245.2100]])^-1</f>
        <v>700.93284035841327</v>
      </c>
      <c r="AZ184" s="6">
        <f>Table1[[#This Row],[seagrass.weights.ssp245.2100]]*Table1[[#This Row],[seagrass.mn.ssp245.2100]]</f>
        <v>462.0690219370635</v>
      </c>
      <c r="BA184" s="5">
        <v>0.66880515079789116</v>
      </c>
      <c r="BB184" s="5">
        <f>NonZeroMin!$C$13</f>
        <v>8.8505487379242798E-4</v>
      </c>
      <c r="BC184" s="8">
        <f>(Table1[[#This Row],[corals.sd.ssp245.2100]]/Table1[[#This Row],[corals.mn.ssp245.2100]])^-1</f>
        <v>755.66518032049851</v>
      </c>
      <c r="BD184" s="8">
        <f>Table1[[#This Row],[corals.weights.ssp245.2100]]*Table1[[#This Row],[corals.mn.ssp245.2100]]</f>
        <v>505.39276487696662</v>
      </c>
      <c r="BE184" s="5">
        <v>0.58182425029727203</v>
      </c>
      <c r="BF184" s="5">
        <v>0.1319774043770002</v>
      </c>
      <c r="BG184" s="6">
        <f>(Table1[[#This Row],[mangrove.sd.ssp245.2100]]/Table1[[#This Row],[mangrove.mn.ssp245.2100]])^-1</f>
        <v>4.4085141168200375</v>
      </c>
      <c r="BH184" s="6">
        <f>Table1[[#This Row],[mangrove.weights.ssp245.2100]]*Table1[[#This Row],[mangrove.mn.ssp245.2100]]</f>
        <v>2.5649804209437588</v>
      </c>
      <c r="BI184" s="7">
        <f t="shared" si="15"/>
        <v>0.66394416734802397</v>
      </c>
      <c r="BJ184" s="5">
        <v>0.65922010688041133</v>
      </c>
      <c r="BK184" s="5">
        <f>NonZeroMin!$C$16</f>
        <v>9.4033807947367773E-4</v>
      </c>
      <c r="BL184" s="6">
        <f>(Table1[[#This Row],[seagrass.sd.ssp370.2050]]/Table1[[#This Row],[seagrass.mn.ssp370.2050]])^-1</f>
        <v>701.04584858393423</v>
      </c>
      <c r="BM184" s="6">
        <f>Table1[[#This Row],[seagrass.mn.ssp370.2050]]*Table1[[#This Row],[seagrass.weights.ssp370.2050]]</f>
        <v>462.14351923156977</v>
      </c>
      <c r="BN184" s="5">
        <v>0.66880515079789116</v>
      </c>
      <c r="BO184" s="5">
        <f>NonZeroMin!$C$17</f>
        <v>8.8537505761509139E-4</v>
      </c>
      <c r="BP184" s="6">
        <f>(Table1[[#This Row],[corals.sd.ssp370.2050]]/Table1[[#This Row],[corals.mn.ssp370.2050]])^-1</f>
        <v>755.39190430712131</v>
      </c>
      <c r="BQ184" s="6">
        <f>Table1[[#This Row],[corals.weights.ssp370.2050]]*Table1[[#This Row],[corals.mn.ssp370.2050]]</f>
        <v>505.20999647163046</v>
      </c>
      <c r="BR184" s="5">
        <v>0.49334547517093619</v>
      </c>
      <c r="BS184" s="5">
        <v>9.5140775527807989E-2</v>
      </c>
      <c r="BT184" s="6">
        <f>(Table1[[#This Row],[mangrove.sd.ssp370.2050]]/Table1[[#This Row],[mangrove.mn.ssp370.2050]])^-1</f>
        <v>5.1854262531919337</v>
      </c>
      <c r="BU184" s="6">
        <f>Table1[[#This Row],[mangrove.weights.ssp370.2050]]*Table1[[#This Row],[mangrove.mn.ssp370.2050]]</f>
        <v>2.5582065788448216</v>
      </c>
      <c r="BV184" s="7">
        <f t="shared" si="16"/>
        <v>0.66358534547181303</v>
      </c>
      <c r="BW184" s="5">
        <v>0.65922010688041133</v>
      </c>
      <c r="BX184" s="5">
        <f>NonZeroMin!$C$19</f>
        <v>9.4033807947367773E-4</v>
      </c>
      <c r="BY184" s="8">
        <f>(Table1[[#This Row],[seagrass.sd.ssp370.2100]]/Table1[[#This Row],[seagrass.mn.ssp370.2100]])^-1</f>
        <v>701.04584858393423</v>
      </c>
      <c r="BZ184" s="8">
        <f>Table1[[#This Row],[seagrass.imp.ssp370.2100]]*Table1[[#This Row],[seagrass.mn.ssp370.2100]]</f>
        <v>462.14351923156977</v>
      </c>
      <c r="CA184" s="5">
        <v>0.66880515079789116</v>
      </c>
      <c r="CB184" s="5">
        <f>NonZeroMin!$C$20</f>
        <v>8.8537505761509139E-4</v>
      </c>
      <c r="CC184" s="8">
        <f>(Table1[[#This Row],[corals.sd.ssp370.2100]]/Table1[[#This Row],[corals.mn.ssp370.2100]])^-1</f>
        <v>755.39190430712131</v>
      </c>
      <c r="CD184" s="8">
        <f>Table1[[#This Row],[corals.weights.ssp370.2100]]*Table1[[#This Row],[corals.mn.ssp370.2100]]</f>
        <v>505.20999647163046</v>
      </c>
      <c r="CE184" s="5">
        <v>0.54993162489984382</v>
      </c>
      <c r="CF184" s="5">
        <v>0.17737261912165669</v>
      </c>
      <c r="CG184" s="12">
        <f>(Table1[[#This Row],[mangrove.sd.ssp370.2100]]/Table1[[#This Row],[mangrove.mn.ssp370.2100]])^-1</f>
        <v>3.1004313271297845</v>
      </c>
      <c r="CH184" s="17">
        <f>Table1[[#This Row],[mangrove.weights.ssp370.2100]]*Table1[[#This Row],[mangrove.mn.ssp370.2100]]</f>
        <v>1.7050252376188617</v>
      </c>
      <c r="CI184" s="9">
        <f t="shared" si="17"/>
        <v>0.66394874174525553</v>
      </c>
      <c r="CJ184" s="5"/>
      <c r="CL184" s="5"/>
      <c r="CM184" s="5"/>
      <c r="CP184" s="5"/>
      <c r="CT184" s="5"/>
    </row>
    <row r="185" spans="1:98" x14ac:dyDescent="0.25">
      <c r="A185" s="5" t="s">
        <v>228</v>
      </c>
      <c r="B185" s="5">
        <v>40.08934</v>
      </c>
      <c r="C185" s="5">
        <v>-3.5711020000000002</v>
      </c>
      <c r="D185" s="5">
        <v>40000</v>
      </c>
      <c r="E185" s="5">
        <v>1</v>
      </c>
      <c r="G185" s="5">
        <v>0</v>
      </c>
      <c r="I185" s="5">
        <v>0</v>
      </c>
      <c r="L185" s="6" t="str">
        <f>IF(Table1[[#This Row],[seagrass.mn.ssp126.2050]]="","",(Table1[[#This Row],[seagrass.sd.ssp126.2050]]/Table1[[#This Row],[seagrass.mn.ssp126.2050]])^-1)</f>
        <v/>
      </c>
      <c r="M185" s="6" t="str">
        <f>IF(Table1[[#This Row],[seagrass.weights.ssp126.2050]]="","",Table1[[#This Row],[seagrass.weights.ssp126.2050]]*Table1[[#This Row],[seagrass.mn.ssp126.2050]])</f>
        <v/>
      </c>
      <c r="N185" s="5">
        <v>0.22605152728059091</v>
      </c>
      <c r="O185" s="5">
        <v>9.0279776131606509E-2</v>
      </c>
      <c r="P185" s="6">
        <f>IF(Table1[[#This Row],[corals.mn.ssp126.2050]]="","",(Table1[[#This Row],[corals.sd.ssp126.2050]]/Table1[[#This Row],[corals.mn.ssp126.2050]])^-1)</f>
        <v>2.5038999537511191</v>
      </c>
      <c r="Q185" s="6">
        <f>IF(Table1[[#This Row],[coral.weights.ssp126.2050]]="","",Table1[[#This Row],[coral.weights.ssp126.2050]]*Table1[[#This Row],[corals.mn.ssp126.2050]])</f>
        <v>0.56601040870324137</v>
      </c>
      <c r="T185" s="6" t="str">
        <f>IF(Table1[[#This Row],[mangrove.mn.ssp126.2050]]="","",(Table1[[#This Row],[mangrove.sd.ssp126.2050]]/Table1[[#This Row],[mangrove.mn.ssp126.2050]])^-1)</f>
        <v/>
      </c>
      <c r="U185" s="6" t="str">
        <f>IF(Table1[[#This Row],[mangrove.weights.ssp126.2050]]="","",Table1[[#This Row],[mangrove.weights.ssp126.2050]]*Table1[[#This Row],[mangrove.mn.ssp126.2050]])</f>
        <v/>
      </c>
      <c r="V185" s="7">
        <f t="shared" si="12"/>
        <v>0.22605152728059089</v>
      </c>
      <c r="Y185" s="6" t="str">
        <f>IF(Table1[[#This Row],[seagrass.mn.ssp126.2100]]="", "", (Table1[[#This Row],[seagrass.sd.ssp126.2100]]/Table1[[#This Row],[seagrass.mn.ssp126.2100]])^-1)</f>
        <v/>
      </c>
      <c r="Z185" s="6" t="str">
        <f>IF(Table1[[#This Row],[seagrass.weights.ssp126.2100]]="","", Table1[[#This Row],[seagrass.weights.ssp126.2100]]*Table1[[#This Row],[seagrass.mn.ssp126.2100]])</f>
        <v/>
      </c>
      <c r="AA185" s="5">
        <v>0.22830020123211411</v>
      </c>
      <c r="AB185" s="5">
        <v>8.3579812268483947E-2</v>
      </c>
      <c r="AC185" s="6">
        <f>IF(Table1[[#This Row],[corals.mn.ssp126.2100]]="","",(Table1[[#This Row],[corals.sd.ssp126.2100]]/Table1[[#This Row],[corals.mn.ssp126.2100]])^-1)</f>
        <v>2.7315232594534189</v>
      </c>
      <c r="AD185" s="6">
        <f>IF( Table1[[#This Row],[Coral.weights.ssp126.2100]]="","", Table1[[#This Row],[Coral.weights.ssp126.2100]]*Table1[[#This Row],[corals.mn.ssp126.2100]])</f>
        <v>0.62360730980341583</v>
      </c>
      <c r="AG185" s="8" t="str">
        <f>IF(Table1[[#This Row],[mangrove.mn.ssp126.2100]]="","",(Table1[[#This Row],[mangrove.sd.ssp126.2100]]/Table1[[#This Row],[mangrove.mn.ssp126.2100]])^-1)</f>
        <v/>
      </c>
      <c r="AH185" s="6" t="str">
        <f>IF(Table1[[#This Row],[mangrove.weights.ssp126.2100]]="","",Table1[[#This Row],[mangrove.weights.ssp126.2100]]*Table1[[#This Row],[mangrove.mn.ssp126.2100]])</f>
        <v/>
      </c>
      <c r="AI185" s="7">
        <f t="shared" si="13"/>
        <v>0.22830020123211414</v>
      </c>
      <c r="AL185" s="6" t="str">
        <f>IF(Table1[[#This Row],[seagrass.mn.ssp245.2050]]="","",(Table1[[#This Row],[seagrass.sd.ssp245.2050]]/Table1[[#This Row],[seagrass.mn.ssp245.2050]])^-1)</f>
        <v/>
      </c>
      <c r="AM185" s="6" t="str">
        <f>IF(Table1[[#This Row],[seagrass.weights.ssp245.2050]]="","",Table1[[#This Row],[seagrass.weights.ssp245.2050]]*Table1[[#This Row],[seagrass.mn.ssp245.2050]])</f>
        <v/>
      </c>
      <c r="AN185" s="5">
        <v>0.20981743439809011</v>
      </c>
      <c r="AO185" s="5">
        <v>5.744123274162749E-2</v>
      </c>
      <c r="AP185" s="6">
        <f>(Table1[[#This Row],[corals.sd.ssp245.2050]]/Table1[[#This Row],[corals.mn.ssp245.2050]])^-1</f>
        <v>3.652732094762932</v>
      </c>
      <c r="AQ185" s="6">
        <f>Table1[[#This Row],[coral.weights.ssp245.2050]]*Table1[[#This Row],[corals.mn.ssp245.2050]]</f>
        <v>0.76640687666671981</v>
      </c>
      <c r="AS185" s="5"/>
      <c r="AT185" s="8"/>
      <c r="AU185" s="8"/>
      <c r="AV185" s="7">
        <f t="shared" si="14"/>
        <v>0.20981743439809011</v>
      </c>
      <c r="AX185" s="5"/>
      <c r="AY185" s="6"/>
      <c r="AZ185" s="6"/>
      <c r="BA185" s="5">
        <v>0.18114761003836391</v>
      </c>
      <c r="BB185" s="5">
        <v>1.6895978301248161E-2</v>
      </c>
      <c r="BC185" s="8">
        <f>(Table1[[#This Row],[corals.sd.ssp245.2100]]/Table1[[#This Row],[corals.mn.ssp245.2100]])^-1</f>
        <v>10.721344855478534</v>
      </c>
      <c r="BD185" s="8">
        <f>Table1[[#This Row],[corals.weights.ssp245.2100]]*Table1[[#This Row],[corals.mn.ssp245.2100]]</f>
        <v>1.9421459969670447</v>
      </c>
      <c r="BE185" s="5"/>
      <c r="BF185" s="5"/>
      <c r="BG185" s="6"/>
      <c r="BH185" s="6"/>
      <c r="BI185" s="7">
        <f t="shared" si="15"/>
        <v>0.18114761003836391</v>
      </c>
      <c r="BK185" s="5"/>
      <c r="BL185" s="6"/>
      <c r="BM185" s="6"/>
      <c r="BN185" s="5">
        <v>0.48747300360207702</v>
      </c>
      <c r="BO185" s="5">
        <v>2.6615626798764062E-3</v>
      </c>
      <c r="BP185" s="6">
        <f>(Table1[[#This Row],[corals.sd.ssp370.2050]]/Table1[[#This Row],[corals.mn.ssp370.2050]])^-1</f>
        <v>183.15293015181351</v>
      </c>
      <c r="BQ185" s="6">
        <f>Table1[[#This Row],[corals.weights.ssp370.2050]]*Table1[[#This Row],[corals.mn.ssp370.2050]]</f>
        <v>89.282108979625946</v>
      </c>
      <c r="BR185" s="5"/>
      <c r="BS185" s="5"/>
      <c r="BT185" s="6"/>
      <c r="BU185" s="6"/>
      <c r="BV185" s="7">
        <f t="shared" si="16"/>
        <v>0.48747300360207702</v>
      </c>
      <c r="BX185" s="5"/>
      <c r="BY185" s="8"/>
      <c r="BZ185" s="8"/>
      <c r="CA185" s="5">
        <v>0.48747300360207702</v>
      </c>
      <c r="CB185" s="5">
        <v>2.6615626798764062E-3</v>
      </c>
      <c r="CC185" s="8">
        <f>(Table1[[#This Row],[corals.sd.ssp370.2100]]/Table1[[#This Row],[corals.mn.ssp370.2100]])^-1</f>
        <v>183.15293015181351</v>
      </c>
      <c r="CD185" s="8">
        <f>Table1[[#This Row],[corals.weights.ssp370.2100]]*Table1[[#This Row],[corals.mn.ssp370.2100]]</f>
        <v>89.282108979625946</v>
      </c>
      <c r="CE185" s="5"/>
      <c r="CF185" s="5"/>
      <c r="CG185" s="12"/>
      <c r="CH185" s="17"/>
      <c r="CI185" s="9">
        <f t="shared" si="17"/>
        <v>0.48747300360207702</v>
      </c>
      <c r="CJ185" s="5"/>
      <c r="CL185" s="5"/>
      <c r="CM185" s="5"/>
      <c r="CP185" s="5"/>
      <c r="CT185" s="5"/>
    </row>
    <row r="186" spans="1:98" x14ac:dyDescent="0.25">
      <c r="A186" s="5" t="s">
        <v>229</v>
      </c>
      <c r="B186" s="5">
        <v>40.33934</v>
      </c>
      <c r="C186" s="5">
        <v>-3.5711020000000002</v>
      </c>
      <c r="E186" s="5">
        <v>0</v>
      </c>
      <c r="G186" s="5">
        <v>0</v>
      </c>
      <c r="I186" s="5">
        <v>0</v>
      </c>
      <c r="L186" s="6" t="str">
        <f>IF(Table1[[#This Row],[seagrass.mn.ssp126.2050]]="","",(Table1[[#This Row],[seagrass.sd.ssp126.2050]]/Table1[[#This Row],[seagrass.mn.ssp126.2050]])^-1)</f>
        <v/>
      </c>
      <c r="M186" s="6" t="str">
        <f>IF(Table1[[#This Row],[seagrass.weights.ssp126.2050]]="","",Table1[[#This Row],[seagrass.weights.ssp126.2050]]*Table1[[#This Row],[seagrass.mn.ssp126.2050]])</f>
        <v/>
      </c>
      <c r="P186" s="6" t="str">
        <f>IF(Table1[[#This Row],[corals.mn.ssp126.2050]]="","",(Table1[[#This Row],[corals.sd.ssp126.2050]]/Table1[[#This Row],[corals.mn.ssp126.2050]])^-1)</f>
        <v/>
      </c>
      <c r="Q186" s="6" t="str">
        <f>IF(Table1[[#This Row],[coral.weights.ssp126.2050]]="","",Table1[[#This Row],[coral.weights.ssp126.2050]]*Table1[[#This Row],[corals.mn.ssp126.2050]])</f>
        <v/>
      </c>
      <c r="T186" s="6" t="str">
        <f>IF(Table1[[#This Row],[mangrove.mn.ssp126.2050]]="","",(Table1[[#This Row],[mangrove.sd.ssp126.2050]]/Table1[[#This Row],[mangrove.mn.ssp126.2050]])^-1)</f>
        <v/>
      </c>
      <c r="U186" s="6" t="str">
        <f>IF(Table1[[#This Row],[mangrove.weights.ssp126.2050]]="","",Table1[[#This Row],[mangrove.weights.ssp126.2050]]*Table1[[#This Row],[mangrove.mn.ssp126.2050]])</f>
        <v/>
      </c>
      <c r="V186" s="7" t="e">
        <f t="shared" si="12"/>
        <v>#DIV/0!</v>
      </c>
      <c r="Y186" s="6" t="str">
        <f>IF(Table1[[#This Row],[seagrass.mn.ssp126.2100]]="", "", (Table1[[#This Row],[seagrass.sd.ssp126.2100]]/Table1[[#This Row],[seagrass.mn.ssp126.2100]])^-1)</f>
        <v/>
      </c>
      <c r="Z186" s="6" t="str">
        <f>IF(Table1[[#This Row],[seagrass.weights.ssp126.2100]]="","", Table1[[#This Row],[seagrass.weights.ssp126.2100]]*Table1[[#This Row],[seagrass.mn.ssp126.2100]])</f>
        <v/>
      </c>
      <c r="AC186" s="6" t="str">
        <f>IF(Table1[[#This Row],[corals.mn.ssp126.2100]]="","",(Table1[[#This Row],[corals.sd.ssp126.2100]]/Table1[[#This Row],[corals.mn.ssp126.2100]])^-1)</f>
        <v/>
      </c>
      <c r="AD186" s="6" t="str">
        <f>IF( Table1[[#This Row],[Coral.weights.ssp126.2100]]="","", Table1[[#This Row],[Coral.weights.ssp126.2100]]*Table1[[#This Row],[corals.mn.ssp126.2100]])</f>
        <v/>
      </c>
      <c r="AG186" s="8" t="str">
        <f>IF(Table1[[#This Row],[mangrove.mn.ssp126.2100]]="","",(Table1[[#This Row],[mangrove.sd.ssp126.2100]]/Table1[[#This Row],[mangrove.mn.ssp126.2100]])^-1)</f>
        <v/>
      </c>
      <c r="AH186" s="6" t="str">
        <f>IF(Table1[[#This Row],[mangrove.weights.ssp126.2100]]="","",Table1[[#This Row],[mangrove.weights.ssp126.2100]]*Table1[[#This Row],[mangrove.mn.ssp126.2100]])</f>
        <v/>
      </c>
      <c r="AI186" s="7" t="e">
        <f t="shared" si="13"/>
        <v>#DIV/0!</v>
      </c>
      <c r="AL186" s="6" t="str">
        <f>IF(Table1[[#This Row],[seagrass.mn.ssp245.2050]]="","",(Table1[[#This Row],[seagrass.sd.ssp245.2050]]/Table1[[#This Row],[seagrass.mn.ssp245.2050]])^-1)</f>
        <v/>
      </c>
      <c r="AM186" s="6" t="str">
        <f>IF(Table1[[#This Row],[seagrass.weights.ssp245.2050]]="","",Table1[[#This Row],[seagrass.weights.ssp245.2050]]*Table1[[#This Row],[seagrass.mn.ssp245.2050]])</f>
        <v/>
      </c>
      <c r="AS186" s="5"/>
      <c r="AT186" s="8"/>
      <c r="AU186" s="8"/>
      <c r="AV186" s="7" t="e">
        <f t="shared" si="14"/>
        <v>#DIV/0!</v>
      </c>
      <c r="AX186" s="5"/>
      <c r="AY186" s="6"/>
      <c r="AZ186" s="6"/>
      <c r="BB186" s="5"/>
      <c r="BC186" s="8"/>
      <c r="BD186" s="8"/>
      <c r="BE186" s="5"/>
      <c r="BF186" s="5"/>
      <c r="BG186" s="6"/>
      <c r="BH186" s="6"/>
      <c r="BI186" s="7" t="e">
        <f t="shared" si="15"/>
        <v>#DIV/0!</v>
      </c>
      <c r="BK186" s="5"/>
      <c r="BL186" s="6"/>
      <c r="BM186" s="6"/>
      <c r="BO186" s="5"/>
      <c r="BP186" s="6"/>
      <c r="BQ186" s="6"/>
      <c r="BR186" s="5"/>
      <c r="BS186" s="5"/>
      <c r="BT186" s="6"/>
      <c r="BU186" s="6"/>
      <c r="BV186" s="7" t="e">
        <f t="shared" si="16"/>
        <v>#DIV/0!</v>
      </c>
      <c r="BX186" s="5"/>
      <c r="BY186" s="8"/>
      <c r="BZ186" s="8"/>
      <c r="CA186" s="5"/>
      <c r="CB186" s="5"/>
      <c r="CC186" s="8"/>
      <c r="CD186" s="8"/>
      <c r="CE186" s="5"/>
      <c r="CF186" s="5"/>
      <c r="CG186" s="12"/>
      <c r="CH186" s="17"/>
      <c r="CI186" s="9" t="e">
        <f t="shared" si="17"/>
        <v>#DIV/0!</v>
      </c>
      <c r="CJ186" s="5"/>
      <c r="CL186" s="5"/>
      <c r="CM186" s="5"/>
      <c r="CP186" s="5"/>
      <c r="CT186" s="5"/>
    </row>
    <row r="187" spans="1:98" x14ac:dyDescent="0.25">
      <c r="A187" s="5" t="s">
        <v>230</v>
      </c>
      <c r="B187" s="5">
        <v>55.33934</v>
      </c>
      <c r="C187" s="5">
        <v>-3.8211020000000002</v>
      </c>
      <c r="D187" s="5">
        <v>110000</v>
      </c>
      <c r="E187" s="5">
        <v>1</v>
      </c>
      <c r="G187" s="5">
        <v>0</v>
      </c>
      <c r="I187" s="5">
        <v>0</v>
      </c>
      <c r="L187" s="6" t="str">
        <f>IF(Table1[[#This Row],[seagrass.mn.ssp126.2050]]="","",(Table1[[#This Row],[seagrass.sd.ssp126.2050]]/Table1[[#This Row],[seagrass.mn.ssp126.2050]])^-1)</f>
        <v/>
      </c>
      <c r="M187" s="6" t="str">
        <f>IF(Table1[[#This Row],[seagrass.weights.ssp126.2050]]="","",Table1[[#This Row],[seagrass.weights.ssp126.2050]]*Table1[[#This Row],[seagrass.mn.ssp126.2050]])</f>
        <v/>
      </c>
      <c r="N187" s="5">
        <v>0.25703369879379051</v>
      </c>
      <c r="O187" s="5">
        <v>5.6698695578852848E-2</v>
      </c>
      <c r="P187" s="6">
        <f>IF(Table1[[#This Row],[corals.mn.ssp126.2050]]="","",(Table1[[#This Row],[corals.sd.ssp126.2050]]/Table1[[#This Row],[corals.mn.ssp126.2050]])^-1)</f>
        <v>4.5333264931346582</v>
      </c>
      <c r="Q187" s="6">
        <f>IF(Table1[[#This Row],[coral.weights.ssp126.2050]]="","",Table1[[#This Row],[coral.weights.ssp126.2050]]*Table1[[#This Row],[corals.mn.ssp126.2050]])</f>
        <v>1.1652176763702844</v>
      </c>
      <c r="T187" s="6" t="str">
        <f>IF(Table1[[#This Row],[mangrove.mn.ssp126.2050]]="","",(Table1[[#This Row],[mangrove.sd.ssp126.2050]]/Table1[[#This Row],[mangrove.mn.ssp126.2050]])^-1)</f>
        <v/>
      </c>
      <c r="U187" s="6" t="str">
        <f>IF(Table1[[#This Row],[mangrove.weights.ssp126.2050]]="","",Table1[[#This Row],[mangrove.weights.ssp126.2050]]*Table1[[#This Row],[mangrove.mn.ssp126.2050]])</f>
        <v/>
      </c>
      <c r="V187" s="7">
        <f t="shared" si="12"/>
        <v>0.25703369879379051</v>
      </c>
      <c r="Y187" s="6" t="str">
        <f>IF(Table1[[#This Row],[seagrass.mn.ssp126.2100]]="", "", (Table1[[#This Row],[seagrass.sd.ssp126.2100]]/Table1[[#This Row],[seagrass.mn.ssp126.2100]])^-1)</f>
        <v/>
      </c>
      <c r="Z187" s="6" t="str">
        <f>IF(Table1[[#This Row],[seagrass.weights.ssp126.2100]]="","", Table1[[#This Row],[seagrass.weights.ssp126.2100]]*Table1[[#This Row],[seagrass.mn.ssp126.2100]])</f>
        <v/>
      </c>
      <c r="AA187" s="5">
        <v>0.26146618002524119</v>
      </c>
      <c r="AB187" s="5">
        <v>5.7003906685984478E-2</v>
      </c>
      <c r="AC187" s="6">
        <f>IF(Table1[[#This Row],[corals.mn.ssp126.2100]]="","",(Table1[[#This Row],[corals.sd.ssp126.2100]]/Table1[[#This Row],[corals.mn.ssp126.2100]])^-1)</f>
        <v>4.5868115928539988</v>
      </c>
      <c r="AD187" s="6">
        <f>IF( Table1[[#This Row],[Coral.weights.ssp126.2100]]="","", Table1[[#This Row],[Coral.weights.ssp126.2100]]*Table1[[#This Row],[corals.mn.ssp126.2100]])</f>
        <v>1.199296105679027</v>
      </c>
      <c r="AG187" s="8" t="str">
        <f>IF(Table1[[#This Row],[mangrove.mn.ssp126.2100]]="","",(Table1[[#This Row],[mangrove.sd.ssp126.2100]]/Table1[[#This Row],[mangrove.mn.ssp126.2100]])^-1)</f>
        <v/>
      </c>
      <c r="AH187" s="6" t="str">
        <f>IF(Table1[[#This Row],[mangrove.weights.ssp126.2100]]="","",Table1[[#This Row],[mangrove.weights.ssp126.2100]]*Table1[[#This Row],[mangrove.mn.ssp126.2100]])</f>
        <v/>
      </c>
      <c r="AI187" s="7">
        <f t="shared" si="13"/>
        <v>0.26146618002524119</v>
      </c>
      <c r="AL187" s="6" t="str">
        <f>IF(Table1[[#This Row],[seagrass.mn.ssp245.2050]]="","",(Table1[[#This Row],[seagrass.sd.ssp245.2050]]/Table1[[#This Row],[seagrass.mn.ssp245.2050]])^-1)</f>
        <v/>
      </c>
      <c r="AM187" s="6" t="str">
        <f>IF(Table1[[#This Row],[seagrass.weights.ssp245.2050]]="","",Table1[[#This Row],[seagrass.weights.ssp245.2050]]*Table1[[#This Row],[seagrass.mn.ssp245.2050]])</f>
        <v/>
      </c>
      <c r="AN187" s="5">
        <v>0.22756963821626519</v>
      </c>
      <c r="AO187" s="5">
        <v>2.7661145818129469E-2</v>
      </c>
      <c r="AP187" s="6">
        <f>(Table1[[#This Row],[corals.sd.ssp245.2050]]/Table1[[#This Row],[corals.mn.ssp245.2050]])^-1</f>
        <v>8.2270503077682751</v>
      </c>
      <c r="AQ187" s="6">
        <f>Table1[[#This Row],[coral.weights.ssp245.2050]]*Table1[[#This Row],[corals.mn.ssp245.2050]]</f>
        <v>1.8722268621258396</v>
      </c>
      <c r="AS187" s="5"/>
      <c r="AT187" s="8"/>
      <c r="AU187" s="8"/>
      <c r="AV187" s="7">
        <f t="shared" si="14"/>
        <v>0.22756963821626519</v>
      </c>
      <c r="AX187" s="5"/>
      <c r="AY187" s="6"/>
      <c r="AZ187" s="6"/>
      <c r="BA187" s="5">
        <v>0.21686124519425559</v>
      </c>
      <c r="BB187" s="5">
        <v>6.0769971007635136E-3</v>
      </c>
      <c r="BC187" s="8">
        <f>(Table1[[#This Row],[corals.sd.ssp245.2100]]/Table1[[#This Row],[corals.mn.ssp245.2100]])^-1</f>
        <v>35.685592999050328</v>
      </c>
      <c r="BD187" s="8">
        <f>Table1[[#This Row],[corals.weights.ssp245.2100]]*Table1[[#This Row],[corals.mn.ssp245.2100]]</f>
        <v>7.7388221332694638</v>
      </c>
      <c r="BE187" s="5"/>
      <c r="BF187" s="5"/>
      <c r="BG187" s="6"/>
      <c r="BH187" s="6"/>
      <c r="BI187" s="7">
        <f t="shared" si="15"/>
        <v>0.21686124519425559</v>
      </c>
      <c r="BK187" s="5"/>
      <c r="BL187" s="6"/>
      <c r="BM187" s="6"/>
      <c r="BN187" s="5">
        <v>0.20315431689303479</v>
      </c>
      <c r="BO187" s="5">
        <v>6.8673327268800139E-3</v>
      </c>
      <c r="BP187" s="6">
        <f>(Table1[[#This Row],[corals.sd.ssp370.2050]]/Table1[[#This Row],[corals.mn.ssp370.2050]])^-1</f>
        <v>29.582710634923966</v>
      </c>
      <c r="BQ187" s="6">
        <f>Table1[[#This Row],[corals.weights.ssp370.2050]]*Table1[[#This Row],[corals.mn.ssp370.2050]]</f>
        <v>6.0098553708822937</v>
      </c>
      <c r="BR187" s="5"/>
      <c r="BS187" s="5"/>
      <c r="BT187" s="6"/>
      <c r="BU187" s="6"/>
      <c r="BV187" s="7">
        <f t="shared" si="16"/>
        <v>0.20315431689303479</v>
      </c>
      <c r="BX187" s="5"/>
      <c r="BY187" s="8"/>
      <c r="BZ187" s="8"/>
      <c r="CA187" s="5">
        <v>0.20078017678123761</v>
      </c>
      <c r="CB187" s="5">
        <v>3.5097915818025059E-3</v>
      </c>
      <c r="CC187" s="8">
        <f>(Table1[[#This Row],[corals.sd.ssp370.2100]]/Table1[[#This Row],[corals.mn.ssp370.2100]])^-1</f>
        <v>57.205726352025707</v>
      </c>
      <c r="CD187" s="8">
        <f>Table1[[#This Row],[corals.weights.ssp370.2100]]*Table1[[#This Row],[corals.mn.ssp370.2100]]</f>
        <v>11.485775849858824</v>
      </c>
      <c r="CE187" s="5"/>
      <c r="CF187" s="5"/>
      <c r="CG187" s="12"/>
      <c r="CH187" s="17"/>
      <c r="CI187" s="9">
        <f t="shared" si="17"/>
        <v>0.20078017678123761</v>
      </c>
      <c r="CJ187" s="5"/>
      <c r="CL187" s="5"/>
      <c r="CM187" s="5"/>
      <c r="CP187" s="5"/>
      <c r="CT187" s="5"/>
    </row>
    <row r="188" spans="1:98" x14ac:dyDescent="0.25">
      <c r="A188" s="5" t="s">
        <v>231</v>
      </c>
      <c r="B188" s="5">
        <v>55.58934</v>
      </c>
      <c r="C188" s="5">
        <v>-3.8211020000000002</v>
      </c>
      <c r="D188" s="5">
        <v>2210000</v>
      </c>
      <c r="E188" s="5">
        <v>1</v>
      </c>
      <c r="F188" s="5">
        <v>380000</v>
      </c>
      <c r="G188" s="5">
        <v>1</v>
      </c>
      <c r="I188" s="5">
        <v>0</v>
      </c>
      <c r="J188" s="5">
        <v>0.32661597710995088</v>
      </c>
      <c r="K188" s="5">
        <v>4.9013834169318052E-2</v>
      </c>
      <c r="L188" s="6">
        <f>IF(Table1[[#This Row],[seagrass.mn.ssp126.2050]]="","",(Table1[[#This Row],[seagrass.sd.ssp126.2050]]/Table1[[#This Row],[seagrass.mn.ssp126.2050]])^-1)</f>
        <v>6.6637508092441324</v>
      </c>
      <c r="M188" s="6">
        <f>IF(Table1[[#This Row],[seagrass.weights.ssp126.2050]]="","",Table1[[#This Row],[seagrass.weights.ssp126.2050]]*Table1[[#This Row],[seagrass.mn.ssp126.2050]])</f>
        <v>2.1764874817784983</v>
      </c>
      <c r="N188" s="5">
        <v>0.39120066883339583</v>
      </c>
      <c r="O188" s="5">
        <v>2.7642788980665911E-2</v>
      </c>
      <c r="P188" s="6">
        <f>IF(Table1[[#This Row],[corals.mn.ssp126.2050]]="","",(Table1[[#This Row],[corals.sd.ssp126.2050]]/Table1[[#This Row],[corals.mn.ssp126.2050]])^-1)</f>
        <v>14.151997076236114</v>
      </c>
      <c r="Q188" s="6">
        <f>IF(Table1[[#This Row],[coral.weights.ssp126.2050]]="","",Table1[[#This Row],[coral.weights.ssp126.2050]]*Table1[[#This Row],[corals.mn.ssp126.2050]])</f>
        <v>5.5362707215518299</v>
      </c>
      <c r="T188" s="6" t="str">
        <f>IF(Table1[[#This Row],[mangrove.mn.ssp126.2050]]="","",(Table1[[#This Row],[mangrove.sd.ssp126.2050]]/Table1[[#This Row],[mangrove.mn.ssp126.2050]])^-1)</f>
        <v/>
      </c>
      <c r="U188" s="6" t="str">
        <f>IF(Table1[[#This Row],[mangrove.weights.ssp126.2050]]="","",Table1[[#This Row],[mangrove.weights.ssp126.2050]]*Table1[[#This Row],[mangrove.mn.ssp126.2050]])</f>
        <v/>
      </c>
      <c r="V188" s="7">
        <f t="shared" si="12"/>
        <v>0.37052515459750845</v>
      </c>
      <c r="W188" s="5">
        <v>0.33717264696527588</v>
      </c>
      <c r="X188" s="5">
        <v>3.659405286512462E-2</v>
      </c>
      <c r="Y188" s="6">
        <f>IF(Table1[[#This Row],[seagrass.mn.ssp126.2100]]="", "", (Table1[[#This Row],[seagrass.sd.ssp126.2100]]/Table1[[#This Row],[seagrass.mn.ssp126.2100]])^-1)</f>
        <v>9.213864564496296</v>
      </c>
      <c r="Z188" s="6">
        <f>IF(Table1[[#This Row],[seagrass.weights.ssp126.2100]]="","", Table1[[#This Row],[seagrass.weights.ssp126.2100]]*Table1[[#This Row],[seagrass.mn.ssp126.2100]])</f>
        <v>3.1066631039907748</v>
      </c>
      <c r="AA188" s="5">
        <v>0.40322488264390438</v>
      </c>
      <c r="AB188" s="5">
        <v>2.2509836358675869E-2</v>
      </c>
      <c r="AC188" s="6">
        <f>IF(Table1[[#This Row],[corals.mn.ssp126.2100]]="","",(Table1[[#This Row],[corals.sd.ssp126.2100]]/Table1[[#This Row],[corals.mn.ssp126.2100]])^-1)</f>
        <v>17.913274722163457</v>
      </c>
      <c r="AD188" s="6">
        <f>IF( Table1[[#This Row],[Coral.weights.ssp126.2100]]="","", Table1[[#This Row],[Coral.weights.ssp126.2100]]*Table1[[#This Row],[corals.mn.ssp126.2100]])</f>
        <v>7.2230780976123787</v>
      </c>
      <c r="AG188" s="8" t="str">
        <f>IF(Table1[[#This Row],[mangrove.mn.ssp126.2100]]="","",(Table1[[#This Row],[mangrove.sd.ssp126.2100]]/Table1[[#This Row],[mangrove.mn.ssp126.2100]])^-1)</f>
        <v/>
      </c>
      <c r="AH188" s="6" t="str">
        <f>IF(Table1[[#This Row],[mangrove.weights.ssp126.2100]]="","",Table1[[#This Row],[mangrove.weights.ssp126.2100]]*Table1[[#This Row],[mangrove.mn.ssp126.2100]])</f>
        <v/>
      </c>
      <c r="AI188" s="7">
        <f t="shared" si="13"/>
        <v>0.38078992010348045</v>
      </c>
      <c r="AJ188" s="5">
        <v>0.29993456037008082</v>
      </c>
      <c r="AK188" s="5">
        <v>2.2445992696356481E-2</v>
      </c>
      <c r="AL188" s="6">
        <f>IF(Table1[[#This Row],[seagrass.mn.ssp245.2050]]="","",(Table1[[#This Row],[seagrass.sd.ssp245.2050]]/Table1[[#This Row],[seagrass.mn.ssp245.2050]])^-1)</f>
        <v>13.362499241067978</v>
      </c>
      <c r="AM188" s="6">
        <f>IF(Table1[[#This Row],[seagrass.weights.ssp245.2050]]="","",Table1[[#This Row],[seagrass.weights.ssp245.2050]]*Table1[[#This Row],[seagrass.mn.ssp245.2050]])</f>
        <v>4.0078753353152621</v>
      </c>
      <c r="AN188" s="5">
        <v>0.35917388164764291</v>
      </c>
      <c r="AO188" s="5">
        <v>8.40668903732451E-3</v>
      </c>
      <c r="AP188" s="6">
        <f>(Table1[[#This Row],[corals.sd.ssp245.2050]]/Table1[[#This Row],[corals.mn.ssp245.2050]])^-1</f>
        <v>42.724773100677531</v>
      </c>
      <c r="AQ188" s="6">
        <f>Table1[[#This Row],[coral.weights.ssp245.2050]]*Table1[[#This Row],[corals.mn.ssp245.2050]]</f>
        <v>15.34562259708515</v>
      </c>
      <c r="AS188" s="5"/>
      <c r="AT188" s="8"/>
      <c r="AU188" s="8"/>
      <c r="AV188" s="7">
        <f t="shared" si="14"/>
        <v>0.34506042323608754</v>
      </c>
      <c r="AW188" s="5">
        <v>0.2994775335750447</v>
      </c>
      <c r="AX188" s="5">
        <f>NonZeroMin!$C$12</f>
        <v>9.4048968592101831E-4</v>
      </c>
      <c r="AY188" s="6">
        <f>(Table1[[#This Row],[seagrass.sd.ssp245.2100]]/Table1[[#This Row],[seagrass.mn.ssp245.2100]])^-1</f>
        <v>318.42723855261357</v>
      </c>
      <c r="AZ188" s="6">
        <f>Table1[[#This Row],[seagrass.weights.ssp245.2100]]*Table1[[#This Row],[seagrass.mn.ssp245.2100]]</f>
        <v>95.361804024849093</v>
      </c>
      <c r="BA188" s="5">
        <v>0.3707411217168155</v>
      </c>
      <c r="BB188" s="5">
        <v>1.030190552548171E-2</v>
      </c>
      <c r="BC188" s="8">
        <f>(Table1[[#This Row],[corals.sd.ssp245.2100]]/Table1[[#This Row],[corals.mn.ssp245.2100]])^-1</f>
        <v>35.987625862010596</v>
      </c>
      <c r="BD188" s="8">
        <f>Table1[[#This Row],[corals.weights.ssp245.2100]]*Table1[[#This Row],[corals.mn.ssp245.2100]]</f>
        <v>13.342092780006888</v>
      </c>
      <c r="BE188" s="5"/>
      <c r="BF188" s="5"/>
      <c r="BG188" s="6"/>
      <c r="BH188" s="6"/>
      <c r="BI188" s="7">
        <f t="shared" si="15"/>
        <v>0.30671370678653331</v>
      </c>
      <c r="BJ188" s="5">
        <v>0.26537354449612732</v>
      </c>
      <c r="BK188" s="5">
        <v>2.1699011927686748E-3</v>
      </c>
      <c r="BL188" s="6">
        <f>(Table1[[#This Row],[seagrass.sd.ssp370.2050]]/Table1[[#This Row],[seagrass.mn.ssp370.2050]])^-1</f>
        <v>122.29752459720308</v>
      </c>
      <c r="BM188" s="6">
        <f>Table1[[#This Row],[seagrass.mn.ssp370.2050]]*Table1[[#This Row],[seagrass.weights.ssp370.2050]]</f>
        <v>32.454527585462095</v>
      </c>
      <c r="BN188" s="5">
        <v>0.34514276478703237</v>
      </c>
      <c r="BO188" s="5">
        <v>8.9607424824245385E-3</v>
      </c>
      <c r="BP188" s="6">
        <f>(Table1[[#This Row],[corals.sd.ssp370.2050]]/Table1[[#This Row],[corals.mn.ssp370.2050]])^-1</f>
        <v>38.517206075723081</v>
      </c>
      <c r="BQ188" s="6">
        <f>Table1[[#This Row],[corals.weights.ssp370.2050]]*Table1[[#This Row],[corals.mn.ssp370.2050]]</f>
        <v>13.293934996846946</v>
      </c>
      <c r="BR188" s="5"/>
      <c r="BS188" s="5"/>
      <c r="BT188" s="6"/>
      <c r="BU188" s="6"/>
      <c r="BV188" s="7">
        <f t="shared" si="16"/>
        <v>0.28447930354934203</v>
      </c>
      <c r="BW188" s="5">
        <v>0.26834607357970758</v>
      </c>
      <c r="BX188" s="5">
        <v>6.3736921373164579E-3</v>
      </c>
      <c r="BY188" s="8">
        <f>(Table1[[#This Row],[seagrass.sd.ssp370.2100]]/Table1[[#This Row],[seagrass.mn.ssp370.2100]])^-1</f>
        <v>42.102139199445304</v>
      </c>
      <c r="BZ188" s="8">
        <f>Table1[[#This Row],[seagrass.imp.ssp370.2100]]*Table1[[#This Row],[seagrass.mn.ssp370.2100]]</f>
        <v>11.29794374347744</v>
      </c>
      <c r="CA188" s="5">
        <v>0.34594857093752251</v>
      </c>
      <c r="CB188" s="5">
        <v>1.2752867515032559E-2</v>
      </c>
      <c r="CC188" s="8">
        <f>(Table1[[#This Row],[corals.sd.ssp370.2100]]/Table1[[#This Row],[corals.mn.ssp370.2100]])^-1</f>
        <v>27.127120275477846</v>
      </c>
      <c r="CD188" s="8">
        <f>Table1[[#This Row],[corals.weights.ssp370.2100]]*Table1[[#This Row],[corals.mn.ssp370.2100]]</f>
        <v>9.3845884929518526</v>
      </c>
      <c r="CE188" s="5"/>
      <c r="CF188" s="5"/>
      <c r="CG188" s="12"/>
      <c r="CH188" s="17"/>
      <c r="CI188" s="9">
        <f t="shared" si="17"/>
        <v>0.29875420296704325</v>
      </c>
      <c r="CJ188" s="5"/>
      <c r="CL188" s="5"/>
      <c r="CM188" s="5"/>
      <c r="CP188" s="5"/>
      <c r="CT188" s="5"/>
    </row>
    <row r="189" spans="1:98" x14ac:dyDescent="0.25">
      <c r="A189" s="5" t="s">
        <v>232</v>
      </c>
      <c r="B189" s="5">
        <v>55.83934</v>
      </c>
      <c r="C189" s="5">
        <v>-3.8211020000000002</v>
      </c>
      <c r="E189" s="5">
        <v>0</v>
      </c>
      <c r="G189" s="5">
        <v>0</v>
      </c>
      <c r="I189" s="5">
        <v>0</v>
      </c>
      <c r="L189" s="6" t="str">
        <f>IF(Table1[[#This Row],[seagrass.mn.ssp126.2050]]="","",(Table1[[#This Row],[seagrass.sd.ssp126.2050]]/Table1[[#This Row],[seagrass.mn.ssp126.2050]])^-1)</f>
        <v/>
      </c>
      <c r="M189" s="6" t="str">
        <f>IF(Table1[[#This Row],[seagrass.weights.ssp126.2050]]="","",Table1[[#This Row],[seagrass.weights.ssp126.2050]]*Table1[[#This Row],[seagrass.mn.ssp126.2050]])</f>
        <v/>
      </c>
      <c r="P189" s="6" t="str">
        <f>IF(Table1[[#This Row],[corals.mn.ssp126.2050]]="","",(Table1[[#This Row],[corals.sd.ssp126.2050]]/Table1[[#This Row],[corals.mn.ssp126.2050]])^-1)</f>
        <v/>
      </c>
      <c r="Q189" s="6" t="str">
        <f>IF(Table1[[#This Row],[coral.weights.ssp126.2050]]="","",Table1[[#This Row],[coral.weights.ssp126.2050]]*Table1[[#This Row],[corals.mn.ssp126.2050]])</f>
        <v/>
      </c>
      <c r="T189" s="6" t="str">
        <f>IF(Table1[[#This Row],[mangrove.mn.ssp126.2050]]="","",(Table1[[#This Row],[mangrove.sd.ssp126.2050]]/Table1[[#This Row],[mangrove.mn.ssp126.2050]])^-1)</f>
        <v/>
      </c>
      <c r="U189" s="6" t="str">
        <f>IF(Table1[[#This Row],[mangrove.weights.ssp126.2050]]="","",Table1[[#This Row],[mangrove.weights.ssp126.2050]]*Table1[[#This Row],[mangrove.mn.ssp126.2050]])</f>
        <v/>
      </c>
      <c r="V189" s="7" t="e">
        <f t="shared" si="12"/>
        <v>#DIV/0!</v>
      </c>
      <c r="Y189" s="6" t="str">
        <f>IF(Table1[[#This Row],[seagrass.mn.ssp126.2100]]="", "", (Table1[[#This Row],[seagrass.sd.ssp126.2100]]/Table1[[#This Row],[seagrass.mn.ssp126.2100]])^-1)</f>
        <v/>
      </c>
      <c r="Z189" s="6" t="str">
        <f>IF(Table1[[#This Row],[seagrass.weights.ssp126.2100]]="","", Table1[[#This Row],[seagrass.weights.ssp126.2100]]*Table1[[#This Row],[seagrass.mn.ssp126.2100]])</f>
        <v/>
      </c>
      <c r="AC189" s="6" t="str">
        <f>IF(Table1[[#This Row],[corals.mn.ssp126.2100]]="","",(Table1[[#This Row],[corals.sd.ssp126.2100]]/Table1[[#This Row],[corals.mn.ssp126.2100]])^-1)</f>
        <v/>
      </c>
      <c r="AD189" s="6" t="str">
        <f>IF( Table1[[#This Row],[Coral.weights.ssp126.2100]]="","", Table1[[#This Row],[Coral.weights.ssp126.2100]]*Table1[[#This Row],[corals.mn.ssp126.2100]])</f>
        <v/>
      </c>
      <c r="AG189" s="8" t="str">
        <f>IF(Table1[[#This Row],[mangrove.mn.ssp126.2100]]="","",(Table1[[#This Row],[mangrove.sd.ssp126.2100]]/Table1[[#This Row],[mangrove.mn.ssp126.2100]])^-1)</f>
        <v/>
      </c>
      <c r="AH189" s="6" t="str">
        <f>IF(Table1[[#This Row],[mangrove.weights.ssp126.2100]]="","",Table1[[#This Row],[mangrove.weights.ssp126.2100]]*Table1[[#This Row],[mangrove.mn.ssp126.2100]])</f>
        <v/>
      </c>
      <c r="AI189" s="7" t="e">
        <f t="shared" si="13"/>
        <v>#DIV/0!</v>
      </c>
      <c r="AL189" s="6" t="str">
        <f>IF(Table1[[#This Row],[seagrass.mn.ssp245.2050]]="","",(Table1[[#This Row],[seagrass.sd.ssp245.2050]]/Table1[[#This Row],[seagrass.mn.ssp245.2050]])^-1)</f>
        <v/>
      </c>
      <c r="AM189" s="6" t="str">
        <f>IF(Table1[[#This Row],[seagrass.weights.ssp245.2050]]="","",Table1[[#This Row],[seagrass.weights.ssp245.2050]]*Table1[[#This Row],[seagrass.mn.ssp245.2050]])</f>
        <v/>
      </c>
      <c r="AS189" s="5"/>
      <c r="AT189" s="8"/>
      <c r="AU189" s="8"/>
      <c r="AV189" s="7" t="e">
        <f t="shared" si="14"/>
        <v>#DIV/0!</v>
      </c>
      <c r="AX189" s="5"/>
      <c r="AY189" s="6"/>
      <c r="AZ189" s="6"/>
      <c r="BB189" s="5"/>
      <c r="BC189" s="8"/>
      <c r="BD189" s="8"/>
      <c r="BE189" s="5"/>
      <c r="BF189" s="5"/>
      <c r="BG189" s="6"/>
      <c r="BH189" s="6"/>
      <c r="BI189" s="7" t="e">
        <f t="shared" si="15"/>
        <v>#DIV/0!</v>
      </c>
      <c r="BK189" s="5"/>
      <c r="BL189" s="6"/>
      <c r="BM189" s="6"/>
      <c r="BO189" s="5"/>
      <c r="BP189" s="6"/>
      <c r="BQ189" s="6"/>
      <c r="BR189" s="5"/>
      <c r="BS189" s="5"/>
      <c r="BT189" s="6"/>
      <c r="BU189" s="6"/>
      <c r="BV189" s="7" t="e">
        <f t="shared" si="16"/>
        <v>#DIV/0!</v>
      </c>
      <c r="BX189" s="5"/>
      <c r="BY189" s="8"/>
      <c r="BZ189" s="8"/>
      <c r="CA189" s="5"/>
      <c r="CB189" s="5"/>
      <c r="CC189" s="8"/>
      <c r="CD189" s="8"/>
      <c r="CE189" s="5"/>
      <c r="CF189" s="5"/>
      <c r="CG189" s="12"/>
      <c r="CH189" s="17"/>
      <c r="CI189" s="9" t="e">
        <f t="shared" si="17"/>
        <v>#DIV/0!</v>
      </c>
      <c r="CJ189" s="5"/>
      <c r="CL189" s="5"/>
      <c r="CM189" s="5"/>
      <c r="CP189" s="5"/>
      <c r="CT189" s="5"/>
    </row>
    <row r="190" spans="1:98" x14ac:dyDescent="0.25">
      <c r="A190" s="5" t="s">
        <v>233</v>
      </c>
      <c r="B190" s="5">
        <v>39.33934</v>
      </c>
      <c r="C190" s="5">
        <v>-3.8211020000000002</v>
      </c>
      <c r="E190" s="5">
        <v>0</v>
      </c>
      <c r="G190" s="5">
        <v>0</v>
      </c>
      <c r="I190" s="5">
        <v>0</v>
      </c>
      <c r="L190" s="6" t="str">
        <f>IF(Table1[[#This Row],[seagrass.mn.ssp126.2050]]="","",(Table1[[#This Row],[seagrass.sd.ssp126.2050]]/Table1[[#This Row],[seagrass.mn.ssp126.2050]])^-1)</f>
        <v/>
      </c>
      <c r="M190" s="6" t="str">
        <f>IF(Table1[[#This Row],[seagrass.weights.ssp126.2050]]="","",Table1[[#This Row],[seagrass.weights.ssp126.2050]]*Table1[[#This Row],[seagrass.mn.ssp126.2050]])</f>
        <v/>
      </c>
      <c r="P190" s="6" t="str">
        <f>IF(Table1[[#This Row],[corals.mn.ssp126.2050]]="","",(Table1[[#This Row],[corals.sd.ssp126.2050]]/Table1[[#This Row],[corals.mn.ssp126.2050]])^-1)</f>
        <v/>
      </c>
      <c r="Q190" s="6" t="str">
        <f>IF(Table1[[#This Row],[coral.weights.ssp126.2050]]="","",Table1[[#This Row],[coral.weights.ssp126.2050]]*Table1[[#This Row],[corals.mn.ssp126.2050]])</f>
        <v/>
      </c>
      <c r="T190" s="6" t="str">
        <f>IF(Table1[[#This Row],[mangrove.mn.ssp126.2050]]="","",(Table1[[#This Row],[mangrove.sd.ssp126.2050]]/Table1[[#This Row],[mangrove.mn.ssp126.2050]])^-1)</f>
        <v/>
      </c>
      <c r="U190" s="6" t="str">
        <f>IF(Table1[[#This Row],[mangrove.weights.ssp126.2050]]="","",Table1[[#This Row],[mangrove.weights.ssp126.2050]]*Table1[[#This Row],[mangrove.mn.ssp126.2050]])</f>
        <v/>
      </c>
      <c r="V190" s="7" t="e">
        <f t="shared" si="12"/>
        <v>#DIV/0!</v>
      </c>
      <c r="Y190" s="6" t="str">
        <f>IF(Table1[[#This Row],[seagrass.mn.ssp126.2100]]="", "", (Table1[[#This Row],[seagrass.sd.ssp126.2100]]/Table1[[#This Row],[seagrass.mn.ssp126.2100]])^-1)</f>
        <v/>
      </c>
      <c r="Z190" s="6" t="str">
        <f>IF(Table1[[#This Row],[seagrass.weights.ssp126.2100]]="","", Table1[[#This Row],[seagrass.weights.ssp126.2100]]*Table1[[#This Row],[seagrass.mn.ssp126.2100]])</f>
        <v/>
      </c>
      <c r="AC190" s="6" t="str">
        <f>IF(Table1[[#This Row],[corals.mn.ssp126.2100]]="","",(Table1[[#This Row],[corals.sd.ssp126.2100]]/Table1[[#This Row],[corals.mn.ssp126.2100]])^-1)</f>
        <v/>
      </c>
      <c r="AD190" s="6" t="str">
        <f>IF( Table1[[#This Row],[Coral.weights.ssp126.2100]]="","", Table1[[#This Row],[Coral.weights.ssp126.2100]]*Table1[[#This Row],[corals.mn.ssp126.2100]])</f>
        <v/>
      </c>
      <c r="AG190" s="8" t="str">
        <f>IF(Table1[[#This Row],[mangrove.mn.ssp126.2100]]="","",(Table1[[#This Row],[mangrove.sd.ssp126.2100]]/Table1[[#This Row],[mangrove.mn.ssp126.2100]])^-1)</f>
        <v/>
      </c>
      <c r="AH190" s="6" t="str">
        <f>IF(Table1[[#This Row],[mangrove.weights.ssp126.2100]]="","",Table1[[#This Row],[mangrove.weights.ssp126.2100]]*Table1[[#This Row],[mangrove.mn.ssp126.2100]])</f>
        <v/>
      </c>
      <c r="AI190" s="7" t="e">
        <f t="shared" si="13"/>
        <v>#DIV/0!</v>
      </c>
      <c r="AL190" s="6" t="str">
        <f>IF(Table1[[#This Row],[seagrass.mn.ssp245.2050]]="","",(Table1[[#This Row],[seagrass.sd.ssp245.2050]]/Table1[[#This Row],[seagrass.mn.ssp245.2050]])^-1)</f>
        <v/>
      </c>
      <c r="AM190" s="6" t="str">
        <f>IF(Table1[[#This Row],[seagrass.weights.ssp245.2050]]="","",Table1[[#This Row],[seagrass.weights.ssp245.2050]]*Table1[[#This Row],[seagrass.mn.ssp245.2050]])</f>
        <v/>
      </c>
      <c r="AS190" s="5"/>
      <c r="AT190" s="8"/>
      <c r="AU190" s="8"/>
      <c r="AV190" s="7" t="e">
        <f t="shared" si="14"/>
        <v>#DIV/0!</v>
      </c>
      <c r="AX190" s="5"/>
      <c r="AY190" s="6"/>
      <c r="AZ190" s="6"/>
      <c r="BB190" s="5"/>
      <c r="BC190" s="8"/>
      <c r="BD190" s="8"/>
      <c r="BE190" s="5"/>
      <c r="BF190" s="5"/>
      <c r="BG190" s="6"/>
      <c r="BH190" s="6"/>
      <c r="BI190" s="7" t="e">
        <f t="shared" si="15"/>
        <v>#DIV/0!</v>
      </c>
      <c r="BK190" s="5"/>
      <c r="BL190" s="6"/>
      <c r="BM190" s="6"/>
      <c r="BO190" s="5"/>
      <c r="BP190" s="6"/>
      <c r="BQ190" s="6"/>
      <c r="BR190" s="5"/>
      <c r="BS190" s="5"/>
      <c r="BT190" s="6"/>
      <c r="BU190" s="6"/>
      <c r="BV190" s="7" t="e">
        <f t="shared" si="16"/>
        <v>#DIV/0!</v>
      </c>
      <c r="BX190" s="5"/>
      <c r="BY190" s="8"/>
      <c r="BZ190" s="8"/>
      <c r="CA190" s="5"/>
      <c r="CB190" s="5"/>
      <c r="CC190" s="8"/>
      <c r="CD190" s="8"/>
      <c r="CE190" s="5"/>
      <c r="CF190" s="5"/>
      <c r="CG190" s="12"/>
      <c r="CH190" s="17"/>
      <c r="CI190" s="9" t="e">
        <f t="shared" si="17"/>
        <v>#DIV/0!</v>
      </c>
      <c r="CJ190" s="5"/>
      <c r="CL190" s="5"/>
      <c r="CM190" s="5"/>
      <c r="CP190" s="5"/>
      <c r="CT190" s="5"/>
    </row>
    <row r="191" spans="1:98" x14ac:dyDescent="0.25">
      <c r="A191" s="5" t="s">
        <v>234</v>
      </c>
      <c r="B191" s="5">
        <v>39.58934</v>
      </c>
      <c r="C191" s="5">
        <v>-3.8211020000000002</v>
      </c>
      <c r="E191" s="5">
        <v>0</v>
      </c>
      <c r="G191" s="5">
        <v>0</v>
      </c>
      <c r="H191" s="5">
        <v>4160000</v>
      </c>
      <c r="I191" s="5">
        <v>1</v>
      </c>
      <c r="L191" s="6" t="str">
        <f>IF(Table1[[#This Row],[seagrass.mn.ssp126.2050]]="","",(Table1[[#This Row],[seagrass.sd.ssp126.2050]]/Table1[[#This Row],[seagrass.mn.ssp126.2050]])^-1)</f>
        <v/>
      </c>
      <c r="M191" s="6" t="str">
        <f>IF(Table1[[#This Row],[seagrass.weights.ssp126.2050]]="","",Table1[[#This Row],[seagrass.weights.ssp126.2050]]*Table1[[#This Row],[seagrass.mn.ssp126.2050]])</f>
        <v/>
      </c>
      <c r="P191" s="6" t="str">
        <f>IF(Table1[[#This Row],[corals.mn.ssp126.2050]]="","",(Table1[[#This Row],[corals.sd.ssp126.2050]]/Table1[[#This Row],[corals.mn.ssp126.2050]])^-1)</f>
        <v/>
      </c>
      <c r="Q191" s="6" t="str">
        <f>IF(Table1[[#This Row],[coral.weights.ssp126.2050]]="","",Table1[[#This Row],[coral.weights.ssp126.2050]]*Table1[[#This Row],[corals.mn.ssp126.2050]])</f>
        <v/>
      </c>
      <c r="R191" s="5">
        <v>0.5100728818368907</v>
      </c>
      <c r="S191" s="5">
        <v>0.1403440660050401</v>
      </c>
      <c r="T191" s="6">
        <f>IF(Table1[[#This Row],[mangrove.mn.ssp126.2050]]="","",(Table1[[#This Row],[mangrove.sd.ssp126.2050]]/Table1[[#This Row],[mangrove.mn.ssp126.2050]])^-1)</f>
        <v>3.6344456616966814</v>
      </c>
      <c r="U191" s="6">
        <f>IF(Table1[[#This Row],[mangrove.weights.ssp126.2050]]="","",Table1[[#This Row],[mangrove.weights.ssp126.2050]]*Table1[[#This Row],[mangrove.mn.ssp126.2050]])</f>
        <v>1.8538321725412115</v>
      </c>
      <c r="V191" s="7">
        <f t="shared" si="12"/>
        <v>0.5100728818368907</v>
      </c>
      <c r="Y191" s="6" t="str">
        <f>IF(Table1[[#This Row],[seagrass.mn.ssp126.2100]]="", "", (Table1[[#This Row],[seagrass.sd.ssp126.2100]]/Table1[[#This Row],[seagrass.mn.ssp126.2100]])^-1)</f>
        <v/>
      </c>
      <c r="Z191" s="6" t="str">
        <f>IF(Table1[[#This Row],[seagrass.weights.ssp126.2100]]="","", Table1[[#This Row],[seagrass.weights.ssp126.2100]]*Table1[[#This Row],[seagrass.mn.ssp126.2100]])</f>
        <v/>
      </c>
      <c r="AC191" s="6" t="str">
        <f>IF(Table1[[#This Row],[corals.mn.ssp126.2100]]="","",(Table1[[#This Row],[corals.sd.ssp126.2100]]/Table1[[#This Row],[corals.mn.ssp126.2100]])^-1)</f>
        <v/>
      </c>
      <c r="AD191" s="6" t="str">
        <f>IF( Table1[[#This Row],[Coral.weights.ssp126.2100]]="","", Table1[[#This Row],[Coral.weights.ssp126.2100]]*Table1[[#This Row],[corals.mn.ssp126.2100]])</f>
        <v/>
      </c>
      <c r="AE191" s="5">
        <v>0.51670653919944032</v>
      </c>
      <c r="AF191" s="5">
        <v>0.14525025514114381</v>
      </c>
      <c r="AG191" s="8">
        <f>IF(Table1[[#This Row],[mangrove.mn.ssp126.2100]]="","",(Table1[[#This Row],[mangrove.sd.ssp126.2100]]/Table1[[#This Row],[mangrove.mn.ssp126.2100]])^-1)</f>
        <v>3.5573537457634195</v>
      </c>
      <c r="AH191" s="6">
        <f>IF(Table1[[#This Row],[mangrove.weights.ssp126.2100]]="","",Table1[[#This Row],[mangrove.weights.ssp126.2100]]*Table1[[#This Row],[mangrove.mn.ssp126.2100]])</f>
        <v>1.8381079426815821</v>
      </c>
      <c r="AI191" s="7">
        <f t="shared" si="13"/>
        <v>0.51670653919944032</v>
      </c>
      <c r="AL191" s="6" t="str">
        <f>IF(Table1[[#This Row],[seagrass.mn.ssp245.2050]]="","",(Table1[[#This Row],[seagrass.sd.ssp245.2050]]/Table1[[#This Row],[seagrass.mn.ssp245.2050]])^-1)</f>
        <v/>
      </c>
      <c r="AM191" s="6" t="str">
        <f>IF(Table1[[#This Row],[seagrass.weights.ssp245.2050]]="","",Table1[[#This Row],[seagrass.weights.ssp245.2050]]*Table1[[#This Row],[seagrass.mn.ssp245.2050]])</f>
        <v/>
      </c>
      <c r="AR191" s="5">
        <v>0.53240335977559927</v>
      </c>
      <c r="AS191" s="5">
        <v>0.18294250430931039</v>
      </c>
      <c r="AT191" s="8">
        <f>(Table1[[#This Row],[mangrove.sd.ssp245.2050]]/Table1[[#This Row],[mangrove.mn.ssp245.2050]])^-1</f>
        <v>2.9102223225032344</v>
      </c>
      <c r="AU191" s="8">
        <f>Table1[[#This Row],[mangrove.mn.ssp245.2050]]*Table1[[#This Row],[mangrove.weights.ssp245.2050]]</f>
        <v>1.5494121421946696</v>
      </c>
      <c r="AV191" s="7">
        <f t="shared" si="14"/>
        <v>0.53240335977559927</v>
      </c>
      <c r="AX191" s="5"/>
      <c r="AY191" s="6"/>
      <c r="AZ191" s="6"/>
      <c r="BB191" s="5"/>
      <c r="BC191" s="8"/>
      <c r="BD191" s="8"/>
      <c r="BE191" s="5">
        <v>0.55780191127925838</v>
      </c>
      <c r="BF191" s="5">
        <v>0.1578627445999212</v>
      </c>
      <c r="BG191" s="6">
        <f>(Table1[[#This Row],[mangrove.sd.ssp245.2100]]/Table1[[#This Row],[mangrove.mn.ssp245.2100]])^-1</f>
        <v>3.5334613793325427</v>
      </c>
      <c r="BH191" s="6">
        <f>Table1[[#This Row],[mangrove.weights.ssp245.2100]]*Table1[[#This Row],[mangrove.mn.ssp245.2100]]</f>
        <v>1.9709715108231369</v>
      </c>
      <c r="BI191" s="7">
        <f t="shared" si="15"/>
        <v>0.55780191127925838</v>
      </c>
      <c r="BK191" s="5"/>
      <c r="BL191" s="6"/>
      <c r="BM191" s="6"/>
      <c r="BO191" s="5"/>
      <c r="BP191" s="6"/>
      <c r="BQ191" s="6"/>
      <c r="BR191" s="5">
        <v>0.48906788569146892</v>
      </c>
      <c r="BS191" s="5">
        <v>0.1279730106033887</v>
      </c>
      <c r="BT191" s="6">
        <f>(Table1[[#This Row],[mangrove.sd.ssp370.2050]]/Table1[[#This Row],[mangrove.mn.ssp370.2050]])^-1</f>
        <v>3.8216486693993463</v>
      </c>
      <c r="BU191" s="6">
        <f>Table1[[#This Row],[mangrove.weights.ssp370.2050]]*Table1[[#This Row],[mangrove.mn.ssp370.2050]]</f>
        <v>1.8690456345987538</v>
      </c>
      <c r="BV191" s="7">
        <f t="shared" si="16"/>
        <v>0.48906788569146892</v>
      </c>
      <c r="BX191" s="5"/>
      <c r="BY191" s="8"/>
      <c r="BZ191" s="8"/>
      <c r="CA191" s="5"/>
      <c r="CB191" s="5"/>
      <c r="CC191" s="8"/>
      <c r="CD191" s="8"/>
      <c r="CE191" s="5">
        <v>0.50192002540148362</v>
      </c>
      <c r="CF191" s="5">
        <v>0.13344320110303259</v>
      </c>
      <c r="CG191" s="12">
        <f>(Table1[[#This Row],[mangrove.sd.ssp370.2100]]/Table1[[#This Row],[mangrove.mn.ssp370.2100]])^-1</f>
        <v>3.7613008474965088</v>
      </c>
      <c r="CH191" s="17">
        <f>Table1[[#This Row],[mangrove.weights.ssp370.2100]]*Table1[[#This Row],[mangrove.mn.ssp370.2100]]</f>
        <v>1.8878722169180695</v>
      </c>
      <c r="CI191" s="9">
        <f t="shared" si="17"/>
        <v>0.50192002540148362</v>
      </c>
      <c r="CJ191" s="5"/>
      <c r="CL191" s="5"/>
      <c r="CM191" s="5"/>
      <c r="CP191" s="5"/>
      <c r="CT191" s="5"/>
    </row>
    <row r="192" spans="1:98" x14ac:dyDescent="0.25">
      <c r="A192" s="5" t="s">
        <v>235</v>
      </c>
      <c r="B192" s="5">
        <v>39.83934</v>
      </c>
      <c r="C192" s="5">
        <v>-3.8211020000000002</v>
      </c>
      <c r="D192" s="5">
        <v>15320000</v>
      </c>
      <c r="E192" s="5">
        <v>1</v>
      </c>
      <c r="F192" s="5">
        <v>5990000</v>
      </c>
      <c r="G192" s="5">
        <v>1</v>
      </c>
      <c r="H192" s="5">
        <v>250000</v>
      </c>
      <c r="I192" s="5">
        <v>1</v>
      </c>
      <c r="J192" s="5">
        <v>0.52155810043806894</v>
      </c>
      <c r="K192" s="5">
        <v>3.801026068975355E-2</v>
      </c>
      <c r="L192" s="6">
        <f>IF(Table1[[#This Row],[seagrass.mn.ssp126.2050]]="","",(Table1[[#This Row],[seagrass.sd.ssp126.2050]]/Table1[[#This Row],[seagrass.mn.ssp126.2050]])^-1)</f>
        <v>13.721508113167603</v>
      </c>
      <c r="M192" s="6">
        <f>IF(Table1[[#This Row],[seagrass.weights.ssp126.2050]]="","",Table1[[#This Row],[seagrass.weights.ssp126.2050]]*Table1[[#This Row],[seagrass.mn.ssp126.2050]])</f>
        <v>7.1565637066492469</v>
      </c>
      <c r="N192" s="5">
        <v>0.60578726834266994</v>
      </c>
      <c r="O192" s="5">
        <v>2.7369586595268849E-2</v>
      </c>
      <c r="P192" s="6">
        <f>IF(Table1[[#This Row],[corals.mn.ssp126.2050]]="","",(Table1[[#This Row],[corals.sd.ssp126.2050]]/Table1[[#This Row],[corals.mn.ssp126.2050]])^-1)</f>
        <v>22.133592198553242</v>
      </c>
      <c r="Q192" s="6">
        <f>IF(Table1[[#This Row],[coral.weights.ssp126.2050]]="","",Table1[[#This Row],[coral.weights.ssp126.2050]]*Table1[[#This Row],[corals.mn.ssp126.2050]])</f>
        <v>13.408248356572198</v>
      </c>
      <c r="R192" s="5">
        <v>0.45541007221702579</v>
      </c>
      <c r="S192" s="5">
        <v>0.1186274587110291</v>
      </c>
      <c r="T192" s="6">
        <f>IF(Table1[[#This Row],[mangrove.mn.ssp126.2050]]="","",(Table1[[#This Row],[mangrove.sd.ssp126.2050]]/Table1[[#This Row],[mangrove.mn.ssp126.2050]])^-1)</f>
        <v>3.8389937470243147</v>
      </c>
      <c r="U192" s="6">
        <f>IF(Table1[[#This Row],[mangrove.weights.ssp126.2050]]="","",Table1[[#This Row],[mangrove.weights.ssp126.2050]]*Table1[[#This Row],[mangrove.mn.ssp126.2050]])</f>
        <v>1.7483164195730536</v>
      </c>
      <c r="V192" s="7">
        <f t="shared" si="12"/>
        <v>0.56212716304275012</v>
      </c>
      <c r="W192" s="5">
        <v>0.51610211467439759</v>
      </c>
      <c r="X192" s="5">
        <v>3.2175715459842887E-2</v>
      </c>
      <c r="Y192" s="6">
        <f>IF(Table1[[#This Row],[seagrass.mn.ssp126.2100]]="", "", (Table1[[#This Row],[seagrass.sd.ssp126.2100]]/Table1[[#This Row],[seagrass.mn.ssp126.2100]])^-1)</f>
        <v>16.040113088348331</v>
      </c>
      <c r="Z192" s="6">
        <f>IF(Table1[[#This Row],[seagrass.weights.ssp126.2100]]="","", Table1[[#This Row],[seagrass.weights.ssp126.2100]]*Table1[[#This Row],[seagrass.mn.ssp126.2100]])</f>
        <v>8.2783362845130561</v>
      </c>
      <c r="AA192" s="5">
        <v>0.6040491468740159</v>
      </c>
      <c r="AB192" s="5">
        <v>2.092501393031589E-2</v>
      </c>
      <c r="AC192" s="6">
        <f>IF(Table1[[#This Row],[corals.mn.ssp126.2100]]="","",(Table1[[#This Row],[corals.sd.ssp126.2100]]/Table1[[#This Row],[corals.mn.ssp126.2100]])^-1)</f>
        <v>28.867323524161545</v>
      </c>
      <c r="AD192" s="6">
        <f>IF( Table1[[#This Row],[Coral.weights.ssp126.2100]]="","", Table1[[#This Row],[Coral.weights.ssp126.2100]]*Table1[[#This Row],[corals.mn.ssp126.2100]])</f>
        <v>17.437282147305993</v>
      </c>
      <c r="AE192" s="5">
        <v>0.45661053812696611</v>
      </c>
      <c r="AF192" s="5">
        <v>0.1245671465552103</v>
      </c>
      <c r="AG192" s="8">
        <f>IF(Table1[[#This Row],[mangrove.mn.ssp126.2100]]="","",(Table1[[#This Row],[mangrove.sd.ssp126.2100]]/Table1[[#This Row],[mangrove.mn.ssp126.2100]])^-1)</f>
        <v>3.6655775680354732</v>
      </c>
      <c r="AH192" s="6">
        <f>IF(Table1[[#This Row],[mangrove.weights.ssp126.2100]]="","",Table1[[#This Row],[mangrove.weights.ssp126.2100]]*Table1[[#This Row],[mangrove.mn.ssp126.2100]])</f>
        <v>1.6737413458868131</v>
      </c>
      <c r="AI192" s="7">
        <f t="shared" si="13"/>
        <v>0.56388017585031724</v>
      </c>
      <c r="AJ192" s="5">
        <v>0.61745574725039631</v>
      </c>
      <c r="AK192" s="5">
        <v>8.1166973867724274E-3</v>
      </c>
      <c r="AL192" s="6">
        <f>IF(Table1[[#This Row],[seagrass.mn.ssp245.2050]]="","",(Table1[[#This Row],[seagrass.sd.ssp245.2050]]/Table1[[#This Row],[seagrass.mn.ssp245.2050]])^-1)</f>
        <v>76.072288743528631</v>
      </c>
      <c r="AM192" s="6">
        <f>IF(Table1[[#This Row],[seagrass.weights.ssp245.2050]]="","",Table1[[#This Row],[seagrass.weights.ssp245.2050]]*Table1[[#This Row],[seagrass.mn.ssp245.2050]])</f>
        <v>46.971271891183385</v>
      </c>
      <c r="AN192" s="5">
        <v>0.64506051764951566</v>
      </c>
      <c r="AO192" s="5">
        <v>4.893908362547811E-3</v>
      </c>
      <c r="AP192" s="6">
        <f>(Table1[[#This Row],[corals.sd.ssp245.2050]]/Table1[[#This Row],[corals.mn.ssp245.2050]])^-1</f>
        <v>131.80886724116991</v>
      </c>
      <c r="AQ192" s="6">
        <f>Table1[[#This Row],[coral.weights.ssp245.2050]]*Table1[[#This Row],[corals.mn.ssp245.2050]]</f>
        <v>85.024696133385348</v>
      </c>
      <c r="AR192" s="5">
        <v>0.48450149172531198</v>
      </c>
      <c r="AS192" s="5">
        <v>0.1688219426448857</v>
      </c>
      <c r="AT192" s="8">
        <f>(Table1[[#This Row],[mangrove.sd.ssp245.2050]]/Table1[[#This Row],[mangrove.mn.ssp245.2050]])^-1</f>
        <v>2.8698964372448508</v>
      </c>
      <c r="AU192" s="8">
        <f>Table1[[#This Row],[mangrove.mn.ssp245.2050]]*Table1[[#This Row],[mangrove.weights.ssp245.2050]]</f>
        <v>1.3904691049422884</v>
      </c>
      <c r="AV192" s="7">
        <f t="shared" si="14"/>
        <v>0.63290994562845104</v>
      </c>
      <c r="AW192" s="5">
        <v>0.61745574725039631</v>
      </c>
      <c r="AX192" s="5">
        <v>8.1166973867724274E-3</v>
      </c>
      <c r="AY192" s="6">
        <f>(Table1[[#This Row],[seagrass.sd.ssp245.2100]]/Table1[[#This Row],[seagrass.mn.ssp245.2100]])^-1</f>
        <v>76.072288743528631</v>
      </c>
      <c r="AZ192" s="6">
        <f>Table1[[#This Row],[seagrass.weights.ssp245.2100]]*Table1[[#This Row],[seagrass.mn.ssp245.2100]]</f>
        <v>46.971271891183385</v>
      </c>
      <c r="BA192" s="5">
        <v>0.64506051764951566</v>
      </c>
      <c r="BB192" s="5">
        <v>4.893908362547811E-3</v>
      </c>
      <c r="BC192" s="8">
        <f>(Table1[[#This Row],[corals.sd.ssp245.2100]]/Table1[[#This Row],[corals.mn.ssp245.2100]])^-1</f>
        <v>131.80886724116991</v>
      </c>
      <c r="BD192" s="8">
        <f>Table1[[#This Row],[corals.weights.ssp245.2100]]*Table1[[#This Row],[corals.mn.ssp245.2100]]</f>
        <v>85.024696133385348</v>
      </c>
      <c r="BE192" s="5">
        <v>0.47404754415658912</v>
      </c>
      <c r="BF192" s="5">
        <v>0.183076471046796</v>
      </c>
      <c r="BG192" s="6">
        <f>(Table1[[#This Row],[mangrove.sd.ssp245.2100]]/Table1[[#This Row],[mangrove.mn.ssp245.2100]])^-1</f>
        <v>2.5893417184965197</v>
      </c>
      <c r="BH192" s="6">
        <f>Table1[[#This Row],[mangrove.weights.ssp245.2100]]*Table1[[#This Row],[mangrove.mn.ssp245.2100]]</f>
        <v>1.2274710826354773</v>
      </c>
      <c r="BI192" s="7">
        <f t="shared" si="15"/>
        <v>0.63297916126504128</v>
      </c>
      <c r="BJ192" s="5">
        <v>0.62324237860478093</v>
      </c>
      <c r="BK192" s="5">
        <v>7.105762662896321E-3</v>
      </c>
      <c r="BL192" s="6">
        <f>(Table1[[#This Row],[seagrass.sd.ssp370.2050]]/Table1[[#This Row],[seagrass.mn.ssp370.2050]])^-1</f>
        <v>87.709427991329264</v>
      </c>
      <c r="BM192" s="6">
        <f>Table1[[#This Row],[seagrass.mn.ssp370.2050]]*Table1[[#This Row],[seagrass.weights.ssp370.2050]]</f>
        <v>54.664232527380804</v>
      </c>
      <c r="BN192" s="5">
        <v>0.64591571434011397</v>
      </c>
      <c r="BO192" s="5">
        <v>3.6844776042071811E-3</v>
      </c>
      <c r="BP192" s="6">
        <f>(Table1[[#This Row],[corals.sd.ssp370.2050]]/Table1[[#This Row],[corals.mn.ssp370.2050]])^-1</f>
        <v>175.30727113188706</v>
      </c>
      <c r="BQ192" s="6">
        <f>Table1[[#This Row],[corals.weights.ssp370.2050]]*Table1[[#This Row],[corals.mn.ssp370.2050]]</f>
        <v>113.23372126216887</v>
      </c>
      <c r="BR192" s="5">
        <v>0.48721074941444231</v>
      </c>
      <c r="BS192" s="5">
        <v>0.14980361778509629</v>
      </c>
      <c r="BT192" s="6">
        <f>(Table1[[#This Row],[mangrove.sd.ssp370.2050]]/Table1[[#This Row],[mangrove.mn.ssp370.2050]])^-1</f>
        <v>3.2523296607788206</v>
      </c>
      <c r="BU192" s="6">
        <f>Table1[[#This Row],[mangrove.weights.ssp370.2050]]*Table1[[#This Row],[mangrove.mn.ssp370.2050]]</f>
        <v>1.5845699713708681</v>
      </c>
      <c r="BV192" s="7">
        <f t="shared" si="16"/>
        <v>0.63650858883182193</v>
      </c>
      <c r="BW192" s="5">
        <v>0.62324237860478093</v>
      </c>
      <c r="BX192" s="5">
        <v>7.105762662896321E-3</v>
      </c>
      <c r="BY192" s="8">
        <f>(Table1[[#This Row],[seagrass.sd.ssp370.2100]]/Table1[[#This Row],[seagrass.mn.ssp370.2100]])^-1</f>
        <v>87.709427991329264</v>
      </c>
      <c r="BZ192" s="8">
        <f>Table1[[#This Row],[seagrass.imp.ssp370.2100]]*Table1[[#This Row],[seagrass.mn.ssp370.2100]]</f>
        <v>54.664232527380804</v>
      </c>
      <c r="CA192" s="5">
        <v>0.64591571434011397</v>
      </c>
      <c r="CB192" s="5">
        <v>3.6844776042071811E-3</v>
      </c>
      <c r="CC192" s="8">
        <f>(Table1[[#This Row],[corals.sd.ssp370.2100]]/Table1[[#This Row],[corals.mn.ssp370.2100]])^-1</f>
        <v>175.30727113188706</v>
      </c>
      <c r="CD192" s="8">
        <f>Table1[[#This Row],[corals.weights.ssp370.2100]]*Table1[[#This Row],[corals.mn.ssp370.2100]]</f>
        <v>113.23372126216887</v>
      </c>
      <c r="CE192" s="5">
        <v>0.48948504812302468</v>
      </c>
      <c r="CF192" s="5">
        <v>0.16138125725008709</v>
      </c>
      <c r="CG192" s="12">
        <f>(Table1[[#This Row],[mangrove.sd.ssp370.2100]]/Table1[[#This Row],[mangrove.mn.ssp370.2100]])^-1</f>
        <v>3.0330972534467628</v>
      </c>
      <c r="CH192" s="17">
        <f>Table1[[#This Row],[mangrove.weights.ssp370.2100]]*Table1[[#This Row],[mangrove.mn.ssp370.2100]]</f>
        <v>1.4846557550652026</v>
      </c>
      <c r="CI192" s="9">
        <f t="shared" si="17"/>
        <v>0.63665754250309392</v>
      </c>
      <c r="CJ192" s="5"/>
      <c r="CL192" s="5"/>
      <c r="CM192" s="5"/>
      <c r="CP192" s="5"/>
      <c r="CT192" s="5"/>
    </row>
    <row r="193" spans="1:98" x14ac:dyDescent="0.25">
      <c r="A193" s="5" t="s">
        <v>236</v>
      </c>
      <c r="B193" s="5">
        <v>40.08934</v>
      </c>
      <c r="C193" s="5">
        <v>-3.8211020000000002</v>
      </c>
      <c r="E193" s="5">
        <v>0</v>
      </c>
      <c r="G193" s="5">
        <v>0</v>
      </c>
      <c r="I193" s="5">
        <v>0</v>
      </c>
      <c r="L193" s="6" t="str">
        <f>IF(Table1[[#This Row],[seagrass.mn.ssp126.2050]]="","",(Table1[[#This Row],[seagrass.sd.ssp126.2050]]/Table1[[#This Row],[seagrass.mn.ssp126.2050]])^-1)</f>
        <v/>
      </c>
      <c r="M193" s="6" t="str">
        <f>IF(Table1[[#This Row],[seagrass.weights.ssp126.2050]]="","",Table1[[#This Row],[seagrass.weights.ssp126.2050]]*Table1[[#This Row],[seagrass.mn.ssp126.2050]])</f>
        <v/>
      </c>
      <c r="P193" s="6" t="str">
        <f>IF(Table1[[#This Row],[corals.mn.ssp126.2050]]="","",(Table1[[#This Row],[corals.sd.ssp126.2050]]/Table1[[#This Row],[corals.mn.ssp126.2050]])^-1)</f>
        <v/>
      </c>
      <c r="Q193" s="6" t="str">
        <f>IF(Table1[[#This Row],[coral.weights.ssp126.2050]]="","",Table1[[#This Row],[coral.weights.ssp126.2050]]*Table1[[#This Row],[corals.mn.ssp126.2050]])</f>
        <v/>
      </c>
      <c r="T193" s="6" t="str">
        <f>IF(Table1[[#This Row],[mangrove.mn.ssp126.2050]]="","",(Table1[[#This Row],[mangrove.sd.ssp126.2050]]/Table1[[#This Row],[mangrove.mn.ssp126.2050]])^-1)</f>
        <v/>
      </c>
      <c r="U193" s="6" t="str">
        <f>IF(Table1[[#This Row],[mangrove.weights.ssp126.2050]]="","",Table1[[#This Row],[mangrove.weights.ssp126.2050]]*Table1[[#This Row],[mangrove.mn.ssp126.2050]])</f>
        <v/>
      </c>
      <c r="V193" s="7" t="e">
        <f t="shared" si="12"/>
        <v>#DIV/0!</v>
      </c>
      <c r="Y193" s="6" t="str">
        <f>IF(Table1[[#This Row],[seagrass.mn.ssp126.2100]]="", "", (Table1[[#This Row],[seagrass.sd.ssp126.2100]]/Table1[[#This Row],[seagrass.mn.ssp126.2100]])^-1)</f>
        <v/>
      </c>
      <c r="Z193" s="6" t="str">
        <f>IF(Table1[[#This Row],[seagrass.weights.ssp126.2100]]="","", Table1[[#This Row],[seagrass.weights.ssp126.2100]]*Table1[[#This Row],[seagrass.mn.ssp126.2100]])</f>
        <v/>
      </c>
      <c r="AC193" s="6" t="str">
        <f>IF(Table1[[#This Row],[corals.mn.ssp126.2100]]="","",(Table1[[#This Row],[corals.sd.ssp126.2100]]/Table1[[#This Row],[corals.mn.ssp126.2100]])^-1)</f>
        <v/>
      </c>
      <c r="AD193" s="6" t="str">
        <f>IF( Table1[[#This Row],[Coral.weights.ssp126.2100]]="","", Table1[[#This Row],[Coral.weights.ssp126.2100]]*Table1[[#This Row],[corals.mn.ssp126.2100]])</f>
        <v/>
      </c>
      <c r="AG193" s="8" t="str">
        <f>IF(Table1[[#This Row],[mangrove.mn.ssp126.2100]]="","",(Table1[[#This Row],[mangrove.sd.ssp126.2100]]/Table1[[#This Row],[mangrove.mn.ssp126.2100]])^-1)</f>
        <v/>
      </c>
      <c r="AH193" s="6" t="str">
        <f>IF(Table1[[#This Row],[mangrove.weights.ssp126.2100]]="","",Table1[[#This Row],[mangrove.weights.ssp126.2100]]*Table1[[#This Row],[mangrove.mn.ssp126.2100]])</f>
        <v/>
      </c>
      <c r="AI193" s="7" t="e">
        <f t="shared" si="13"/>
        <v>#DIV/0!</v>
      </c>
      <c r="AL193" s="6" t="str">
        <f>IF(Table1[[#This Row],[seagrass.mn.ssp245.2050]]="","",(Table1[[#This Row],[seagrass.sd.ssp245.2050]]/Table1[[#This Row],[seagrass.mn.ssp245.2050]])^-1)</f>
        <v/>
      </c>
      <c r="AM193" s="6" t="str">
        <f>IF(Table1[[#This Row],[seagrass.weights.ssp245.2050]]="","",Table1[[#This Row],[seagrass.weights.ssp245.2050]]*Table1[[#This Row],[seagrass.mn.ssp245.2050]])</f>
        <v/>
      </c>
      <c r="AS193" s="5"/>
      <c r="AT193" s="8"/>
      <c r="AU193" s="8"/>
      <c r="AV193" s="7" t="e">
        <f t="shared" si="14"/>
        <v>#DIV/0!</v>
      </c>
      <c r="AX193" s="5"/>
      <c r="AY193" s="6"/>
      <c r="AZ193" s="6"/>
      <c r="BB193" s="5"/>
      <c r="BC193" s="8"/>
      <c r="BD193" s="8"/>
      <c r="BE193" s="5"/>
      <c r="BF193" s="5"/>
      <c r="BG193" s="6"/>
      <c r="BH193" s="6"/>
      <c r="BI193" s="7" t="e">
        <f t="shared" si="15"/>
        <v>#DIV/0!</v>
      </c>
      <c r="BK193" s="5"/>
      <c r="BL193" s="6"/>
      <c r="BM193" s="6"/>
      <c r="BO193" s="5"/>
      <c r="BP193" s="6"/>
      <c r="BQ193" s="6"/>
      <c r="BR193" s="5"/>
      <c r="BS193" s="5"/>
      <c r="BT193" s="6"/>
      <c r="BU193" s="6"/>
      <c r="BV193" s="7" t="e">
        <f t="shared" si="16"/>
        <v>#DIV/0!</v>
      </c>
      <c r="BX193" s="5"/>
      <c r="BY193" s="8"/>
      <c r="BZ193" s="8"/>
      <c r="CA193" s="5"/>
      <c r="CB193" s="5"/>
      <c r="CC193" s="8"/>
      <c r="CD193" s="8"/>
      <c r="CE193" s="5"/>
      <c r="CF193" s="5"/>
      <c r="CG193" s="12"/>
      <c r="CH193" s="17"/>
      <c r="CI193" s="9" t="e">
        <f t="shared" si="17"/>
        <v>#DIV/0!</v>
      </c>
      <c r="CJ193" s="5"/>
      <c r="CL193" s="5"/>
      <c r="CM193" s="5"/>
      <c r="CP193" s="5"/>
      <c r="CT193" s="5"/>
    </row>
    <row r="194" spans="1:98" x14ac:dyDescent="0.25">
      <c r="A194" s="5" t="s">
        <v>237</v>
      </c>
      <c r="B194" s="5">
        <v>55.33934</v>
      </c>
      <c r="C194" s="5">
        <v>-4.0711019999999998</v>
      </c>
      <c r="E194" s="5">
        <v>0</v>
      </c>
      <c r="G194" s="5">
        <v>0</v>
      </c>
      <c r="I194" s="5">
        <v>0</v>
      </c>
      <c r="L194" s="6" t="str">
        <f>IF(Table1[[#This Row],[seagrass.mn.ssp126.2050]]="","",(Table1[[#This Row],[seagrass.sd.ssp126.2050]]/Table1[[#This Row],[seagrass.mn.ssp126.2050]])^-1)</f>
        <v/>
      </c>
      <c r="M194" s="6" t="str">
        <f>IF(Table1[[#This Row],[seagrass.weights.ssp126.2050]]="","",Table1[[#This Row],[seagrass.weights.ssp126.2050]]*Table1[[#This Row],[seagrass.mn.ssp126.2050]])</f>
        <v/>
      </c>
      <c r="P194" s="6" t="str">
        <f>IF(Table1[[#This Row],[corals.mn.ssp126.2050]]="","",(Table1[[#This Row],[corals.sd.ssp126.2050]]/Table1[[#This Row],[corals.mn.ssp126.2050]])^-1)</f>
        <v/>
      </c>
      <c r="Q194" s="6" t="str">
        <f>IF(Table1[[#This Row],[coral.weights.ssp126.2050]]="","",Table1[[#This Row],[coral.weights.ssp126.2050]]*Table1[[#This Row],[corals.mn.ssp126.2050]])</f>
        <v/>
      </c>
      <c r="T194" s="6" t="str">
        <f>IF(Table1[[#This Row],[mangrove.mn.ssp126.2050]]="","",(Table1[[#This Row],[mangrove.sd.ssp126.2050]]/Table1[[#This Row],[mangrove.mn.ssp126.2050]])^-1)</f>
        <v/>
      </c>
      <c r="U194" s="6" t="str">
        <f>IF(Table1[[#This Row],[mangrove.weights.ssp126.2050]]="","",Table1[[#This Row],[mangrove.weights.ssp126.2050]]*Table1[[#This Row],[mangrove.mn.ssp126.2050]])</f>
        <v/>
      </c>
      <c r="V194" s="7" t="e">
        <f t="shared" ref="V194:V257" si="18">SUM(U194,Q194,M194)/SUM(T194,P194,L194)</f>
        <v>#DIV/0!</v>
      </c>
      <c r="Y194" s="6" t="str">
        <f>IF(Table1[[#This Row],[seagrass.mn.ssp126.2100]]="", "", (Table1[[#This Row],[seagrass.sd.ssp126.2100]]/Table1[[#This Row],[seagrass.mn.ssp126.2100]])^-1)</f>
        <v/>
      </c>
      <c r="Z194" s="6" t="str">
        <f>IF(Table1[[#This Row],[seagrass.weights.ssp126.2100]]="","", Table1[[#This Row],[seagrass.weights.ssp126.2100]]*Table1[[#This Row],[seagrass.mn.ssp126.2100]])</f>
        <v/>
      </c>
      <c r="AC194" s="6" t="str">
        <f>IF(Table1[[#This Row],[corals.mn.ssp126.2100]]="","",(Table1[[#This Row],[corals.sd.ssp126.2100]]/Table1[[#This Row],[corals.mn.ssp126.2100]])^-1)</f>
        <v/>
      </c>
      <c r="AD194" s="6" t="str">
        <f>IF( Table1[[#This Row],[Coral.weights.ssp126.2100]]="","", Table1[[#This Row],[Coral.weights.ssp126.2100]]*Table1[[#This Row],[corals.mn.ssp126.2100]])</f>
        <v/>
      </c>
      <c r="AG194" s="8" t="str">
        <f>IF(Table1[[#This Row],[mangrove.mn.ssp126.2100]]="","",(Table1[[#This Row],[mangrove.sd.ssp126.2100]]/Table1[[#This Row],[mangrove.mn.ssp126.2100]])^-1)</f>
        <v/>
      </c>
      <c r="AH194" s="6" t="str">
        <f>IF(Table1[[#This Row],[mangrove.weights.ssp126.2100]]="","",Table1[[#This Row],[mangrove.weights.ssp126.2100]]*Table1[[#This Row],[mangrove.mn.ssp126.2100]])</f>
        <v/>
      </c>
      <c r="AI194" s="7" t="e">
        <f t="shared" ref="AI194:AI257" si="19">SUM(AH194,AD194,Z194)/SUM(Y194,AC194,AG194)</f>
        <v>#DIV/0!</v>
      </c>
      <c r="AL194" s="6" t="str">
        <f>IF(Table1[[#This Row],[seagrass.mn.ssp245.2050]]="","",(Table1[[#This Row],[seagrass.sd.ssp245.2050]]/Table1[[#This Row],[seagrass.mn.ssp245.2050]])^-1)</f>
        <v/>
      </c>
      <c r="AM194" s="6" t="str">
        <f>IF(Table1[[#This Row],[seagrass.weights.ssp245.2050]]="","",Table1[[#This Row],[seagrass.weights.ssp245.2050]]*Table1[[#This Row],[seagrass.mn.ssp245.2050]])</f>
        <v/>
      </c>
      <c r="AS194" s="5"/>
      <c r="AT194" s="8"/>
      <c r="AU194" s="8"/>
      <c r="AV194" s="7" t="e">
        <f t="shared" si="14"/>
        <v>#DIV/0!</v>
      </c>
      <c r="AX194" s="5"/>
      <c r="AY194" s="6"/>
      <c r="AZ194" s="6"/>
      <c r="BB194" s="5"/>
      <c r="BC194" s="8"/>
      <c r="BD194" s="8"/>
      <c r="BE194" s="5"/>
      <c r="BF194" s="5"/>
      <c r="BG194" s="6"/>
      <c r="BH194" s="6"/>
      <c r="BI194" s="7" t="e">
        <f t="shared" si="15"/>
        <v>#DIV/0!</v>
      </c>
      <c r="BK194" s="5"/>
      <c r="BL194" s="6"/>
      <c r="BM194" s="6"/>
      <c r="BO194" s="5"/>
      <c r="BP194" s="6"/>
      <c r="BQ194" s="6"/>
      <c r="BR194" s="5"/>
      <c r="BS194" s="5"/>
      <c r="BT194" s="6"/>
      <c r="BU194" s="6"/>
      <c r="BV194" s="7" t="e">
        <f t="shared" si="16"/>
        <v>#DIV/0!</v>
      </c>
      <c r="BX194" s="5"/>
      <c r="BY194" s="8"/>
      <c r="BZ194" s="8"/>
      <c r="CA194" s="5"/>
      <c r="CB194" s="5"/>
      <c r="CC194" s="8"/>
      <c r="CD194" s="8"/>
      <c r="CE194" s="5"/>
      <c r="CF194" s="5"/>
      <c r="CG194" s="12"/>
      <c r="CH194" s="17"/>
      <c r="CI194" s="9" t="e">
        <f t="shared" si="17"/>
        <v>#DIV/0!</v>
      </c>
      <c r="CJ194" s="5"/>
      <c r="CL194" s="5"/>
      <c r="CM194" s="5"/>
      <c r="CP194" s="5"/>
      <c r="CT194" s="5"/>
    </row>
    <row r="195" spans="1:98" x14ac:dyDescent="0.25">
      <c r="A195" s="5" t="s">
        <v>238</v>
      </c>
      <c r="B195" s="5">
        <v>55.58934</v>
      </c>
      <c r="C195" s="5">
        <v>-4.0711019999999998</v>
      </c>
      <c r="E195" s="5">
        <v>0</v>
      </c>
      <c r="G195" s="5">
        <v>0</v>
      </c>
      <c r="I195" s="5">
        <v>0</v>
      </c>
      <c r="L195" s="6" t="str">
        <f>IF(Table1[[#This Row],[seagrass.mn.ssp126.2050]]="","",(Table1[[#This Row],[seagrass.sd.ssp126.2050]]/Table1[[#This Row],[seagrass.mn.ssp126.2050]])^-1)</f>
        <v/>
      </c>
      <c r="M195" s="6" t="str">
        <f>IF(Table1[[#This Row],[seagrass.weights.ssp126.2050]]="","",Table1[[#This Row],[seagrass.weights.ssp126.2050]]*Table1[[#This Row],[seagrass.mn.ssp126.2050]])</f>
        <v/>
      </c>
      <c r="P195" s="6" t="str">
        <f>IF(Table1[[#This Row],[corals.mn.ssp126.2050]]="","",(Table1[[#This Row],[corals.sd.ssp126.2050]]/Table1[[#This Row],[corals.mn.ssp126.2050]])^-1)</f>
        <v/>
      </c>
      <c r="Q195" s="6" t="str">
        <f>IF(Table1[[#This Row],[coral.weights.ssp126.2050]]="","",Table1[[#This Row],[coral.weights.ssp126.2050]]*Table1[[#This Row],[corals.mn.ssp126.2050]])</f>
        <v/>
      </c>
      <c r="T195" s="6" t="str">
        <f>IF(Table1[[#This Row],[mangrove.mn.ssp126.2050]]="","",(Table1[[#This Row],[mangrove.sd.ssp126.2050]]/Table1[[#This Row],[mangrove.mn.ssp126.2050]])^-1)</f>
        <v/>
      </c>
      <c r="U195" s="6" t="str">
        <f>IF(Table1[[#This Row],[mangrove.weights.ssp126.2050]]="","",Table1[[#This Row],[mangrove.weights.ssp126.2050]]*Table1[[#This Row],[mangrove.mn.ssp126.2050]])</f>
        <v/>
      </c>
      <c r="V195" s="7" t="e">
        <f t="shared" si="18"/>
        <v>#DIV/0!</v>
      </c>
      <c r="Y195" s="6" t="str">
        <f>IF(Table1[[#This Row],[seagrass.mn.ssp126.2100]]="", "", (Table1[[#This Row],[seagrass.sd.ssp126.2100]]/Table1[[#This Row],[seagrass.mn.ssp126.2100]])^-1)</f>
        <v/>
      </c>
      <c r="Z195" s="6" t="str">
        <f>IF(Table1[[#This Row],[seagrass.weights.ssp126.2100]]="","", Table1[[#This Row],[seagrass.weights.ssp126.2100]]*Table1[[#This Row],[seagrass.mn.ssp126.2100]])</f>
        <v/>
      </c>
      <c r="AC195" s="6" t="str">
        <f>IF(Table1[[#This Row],[corals.mn.ssp126.2100]]="","",(Table1[[#This Row],[corals.sd.ssp126.2100]]/Table1[[#This Row],[corals.mn.ssp126.2100]])^-1)</f>
        <v/>
      </c>
      <c r="AD195" s="6" t="str">
        <f>IF( Table1[[#This Row],[Coral.weights.ssp126.2100]]="","", Table1[[#This Row],[Coral.weights.ssp126.2100]]*Table1[[#This Row],[corals.mn.ssp126.2100]])</f>
        <v/>
      </c>
      <c r="AG195" s="8" t="str">
        <f>IF(Table1[[#This Row],[mangrove.mn.ssp126.2100]]="","",(Table1[[#This Row],[mangrove.sd.ssp126.2100]]/Table1[[#This Row],[mangrove.mn.ssp126.2100]])^-1)</f>
        <v/>
      </c>
      <c r="AH195" s="6" t="str">
        <f>IF(Table1[[#This Row],[mangrove.weights.ssp126.2100]]="","",Table1[[#This Row],[mangrove.weights.ssp126.2100]]*Table1[[#This Row],[mangrove.mn.ssp126.2100]])</f>
        <v/>
      </c>
      <c r="AI195" s="7" t="e">
        <f t="shared" si="19"/>
        <v>#DIV/0!</v>
      </c>
      <c r="AL195" s="6" t="str">
        <f>IF(Table1[[#This Row],[seagrass.mn.ssp245.2050]]="","",(Table1[[#This Row],[seagrass.sd.ssp245.2050]]/Table1[[#This Row],[seagrass.mn.ssp245.2050]])^-1)</f>
        <v/>
      </c>
      <c r="AM195" s="6" t="str">
        <f>IF(Table1[[#This Row],[seagrass.weights.ssp245.2050]]="","",Table1[[#This Row],[seagrass.weights.ssp245.2050]]*Table1[[#This Row],[seagrass.mn.ssp245.2050]])</f>
        <v/>
      </c>
      <c r="AS195" s="5"/>
      <c r="AT195" s="8"/>
      <c r="AU195" s="8"/>
      <c r="AV195" s="7" t="e">
        <f t="shared" ref="AV195:AV258" si="20">SUM(AU195,AQ195,AM195)/SUM(AT195,AP195,AL195)</f>
        <v>#DIV/0!</v>
      </c>
      <c r="AX195" s="5"/>
      <c r="AY195" s="6"/>
      <c r="AZ195" s="6"/>
      <c r="BB195" s="5"/>
      <c r="BC195" s="8"/>
      <c r="BD195" s="8"/>
      <c r="BE195" s="5"/>
      <c r="BF195" s="5"/>
      <c r="BG195" s="6"/>
      <c r="BH195" s="6"/>
      <c r="BI195" s="7" t="e">
        <f t="shared" ref="BI195:BI258" si="21">SUM(BH195,BD195,AZ195)/SUM(BG195,BC195,AY195)</f>
        <v>#DIV/0!</v>
      </c>
      <c r="BK195" s="5"/>
      <c r="BL195" s="6"/>
      <c r="BM195" s="6"/>
      <c r="BO195" s="5"/>
      <c r="BP195" s="6"/>
      <c r="BQ195" s="6"/>
      <c r="BR195" s="5"/>
      <c r="BS195" s="5"/>
      <c r="BT195" s="6"/>
      <c r="BU195" s="6"/>
      <c r="BV195" s="7" t="e">
        <f t="shared" ref="BV195:BV258" si="22">SUM(BU195,BQ195,BM195)/SUM(BT195,BP195,BL195)</f>
        <v>#DIV/0!</v>
      </c>
      <c r="BX195" s="5"/>
      <c r="BY195" s="8"/>
      <c r="BZ195" s="8"/>
      <c r="CA195" s="5"/>
      <c r="CB195" s="5"/>
      <c r="CC195" s="8"/>
      <c r="CD195" s="8"/>
      <c r="CE195" s="5"/>
      <c r="CF195" s="5"/>
      <c r="CG195" s="12"/>
      <c r="CH195" s="17"/>
      <c r="CI195" s="9" t="e">
        <f t="shared" ref="CI195:CI258" si="23">SUM(CH195,CD195,BZ195)/SUM(CG195,CC195,BY195)</f>
        <v>#DIV/0!</v>
      </c>
      <c r="CJ195" s="5"/>
      <c r="CL195" s="5"/>
      <c r="CM195" s="5"/>
      <c r="CP195" s="5"/>
      <c r="CT195" s="5"/>
    </row>
    <row r="196" spans="1:98" x14ac:dyDescent="0.25">
      <c r="A196" s="5" t="s">
        <v>239</v>
      </c>
      <c r="B196" s="5">
        <v>55.83934</v>
      </c>
      <c r="C196" s="5">
        <v>-4.0711019999999998</v>
      </c>
      <c r="D196" s="5">
        <v>20000</v>
      </c>
      <c r="E196" s="5">
        <v>1</v>
      </c>
      <c r="F196" s="5">
        <v>100000</v>
      </c>
      <c r="G196" s="5">
        <v>1</v>
      </c>
      <c r="I196" s="5">
        <v>0</v>
      </c>
      <c r="J196" s="5">
        <v>0.26667915041920709</v>
      </c>
      <c r="K196" s="5">
        <v>5.9847413929508778E-2</v>
      </c>
      <c r="L196" s="6">
        <f>IF(Table1[[#This Row],[seagrass.mn.ssp126.2050]]="","",(Table1[[#This Row],[seagrass.sd.ssp126.2050]]/Table1[[#This Row],[seagrass.mn.ssp126.2050]])^-1)</f>
        <v>4.4559845264711839</v>
      </c>
      <c r="M196" s="6">
        <f>IF(Table1[[#This Row],[seagrass.weights.ssp126.2050]]="","",Table1[[#This Row],[seagrass.weights.ssp126.2050]]*Table1[[#This Row],[seagrass.mn.ssp126.2050]])</f>
        <v>1.1883181678004682</v>
      </c>
      <c r="N196" s="5">
        <v>0.1768000668110046</v>
      </c>
      <c r="O196" s="5">
        <v>0.1041348417771415</v>
      </c>
      <c r="P196" s="6">
        <f>IF(Table1[[#This Row],[corals.mn.ssp126.2050]]="","",(Table1[[#This Row],[corals.sd.ssp126.2050]]/Table1[[#This Row],[corals.mn.ssp126.2050]])^-1)</f>
        <v>1.6977993512428207</v>
      </c>
      <c r="Q196" s="6">
        <f>IF(Table1[[#This Row],[coral.weights.ssp126.2050]]="","",Table1[[#This Row],[coral.weights.ssp126.2050]]*Table1[[#This Row],[corals.mn.ssp126.2050]])</f>
        <v>0.30017103873141099</v>
      </c>
      <c r="T196" s="6" t="str">
        <f>IF(Table1[[#This Row],[mangrove.mn.ssp126.2050]]="","",(Table1[[#This Row],[mangrove.sd.ssp126.2050]]/Table1[[#This Row],[mangrove.mn.ssp126.2050]])^-1)</f>
        <v/>
      </c>
      <c r="U196" s="6" t="str">
        <f>IF(Table1[[#This Row],[mangrove.weights.ssp126.2050]]="","",Table1[[#This Row],[mangrove.weights.ssp126.2050]]*Table1[[#This Row],[mangrove.mn.ssp126.2050]])</f>
        <v/>
      </c>
      <c r="V196" s="7">
        <f t="shared" si="18"/>
        <v>0.24188194387561432</v>
      </c>
      <c r="W196" s="5">
        <v>0.26782869111321028</v>
      </c>
      <c r="X196" s="5">
        <v>6.1473109969467803E-2</v>
      </c>
      <c r="Y196" s="6">
        <f>IF(Table1[[#This Row],[seagrass.mn.ssp126.2100]]="", "", (Table1[[#This Row],[seagrass.sd.ssp126.2100]]/Table1[[#This Row],[seagrass.mn.ssp126.2100]])^-1)</f>
        <v>4.3568430366746416</v>
      </c>
      <c r="Z196" s="6">
        <f>IF(Table1[[#This Row],[seagrass.weights.ssp126.2100]]="","", Table1[[#This Row],[seagrass.weights.ssp126.2100]]*Table1[[#This Row],[seagrass.mn.ssp126.2100]])</f>
        <v>1.1668875678982737</v>
      </c>
      <c r="AA196" s="5">
        <v>0.1849315033539321</v>
      </c>
      <c r="AB196" s="5">
        <v>9.7194173228630859E-2</v>
      </c>
      <c r="AC196" s="6">
        <f>IF(Table1[[#This Row],[corals.mn.ssp126.2100]]="","",(Table1[[#This Row],[corals.sd.ssp126.2100]]/Table1[[#This Row],[corals.mn.ssp126.2100]])^-1)</f>
        <v>1.9027015428066436</v>
      </c>
      <c r="AD196" s="6">
        <f>IF( Table1[[#This Row],[Coral.weights.ssp126.2100]]="","", Table1[[#This Row],[Coral.weights.ssp126.2100]]*Table1[[#This Row],[corals.mn.ssp126.2100]])</f>
        <v>0.35186945674507858</v>
      </c>
      <c r="AG196" s="8" t="str">
        <f>IF(Table1[[#This Row],[mangrove.mn.ssp126.2100]]="","",(Table1[[#This Row],[mangrove.sd.ssp126.2100]]/Table1[[#This Row],[mangrove.mn.ssp126.2100]])^-1)</f>
        <v/>
      </c>
      <c r="AH196" s="6" t="str">
        <f>IF(Table1[[#This Row],[mangrove.weights.ssp126.2100]]="","",Table1[[#This Row],[mangrove.weights.ssp126.2100]]*Table1[[#This Row],[mangrove.mn.ssp126.2100]])</f>
        <v/>
      </c>
      <c r="AI196" s="7">
        <f t="shared" si="19"/>
        <v>0.24263059482343496</v>
      </c>
      <c r="AJ196" s="5">
        <v>0.23423220919485671</v>
      </c>
      <c r="AK196" s="5">
        <v>3.2891906440665447E-2</v>
      </c>
      <c r="AL196" s="6">
        <f>IF(Table1[[#This Row],[seagrass.mn.ssp245.2050]]="","",(Table1[[#This Row],[seagrass.sd.ssp245.2050]]/Table1[[#This Row],[seagrass.mn.ssp245.2050]])^-1)</f>
        <v>7.1212719036944296</v>
      </c>
      <c r="AM196" s="6">
        <f>IF(Table1[[#This Row],[seagrass.weights.ssp245.2050]]="","",Table1[[#This Row],[seagrass.weights.ssp245.2050]]*Table1[[#This Row],[seagrass.mn.ssp245.2050]])</f>
        <v>1.6680312502796091</v>
      </c>
      <c r="AN196" s="5">
        <v>0.13763341309258481</v>
      </c>
      <c r="AO196" s="5">
        <v>7.0694921551316445E-2</v>
      </c>
      <c r="AP196" s="6">
        <f>(Table1[[#This Row],[corals.sd.ssp245.2050]]/Table1[[#This Row],[corals.mn.ssp245.2050]])^-1</f>
        <v>1.9468642170099684</v>
      </c>
      <c r="AQ196" s="6">
        <f>Table1[[#This Row],[coral.weights.ssp245.2050]]*Table1[[#This Row],[corals.mn.ssp245.2050]]</f>
        <v>0.26795356701490464</v>
      </c>
      <c r="AS196" s="5"/>
      <c r="AT196" s="8"/>
      <c r="AU196" s="8"/>
      <c r="AV196" s="7">
        <f t="shared" si="20"/>
        <v>0.21349313591293217</v>
      </c>
      <c r="AW196" s="5">
        <v>0.21766737864884089</v>
      </c>
      <c r="AX196" s="5">
        <v>9.4656984240778924E-3</v>
      </c>
      <c r="AY196" s="6">
        <f>(Table1[[#This Row],[seagrass.sd.ssp245.2100]]/Table1[[#This Row],[seagrass.mn.ssp245.2100]])^-1</f>
        <v>22.995384904209548</v>
      </c>
      <c r="AZ196" s="6">
        <f>Table1[[#This Row],[seagrass.weights.ssp245.2100]]*Table1[[#This Row],[seagrass.mn.ssp245.2100]]</f>
        <v>5.0053451531204196</v>
      </c>
      <c r="BA196" s="5">
        <v>0.1218521900324633</v>
      </c>
      <c r="BB196" s="5">
        <v>7.9865528242278883E-3</v>
      </c>
      <c r="BC196" s="8">
        <f>(Table1[[#This Row],[corals.sd.ssp245.2100]]/Table1[[#This Row],[corals.mn.ssp245.2100]])^-1</f>
        <v>15.257169484037506</v>
      </c>
      <c r="BD196" s="8">
        <f>Table1[[#This Row],[corals.weights.ssp245.2100]]*Table1[[#This Row],[corals.mn.ssp245.2100]]</f>
        <v>1.8591195153264382</v>
      </c>
      <c r="BE196" s="5"/>
      <c r="BF196" s="5"/>
      <c r="BG196" s="6"/>
      <c r="BH196" s="6"/>
      <c r="BI196" s="7">
        <f t="shared" si="21"/>
        <v>0.17945114458959993</v>
      </c>
      <c r="BJ196" s="5">
        <v>0.2009700842821211</v>
      </c>
      <c r="BK196" s="5">
        <v>7.3139389077441176E-3</v>
      </c>
      <c r="BL196" s="6">
        <f>(Table1[[#This Row],[seagrass.sd.ssp370.2050]]/Table1[[#This Row],[seagrass.mn.ssp370.2050]])^-1</f>
        <v>27.477681563532158</v>
      </c>
      <c r="BM196" s="6">
        <f>Table1[[#This Row],[seagrass.mn.ssp370.2050]]*Table1[[#This Row],[seagrass.weights.ssp370.2050]]</f>
        <v>5.5221919797003425</v>
      </c>
      <c r="BN196" s="5">
        <v>0.1162048443721472</v>
      </c>
      <c r="BO196" s="5">
        <f>NonZeroMin!$C$17</f>
        <v>8.8537505761509139E-4</v>
      </c>
      <c r="BP196" s="6">
        <f>(Table1[[#This Row],[corals.sd.ssp370.2050]]/Table1[[#This Row],[corals.mn.ssp370.2050]])^-1</f>
        <v>131.24928624617544</v>
      </c>
      <c r="BQ196" s="6">
        <f>Table1[[#This Row],[corals.weights.ssp370.2050]]*Table1[[#This Row],[corals.mn.ssp370.2050]]</f>
        <v>15.251802882192218</v>
      </c>
      <c r="BR196" s="5"/>
      <c r="BS196" s="5"/>
      <c r="BT196" s="6"/>
      <c r="BU196" s="6"/>
      <c r="BV196" s="7">
        <f t="shared" si="22"/>
        <v>0.13087879866008528</v>
      </c>
      <c r="BW196" s="5">
        <v>0.2009700842821211</v>
      </c>
      <c r="BX196" s="5">
        <v>7.3139389077441176E-3</v>
      </c>
      <c r="BY196" s="8">
        <f>(Table1[[#This Row],[seagrass.sd.ssp370.2100]]/Table1[[#This Row],[seagrass.mn.ssp370.2100]])^-1</f>
        <v>27.477681563532158</v>
      </c>
      <c r="BZ196" s="8">
        <f>Table1[[#This Row],[seagrass.imp.ssp370.2100]]*Table1[[#This Row],[seagrass.mn.ssp370.2100]]</f>
        <v>5.5221919797003425</v>
      </c>
      <c r="CA196" s="5">
        <v>0.1096852292023734</v>
      </c>
      <c r="CB196" s="5">
        <v>9.2201281945474452E-3</v>
      </c>
      <c r="CC196" s="8">
        <f>(Table1[[#This Row],[corals.sd.ssp370.2100]]/Table1[[#This Row],[corals.mn.ssp370.2100]])^-1</f>
        <v>11.896280278102697</v>
      </c>
      <c r="CD196" s="8">
        <f>Table1[[#This Row],[corals.weights.ssp370.2100]]*Table1[[#This Row],[corals.mn.ssp370.2100]]</f>
        <v>1.3048462289593687</v>
      </c>
      <c r="CE196" s="5"/>
      <c r="CF196" s="5"/>
      <c r="CG196" s="12"/>
      <c r="CH196" s="17"/>
      <c r="CI196" s="9">
        <f t="shared" si="23"/>
        <v>0.17338966894209407</v>
      </c>
      <c r="CJ196" s="5"/>
      <c r="CL196" s="5"/>
      <c r="CM196" s="5"/>
      <c r="CP196" s="5"/>
      <c r="CT196" s="5"/>
    </row>
    <row r="197" spans="1:98" x14ac:dyDescent="0.25">
      <c r="A197" s="5" t="s">
        <v>240</v>
      </c>
      <c r="B197" s="5">
        <v>56.08934</v>
      </c>
      <c r="C197" s="5">
        <v>-4.0711019999999998</v>
      </c>
      <c r="E197" s="5">
        <v>0</v>
      </c>
      <c r="G197" s="5">
        <v>0</v>
      </c>
      <c r="I197" s="5">
        <v>0</v>
      </c>
      <c r="L197" s="6" t="str">
        <f>IF(Table1[[#This Row],[seagrass.mn.ssp126.2050]]="","",(Table1[[#This Row],[seagrass.sd.ssp126.2050]]/Table1[[#This Row],[seagrass.mn.ssp126.2050]])^-1)</f>
        <v/>
      </c>
      <c r="M197" s="6" t="str">
        <f>IF(Table1[[#This Row],[seagrass.weights.ssp126.2050]]="","",Table1[[#This Row],[seagrass.weights.ssp126.2050]]*Table1[[#This Row],[seagrass.mn.ssp126.2050]])</f>
        <v/>
      </c>
      <c r="P197" s="6" t="str">
        <f>IF(Table1[[#This Row],[corals.mn.ssp126.2050]]="","",(Table1[[#This Row],[corals.sd.ssp126.2050]]/Table1[[#This Row],[corals.mn.ssp126.2050]])^-1)</f>
        <v/>
      </c>
      <c r="Q197" s="6" t="str">
        <f>IF(Table1[[#This Row],[coral.weights.ssp126.2050]]="","",Table1[[#This Row],[coral.weights.ssp126.2050]]*Table1[[#This Row],[corals.mn.ssp126.2050]])</f>
        <v/>
      </c>
      <c r="T197" s="6" t="str">
        <f>IF(Table1[[#This Row],[mangrove.mn.ssp126.2050]]="","",(Table1[[#This Row],[mangrove.sd.ssp126.2050]]/Table1[[#This Row],[mangrove.mn.ssp126.2050]])^-1)</f>
        <v/>
      </c>
      <c r="U197" s="6" t="str">
        <f>IF(Table1[[#This Row],[mangrove.weights.ssp126.2050]]="","",Table1[[#This Row],[mangrove.weights.ssp126.2050]]*Table1[[#This Row],[mangrove.mn.ssp126.2050]])</f>
        <v/>
      </c>
      <c r="V197" s="7" t="e">
        <f t="shared" si="18"/>
        <v>#DIV/0!</v>
      </c>
      <c r="Y197" s="6" t="str">
        <f>IF(Table1[[#This Row],[seagrass.mn.ssp126.2100]]="", "", (Table1[[#This Row],[seagrass.sd.ssp126.2100]]/Table1[[#This Row],[seagrass.mn.ssp126.2100]])^-1)</f>
        <v/>
      </c>
      <c r="Z197" s="6" t="str">
        <f>IF(Table1[[#This Row],[seagrass.weights.ssp126.2100]]="","", Table1[[#This Row],[seagrass.weights.ssp126.2100]]*Table1[[#This Row],[seagrass.mn.ssp126.2100]])</f>
        <v/>
      </c>
      <c r="AC197" s="6" t="str">
        <f>IF(Table1[[#This Row],[corals.mn.ssp126.2100]]="","",(Table1[[#This Row],[corals.sd.ssp126.2100]]/Table1[[#This Row],[corals.mn.ssp126.2100]])^-1)</f>
        <v/>
      </c>
      <c r="AD197" s="6" t="str">
        <f>IF( Table1[[#This Row],[Coral.weights.ssp126.2100]]="","", Table1[[#This Row],[Coral.weights.ssp126.2100]]*Table1[[#This Row],[corals.mn.ssp126.2100]])</f>
        <v/>
      </c>
      <c r="AG197" s="8" t="str">
        <f>IF(Table1[[#This Row],[mangrove.mn.ssp126.2100]]="","",(Table1[[#This Row],[mangrove.sd.ssp126.2100]]/Table1[[#This Row],[mangrove.mn.ssp126.2100]])^-1)</f>
        <v/>
      </c>
      <c r="AH197" s="6" t="str">
        <f>IF(Table1[[#This Row],[mangrove.weights.ssp126.2100]]="","",Table1[[#This Row],[mangrove.weights.ssp126.2100]]*Table1[[#This Row],[mangrove.mn.ssp126.2100]])</f>
        <v/>
      </c>
      <c r="AI197" s="7" t="e">
        <f t="shared" si="19"/>
        <v>#DIV/0!</v>
      </c>
      <c r="AL197" s="6" t="str">
        <f>IF(Table1[[#This Row],[seagrass.mn.ssp245.2050]]="","",(Table1[[#This Row],[seagrass.sd.ssp245.2050]]/Table1[[#This Row],[seagrass.mn.ssp245.2050]])^-1)</f>
        <v/>
      </c>
      <c r="AM197" s="6" t="str">
        <f>IF(Table1[[#This Row],[seagrass.weights.ssp245.2050]]="","",Table1[[#This Row],[seagrass.weights.ssp245.2050]]*Table1[[#This Row],[seagrass.mn.ssp245.2050]])</f>
        <v/>
      </c>
      <c r="AS197" s="5"/>
      <c r="AT197" s="8"/>
      <c r="AU197" s="8"/>
      <c r="AV197" s="7" t="e">
        <f t="shared" si="20"/>
        <v>#DIV/0!</v>
      </c>
      <c r="AX197" s="5"/>
      <c r="AY197" s="6"/>
      <c r="AZ197" s="6"/>
      <c r="BB197" s="5"/>
      <c r="BC197" s="8"/>
      <c r="BD197" s="8"/>
      <c r="BE197" s="5"/>
      <c r="BF197" s="5"/>
      <c r="BG197" s="6"/>
      <c r="BH197" s="6"/>
      <c r="BI197" s="7" t="e">
        <f t="shared" si="21"/>
        <v>#DIV/0!</v>
      </c>
      <c r="BK197" s="5"/>
      <c r="BL197" s="6"/>
      <c r="BM197" s="6"/>
      <c r="BO197" s="5"/>
      <c r="BP197" s="6"/>
      <c r="BQ197" s="6"/>
      <c r="BR197" s="5"/>
      <c r="BS197" s="5"/>
      <c r="BT197" s="6"/>
      <c r="BU197" s="6"/>
      <c r="BV197" s="7" t="e">
        <f t="shared" si="22"/>
        <v>#DIV/0!</v>
      </c>
      <c r="BX197" s="5"/>
      <c r="BY197" s="8"/>
      <c r="BZ197" s="8"/>
      <c r="CA197" s="5"/>
      <c r="CB197" s="5"/>
      <c r="CC197" s="8"/>
      <c r="CD197" s="8"/>
      <c r="CE197" s="5"/>
      <c r="CF197" s="5"/>
      <c r="CG197" s="12"/>
      <c r="CH197" s="17"/>
      <c r="CI197" s="9" t="e">
        <f t="shared" si="23"/>
        <v>#DIV/0!</v>
      </c>
      <c r="CJ197" s="5"/>
      <c r="CL197" s="5"/>
      <c r="CM197" s="5"/>
      <c r="CP197" s="5"/>
      <c r="CT197" s="5"/>
    </row>
    <row r="198" spans="1:98" x14ac:dyDescent="0.25">
      <c r="A198" s="5" t="s">
        <v>241</v>
      </c>
      <c r="B198" s="5">
        <v>39.33934</v>
      </c>
      <c r="C198" s="5">
        <v>-4.0711019999999998</v>
      </c>
      <c r="E198" s="5">
        <v>0</v>
      </c>
      <c r="G198" s="5">
        <v>0</v>
      </c>
      <c r="I198" s="5">
        <v>0</v>
      </c>
      <c r="L198" s="6" t="str">
        <f>IF(Table1[[#This Row],[seagrass.mn.ssp126.2050]]="","",(Table1[[#This Row],[seagrass.sd.ssp126.2050]]/Table1[[#This Row],[seagrass.mn.ssp126.2050]])^-1)</f>
        <v/>
      </c>
      <c r="M198" s="6" t="str">
        <f>IF(Table1[[#This Row],[seagrass.weights.ssp126.2050]]="","",Table1[[#This Row],[seagrass.weights.ssp126.2050]]*Table1[[#This Row],[seagrass.mn.ssp126.2050]])</f>
        <v/>
      </c>
      <c r="P198" s="6" t="str">
        <f>IF(Table1[[#This Row],[corals.mn.ssp126.2050]]="","",(Table1[[#This Row],[corals.sd.ssp126.2050]]/Table1[[#This Row],[corals.mn.ssp126.2050]])^-1)</f>
        <v/>
      </c>
      <c r="Q198" s="6" t="str">
        <f>IF(Table1[[#This Row],[coral.weights.ssp126.2050]]="","",Table1[[#This Row],[coral.weights.ssp126.2050]]*Table1[[#This Row],[corals.mn.ssp126.2050]])</f>
        <v/>
      </c>
      <c r="T198" s="6" t="str">
        <f>IF(Table1[[#This Row],[mangrove.mn.ssp126.2050]]="","",(Table1[[#This Row],[mangrove.sd.ssp126.2050]]/Table1[[#This Row],[mangrove.mn.ssp126.2050]])^-1)</f>
        <v/>
      </c>
      <c r="U198" s="6" t="str">
        <f>IF(Table1[[#This Row],[mangrove.weights.ssp126.2050]]="","",Table1[[#This Row],[mangrove.weights.ssp126.2050]]*Table1[[#This Row],[mangrove.mn.ssp126.2050]])</f>
        <v/>
      </c>
      <c r="V198" s="7" t="e">
        <f t="shared" si="18"/>
        <v>#DIV/0!</v>
      </c>
      <c r="Y198" s="6" t="str">
        <f>IF(Table1[[#This Row],[seagrass.mn.ssp126.2100]]="", "", (Table1[[#This Row],[seagrass.sd.ssp126.2100]]/Table1[[#This Row],[seagrass.mn.ssp126.2100]])^-1)</f>
        <v/>
      </c>
      <c r="Z198" s="6" t="str">
        <f>IF(Table1[[#This Row],[seagrass.weights.ssp126.2100]]="","", Table1[[#This Row],[seagrass.weights.ssp126.2100]]*Table1[[#This Row],[seagrass.mn.ssp126.2100]])</f>
        <v/>
      </c>
      <c r="AC198" s="6" t="str">
        <f>IF(Table1[[#This Row],[corals.mn.ssp126.2100]]="","",(Table1[[#This Row],[corals.sd.ssp126.2100]]/Table1[[#This Row],[corals.mn.ssp126.2100]])^-1)</f>
        <v/>
      </c>
      <c r="AD198" s="6" t="str">
        <f>IF( Table1[[#This Row],[Coral.weights.ssp126.2100]]="","", Table1[[#This Row],[Coral.weights.ssp126.2100]]*Table1[[#This Row],[corals.mn.ssp126.2100]])</f>
        <v/>
      </c>
      <c r="AG198" s="8" t="str">
        <f>IF(Table1[[#This Row],[mangrove.mn.ssp126.2100]]="","",(Table1[[#This Row],[mangrove.sd.ssp126.2100]]/Table1[[#This Row],[mangrove.mn.ssp126.2100]])^-1)</f>
        <v/>
      </c>
      <c r="AH198" s="6" t="str">
        <f>IF(Table1[[#This Row],[mangrove.weights.ssp126.2100]]="","",Table1[[#This Row],[mangrove.weights.ssp126.2100]]*Table1[[#This Row],[mangrove.mn.ssp126.2100]])</f>
        <v/>
      </c>
      <c r="AI198" s="7" t="e">
        <f t="shared" si="19"/>
        <v>#DIV/0!</v>
      </c>
      <c r="AL198" s="6" t="str">
        <f>IF(Table1[[#This Row],[seagrass.mn.ssp245.2050]]="","",(Table1[[#This Row],[seagrass.sd.ssp245.2050]]/Table1[[#This Row],[seagrass.mn.ssp245.2050]])^-1)</f>
        <v/>
      </c>
      <c r="AM198" s="6" t="str">
        <f>IF(Table1[[#This Row],[seagrass.weights.ssp245.2050]]="","",Table1[[#This Row],[seagrass.weights.ssp245.2050]]*Table1[[#This Row],[seagrass.mn.ssp245.2050]])</f>
        <v/>
      </c>
      <c r="AS198" s="5"/>
      <c r="AT198" s="8"/>
      <c r="AU198" s="8"/>
      <c r="AV198" s="7" t="e">
        <f t="shared" si="20"/>
        <v>#DIV/0!</v>
      </c>
      <c r="AX198" s="5"/>
      <c r="AY198" s="6"/>
      <c r="AZ198" s="6"/>
      <c r="BB198" s="5"/>
      <c r="BC198" s="8"/>
      <c r="BD198" s="8"/>
      <c r="BE198" s="5"/>
      <c r="BF198" s="5"/>
      <c r="BG198" s="6"/>
      <c r="BH198" s="6"/>
      <c r="BI198" s="7" t="e">
        <f t="shared" si="21"/>
        <v>#DIV/0!</v>
      </c>
      <c r="BK198" s="5"/>
      <c r="BL198" s="6"/>
      <c r="BM198" s="6"/>
      <c r="BO198" s="5"/>
      <c r="BP198" s="6"/>
      <c r="BQ198" s="6"/>
      <c r="BR198" s="5"/>
      <c r="BS198" s="5"/>
      <c r="BT198" s="6"/>
      <c r="BU198" s="6"/>
      <c r="BV198" s="7" t="e">
        <f t="shared" si="22"/>
        <v>#DIV/0!</v>
      </c>
      <c r="BX198" s="5"/>
      <c r="BY198" s="8"/>
      <c r="BZ198" s="8"/>
      <c r="CA198" s="5"/>
      <c r="CB198" s="5"/>
      <c r="CC198" s="8"/>
      <c r="CD198" s="8"/>
      <c r="CE198" s="5"/>
      <c r="CF198" s="5"/>
      <c r="CG198" s="12"/>
      <c r="CH198" s="17"/>
      <c r="CI198" s="9" t="e">
        <f t="shared" si="23"/>
        <v>#DIV/0!</v>
      </c>
      <c r="CJ198" s="5"/>
      <c r="CL198" s="5"/>
      <c r="CM198" s="5"/>
      <c r="CP198" s="5"/>
      <c r="CT198" s="5"/>
    </row>
    <row r="199" spans="1:98" x14ac:dyDescent="0.25">
      <c r="A199" s="5" t="s">
        <v>242</v>
      </c>
      <c r="B199" s="5">
        <v>39.58934</v>
      </c>
      <c r="C199" s="5">
        <v>-4.0711019999999998</v>
      </c>
      <c r="D199" s="5">
        <v>9190000</v>
      </c>
      <c r="E199" s="5">
        <v>1</v>
      </c>
      <c r="F199" s="5">
        <v>3070000</v>
      </c>
      <c r="G199" s="5">
        <v>1</v>
      </c>
      <c r="H199" s="5">
        <v>29780000</v>
      </c>
      <c r="I199" s="5">
        <v>1</v>
      </c>
      <c r="J199" s="5">
        <v>0.66118377732667954</v>
      </c>
      <c r="K199" s="28">
        <f>NonZeroMin!$C$2</f>
        <v>9.6277348665939669E-4</v>
      </c>
      <c r="L199" s="6">
        <f>IF(Table1[[#This Row],[seagrass.mn.ssp126.2050]]="","",(Table1[[#This Row],[seagrass.sd.ssp126.2050]]/Table1[[#This Row],[seagrass.mn.ssp126.2050]])^-1)</f>
        <v>686.74904999807973</v>
      </c>
      <c r="M199" s="6">
        <f>IF(Table1[[#This Row],[seagrass.weights.ssp126.2050]]="","",Table1[[#This Row],[seagrass.weights.ssp126.2050]]*Table1[[#This Row],[seagrass.mn.ssp126.2050]])</f>
        <v>454.06733095323904</v>
      </c>
      <c r="N199" s="5">
        <v>0.67075550839847187</v>
      </c>
      <c r="O199" s="5">
        <f>NonZeroMin!$C$3</f>
        <v>8.8608041434714289E-4</v>
      </c>
      <c r="P199" s="6">
        <f>IF(Table1[[#This Row],[corals.mn.ssp126.2050]]="","",(Table1[[#This Row],[corals.sd.ssp126.2050]]/Table1[[#This Row],[corals.mn.ssp126.2050]])^-1)</f>
        <v>756.99168781727258</v>
      </c>
      <c r="Q199" s="6">
        <f>IF(Table1[[#This Row],[coral.weights.ssp126.2050]]="","",Table1[[#This Row],[coral.weights.ssp126.2050]]*Table1[[#This Row],[corals.mn.ssp126.2050]])</f>
        <v>507.75634441529195</v>
      </c>
      <c r="R199" s="5">
        <v>0.58888204542155009</v>
      </c>
      <c r="S199" s="5">
        <v>0.19596356329815079</v>
      </c>
      <c r="T199" s="6">
        <f>IF(Table1[[#This Row],[mangrove.mn.ssp126.2050]]="","",(Table1[[#This Row],[mangrove.sd.ssp126.2050]]/Table1[[#This Row],[mangrove.mn.ssp126.2050]])^-1)</f>
        <v>3.0050588768157342</v>
      </c>
      <c r="U199" s="6">
        <f>IF(Table1[[#This Row],[mangrove.weights.ssp126.2050]]="","",Table1[[#This Row],[mangrove.weights.ssp126.2050]]*Table1[[#This Row],[mangrove.mn.ssp126.2050]])</f>
        <v>1.7696252179914356</v>
      </c>
      <c r="V199" s="7">
        <f t="shared" si="18"/>
        <v>0.6660418871025422</v>
      </c>
      <c r="W199" s="5">
        <v>0.66118377732667954</v>
      </c>
      <c r="X199" s="5">
        <f>NonZeroMin!$C$5</f>
        <v>9.4124857450742275E-4</v>
      </c>
      <c r="Y199" s="6">
        <f>IF(Table1[[#This Row],[seagrass.mn.ssp126.2100]]="", "", (Table1[[#This Row],[seagrass.sd.ssp126.2100]]/Table1[[#This Row],[seagrass.mn.ssp126.2100]])^-1)</f>
        <v>702.45394812171946</v>
      </c>
      <c r="Z199" s="6">
        <f>IF(Table1[[#This Row],[seagrass.weights.ssp126.2100]]="","", Table1[[#This Row],[seagrass.weights.ssp126.2100]]*Table1[[#This Row],[seagrass.mn.ssp126.2100]])</f>
        <v>464.45115481715789</v>
      </c>
      <c r="AA199" s="5">
        <v>0.67075550839847187</v>
      </c>
      <c r="AB199" s="5">
        <f>NonZeroMin!$C$6</f>
        <v>9.0900273914041208E-4</v>
      </c>
      <c r="AC199" s="6">
        <f>IF(Table1[[#This Row],[corals.mn.ssp126.2100]]="","",(Table1[[#This Row],[corals.sd.ssp126.2100]]/Table1[[#This Row],[corals.mn.ssp126.2100]])^-1)</f>
        <v>737.90262616014127</v>
      </c>
      <c r="AD199" s="6">
        <f>IF( Table1[[#This Row],[Coral.weights.ssp126.2100]]="","", Table1[[#This Row],[Coral.weights.ssp126.2100]]*Table1[[#This Row],[corals.mn.ssp126.2100]])</f>
        <v>494.95225115861308</v>
      </c>
      <c r="AE199" s="5">
        <v>0.64599142341568705</v>
      </c>
      <c r="AF199" s="5">
        <v>0.10932383112540291</v>
      </c>
      <c r="AG199" s="8">
        <f>IF(Table1[[#This Row],[mangrove.mn.ssp126.2100]]="","",(Table1[[#This Row],[mangrove.sd.ssp126.2100]]/Table1[[#This Row],[mangrove.mn.ssp126.2100]])^-1)</f>
        <v>5.9089716923173397</v>
      </c>
      <c r="AH199" s="6">
        <f>IF(Table1[[#This Row],[mangrove.weights.ssp126.2100]]="","",Table1[[#This Row],[mangrove.weights.ssp126.2100]]*Table1[[#This Row],[mangrove.mn.ssp126.2100]])</f>
        <v>3.8171450344430795</v>
      </c>
      <c r="AI199" s="7">
        <f t="shared" si="19"/>
        <v>0.66600532225318698</v>
      </c>
      <c r="AJ199" s="5">
        <v>0.66118377732667954</v>
      </c>
      <c r="AK199" s="5">
        <f>NonZeroMin!$C$9</f>
        <v>9.4246577305150765E-4</v>
      </c>
      <c r="AL199" s="6">
        <f>IF(Table1[[#This Row],[seagrass.mn.ssp245.2050]]="","",(Table1[[#This Row],[seagrass.sd.ssp245.2050]]/Table1[[#This Row],[seagrass.mn.ssp245.2050]])^-1)</f>
        <v>701.54672586772494</v>
      </c>
      <c r="AM199" s="6">
        <f>IF(Table1[[#This Row],[seagrass.weights.ssp245.2050]]="","",Table1[[#This Row],[seagrass.weights.ssp245.2050]]*Table1[[#This Row],[seagrass.mn.ssp245.2050]])</f>
        <v>463.85131418038696</v>
      </c>
      <c r="AN199" s="5">
        <v>0.67075550839847187</v>
      </c>
      <c r="AO199" s="5">
        <f>NonZeroMin!$C$10</f>
        <v>8.871730941705804E-4</v>
      </c>
      <c r="AP199" s="6">
        <f>(Table1[[#This Row],[corals.sd.ssp245.2050]]/Table1[[#This Row],[corals.mn.ssp245.2050]])^-1</f>
        <v>756.05934490784148</v>
      </c>
      <c r="AQ199" s="6">
        <f>Table1[[#This Row],[coral.weights.ssp245.2050]]*Table1[[#This Row],[corals.mn.ssp245.2050]]</f>
        <v>507.13097027307481</v>
      </c>
      <c r="AR199" s="5">
        <v>0.58939910390310368</v>
      </c>
      <c r="AS199" s="5">
        <v>0.19950037119097219</v>
      </c>
      <c r="AT199" s="8">
        <f>(Table1[[#This Row],[mangrove.sd.ssp245.2050]]/Table1[[#This Row],[mangrove.mn.ssp245.2050]])^-1</f>
        <v>2.9543759762677331</v>
      </c>
      <c r="AU199" s="8">
        <f>Table1[[#This Row],[mangrove.mn.ssp245.2050]]*Table1[[#This Row],[mangrove.weights.ssp245.2050]]</f>
        <v>1.7413065530050589</v>
      </c>
      <c r="AV199" s="7">
        <f t="shared" si="20"/>
        <v>0.66599338162944488</v>
      </c>
      <c r="AW199" s="5">
        <v>0.66118377732667954</v>
      </c>
      <c r="AX199" s="5">
        <f>NonZeroMin!$C$12</f>
        <v>9.4048968592101831E-4</v>
      </c>
      <c r="AY199" s="6">
        <f>(Table1[[#This Row],[seagrass.sd.ssp245.2100]]/Table1[[#This Row],[seagrass.mn.ssp245.2100]])^-1</f>
        <v>703.02076378347999</v>
      </c>
      <c r="AZ199" s="6">
        <f>Table1[[#This Row],[seagrass.weights.ssp245.2100]]*Table1[[#This Row],[seagrass.mn.ssp245.2100]]</f>
        <v>464.82592413744862</v>
      </c>
      <c r="BA199" s="5">
        <v>0.67075550839847187</v>
      </c>
      <c r="BB199" s="5">
        <f>NonZeroMin!$C$13</f>
        <v>8.8505487379242798E-4</v>
      </c>
      <c r="BC199" s="8">
        <f>(Table1[[#This Row],[corals.sd.ssp245.2100]]/Table1[[#This Row],[corals.mn.ssp245.2100]])^-1</f>
        <v>757.86883758326633</v>
      </c>
      <c r="BD199" s="8">
        <f>Table1[[#This Row],[corals.weights.ssp245.2100]]*Table1[[#This Row],[corals.mn.ssp245.2100]]</f>
        <v>508.34469745252272</v>
      </c>
      <c r="BE199" s="5">
        <v>0.58959913164240707</v>
      </c>
      <c r="BF199" s="5">
        <v>9.1633046737377197E-2</v>
      </c>
      <c r="BG199" s="6">
        <f>(Table1[[#This Row],[mangrove.sd.ssp245.2100]]/Table1[[#This Row],[mangrove.mn.ssp245.2100]])^-1</f>
        <v>6.4343504077979006</v>
      </c>
      <c r="BH199" s="6">
        <f>Table1[[#This Row],[mangrove.weights.ssp245.2100]]*Table1[[#This Row],[mangrove.mn.ssp245.2100]]</f>
        <v>3.79368741312061</v>
      </c>
      <c r="BI199" s="7">
        <f t="shared" si="21"/>
        <v>0.66581364518828734</v>
      </c>
      <c r="BJ199" s="5">
        <v>0.66118377732667954</v>
      </c>
      <c r="BK199" s="5">
        <f>NonZeroMin!$C$16</f>
        <v>9.4033807947367773E-4</v>
      </c>
      <c r="BL199" s="6">
        <f>(Table1[[#This Row],[seagrass.sd.ssp370.2050]]/Table1[[#This Row],[seagrass.mn.ssp370.2050]])^-1</f>
        <v>703.13410863543322</v>
      </c>
      <c r="BM199" s="6">
        <f>Table1[[#This Row],[seagrass.mn.ssp370.2050]]*Table1[[#This Row],[seagrass.weights.ssp370.2050]]</f>
        <v>464.9008659148036</v>
      </c>
      <c r="BN199" s="5">
        <v>0.67075550839847187</v>
      </c>
      <c r="BO199" s="5">
        <f>NonZeroMin!$C$17</f>
        <v>8.8537505761509139E-4</v>
      </c>
      <c r="BP199" s="6">
        <f>(Table1[[#This Row],[corals.sd.ssp370.2050]]/Table1[[#This Row],[corals.mn.ssp370.2050]])^-1</f>
        <v>757.59476464727402</v>
      </c>
      <c r="BQ199" s="6">
        <f>Table1[[#This Row],[corals.weights.ssp370.2050]]*Table1[[#This Row],[corals.mn.ssp370.2050]]</f>
        <v>508.16086152100291</v>
      </c>
      <c r="BR199" s="5">
        <v>0.47659434225350877</v>
      </c>
      <c r="BS199" s="5">
        <v>0.2168857960681326</v>
      </c>
      <c r="BT199" s="6">
        <f>(Table1[[#This Row],[mangrove.sd.ssp370.2050]]/Table1[[#This Row],[mangrove.mn.ssp370.2050]])^-1</f>
        <v>2.1974437740671191</v>
      </c>
      <c r="BU199" s="6">
        <f>Table1[[#This Row],[mangrove.weights.ssp370.2050]]*Table1[[#This Row],[mangrove.mn.ssp370.2050]]</f>
        <v>1.0472892701405865</v>
      </c>
      <c r="BV199" s="7">
        <f t="shared" si="22"/>
        <v>0.66586334892500487</v>
      </c>
      <c r="BW199" s="5">
        <v>0.66118377732667954</v>
      </c>
      <c r="BX199" s="5">
        <f>NonZeroMin!$C$19</f>
        <v>9.4033807947367773E-4</v>
      </c>
      <c r="BY199" s="8">
        <f>(Table1[[#This Row],[seagrass.sd.ssp370.2100]]/Table1[[#This Row],[seagrass.mn.ssp370.2100]])^-1</f>
        <v>703.13410863543322</v>
      </c>
      <c r="BZ199" s="8">
        <f>Table1[[#This Row],[seagrass.imp.ssp370.2100]]*Table1[[#This Row],[seagrass.mn.ssp370.2100]]</f>
        <v>464.9008659148036</v>
      </c>
      <c r="CA199" s="5">
        <v>0.67075550839847187</v>
      </c>
      <c r="CB199" s="5">
        <f>NonZeroMin!$C$20</f>
        <v>8.8537505761509139E-4</v>
      </c>
      <c r="CC199" s="8">
        <f>(Table1[[#This Row],[corals.sd.ssp370.2100]]/Table1[[#This Row],[corals.mn.ssp370.2100]])^-1</f>
        <v>757.59476464727402</v>
      </c>
      <c r="CD199" s="8">
        <f>Table1[[#This Row],[corals.weights.ssp370.2100]]*Table1[[#This Row],[corals.mn.ssp370.2100]]</f>
        <v>508.16086152100291</v>
      </c>
      <c r="CE199" s="5">
        <v>0.50193519170424383</v>
      </c>
      <c r="CF199" s="5">
        <v>0.18646261888918211</v>
      </c>
      <c r="CG199" s="12">
        <f>(Table1[[#This Row],[mangrove.sd.ssp370.2100]]/Table1[[#This Row],[mangrove.mn.ssp370.2100]])^-1</f>
        <v>2.6918810574174783</v>
      </c>
      <c r="CH199" s="17">
        <f>Table1[[#This Row],[mangrove.weights.ssp370.2100]]*Table1[[#This Row],[mangrove.mn.ssp370.2100]]</f>
        <v>1.3511498345998645</v>
      </c>
      <c r="CI199" s="9">
        <f t="shared" si="23"/>
        <v>0.66584601481190664</v>
      </c>
      <c r="CJ199" s="5"/>
      <c r="CL199" s="5"/>
      <c r="CM199" s="5"/>
      <c r="CP199" s="5"/>
      <c r="CT199" s="5"/>
    </row>
    <row r="200" spans="1:98" x14ac:dyDescent="0.25">
      <c r="A200" s="5" t="s">
        <v>243</v>
      </c>
      <c r="B200" s="5">
        <v>39.83934</v>
      </c>
      <c r="C200" s="5">
        <v>-4.0711019999999998</v>
      </c>
      <c r="D200" s="5">
        <v>13910000</v>
      </c>
      <c r="E200" s="5">
        <v>1</v>
      </c>
      <c r="F200" s="5">
        <v>6480000</v>
      </c>
      <c r="G200" s="5">
        <v>1</v>
      </c>
      <c r="H200" s="5">
        <v>240000</v>
      </c>
      <c r="I200" s="5">
        <v>1</v>
      </c>
      <c r="J200" s="5">
        <v>0.52291276252171781</v>
      </c>
      <c r="K200" s="5">
        <v>3.8045062809040429E-2</v>
      </c>
      <c r="L200" s="6">
        <f>IF(Table1[[#This Row],[seagrass.mn.ssp126.2050]]="","",(Table1[[#This Row],[seagrass.sd.ssp126.2050]]/Table1[[#This Row],[seagrass.mn.ssp126.2050]])^-1)</f>
        <v>13.744562997474169</v>
      </c>
      <c r="M200" s="6">
        <f>IF(Table1[[#This Row],[seagrass.weights.ssp126.2050]]="","",Table1[[#This Row],[seagrass.weights.ssp126.2050]]*Table1[[#This Row],[seagrass.mn.ssp126.2050]])</f>
        <v>7.1872074066630001</v>
      </c>
      <c r="N200" s="5">
        <v>0.59547234020907946</v>
      </c>
      <c r="O200" s="5">
        <v>2.651005241569953E-2</v>
      </c>
      <c r="P200" s="6">
        <f>IF(Table1[[#This Row],[corals.mn.ssp126.2050]]="","",(Table1[[#This Row],[corals.sd.ssp126.2050]]/Table1[[#This Row],[corals.mn.ssp126.2050]])^-1)</f>
        <v>22.46213364166849</v>
      </c>
      <c r="Q200" s="6">
        <f>IF(Table1[[#This Row],[coral.weights.ssp126.2050]]="","",Table1[[#This Row],[coral.weights.ssp126.2050]]*Table1[[#This Row],[corals.mn.ssp126.2050]])</f>
        <v>13.375579285693428</v>
      </c>
      <c r="R200" s="5">
        <v>0.44987338255313791</v>
      </c>
      <c r="S200" s="5">
        <v>0.1200164587518405</v>
      </c>
      <c r="T200" s="6">
        <f>IF(Table1[[#This Row],[mangrove.mn.ssp126.2050]]="","",(Table1[[#This Row],[mangrove.sd.ssp126.2050]]/Table1[[#This Row],[mangrove.mn.ssp126.2050]])^-1)</f>
        <v>3.7484307338491516</v>
      </c>
      <c r="U200" s="6">
        <f>IF(Table1[[#This Row],[mangrove.weights.ssp126.2050]]="","",Table1[[#This Row],[mangrove.weights.ssp126.2050]]*Table1[[#This Row],[mangrove.mn.ssp126.2050]])</f>
        <v>1.6863192135028588</v>
      </c>
      <c r="V200" s="7">
        <f t="shared" si="18"/>
        <v>0.55685233332277806</v>
      </c>
      <c r="W200" s="5">
        <v>0.51945993230787368</v>
      </c>
      <c r="X200" s="5">
        <v>3.1281347333102963E-2</v>
      </c>
      <c r="Y200" s="6">
        <f>IF(Table1[[#This Row],[seagrass.mn.ssp126.2100]]="", "", (Table1[[#This Row],[seagrass.sd.ssp126.2100]]/Table1[[#This Row],[seagrass.mn.ssp126.2100]])^-1)</f>
        <v>16.606060051581085</v>
      </c>
      <c r="Z200" s="6">
        <f>IF(Table1[[#This Row],[seagrass.weights.ssp126.2100]]="","", Table1[[#This Row],[seagrass.weights.ssp126.2100]]*Table1[[#This Row],[seagrass.mn.ssp126.2100]])</f>
        <v>8.6261828302947965</v>
      </c>
      <c r="AA200" s="5">
        <v>0.59388185820221362</v>
      </c>
      <c r="AB200" s="5">
        <v>2.231970814988693E-2</v>
      </c>
      <c r="AC200" s="6">
        <f>IF(Table1[[#This Row],[corals.mn.ssp126.2100]]="","",(Table1[[#This Row],[corals.sd.ssp126.2100]]/Table1[[#This Row],[corals.mn.ssp126.2100]])^-1)</f>
        <v>26.60795805276792</v>
      </c>
      <c r="AD200" s="6">
        <f>IF( Table1[[#This Row],[Coral.weights.ssp126.2100]]="","", Table1[[#This Row],[Coral.weights.ssp126.2100]]*Table1[[#This Row],[corals.mn.ssp126.2100]])</f>
        <v>15.801983571344365</v>
      </c>
      <c r="AE200" s="5">
        <v>0.45180182834206939</v>
      </c>
      <c r="AF200" s="5">
        <v>0.1267480603847575</v>
      </c>
      <c r="AG200" s="8">
        <f>IF(Table1[[#This Row],[mangrove.mn.ssp126.2100]]="","",(Table1[[#This Row],[mangrove.sd.ssp126.2100]]/Table1[[#This Row],[mangrove.mn.ssp126.2100]])^-1)</f>
        <v>3.564566013638204</v>
      </c>
      <c r="AH200" s="6">
        <f>IF(Table1[[#This Row],[mangrove.weights.ssp126.2100]]="","",Table1[[#This Row],[mangrove.weights.ssp126.2100]]*Table1[[#This Row],[mangrove.mn.ssp126.2100]])</f>
        <v>1.6104774422077424</v>
      </c>
      <c r="AI200" s="7">
        <f t="shared" si="19"/>
        <v>0.55663599774997408</v>
      </c>
      <c r="AJ200" s="5">
        <v>0.49131769936416142</v>
      </c>
      <c r="AK200" s="5">
        <v>2.3564403511565E-2</v>
      </c>
      <c r="AL200" s="6">
        <f>IF(Table1[[#This Row],[seagrass.mn.ssp245.2050]]="","",(Table1[[#This Row],[seagrass.sd.ssp245.2050]]/Table1[[#This Row],[seagrass.mn.ssp245.2050]])^-1)</f>
        <v>20.849995168476521</v>
      </c>
      <c r="AM200" s="6">
        <f>IF(Table1[[#This Row],[seagrass.weights.ssp245.2050]]="","",Table1[[#This Row],[seagrass.weights.ssp245.2050]]*Table1[[#This Row],[seagrass.mn.ssp245.2050]])</f>
        <v>10.243971657929766</v>
      </c>
      <c r="AN200" s="5">
        <v>0.55408184914070402</v>
      </c>
      <c r="AO200" s="5">
        <v>1.481999928860407E-2</v>
      </c>
      <c r="AP200" s="6">
        <f>(Table1[[#This Row],[corals.sd.ssp245.2050]]/Table1[[#This Row],[corals.mn.ssp245.2050]])^-1</f>
        <v>37.387441007960689</v>
      </c>
      <c r="AQ200" s="6">
        <f>Table1[[#This Row],[coral.weights.ssp245.2050]]*Table1[[#This Row],[corals.mn.ssp245.2050]]</f>
        <v>20.715702448329846</v>
      </c>
      <c r="AR200" s="5">
        <v>0.47075274945222167</v>
      </c>
      <c r="AS200" s="5">
        <v>0.16746812813213591</v>
      </c>
      <c r="AT200" s="8">
        <f>(Table1[[#This Row],[mangrove.sd.ssp245.2050]]/Table1[[#This Row],[mangrove.mn.ssp245.2050]])^-1</f>
        <v>2.8109990521945036</v>
      </c>
      <c r="AU200" s="8">
        <f>Table1[[#This Row],[mangrove.mn.ssp245.2050]]*Table1[[#This Row],[mangrove.weights.ssp245.2050]]</f>
        <v>1.3232855325281518</v>
      </c>
      <c r="AV200" s="7">
        <f t="shared" si="20"/>
        <v>0.52880896157100943</v>
      </c>
      <c r="AW200" s="5">
        <v>0.47528826056851131</v>
      </c>
      <c r="AX200" s="5">
        <v>1.4241299900876169E-2</v>
      </c>
      <c r="AY200" s="6">
        <f>(Table1[[#This Row],[seagrass.sd.ssp245.2100]]/Table1[[#This Row],[seagrass.mn.ssp245.2100]])^-1</f>
        <v>33.37393804474759</v>
      </c>
      <c r="AZ200" s="6">
        <f>Table1[[#This Row],[seagrass.weights.ssp245.2100]]*Table1[[#This Row],[seagrass.mn.ssp245.2100]]</f>
        <v>15.862240961609345</v>
      </c>
      <c r="BA200" s="5">
        <v>0.54297184557596745</v>
      </c>
      <c r="BB200" s="5">
        <v>6.3744143344250303E-3</v>
      </c>
      <c r="BC200" s="8">
        <f>(Table1[[#This Row],[corals.sd.ssp245.2100]]/Table1[[#This Row],[corals.mn.ssp245.2100]])^-1</f>
        <v>85.17987960770725</v>
      </c>
      <c r="BD200" s="8">
        <f>Table1[[#This Row],[corals.weights.ssp245.2100]]*Table1[[#This Row],[corals.mn.ssp245.2100]]</f>
        <v>46.250276436535522</v>
      </c>
      <c r="BE200" s="5">
        <v>0.46609121102947348</v>
      </c>
      <c r="BF200" s="5">
        <v>0.18001087093820331</v>
      </c>
      <c r="BG200" s="6">
        <f>(Table1[[#This Row],[mangrove.sd.ssp245.2100]]/Table1[[#This Row],[mangrove.mn.ssp245.2100]])^-1</f>
        <v>2.5892392420537749</v>
      </c>
      <c r="BH200" s="6">
        <f>Table1[[#This Row],[mangrove.weights.ssp245.2100]]*Table1[[#This Row],[mangrove.mn.ssp245.2100]]</f>
        <v>1.2068216539738799</v>
      </c>
      <c r="BI200" s="7">
        <f t="shared" si="21"/>
        <v>0.52268236146011438</v>
      </c>
      <c r="BJ200" s="5">
        <v>0.53887127206762031</v>
      </c>
      <c r="BK200" s="5">
        <v>7.6971889273225432E-3</v>
      </c>
      <c r="BL200" s="6">
        <f>(Table1[[#This Row],[seagrass.sd.ssp370.2050]]/Table1[[#This Row],[seagrass.mn.ssp370.2050]])^-1</f>
        <v>70.008840520310045</v>
      </c>
      <c r="BM200" s="6">
        <f>Table1[[#This Row],[seagrass.mn.ssp370.2050]]*Table1[[#This Row],[seagrass.weights.ssp370.2050]]</f>
        <v>37.725752947158632</v>
      </c>
      <c r="BN200" s="5">
        <v>0.57129811884743109</v>
      </c>
      <c r="BO200" s="5">
        <v>5.7426671694247424E-3</v>
      </c>
      <c r="BP200" s="6">
        <f>(Table1[[#This Row],[corals.sd.ssp370.2050]]/Table1[[#This Row],[corals.mn.ssp370.2050]])^-1</f>
        <v>99.483062833442872</v>
      </c>
      <c r="BQ200" s="6">
        <f>Table1[[#This Row],[corals.weights.ssp370.2050]]*Table1[[#This Row],[corals.mn.ssp370.2050]]</f>
        <v>56.834486653926703</v>
      </c>
      <c r="BR200" s="5">
        <v>0.4818625073057109</v>
      </c>
      <c r="BS200" s="5">
        <v>0.1503862658640393</v>
      </c>
      <c r="BT200" s="6">
        <f>(Table1[[#This Row],[mangrove.sd.ssp370.2050]]/Table1[[#This Row],[mangrove.mn.ssp370.2050]])^-1</f>
        <v>3.2041656499493874</v>
      </c>
      <c r="BU200" s="6">
        <f>Table1[[#This Row],[mangrove.weights.ssp370.2050]]*Table1[[#This Row],[mangrove.mn.ssp370.2050]]</f>
        <v>1.5439672939074445</v>
      </c>
      <c r="BV200" s="7">
        <f t="shared" si="22"/>
        <v>0.55649330902217864</v>
      </c>
      <c r="BW200" s="5">
        <v>0.53887127206762031</v>
      </c>
      <c r="BX200" s="5">
        <v>7.6971889273225432E-3</v>
      </c>
      <c r="BY200" s="8">
        <f>(Table1[[#This Row],[seagrass.sd.ssp370.2100]]/Table1[[#This Row],[seagrass.mn.ssp370.2100]])^-1</f>
        <v>70.008840520310045</v>
      </c>
      <c r="BZ200" s="8">
        <f>Table1[[#This Row],[seagrass.imp.ssp370.2100]]*Table1[[#This Row],[seagrass.mn.ssp370.2100]]</f>
        <v>37.725752947158632</v>
      </c>
      <c r="CA200" s="5">
        <v>0.57129811884743109</v>
      </c>
      <c r="CB200" s="5">
        <v>5.7426671694247424E-3</v>
      </c>
      <c r="CC200" s="8">
        <f>(Table1[[#This Row],[corals.sd.ssp370.2100]]/Table1[[#This Row],[corals.mn.ssp370.2100]])^-1</f>
        <v>99.483062833442872</v>
      </c>
      <c r="CD200" s="8">
        <f>Table1[[#This Row],[corals.weights.ssp370.2100]]*Table1[[#This Row],[corals.mn.ssp370.2100]]</f>
        <v>56.834486653926703</v>
      </c>
      <c r="CE200" s="5">
        <v>0.48090637928682139</v>
      </c>
      <c r="CF200" s="5">
        <v>0.1615849981307354</v>
      </c>
      <c r="CG200" s="12">
        <f>(Table1[[#This Row],[mangrove.sd.ssp370.2100]]/Table1[[#This Row],[mangrove.mn.ssp370.2100]])^-1</f>
        <v>2.9761821013713727</v>
      </c>
      <c r="CH200" s="17">
        <f>Table1[[#This Row],[mangrove.weights.ssp370.2100]]*Table1[[#This Row],[mangrove.mn.ssp370.2100]]</f>
        <v>1.4312649584687505</v>
      </c>
      <c r="CI200" s="9">
        <f t="shared" si="23"/>
        <v>0.55657546325885776</v>
      </c>
      <c r="CJ200" s="5"/>
      <c r="CL200" s="5"/>
      <c r="CM200" s="5"/>
      <c r="CP200" s="5"/>
      <c r="CT200" s="5"/>
    </row>
    <row r="201" spans="1:98" x14ac:dyDescent="0.25">
      <c r="A201" s="5" t="s">
        <v>244</v>
      </c>
      <c r="B201" s="5">
        <v>40.08934</v>
      </c>
      <c r="C201" s="5">
        <v>-4.0711019999999998</v>
      </c>
      <c r="E201" s="5">
        <v>0</v>
      </c>
      <c r="G201" s="5">
        <v>0</v>
      </c>
      <c r="I201" s="5">
        <v>0</v>
      </c>
      <c r="L201" s="6" t="str">
        <f>IF(Table1[[#This Row],[seagrass.mn.ssp126.2050]]="","",(Table1[[#This Row],[seagrass.sd.ssp126.2050]]/Table1[[#This Row],[seagrass.mn.ssp126.2050]])^-1)</f>
        <v/>
      </c>
      <c r="M201" s="6" t="str">
        <f>IF(Table1[[#This Row],[seagrass.weights.ssp126.2050]]="","",Table1[[#This Row],[seagrass.weights.ssp126.2050]]*Table1[[#This Row],[seagrass.mn.ssp126.2050]])</f>
        <v/>
      </c>
      <c r="P201" s="6" t="str">
        <f>IF(Table1[[#This Row],[corals.mn.ssp126.2050]]="","",(Table1[[#This Row],[corals.sd.ssp126.2050]]/Table1[[#This Row],[corals.mn.ssp126.2050]])^-1)</f>
        <v/>
      </c>
      <c r="Q201" s="6" t="str">
        <f>IF(Table1[[#This Row],[coral.weights.ssp126.2050]]="","",Table1[[#This Row],[coral.weights.ssp126.2050]]*Table1[[#This Row],[corals.mn.ssp126.2050]])</f>
        <v/>
      </c>
      <c r="T201" s="6" t="str">
        <f>IF(Table1[[#This Row],[mangrove.mn.ssp126.2050]]="","",(Table1[[#This Row],[mangrove.sd.ssp126.2050]]/Table1[[#This Row],[mangrove.mn.ssp126.2050]])^-1)</f>
        <v/>
      </c>
      <c r="U201" s="6" t="str">
        <f>IF(Table1[[#This Row],[mangrove.weights.ssp126.2050]]="","",Table1[[#This Row],[mangrove.weights.ssp126.2050]]*Table1[[#This Row],[mangrove.mn.ssp126.2050]])</f>
        <v/>
      </c>
      <c r="V201" s="7" t="e">
        <f t="shared" si="18"/>
        <v>#DIV/0!</v>
      </c>
      <c r="Y201" s="6" t="str">
        <f>IF(Table1[[#This Row],[seagrass.mn.ssp126.2100]]="", "", (Table1[[#This Row],[seagrass.sd.ssp126.2100]]/Table1[[#This Row],[seagrass.mn.ssp126.2100]])^-1)</f>
        <v/>
      </c>
      <c r="Z201" s="6" t="str">
        <f>IF(Table1[[#This Row],[seagrass.weights.ssp126.2100]]="","", Table1[[#This Row],[seagrass.weights.ssp126.2100]]*Table1[[#This Row],[seagrass.mn.ssp126.2100]])</f>
        <v/>
      </c>
      <c r="AC201" s="6" t="str">
        <f>IF(Table1[[#This Row],[corals.mn.ssp126.2100]]="","",(Table1[[#This Row],[corals.sd.ssp126.2100]]/Table1[[#This Row],[corals.mn.ssp126.2100]])^-1)</f>
        <v/>
      </c>
      <c r="AD201" s="6" t="str">
        <f>IF( Table1[[#This Row],[Coral.weights.ssp126.2100]]="","", Table1[[#This Row],[Coral.weights.ssp126.2100]]*Table1[[#This Row],[corals.mn.ssp126.2100]])</f>
        <v/>
      </c>
      <c r="AG201" s="8" t="str">
        <f>IF(Table1[[#This Row],[mangrove.mn.ssp126.2100]]="","",(Table1[[#This Row],[mangrove.sd.ssp126.2100]]/Table1[[#This Row],[mangrove.mn.ssp126.2100]])^-1)</f>
        <v/>
      </c>
      <c r="AH201" s="6" t="str">
        <f>IF(Table1[[#This Row],[mangrove.weights.ssp126.2100]]="","",Table1[[#This Row],[mangrove.weights.ssp126.2100]]*Table1[[#This Row],[mangrove.mn.ssp126.2100]])</f>
        <v/>
      </c>
      <c r="AI201" s="7" t="e">
        <f t="shared" si="19"/>
        <v>#DIV/0!</v>
      </c>
      <c r="AL201" s="6" t="str">
        <f>IF(Table1[[#This Row],[seagrass.mn.ssp245.2050]]="","",(Table1[[#This Row],[seagrass.sd.ssp245.2050]]/Table1[[#This Row],[seagrass.mn.ssp245.2050]])^-1)</f>
        <v/>
      </c>
      <c r="AM201" s="6" t="str">
        <f>IF(Table1[[#This Row],[seagrass.weights.ssp245.2050]]="","",Table1[[#This Row],[seagrass.weights.ssp245.2050]]*Table1[[#This Row],[seagrass.mn.ssp245.2050]])</f>
        <v/>
      </c>
      <c r="AS201" s="5"/>
      <c r="AT201" s="8"/>
      <c r="AU201" s="8"/>
      <c r="AV201" s="7" t="e">
        <f t="shared" si="20"/>
        <v>#DIV/0!</v>
      </c>
      <c r="AX201" s="5"/>
      <c r="AY201" s="6"/>
      <c r="AZ201" s="6"/>
      <c r="BB201" s="5"/>
      <c r="BC201" s="8"/>
      <c r="BD201" s="8"/>
      <c r="BE201" s="5"/>
      <c r="BF201" s="5"/>
      <c r="BG201" s="6"/>
      <c r="BH201" s="6"/>
      <c r="BI201" s="7" t="e">
        <f t="shared" si="21"/>
        <v>#DIV/0!</v>
      </c>
      <c r="BK201" s="5"/>
      <c r="BL201" s="6"/>
      <c r="BM201" s="6"/>
      <c r="BO201" s="5"/>
      <c r="BP201" s="6"/>
      <c r="BQ201" s="6"/>
      <c r="BR201" s="5"/>
      <c r="BS201" s="5"/>
      <c r="BT201" s="6"/>
      <c r="BU201" s="6"/>
      <c r="BV201" s="7" t="e">
        <f t="shared" si="22"/>
        <v>#DIV/0!</v>
      </c>
      <c r="BX201" s="5"/>
      <c r="BY201" s="8"/>
      <c r="BZ201" s="8"/>
      <c r="CA201" s="5"/>
      <c r="CB201" s="5"/>
      <c r="CC201" s="8"/>
      <c r="CD201" s="8"/>
      <c r="CE201" s="5"/>
      <c r="CF201" s="5"/>
      <c r="CG201" s="12"/>
      <c r="CH201" s="17"/>
      <c r="CI201" s="9" t="e">
        <f t="shared" si="23"/>
        <v>#DIV/0!</v>
      </c>
      <c r="CJ201" s="5"/>
      <c r="CL201" s="5"/>
      <c r="CM201" s="5"/>
      <c r="CP201" s="5"/>
      <c r="CT201" s="5"/>
    </row>
    <row r="202" spans="1:98" x14ac:dyDescent="0.25">
      <c r="A202" s="5" t="s">
        <v>245</v>
      </c>
      <c r="B202" s="5">
        <v>55.08934</v>
      </c>
      <c r="C202" s="5">
        <v>-4.3211019999999998</v>
      </c>
      <c r="E202" s="5">
        <v>0</v>
      </c>
      <c r="G202" s="5">
        <v>0</v>
      </c>
      <c r="I202" s="5">
        <v>0</v>
      </c>
      <c r="L202" s="6" t="str">
        <f>IF(Table1[[#This Row],[seagrass.mn.ssp126.2050]]="","",(Table1[[#This Row],[seagrass.sd.ssp126.2050]]/Table1[[#This Row],[seagrass.mn.ssp126.2050]])^-1)</f>
        <v/>
      </c>
      <c r="M202" s="6" t="str">
        <f>IF(Table1[[#This Row],[seagrass.weights.ssp126.2050]]="","",Table1[[#This Row],[seagrass.weights.ssp126.2050]]*Table1[[#This Row],[seagrass.mn.ssp126.2050]])</f>
        <v/>
      </c>
      <c r="P202" s="6" t="str">
        <f>IF(Table1[[#This Row],[corals.mn.ssp126.2050]]="","",(Table1[[#This Row],[corals.sd.ssp126.2050]]/Table1[[#This Row],[corals.mn.ssp126.2050]])^-1)</f>
        <v/>
      </c>
      <c r="Q202" s="6" t="str">
        <f>IF(Table1[[#This Row],[coral.weights.ssp126.2050]]="","",Table1[[#This Row],[coral.weights.ssp126.2050]]*Table1[[#This Row],[corals.mn.ssp126.2050]])</f>
        <v/>
      </c>
      <c r="T202" s="6" t="str">
        <f>IF(Table1[[#This Row],[mangrove.mn.ssp126.2050]]="","",(Table1[[#This Row],[mangrove.sd.ssp126.2050]]/Table1[[#This Row],[mangrove.mn.ssp126.2050]])^-1)</f>
        <v/>
      </c>
      <c r="U202" s="6" t="str">
        <f>IF(Table1[[#This Row],[mangrove.weights.ssp126.2050]]="","",Table1[[#This Row],[mangrove.weights.ssp126.2050]]*Table1[[#This Row],[mangrove.mn.ssp126.2050]])</f>
        <v/>
      </c>
      <c r="V202" s="7" t="e">
        <f t="shared" si="18"/>
        <v>#DIV/0!</v>
      </c>
      <c r="Y202" s="6" t="str">
        <f>IF(Table1[[#This Row],[seagrass.mn.ssp126.2100]]="", "", (Table1[[#This Row],[seagrass.sd.ssp126.2100]]/Table1[[#This Row],[seagrass.mn.ssp126.2100]])^-1)</f>
        <v/>
      </c>
      <c r="Z202" s="6" t="str">
        <f>IF(Table1[[#This Row],[seagrass.weights.ssp126.2100]]="","", Table1[[#This Row],[seagrass.weights.ssp126.2100]]*Table1[[#This Row],[seagrass.mn.ssp126.2100]])</f>
        <v/>
      </c>
      <c r="AC202" s="6" t="str">
        <f>IF(Table1[[#This Row],[corals.mn.ssp126.2100]]="","",(Table1[[#This Row],[corals.sd.ssp126.2100]]/Table1[[#This Row],[corals.mn.ssp126.2100]])^-1)</f>
        <v/>
      </c>
      <c r="AD202" s="6" t="str">
        <f>IF( Table1[[#This Row],[Coral.weights.ssp126.2100]]="","", Table1[[#This Row],[Coral.weights.ssp126.2100]]*Table1[[#This Row],[corals.mn.ssp126.2100]])</f>
        <v/>
      </c>
      <c r="AG202" s="8" t="str">
        <f>IF(Table1[[#This Row],[mangrove.mn.ssp126.2100]]="","",(Table1[[#This Row],[mangrove.sd.ssp126.2100]]/Table1[[#This Row],[mangrove.mn.ssp126.2100]])^-1)</f>
        <v/>
      </c>
      <c r="AH202" s="6" t="str">
        <f>IF(Table1[[#This Row],[mangrove.weights.ssp126.2100]]="","",Table1[[#This Row],[mangrove.weights.ssp126.2100]]*Table1[[#This Row],[mangrove.mn.ssp126.2100]])</f>
        <v/>
      </c>
      <c r="AI202" s="7" t="e">
        <f t="shared" si="19"/>
        <v>#DIV/0!</v>
      </c>
      <c r="AL202" s="6" t="str">
        <f>IF(Table1[[#This Row],[seagrass.mn.ssp245.2050]]="","",(Table1[[#This Row],[seagrass.sd.ssp245.2050]]/Table1[[#This Row],[seagrass.mn.ssp245.2050]])^-1)</f>
        <v/>
      </c>
      <c r="AM202" s="6" t="str">
        <f>IF(Table1[[#This Row],[seagrass.weights.ssp245.2050]]="","",Table1[[#This Row],[seagrass.weights.ssp245.2050]]*Table1[[#This Row],[seagrass.mn.ssp245.2050]])</f>
        <v/>
      </c>
      <c r="AS202" s="5"/>
      <c r="AT202" s="8"/>
      <c r="AU202" s="8"/>
      <c r="AV202" s="7" t="e">
        <f t="shared" si="20"/>
        <v>#DIV/0!</v>
      </c>
      <c r="AX202" s="5"/>
      <c r="AY202" s="6"/>
      <c r="AZ202" s="6"/>
      <c r="BB202" s="5"/>
      <c r="BC202" s="8"/>
      <c r="BD202" s="8"/>
      <c r="BE202" s="5"/>
      <c r="BF202" s="5"/>
      <c r="BG202" s="6"/>
      <c r="BH202" s="6"/>
      <c r="BI202" s="7" t="e">
        <f t="shared" si="21"/>
        <v>#DIV/0!</v>
      </c>
      <c r="BK202" s="5"/>
      <c r="BL202" s="6"/>
      <c r="BM202" s="6"/>
      <c r="BO202" s="5"/>
      <c r="BP202" s="6"/>
      <c r="BQ202" s="6"/>
      <c r="BR202" s="5"/>
      <c r="BS202" s="5"/>
      <c r="BT202" s="6"/>
      <c r="BU202" s="6"/>
      <c r="BV202" s="7" t="e">
        <f t="shared" si="22"/>
        <v>#DIV/0!</v>
      </c>
      <c r="BX202" s="5"/>
      <c r="BY202" s="8"/>
      <c r="BZ202" s="8"/>
      <c r="CA202" s="5"/>
      <c r="CB202" s="5"/>
      <c r="CC202" s="8"/>
      <c r="CD202" s="8"/>
      <c r="CE202" s="5"/>
      <c r="CF202" s="5"/>
      <c r="CG202" s="12"/>
      <c r="CH202" s="17"/>
      <c r="CI202" s="9" t="e">
        <f t="shared" si="23"/>
        <v>#DIV/0!</v>
      </c>
      <c r="CJ202" s="5"/>
      <c r="CL202" s="5"/>
      <c r="CM202" s="5"/>
      <c r="CP202" s="5"/>
      <c r="CT202" s="5"/>
    </row>
    <row r="203" spans="1:98" x14ac:dyDescent="0.25">
      <c r="A203" s="5" t="s">
        <v>246</v>
      </c>
      <c r="B203" s="5">
        <v>55.33934</v>
      </c>
      <c r="C203" s="5">
        <v>-4.3211019999999998</v>
      </c>
      <c r="D203" s="5">
        <v>420000</v>
      </c>
      <c r="E203" s="5">
        <v>1</v>
      </c>
      <c r="F203" s="5">
        <v>80000</v>
      </c>
      <c r="G203" s="5">
        <v>1</v>
      </c>
      <c r="I203" s="5">
        <v>0</v>
      </c>
      <c r="J203" s="5">
        <v>0.25522339433287522</v>
      </c>
      <c r="K203" s="5">
        <v>6.9411827969664872E-2</v>
      </c>
      <c r="L203" s="6">
        <f>IF(Table1[[#This Row],[seagrass.mn.ssp126.2050]]="","",(Table1[[#This Row],[seagrass.sd.ssp126.2050]]/Table1[[#This Row],[seagrass.mn.ssp126.2050]])^-1)</f>
        <v>3.6769438552232887</v>
      </c>
      <c r="M203" s="6">
        <f>IF(Table1[[#This Row],[seagrass.weights.ssp126.2050]]="","",Table1[[#This Row],[seagrass.weights.ssp126.2050]]*Table1[[#This Row],[seagrass.mn.ssp126.2050]])</f>
        <v>0.93844209150149582</v>
      </c>
      <c r="N203" s="5">
        <v>0.30701804082495932</v>
      </c>
      <c r="O203" s="5">
        <v>5.0188201476844399E-2</v>
      </c>
      <c r="P203" s="6">
        <f>IF(Table1[[#This Row],[corals.mn.ssp126.2050]]="","",(Table1[[#This Row],[corals.sd.ssp126.2050]]/Table1[[#This Row],[corals.mn.ssp126.2050]])^-1)</f>
        <v>6.1173349869213762</v>
      </c>
      <c r="Q203" s="6">
        <f>IF(Table1[[#This Row],[coral.weights.ssp126.2050]]="","",Table1[[#This Row],[coral.weights.ssp126.2050]]*Table1[[#This Row],[corals.mn.ssp126.2050]])</f>
        <v>1.878132202754579</v>
      </c>
      <c r="T203" s="6" t="str">
        <f>IF(Table1[[#This Row],[mangrove.mn.ssp126.2050]]="","",(Table1[[#This Row],[mangrove.sd.ssp126.2050]]/Table1[[#This Row],[mangrove.mn.ssp126.2050]])^-1)</f>
        <v/>
      </c>
      <c r="U203" s="6" t="str">
        <f>IF(Table1[[#This Row],[mangrove.weights.ssp126.2050]]="","",Table1[[#This Row],[mangrove.weights.ssp126.2050]]*Table1[[#This Row],[mangrove.mn.ssp126.2050]])</f>
        <v/>
      </c>
      <c r="V203" s="7">
        <f t="shared" si="18"/>
        <v>0.28757342318419493</v>
      </c>
      <c r="W203" s="5">
        <v>0.25995729862232281</v>
      </c>
      <c r="X203" s="5">
        <v>6.2717076320551984E-2</v>
      </c>
      <c r="Y203" s="6">
        <f>IF(Table1[[#This Row],[seagrass.mn.ssp126.2100]]="", "", (Table1[[#This Row],[seagrass.sd.ssp126.2100]]/Table1[[#This Row],[seagrass.mn.ssp126.2100]])^-1)</f>
        <v>4.1449205523175268</v>
      </c>
      <c r="Z203" s="6">
        <f>IF(Table1[[#This Row],[seagrass.weights.ssp126.2100]]="","", Table1[[#This Row],[seagrass.weights.ssp126.2100]]*Table1[[#This Row],[seagrass.mn.ssp126.2100]])</f>
        <v>1.0775023497846106</v>
      </c>
      <c r="AA203" s="5">
        <v>0.31200502143973402</v>
      </c>
      <c r="AB203" s="5">
        <v>4.5716858055011557E-2</v>
      </c>
      <c r="AC203" s="6">
        <f>IF(Table1[[#This Row],[corals.mn.ssp126.2100]]="","",(Table1[[#This Row],[corals.sd.ssp126.2100]]/Table1[[#This Row],[corals.mn.ssp126.2100]])^-1)</f>
        <v>6.8247258169906431</v>
      </c>
      <c r="AD203" s="6">
        <f>IF( Table1[[#This Row],[Coral.weights.ssp126.2100]]="","", Table1[[#This Row],[Coral.weights.ssp126.2100]]*Table1[[#This Row],[corals.mn.ssp126.2100]])</f>
        <v>2.1293487248504719</v>
      </c>
      <c r="AG203" s="8" t="str">
        <f>IF(Table1[[#This Row],[mangrove.mn.ssp126.2100]]="","",(Table1[[#This Row],[mangrove.sd.ssp126.2100]]/Table1[[#This Row],[mangrove.mn.ssp126.2100]])^-1)</f>
        <v/>
      </c>
      <c r="AH203" s="6" t="str">
        <f>IF(Table1[[#This Row],[mangrove.weights.ssp126.2100]]="","",Table1[[#This Row],[mangrove.weights.ssp126.2100]]*Table1[[#This Row],[mangrove.mn.ssp126.2100]])</f>
        <v/>
      </c>
      <c r="AI203" s="7">
        <f t="shared" si="19"/>
        <v>0.29233860114283078</v>
      </c>
      <c r="AJ203" s="5">
        <v>0.21097499370353451</v>
      </c>
      <c r="AK203" s="5">
        <v>4.6442785765535302E-2</v>
      </c>
      <c r="AL203" s="6">
        <f>IF(Table1[[#This Row],[seagrass.mn.ssp245.2050]]="","",(Table1[[#This Row],[seagrass.sd.ssp245.2050]]/Table1[[#This Row],[seagrass.mn.ssp245.2050]])^-1)</f>
        <v>4.5426860216489597</v>
      </c>
      <c r="AM203" s="6">
        <f>IF(Table1[[#This Row],[seagrass.weights.ssp245.2050]]="","",Table1[[#This Row],[seagrass.weights.ssp245.2050]]*Table1[[#This Row],[seagrass.mn.ssp245.2050]])</f>
        <v>0.95839315481452347</v>
      </c>
      <c r="AN203" s="5">
        <v>0.26955079427417022</v>
      </c>
      <c r="AO203" s="5">
        <v>1.8025432031862739E-2</v>
      </c>
      <c r="AP203" s="6">
        <f>(Table1[[#This Row],[corals.sd.ssp245.2050]]/Table1[[#This Row],[corals.mn.ssp245.2050]])^-1</f>
        <v>14.953915878282281</v>
      </c>
      <c r="AQ203" s="6">
        <f>Table1[[#This Row],[coral.weights.ssp245.2050]]*Table1[[#This Row],[corals.mn.ssp245.2050]]</f>
        <v>4.0308399025001149</v>
      </c>
      <c r="AS203" s="5"/>
      <c r="AT203" s="8"/>
      <c r="AU203" s="8"/>
      <c r="AV203" s="7">
        <f t="shared" si="20"/>
        <v>0.25590269950232886</v>
      </c>
      <c r="AW203" s="5">
        <v>0.2009700842821211</v>
      </c>
      <c r="AX203" s="5">
        <v>7.3139389077441176E-3</v>
      </c>
      <c r="AY203" s="6">
        <f>(Table1[[#This Row],[seagrass.sd.ssp245.2100]]/Table1[[#This Row],[seagrass.mn.ssp245.2100]])^-1</f>
        <v>27.477681563532158</v>
      </c>
      <c r="AZ203" s="6">
        <f>Table1[[#This Row],[seagrass.weights.ssp245.2100]]*Table1[[#This Row],[seagrass.mn.ssp245.2100]]</f>
        <v>5.5221919797003425</v>
      </c>
      <c r="BA203" s="5">
        <v>0.26582668580506053</v>
      </c>
      <c r="BB203" s="5">
        <f>NonZeroMin!$C$13</f>
        <v>8.8505487379242798E-4</v>
      </c>
      <c r="BC203" s="8">
        <f>(Table1[[#This Row],[corals.sd.ssp245.2100]]/Table1[[#This Row],[corals.mn.ssp245.2100]])^-1</f>
        <v>300.35051348398639</v>
      </c>
      <c r="BD203" s="8">
        <f>Table1[[#This Row],[corals.weights.ssp245.2100]]*Table1[[#This Row],[corals.mn.ssp245.2100]]</f>
        <v>79.841181579296247</v>
      </c>
      <c r="BE203" s="5"/>
      <c r="BF203" s="5"/>
      <c r="BG203" s="6"/>
      <c r="BH203" s="6"/>
      <c r="BI203" s="7">
        <f t="shared" si="21"/>
        <v>0.26039057911606173</v>
      </c>
      <c r="BJ203" s="5">
        <v>0.18435927453077749</v>
      </c>
      <c r="BK203" s="5">
        <f>NonZeroMin!$C$16</f>
        <v>9.4033807947367773E-4</v>
      </c>
      <c r="BL203" s="6">
        <f>(Table1[[#This Row],[seagrass.sd.ssp370.2050]]/Table1[[#This Row],[seagrass.mn.ssp370.2050]])^-1</f>
        <v>196.05637435630209</v>
      </c>
      <c r="BM203" s="6">
        <f>Table1[[#This Row],[seagrass.mn.ssp370.2050]]*Table1[[#This Row],[seagrass.weights.ssp370.2050]]</f>
        <v>36.144810943462382</v>
      </c>
      <c r="BN203" s="5">
        <v>0.2454326273972352</v>
      </c>
      <c r="BO203" s="5">
        <v>2.3990642538777888E-3</v>
      </c>
      <c r="BP203" s="6">
        <f>(Table1[[#This Row],[corals.sd.ssp370.2050]]/Table1[[#This Row],[corals.mn.ssp370.2050]])^-1</f>
        <v>102.30348228503006</v>
      </c>
      <c r="BQ203" s="6">
        <f>Table1[[#This Row],[corals.weights.ssp370.2050]]*Table1[[#This Row],[corals.mn.ssp370.2050]]</f>
        <v>25.108612449101436</v>
      </c>
      <c r="BR203" s="5"/>
      <c r="BS203" s="5"/>
      <c r="BT203" s="6"/>
      <c r="BU203" s="6"/>
      <c r="BV203" s="7">
        <f t="shared" si="22"/>
        <v>0.20530048540075047</v>
      </c>
      <c r="BW203" s="5">
        <v>0.18435927453077749</v>
      </c>
      <c r="BX203" s="5">
        <f>NonZeroMin!$C$19</f>
        <v>9.4033807947367773E-4</v>
      </c>
      <c r="BY203" s="8">
        <f>(Table1[[#This Row],[seagrass.sd.ssp370.2100]]/Table1[[#This Row],[seagrass.mn.ssp370.2100]])^-1</f>
        <v>196.05637435630209</v>
      </c>
      <c r="BZ203" s="8">
        <f>Table1[[#This Row],[seagrass.imp.ssp370.2100]]*Table1[[#This Row],[seagrass.mn.ssp370.2100]]</f>
        <v>36.144810943462382</v>
      </c>
      <c r="CA203" s="5">
        <v>0.24708537619211279</v>
      </c>
      <c r="CB203" s="5">
        <v>4.7364040147894644E-3</v>
      </c>
      <c r="CC203" s="8">
        <f>(Table1[[#This Row],[corals.sd.ssp370.2100]]/Table1[[#This Row],[corals.mn.ssp370.2100]])^-1</f>
        <v>52.167293039315581</v>
      </c>
      <c r="CD203" s="8">
        <f>Table1[[#This Row],[corals.weights.ssp370.2100]]*Table1[[#This Row],[corals.mn.ssp370.2100]]</f>
        <v>12.889775225543477</v>
      </c>
      <c r="CE203" s="5"/>
      <c r="CF203" s="5"/>
      <c r="CG203" s="12"/>
      <c r="CH203" s="17"/>
      <c r="CI203" s="9">
        <f t="shared" si="23"/>
        <v>0.19754194546990872</v>
      </c>
      <c r="CJ203" s="5"/>
      <c r="CL203" s="5"/>
      <c r="CM203" s="5"/>
      <c r="CP203" s="5"/>
      <c r="CT203" s="5"/>
    </row>
    <row r="204" spans="1:98" x14ac:dyDescent="0.25">
      <c r="A204" s="5" t="s">
        <v>247</v>
      </c>
      <c r="B204" s="5">
        <v>55.58934</v>
      </c>
      <c r="C204" s="5">
        <v>-4.3211019999999998</v>
      </c>
      <c r="D204" s="5">
        <v>2020000</v>
      </c>
      <c r="E204" s="5">
        <v>1</v>
      </c>
      <c r="F204" s="5">
        <v>1370000</v>
      </c>
      <c r="G204" s="5">
        <v>1</v>
      </c>
      <c r="H204" s="5">
        <v>30000</v>
      </c>
      <c r="I204" s="5">
        <v>1</v>
      </c>
      <c r="J204" s="5">
        <v>0.40016792849088439</v>
      </c>
      <c r="K204" s="5">
        <v>3.0679690564374171E-2</v>
      </c>
      <c r="L204" s="6">
        <f>IF(Table1[[#This Row],[seagrass.mn.ssp126.2050]]="","",(Table1[[#This Row],[seagrass.sd.ssp126.2050]]/Table1[[#This Row],[seagrass.mn.ssp126.2050]])^-1)</f>
        <v>13.043414751893451</v>
      </c>
      <c r="M204" s="6">
        <f>IF(Table1[[#This Row],[seagrass.weights.ssp126.2050]]="","",Table1[[#This Row],[seagrass.weights.ssp126.2050]]*Table1[[#This Row],[seagrass.mn.ssp126.2050]])</f>
        <v>5.2195562617126452</v>
      </c>
      <c r="N204" s="5">
        <v>0.38968290362696673</v>
      </c>
      <c r="O204" s="5">
        <v>2.7784410041800638E-2</v>
      </c>
      <c r="P204" s="6">
        <f>IF(Table1[[#This Row],[corals.mn.ssp126.2050]]="","",(Table1[[#This Row],[corals.sd.ssp126.2050]]/Table1[[#This Row],[corals.mn.ssp126.2050]])^-1)</f>
        <v>14.025235844155153</v>
      </c>
      <c r="Q204" s="6">
        <f>IF(Table1[[#This Row],[coral.weights.ssp126.2050]]="","",Table1[[#This Row],[coral.weights.ssp126.2050]]*Table1[[#This Row],[corals.mn.ssp126.2050]])</f>
        <v>5.4653946278033922</v>
      </c>
      <c r="R204" s="5">
        <v>0.52297571510934904</v>
      </c>
      <c r="S204" s="5">
        <v>0.34732067385948462</v>
      </c>
      <c r="T204" s="6">
        <f>IF(Table1[[#This Row],[mangrove.mn.ssp126.2050]]="","",(Table1[[#This Row],[mangrove.sd.ssp126.2050]]/Table1[[#This Row],[mangrove.mn.ssp126.2050]])^-1)</f>
        <v>1.5057431200335893</v>
      </c>
      <c r="U204" s="6">
        <f>IF(Table1[[#This Row],[mangrove.weights.ssp126.2050]]="","",Table1[[#This Row],[mangrove.weights.ssp126.2050]]*Table1[[#This Row],[mangrove.mn.ssp126.2050]])</f>
        <v>0.78746708497054874</v>
      </c>
      <c r="V204" s="7">
        <f t="shared" si="18"/>
        <v>0.40149296214217484</v>
      </c>
      <c r="W204" s="5">
        <v>0.40732800691265442</v>
      </c>
      <c r="X204" s="5">
        <v>2.4666019443338929E-2</v>
      </c>
      <c r="Y204" s="6">
        <f>IF(Table1[[#This Row],[seagrass.mn.ssp126.2100]]="", "", (Table1[[#This Row],[seagrass.sd.ssp126.2100]]/Table1[[#This Row],[seagrass.mn.ssp126.2100]])^-1)</f>
        <v>16.513730877750262</v>
      </c>
      <c r="Z204" s="6">
        <f>IF(Table1[[#This Row],[seagrass.weights.ssp126.2100]]="","", Table1[[#This Row],[seagrass.weights.ssp126.2100]]*Table1[[#This Row],[seagrass.mn.ssp126.2100]])</f>
        <v>6.7265050851259733</v>
      </c>
      <c r="AA204" s="5">
        <v>0.39890707158527827</v>
      </c>
      <c r="AB204" s="5">
        <v>2.0730787402774991E-2</v>
      </c>
      <c r="AC204" s="6">
        <f>IF(Table1[[#This Row],[corals.mn.ssp126.2100]]="","",(Table1[[#This Row],[corals.sd.ssp126.2100]]/Table1[[#This Row],[corals.mn.ssp126.2100]])^-1)</f>
        <v>19.242253747288014</v>
      </c>
      <c r="AD204" s="6">
        <f>IF( Table1[[#This Row],[Coral.weights.ssp126.2100]]="","", Table1[[#This Row],[Coral.weights.ssp126.2100]]*Table1[[#This Row],[corals.mn.ssp126.2100]])</f>
        <v>7.6758710930315086</v>
      </c>
      <c r="AE204" s="5">
        <v>0.52628002427799703</v>
      </c>
      <c r="AF204" s="5">
        <v>0.34700780721417751</v>
      </c>
      <c r="AG204" s="8">
        <f>IF(Table1[[#This Row],[mangrove.mn.ssp126.2100]]="","",(Table1[[#This Row],[mangrove.sd.ssp126.2100]]/Table1[[#This Row],[mangrove.mn.ssp126.2100]])^-1)</f>
        <v>1.5166230077157039</v>
      </c>
      <c r="AH204" s="6">
        <f>IF(Table1[[#This Row],[mangrove.weights.ssp126.2100]]="","",Table1[[#This Row],[mangrove.weights.ssp126.2100]]*Table1[[#This Row],[mangrove.mn.ssp126.2100]])</f>
        <v>0.7981683933211895</v>
      </c>
      <c r="AI204" s="7">
        <f t="shared" si="19"/>
        <v>0.40782079754787309</v>
      </c>
      <c r="AJ204" s="5">
        <v>0.36533343992850292</v>
      </c>
      <c r="AK204" s="5">
        <v>1.8583715598876161E-2</v>
      </c>
      <c r="AL204" s="6">
        <f>IF(Table1[[#This Row],[seagrass.mn.ssp245.2050]]="","",(Table1[[#This Row],[seagrass.sd.ssp245.2050]]/Table1[[#This Row],[seagrass.mn.ssp245.2050]])^-1)</f>
        <v>19.658794173033741</v>
      </c>
      <c r="AM204" s="6">
        <f>IF(Table1[[#This Row],[seagrass.weights.ssp245.2050]]="","",Table1[[#This Row],[seagrass.weights.ssp245.2050]]*Table1[[#This Row],[seagrass.mn.ssp245.2050]])</f>
        <v>7.1820149000808255</v>
      </c>
      <c r="AN204" s="5">
        <v>0.34841031551640472</v>
      </c>
      <c r="AO204" s="5">
        <v>1.8912050176518459E-2</v>
      </c>
      <c r="AP204" s="6">
        <f>(Table1[[#This Row],[corals.sd.ssp245.2050]]/Table1[[#This Row],[corals.mn.ssp245.2050]])^-1</f>
        <v>18.422662390616814</v>
      </c>
      <c r="AQ204" s="6">
        <f>Table1[[#This Row],[coral.weights.ssp245.2050]]*Table1[[#This Row],[corals.mn.ssp245.2050]]</f>
        <v>6.4186456161670069</v>
      </c>
      <c r="AR204" s="5">
        <v>0.55896243506049048</v>
      </c>
      <c r="AS204" s="5">
        <v>0.35224692706916738</v>
      </c>
      <c r="AT204" s="8">
        <f>(Table1[[#This Row],[mangrove.sd.ssp245.2050]]/Table1[[#This Row],[mangrove.mn.ssp245.2050]])^-1</f>
        <v>1.5868482933585175</v>
      </c>
      <c r="AU204" s="8">
        <f>Table1[[#This Row],[mangrove.mn.ssp245.2050]]*Table1[[#This Row],[mangrove.weights.ssp245.2050]]</f>
        <v>0.8869885861272605</v>
      </c>
      <c r="AV204" s="7">
        <f t="shared" si="20"/>
        <v>0.36521976813978324</v>
      </c>
      <c r="AW204" s="5">
        <v>0.3691460405815149</v>
      </c>
      <c r="AX204" s="5">
        <v>3.6586381549429891E-3</v>
      </c>
      <c r="AY204" s="6">
        <f>(Table1[[#This Row],[seagrass.sd.ssp245.2100]]/Table1[[#This Row],[seagrass.mn.ssp245.2100]])^-1</f>
        <v>100.89711661777254</v>
      </c>
      <c r="AZ204" s="6">
        <f>Table1[[#This Row],[seagrass.weights.ssp245.2100]]*Table1[[#This Row],[seagrass.mn.ssp245.2100]]</f>
        <v>37.245771105542104</v>
      </c>
      <c r="BA204" s="5">
        <v>0.35994344028738501</v>
      </c>
      <c r="BB204" s="5">
        <v>1.197057354245727E-2</v>
      </c>
      <c r="BC204" s="8">
        <f>(Table1[[#This Row],[corals.sd.ssp245.2100]]/Table1[[#This Row],[corals.mn.ssp245.2100]])^-1</f>
        <v>30.069022090774219</v>
      </c>
      <c r="BD204" s="8">
        <f>Table1[[#This Row],[corals.weights.ssp245.2100]]*Table1[[#This Row],[corals.mn.ssp245.2100]]</f>
        <v>10.823147257430652</v>
      </c>
      <c r="BE204" s="5">
        <v>0.57004402208829141</v>
      </c>
      <c r="BF204" s="5">
        <v>0.35917784716976381</v>
      </c>
      <c r="BG204" s="6">
        <f>(Table1[[#This Row],[mangrove.sd.ssp245.2100]]/Table1[[#This Row],[mangrove.mn.ssp245.2100]])^-1</f>
        <v>1.5870801236214958</v>
      </c>
      <c r="BH204" s="6">
        <f>Table1[[#This Row],[mangrove.weights.ssp245.2100]]*Table1[[#This Row],[mangrove.mn.ssp245.2100]]</f>
        <v>0.90470553704558021</v>
      </c>
      <c r="BI204" s="7">
        <f t="shared" si="21"/>
        <v>0.36946386011211169</v>
      </c>
      <c r="BJ204" s="5">
        <v>0.33172232128386792</v>
      </c>
      <c r="BK204" s="5">
        <v>7.2282732056333787E-3</v>
      </c>
      <c r="BL204" s="6">
        <f>(Table1[[#This Row],[seagrass.sd.ssp370.2050]]/Table1[[#This Row],[seagrass.mn.ssp370.2050]])^-1</f>
        <v>45.892333043712163</v>
      </c>
      <c r="BM204" s="6">
        <f>Table1[[#This Row],[seagrass.mn.ssp370.2050]]*Table1[[#This Row],[seagrass.weights.ssp370.2050]]</f>
        <v>15.223511246392555</v>
      </c>
      <c r="BN204" s="5">
        <v>0.33866800544536929</v>
      </c>
      <c r="BO204" s="5">
        <v>1.0568638912952091E-2</v>
      </c>
      <c r="BP204" s="6">
        <f>(Table1[[#This Row],[corals.sd.ssp370.2050]]/Table1[[#This Row],[corals.mn.ssp370.2050]])^-1</f>
        <v>32.044618823179256</v>
      </c>
      <c r="BQ204" s="6">
        <f>Table1[[#This Row],[corals.weights.ssp370.2050]]*Table1[[#This Row],[corals.mn.ssp370.2050]]</f>
        <v>10.852487142103255</v>
      </c>
      <c r="BR204" s="5">
        <v>0.57989032938797169</v>
      </c>
      <c r="BS204" s="5">
        <v>0.36150647579405287</v>
      </c>
      <c r="BT204" s="6">
        <f>(Table1[[#This Row],[mangrove.sd.ssp370.2050]]/Table1[[#This Row],[mangrove.mn.ssp370.2050]])^-1</f>
        <v>1.6040938910270868</v>
      </c>
      <c r="BU204" s="6">
        <f>Table1[[#This Row],[mangrove.weights.ssp370.2050]]*Table1[[#This Row],[mangrove.mn.ssp370.2050]]</f>
        <v>0.93019853483693049</v>
      </c>
      <c r="BV204" s="7">
        <f t="shared" si="22"/>
        <v>0.33952529371471341</v>
      </c>
      <c r="BW204" s="5">
        <v>0.3337576492287726</v>
      </c>
      <c r="BX204" s="5">
        <v>7.153903171539841E-3</v>
      </c>
      <c r="BY204" s="8">
        <f>(Table1[[#This Row],[seagrass.sd.ssp370.2100]]/Table1[[#This Row],[seagrass.mn.ssp370.2100]])^-1</f>
        <v>46.653923211674247</v>
      </c>
      <c r="BZ204" s="8">
        <f>Table1[[#This Row],[seagrass.imp.ssp370.2100]]*Table1[[#This Row],[seagrass.mn.ssp370.2100]]</f>
        <v>15.571103738428066</v>
      </c>
      <c r="CA204" s="5">
        <v>0.33849414720685439</v>
      </c>
      <c r="CB204" s="5">
        <v>1.586777510836376E-2</v>
      </c>
      <c r="CC204" s="8">
        <f>(Table1[[#This Row],[corals.sd.ssp370.2100]]/Table1[[#This Row],[corals.mn.ssp370.2100]])^-1</f>
        <v>21.332174479107483</v>
      </c>
      <c r="CD204" s="8">
        <f>Table1[[#This Row],[corals.weights.ssp370.2100]]*Table1[[#This Row],[corals.mn.ssp370.2100]]</f>
        <v>7.2208162083733107</v>
      </c>
      <c r="CE204" s="5">
        <v>0.57179621838810712</v>
      </c>
      <c r="CF204" s="5">
        <v>0.36048085859572609</v>
      </c>
      <c r="CG204" s="12">
        <f>(Table1[[#This Row],[mangrove.sd.ssp370.2100]]/Table1[[#This Row],[mangrove.mn.ssp370.2100]])^-1</f>
        <v>1.5862041069685979</v>
      </c>
      <c r="CH204" s="17">
        <f>Table1[[#This Row],[mangrove.weights.ssp370.2100]]*Table1[[#This Row],[mangrove.mn.ssp370.2100]]</f>
        <v>0.90698550995632887</v>
      </c>
      <c r="CI204" s="9">
        <f t="shared" si="23"/>
        <v>0.34063707602562071</v>
      </c>
      <c r="CJ204" s="5"/>
      <c r="CL204" s="5"/>
      <c r="CM204" s="5"/>
      <c r="CP204" s="5"/>
      <c r="CT204" s="5"/>
    </row>
    <row r="205" spans="1:98" x14ac:dyDescent="0.25">
      <c r="A205" s="5" t="s">
        <v>248</v>
      </c>
      <c r="B205" s="5">
        <v>55.83934</v>
      </c>
      <c r="C205" s="5">
        <v>-4.3211019999999998</v>
      </c>
      <c r="D205" s="5">
        <v>8240000</v>
      </c>
      <c r="E205" s="5">
        <v>1</v>
      </c>
      <c r="F205" s="5">
        <v>2870000</v>
      </c>
      <c r="G205" s="5">
        <v>1</v>
      </c>
      <c r="H205" s="5">
        <v>100000</v>
      </c>
      <c r="I205" s="5">
        <v>1</v>
      </c>
      <c r="J205" s="5">
        <v>0.44139831974343557</v>
      </c>
      <c r="K205" s="5">
        <v>3.1769686888607977E-2</v>
      </c>
      <c r="L205" s="6">
        <f>IF(Table1[[#This Row],[seagrass.mn.ssp126.2050]]="","",(Table1[[#This Row],[seagrass.sd.ssp126.2050]]/Table1[[#This Row],[seagrass.mn.ssp126.2050]])^-1)</f>
        <v>13.893694366302139</v>
      </c>
      <c r="M205" s="6">
        <f>IF(Table1[[#This Row],[seagrass.weights.ssp126.2050]]="","",Table1[[#This Row],[seagrass.weights.ssp126.2050]]*Table1[[#This Row],[seagrass.mn.ssp126.2050]])</f>
        <v>6.1326533483146006</v>
      </c>
      <c r="N205" s="5">
        <v>0.50627304652455307</v>
      </c>
      <c r="O205" s="5">
        <v>1.6838009860666941E-2</v>
      </c>
      <c r="P205" s="6">
        <f>IF(Table1[[#This Row],[corals.mn.ssp126.2050]]="","",(Table1[[#This Row],[corals.sd.ssp126.2050]]/Table1[[#This Row],[corals.mn.ssp126.2050]])^-1)</f>
        <v>30.067273431594248</v>
      </c>
      <c r="Q205" s="6">
        <f>IF(Table1[[#This Row],[coral.weights.ssp126.2050]]="","",Table1[[#This Row],[coral.weights.ssp126.2050]]*Table1[[#This Row],[corals.mn.ssp126.2050]])</f>
        <v>15.222250120899973</v>
      </c>
      <c r="R205" s="5">
        <v>0.52052690345597685</v>
      </c>
      <c r="S205" s="5">
        <v>0.26206472038059891</v>
      </c>
      <c r="T205" s="6">
        <f>IF(Table1[[#This Row],[mangrove.mn.ssp126.2050]]="","",(Table1[[#This Row],[mangrove.sd.ssp126.2050]]/Table1[[#This Row],[mangrove.mn.ssp126.2050]])^-1)</f>
        <v>1.9862532533948525</v>
      </c>
      <c r="U205" s="6">
        <f>IF(Table1[[#This Row],[mangrove.weights.ssp126.2050]]="","",Table1[[#This Row],[mangrove.weights.ssp126.2050]]*Table1[[#This Row],[mangrove.mn.ssp126.2050]])</f>
        <v>1.0338982554689824</v>
      </c>
      <c r="V205" s="7">
        <f t="shared" si="18"/>
        <v>0.48727216167634524</v>
      </c>
      <c r="W205" s="5">
        <v>0.44368117906583748</v>
      </c>
      <c r="X205" s="5">
        <v>2.4699295966691411E-2</v>
      </c>
      <c r="Y205" s="6">
        <f>IF(Table1[[#This Row],[seagrass.mn.ssp126.2100]]="", "", (Table1[[#This Row],[seagrass.sd.ssp126.2100]]/Table1[[#This Row],[seagrass.mn.ssp126.2100]])^-1)</f>
        <v>17.963312786897657</v>
      </c>
      <c r="Z205" s="6">
        <f>IF(Table1[[#This Row],[seagrass.weights.ssp126.2100]]="","", Table1[[#This Row],[seagrass.weights.ssp126.2100]]*Table1[[#This Row],[seagrass.mn.ssp126.2100]])</f>
        <v>7.9699837972191876</v>
      </c>
      <c r="AA205" s="5">
        <v>0.51944963602004501</v>
      </c>
      <c r="AB205" s="5">
        <v>8.9037760323996684E-3</v>
      </c>
      <c r="AC205" s="6">
        <f>IF(Table1[[#This Row],[corals.mn.ssp126.2100]]="","",(Table1[[#This Row],[corals.sd.ssp126.2100]]/Table1[[#This Row],[corals.mn.ssp126.2100]])^-1)</f>
        <v>58.340375378921955</v>
      </c>
      <c r="AD205" s="6">
        <f>IF( Table1[[#This Row],[Coral.weights.ssp126.2100]]="","", Table1[[#This Row],[Coral.weights.ssp126.2100]]*Table1[[#This Row],[corals.mn.ssp126.2100]])</f>
        <v>30.304886755853804</v>
      </c>
      <c r="AE205" s="5">
        <v>0.52391481628081604</v>
      </c>
      <c r="AF205" s="5">
        <v>0.26214554681344571</v>
      </c>
      <c r="AG205" s="8">
        <f>IF(Table1[[#This Row],[mangrove.mn.ssp126.2100]]="","",(Table1[[#This Row],[mangrove.sd.ssp126.2100]]/Table1[[#This Row],[mangrove.mn.ssp126.2100]])^-1)</f>
        <v>1.9985646243064232</v>
      </c>
      <c r="AH205" s="6">
        <f>IF(Table1[[#This Row],[mangrove.weights.ssp126.2100]]="","",Table1[[#This Row],[mangrove.weights.ssp126.2100]]*Table1[[#This Row],[mangrove.mn.ssp126.2100]])</f>
        <v>1.0470776179688379</v>
      </c>
      <c r="AI205" s="7">
        <f t="shared" si="19"/>
        <v>0.50218156911061895</v>
      </c>
      <c r="AJ205" s="5">
        <v>0.39691920353499432</v>
      </c>
      <c r="AK205" s="5">
        <v>9.9457485385771021E-3</v>
      </c>
      <c r="AL205" s="6">
        <f>IF(Table1[[#This Row],[seagrass.mn.ssp245.2050]]="","",(Table1[[#This Row],[seagrass.sd.ssp245.2050]]/Table1[[#This Row],[seagrass.mn.ssp245.2050]])^-1)</f>
        <v>39.908429415387168</v>
      </c>
      <c r="AM205" s="6">
        <f>IF(Table1[[#This Row],[seagrass.weights.ssp245.2050]]="","",Table1[[#This Row],[seagrass.weights.ssp245.2050]]*Table1[[#This Row],[seagrass.mn.ssp245.2050]])</f>
        <v>15.840422017888015</v>
      </c>
      <c r="AN205" s="5">
        <v>0.46407011782540492</v>
      </c>
      <c r="AO205" s="5">
        <v>9.0297043684499211E-3</v>
      </c>
      <c r="AP205" s="6">
        <f>(Table1[[#This Row],[corals.sd.ssp245.2050]]/Table1[[#This Row],[corals.mn.ssp245.2050]])^-1</f>
        <v>51.393722196141979</v>
      </c>
      <c r="AQ205" s="6">
        <f>Table1[[#This Row],[coral.weights.ssp245.2050]]*Table1[[#This Row],[corals.mn.ssp245.2050]]</f>
        <v>23.850290715049738</v>
      </c>
      <c r="AR205" s="5">
        <v>0.55754809462111998</v>
      </c>
      <c r="AS205" s="5">
        <v>0.27174440791700921</v>
      </c>
      <c r="AT205" s="8">
        <f>(Table1[[#This Row],[mangrove.sd.ssp245.2050]]/Table1[[#This Row],[mangrove.mn.ssp245.2050]])^-1</f>
        <v>2.051737141142552</v>
      </c>
      <c r="AU205" s="8">
        <f>Table1[[#This Row],[mangrove.mn.ssp245.2050]]*Table1[[#This Row],[mangrove.weights.ssp245.2050]]</f>
        <v>1.1439421337074138</v>
      </c>
      <c r="AV205" s="7">
        <f t="shared" si="20"/>
        <v>0.43741782385553291</v>
      </c>
      <c r="AW205" s="5">
        <v>0.40318535644056153</v>
      </c>
      <c r="AX205" s="5">
        <v>1.08407011562035E-3</v>
      </c>
      <c r="AY205" s="6">
        <f>(Table1[[#This Row],[seagrass.sd.ssp245.2100]]/Table1[[#This Row],[seagrass.mn.ssp245.2100]])^-1</f>
        <v>371.91815421444585</v>
      </c>
      <c r="AZ205" s="6">
        <f>Table1[[#This Row],[seagrass.weights.ssp245.2100]]*Table1[[#This Row],[seagrass.mn.ssp245.2100]]</f>
        <v>149.95195357366708</v>
      </c>
      <c r="BA205" s="5">
        <v>0.47802303879951452</v>
      </c>
      <c r="BB205" s="5">
        <v>1.0702705707855861E-2</v>
      </c>
      <c r="BC205" s="8">
        <f>(Table1[[#This Row],[corals.sd.ssp245.2100]]/Table1[[#This Row],[corals.mn.ssp245.2100]])^-1</f>
        <v>44.663756235831308</v>
      </c>
      <c r="BD205" s="8">
        <f>Table1[[#This Row],[corals.weights.ssp245.2100]]*Table1[[#This Row],[corals.mn.ssp245.2100]]</f>
        <v>21.350304480052849</v>
      </c>
      <c r="BE205" s="5">
        <v>0.56649436279862353</v>
      </c>
      <c r="BF205" s="5">
        <v>0.28281427301459711</v>
      </c>
      <c r="BG205" s="6">
        <f>(Table1[[#This Row],[mangrove.sd.ssp245.2100]]/Table1[[#This Row],[mangrove.mn.ssp245.2100]])^-1</f>
        <v>2.0030614323676112</v>
      </c>
      <c r="BH205" s="6">
        <f>Table1[[#This Row],[mangrove.weights.ssp245.2100]]*Table1[[#This Row],[mangrove.mn.ssp245.2100]]</f>
        <v>1.134723009775588</v>
      </c>
      <c r="BI205" s="7">
        <f t="shared" si="21"/>
        <v>0.41195215463167717</v>
      </c>
      <c r="BJ205" s="5">
        <v>0.36124723512004098</v>
      </c>
      <c r="BK205" s="5">
        <v>5.0386507701069604E-3</v>
      </c>
      <c r="BL205" s="6">
        <f>(Table1[[#This Row],[seagrass.sd.ssp370.2050]]/Table1[[#This Row],[seagrass.mn.ssp370.2050]])^-1</f>
        <v>71.695231839291068</v>
      </c>
      <c r="BM205" s="6">
        <f>Table1[[#This Row],[seagrass.mn.ssp370.2050]]*Table1[[#This Row],[seagrass.weights.ssp370.2050]]</f>
        <v>25.899704273234228</v>
      </c>
      <c r="BN205" s="5">
        <v>0.42531026421307339</v>
      </c>
      <c r="BO205" s="5">
        <v>4.8220516605367476E-3</v>
      </c>
      <c r="BP205" s="6">
        <f>(Table1[[#This Row],[corals.sd.ssp370.2050]]/Table1[[#This Row],[corals.mn.ssp370.2050]])^-1</f>
        <v>88.201100725190415</v>
      </c>
      <c r="BQ205" s="6">
        <f>Table1[[#This Row],[corals.weights.ssp370.2050]]*Table1[[#This Row],[corals.mn.ssp370.2050]]</f>
        <v>37.512833453314634</v>
      </c>
      <c r="BR205" s="5">
        <v>0.56137797188863292</v>
      </c>
      <c r="BS205" s="5">
        <v>0.27724223261894237</v>
      </c>
      <c r="BT205" s="6">
        <f>(Table1[[#This Row],[mangrove.sd.ssp370.2050]]/Table1[[#This Row],[mangrove.mn.ssp370.2050]])^-1</f>
        <v>2.0248645618873766</v>
      </c>
      <c r="BU205" s="6">
        <f>Table1[[#This Row],[mangrove.weights.ssp370.2050]]*Table1[[#This Row],[mangrove.mn.ssp370.2050]]</f>
        <v>1.1367143611015007</v>
      </c>
      <c r="BV205" s="7">
        <f t="shared" si="22"/>
        <v>0.39864608978448884</v>
      </c>
      <c r="BW205" s="5">
        <v>0.36208205326709691</v>
      </c>
      <c r="BX205" s="5">
        <v>8.7872412795315224E-3</v>
      </c>
      <c r="BY205" s="8">
        <f>(Table1[[#This Row],[seagrass.sd.ssp370.2100]]/Table1[[#This Row],[seagrass.mn.ssp370.2100]])^-1</f>
        <v>41.205429753079542</v>
      </c>
      <c r="BZ205" s="8">
        <f>Table1[[#This Row],[seagrass.imp.ssp370.2100]]*Table1[[#This Row],[seagrass.mn.ssp370.2100]]</f>
        <v>14.919746610748167</v>
      </c>
      <c r="CA205" s="5">
        <v>0.42659703283544542</v>
      </c>
      <c r="CB205" s="5">
        <v>1.2504187860936719E-2</v>
      </c>
      <c r="CC205" s="8">
        <f>(Table1[[#This Row],[corals.sd.ssp370.2100]]/Table1[[#This Row],[corals.mn.ssp370.2100]])^-1</f>
        <v>34.116332670284116</v>
      </c>
      <c r="CD205" s="8">
        <f>Table1[[#This Row],[corals.weights.ssp370.2100]]*Table1[[#This Row],[corals.mn.ssp370.2100]]</f>
        <v>14.553926288370173</v>
      </c>
      <c r="CE205" s="5">
        <v>0.55812476229983532</v>
      </c>
      <c r="CF205" s="5">
        <v>0.27685535214691059</v>
      </c>
      <c r="CG205" s="12">
        <f>(Table1[[#This Row],[mangrove.sd.ssp370.2100]]/Table1[[#This Row],[mangrove.mn.ssp370.2100]])^-1</f>
        <v>2.0159435530929226</v>
      </c>
      <c r="CH205" s="17">
        <f>Table1[[#This Row],[mangrove.weights.ssp370.2100]]*Table1[[#This Row],[mangrove.mn.ssp370.2100]]</f>
        <v>1.1251480163798728</v>
      </c>
      <c r="CI205" s="9">
        <f t="shared" si="23"/>
        <v>0.39565203711645147</v>
      </c>
      <c r="CJ205" s="5"/>
      <c r="CL205" s="5"/>
      <c r="CM205" s="5"/>
      <c r="CP205" s="5"/>
      <c r="CT205" s="5"/>
    </row>
    <row r="206" spans="1:98" x14ac:dyDescent="0.25">
      <c r="A206" s="5" t="s">
        <v>249</v>
      </c>
      <c r="B206" s="5">
        <v>56.08934</v>
      </c>
      <c r="C206" s="5">
        <v>-4.3211019999999998</v>
      </c>
      <c r="D206" s="5">
        <v>20000</v>
      </c>
      <c r="E206" s="5">
        <v>1</v>
      </c>
      <c r="G206" s="5">
        <v>0</v>
      </c>
      <c r="I206" s="5">
        <v>0</v>
      </c>
      <c r="L206" s="6" t="str">
        <f>IF(Table1[[#This Row],[seagrass.mn.ssp126.2050]]="","",(Table1[[#This Row],[seagrass.sd.ssp126.2050]]/Table1[[#This Row],[seagrass.mn.ssp126.2050]])^-1)</f>
        <v/>
      </c>
      <c r="M206" s="6" t="str">
        <f>IF(Table1[[#This Row],[seagrass.weights.ssp126.2050]]="","",Table1[[#This Row],[seagrass.weights.ssp126.2050]]*Table1[[#This Row],[seagrass.mn.ssp126.2050]])</f>
        <v/>
      </c>
      <c r="N206" s="5">
        <v>0.1849315033539321</v>
      </c>
      <c r="O206" s="5">
        <v>9.7194173228630859E-2</v>
      </c>
      <c r="P206" s="6">
        <f>IF(Table1[[#This Row],[corals.mn.ssp126.2050]]="","",(Table1[[#This Row],[corals.sd.ssp126.2050]]/Table1[[#This Row],[corals.mn.ssp126.2050]])^-1)</f>
        <v>1.9027015428066436</v>
      </c>
      <c r="Q206" s="6">
        <f>IF(Table1[[#This Row],[coral.weights.ssp126.2050]]="","",Table1[[#This Row],[coral.weights.ssp126.2050]]*Table1[[#This Row],[corals.mn.ssp126.2050]])</f>
        <v>0.35186945674507858</v>
      </c>
      <c r="T206" s="6" t="str">
        <f>IF(Table1[[#This Row],[mangrove.mn.ssp126.2050]]="","",(Table1[[#This Row],[mangrove.sd.ssp126.2050]]/Table1[[#This Row],[mangrove.mn.ssp126.2050]])^-1)</f>
        <v/>
      </c>
      <c r="U206" s="6" t="str">
        <f>IF(Table1[[#This Row],[mangrove.weights.ssp126.2050]]="","",Table1[[#This Row],[mangrove.weights.ssp126.2050]]*Table1[[#This Row],[mangrove.mn.ssp126.2050]])</f>
        <v/>
      </c>
      <c r="V206" s="7">
        <f t="shared" si="18"/>
        <v>0.1849315033539321</v>
      </c>
      <c r="Y206" s="6" t="str">
        <f>IF(Table1[[#This Row],[seagrass.mn.ssp126.2100]]="", "", (Table1[[#This Row],[seagrass.sd.ssp126.2100]]/Table1[[#This Row],[seagrass.mn.ssp126.2100]])^-1)</f>
        <v/>
      </c>
      <c r="Z206" s="6" t="str">
        <f>IF(Table1[[#This Row],[seagrass.weights.ssp126.2100]]="","", Table1[[#This Row],[seagrass.weights.ssp126.2100]]*Table1[[#This Row],[seagrass.mn.ssp126.2100]])</f>
        <v/>
      </c>
      <c r="AA206" s="5">
        <v>0.19215221237170119</v>
      </c>
      <c r="AB206" s="5">
        <v>9.1432692203053806E-2</v>
      </c>
      <c r="AC206" s="6">
        <f>IF(Table1[[#This Row],[corals.mn.ssp126.2100]]="","",(Table1[[#This Row],[corals.sd.ssp126.2100]]/Table1[[#This Row],[corals.mn.ssp126.2100]])^-1)</f>
        <v>2.1015701030105225</v>
      </c>
      <c r="AD206" s="6">
        <f>IF( Table1[[#This Row],[Coral.weights.ssp126.2100]]="","", Table1[[#This Row],[Coral.weights.ssp126.2100]]*Table1[[#This Row],[corals.mn.ssp126.2100]])</f>
        <v>0.40382134474769588</v>
      </c>
      <c r="AG206" s="8" t="str">
        <f>IF(Table1[[#This Row],[mangrove.mn.ssp126.2100]]="","",(Table1[[#This Row],[mangrove.sd.ssp126.2100]]/Table1[[#This Row],[mangrove.mn.ssp126.2100]])^-1)</f>
        <v/>
      </c>
      <c r="AH206" s="6" t="str">
        <f>IF(Table1[[#This Row],[mangrove.weights.ssp126.2100]]="","",Table1[[#This Row],[mangrove.weights.ssp126.2100]]*Table1[[#This Row],[mangrove.mn.ssp126.2100]])</f>
        <v/>
      </c>
      <c r="AI206" s="7">
        <f t="shared" si="19"/>
        <v>0.19215221237170119</v>
      </c>
      <c r="AL206" s="6" t="str">
        <f>IF(Table1[[#This Row],[seagrass.mn.ssp245.2050]]="","",(Table1[[#This Row],[seagrass.sd.ssp245.2050]]/Table1[[#This Row],[seagrass.mn.ssp245.2050]])^-1)</f>
        <v/>
      </c>
      <c r="AM206" s="6" t="str">
        <f>IF(Table1[[#This Row],[seagrass.weights.ssp245.2050]]="","",Table1[[#This Row],[seagrass.weights.ssp245.2050]]*Table1[[#This Row],[seagrass.mn.ssp245.2050]])</f>
        <v/>
      </c>
      <c r="AN206" s="5">
        <v>0.12506581186810989</v>
      </c>
      <c r="AO206" s="5">
        <v>8.029874235742844E-2</v>
      </c>
      <c r="AP206" s="6">
        <f>(Table1[[#This Row],[corals.sd.ssp245.2050]]/Table1[[#This Row],[corals.mn.ssp245.2050]])^-1</f>
        <v>1.5575064838676149</v>
      </c>
      <c r="AQ206" s="6">
        <f>Table1[[#This Row],[coral.weights.ssp245.2050]]*Table1[[#This Row],[corals.mn.ssp245.2050]]</f>
        <v>0.19479081289474845</v>
      </c>
      <c r="AS206" s="5"/>
      <c r="AT206" s="8"/>
      <c r="AU206" s="8"/>
      <c r="AV206" s="7">
        <f t="shared" si="20"/>
        <v>0.12506581186810989</v>
      </c>
      <c r="AX206" s="5"/>
      <c r="AY206" s="6"/>
      <c r="AZ206" s="6"/>
      <c r="BA206" s="5">
        <v>0.1096852292023734</v>
      </c>
      <c r="BB206" s="5">
        <v>9.2201281945474452E-3</v>
      </c>
      <c r="BC206" s="8">
        <f>(Table1[[#This Row],[corals.sd.ssp245.2100]]/Table1[[#This Row],[corals.mn.ssp245.2100]])^-1</f>
        <v>11.896280278102697</v>
      </c>
      <c r="BD206" s="8">
        <f>Table1[[#This Row],[corals.weights.ssp245.2100]]*Table1[[#This Row],[corals.mn.ssp245.2100]]</f>
        <v>1.3048462289593687</v>
      </c>
      <c r="BE206" s="5"/>
      <c r="BF206" s="5"/>
      <c r="BG206" s="6"/>
      <c r="BH206" s="6"/>
      <c r="BI206" s="7">
        <f t="shared" si="21"/>
        <v>0.1096852292023734</v>
      </c>
      <c r="BK206" s="5"/>
      <c r="BL206" s="6"/>
      <c r="BM206" s="6"/>
      <c r="BN206" s="5">
        <v>0.11533257486268959</v>
      </c>
      <c r="BO206" s="5">
        <v>1.720668101877533E-2</v>
      </c>
      <c r="BP206" s="6">
        <f>(Table1[[#This Row],[corals.sd.ssp370.2050]]/Table1[[#This Row],[corals.mn.ssp370.2050]])^-1</f>
        <v>6.7027786902565758</v>
      </c>
      <c r="BQ206" s="6">
        <f>Table1[[#This Row],[corals.weights.ssp370.2050]]*Table1[[#This Row],[corals.mn.ssp370.2050]]</f>
        <v>0.77304872508205702</v>
      </c>
      <c r="BR206" s="5"/>
      <c r="BS206" s="5"/>
      <c r="BT206" s="6"/>
      <c r="BU206" s="6"/>
      <c r="BV206" s="7">
        <f t="shared" si="22"/>
        <v>0.11533257486268959</v>
      </c>
      <c r="BX206" s="5"/>
      <c r="BY206" s="8"/>
      <c r="BZ206" s="8"/>
      <c r="CA206" s="5">
        <v>9.5405084350398794E-2</v>
      </c>
      <c r="CB206" s="5">
        <v>1.097504632776743E-2</v>
      </c>
      <c r="CC206" s="8">
        <f>(Table1[[#This Row],[corals.sd.ssp370.2100]]/Table1[[#This Row],[corals.mn.ssp370.2100]])^-1</f>
        <v>8.6929094876819821</v>
      </c>
      <c r="CD206" s="8">
        <f>Table1[[#This Row],[corals.weights.ssp370.2100]]*Table1[[#This Row],[corals.mn.ssp370.2100]]</f>
        <v>0.82934776292268142</v>
      </c>
      <c r="CE206" s="5"/>
      <c r="CF206" s="5"/>
      <c r="CG206" s="12"/>
      <c r="CH206" s="17"/>
      <c r="CI206" s="9">
        <f t="shared" si="23"/>
        <v>9.5405084350398794E-2</v>
      </c>
      <c r="CJ206" s="5"/>
      <c r="CL206" s="5"/>
      <c r="CM206" s="5"/>
      <c r="CP206" s="5"/>
      <c r="CT206" s="5"/>
    </row>
    <row r="207" spans="1:98" x14ac:dyDescent="0.25">
      <c r="A207" s="5" t="s">
        <v>250</v>
      </c>
      <c r="B207" s="5">
        <v>39.08934</v>
      </c>
      <c r="C207" s="5">
        <v>-4.3211019999999998</v>
      </c>
      <c r="E207" s="5">
        <v>0</v>
      </c>
      <c r="G207" s="5">
        <v>0</v>
      </c>
      <c r="I207" s="5">
        <v>0</v>
      </c>
      <c r="L207" s="6" t="str">
        <f>IF(Table1[[#This Row],[seagrass.mn.ssp126.2050]]="","",(Table1[[#This Row],[seagrass.sd.ssp126.2050]]/Table1[[#This Row],[seagrass.mn.ssp126.2050]])^-1)</f>
        <v/>
      </c>
      <c r="M207" s="6" t="str">
        <f>IF(Table1[[#This Row],[seagrass.weights.ssp126.2050]]="","",Table1[[#This Row],[seagrass.weights.ssp126.2050]]*Table1[[#This Row],[seagrass.mn.ssp126.2050]])</f>
        <v/>
      </c>
      <c r="P207" s="6" t="str">
        <f>IF(Table1[[#This Row],[corals.mn.ssp126.2050]]="","",(Table1[[#This Row],[corals.sd.ssp126.2050]]/Table1[[#This Row],[corals.mn.ssp126.2050]])^-1)</f>
        <v/>
      </c>
      <c r="Q207" s="6" t="str">
        <f>IF(Table1[[#This Row],[coral.weights.ssp126.2050]]="","",Table1[[#This Row],[coral.weights.ssp126.2050]]*Table1[[#This Row],[corals.mn.ssp126.2050]])</f>
        <v/>
      </c>
      <c r="T207" s="6" t="str">
        <f>IF(Table1[[#This Row],[mangrove.mn.ssp126.2050]]="","",(Table1[[#This Row],[mangrove.sd.ssp126.2050]]/Table1[[#This Row],[mangrove.mn.ssp126.2050]])^-1)</f>
        <v/>
      </c>
      <c r="U207" s="6" t="str">
        <f>IF(Table1[[#This Row],[mangrove.weights.ssp126.2050]]="","",Table1[[#This Row],[mangrove.weights.ssp126.2050]]*Table1[[#This Row],[mangrove.mn.ssp126.2050]])</f>
        <v/>
      </c>
      <c r="V207" s="7" t="e">
        <f t="shared" si="18"/>
        <v>#DIV/0!</v>
      </c>
      <c r="Y207" s="6" t="str">
        <f>IF(Table1[[#This Row],[seagrass.mn.ssp126.2100]]="", "", (Table1[[#This Row],[seagrass.sd.ssp126.2100]]/Table1[[#This Row],[seagrass.mn.ssp126.2100]])^-1)</f>
        <v/>
      </c>
      <c r="Z207" s="6" t="str">
        <f>IF(Table1[[#This Row],[seagrass.weights.ssp126.2100]]="","", Table1[[#This Row],[seagrass.weights.ssp126.2100]]*Table1[[#This Row],[seagrass.mn.ssp126.2100]])</f>
        <v/>
      </c>
      <c r="AC207" s="6" t="str">
        <f>IF(Table1[[#This Row],[corals.mn.ssp126.2100]]="","",(Table1[[#This Row],[corals.sd.ssp126.2100]]/Table1[[#This Row],[corals.mn.ssp126.2100]])^-1)</f>
        <v/>
      </c>
      <c r="AD207" s="6" t="str">
        <f>IF( Table1[[#This Row],[Coral.weights.ssp126.2100]]="","", Table1[[#This Row],[Coral.weights.ssp126.2100]]*Table1[[#This Row],[corals.mn.ssp126.2100]])</f>
        <v/>
      </c>
      <c r="AG207" s="8" t="str">
        <f>IF(Table1[[#This Row],[mangrove.mn.ssp126.2100]]="","",(Table1[[#This Row],[mangrove.sd.ssp126.2100]]/Table1[[#This Row],[mangrove.mn.ssp126.2100]])^-1)</f>
        <v/>
      </c>
      <c r="AH207" s="6" t="str">
        <f>IF(Table1[[#This Row],[mangrove.weights.ssp126.2100]]="","",Table1[[#This Row],[mangrove.weights.ssp126.2100]]*Table1[[#This Row],[mangrove.mn.ssp126.2100]])</f>
        <v/>
      </c>
      <c r="AI207" s="7" t="e">
        <f t="shared" si="19"/>
        <v>#DIV/0!</v>
      </c>
      <c r="AL207" s="6" t="str">
        <f>IF(Table1[[#This Row],[seagrass.mn.ssp245.2050]]="","",(Table1[[#This Row],[seagrass.sd.ssp245.2050]]/Table1[[#This Row],[seagrass.mn.ssp245.2050]])^-1)</f>
        <v/>
      </c>
      <c r="AM207" s="6" t="str">
        <f>IF(Table1[[#This Row],[seagrass.weights.ssp245.2050]]="","",Table1[[#This Row],[seagrass.weights.ssp245.2050]]*Table1[[#This Row],[seagrass.mn.ssp245.2050]])</f>
        <v/>
      </c>
      <c r="AS207" s="5"/>
      <c r="AT207" s="8"/>
      <c r="AU207" s="8"/>
      <c r="AV207" s="7" t="e">
        <f t="shared" si="20"/>
        <v>#DIV/0!</v>
      </c>
      <c r="AX207" s="5"/>
      <c r="AY207" s="6"/>
      <c r="AZ207" s="6"/>
      <c r="BB207" s="5"/>
      <c r="BC207" s="8"/>
      <c r="BD207" s="8"/>
      <c r="BE207" s="5"/>
      <c r="BF207" s="5"/>
      <c r="BG207" s="6"/>
      <c r="BH207" s="6"/>
      <c r="BI207" s="7" t="e">
        <f t="shared" si="21"/>
        <v>#DIV/0!</v>
      </c>
      <c r="BK207" s="5"/>
      <c r="BL207" s="6"/>
      <c r="BM207" s="6"/>
      <c r="BO207" s="5"/>
      <c r="BP207" s="6"/>
      <c r="BQ207" s="6"/>
      <c r="BR207" s="5"/>
      <c r="BS207" s="5"/>
      <c r="BT207" s="6"/>
      <c r="BU207" s="6"/>
      <c r="BV207" s="7" t="e">
        <f t="shared" si="22"/>
        <v>#DIV/0!</v>
      </c>
      <c r="BX207" s="5"/>
      <c r="BY207" s="8"/>
      <c r="BZ207" s="8"/>
      <c r="CA207" s="5"/>
      <c r="CB207" s="5"/>
      <c r="CC207" s="8"/>
      <c r="CD207" s="8"/>
      <c r="CE207" s="5"/>
      <c r="CF207" s="5"/>
      <c r="CG207" s="12"/>
      <c r="CH207" s="17"/>
      <c r="CI207" s="9" t="e">
        <f t="shared" si="23"/>
        <v>#DIV/0!</v>
      </c>
      <c r="CJ207" s="5"/>
      <c r="CL207" s="5"/>
      <c r="CM207" s="5"/>
      <c r="CP207" s="5"/>
      <c r="CT207" s="5"/>
    </row>
    <row r="208" spans="1:98" x14ac:dyDescent="0.25">
      <c r="A208" s="5" t="s">
        <v>251</v>
      </c>
      <c r="B208" s="5">
        <v>39.33934</v>
      </c>
      <c r="C208" s="5">
        <v>-4.3211019999999998</v>
      </c>
      <c r="E208" s="5">
        <v>0</v>
      </c>
      <c r="G208" s="5">
        <v>0</v>
      </c>
      <c r="I208" s="5">
        <v>0</v>
      </c>
      <c r="L208" s="6" t="str">
        <f>IF(Table1[[#This Row],[seagrass.mn.ssp126.2050]]="","",(Table1[[#This Row],[seagrass.sd.ssp126.2050]]/Table1[[#This Row],[seagrass.mn.ssp126.2050]])^-1)</f>
        <v/>
      </c>
      <c r="M208" s="6" t="str">
        <f>IF(Table1[[#This Row],[seagrass.weights.ssp126.2050]]="","",Table1[[#This Row],[seagrass.weights.ssp126.2050]]*Table1[[#This Row],[seagrass.mn.ssp126.2050]])</f>
        <v/>
      </c>
      <c r="P208" s="6" t="str">
        <f>IF(Table1[[#This Row],[corals.mn.ssp126.2050]]="","",(Table1[[#This Row],[corals.sd.ssp126.2050]]/Table1[[#This Row],[corals.mn.ssp126.2050]])^-1)</f>
        <v/>
      </c>
      <c r="Q208" s="6" t="str">
        <f>IF(Table1[[#This Row],[coral.weights.ssp126.2050]]="","",Table1[[#This Row],[coral.weights.ssp126.2050]]*Table1[[#This Row],[corals.mn.ssp126.2050]])</f>
        <v/>
      </c>
      <c r="T208" s="6" t="str">
        <f>IF(Table1[[#This Row],[mangrove.mn.ssp126.2050]]="","",(Table1[[#This Row],[mangrove.sd.ssp126.2050]]/Table1[[#This Row],[mangrove.mn.ssp126.2050]])^-1)</f>
        <v/>
      </c>
      <c r="U208" s="6" t="str">
        <f>IF(Table1[[#This Row],[mangrove.weights.ssp126.2050]]="","",Table1[[#This Row],[mangrove.weights.ssp126.2050]]*Table1[[#This Row],[mangrove.mn.ssp126.2050]])</f>
        <v/>
      </c>
      <c r="V208" s="7" t="e">
        <f t="shared" si="18"/>
        <v>#DIV/0!</v>
      </c>
      <c r="Y208" s="6" t="str">
        <f>IF(Table1[[#This Row],[seagrass.mn.ssp126.2100]]="", "", (Table1[[#This Row],[seagrass.sd.ssp126.2100]]/Table1[[#This Row],[seagrass.mn.ssp126.2100]])^-1)</f>
        <v/>
      </c>
      <c r="Z208" s="6" t="str">
        <f>IF(Table1[[#This Row],[seagrass.weights.ssp126.2100]]="","", Table1[[#This Row],[seagrass.weights.ssp126.2100]]*Table1[[#This Row],[seagrass.mn.ssp126.2100]])</f>
        <v/>
      </c>
      <c r="AC208" s="6" t="str">
        <f>IF(Table1[[#This Row],[corals.mn.ssp126.2100]]="","",(Table1[[#This Row],[corals.sd.ssp126.2100]]/Table1[[#This Row],[corals.mn.ssp126.2100]])^-1)</f>
        <v/>
      </c>
      <c r="AD208" s="6" t="str">
        <f>IF( Table1[[#This Row],[Coral.weights.ssp126.2100]]="","", Table1[[#This Row],[Coral.weights.ssp126.2100]]*Table1[[#This Row],[corals.mn.ssp126.2100]])</f>
        <v/>
      </c>
      <c r="AG208" s="8" t="str">
        <f>IF(Table1[[#This Row],[mangrove.mn.ssp126.2100]]="","",(Table1[[#This Row],[mangrove.sd.ssp126.2100]]/Table1[[#This Row],[mangrove.mn.ssp126.2100]])^-1)</f>
        <v/>
      </c>
      <c r="AH208" s="6" t="str">
        <f>IF(Table1[[#This Row],[mangrove.weights.ssp126.2100]]="","",Table1[[#This Row],[mangrove.weights.ssp126.2100]]*Table1[[#This Row],[mangrove.mn.ssp126.2100]])</f>
        <v/>
      </c>
      <c r="AI208" s="7" t="e">
        <f t="shared" si="19"/>
        <v>#DIV/0!</v>
      </c>
      <c r="AL208" s="6" t="str">
        <f>IF(Table1[[#This Row],[seagrass.mn.ssp245.2050]]="","",(Table1[[#This Row],[seagrass.sd.ssp245.2050]]/Table1[[#This Row],[seagrass.mn.ssp245.2050]])^-1)</f>
        <v/>
      </c>
      <c r="AM208" s="6" t="str">
        <f>IF(Table1[[#This Row],[seagrass.weights.ssp245.2050]]="","",Table1[[#This Row],[seagrass.weights.ssp245.2050]]*Table1[[#This Row],[seagrass.mn.ssp245.2050]])</f>
        <v/>
      </c>
      <c r="AS208" s="5"/>
      <c r="AT208" s="8"/>
      <c r="AU208" s="8"/>
      <c r="AV208" s="7" t="e">
        <f t="shared" si="20"/>
        <v>#DIV/0!</v>
      </c>
      <c r="AX208" s="5"/>
      <c r="AY208" s="6"/>
      <c r="AZ208" s="6"/>
      <c r="BB208" s="5"/>
      <c r="BC208" s="8"/>
      <c r="BD208" s="8"/>
      <c r="BE208" s="5"/>
      <c r="BF208" s="5"/>
      <c r="BG208" s="6"/>
      <c r="BH208" s="6"/>
      <c r="BI208" s="7" t="e">
        <f t="shared" si="21"/>
        <v>#DIV/0!</v>
      </c>
      <c r="BK208" s="5"/>
      <c r="BL208" s="6"/>
      <c r="BM208" s="6"/>
      <c r="BO208" s="5"/>
      <c r="BP208" s="6"/>
      <c r="BQ208" s="6"/>
      <c r="BR208" s="5"/>
      <c r="BS208" s="5"/>
      <c r="BT208" s="6"/>
      <c r="BU208" s="6"/>
      <c r="BV208" s="7" t="e">
        <f t="shared" si="22"/>
        <v>#DIV/0!</v>
      </c>
      <c r="BX208" s="5"/>
      <c r="BY208" s="8"/>
      <c r="BZ208" s="8"/>
      <c r="CA208" s="5"/>
      <c r="CB208" s="5"/>
      <c r="CC208" s="8"/>
      <c r="CD208" s="8"/>
      <c r="CE208" s="5"/>
      <c r="CF208" s="5"/>
      <c r="CG208" s="12"/>
      <c r="CH208" s="17"/>
      <c r="CI208" s="9" t="e">
        <f t="shared" si="23"/>
        <v>#DIV/0!</v>
      </c>
      <c r="CJ208" s="5"/>
      <c r="CL208" s="5"/>
      <c r="CM208" s="5"/>
      <c r="CP208" s="5"/>
      <c r="CT208" s="5"/>
    </row>
    <row r="209" spans="1:98" x14ac:dyDescent="0.25">
      <c r="A209" s="5" t="s">
        <v>252</v>
      </c>
      <c r="B209" s="5">
        <v>39.58934</v>
      </c>
      <c r="C209" s="5">
        <v>-4.3211019999999998</v>
      </c>
      <c r="D209" s="5">
        <v>16640000</v>
      </c>
      <c r="E209" s="5">
        <v>1</v>
      </c>
      <c r="F209" s="5">
        <v>7750000</v>
      </c>
      <c r="G209" s="5">
        <v>1</v>
      </c>
      <c r="H209" s="5">
        <v>6860000</v>
      </c>
      <c r="I209" s="5">
        <v>1</v>
      </c>
      <c r="J209" s="5">
        <v>0.66316651771615975</v>
      </c>
      <c r="K209" s="28">
        <f>NonZeroMin!$C$2</f>
        <v>9.6277348665939669E-4</v>
      </c>
      <c r="L209" s="6">
        <f>IF(Table1[[#This Row],[seagrass.mn.ssp126.2050]]="","",(Table1[[#This Row],[seagrass.sd.ssp126.2050]]/Table1[[#This Row],[seagrass.mn.ssp126.2050]])^-1)</f>
        <v>688.80845484974407</v>
      </c>
      <c r="M209" s="6">
        <f>IF(Table1[[#This Row],[seagrass.weights.ssp126.2050]]="","",Table1[[#This Row],[seagrass.weights.ssp126.2050]]*Table1[[#This Row],[seagrass.mn.ssp126.2050]])</f>
        <v>456.79470437615345</v>
      </c>
      <c r="N209" s="5">
        <v>0.67272606417461267</v>
      </c>
      <c r="O209" s="5">
        <f>NonZeroMin!$C$3</f>
        <v>8.8608041434714289E-4</v>
      </c>
      <c r="P209" s="6">
        <f>IF(Table1[[#This Row],[corals.mn.ssp126.2050]]="","",(Table1[[#This Row],[corals.sd.ssp126.2050]]/Table1[[#This Row],[corals.mn.ssp126.2050]])^-1)</f>
        <v>759.21558955828175</v>
      </c>
      <c r="Q209" s="6">
        <f>IF(Table1[[#This Row],[coral.weights.ssp126.2050]]="","",Table1[[#This Row],[coral.weights.ssp126.2050]]*Table1[[#This Row],[corals.mn.ssp126.2050]])</f>
        <v>510.74411542355102</v>
      </c>
      <c r="R209" s="5">
        <v>0.56707523151685035</v>
      </c>
      <c r="S209" s="5">
        <v>8.6749687339249398E-2</v>
      </c>
      <c r="T209" s="6">
        <f>IF(Table1[[#This Row],[mangrove.mn.ssp126.2050]]="","",(Table1[[#This Row],[mangrove.sd.ssp126.2050]]/Table1[[#This Row],[mangrove.mn.ssp126.2050]])^-1)</f>
        <v>6.5369138369249242</v>
      </c>
      <c r="U209" s="6">
        <f>IF(Table1[[#This Row],[mangrove.weights.ssp126.2050]]="","",Table1[[#This Row],[mangrove.weights.ssp126.2050]]*Table1[[#This Row],[mangrove.mn.ssp126.2050]])</f>
        <v>3.7069219274799039</v>
      </c>
      <c r="V209" s="7">
        <f t="shared" si="18"/>
        <v>0.66772433030175204</v>
      </c>
      <c r="W209" s="5">
        <v>0.66316651771615975</v>
      </c>
      <c r="X209" s="5">
        <f>NonZeroMin!$C$5</f>
        <v>9.4124857450742275E-4</v>
      </c>
      <c r="Y209" s="6">
        <f>IF(Table1[[#This Row],[seagrass.mn.ssp126.2100]]="", "", (Table1[[#This Row],[seagrass.sd.ssp126.2100]]/Table1[[#This Row],[seagrass.mn.ssp126.2100]])^-1)</f>
        <v>704.56044840568302</v>
      </c>
      <c r="Z209" s="6">
        <f>IF(Table1[[#This Row],[seagrass.weights.ssp126.2100]]="","", Table1[[#This Row],[seagrass.weights.ssp126.2100]]*Table1[[#This Row],[seagrass.mn.ssp126.2100]])</f>
        <v>467.24089908973286</v>
      </c>
      <c r="AA209" s="5">
        <v>0.67272606417461267</v>
      </c>
      <c r="AB209" s="5">
        <f>NonZeroMin!$C$6</f>
        <v>9.0900273914041208E-4</v>
      </c>
      <c r="AC209" s="6">
        <f>IF(Table1[[#This Row],[corals.mn.ssp126.2100]]="","",(Table1[[#This Row],[corals.sd.ssp126.2100]]/Table1[[#This Row],[corals.mn.ssp126.2100]])^-1)</f>
        <v>740.070447764292</v>
      </c>
      <c r="AD209" s="6">
        <f>IF( Table1[[#This Row],[Coral.weights.ssp126.2100]]="","", Table1[[#This Row],[Coral.weights.ssp126.2100]]*Table1[[#This Row],[corals.mn.ssp126.2100]])</f>
        <v>497.86467953641545</v>
      </c>
      <c r="AE209" s="5">
        <v>0.59334760172576129</v>
      </c>
      <c r="AF209" s="5">
        <v>8.1012597809155679E-2</v>
      </c>
      <c r="AG209" s="8">
        <f>IF(Table1[[#This Row],[mangrove.mn.ssp126.2100]]="","",(Table1[[#This Row],[mangrove.sd.ssp126.2100]]/Table1[[#This Row],[mangrove.mn.ssp126.2100]])^-1)</f>
        <v>7.3241399210963687</v>
      </c>
      <c r="AH209" s="6">
        <f>IF(Table1[[#This Row],[mangrove.weights.ssp126.2100]]="","",Table1[[#This Row],[mangrove.weights.ssp126.2100]]*Table1[[#This Row],[mangrove.mn.ssp126.2100]])</f>
        <v>4.3457608568864368</v>
      </c>
      <c r="AI209" s="7">
        <f t="shared" si="19"/>
        <v>0.66768688794452968</v>
      </c>
      <c r="AJ209" s="5">
        <v>0.66316651771615975</v>
      </c>
      <c r="AK209" s="5">
        <f>NonZeroMin!$C$9</f>
        <v>9.4246577305150765E-4</v>
      </c>
      <c r="AL209" s="6">
        <f>IF(Table1[[#This Row],[seagrass.mn.ssp245.2050]]="","",(Table1[[#This Row],[seagrass.sd.ssp245.2050]]/Table1[[#This Row],[seagrass.mn.ssp245.2050]])^-1)</f>
        <v>703.65050559763552</v>
      </c>
      <c r="AM209" s="6">
        <f>IF(Table1[[#This Row],[seagrass.weights.ssp245.2050]]="","",Table1[[#This Row],[seagrass.weights.ssp245.2050]]*Table1[[#This Row],[seagrass.mn.ssp245.2050]])</f>
        <v>466.63745548639912</v>
      </c>
      <c r="AN209" s="5">
        <v>0.67272606417461267</v>
      </c>
      <c r="AO209" s="5">
        <f>NonZeroMin!$C$10</f>
        <v>8.871730941705804E-4</v>
      </c>
      <c r="AP209" s="6">
        <f>(Table1[[#This Row],[corals.sd.ssp245.2050]]/Table1[[#This Row],[corals.mn.ssp245.2050]])^-1</f>
        <v>758.28050759761311</v>
      </c>
      <c r="AQ209" s="6">
        <f>Table1[[#This Row],[coral.weights.ssp245.2050]]*Table1[[#This Row],[corals.mn.ssp245.2050]]</f>
        <v>510.11506141646976</v>
      </c>
      <c r="AR209" s="5">
        <v>0.54722961875631959</v>
      </c>
      <c r="AS209" s="5">
        <v>8.8037051982992609E-2</v>
      </c>
      <c r="AT209" s="8">
        <f>(Table1[[#This Row],[mangrove.sd.ssp245.2050]]/Table1[[#This Row],[mangrove.mn.ssp245.2050]])^-1</f>
        <v>6.2159012192052483</v>
      </c>
      <c r="AU209" s="8">
        <f>Table1[[#This Row],[mangrove.mn.ssp245.2050]]*Table1[[#This Row],[mangrove.weights.ssp245.2050]]</f>
        <v>3.40152525441263</v>
      </c>
      <c r="AV209" s="7">
        <f t="shared" si="20"/>
        <v>0.66761305189147213</v>
      </c>
      <c r="AW209" s="5">
        <v>0.66316651771615975</v>
      </c>
      <c r="AX209" s="5">
        <f>NonZeroMin!$C$12</f>
        <v>9.4048968592101831E-4</v>
      </c>
      <c r="AY209" s="6">
        <f>(Table1[[#This Row],[seagrass.sd.ssp245.2100]]/Table1[[#This Row],[seagrass.mn.ssp245.2100]])^-1</f>
        <v>705.12896381922894</v>
      </c>
      <c r="AZ209" s="6">
        <f>Table1[[#This Row],[seagrass.weights.ssp245.2100]]*Table1[[#This Row],[seagrass.mn.ssp245.2100]]</f>
        <v>467.61791947680206</v>
      </c>
      <c r="BA209" s="5">
        <v>0.67272606417461267</v>
      </c>
      <c r="BB209" s="5">
        <f>NonZeroMin!$C$13</f>
        <v>8.8505487379242798E-4</v>
      </c>
      <c r="BC209" s="8">
        <f>(Table1[[#This Row],[corals.sd.ssp245.2100]]/Table1[[#This Row],[corals.mn.ssp245.2100]])^-1</f>
        <v>760.09531622825364</v>
      </c>
      <c r="BD209" s="8">
        <f>Table1[[#This Row],[corals.weights.ssp245.2100]]*Table1[[#This Row],[corals.mn.ssp245.2100]]</f>
        <v>511.33593048379066</v>
      </c>
      <c r="BE209" s="5">
        <v>0.57067813128162526</v>
      </c>
      <c r="BF209" s="5">
        <v>8.1632736225757854E-2</v>
      </c>
      <c r="BG209" s="6">
        <f>(Table1[[#This Row],[mangrove.sd.ssp245.2100]]/Table1[[#This Row],[mangrove.mn.ssp245.2100]])^-1</f>
        <v>6.9907999862138306</v>
      </c>
      <c r="BH209" s="6">
        <f>Table1[[#This Row],[mangrove.weights.ssp245.2100]]*Table1[[#This Row],[mangrove.mn.ssp245.2100]]</f>
        <v>3.9894966722961205</v>
      </c>
      <c r="BI209" s="7">
        <f t="shared" si="21"/>
        <v>0.66766287070663011</v>
      </c>
      <c r="BJ209" s="5">
        <v>0.66316651771615975</v>
      </c>
      <c r="BK209" s="5">
        <f>NonZeroMin!$C$16</f>
        <v>9.4033807947367773E-4</v>
      </c>
      <c r="BL209" s="6">
        <f>(Table1[[#This Row],[seagrass.sd.ssp370.2050]]/Table1[[#This Row],[seagrass.mn.ssp370.2050]])^-1</f>
        <v>705.24264856672039</v>
      </c>
      <c r="BM209" s="6">
        <f>Table1[[#This Row],[seagrass.mn.ssp370.2050]]*Table1[[#This Row],[seagrass.weights.ssp370.2050]]</f>
        <v>467.69331139491339</v>
      </c>
      <c r="BN209" s="5">
        <v>0.67272606417461267</v>
      </c>
      <c r="BO209" s="5">
        <f>NonZeroMin!$C$17</f>
        <v>8.8537505761509139E-4</v>
      </c>
      <c r="BP209" s="6">
        <f>(Table1[[#This Row],[corals.sd.ssp370.2050]]/Table1[[#This Row],[corals.mn.ssp370.2050]])^-1</f>
        <v>759.82043811660446</v>
      </c>
      <c r="BQ209" s="6">
        <f>Table1[[#This Row],[corals.weights.ssp370.2050]]*Table1[[#This Row],[corals.mn.ssp370.2050]]</f>
        <v>511.15101281361319</v>
      </c>
      <c r="BR209" s="5">
        <v>0.52425553045210338</v>
      </c>
      <c r="BS209" s="5">
        <v>0.1039766537570815</v>
      </c>
      <c r="BT209" s="6">
        <f>(Table1[[#This Row],[mangrove.sd.ssp370.2050]]/Table1[[#This Row],[mangrove.mn.ssp370.2050]])^-1</f>
        <v>5.0420504171725966</v>
      </c>
      <c r="BU209" s="6">
        <f>Table1[[#This Row],[mangrove.weights.ssp370.2050]]*Table1[[#This Row],[mangrove.mn.ssp370.2050]]</f>
        <v>2.6433228160210689</v>
      </c>
      <c r="BV209" s="7">
        <f t="shared" si="22"/>
        <v>0.66763092125529555</v>
      </c>
      <c r="BW209" s="5">
        <v>0.66316651771615975</v>
      </c>
      <c r="BX209" s="5">
        <f>NonZeroMin!$C$19</f>
        <v>9.4033807947367773E-4</v>
      </c>
      <c r="BY209" s="8">
        <f>(Table1[[#This Row],[seagrass.sd.ssp370.2100]]/Table1[[#This Row],[seagrass.mn.ssp370.2100]])^-1</f>
        <v>705.24264856672039</v>
      </c>
      <c r="BZ209" s="8">
        <f>Table1[[#This Row],[seagrass.imp.ssp370.2100]]*Table1[[#This Row],[seagrass.mn.ssp370.2100]]</f>
        <v>467.69331139491339</v>
      </c>
      <c r="CA209" s="5">
        <v>0.67272606417461267</v>
      </c>
      <c r="CB209" s="5">
        <f>NonZeroMin!$C$20</f>
        <v>8.8537505761509139E-4</v>
      </c>
      <c r="CC209" s="8">
        <f>(Table1[[#This Row],[corals.sd.ssp370.2100]]/Table1[[#This Row],[corals.mn.ssp370.2100]])^-1</f>
        <v>759.82043811660446</v>
      </c>
      <c r="CD209" s="8">
        <f>Table1[[#This Row],[corals.weights.ssp370.2100]]*Table1[[#This Row],[corals.mn.ssp370.2100]]</f>
        <v>511.15101281361319</v>
      </c>
      <c r="CE209" s="5">
        <v>0.55835712491554845</v>
      </c>
      <c r="CF209" s="5">
        <v>8.844833508296239E-2</v>
      </c>
      <c r="CG209" s="12">
        <f>(Table1[[#This Row],[mangrove.sd.ssp370.2100]]/Table1[[#This Row],[mangrove.mn.ssp370.2100]])^-1</f>
        <v>6.3128053726712103</v>
      </c>
      <c r="CH209" s="17">
        <f>Table1[[#This Row],[mangrove.weights.ssp370.2100]]*Table1[[#This Row],[mangrove.mn.ssp370.2100]]</f>
        <v>3.5247998580361246</v>
      </c>
      <c r="CI209" s="9">
        <f t="shared" si="23"/>
        <v>0.66765340479642488</v>
      </c>
      <c r="CJ209" s="5"/>
      <c r="CL209" s="5"/>
      <c r="CM209" s="5"/>
      <c r="CP209" s="5"/>
      <c r="CT209" s="5"/>
    </row>
    <row r="210" spans="1:98" x14ac:dyDescent="0.25">
      <c r="A210" s="5" t="s">
        <v>253</v>
      </c>
      <c r="B210" s="5">
        <v>39.83934</v>
      </c>
      <c r="C210" s="5">
        <v>-4.3211019999999998</v>
      </c>
      <c r="E210" s="5">
        <v>0</v>
      </c>
      <c r="G210" s="5">
        <v>0</v>
      </c>
      <c r="I210" s="5">
        <v>0</v>
      </c>
      <c r="L210" s="6" t="str">
        <f>IF(Table1[[#This Row],[seagrass.mn.ssp126.2050]]="","",(Table1[[#This Row],[seagrass.sd.ssp126.2050]]/Table1[[#This Row],[seagrass.mn.ssp126.2050]])^-1)</f>
        <v/>
      </c>
      <c r="M210" s="6" t="str">
        <f>IF(Table1[[#This Row],[seagrass.weights.ssp126.2050]]="","",Table1[[#This Row],[seagrass.weights.ssp126.2050]]*Table1[[#This Row],[seagrass.mn.ssp126.2050]])</f>
        <v/>
      </c>
      <c r="P210" s="6" t="str">
        <f>IF(Table1[[#This Row],[corals.mn.ssp126.2050]]="","",(Table1[[#This Row],[corals.sd.ssp126.2050]]/Table1[[#This Row],[corals.mn.ssp126.2050]])^-1)</f>
        <v/>
      </c>
      <c r="Q210" s="6" t="str">
        <f>IF(Table1[[#This Row],[coral.weights.ssp126.2050]]="","",Table1[[#This Row],[coral.weights.ssp126.2050]]*Table1[[#This Row],[corals.mn.ssp126.2050]])</f>
        <v/>
      </c>
      <c r="T210" s="6" t="str">
        <f>IF(Table1[[#This Row],[mangrove.mn.ssp126.2050]]="","",(Table1[[#This Row],[mangrove.sd.ssp126.2050]]/Table1[[#This Row],[mangrove.mn.ssp126.2050]])^-1)</f>
        <v/>
      </c>
      <c r="U210" s="6" t="str">
        <f>IF(Table1[[#This Row],[mangrove.weights.ssp126.2050]]="","",Table1[[#This Row],[mangrove.weights.ssp126.2050]]*Table1[[#This Row],[mangrove.mn.ssp126.2050]])</f>
        <v/>
      </c>
      <c r="V210" s="7" t="e">
        <f t="shared" si="18"/>
        <v>#DIV/0!</v>
      </c>
      <c r="Y210" s="6" t="str">
        <f>IF(Table1[[#This Row],[seagrass.mn.ssp126.2100]]="", "", (Table1[[#This Row],[seagrass.sd.ssp126.2100]]/Table1[[#This Row],[seagrass.mn.ssp126.2100]])^-1)</f>
        <v/>
      </c>
      <c r="Z210" s="6" t="str">
        <f>IF(Table1[[#This Row],[seagrass.weights.ssp126.2100]]="","", Table1[[#This Row],[seagrass.weights.ssp126.2100]]*Table1[[#This Row],[seagrass.mn.ssp126.2100]])</f>
        <v/>
      </c>
      <c r="AC210" s="6" t="str">
        <f>IF(Table1[[#This Row],[corals.mn.ssp126.2100]]="","",(Table1[[#This Row],[corals.sd.ssp126.2100]]/Table1[[#This Row],[corals.mn.ssp126.2100]])^-1)</f>
        <v/>
      </c>
      <c r="AD210" s="6" t="str">
        <f>IF( Table1[[#This Row],[Coral.weights.ssp126.2100]]="","", Table1[[#This Row],[Coral.weights.ssp126.2100]]*Table1[[#This Row],[corals.mn.ssp126.2100]])</f>
        <v/>
      </c>
      <c r="AG210" s="8" t="str">
        <f>IF(Table1[[#This Row],[mangrove.mn.ssp126.2100]]="","",(Table1[[#This Row],[mangrove.sd.ssp126.2100]]/Table1[[#This Row],[mangrove.mn.ssp126.2100]])^-1)</f>
        <v/>
      </c>
      <c r="AH210" s="6" t="str">
        <f>IF(Table1[[#This Row],[mangrove.weights.ssp126.2100]]="","",Table1[[#This Row],[mangrove.weights.ssp126.2100]]*Table1[[#This Row],[mangrove.mn.ssp126.2100]])</f>
        <v/>
      </c>
      <c r="AI210" s="7" t="e">
        <f t="shared" si="19"/>
        <v>#DIV/0!</v>
      </c>
      <c r="AL210" s="6" t="str">
        <f>IF(Table1[[#This Row],[seagrass.mn.ssp245.2050]]="","",(Table1[[#This Row],[seagrass.sd.ssp245.2050]]/Table1[[#This Row],[seagrass.mn.ssp245.2050]])^-1)</f>
        <v/>
      </c>
      <c r="AM210" s="6" t="str">
        <f>IF(Table1[[#This Row],[seagrass.weights.ssp245.2050]]="","",Table1[[#This Row],[seagrass.weights.ssp245.2050]]*Table1[[#This Row],[seagrass.mn.ssp245.2050]])</f>
        <v/>
      </c>
      <c r="AS210" s="5"/>
      <c r="AT210" s="8"/>
      <c r="AU210" s="8"/>
      <c r="AV210" s="7" t="e">
        <f t="shared" si="20"/>
        <v>#DIV/0!</v>
      </c>
      <c r="AX210" s="5"/>
      <c r="AY210" s="6"/>
      <c r="AZ210" s="6"/>
      <c r="BB210" s="5"/>
      <c r="BC210" s="8"/>
      <c r="BD210" s="8"/>
      <c r="BE210" s="5"/>
      <c r="BF210" s="5"/>
      <c r="BG210" s="6"/>
      <c r="BH210" s="6"/>
      <c r="BI210" s="7" t="e">
        <f t="shared" si="21"/>
        <v>#DIV/0!</v>
      </c>
      <c r="BK210" s="5"/>
      <c r="BL210" s="6"/>
      <c r="BM210" s="6"/>
      <c r="BO210" s="5"/>
      <c r="BP210" s="6"/>
      <c r="BQ210" s="6"/>
      <c r="BR210" s="5"/>
      <c r="BS210" s="5"/>
      <c r="BT210" s="6"/>
      <c r="BU210" s="6"/>
      <c r="BV210" s="7" t="e">
        <f t="shared" si="22"/>
        <v>#DIV/0!</v>
      </c>
      <c r="BX210" s="5"/>
      <c r="BY210" s="8"/>
      <c r="BZ210" s="8"/>
      <c r="CA210" s="5"/>
      <c r="CB210" s="5"/>
      <c r="CC210" s="8"/>
      <c r="CD210" s="8"/>
      <c r="CE210" s="5"/>
      <c r="CF210" s="5"/>
      <c r="CG210" s="12"/>
      <c r="CH210" s="17"/>
      <c r="CI210" s="9" t="e">
        <f t="shared" si="23"/>
        <v>#DIV/0!</v>
      </c>
      <c r="CJ210" s="5"/>
      <c r="CL210" s="5"/>
      <c r="CM210" s="5"/>
      <c r="CP210" s="5"/>
      <c r="CT210" s="5"/>
    </row>
    <row r="211" spans="1:98" x14ac:dyDescent="0.25">
      <c r="A211" s="5" t="s">
        <v>254</v>
      </c>
      <c r="B211" s="5">
        <v>55.08934</v>
      </c>
      <c r="C211" s="5">
        <v>-4.5711019999999998</v>
      </c>
      <c r="D211" s="5">
        <v>130000</v>
      </c>
      <c r="E211" s="5">
        <v>1</v>
      </c>
      <c r="F211" s="5">
        <v>90000</v>
      </c>
      <c r="G211" s="5">
        <v>1</v>
      </c>
      <c r="I211" s="5">
        <v>0</v>
      </c>
      <c r="J211" s="5">
        <v>0.2611385577177146</v>
      </c>
      <c r="K211" s="5">
        <v>6.4387628953931714E-2</v>
      </c>
      <c r="L211" s="6">
        <f>IF(Table1[[#This Row],[seagrass.mn.ssp126.2050]]="","",(Table1[[#This Row],[seagrass.sd.ssp126.2050]]/Table1[[#This Row],[seagrass.mn.ssp126.2050]])^-1)</f>
        <v>4.0557256410941136</v>
      </c>
      <c r="M211" s="6">
        <f>IF(Table1[[#This Row],[seagrass.weights.ssp126.2050]]="","",Table1[[#This Row],[seagrass.weights.ssp126.2050]]*Table1[[#This Row],[seagrass.mn.ssp126.2050]])</f>
        <v>1.0591063444140703</v>
      </c>
      <c r="N211" s="5">
        <v>0.2657609115434717</v>
      </c>
      <c r="O211" s="5">
        <v>5.732261069190539E-2</v>
      </c>
      <c r="P211" s="6">
        <f>IF(Table1[[#This Row],[corals.mn.ssp126.2050]]="","",(Table1[[#This Row],[corals.sd.ssp126.2050]]/Table1[[#This Row],[corals.mn.ssp126.2050]])^-1)</f>
        <v>4.6362318173516162</v>
      </c>
      <c r="Q211" s="6">
        <f>IF(Table1[[#This Row],[coral.weights.ssp126.2050]]="","",Table1[[#This Row],[coral.weights.ssp126.2050]]*Table1[[#This Row],[corals.mn.ssp126.2050]])</f>
        <v>1.232129193906212</v>
      </c>
      <c r="T211" s="6" t="str">
        <f>IF(Table1[[#This Row],[mangrove.mn.ssp126.2050]]="","",(Table1[[#This Row],[mangrove.sd.ssp126.2050]]/Table1[[#This Row],[mangrove.mn.ssp126.2050]])^-1)</f>
        <v/>
      </c>
      <c r="U211" s="6" t="str">
        <f>IF(Table1[[#This Row],[mangrove.weights.ssp126.2050]]="","",Table1[[#This Row],[mangrove.weights.ssp126.2050]]*Table1[[#This Row],[mangrove.mn.ssp126.2050]])</f>
        <v/>
      </c>
      <c r="V211" s="7">
        <f t="shared" si="18"/>
        <v>0.26360409024942399</v>
      </c>
      <c r="W211" s="5">
        <v>0.26453210712480357</v>
      </c>
      <c r="X211" s="5">
        <v>6.2883791675456477E-2</v>
      </c>
      <c r="Y211" s="6">
        <f>IF(Table1[[#This Row],[seagrass.mn.ssp126.2100]]="", "", (Table1[[#This Row],[seagrass.sd.ssp126.2100]]/Table1[[#This Row],[seagrass.mn.ssp126.2100]])^-1)</f>
        <v>4.2066818821939833</v>
      </c>
      <c r="Z211" s="6">
        <f>IF(Table1[[#This Row],[seagrass.weights.ssp126.2100]]="","", Table1[[#This Row],[seagrass.weights.ssp126.2100]]*Table1[[#This Row],[seagrass.mn.ssp126.2100]])</f>
        <v>1.1128024223005091</v>
      </c>
      <c r="AA211" s="5">
        <v>0.26883539500928338</v>
      </c>
      <c r="AB211" s="5">
        <v>5.610711895466524E-2</v>
      </c>
      <c r="AC211" s="6">
        <f>IF(Table1[[#This Row],[corals.mn.ssp126.2100]]="","",(Table1[[#This Row],[corals.sd.ssp126.2100]]/Table1[[#This Row],[corals.mn.ssp126.2100]])^-1)</f>
        <v>4.7914667517771381</v>
      </c>
      <c r="AD211" s="6">
        <f>IF( Table1[[#This Row],[Coral.weights.ssp126.2100]]="","", Table1[[#This Row],[Coral.weights.ssp126.2100]]*Table1[[#This Row],[corals.mn.ssp126.2100]])</f>
        <v>1.2881158568878548</v>
      </c>
      <c r="AG211" s="8" t="str">
        <f>IF(Table1[[#This Row],[mangrove.mn.ssp126.2100]]="","",(Table1[[#This Row],[mangrove.sd.ssp126.2100]]/Table1[[#This Row],[mangrove.mn.ssp126.2100]])^-1)</f>
        <v/>
      </c>
      <c r="AH211" s="6" t="str">
        <f>IF(Table1[[#This Row],[mangrove.weights.ssp126.2100]]="","",Table1[[#This Row],[mangrove.weights.ssp126.2100]]*Table1[[#This Row],[mangrove.mn.ssp126.2100]])</f>
        <v/>
      </c>
      <c r="AI211" s="7">
        <f t="shared" si="19"/>
        <v>0.26682358525664573</v>
      </c>
      <c r="AJ211" s="5">
        <v>0.21928032837738171</v>
      </c>
      <c r="AK211" s="5">
        <v>4.9385827962228873E-2</v>
      </c>
      <c r="AL211" s="6">
        <f>IF(Table1[[#This Row],[seagrass.mn.ssp245.2050]]="","",(Table1[[#This Row],[seagrass.sd.ssp245.2050]]/Table1[[#This Row],[seagrass.mn.ssp245.2050]])^-1)</f>
        <v>4.4401468483041544</v>
      </c>
      <c r="AM211" s="6">
        <f>IF(Table1[[#This Row],[seagrass.weights.ssp245.2050]]="","",Table1[[#This Row],[seagrass.weights.ssp245.2050]]*Table1[[#This Row],[seagrass.mn.ssp245.2050]])</f>
        <v>0.97363685893993146</v>
      </c>
      <c r="AN211" s="5">
        <v>0.2368732778580874</v>
      </c>
      <c r="AO211" s="5">
        <v>2.8187554868431029E-2</v>
      </c>
      <c r="AP211" s="6">
        <f>(Table1[[#This Row],[corals.sd.ssp245.2050]]/Table1[[#This Row],[corals.mn.ssp245.2050]])^-1</f>
        <v>8.4034702181059444</v>
      </c>
      <c r="AQ211" s="6">
        <f>Table1[[#This Row],[coral.weights.ssp245.2050]]*Table1[[#This Row],[corals.mn.ssp245.2050]]</f>
        <v>1.9905575359455716</v>
      </c>
      <c r="AS211" s="5"/>
      <c r="AT211" s="8"/>
      <c r="AU211" s="8"/>
      <c r="AV211" s="7">
        <f t="shared" si="20"/>
        <v>0.23079124669932413</v>
      </c>
      <c r="AW211" s="5">
        <v>0.2108757243704186</v>
      </c>
      <c r="AX211" s="5">
        <v>6.6947516491128898E-3</v>
      </c>
      <c r="AY211" s="6">
        <f>(Table1[[#This Row],[seagrass.sd.ssp245.2100]]/Table1[[#This Row],[seagrass.mn.ssp245.2100]])^-1</f>
        <v>31.498662747013384</v>
      </c>
      <c r="AZ211" s="6">
        <f>Table1[[#This Row],[seagrass.weights.ssp245.2100]]*Table1[[#This Row],[seagrass.mn.ssp245.2100]]</f>
        <v>6.642303323475967</v>
      </c>
      <c r="BA211" s="5">
        <v>0.2230516686945756</v>
      </c>
      <c r="BB211" s="5">
        <v>8.6408477355724104E-3</v>
      </c>
      <c r="BC211" s="8">
        <f>(Table1[[#This Row],[corals.sd.ssp245.2100]]/Table1[[#This Row],[corals.mn.ssp245.2100]])^-1</f>
        <v>25.813632587960374</v>
      </c>
      <c r="BD211" s="8">
        <f>Table1[[#This Row],[corals.weights.ssp245.2100]]*Table1[[#This Row],[corals.mn.ssp245.2100]]</f>
        <v>5.7577738238132374</v>
      </c>
      <c r="BE211" s="5"/>
      <c r="BF211" s="5"/>
      <c r="BG211" s="6"/>
      <c r="BH211" s="6"/>
      <c r="BI211" s="7">
        <f t="shared" si="21"/>
        <v>0.21635980682355066</v>
      </c>
      <c r="BJ211" s="5">
        <v>0.193015541353626</v>
      </c>
      <c r="BK211" s="5">
        <v>3.9354835842126418E-3</v>
      </c>
      <c r="BL211" s="6">
        <f>(Table1[[#This Row],[seagrass.sd.ssp370.2050]]/Table1[[#This Row],[seagrass.mn.ssp370.2050]])^-1</f>
        <v>49.044936212646384</v>
      </c>
      <c r="BM211" s="6">
        <f>Table1[[#This Row],[seagrass.mn.ssp370.2050]]*Table1[[#This Row],[seagrass.weights.ssp370.2050]]</f>
        <v>9.4664349137379968</v>
      </c>
      <c r="BN211" s="5">
        <v>0.20791306677216809</v>
      </c>
      <c r="BO211" s="5">
        <v>6.5776381822867996E-3</v>
      </c>
      <c r="BP211" s="6">
        <f>(Table1[[#This Row],[corals.sd.ssp370.2050]]/Table1[[#This Row],[corals.mn.ssp370.2050]])^-1</f>
        <v>31.60907623834737</v>
      </c>
      <c r="BQ211" s="6">
        <f>Table1[[#This Row],[corals.weights.ssp370.2050]]*Table1[[#This Row],[corals.mn.ssp370.2050]]</f>
        <v>6.5719399785500681</v>
      </c>
      <c r="BR211" s="5"/>
      <c r="BS211" s="5"/>
      <c r="BT211" s="6"/>
      <c r="BU211" s="6"/>
      <c r="BV211" s="7">
        <f t="shared" si="22"/>
        <v>0.19885402356185511</v>
      </c>
      <c r="BW211" s="5">
        <v>0.1902327342239809</v>
      </c>
      <c r="BX211" s="5">
        <f>NonZeroMin!$C$19</f>
        <v>9.4033807947367773E-4</v>
      </c>
      <c r="BY211" s="8">
        <f>(Table1[[#This Row],[seagrass.sd.ssp370.2100]]/Table1[[#This Row],[seagrass.mn.ssp370.2100]])^-1</f>
        <v>202.30248926051917</v>
      </c>
      <c r="BZ211" s="8">
        <f>Table1[[#This Row],[seagrass.imp.ssp370.2100]]*Table1[[#This Row],[seagrass.mn.ssp370.2100]]</f>
        <v>38.48455567234609</v>
      </c>
      <c r="CA211" s="5">
        <v>0.20801025443287591</v>
      </c>
      <c r="CB211" s="5">
        <f>NonZeroMin!$C$20</f>
        <v>8.8537505761509139E-4</v>
      </c>
      <c r="CC211" s="8">
        <f>(Table1[[#This Row],[corals.sd.ssp370.2100]]/Table1[[#This Row],[corals.mn.ssp370.2100]])^-1</f>
        <v>234.94026926078874</v>
      </c>
      <c r="CD211" s="8">
        <f>Table1[[#This Row],[corals.weights.ssp370.2100]]*Table1[[#This Row],[corals.mn.ssp370.2100]]</f>
        <v>48.86998518546504</v>
      </c>
      <c r="CE211" s="5"/>
      <c r="CF211" s="5"/>
      <c r="CG211" s="12"/>
      <c r="CH211" s="17"/>
      <c r="CI211" s="9">
        <f t="shared" si="23"/>
        <v>0.19978499164453087</v>
      </c>
      <c r="CJ211" s="5"/>
      <c r="CL211" s="5"/>
      <c r="CM211" s="5"/>
      <c r="CP211" s="5"/>
      <c r="CT211" s="5"/>
    </row>
    <row r="212" spans="1:98" x14ac:dyDescent="0.25">
      <c r="A212" s="5" t="s">
        <v>255</v>
      </c>
      <c r="B212" s="5">
        <v>55.33934</v>
      </c>
      <c r="C212" s="5">
        <v>-4.5711019999999998</v>
      </c>
      <c r="D212" s="5">
        <v>3090000</v>
      </c>
      <c r="E212" s="5">
        <v>1</v>
      </c>
      <c r="F212" s="5">
        <v>820000</v>
      </c>
      <c r="G212" s="5">
        <v>1</v>
      </c>
      <c r="H212" s="5">
        <v>310000</v>
      </c>
      <c r="I212" s="5">
        <v>1</v>
      </c>
      <c r="J212" s="5">
        <v>0.37525708116818107</v>
      </c>
      <c r="K212" s="5">
        <v>4.0580615779509853E-2</v>
      </c>
      <c r="L212" s="6">
        <f>IF(Table1[[#This Row],[seagrass.mn.ssp126.2050]]="","",(Table1[[#This Row],[seagrass.sd.ssp126.2050]]/Table1[[#This Row],[seagrass.mn.ssp126.2050]])^-1)</f>
        <v>9.2472002693871787</v>
      </c>
      <c r="M212" s="6">
        <f>IF(Table1[[#This Row],[seagrass.weights.ssp126.2050]]="","",Table1[[#This Row],[seagrass.weights.ssp126.2050]]*Table1[[#This Row],[seagrass.mn.ssp126.2050]])</f>
        <v>3.4700773820678505</v>
      </c>
      <c r="N212" s="5">
        <v>0.42706631909381171</v>
      </c>
      <c r="O212" s="5">
        <v>2.3078900040944351E-2</v>
      </c>
      <c r="P212" s="6">
        <f>IF(Table1[[#This Row],[corals.mn.ssp126.2050]]="","",(Table1[[#This Row],[corals.sd.ssp126.2050]]/Table1[[#This Row],[corals.mn.ssp126.2050]])^-1)</f>
        <v>18.504621898623938</v>
      </c>
      <c r="Q212" s="6">
        <f>IF(Table1[[#This Row],[coral.weights.ssp126.2050]]="","",Table1[[#This Row],[coral.weights.ssp126.2050]]*Table1[[#This Row],[corals.mn.ssp126.2050]])</f>
        <v>7.9027007604680666</v>
      </c>
      <c r="R212" s="5">
        <v>0.53557977980586546</v>
      </c>
      <c r="S212" s="5">
        <v>0.22612945626357289</v>
      </c>
      <c r="T212" s="6">
        <f>IF(Table1[[#This Row],[mangrove.mn.ssp126.2050]]="","",(Table1[[#This Row],[mangrove.sd.ssp126.2050]]/Table1[[#This Row],[mangrove.mn.ssp126.2050]])^-1)</f>
        <v>2.3684653412937156</v>
      </c>
      <c r="U212" s="6">
        <f>IF(Table1[[#This Row],[mangrove.weights.ssp126.2050]]="","",Table1[[#This Row],[mangrove.weights.ssp126.2050]]*Table1[[#This Row],[mangrove.mn.ssp126.2050]])</f>
        <v>1.2685021459679122</v>
      </c>
      <c r="V212" s="7">
        <f t="shared" si="18"/>
        <v>0.41969321456837544</v>
      </c>
      <c r="W212" s="5">
        <v>0.38067336121763468</v>
      </c>
      <c r="X212" s="5">
        <v>3.5079321125436928E-2</v>
      </c>
      <c r="Y212" s="6">
        <f>IF(Table1[[#This Row],[seagrass.mn.ssp126.2100]]="", "", (Table1[[#This Row],[seagrass.sd.ssp126.2100]]/Table1[[#This Row],[seagrass.mn.ssp126.2100]])^-1)</f>
        <v>10.851788147678789</v>
      </c>
      <c r="Z212" s="6">
        <f>IF(Table1[[#This Row],[seagrass.weights.ssp126.2100]]="","", Table1[[#This Row],[seagrass.weights.ssp126.2100]]*Table1[[#This Row],[seagrass.mn.ssp126.2100]])</f>
        <v>4.1309866693985748</v>
      </c>
      <c r="AA212" s="5">
        <v>0.43854422501174251</v>
      </c>
      <c r="AB212" s="5">
        <v>2.159663546493587E-2</v>
      </c>
      <c r="AC212" s="6">
        <f>IF(Table1[[#This Row],[corals.mn.ssp126.2100]]="","",(Table1[[#This Row],[corals.sd.ssp126.2100]]/Table1[[#This Row],[corals.mn.ssp126.2100]])^-1)</f>
        <v>20.306136375907233</v>
      </c>
      <c r="AD212" s="6">
        <f>IF( Table1[[#This Row],[Coral.weights.ssp126.2100]]="","", Table1[[#This Row],[Coral.weights.ssp126.2100]]*Table1[[#This Row],[corals.mn.ssp126.2100]])</f>
        <v>8.9051388399549918</v>
      </c>
      <c r="AE212" s="5">
        <v>0.53937134988840274</v>
      </c>
      <c r="AF212" s="5">
        <v>0.2264602049637103</v>
      </c>
      <c r="AG212" s="8">
        <f>IF(Table1[[#This Row],[mangrove.mn.ssp126.2100]]="","",(Table1[[#This Row],[mangrove.sd.ssp126.2100]]/Table1[[#This Row],[mangrove.mn.ssp126.2100]])^-1)</f>
        <v>2.3817489257100855</v>
      </c>
      <c r="AH212" s="6">
        <f>IF(Table1[[#This Row],[mangrove.weights.ssp126.2100]]="","",Table1[[#This Row],[mangrove.weights.ssp126.2100]]*Table1[[#This Row],[mangrove.mn.ssp126.2100]])</f>
        <v>1.2846471331555018</v>
      </c>
      <c r="AI212" s="7">
        <f t="shared" si="19"/>
        <v>0.42698008566358348</v>
      </c>
      <c r="AJ212" s="5">
        <v>0.34351191248059942</v>
      </c>
      <c r="AK212" s="5">
        <v>1.227658446964572E-2</v>
      </c>
      <c r="AL212" s="6">
        <f>IF(Table1[[#This Row],[seagrass.mn.ssp245.2050]]="","",(Table1[[#This Row],[seagrass.sd.ssp245.2050]]/Table1[[#This Row],[seagrass.mn.ssp245.2050]])^-1)</f>
        <v>27.98106536308568</v>
      </c>
      <c r="AM212" s="6">
        <f>IF(Table1[[#This Row],[seagrass.weights.ssp245.2050]]="","",Table1[[#This Row],[seagrass.weights.ssp245.2050]]*Table1[[#This Row],[seagrass.mn.ssp245.2050]])</f>
        <v>9.61182927611822</v>
      </c>
      <c r="AN212" s="5">
        <v>0.38036569998351549</v>
      </c>
      <c r="AO212" s="5">
        <v>3.3093035914068349E-3</v>
      </c>
      <c r="AP212" s="6">
        <f>(Table1[[#This Row],[corals.sd.ssp245.2050]]/Table1[[#This Row],[corals.mn.ssp245.2050]])^-1</f>
        <v>114.93829123782997</v>
      </c>
      <c r="AQ212" s="6">
        <f>Table1[[#This Row],[coral.weights.ssp245.2050]]*Table1[[#This Row],[corals.mn.ssp245.2050]]</f>
        <v>43.71858360158636</v>
      </c>
      <c r="AR212" s="5">
        <v>0.56856888586398935</v>
      </c>
      <c r="AS212" s="5">
        <v>0.2372790105512691</v>
      </c>
      <c r="AT212" s="8">
        <f>(Table1[[#This Row],[mangrove.sd.ssp245.2050]]/Table1[[#This Row],[mangrove.mn.ssp245.2050]])^-1</f>
        <v>2.3962038805836055</v>
      </c>
      <c r="AU212" s="8">
        <f>Table1[[#This Row],[mangrove.mn.ssp245.2050]]*Table1[[#This Row],[mangrove.weights.ssp245.2050]]</f>
        <v>1.3624069706863884</v>
      </c>
      <c r="AV212" s="7">
        <f t="shared" si="20"/>
        <v>0.37637276880168757</v>
      </c>
      <c r="AW212" s="5">
        <v>0.34272508272696067</v>
      </c>
      <c r="AX212" s="5">
        <f>NonZeroMin!$C$12</f>
        <v>9.4048968592101831E-4</v>
      </c>
      <c r="AY212" s="6">
        <f>(Table1[[#This Row],[seagrass.sd.ssp245.2100]]/Table1[[#This Row],[seagrass.mn.ssp245.2100]])^-1</f>
        <v>364.41131450721991</v>
      </c>
      <c r="AZ212" s="6">
        <f>Table1[[#This Row],[seagrass.weights.ssp245.2100]]*Table1[[#This Row],[seagrass.mn.ssp245.2100]]</f>
        <v>124.89289791112743</v>
      </c>
      <c r="BA212" s="5">
        <v>0.38652072790245051</v>
      </c>
      <c r="BB212" s="5">
        <v>5.3952203683360371E-3</v>
      </c>
      <c r="BC212" s="8">
        <f>(Table1[[#This Row],[corals.sd.ssp245.2100]]/Table1[[#This Row],[corals.mn.ssp245.2100]])^-1</f>
        <v>71.641323526078509</v>
      </c>
      <c r="BD212" s="8">
        <f>Table1[[#This Row],[corals.weights.ssp245.2100]]*Table1[[#This Row],[corals.mn.ssp245.2100]]</f>
        <v>27.690856517194817</v>
      </c>
      <c r="BE212" s="5">
        <v>0.57732380712836107</v>
      </c>
      <c r="BF212" s="5">
        <v>0.24887904670075581</v>
      </c>
      <c r="BG212" s="6">
        <f>(Table1[[#This Row],[mangrove.sd.ssp245.2100]]/Table1[[#This Row],[mangrove.mn.ssp245.2100]])^-1</f>
        <v>2.3196963134566997</v>
      </c>
      <c r="BH212" s="6">
        <f>Table1[[#This Row],[mangrove.weights.ssp245.2100]]*Table1[[#This Row],[mangrove.mn.ssp245.2100]]</f>
        <v>1.3392159070664458</v>
      </c>
      <c r="BI212" s="7">
        <f t="shared" si="21"/>
        <v>0.35112382391730662</v>
      </c>
      <c r="BJ212" s="5">
        <v>0.30666748677556299</v>
      </c>
      <c r="BK212" s="5">
        <f>NonZeroMin!$C$16</f>
        <v>9.4033807947367773E-4</v>
      </c>
      <c r="BL212" s="6">
        <f>(Table1[[#This Row],[seagrass.sd.ssp370.2050]]/Table1[[#This Row],[seagrass.mn.ssp370.2050]])^-1</f>
        <v>326.12471351496231</v>
      </c>
      <c r="BM212" s="6">
        <f>Table1[[#This Row],[seagrass.mn.ssp370.2050]]*Table1[[#This Row],[seagrass.weights.ssp370.2050]]</f>
        <v>100.01184626903397</v>
      </c>
      <c r="BN212" s="5">
        <v>0.3583746822396684</v>
      </c>
      <c r="BO212" s="5">
        <v>4.8203076160197814E-3</v>
      </c>
      <c r="BP212" s="6">
        <f>(Table1[[#This Row],[corals.sd.ssp370.2050]]/Table1[[#This Row],[corals.mn.ssp370.2050]])^-1</f>
        <v>74.346848953923214</v>
      </c>
      <c r="BQ212" s="6">
        <f>Table1[[#This Row],[corals.weights.ssp370.2050]]*Table1[[#This Row],[corals.mn.ssp370.2050]]</f>
        <v>26.644028369382855</v>
      </c>
      <c r="BR212" s="5">
        <v>0.55867121952988397</v>
      </c>
      <c r="BS212" s="5">
        <v>0.23200790308535521</v>
      </c>
      <c r="BT212" s="6">
        <f>(Table1[[#This Row],[mangrove.sd.ssp370.2050]]/Table1[[#This Row],[mangrove.mn.ssp370.2050]])^-1</f>
        <v>2.4079835734059025</v>
      </c>
      <c r="BU212" s="6">
        <f>Table1[[#This Row],[mangrove.weights.ssp370.2050]]*Table1[[#This Row],[mangrove.mn.ssp370.2050]]</f>
        <v>1.3452711195626035</v>
      </c>
      <c r="BV212" s="7">
        <f t="shared" si="22"/>
        <v>0.31771567212931379</v>
      </c>
      <c r="BW212" s="5">
        <v>0.31116193053344238</v>
      </c>
      <c r="BX212" s="5">
        <v>9.697208584475623E-3</v>
      </c>
      <c r="BY212" s="8">
        <f>(Table1[[#This Row],[seagrass.sd.ssp370.2100]]/Table1[[#This Row],[seagrass.mn.ssp370.2100]])^-1</f>
        <v>32.087783594918776</v>
      </c>
      <c r="BZ212" s="8">
        <f>Table1[[#This Row],[seagrass.imp.ssp370.2100]]*Table1[[#This Row],[seagrass.mn.ssp370.2100]]</f>
        <v>9.9844966899342484</v>
      </c>
      <c r="CA212" s="5">
        <v>0.36491286070725942</v>
      </c>
      <c r="CB212" s="5">
        <v>1.406668827810263E-2</v>
      </c>
      <c r="CC212" s="8">
        <f>(Table1[[#This Row],[corals.sd.ssp370.2100]]/Table1[[#This Row],[corals.mn.ssp370.2100]])^-1</f>
        <v>25.941632706492324</v>
      </c>
      <c r="CD212" s="8">
        <f>Table1[[#This Row],[corals.weights.ssp370.2100]]*Table1[[#This Row],[corals.mn.ssp370.2100]]</f>
        <v>9.4664354023431194</v>
      </c>
      <c r="CE212" s="5">
        <v>0.56344054803885746</v>
      </c>
      <c r="CF212" s="5">
        <v>0.23889886015491291</v>
      </c>
      <c r="CG212" s="12">
        <f>(Table1[[#This Row],[mangrove.sd.ssp370.2100]]/Table1[[#This Row],[mangrove.mn.ssp370.2100]])^-1</f>
        <v>2.3584898968270376</v>
      </c>
      <c r="CH212" s="17">
        <f>Table1[[#This Row],[mangrove.weights.ssp370.2100]]*Table1[[#This Row],[mangrove.mn.ssp370.2100]]</f>
        <v>1.3288688400123345</v>
      </c>
      <c r="CI212" s="9">
        <f t="shared" si="23"/>
        <v>0.34410533897424594</v>
      </c>
      <c r="CJ212" s="5"/>
      <c r="CL212" s="5"/>
      <c r="CM212" s="5"/>
      <c r="CP212" s="5"/>
      <c r="CT212" s="5"/>
    </row>
    <row r="213" spans="1:98" x14ac:dyDescent="0.25">
      <c r="A213" s="5" t="s">
        <v>256</v>
      </c>
      <c r="B213" s="5">
        <v>55.58934</v>
      </c>
      <c r="C213" s="5">
        <v>-4.5711019999999998</v>
      </c>
      <c r="D213" s="5">
        <v>12580000</v>
      </c>
      <c r="E213" s="5">
        <v>1</v>
      </c>
      <c r="F213" s="5">
        <v>2300000</v>
      </c>
      <c r="G213" s="5">
        <v>1</v>
      </c>
      <c r="H213" s="5">
        <v>80000</v>
      </c>
      <c r="I213" s="5">
        <v>1</v>
      </c>
      <c r="J213" s="5">
        <v>0.42989651140853868</v>
      </c>
      <c r="K213" s="5">
        <v>3.4532725457267197E-2</v>
      </c>
      <c r="L213" s="6">
        <f>IF(Table1[[#This Row],[seagrass.mn.ssp126.2050]]="","",(Table1[[#This Row],[seagrass.sd.ssp126.2050]]/Table1[[#This Row],[seagrass.mn.ssp126.2050]])^-1)</f>
        <v>12.448959811773838</v>
      </c>
      <c r="M213" s="6">
        <f>IF(Table1[[#This Row],[seagrass.weights.ssp126.2050]]="","",Table1[[#This Row],[seagrass.weights.ssp126.2050]]*Table1[[#This Row],[seagrass.mn.ssp126.2050]])</f>
        <v>5.351764393746671</v>
      </c>
      <c r="N213" s="5">
        <v>0.55467468278818777</v>
      </c>
      <c r="O213" s="5">
        <v>8.3416006362805988E-3</v>
      </c>
      <c r="P213" s="6">
        <f>IF(Table1[[#This Row],[corals.mn.ssp126.2050]]="","",(Table1[[#This Row],[corals.sd.ssp126.2050]]/Table1[[#This Row],[corals.mn.ssp126.2050]])^-1)</f>
        <v>66.494993823572614</v>
      </c>
      <c r="Q213" s="6">
        <f>IF(Table1[[#This Row],[coral.weights.ssp126.2050]]="","",Table1[[#This Row],[coral.weights.ssp126.2050]]*Table1[[#This Row],[corals.mn.ssp126.2050]])</f>
        <v>36.883089606092646</v>
      </c>
      <c r="R213" s="5">
        <v>0.52488175845590135</v>
      </c>
      <c r="S213" s="5">
        <v>0.28060428585550312</v>
      </c>
      <c r="T213" s="6">
        <f>IF(Table1[[#This Row],[mangrove.mn.ssp126.2050]]="","",(Table1[[#This Row],[mangrove.sd.ssp126.2050]]/Table1[[#This Row],[mangrove.mn.ssp126.2050]])^-1)</f>
        <v>1.8705407754398613</v>
      </c>
      <c r="U213" s="6">
        <f>IF(Table1[[#This Row],[mangrove.weights.ssp126.2050]]="","",Table1[[#This Row],[mangrove.weights.ssp126.2050]]*Table1[[#This Row],[mangrove.mn.ssp126.2050]])</f>
        <v>0.98181273147633974</v>
      </c>
      <c r="V213" s="7">
        <f t="shared" si="18"/>
        <v>0.53476380748782515</v>
      </c>
      <c r="W213" s="5">
        <v>0.43730987607706168</v>
      </c>
      <c r="X213" s="5">
        <v>2.5987754406623709E-2</v>
      </c>
      <c r="Y213" s="6">
        <f>IF(Table1[[#This Row],[seagrass.mn.ssp126.2100]]="", "", (Table1[[#This Row],[seagrass.sd.ssp126.2100]]/Table1[[#This Row],[seagrass.mn.ssp126.2100]])^-1)</f>
        <v>16.827536124691136</v>
      </c>
      <c r="Z213" s="6">
        <f>IF(Table1[[#This Row],[seagrass.weights.ssp126.2100]]="","", Table1[[#This Row],[seagrass.weights.ssp126.2100]]*Table1[[#This Row],[seagrass.mn.ssp126.2100]])</f>
        <v>7.3588477373709598</v>
      </c>
      <c r="AA213" s="5">
        <v>0.56323011520752708</v>
      </c>
      <c r="AB213" s="5">
        <v>1.8823973447052429E-3</v>
      </c>
      <c r="AC213" s="6">
        <f>IF(Table1[[#This Row],[corals.mn.ssp126.2100]]="","",(Table1[[#This Row],[corals.sd.ssp126.2100]]/Table1[[#This Row],[corals.mn.ssp126.2100]])^-1)</f>
        <v>299.20894055219838</v>
      </c>
      <c r="AD213" s="6">
        <f>IF( Table1[[#This Row],[Coral.weights.ssp126.2100]]="","", Table1[[#This Row],[Coral.weights.ssp126.2100]]*Table1[[#This Row],[corals.mn.ssp126.2100]])</f>
        <v>168.52348605833683</v>
      </c>
      <c r="AE213" s="5">
        <v>0.52768097197840147</v>
      </c>
      <c r="AF213" s="5">
        <v>0.28050669878368928</v>
      </c>
      <c r="AG213" s="8">
        <f>IF(Table1[[#This Row],[mangrove.mn.ssp126.2100]]="","",(Table1[[#This Row],[mangrove.sd.ssp126.2100]]/Table1[[#This Row],[mangrove.mn.ssp126.2100]])^-1)</f>
        <v>1.8811706610447791</v>
      </c>
      <c r="AH213" s="6">
        <f>IF(Table1[[#This Row],[mangrove.weights.ssp126.2100]]="","",Table1[[#This Row],[mangrove.weights.ssp126.2100]]*Table1[[#This Row],[mangrove.mn.ssp126.2100]])</f>
        <v>0.99265796287736108</v>
      </c>
      <c r="AI213" s="7">
        <f t="shared" si="19"/>
        <v>0.55635474544945218</v>
      </c>
      <c r="AJ213" s="5">
        <v>0.39141405575152849</v>
      </c>
      <c r="AK213" s="5">
        <v>8.9982310780299841E-3</v>
      </c>
      <c r="AL213" s="6">
        <f>IF(Table1[[#This Row],[seagrass.mn.ssp245.2050]]="","",(Table1[[#This Row],[seagrass.sd.ssp245.2050]]/Table1[[#This Row],[seagrass.mn.ssp245.2050]])^-1)</f>
        <v>43.49900023207919</v>
      </c>
      <c r="AM213" s="6">
        <f>IF(Table1[[#This Row],[seagrass.weights.ssp245.2050]]="","",Table1[[#This Row],[seagrass.weights.ssp245.2050]]*Table1[[#This Row],[seagrass.mn.ssp245.2050]])</f>
        <v>17.026120101974794</v>
      </c>
      <c r="AN213" s="5">
        <v>0.4981224849123293</v>
      </c>
      <c r="AO213" s="5">
        <v>1.7701737627341221E-3</v>
      </c>
      <c r="AP213" s="6">
        <f>(Table1[[#This Row],[corals.sd.ssp245.2050]]/Table1[[#This Row],[corals.mn.ssp245.2050]])^-1</f>
        <v>281.39750763391396</v>
      </c>
      <c r="AQ213" s="6">
        <f>Table1[[#This Row],[coral.weights.ssp245.2050]]*Table1[[#This Row],[corals.mn.ssp245.2050]]</f>
        <v>140.17042575074137</v>
      </c>
      <c r="AR213" s="5">
        <v>0.559567019120913</v>
      </c>
      <c r="AS213" s="5">
        <v>0.28752470112261358</v>
      </c>
      <c r="AT213" s="8">
        <f>(Table1[[#This Row],[mangrove.sd.ssp245.2050]]/Table1[[#This Row],[mangrove.mn.ssp245.2050]])^-1</f>
        <v>1.946152858993107</v>
      </c>
      <c r="AU213" s="8">
        <f>Table1[[#This Row],[mangrove.mn.ssp245.2050]]*Table1[[#This Row],[mangrove.weights.ssp245.2050]]</f>
        <v>1.0890029540604154</v>
      </c>
      <c r="AV213" s="7">
        <f t="shared" si="20"/>
        <v>0.48428668539068731</v>
      </c>
      <c r="AW213" s="5">
        <v>0.389869392806242</v>
      </c>
      <c r="AX213" s="5">
        <v>4.5218213125420301E-3</v>
      </c>
      <c r="AY213" s="6">
        <f>(Table1[[#This Row],[seagrass.sd.ssp245.2100]]/Table1[[#This Row],[seagrass.mn.ssp245.2100]])^-1</f>
        <v>86.219548686029185</v>
      </c>
      <c r="AZ213" s="6">
        <f>Table1[[#This Row],[seagrass.weights.ssp245.2100]]*Table1[[#This Row],[seagrass.mn.ssp245.2100]]</f>
        <v>33.614363094250422</v>
      </c>
      <c r="BA213" s="5">
        <v>0.5106514297039495</v>
      </c>
      <c r="BB213" s="5">
        <v>8.8675640729725079E-3</v>
      </c>
      <c r="BC213" s="8">
        <f>(Table1[[#This Row],[corals.sd.ssp245.2100]]/Table1[[#This Row],[corals.mn.ssp245.2100]])^-1</f>
        <v>57.586438113299515</v>
      </c>
      <c r="BD213" s="8">
        <f>Table1[[#This Row],[corals.weights.ssp245.2100]]*Table1[[#This Row],[corals.mn.ssp245.2100]]</f>
        <v>29.406596954114406</v>
      </c>
      <c r="BE213" s="5">
        <v>0.56769764351336793</v>
      </c>
      <c r="BF213" s="5">
        <v>0.30235693050384688</v>
      </c>
      <c r="BG213" s="6">
        <f>(Table1[[#This Row],[mangrove.sd.ssp245.2100]]/Table1[[#This Row],[mangrove.mn.ssp245.2100]])^-1</f>
        <v>1.8775744368331759</v>
      </c>
      <c r="BH213" s="6">
        <f>Table1[[#This Row],[mangrove.weights.ssp245.2100]]*Table1[[#This Row],[mangrove.mn.ssp245.2100]]</f>
        <v>1.0658945833111328</v>
      </c>
      <c r="BI213" s="7">
        <f t="shared" si="21"/>
        <v>0.43990450321150015</v>
      </c>
      <c r="BJ213" s="5">
        <v>0.34934524923007843</v>
      </c>
      <c r="BK213" s="5">
        <v>6.6367537383929054E-3</v>
      </c>
      <c r="BL213" s="6">
        <f>(Table1[[#This Row],[seagrass.sd.ssp370.2050]]/Table1[[#This Row],[seagrass.mn.ssp370.2050]])^-1</f>
        <v>52.63797076108969</v>
      </c>
      <c r="BM213" s="6">
        <f>Table1[[#This Row],[seagrass.mn.ssp370.2050]]*Table1[[#This Row],[seagrass.weights.ssp370.2050]]</f>
        <v>18.388825014498458</v>
      </c>
      <c r="BN213" s="5">
        <v>0.44664643033201351</v>
      </c>
      <c r="BO213" s="5">
        <v>6.4732645442630316E-3</v>
      </c>
      <c r="BP213" s="6">
        <f>(Table1[[#This Row],[corals.sd.ssp370.2050]]/Table1[[#This Row],[corals.mn.ssp370.2050]])^-1</f>
        <v>68.998636974887191</v>
      </c>
      <c r="BQ213" s="6">
        <f>Table1[[#This Row],[corals.weights.ssp370.2050]]*Table1[[#This Row],[corals.mn.ssp370.2050]]</f>
        <v>30.817994902607843</v>
      </c>
      <c r="BR213" s="5">
        <v>0.5696353897922436</v>
      </c>
      <c r="BS213" s="5">
        <v>0.29615258963326391</v>
      </c>
      <c r="BT213" s="6">
        <f>(Table1[[#This Row],[mangrove.sd.ssp370.2050]]/Table1[[#This Row],[mangrove.mn.ssp370.2050]])^-1</f>
        <v>1.9234523341418119</v>
      </c>
      <c r="BU213" s="6">
        <f>Table1[[#This Row],[mangrove.weights.ssp370.2050]]*Table1[[#This Row],[mangrove.mn.ssp370.2050]]</f>
        <v>1.0956665201056719</v>
      </c>
      <c r="BV213" s="7">
        <f t="shared" si="22"/>
        <v>0.40710959843064159</v>
      </c>
      <c r="BW213" s="5">
        <v>0.35206920707143691</v>
      </c>
      <c r="BX213" s="5">
        <v>1.0489011860974611E-2</v>
      </c>
      <c r="BY213" s="8">
        <f>(Table1[[#This Row],[seagrass.sd.ssp370.2100]]/Table1[[#This Row],[seagrass.mn.ssp370.2100]])^-1</f>
        <v>33.565526642346995</v>
      </c>
      <c r="BZ213" s="8">
        <f>Table1[[#This Row],[seagrass.imp.ssp370.2100]]*Table1[[#This Row],[seagrass.mn.ssp370.2100]]</f>
        <v>11.817388349906297</v>
      </c>
      <c r="CA213" s="5">
        <v>0.44923330696489921</v>
      </c>
      <c r="CB213" s="5">
        <v>1.013166056267612E-2</v>
      </c>
      <c r="CC213" s="8">
        <f>(Table1[[#This Row],[corals.sd.ssp370.2100]]/Table1[[#This Row],[corals.mn.ssp370.2100]])^-1</f>
        <v>44.339553638405867</v>
      </c>
      <c r="CD213" s="8">
        <f>Table1[[#This Row],[corals.weights.ssp370.2100]]*Table1[[#This Row],[corals.mn.ssp370.2100]]</f>
        <v>19.918804310328596</v>
      </c>
      <c r="CE213" s="5">
        <v>0.56109167835660756</v>
      </c>
      <c r="CF213" s="5">
        <v>0.30189459692544929</v>
      </c>
      <c r="CG213" s="12">
        <f>(Table1[[#This Row],[mangrove.sd.ssp370.2100]]/Table1[[#This Row],[mangrove.mn.ssp370.2100]])^-1</f>
        <v>1.8585681362663313</v>
      </c>
      <c r="CH213" s="17">
        <f>Table1[[#This Row],[mangrove.weights.ssp370.2100]]*Table1[[#This Row],[mangrove.mn.ssp370.2100]]</f>
        <v>1.0428271149177879</v>
      </c>
      <c r="CI213" s="9">
        <f t="shared" si="23"/>
        <v>0.4109518612260295</v>
      </c>
      <c r="CJ213" s="5"/>
      <c r="CL213" s="5"/>
      <c r="CM213" s="5"/>
      <c r="CP213" s="5"/>
      <c r="CT213" s="5"/>
    </row>
    <row r="214" spans="1:98" x14ac:dyDescent="0.25">
      <c r="A214" s="5" t="s">
        <v>257</v>
      </c>
      <c r="B214" s="5">
        <v>55.83934</v>
      </c>
      <c r="C214" s="5">
        <v>-4.5711019999999998</v>
      </c>
      <c r="D214" s="5">
        <v>660000</v>
      </c>
      <c r="E214" s="5">
        <v>1</v>
      </c>
      <c r="F214" s="5">
        <v>130000</v>
      </c>
      <c r="G214" s="5">
        <v>1</v>
      </c>
      <c r="I214" s="5">
        <v>0</v>
      </c>
      <c r="J214" s="5">
        <v>0.27686260733196888</v>
      </c>
      <c r="K214" s="5">
        <v>5.1906307870349298E-2</v>
      </c>
      <c r="L214" s="6">
        <f>IF(Table1[[#This Row],[seagrass.mn.ssp126.2050]]="","",(Table1[[#This Row],[seagrass.sd.ssp126.2050]]/Table1[[#This Row],[seagrass.mn.ssp126.2050]])^-1)</f>
        <v>5.3338913648705599</v>
      </c>
      <c r="M214" s="6">
        <f>IF(Table1[[#This Row],[seagrass.weights.ssp126.2050]]="","",Table1[[#This Row],[seagrass.weights.ssp126.2050]]*Table1[[#This Row],[seagrass.mn.ssp126.2050]])</f>
        <v>1.4767550705035373</v>
      </c>
      <c r="N214" s="5">
        <v>0.31855720592288961</v>
      </c>
      <c r="O214" s="5">
        <v>4.4062867864382863E-2</v>
      </c>
      <c r="P214" s="6">
        <f>IF(Table1[[#This Row],[corals.mn.ssp126.2050]]="","",(Table1[[#This Row],[corals.sd.ssp126.2050]]/Table1[[#This Row],[corals.mn.ssp126.2050]])^-1)</f>
        <v>7.2296067269917197</v>
      </c>
      <c r="Q214" s="6">
        <f>IF(Table1[[#This Row],[coral.weights.ssp126.2050]]="","",Table1[[#This Row],[coral.weights.ssp126.2050]]*Table1[[#This Row],[corals.mn.ssp126.2050]])</f>
        <v>2.3030433188718091</v>
      </c>
      <c r="T214" s="6" t="str">
        <f>IF(Table1[[#This Row],[mangrove.mn.ssp126.2050]]="","",(Table1[[#This Row],[mangrove.sd.ssp126.2050]]/Table1[[#This Row],[mangrove.mn.ssp126.2050]])^-1)</f>
        <v/>
      </c>
      <c r="U214" s="6" t="str">
        <f>IF(Table1[[#This Row],[mangrove.weights.ssp126.2050]]="","",Table1[[#This Row],[mangrove.weights.ssp126.2050]]*Table1[[#This Row],[mangrove.mn.ssp126.2050]])</f>
        <v/>
      </c>
      <c r="V214" s="7">
        <f t="shared" si="18"/>
        <v>0.30085557077639269</v>
      </c>
      <c r="W214" s="5">
        <v>0.28551719660659708</v>
      </c>
      <c r="X214" s="5">
        <v>4.9055629808290889E-2</v>
      </c>
      <c r="Y214" s="6">
        <f>IF(Table1[[#This Row],[seagrass.mn.ssp126.2100]]="", "", (Table1[[#This Row],[seagrass.sd.ssp126.2100]]/Table1[[#This Row],[seagrass.mn.ssp126.2100]])^-1)</f>
        <v>5.8202737936990427</v>
      </c>
      <c r="Z214" s="6">
        <f>IF(Table1[[#This Row],[seagrass.weights.ssp126.2100]]="","", Table1[[#This Row],[seagrass.weights.ssp126.2100]]*Table1[[#This Row],[seagrass.mn.ssp126.2100]])</f>
        <v>1.6617882570597942</v>
      </c>
      <c r="AA214" s="5">
        <v>0.31980166388778741</v>
      </c>
      <c r="AB214" s="5">
        <v>4.2302938532621202E-2</v>
      </c>
      <c r="AC214" s="6">
        <f>IF(Table1[[#This Row],[corals.mn.ssp126.2100]]="","",(Table1[[#This Row],[corals.sd.ssp126.2100]]/Table1[[#This Row],[corals.mn.ssp126.2100]])^-1)</f>
        <v>7.559797852841303</v>
      </c>
      <c r="AD214" s="6">
        <f>IF( Table1[[#This Row],[Coral.weights.ssp126.2100]]="","", Table1[[#This Row],[Coral.weights.ssp126.2100]]*Table1[[#This Row],[corals.mn.ssp126.2100]])</f>
        <v>2.4176359319939715</v>
      </c>
      <c r="AG214" s="8" t="str">
        <f>IF(Table1[[#This Row],[mangrove.mn.ssp126.2100]]="","",(Table1[[#This Row],[mangrove.sd.ssp126.2100]]/Table1[[#This Row],[mangrove.mn.ssp126.2100]])^-1)</f>
        <v/>
      </c>
      <c r="AH214" s="6" t="str">
        <f>IF(Table1[[#This Row],[mangrove.weights.ssp126.2100]]="","",Table1[[#This Row],[mangrove.weights.ssp126.2100]]*Table1[[#This Row],[mangrove.mn.ssp126.2100]])</f>
        <v/>
      </c>
      <c r="AI214" s="7">
        <f t="shared" si="19"/>
        <v>0.30488806762918741</v>
      </c>
      <c r="AJ214" s="5">
        <v>0.24409991542069451</v>
      </c>
      <c r="AK214" s="5">
        <v>2.7915553566602962E-2</v>
      </c>
      <c r="AL214" s="6">
        <f>IF(Table1[[#This Row],[seagrass.mn.ssp245.2050]]="","",(Table1[[#This Row],[seagrass.sd.ssp245.2050]]/Table1[[#This Row],[seagrass.mn.ssp245.2050]])^-1)</f>
        <v>8.7442262192043998</v>
      </c>
      <c r="AM214" s="6">
        <f>IF(Table1[[#This Row],[seagrass.weights.ssp245.2050]]="","",Table1[[#This Row],[seagrass.weights.ssp245.2050]]*Table1[[#This Row],[seagrass.mn.ssp245.2050]])</f>
        <v>2.1344648805272133</v>
      </c>
      <c r="AN214" s="5">
        <v>0.28524056129334902</v>
      </c>
      <c r="AO214" s="5">
        <v>2.3381854259597691E-2</v>
      </c>
      <c r="AP214" s="6">
        <f>(Table1[[#This Row],[corals.sd.ssp245.2050]]/Table1[[#This Row],[corals.mn.ssp245.2050]])^-1</f>
        <v>12.199227577353691</v>
      </c>
      <c r="AQ214" s="6">
        <f>Table1[[#This Row],[coral.weights.ssp245.2050]]*Table1[[#This Row],[corals.mn.ssp245.2050]]</f>
        <v>3.4797145215096692</v>
      </c>
      <c r="AS214" s="5"/>
      <c r="AT214" s="8"/>
      <c r="AU214" s="8"/>
      <c r="AV214" s="7">
        <f t="shared" si="20"/>
        <v>0.26806368503362771</v>
      </c>
      <c r="AW214" s="5">
        <v>0.23827711959720571</v>
      </c>
      <c r="AX214" s="5">
        <v>2.6618121949334868E-3</v>
      </c>
      <c r="AY214" s="6">
        <f>(Table1[[#This Row],[seagrass.sd.ssp245.2100]]/Table1[[#This Row],[seagrass.mn.ssp245.2100]])^-1</f>
        <v>89.516878783087762</v>
      </c>
      <c r="AZ214" s="6">
        <f>Table1[[#This Row],[seagrass.weights.ssp245.2100]]*Table1[[#This Row],[seagrass.mn.ssp245.2100]]</f>
        <v>21.329824031766368</v>
      </c>
      <c r="BA214" s="5">
        <v>0.2809412708432843</v>
      </c>
      <c r="BB214" s="5">
        <v>5.5559645394711327E-3</v>
      </c>
      <c r="BC214" s="8">
        <f>(Table1[[#This Row],[corals.sd.ssp245.2100]]/Table1[[#This Row],[corals.mn.ssp245.2100]])^-1</f>
        <v>50.565706250894614</v>
      </c>
      <c r="BD214" s="8">
        <f>Table1[[#This Row],[corals.weights.ssp245.2100]]*Table1[[#This Row],[corals.mn.ssp245.2100]]</f>
        <v>14.205993775214537</v>
      </c>
      <c r="BE214" s="5"/>
      <c r="BF214" s="5"/>
      <c r="BG214" s="6"/>
      <c r="BH214" s="6"/>
      <c r="BI214" s="7">
        <f t="shared" si="21"/>
        <v>0.25367762736788679</v>
      </c>
      <c r="BJ214" s="5">
        <v>0.22221359489876971</v>
      </c>
      <c r="BK214" s="5">
        <v>3.0363777459477019E-3</v>
      </c>
      <c r="BL214" s="6">
        <f>(Table1[[#This Row],[seagrass.sd.ssp370.2050]]/Table1[[#This Row],[seagrass.mn.ssp370.2050]])^-1</f>
        <v>73.18377800500356</v>
      </c>
      <c r="BM214" s="6">
        <f>Table1[[#This Row],[seagrass.mn.ssp370.2050]]*Table1[[#This Row],[seagrass.weights.ssp370.2050]]</f>
        <v>16.262430398765353</v>
      </c>
      <c r="BN214" s="5">
        <v>0.25987920028802358</v>
      </c>
      <c r="BO214" s="5">
        <f>NonZeroMin!$C$17</f>
        <v>8.8537505761509139E-4</v>
      </c>
      <c r="BP214" s="6">
        <f>(Table1[[#This Row],[corals.sd.ssp370.2050]]/Table1[[#This Row],[corals.mn.ssp370.2050]])^-1</f>
        <v>293.52442002155846</v>
      </c>
      <c r="BQ214" s="6">
        <f>Table1[[#This Row],[corals.weights.ssp370.2050]]*Table1[[#This Row],[corals.mn.ssp370.2050]]</f>
        <v>76.280891540208543</v>
      </c>
      <c r="BR214" s="5"/>
      <c r="BS214" s="5"/>
      <c r="BT214" s="6"/>
      <c r="BU214" s="6"/>
      <c r="BV214" s="7">
        <f t="shared" si="22"/>
        <v>0.25236229360836554</v>
      </c>
      <c r="BW214" s="5">
        <v>0.21766737864884089</v>
      </c>
      <c r="BX214" s="5">
        <v>9.4656984240778924E-3</v>
      </c>
      <c r="BY214" s="8">
        <f>(Table1[[#This Row],[seagrass.sd.ssp370.2100]]/Table1[[#This Row],[seagrass.mn.ssp370.2100]])^-1</f>
        <v>22.995384904209548</v>
      </c>
      <c r="BZ214" s="8">
        <f>Table1[[#This Row],[seagrass.imp.ssp370.2100]]*Table1[[#This Row],[seagrass.mn.ssp370.2100]]</f>
        <v>5.0053451531204196</v>
      </c>
      <c r="CA214" s="5">
        <v>0.26435594755689418</v>
      </c>
      <c r="CB214" s="5">
        <v>2.0799379772576958E-3</v>
      </c>
      <c r="CC214" s="8">
        <f>(Table1[[#This Row],[corals.sd.ssp370.2100]]/Table1[[#This Row],[corals.mn.ssp370.2100]])^-1</f>
        <v>127.09799544380431</v>
      </c>
      <c r="CD214" s="8">
        <f>Table1[[#This Row],[corals.weights.ssp370.2100]]*Table1[[#This Row],[corals.mn.ssp370.2100]]</f>
        <v>33.59911101812871</v>
      </c>
      <c r="CE214" s="5"/>
      <c r="CF214" s="5"/>
      <c r="CG214" s="12"/>
      <c r="CH214" s="17"/>
      <c r="CI214" s="9">
        <f t="shared" si="23"/>
        <v>0.25720292315183352</v>
      </c>
      <c r="CJ214" s="5"/>
      <c r="CL214" s="5"/>
      <c r="CM214" s="5"/>
      <c r="CP214" s="5"/>
      <c r="CT214" s="5"/>
    </row>
    <row r="215" spans="1:98" x14ac:dyDescent="0.25">
      <c r="A215" s="5" t="s">
        <v>258</v>
      </c>
      <c r="B215" s="5">
        <v>56.08934</v>
      </c>
      <c r="C215" s="5">
        <v>-4.5711019999999998</v>
      </c>
      <c r="E215" s="5">
        <v>0</v>
      </c>
      <c r="G215" s="5">
        <v>0</v>
      </c>
      <c r="I215" s="5">
        <v>0</v>
      </c>
      <c r="L215" s="6" t="str">
        <f>IF(Table1[[#This Row],[seagrass.mn.ssp126.2050]]="","",(Table1[[#This Row],[seagrass.sd.ssp126.2050]]/Table1[[#This Row],[seagrass.mn.ssp126.2050]])^-1)</f>
        <v/>
      </c>
      <c r="M215" s="6" t="str">
        <f>IF(Table1[[#This Row],[seagrass.weights.ssp126.2050]]="","",Table1[[#This Row],[seagrass.weights.ssp126.2050]]*Table1[[#This Row],[seagrass.mn.ssp126.2050]])</f>
        <v/>
      </c>
      <c r="P215" s="6" t="str">
        <f>IF(Table1[[#This Row],[corals.mn.ssp126.2050]]="","",(Table1[[#This Row],[corals.sd.ssp126.2050]]/Table1[[#This Row],[corals.mn.ssp126.2050]])^-1)</f>
        <v/>
      </c>
      <c r="Q215" s="6" t="str">
        <f>IF(Table1[[#This Row],[coral.weights.ssp126.2050]]="","",Table1[[#This Row],[coral.weights.ssp126.2050]]*Table1[[#This Row],[corals.mn.ssp126.2050]])</f>
        <v/>
      </c>
      <c r="T215" s="6" t="str">
        <f>IF(Table1[[#This Row],[mangrove.mn.ssp126.2050]]="","",(Table1[[#This Row],[mangrove.sd.ssp126.2050]]/Table1[[#This Row],[mangrove.mn.ssp126.2050]])^-1)</f>
        <v/>
      </c>
      <c r="U215" s="6" t="str">
        <f>IF(Table1[[#This Row],[mangrove.weights.ssp126.2050]]="","",Table1[[#This Row],[mangrove.weights.ssp126.2050]]*Table1[[#This Row],[mangrove.mn.ssp126.2050]])</f>
        <v/>
      </c>
      <c r="V215" s="7" t="e">
        <f t="shared" si="18"/>
        <v>#DIV/0!</v>
      </c>
      <c r="Y215" s="6" t="str">
        <f>IF(Table1[[#This Row],[seagrass.mn.ssp126.2100]]="", "", (Table1[[#This Row],[seagrass.sd.ssp126.2100]]/Table1[[#This Row],[seagrass.mn.ssp126.2100]])^-1)</f>
        <v/>
      </c>
      <c r="Z215" s="6" t="str">
        <f>IF(Table1[[#This Row],[seagrass.weights.ssp126.2100]]="","", Table1[[#This Row],[seagrass.weights.ssp126.2100]]*Table1[[#This Row],[seagrass.mn.ssp126.2100]])</f>
        <v/>
      </c>
      <c r="AC215" s="6" t="str">
        <f>IF(Table1[[#This Row],[corals.mn.ssp126.2100]]="","",(Table1[[#This Row],[corals.sd.ssp126.2100]]/Table1[[#This Row],[corals.mn.ssp126.2100]])^-1)</f>
        <v/>
      </c>
      <c r="AD215" s="6" t="str">
        <f>IF( Table1[[#This Row],[Coral.weights.ssp126.2100]]="","", Table1[[#This Row],[Coral.weights.ssp126.2100]]*Table1[[#This Row],[corals.mn.ssp126.2100]])</f>
        <v/>
      </c>
      <c r="AG215" s="8" t="str">
        <f>IF(Table1[[#This Row],[mangrove.mn.ssp126.2100]]="","",(Table1[[#This Row],[mangrove.sd.ssp126.2100]]/Table1[[#This Row],[mangrove.mn.ssp126.2100]])^-1)</f>
        <v/>
      </c>
      <c r="AH215" s="6" t="str">
        <f>IF(Table1[[#This Row],[mangrove.weights.ssp126.2100]]="","",Table1[[#This Row],[mangrove.weights.ssp126.2100]]*Table1[[#This Row],[mangrove.mn.ssp126.2100]])</f>
        <v/>
      </c>
      <c r="AI215" s="7" t="e">
        <f t="shared" si="19"/>
        <v>#DIV/0!</v>
      </c>
      <c r="AL215" s="6" t="str">
        <f>IF(Table1[[#This Row],[seagrass.mn.ssp245.2050]]="","",(Table1[[#This Row],[seagrass.sd.ssp245.2050]]/Table1[[#This Row],[seagrass.mn.ssp245.2050]])^-1)</f>
        <v/>
      </c>
      <c r="AM215" s="6" t="str">
        <f>IF(Table1[[#This Row],[seagrass.weights.ssp245.2050]]="","",Table1[[#This Row],[seagrass.weights.ssp245.2050]]*Table1[[#This Row],[seagrass.mn.ssp245.2050]])</f>
        <v/>
      </c>
      <c r="AS215" s="5"/>
      <c r="AT215" s="8"/>
      <c r="AU215" s="8"/>
      <c r="AV215" s="7" t="e">
        <f t="shared" si="20"/>
        <v>#DIV/0!</v>
      </c>
      <c r="AX215" s="5"/>
      <c r="AY215" s="6"/>
      <c r="AZ215" s="6"/>
      <c r="BB215" s="5"/>
      <c r="BC215" s="8"/>
      <c r="BD215" s="8"/>
      <c r="BE215" s="5"/>
      <c r="BF215" s="5"/>
      <c r="BG215" s="6"/>
      <c r="BH215" s="6"/>
      <c r="BI215" s="7" t="e">
        <f t="shared" si="21"/>
        <v>#DIV/0!</v>
      </c>
      <c r="BK215" s="5"/>
      <c r="BL215" s="6"/>
      <c r="BM215" s="6"/>
      <c r="BO215" s="5"/>
      <c r="BP215" s="6"/>
      <c r="BQ215" s="6"/>
      <c r="BR215" s="5"/>
      <c r="BS215" s="5"/>
      <c r="BT215" s="6"/>
      <c r="BU215" s="6"/>
      <c r="BV215" s="7" t="e">
        <f t="shared" si="22"/>
        <v>#DIV/0!</v>
      </c>
      <c r="BX215" s="5"/>
      <c r="BY215" s="8"/>
      <c r="BZ215" s="8"/>
      <c r="CA215" s="5"/>
      <c r="CB215" s="5"/>
      <c r="CC215" s="8"/>
      <c r="CD215" s="8"/>
      <c r="CE215" s="5"/>
      <c r="CF215" s="5"/>
      <c r="CG215" s="12"/>
      <c r="CH215" s="17"/>
      <c r="CI215" s="9" t="e">
        <f t="shared" si="23"/>
        <v>#DIV/0!</v>
      </c>
      <c r="CJ215" s="5"/>
      <c r="CL215" s="5"/>
      <c r="CM215" s="5"/>
      <c r="CP215" s="5"/>
      <c r="CT215" s="5"/>
    </row>
    <row r="216" spans="1:98" x14ac:dyDescent="0.25">
      <c r="A216" s="5" t="s">
        <v>259</v>
      </c>
      <c r="B216" s="5">
        <v>38.83934</v>
      </c>
      <c r="C216" s="5">
        <v>-4.5711019999999998</v>
      </c>
      <c r="E216" s="5">
        <v>0</v>
      </c>
      <c r="G216" s="5">
        <v>0</v>
      </c>
      <c r="I216" s="5">
        <v>0</v>
      </c>
      <c r="L216" s="6" t="str">
        <f>IF(Table1[[#This Row],[seagrass.mn.ssp126.2050]]="","",(Table1[[#This Row],[seagrass.sd.ssp126.2050]]/Table1[[#This Row],[seagrass.mn.ssp126.2050]])^-1)</f>
        <v/>
      </c>
      <c r="M216" s="6" t="str">
        <f>IF(Table1[[#This Row],[seagrass.weights.ssp126.2050]]="","",Table1[[#This Row],[seagrass.weights.ssp126.2050]]*Table1[[#This Row],[seagrass.mn.ssp126.2050]])</f>
        <v/>
      </c>
      <c r="P216" s="6" t="str">
        <f>IF(Table1[[#This Row],[corals.mn.ssp126.2050]]="","",(Table1[[#This Row],[corals.sd.ssp126.2050]]/Table1[[#This Row],[corals.mn.ssp126.2050]])^-1)</f>
        <v/>
      </c>
      <c r="Q216" s="6" t="str">
        <f>IF(Table1[[#This Row],[coral.weights.ssp126.2050]]="","",Table1[[#This Row],[coral.weights.ssp126.2050]]*Table1[[#This Row],[corals.mn.ssp126.2050]])</f>
        <v/>
      </c>
      <c r="T216" s="6" t="str">
        <f>IF(Table1[[#This Row],[mangrove.mn.ssp126.2050]]="","",(Table1[[#This Row],[mangrove.sd.ssp126.2050]]/Table1[[#This Row],[mangrove.mn.ssp126.2050]])^-1)</f>
        <v/>
      </c>
      <c r="U216" s="6" t="str">
        <f>IF(Table1[[#This Row],[mangrove.weights.ssp126.2050]]="","",Table1[[#This Row],[mangrove.weights.ssp126.2050]]*Table1[[#This Row],[mangrove.mn.ssp126.2050]])</f>
        <v/>
      </c>
      <c r="V216" s="7" t="e">
        <f t="shared" si="18"/>
        <v>#DIV/0!</v>
      </c>
      <c r="Y216" s="6" t="str">
        <f>IF(Table1[[#This Row],[seagrass.mn.ssp126.2100]]="", "", (Table1[[#This Row],[seagrass.sd.ssp126.2100]]/Table1[[#This Row],[seagrass.mn.ssp126.2100]])^-1)</f>
        <v/>
      </c>
      <c r="Z216" s="6" t="str">
        <f>IF(Table1[[#This Row],[seagrass.weights.ssp126.2100]]="","", Table1[[#This Row],[seagrass.weights.ssp126.2100]]*Table1[[#This Row],[seagrass.mn.ssp126.2100]])</f>
        <v/>
      </c>
      <c r="AC216" s="6" t="str">
        <f>IF(Table1[[#This Row],[corals.mn.ssp126.2100]]="","",(Table1[[#This Row],[corals.sd.ssp126.2100]]/Table1[[#This Row],[corals.mn.ssp126.2100]])^-1)</f>
        <v/>
      </c>
      <c r="AD216" s="6" t="str">
        <f>IF( Table1[[#This Row],[Coral.weights.ssp126.2100]]="","", Table1[[#This Row],[Coral.weights.ssp126.2100]]*Table1[[#This Row],[corals.mn.ssp126.2100]])</f>
        <v/>
      </c>
      <c r="AG216" s="8" t="str">
        <f>IF(Table1[[#This Row],[mangrove.mn.ssp126.2100]]="","",(Table1[[#This Row],[mangrove.sd.ssp126.2100]]/Table1[[#This Row],[mangrove.mn.ssp126.2100]])^-1)</f>
        <v/>
      </c>
      <c r="AH216" s="6" t="str">
        <f>IF(Table1[[#This Row],[mangrove.weights.ssp126.2100]]="","",Table1[[#This Row],[mangrove.weights.ssp126.2100]]*Table1[[#This Row],[mangrove.mn.ssp126.2100]])</f>
        <v/>
      </c>
      <c r="AI216" s="7" t="e">
        <f t="shared" si="19"/>
        <v>#DIV/0!</v>
      </c>
      <c r="AL216" s="6" t="str">
        <f>IF(Table1[[#This Row],[seagrass.mn.ssp245.2050]]="","",(Table1[[#This Row],[seagrass.sd.ssp245.2050]]/Table1[[#This Row],[seagrass.mn.ssp245.2050]])^-1)</f>
        <v/>
      </c>
      <c r="AM216" s="6" t="str">
        <f>IF(Table1[[#This Row],[seagrass.weights.ssp245.2050]]="","",Table1[[#This Row],[seagrass.weights.ssp245.2050]]*Table1[[#This Row],[seagrass.mn.ssp245.2050]])</f>
        <v/>
      </c>
      <c r="AS216" s="5"/>
      <c r="AT216" s="8"/>
      <c r="AU216" s="8"/>
      <c r="AV216" s="7" t="e">
        <f t="shared" si="20"/>
        <v>#DIV/0!</v>
      </c>
      <c r="AX216" s="5"/>
      <c r="AY216" s="6"/>
      <c r="AZ216" s="6"/>
      <c r="BB216" s="5"/>
      <c r="BC216" s="8"/>
      <c r="BD216" s="8"/>
      <c r="BE216" s="5"/>
      <c r="BF216" s="5"/>
      <c r="BG216" s="6"/>
      <c r="BH216" s="6"/>
      <c r="BI216" s="7" t="e">
        <f t="shared" si="21"/>
        <v>#DIV/0!</v>
      </c>
      <c r="BK216" s="5"/>
      <c r="BL216" s="6"/>
      <c r="BM216" s="6"/>
      <c r="BO216" s="5"/>
      <c r="BP216" s="6"/>
      <c r="BQ216" s="6"/>
      <c r="BR216" s="5"/>
      <c r="BS216" s="5"/>
      <c r="BT216" s="6"/>
      <c r="BU216" s="6"/>
      <c r="BV216" s="7" t="e">
        <f t="shared" si="22"/>
        <v>#DIV/0!</v>
      </c>
      <c r="BX216" s="5"/>
      <c r="BY216" s="8"/>
      <c r="BZ216" s="8"/>
      <c r="CA216" s="5"/>
      <c r="CB216" s="5"/>
      <c r="CC216" s="8"/>
      <c r="CD216" s="8"/>
      <c r="CE216" s="5"/>
      <c r="CF216" s="5"/>
      <c r="CG216" s="12"/>
      <c r="CH216" s="17"/>
      <c r="CI216" s="9" t="e">
        <f t="shared" si="23"/>
        <v>#DIV/0!</v>
      </c>
      <c r="CJ216" s="5"/>
      <c r="CL216" s="5"/>
      <c r="CM216" s="5"/>
      <c r="CP216" s="5"/>
      <c r="CT216" s="5"/>
    </row>
    <row r="217" spans="1:98" x14ac:dyDescent="0.25">
      <c r="A217" s="5" t="s">
        <v>260</v>
      </c>
      <c r="B217" s="5">
        <v>39.08934</v>
      </c>
      <c r="C217" s="5">
        <v>-4.5711019999999998</v>
      </c>
      <c r="E217" s="5">
        <v>0</v>
      </c>
      <c r="F217" s="5">
        <v>410000</v>
      </c>
      <c r="G217" s="5">
        <v>1</v>
      </c>
      <c r="H217" s="5">
        <v>4810000</v>
      </c>
      <c r="I217" s="5">
        <v>1</v>
      </c>
      <c r="J217" s="5">
        <v>0.66516894364769652</v>
      </c>
      <c r="K217" s="28">
        <f>NonZeroMin!$C$2</f>
        <v>9.6277348665939669E-4</v>
      </c>
      <c r="L217" s="6">
        <f>IF(Table1[[#This Row],[seagrass.mn.ssp126.2050]]="","",(Table1[[#This Row],[seagrass.sd.ssp126.2050]]/Table1[[#This Row],[seagrass.mn.ssp126.2050]])^-1)</f>
        <v>690.88830640286983</v>
      </c>
      <c r="M217" s="6">
        <f>IF(Table1[[#This Row],[seagrass.weights.ssp126.2050]]="","",Table1[[#This Row],[seagrass.weights.ssp126.2050]]*Table1[[#This Row],[seagrass.mn.ssp126.2050]])</f>
        <v>459.55744494854304</v>
      </c>
      <c r="P217" s="6" t="str">
        <f>IF(Table1[[#This Row],[corals.mn.ssp126.2050]]="","",(Table1[[#This Row],[corals.sd.ssp126.2050]]/Table1[[#This Row],[corals.mn.ssp126.2050]])^-1)</f>
        <v/>
      </c>
      <c r="Q217" s="6" t="str">
        <f>IF(Table1[[#This Row],[coral.weights.ssp126.2050]]="","",Table1[[#This Row],[coral.weights.ssp126.2050]]*Table1[[#This Row],[corals.mn.ssp126.2050]])</f>
        <v/>
      </c>
      <c r="R217" s="5">
        <v>0.46123436876497431</v>
      </c>
      <c r="S217" s="5">
        <v>0.13687574073335429</v>
      </c>
      <c r="T217" s="6">
        <f>IF(Table1[[#This Row],[mangrove.mn.ssp126.2050]]="","",(Table1[[#This Row],[mangrove.sd.ssp126.2050]]/Table1[[#This Row],[mangrove.mn.ssp126.2050]])^-1)</f>
        <v>3.3697305767535424</v>
      </c>
      <c r="U217" s="6">
        <f>IF(Table1[[#This Row],[mangrove.weights.ssp126.2050]]="","",Table1[[#This Row],[mangrove.weights.ssp126.2050]]*Table1[[#This Row],[mangrove.mn.ssp126.2050]])</f>
        <v>1.5542355554769529</v>
      </c>
      <c r="V217" s="7">
        <f t="shared" si="18"/>
        <v>0.66417910336348573</v>
      </c>
      <c r="W217" s="5">
        <v>0.66516894364769652</v>
      </c>
      <c r="X217" s="5">
        <f>NonZeroMin!$C$5</f>
        <v>9.4124857450742275E-4</v>
      </c>
      <c r="Y217" s="6">
        <f>IF(Table1[[#This Row],[seagrass.mn.ssp126.2100]]="", "", (Table1[[#This Row],[seagrass.sd.ssp126.2100]]/Table1[[#This Row],[seagrass.mn.ssp126.2100]])^-1)</f>
        <v>706.6878629758296</v>
      </c>
      <c r="Z217" s="6">
        <f>IF(Table1[[#This Row],[seagrass.weights.ssp126.2100]]="","", Table1[[#This Row],[seagrass.weights.ssp126.2100]]*Table1[[#This Row],[seagrass.mn.ssp126.2100]])</f>
        <v>470.06681930428067</v>
      </c>
      <c r="AC217" s="6" t="str">
        <f>IF(Table1[[#This Row],[corals.mn.ssp126.2100]]="","",(Table1[[#This Row],[corals.sd.ssp126.2100]]/Table1[[#This Row],[corals.mn.ssp126.2100]])^-1)</f>
        <v/>
      </c>
      <c r="AD217" s="6" t="str">
        <f>IF( Table1[[#This Row],[Coral.weights.ssp126.2100]]="","", Table1[[#This Row],[Coral.weights.ssp126.2100]]*Table1[[#This Row],[corals.mn.ssp126.2100]])</f>
        <v/>
      </c>
      <c r="AE217" s="5">
        <v>0.46459380712073828</v>
      </c>
      <c r="AF217" s="5">
        <v>0.14958471095669271</v>
      </c>
      <c r="AG217" s="8">
        <f>IF(Table1[[#This Row],[mangrove.mn.ssp126.2100]]="","",(Table1[[#This Row],[mangrove.sd.ssp126.2100]]/Table1[[#This Row],[mangrove.mn.ssp126.2100]])^-1)</f>
        <v>3.1058909974779842</v>
      </c>
      <c r="AH217" s="6">
        <f>IF(Table1[[#This Row],[mangrove.weights.ssp126.2100]]="","",Table1[[#This Row],[mangrove.weights.ssp126.2100]]*Table1[[#This Row],[mangrove.mn.ssp126.2100]])</f>
        <v>1.442977723020324</v>
      </c>
      <c r="AI217" s="7">
        <f t="shared" si="19"/>
        <v>0.66429127389170084</v>
      </c>
      <c r="AJ217" s="5">
        <v>0.66516894364769652</v>
      </c>
      <c r="AK217" s="5">
        <f>NonZeroMin!$C$9</f>
        <v>9.4246577305150765E-4</v>
      </c>
      <c r="AL217" s="6">
        <f>IF(Table1[[#This Row],[seagrass.mn.ssp245.2050]]="","",(Table1[[#This Row],[seagrass.sd.ssp245.2050]]/Table1[[#This Row],[seagrass.mn.ssp245.2050]])^-1)</f>
        <v>705.77517260283969</v>
      </c>
      <c r="AM217" s="6">
        <f>IF(Table1[[#This Row],[seagrass.weights.ssp245.2050]]="","",Table1[[#This Row],[seagrass.weights.ssp245.2050]]*Table1[[#This Row],[seagrass.mn.ssp245.2050]])</f>
        <v>469.45972601300156</v>
      </c>
      <c r="AR217" s="5">
        <v>0.48538599633218998</v>
      </c>
      <c r="AS217" s="5">
        <v>0.20004417571885999</v>
      </c>
      <c r="AT217" s="8">
        <f>(Table1[[#This Row],[mangrove.sd.ssp245.2050]]/Table1[[#This Row],[mangrove.mn.ssp245.2050]])^-1</f>
        <v>2.4263940431554798</v>
      </c>
      <c r="AU217" s="8">
        <f>Table1[[#This Row],[mangrove.mn.ssp245.2050]]*Table1[[#This Row],[mangrove.weights.ssp245.2050]]</f>
        <v>1.1777376901315133</v>
      </c>
      <c r="AV217" s="7">
        <f t="shared" si="20"/>
        <v>0.66455298303284893</v>
      </c>
      <c r="AW217" s="5">
        <v>0.66516894364769652</v>
      </c>
      <c r="AX217" s="5">
        <f>NonZeroMin!$C$12</f>
        <v>9.4048968592101831E-4</v>
      </c>
      <c r="AY217" s="6">
        <f>(Table1[[#This Row],[seagrass.sd.ssp245.2100]]/Table1[[#This Row],[seagrass.mn.ssp245.2100]])^-1</f>
        <v>707.25809501706431</v>
      </c>
      <c r="AZ217" s="6">
        <f>Table1[[#This Row],[seagrass.weights.ssp245.2100]]*Table1[[#This Row],[seagrass.mn.ssp245.2100]]</f>
        <v>470.44611994878284</v>
      </c>
      <c r="BB217" s="5"/>
      <c r="BC217" s="8"/>
      <c r="BD217" s="8"/>
      <c r="BE217" s="5">
        <v>0.48022699358730248</v>
      </c>
      <c r="BF217" s="5">
        <v>0.2296023433911831</v>
      </c>
      <c r="BG217" s="6">
        <f>(Table1[[#This Row],[mangrove.sd.ssp245.2100]]/Table1[[#This Row],[mangrove.mn.ssp245.2100]])^-1</f>
        <v>2.0915596352129548</v>
      </c>
      <c r="BH217" s="6">
        <f>Table1[[#This Row],[mangrove.weights.ssp245.2100]]*Table1[[#This Row],[mangrove.mn.ssp245.2100]]</f>
        <v>1.0044233955268724</v>
      </c>
      <c r="BI217" s="7">
        <f t="shared" si="21"/>
        <v>0.66462363131115421</v>
      </c>
      <c r="BJ217" s="5">
        <v>0.66516894364769652</v>
      </c>
      <c r="BK217" s="5">
        <f>NonZeroMin!$C$16</f>
        <v>9.4033807947367773E-4</v>
      </c>
      <c r="BL217" s="6">
        <f>(Table1[[#This Row],[seagrass.sd.ssp370.2050]]/Table1[[#This Row],[seagrass.mn.ssp370.2050]])^-1</f>
        <v>707.37212303473052</v>
      </c>
      <c r="BM217" s="6">
        <f>Table1[[#This Row],[seagrass.mn.ssp370.2050]]*Table1[[#This Row],[seagrass.weights.ssp370.2050]]</f>
        <v>470.52196784484011</v>
      </c>
      <c r="BO217" s="5"/>
      <c r="BP217" s="6"/>
      <c r="BQ217" s="6"/>
      <c r="BR217" s="5">
        <v>0.5129690344341481</v>
      </c>
      <c r="BS217" s="5">
        <v>0.2345243278297531</v>
      </c>
      <c r="BT217" s="6">
        <f>(Table1[[#This Row],[mangrove.sd.ssp370.2050]]/Table1[[#This Row],[mangrove.mn.ssp370.2050]])^-1</f>
        <v>2.1872742976435466</v>
      </c>
      <c r="BU217" s="6">
        <f>Table1[[#This Row],[mangrove.weights.ssp370.2050]]*Table1[[#This Row],[mangrove.mn.ssp370.2050]]</f>
        <v>1.1220039845048395</v>
      </c>
      <c r="BV217" s="7">
        <f t="shared" si="22"/>
        <v>0.66469977510341671</v>
      </c>
      <c r="BW217" s="5">
        <v>0.66516894364769652</v>
      </c>
      <c r="BX217" s="5">
        <f>NonZeroMin!$C$19</f>
        <v>9.4033807947367773E-4</v>
      </c>
      <c r="BY217" s="8">
        <f>(Table1[[#This Row],[seagrass.sd.ssp370.2100]]/Table1[[#This Row],[seagrass.mn.ssp370.2100]])^-1</f>
        <v>707.37212303473052</v>
      </c>
      <c r="BZ217" s="8">
        <f>Table1[[#This Row],[seagrass.imp.ssp370.2100]]*Table1[[#This Row],[seagrass.mn.ssp370.2100]]</f>
        <v>470.52196784484011</v>
      </c>
      <c r="CA217" s="5"/>
      <c r="CB217" s="5"/>
      <c r="CC217" s="8"/>
      <c r="CD217" s="8"/>
      <c r="CE217" s="5">
        <v>0.49963464187509948</v>
      </c>
      <c r="CF217" s="5">
        <v>0.2213690831432811</v>
      </c>
      <c r="CG217" s="12">
        <f>(Table1[[#This Row],[mangrove.sd.ssp370.2100]]/Table1[[#This Row],[mangrove.mn.ssp370.2100]])^-1</f>
        <v>2.2570208756374126</v>
      </c>
      <c r="CH217" s="17">
        <f>Table1[[#This Row],[mangrove.weights.ssp370.2100]]*Table1[[#This Row],[mangrove.mn.ssp370.2100]]</f>
        <v>1.127685816903722</v>
      </c>
      <c r="CI217" s="9">
        <f t="shared" si="23"/>
        <v>0.66464245121437282</v>
      </c>
      <c r="CJ217" s="5"/>
      <c r="CL217" s="5"/>
      <c r="CM217" s="5"/>
      <c r="CP217" s="5"/>
      <c r="CT217" s="5"/>
    </row>
    <row r="218" spans="1:98" x14ac:dyDescent="0.25">
      <c r="A218" s="5" t="s">
        <v>261</v>
      </c>
      <c r="B218" s="5">
        <v>39.33934</v>
      </c>
      <c r="C218" s="5">
        <v>-4.5711019999999998</v>
      </c>
      <c r="D218" s="5">
        <v>20380000</v>
      </c>
      <c r="E218" s="5">
        <v>1</v>
      </c>
      <c r="F218" s="5">
        <v>36840000</v>
      </c>
      <c r="G218" s="5">
        <v>1</v>
      </c>
      <c r="H218" s="5">
        <v>73250000</v>
      </c>
      <c r="I218" s="5">
        <v>1</v>
      </c>
      <c r="J218" s="5">
        <v>0.66719169888886098</v>
      </c>
      <c r="K218" s="28">
        <f>NonZeroMin!$C$2</f>
        <v>9.6277348665939669E-4</v>
      </c>
      <c r="L218" s="6">
        <f>IF(Table1[[#This Row],[seagrass.mn.ssp126.2050]]="","",(Table1[[#This Row],[seagrass.sd.ssp126.2050]]/Table1[[#This Row],[seagrass.mn.ssp126.2050]])^-1)</f>
        <v>692.98927331688708</v>
      </c>
      <c r="M218" s="6">
        <f>IF(Table1[[#This Row],[seagrass.weights.ssp126.2050]]="","",Table1[[#This Row],[seagrass.weights.ssp126.2050]]*Table1[[#This Row],[seagrass.mn.ssp126.2050]])</f>
        <v>462.35669057605111</v>
      </c>
      <c r="N218" s="5">
        <v>0.67471748136486698</v>
      </c>
      <c r="O218" s="5">
        <f>NonZeroMin!$C$3</f>
        <v>8.8608041434714289E-4</v>
      </c>
      <c r="P218" s="6">
        <f>IF(Table1[[#This Row],[corals.mn.ssp126.2050]]="","",(Table1[[#This Row],[corals.sd.ssp126.2050]]/Table1[[#This Row],[corals.mn.ssp126.2050]])^-1)</f>
        <v>761.46303477658228</v>
      </c>
      <c r="Q218" s="6">
        <f>IF(Table1[[#This Row],[coral.weights.ssp126.2050]]="","",Table1[[#This Row],[coral.weights.ssp126.2050]]*Table1[[#This Row],[corals.mn.ssp126.2050]])</f>
        <v>513.77242097690373</v>
      </c>
      <c r="R218" s="5">
        <v>0.51336582199586034</v>
      </c>
      <c r="S218" s="5">
        <v>0.33364348814210271</v>
      </c>
      <c r="T218" s="6">
        <f>IF(Table1[[#This Row],[mangrove.mn.ssp126.2050]]="","",(Table1[[#This Row],[mangrove.sd.ssp126.2050]]/Table1[[#This Row],[mangrove.mn.ssp126.2050]])^-1)</f>
        <v>1.5386657922039579</v>
      </c>
      <c r="U218" s="6">
        <f>IF(Table1[[#This Row],[mangrove.weights.ssp126.2050]]="","",Table1[[#This Row],[mangrove.weights.ssp126.2050]]*Table1[[#This Row],[mangrove.mn.ssp126.2050]])</f>
        <v>0.78989842919169651</v>
      </c>
      <c r="V218" s="7">
        <f t="shared" si="18"/>
        <v>0.67096501798702479</v>
      </c>
      <c r="W218" s="5">
        <v>0.66719169888886098</v>
      </c>
      <c r="X218" s="5">
        <f>NonZeroMin!$C$5</f>
        <v>9.4124857450742275E-4</v>
      </c>
      <c r="Y218" s="6">
        <f>IF(Table1[[#This Row],[seagrass.mn.ssp126.2100]]="", "", (Table1[[#This Row],[seagrass.sd.ssp126.2100]]/Table1[[#This Row],[seagrass.mn.ssp126.2100]])^-1)</f>
        <v>708.83687578280569</v>
      </c>
      <c r="Z218" s="6">
        <f>IF(Table1[[#This Row],[seagrass.weights.ssp126.2100]]="","", Table1[[#This Row],[seagrass.weights.ssp126.2100]]*Table1[[#This Row],[seagrass.mn.ssp126.2100]])</f>
        <v>472.93007938860268</v>
      </c>
      <c r="AA218" s="5">
        <v>0.67471748136486698</v>
      </c>
      <c r="AB218" s="5">
        <f>NonZeroMin!$C$6</f>
        <v>9.0900273914041208E-4</v>
      </c>
      <c r="AC218" s="6">
        <f>IF(Table1[[#This Row],[corals.mn.ssp126.2100]]="","",(Table1[[#This Row],[corals.sd.ssp126.2100]]/Table1[[#This Row],[corals.mn.ssp126.2100]])^-1)</f>
        <v>742.26121914979683</v>
      </c>
      <c r="AD218" s="6">
        <f>IF( Table1[[#This Row],[Coral.weights.ssp126.2100]]="","", Table1[[#This Row],[Coral.weights.ssp126.2100]]*Table1[[#This Row],[corals.mn.ssp126.2100]])</f>
        <v>500.81662029956647</v>
      </c>
      <c r="AE218" s="5">
        <v>0.52914144060684498</v>
      </c>
      <c r="AF218" s="5">
        <v>0.34177803654447919</v>
      </c>
      <c r="AG218" s="8">
        <f>IF(Table1[[#This Row],[mangrove.mn.ssp126.2100]]="","",(Table1[[#This Row],[mangrove.sd.ssp126.2100]]/Table1[[#This Row],[mangrove.mn.ssp126.2100]])^-1)</f>
        <v>1.548202002553146</v>
      </c>
      <c r="AH218" s="6">
        <f>IF(Table1[[#This Row],[mangrove.weights.ssp126.2100]]="","",Table1[[#This Row],[mangrove.weights.ssp126.2100]]*Table1[[#This Row],[mangrove.mn.ssp126.2100]])</f>
        <v>0.81921783798137393</v>
      </c>
      <c r="AI218" s="7">
        <f t="shared" si="19"/>
        <v>0.67089002985952184</v>
      </c>
      <c r="AJ218" s="5">
        <v>0.66719169888886098</v>
      </c>
      <c r="AK218" s="5">
        <f>NonZeroMin!$C$9</f>
        <v>9.4246577305150765E-4</v>
      </c>
      <c r="AL218" s="6">
        <f>IF(Table1[[#This Row],[seagrass.mn.ssp245.2050]]="","",(Table1[[#This Row],[seagrass.sd.ssp245.2050]]/Table1[[#This Row],[seagrass.mn.ssp245.2050]])^-1)</f>
        <v>707.92140995065893</v>
      </c>
      <c r="AM218" s="6">
        <f>IF(Table1[[#This Row],[seagrass.weights.ssp245.2050]]="","",Table1[[#This Row],[seagrass.weights.ssp245.2050]]*Table1[[#This Row],[seagrass.mn.ssp245.2050]])</f>
        <v>472.31928818477797</v>
      </c>
      <c r="AN218" s="5">
        <v>0.67471748136486698</v>
      </c>
      <c r="AO218" s="5">
        <f>NonZeroMin!$C$10</f>
        <v>8.871730941705804E-4</v>
      </c>
      <c r="AP218" s="6">
        <f>(Table1[[#This Row],[corals.sd.ssp245.2050]]/Table1[[#This Row],[corals.mn.ssp245.2050]])^-1</f>
        <v>760.52518476753562</v>
      </c>
      <c r="AQ218" s="6">
        <f>Table1[[#This Row],[coral.weights.ssp245.2050]]*Table1[[#This Row],[corals.mn.ssp245.2050]]</f>
        <v>513.13963718090179</v>
      </c>
      <c r="AR218" s="5">
        <v>0.44543787942474078</v>
      </c>
      <c r="AS218" s="5">
        <v>0.27460309156985618</v>
      </c>
      <c r="AT218" s="8">
        <f>(Table1[[#This Row],[mangrove.sd.ssp245.2050]]/Table1[[#This Row],[mangrove.mn.ssp245.2050]])^-1</f>
        <v>1.6221153115147138</v>
      </c>
      <c r="AU218" s="8">
        <f>Table1[[#This Row],[mangrove.mn.ssp245.2050]]*Table1[[#This Row],[mangrove.weights.ssp245.2050]]</f>
        <v>0.72255160454351686</v>
      </c>
      <c r="AV218" s="7">
        <f t="shared" si="20"/>
        <v>0.67084039694327835</v>
      </c>
      <c r="AW218" s="5">
        <v>0.66719169888886098</v>
      </c>
      <c r="AX218" s="5">
        <f>NonZeroMin!$C$12</f>
        <v>9.4048968592101831E-4</v>
      </c>
      <c r="AY218" s="6">
        <f>(Table1[[#This Row],[seagrass.sd.ssp245.2100]]/Table1[[#This Row],[seagrass.mn.ssp245.2100]])^-1</f>
        <v>709.40884187951781</v>
      </c>
      <c r="AZ218" s="6">
        <f>Table1[[#This Row],[seagrass.weights.ssp245.2100]]*Table1[[#This Row],[seagrass.mn.ssp245.2100]]</f>
        <v>473.31169042037482</v>
      </c>
      <c r="BA218" s="5">
        <v>0.67471748136486698</v>
      </c>
      <c r="BB218" s="5">
        <f>NonZeroMin!$C$13</f>
        <v>8.8505487379242798E-4</v>
      </c>
      <c r="BC218" s="8">
        <f>(Table1[[#This Row],[corals.sd.ssp245.2100]]/Table1[[#This Row],[corals.mn.ssp245.2100]])^-1</f>
        <v>762.34536563109032</v>
      </c>
      <c r="BD218" s="8">
        <f>Table1[[#This Row],[corals.weights.ssp245.2100]]*Table1[[#This Row],[corals.mn.ssp245.2100]]</f>
        <v>514.36774502878791</v>
      </c>
      <c r="BE218" s="5">
        <v>0.41639978789108051</v>
      </c>
      <c r="BF218" s="5">
        <v>0.24374447254056961</v>
      </c>
      <c r="BG218" s="6">
        <f>(Table1[[#This Row],[mangrove.sd.ssp245.2100]]/Table1[[#This Row],[mangrove.mn.ssp245.2100]])^-1</f>
        <v>1.7083455618538124</v>
      </c>
      <c r="BH218" s="6">
        <f>Table1[[#This Row],[mangrove.weights.ssp245.2100]]*Table1[[#This Row],[mangrove.mn.ssp245.2100]]</f>
        <v>0.7113547296005962</v>
      </c>
      <c r="BI218" s="7">
        <f t="shared" si="21"/>
        <v>0.67079464497945485</v>
      </c>
      <c r="BJ218" s="5">
        <v>0.66719169888886098</v>
      </c>
      <c r="BK218" s="5">
        <f>NonZeroMin!$C$16</f>
        <v>9.4033807947367773E-4</v>
      </c>
      <c r="BL218" s="6">
        <f>(Table1[[#This Row],[seagrass.sd.ssp370.2050]]/Table1[[#This Row],[seagrass.mn.ssp370.2050]])^-1</f>
        <v>709.52321665235422</v>
      </c>
      <c r="BM218" s="6">
        <f>Table1[[#This Row],[seagrass.mn.ssp370.2050]]*Table1[[#This Row],[seagrass.weights.ssp370.2050]]</f>
        <v>473.38800031937359</v>
      </c>
      <c r="BN218" s="5">
        <v>0.67471748136486698</v>
      </c>
      <c r="BO218" s="5">
        <f>NonZeroMin!$C$17</f>
        <v>8.8537505761509139E-4</v>
      </c>
      <c r="BP218" s="6">
        <f>(Table1[[#This Row],[corals.sd.ssp370.2050]]/Table1[[#This Row],[corals.mn.ssp370.2050]])^-1</f>
        <v>762.06967381974084</v>
      </c>
      <c r="BQ218" s="6">
        <f>Table1[[#This Row],[corals.weights.ssp370.2050]]*Table1[[#This Row],[corals.mn.ssp370.2050]]</f>
        <v>514.18173094420126</v>
      </c>
      <c r="BR218" s="5">
        <v>0.36898055385478562</v>
      </c>
      <c r="BS218" s="5">
        <v>0.26897364936557272</v>
      </c>
      <c r="BT218" s="6">
        <f>(Table1[[#This Row],[mangrove.sd.ssp370.2050]]/Table1[[#This Row],[mangrove.mn.ssp370.2050]])^-1</f>
        <v>1.3718093007441394</v>
      </c>
      <c r="BU218" s="6">
        <f>Table1[[#This Row],[mangrove.weights.ssp370.2050]]*Table1[[#This Row],[mangrove.mn.ssp370.2050]]</f>
        <v>0.50617095557171876</v>
      </c>
      <c r="BV218" s="7">
        <f t="shared" si="22"/>
        <v>0.67080759122844413</v>
      </c>
      <c r="BW218" s="5">
        <v>0.66719169888886098</v>
      </c>
      <c r="BX218" s="5">
        <f>NonZeroMin!$C$19</f>
        <v>9.4033807947367773E-4</v>
      </c>
      <c r="BY218" s="8">
        <f>(Table1[[#This Row],[seagrass.sd.ssp370.2100]]/Table1[[#This Row],[seagrass.mn.ssp370.2100]])^-1</f>
        <v>709.52321665235422</v>
      </c>
      <c r="BZ218" s="8">
        <f>Table1[[#This Row],[seagrass.imp.ssp370.2100]]*Table1[[#This Row],[seagrass.mn.ssp370.2100]]</f>
        <v>473.38800031937359</v>
      </c>
      <c r="CA218" s="5">
        <v>0.67471748136486698</v>
      </c>
      <c r="CB218" s="5">
        <f>NonZeroMin!$C$20</f>
        <v>8.8537505761509139E-4</v>
      </c>
      <c r="CC218" s="8">
        <f>(Table1[[#This Row],[corals.sd.ssp370.2100]]/Table1[[#This Row],[corals.mn.ssp370.2100]])^-1</f>
        <v>762.06967381974084</v>
      </c>
      <c r="CD218" s="8">
        <f>Table1[[#This Row],[corals.weights.ssp370.2100]]*Table1[[#This Row],[corals.mn.ssp370.2100]]</f>
        <v>514.18173094420126</v>
      </c>
      <c r="CE218" s="5">
        <v>0.41373513737447692</v>
      </c>
      <c r="CF218" s="5">
        <v>0.24744130141563739</v>
      </c>
      <c r="CG218" s="12">
        <f>(Table1[[#This Row],[mangrove.sd.ssp370.2100]]/Table1[[#This Row],[mangrove.mn.ssp370.2100]])^-1</f>
        <v>1.6720536749825321</v>
      </c>
      <c r="CH218" s="17">
        <f>Table1[[#This Row],[mangrove.weights.ssp370.2100]]*Table1[[#This Row],[mangrove.mn.ssp370.2100]]</f>
        <v>0.69178735691639692</v>
      </c>
      <c r="CI218" s="9">
        <f t="shared" si="23"/>
        <v>0.67079687366933782</v>
      </c>
      <c r="CJ218" s="5"/>
      <c r="CL218" s="5"/>
      <c r="CM218" s="5"/>
      <c r="CP218" s="5"/>
      <c r="CT218" s="5"/>
    </row>
    <row r="219" spans="1:98" x14ac:dyDescent="0.25">
      <c r="A219" s="5" t="s">
        <v>262</v>
      </c>
      <c r="B219" s="5">
        <v>39.58934</v>
      </c>
      <c r="C219" s="5">
        <v>-4.5711019999999998</v>
      </c>
      <c r="D219" s="5">
        <v>38560000</v>
      </c>
      <c r="E219" s="5">
        <v>1</v>
      </c>
      <c r="F219" s="5">
        <v>5330000</v>
      </c>
      <c r="G219" s="5">
        <v>1</v>
      </c>
      <c r="H219" s="5">
        <v>270000</v>
      </c>
      <c r="I219" s="5">
        <v>1</v>
      </c>
      <c r="J219" s="5">
        <v>0.66923545718490318</v>
      </c>
      <c r="K219" s="28">
        <f>NonZeroMin!$C$2</f>
        <v>9.6277348665939669E-4</v>
      </c>
      <c r="L219" s="6">
        <f>IF(Table1[[#This Row],[seagrass.mn.ssp126.2050]]="","",(Table1[[#This Row],[seagrass.sd.ssp126.2050]]/Table1[[#This Row],[seagrass.mn.ssp126.2050]])^-1)</f>
        <v>695.11205538801948</v>
      </c>
      <c r="M219" s="6">
        <f>IF(Table1[[#This Row],[seagrass.weights.ssp126.2050]]="","",Table1[[#This Row],[seagrass.weights.ssp126.2050]]*Table1[[#This Row],[seagrass.mn.ssp126.2050]])</f>
        <v>465.19363418233894</v>
      </c>
      <c r="N219" s="5">
        <v>0.67673045474453364</v>
      </c>
      <c r="O219" s="5">
        <f>NonZeroMin!$C$3</f>
        <v>8.8608041434714289E-4</v>
      </c>
      <c r="P219" s="6">
        <f>IF(Table1[[#This Row],[corals.mn.ssp126.2050]]="","",(Table1[[#This Row],[corals.sd.ssp126.2050]]/Table1[[#This Row],[corals.mn.ssp126.2050]])^-1)</f>
        <v>763.73480757177481</v>
      </c>
      <c r="Q219" s="6">
        <f>IF(Table1[[#This Row],[coral.weights.ssp126.2050]]="","",Table1[[#This Row],[coral.weights.ssp126.2050]]*Table1[[#This Row],[corals.mn.ssp126.2050]])</f>
        <v>516.84260363227611</v>
      </c>
      <c r="R219" s="5">
        <v>0.54435768233020765</v>
      </c>
      <c r="S219" s="5">
        <v>0.1963236035222288</v>
      </c>
      <c r="T219" s="6">
        <f>IF(Table1[[#This Row],[mangrove.mn.ssp126.2050]]="","",(Table1[[#This Row],[mangrove.sd.ssp126.2050]]/Table1[[#This Row],[mangrove.mn.ssp126.2050]])^-1)</f>
        <v>2.7727571854016655</v>
      </c>
      <c r="U219" s="6">
        <f>IF(Table1[[#This Row],[mangrove.weights.ssp126.2050]]="","",Table1[[#This Row],[mangrove.weights.ssp126.2050]]*Table1[[#This Row],[mangrove.mn.ssp126.2050]])</f>
        <v>1.5093716751096804</v>
      </c>
      <c r="V219" s="7">
        <f t="shared" si="18"/>
        <v>0.67291489244788616</v>
      </c>
      <c r="W219" s="5">
        <v>0.66923545718490318</v>
      </c>
      <c r="X219" s="5">
        <f>NonZeroMin!$C$5</f>
        <v>9.4124857450742275E-4</v>
      </c>
      <c r="Y219" s="6">
        <f>IF(Table1[[#This Row],[seagrass.mn.ssp126.2100]]="", "", (Table1[[#This Row],[seagrass.sd.ssp126.2100]]/Table1[[#This Row],[seagrass.mn.ssp126.2100]])^-1)</f>
        <v>711.00820262610182</v>
      </c>
      <c r="Z219" s="6">
        <f>IF(Table1[[#This Row],[seagrass.weights.ssp126.2100]]="","", Table1[[#This Row],[seagrass.weights.ssp126.2100]]*Table1[[#This Row],[seagrass.mn.ssp126.2100]])</f>
        <v>475.83189954669552</v>
      </c>
      <c r="AA219" s="5">
        <v>0.67673045474453364</v>
      </c>
      <c r="AB219" s="5">
        <f>NonZeroMin!$C$6</f>
        <v>9.0900273914041208E-4</v>
      </c>
      <c r="AC219" s="6">
        <f>IF(Table1[[#This Row],[corals.mn.ssp126.2100]]="","",(Table1[[#This Row],[corals.sd.ssp126.2100]]/Table1[[#This Row],[corals.mn.ssp126.2100]])^-1)</f>
        <v>744.47570464361411</v>
      </c>
      <c r="AD219" s="6">
        <f>IF( Table1[[#This Row],[Coral.weights.ssp126.2100]]="","", Table1[[#This Row],[Coral.weights.ssp126.2100]]*Table1[[#This Row],[corals.mn.ssp126.2100]])</f>
        <v>503.80938214973008</v>
      </c>
      <c r="AE219" s="5">
        <v>0.55043753130447137</v>
      </c>
      <c r="AF219" s="5">
        <v>0.19662526056724761</v>
      </c>
      <c r="AG219" s="8">
        <f>IF(Table1[[#This Row],[mangrove.mn.ssp126.2100]]="","",(Table1[[#This Row],[mangrove.sd.ssp126.2100]]/Table1[[#This Row],[mangrove.mn.ssp126.2100]])^-1)</f>
        <v>2.7994242942972063</v>
      </c>
      <c r="AH219" s="6">
        <f>IF(Table1[[#This Row],[mangrove.weights.ssp126.2100]]="","",Table1[[#This Row],[mangrove.weights.ssp126.2100]]*Table1[[#This Row],[mangrove.mn.ssp126.2100]])</f>
        <v>1.5409081976267163</v>
      </c>
      <c r="AI219" s="7">
        <f t="shared" si="19"/>
        <v>0.67283371389956947</v>
      </c>
      <c r="AJ219" s="5">
        <v>0.66923545718490318</v>
      </c>
      <c r="AK219" s="5">
        <f>NonZeroMin!$C$9</f>
        <v>9.4246577305150765E-4</v>
      </c>
      <c r="AL219" s="6">
        <f>IF(Table1[[#This Row],[seagrass.mn.ssp245.2050]]="","",(Table1[[#This Row],[seagrass.sd.ssp245.2050]]/Table1[[#This Row],[seagrass.mn.ssp245.2050]])^-1)</f>
        <v>710.08993251612549</v>
      </c>
      <c r="AM219" s="6">
        <f>IF(Table1[[#This Row],[seagrass.weights.ssp245.2050]]="","",Table1[[#This Row],[seagrass.weights.ssp245.2050]]*Table1[[#This Row],[seagrass.mn.ssp245.2050]])</f>
        <v>475.21736062982626</v>
      </c>
      <c r="AN219" s="5">
        <v>0.67673045474453364</v>
      </c>
      <c r="AO219" s="5">
        <f>NonZeroMin!$C$10</f>
        <v>8.871730941705804E-4</v>
      </c>
      <c r="AP219" s="6">
        <f>(Table1[[#This Row],[corals.sd.ssp245.2050]]/Table1[[#This Row],[corals.mn.ssp245.2050]])^-1</f>
        <v>762.79415955147965</v>
      </c>
      <c r="AQ219" s="6">
        <f>Table1[[#This Row],[coral.weights.ssp245.2050]]*Table1[[#This Row],[corals.mn.ssp245.2050]]</f>
        <v>516.20603846974723</v>
      </c>
      <c r="AR219" s="5">
        <v>0.56784341645521041</v>
      </c>
      <c r="AS219" s="5">
        <v>0.19782023351997821</v>
      </c>
      <c r="AT219" s="8">
        <f>(Table1[[#This Row],[mangrove.sd.ssp245.2050]]/Table1[[#This Row],[mangrove.mn.ssp245.2050]])^-1</f>
        <v>2.870502204709322</v>
      </c>
      <c r="AU219" s="8">
        <f>Table1[[#This Row],[mangrove.mn.ssp245.2050]]*Table1[[#This Row],[mangrove.weights.ssp245.2050]]</f>
        <v>1.6299957788643553</v>
      </c>
      <c r="AV219" s="7">
        <f t="shared" si="20"/>
        <v>0.6729122841512184</v>
      </c>
      <c r="AW219" s="5">
        <v>0.66923545718490318</v>
      </c>
      <c r="AX219" s="5">
        <f>NonZeroMin!$C$12</f>
        <v>9.4048968592101831E-4</v>
      </c>
      <c r="AY219" s="6">
        <f>(Table1[[#This Row],[seagrass.sd.ssp245.2100]]/Table1[[#This Row],[seagrass.mn.ssp245.2100]])^-1</f>
        <v>711.58192078366403</v>
      </c>
      <c r="AZ219" s="6">
        <f>Table1[[#This Row],[seagrass.weights.ssp245.2100]]*Table1[[#This Row],[seagrass.mn.ssp245.2100]]</f>
        <v>476.21585208016694</v>
      </c>
      <c r="BA219" s="5">
        <v>0.67673045474453364</v>
      </c>
      <c r="BB219" s="5">
        <f>NonZeroMin!$C$13</f>
        <v>8.8505487379242798E-4</v>
      </c>
      <c r="BC219" s="8">
        <f>(Table1[[#This Row],[corals.sd.ssp245.2100]]/Table1[[#This Row],[corals.mn.ssp245.2100]])^-1</f>
        <v>764.61977079993721</v>
      </c>
      <c r="BD219" s="8">
        <f>Table1[[#This Row],[corals.weights.ssp245.2100]]*Table1[[#This Row],[corals.mn.ssp245.2100]]</f>
        <v>517.44148520010265</v>
      </c>
      <c r="BE219" s="5">
        <v>0.57801073598419883</v>
      </c>
      <c r="BF219" s="5">
        <v>0.20283719630758659</v>
      </c>
      <c r="BG219" s="6">
        <f>(Table1[[#This Row],[mangrove.sd.ssp245.2100]]/Table1[[#This Row],[mangrove.mn.ssp245.2100]])^-1</f>
        <v>2.8496288969982171</v>
      </c>
      <c r="BH219" s="6">
        <f>Table1[[#This Row],[mangrove.weights.ssp245.2100]]*Table1[[#This Row],[mangrove.mn.ssp245.2100]]</f>
        <v>1.6471160960357802</v>
      </c>
      <c r="BI219" s="7">
        <f t="shared" si="21"/>
        <v>0.67293435974411875</v>
      </c>
      <c r="BJ219" s="5">
        <v>0.66923545718490318</v>
      </c>
      <c r="BK219" s="5">
        <f>NonZeroMin!$C$16</f>
        <v>9.4033807947367773E-4</v>
      </c>
      <c r="BL219" s="6">
        <f>(Table1[[#This Row],[seagrass.sd.ssp370.2050]]/Table1[[#This Row],[seagrass.mn.ssp370.2050]])^-1</f>
        <v>711.69664591216485</v>
      </c>
      <c r="BM219" s="6">
        <f>Table1[[#This Row],[seagrass.mn.ssp370.2050]]*Table1[[#This Row],[seagrass.weights.ssp370.2050]]</f>
        <v>476.2926302039898</v>
      </c>
      <c r="BN219" s="5">
        <v>0.67673045474453364</v>
      </c>
      <c r="BO219" s="5">
        <f>NonZeroMin!$C$17</f>
        <v>8.8537505761509139E-4</v>
      </c>
      <c r="BP219" s="6">
        <f>(Table1[[#This Row],[corals.sd.ssp370.2050]]/Table1[[#This Row],[corals.mn.ssp370.2050]])^-1</f>
        <v>764.34325648095671</v>
      </c>
      <c r="BQ219" s="6">
        <f>Table1[[#This Row],[corals.weights.ssp370.2050]]*Table1[[#This Row],[corals.mn.ssp370.2050]]</f>
        <v>517.25435953927558</v>
      </c>
      <c r="BR219" s="5">
        <v>0.57033288343753341</v>
      </c>
      <c r="BS219" s="5">
        <v>0.19703312416806659</v>
      </c>
      <c r="BT219" s="6">
        <f>(Table1[[#This Row],[mangrove.sd.ssp370.2050]]/Table1[[#This Row],[mangrove.mn.ssp370.2050]])^-1</f>
        <v>2.8946040715014356</v>
      </c>
      <c r="BU219" s="6">
        <f>Table1[[#This Row],[mangrove.weights.ssp370.2050]]*Table1[[#This Row],[mangrove.mn.ssp370.2050]]</f>
        <v>1.6508878865094379</v>
      </c>
      <c r="BV219" s="7">
        <f t="shared" si="22"/>
        <v>0.67291544911531243</v>
      </c>
      <c r="BW219" s="5">
        <v>0.66923545718490318</v>
      </c>
      <c r="BX219" s="5">
        <f>NonZeroMin!$C$19</f>
        <v>9.4033807947367773E-4</v>
      </c>
      <c r="BY219" s="8">
        <f>(Table1[[#This Row],[seagrass.sd.ssp370.2100]]/Table1[[#This Row],[seagrass.mn.ssp370.2100]])^-1</f>
        <v>711.69664591216485</v>
      </c>
      <c r="BZ219" s="8">
        <f>Table1[[#This Row],[seagrass.imp.ssp370.2100]]*Table1[[#This Row],[seagrass.mn.ssp370.2100]]</f>
        <v>476.2926302039898</v>
      </c>
      <c r="CA219" s="5">
        <v>0.67673045474453364</v>
      </c>
      <c r="CB219" s="5">
        <f>NonZeroMin!$C$20</f>
        <v>8.8537505761509139E-4</v>
      </c>
      <c r="CC219" s="8">
        <f>(Table1[[#This Row],[corals.sd.ssp370.2100]]/Table1[[#This Row],[corals.mn.ssp370.2100]])^-1</f>
        <v>764.34325648095671</v>
      </c>
      <c r="CD219" s="8">
        <f>Table1[[#This Row],[corals.weights.ssp370.2100]]*Table1[[#This Row],[corals.mn.ssp370.2100]]</f>
        <v>517.25435953927558</v>
      </c>
      <c r="CE219" s="5">
        <v>0.57492819007606799</v>
      </c>
      <c r="CF219" s="5">
        <v>0.20468776057117119</v>
      </c>
      <c r="CG219" s="12">
        <f>(Table1[[#This Row],[mangrove.sd.ssp370.2100]]/Table1[[#This Row],[mangrove.mn.ssp370.2100]])^-1</f>
        <v>2.8088059025696452</v>
      </c>
      <c r="CH219" s="17">
        <f>Table1[[#This Row],[mangrove.weights.ssp370.2100]]*Table1[[#This Row],[mangrove.mn.ssp370.2100]]</f>
        <v>1.6148616938393427</v>
      </c>
      <c r="CI219" s="9">
        <f t="shared" si="23"/>
        <v>0.6729301285890058</v>
      </c>
      <c r="CJ219" s="5"/>
      <c r="CL219" s="5"/>
      <c r="CM219" s="5"/>
      <c r="CP219" s="5"/>
      <c r="CT219" s="5"/>
    </row>
    <row r="220" spans="1:98" x14ac:dyDescent="0.25">
      <c r="A220" s="5" t="s">
        <v>263</v>
      </c>
      <c r="B220" s="5">
        <v>39.83934</v>
      </c>
      <c r="C220" s="5">
        <v>-4.5711019999999998</v>
      </c>
      <c r="E220" s="5">
        <v>0</v>
      </c>
      <c r="G220" s="5">
        <v>0</v>
      </c>
      <c r="I220" s="5">
        <v>0</v>
      </c>
      <c r="L220" s="6" t="str">
        <f>IF(Table1[[#This Row],[seagrass.mn.ssp126.2050]]="","",(Table1[[#This Row],[seagrass.sd.ssp126.2050]]/Table1[[#This Row],[seagrass.mn.ssp126.2050]])^-1)</f>
        <v/>
      </c>
      <c r="M220" s="6" t="str">
        <f>IF(Table1[[#This Row],[seagrass.weights.ssp126.2050]]="","",Table1[[#This Row],[seagrass.weights.ssp126.2050]]*Table1[[#This Row],[seagrass.mn.ssp126.2050]])</f>
        <v/>
      </c>
      <c r="P220" s="6" t="str">
        <f>IF(Table1[[#This Row],[corals.mn.ssp126.2050]]="","",(Table1[[#This Row],[corals.sd.ssp126.2050]]/Table1[[#This Row],[corals.mn.ssp126.2050]])^-1)</f>
        <v/>
      </c>
      <c r="Q220" s="6" t="str">
        <f>IF(Table1[[#This Row],[coral.weights.ssp126.2050]]="","",Table1[[#This Row],[coral.weights.ssp126.2050]]*Table1[[#This Row],[corals.mn.ssp126.2050]])</f>
        <v/>
      </c>
      <c r="T220" s="6" t="str">
        <f>IF(Table1[[#This Row],[mangrove.mn.ssp126.2050]]="","",(Table1[[#This Row],[mangrove.sd.ssp126.2050]]/Table1[[#This Row],[mangrove.mn.ssp126.2050]])^-1)</f>
        <v/>
      </c>
      <c r="U220" s="6" t="str">
        <f>IF(Table1[[#This Row],[mangrove.weights.ssp126.2050]]="","",Table1[[#This Row],[mangrove.weights.ssp126.2050]]*Table1[[#This Row],[mangrove.mn.ssp126.2050]])</f>
        <v/>
      </c>
      <c r="V220" s="7" t="e">
        <f t="shared" si="18"/>
        <v>#DIV/0!</v>
      </c>
      <c r="Y220" s="6" t="str">
        <f>IF(Table1[[#This Row],[seagrass.mn.ssp126.2100]]="", "", (Table1[[#This Row],[seagrass.sd.ssp126.2100]]/Table1[[#This Row],[seagrass.mn.ssp126.2100]])^-1)</f>
        <v/>
      </c>
      <c r="Z220" s="6" t="str">
        <f>IF(Table1[[#This Row],[seagrass.weights.ssp126.2100]]="","", Table1[[#This Row],[seagrass.weights.ssp126.2100]]*Table1[[#This Row],[seagrass.mn.ssp126.2100]])</f>
        <v/>
      </c>
      <c r="AC220" s="6" t="str">
        <f>IF(Table1[[#This Row],[corals.mn.ssp126.2100]]="","",(Table1[[#This Row],[corals.sd.ssp126.2100]]/Table1[[#This Row],[corals.mn.ssp126.2100]])^-1)</f>
        <v/>
      </c>
      <c r="AD220" s="6" t="str">
        <f>IF( Table1[[#This Row],[Coral.weights.ssp126.2100]]="","", Table1[[#This Row],[Coral.weights.ssp126.2100]]*Table1[[#This Row],[corals.mn.ssp126.2100]])</f>
        <v/>
      </c>
      <c r="AG220" s="8" t="str">
        <f>IF(Table1[[#This Row],[mangrove.mn.ssp126.2100]]="","",(Table1[[#This Row],[mangrove.sd.ssp126.2100]]/Table1[[#This Row],[mangrove.mn.ssp126.2100]])^-1)</f>
        <v/>
      </c>
      <c r="AH220" s="6" t="str">
        <f>IF(Table1[[#This Row],[mangrove.weights.ssp126.2100]]="","",Table1[[#This Row],[mangrove.weights.ssp126.2100]]*Table1[[#This Row],[mangrove.mn.ssp126.2100]])</f>
        <v/>
      </c>
      <c r="AI220" s="7" t="e">
        <f t="shared" si="19"/>
        <v>#DIV/0!</v>
      </c>
      <c r="AL220" s="6" t="str">
        <f>IF(Table1[[#This Row],[seagrass.mn.ssp245.2050]]="","",(Table1[[#This Row],[seagrass.sd.ssp245.2050]]/Table1[[#This Row],[seagrass.mn.ssp245.2050]])^-1)</f>
        <v/>
      </c>
      <c r="AM220" s="6" t="str">
        <f>IF(Table1[[#This Row],[seagrass.weights.ssp245.2050]]="","",Table1[[#This Row],[seagrass.weights.ssp245.2050]]*Table1[[#This Row],[seagrass.mn.ssp245.2050]])</f>
        <v/>
      </c>
      <c r="AS220" s="5"/>
      <c r="AT220" s="8"/>
      <c r="AU220" s="8"/>
      <c r="AV220" s="7" t="e">
        <f t="shared" si="20"/>
        <v>#DIV/0!</v>
      </c>
      <c r="AX220" s="5"/>
      <c r="AY220" s="6"/>
      <c r="AZ220" s="6"/>
      <c r="BB220" s="5"/>
      <c r="BC220" s="8"/>
      <c r="BD220" s="8"/>
      <c r="BE220" s="5"/>
      <c r="BF220" s="5"/>
      <c r="BG220" s="6"/>
      <c r="BH220" s="6"/>
      <c r="BI220" s="7" t="e">
        <f t="shared" si="21"/>
        <v>#DIV/0!</v>
      </c>
      <c r="BK220" s="5"/>
      <c r="BL220" s="6"/>
      <c r="BM220" s="6"/>
      <c r="BO220" s="5"/>
      <c r="BP220" s="6"/>
      <c r="BQ220" s="6"/>
      <c r="BR220" s="5"/>
      <c r="BS220" s="5"/>
      <c r="BT220" s="6"/>
      <c r="BU220" s="6"/>
      <c r="BV220" s="7" t="e">
        <f t="shared" si="22"/>
        <v>#DIV/0!</v>
      </c>
      <c r="BX220" s="5"/>
      <c r="BY220" s="8"/>
      <c r="BZ220" s="8"/>
      <c r="CA220" s="5"/>
      <c r="CB220" s="5"/>
      <c r="CC220" s="8"/>
      <c r="CD220" s="8"/>
      <c r="CE220" s="5"/>
      <c r="CF220" s="5"/>
      <c r="CG220" s="12"/>
      <c r="CH220" s="17"/>
      <c r="CI220" s="9" t="e">
        <f t="shared" si="23"/>
        <v>#DIV/0!</v>
      </c>
      <c r="CJ220" s="5"/>
      <c r="CL220" s="5"/>
      <c r="CM220" s="5"/>
      <c r="CP220" s="5"/>
      <c r="CT220" s="5"/>
    </row>
    <row r="221" spans="1:98" x14ac:dyDescent="0.25">
      <c r="A221" s="5" t="s">
        <v>264</v>
      </c>
      <c r="B221" s="5">
        <v>55.08934</v>
      </c>
      <c r="C221" s="5">
        <v>-4.8211019999999998</v>
      </c>
      <c r="E221" s="5">
        <v>0</v>
      </c>
      <c r="G221" s="5">
        <v>0</v>
      </c>
      <c r="I221" s="5">
        <v>0</v>
      </c>
      <c r="L221" s="6" t="str">
        <f>IF(Table1[[#This Row],[seagrass.mn.ssp126.2050]]="","",(Table1[[#This Row],[seagrass.sd.ssp126.2050]]/Table1[[#This Row],[seagrass.mn.ssp126.2050]])^-1)</f>
        <v/>
      </c>
      <c r="M221" s="6" t="str">
        <f>IF(Table1[[#This Row],[seagrass.weights.ssp126.2050]]="","",Table1[[#This Row],[seagrass.weights.ssp126.2050]]*Table1[[#This Row],[seagrass.mn.ssp126.2050]])</f>
        <v/>
      </c>
      <c r="P221" s="6" t="str">
        <f>IF(Table1[[#This Row],[corals.mn.ssp126.2050]]="","",(Table1[[#This Row],[corals.sd.ssp126.2050]]/Table1[[#This Row],[corals.mn.ssp126.2050]])^-1)</f>
        <v/>
      </c>
      <c r="Q221" s="6" t="str">
        <f>IF(Table1[[#This Row],[coral.weights.ssp126.2050]]="","",Table1[[#This Row],[coral.weights.ssp126.2050]]*Table1[[#This Row],[corals.mn.ssp126.2050]])</f>
        <v/>
      </c>
      <c r="T221" s="6" t="str">
        <f>IF(Table1[[#This Row],[mangrove.mn.ssp126.2050]]="","",(Table1[[#This Row],[mangrove.sd.ssp126.2050]]/Table1[[#This Row],[mangrove.mn.ssp126.2050]])^-1)</f>
        <v/>
      </c>
      <c r="U221" s="6" t="str">
        <f>IF(Table1[[#This Row],[mangrove.weights.ssp126.2050]]="","",Table1[[#This Row],[mangrove.weights.ssp126.2050]]*Table1[[#This Row],[mangrove.mn.ssp126.2050]])</f>
        <v/>
      </c>
      <c r="V221" s="7" t="e">
        <f t="shared" si="18"/>
        <v>#DIV/0!</v>
      </c>
      <c r="Y221" s="6" t="str">
        <f>IF(Table1[[#This Row],[seagrass.mn.ssp126.2100]]="", "", (Table1[[#This Row],[seagrass.sd.ssp126.2100]]/Table1[[#This Row],[seagrass.mn.ssp126.2100]])^-1)</f>
        <v/>
      </c>
      <c r="Z221" s="6" t="str">
        <f>IF(Table1[[#This Row],[seagrass.weights.ssp126.2100]]="","", Table1[[#This Row],[seagrass.weights.ssp126.2100]]*Table1[[#This Row],[seagrass.mn.ssp126.2100]])</f>
        <v/>
      </c>
      <c r="AC221" s="6" t="str">
        <f>IF(Table1[[#This Row],[corals.mn.ssp126.2100]]="","",(Table1[[#This Row],[corals.sd.ssp126.2100]]/Table1[[#This Row],[corals.mn.ssp126.2100]])^-1)</f>
        <v/>
      </c>
      <c r="AD221" s="6" t="str">
        <f>IF( Table1[[#This Row],[Coral.weights.ssp126.2100]]="","", Table1[[#This Row],[Coral.weights.ssp126.2100]]*Table1[[#This Row],[corals.mn.ssp126.2100]])</f>
        <v/>
      </c>
      <c r="AG221" s="8" t="str">
        <f>IF(Table1[[#This Row],[mangrove.mn.ssp126.2100]]="","",(Table1[[#This Row],[mangrove.sd.ssp126.2100]]/Table1[[#This Row],[mangrove.mn.ssp126.2100]])^-1)</f>
        <v/>
      </c>
      <c r="AH221" s="6" t="str">
        <f>IF(Table1[[#This Row],[mangrove.weights.ssp126.2100]]="","",Table1[[#This Row],[mangrove.weights.ssp126.2100]]*Table1[[#This Row],[mangrove.mn.ssp126.2100]])</f>
        <v/>
      </c>
      <c r="AI221" s="7" t="e">
        <f t="shared" si="19"/>
        <v>#DIV/0!</v>
      </c>
      <c r="AL221" s="6" t="str">
        <f>IF(Table1[[#This Row],[seagrass.mn.ssp245.2050]]="","",(Table1[[#This Row],[seagrass.sd.ssp245.2050]]/Table1[[#This Row],[seagrass.mn.ssp245.2050]])^-1)</f>
        <v/>
      </c>
      <c r="AM221" s="6" t="str">
        <f>IF(Table1[[#This Row],[seagrass.weights.ssp245.2050]]="","",Table1[[#This Row],[seagrass.weights.ssp245.2050]]*Table1[[#This Row],[seagrass.mn.ssp245.2050]])</f>
        <v/>
      </c>
      <c r="AS221" s="5"/>
      <c r="AT221" s="8"/>
      <c r="AU221" s="8"/>
      <c r="AV221" s="7" t="e">
        <f t="shared" si="20"/>
        <v>#DIV/0!</v>
      </c>
      <c r="AX221" s="5"/>
      <c r="AY221" s="6"/>
      <c r="AZ221" s="6"/>
      <c r="BB221" s="5"/>
      <c r="BC221" s="8"/>
      <c r="BD221" s="8"/>
      <c r="BE221" s="5"/>
      <c r="BF221" s="5"/>
      <c r="BG221" s="6"/>
      <c r="BH221" s="6"/>
      <c r="BI221" s="7" t="e">
        <f t="shared" si="21"/>
        <v>#DIV/0!</v>
      </c>
      <c r="BK221" s="5"/>
      <c r="BL221" s="6"/>
      <c r="BM221" s="6"/>
      <c r="BO221" s="5"/>
      <c r="BP221" s="6"/>
      <c r="BQ221" s="6"/>
      <c r="BR221" s="5"/>
      <c r="BS221" s="5"/>
      <c r="BT221" s="6"/>
      <c r="BU221" s="6"/>
      <c r="BV221" s="7" t="e">
        <f t="shared" si="22"/>
        <v>#DIV/0!</v>
      </c>
      <c r="BX221" s="5"/>
      <c r="BY221" s="8"/>
      <c r="BZ221" s="8"/>
      <c r="CA221" s="5"/>
      <c r="CB221" s="5"/>
      <c r="CC221" s="8"/>
      <c r="CD221" s="8"/>
      <c r="CE221" s="5"/>
      <c r="CF221" s="5"/>
      <c r="CG221" s="12"/>
      <c r="CH221" s="17"/>
      <c r="CI221" s="9" t="e">
        <f t="shared" si="23"/>
        <v>#DIV/0!</v>
      </c>
      <c r="CJ221" s="5"/>
      <c r="CL221" s="5"/>
      <c r="CM221" s="5"/>
      <c r="CP221" s="5"/>
      <c r="CT221" s="5"/>
    </row>
    <row r="222" spans="1:98" x14ac:dyDescent="0.25">
      <c r="A222" s="5" t="s">
        <v>265</v>
      </c>
      <c r="B222" s="5">
        <v>55.33934</v>
      </c>
      <c r="C222" s="5">
        <v>-4.8211019999999998</v>
      </c>
      <c r="D222" s="5">
        <v>100000</v>
      </c>
      <c r="E222" s="5">
        <v>1</v>
      </c>
      <c r="G222" s="5">
        <v>0</v>
      </c>
      <c r="I222" s="5">
        <v>0</v>
      </c>
      <c r="L222" s="6" t="str">
        <f>IF(Table1[[#This Row],[seagrass.mn.ssp126.2050]]="","",(Table1[[#This Row],[seagrass.sd.ssp126.2050]]/Table1[[#This Row],[seagrass.mn.ssp126.2050]])^-1)</f>
        <v/>
      </c>
      <c r="M222" s="6" t="str">
        <f>IF(Table1[[#This Row],[seagrass.weights.ssp126.2050]]="","",Table1[[#This Row],[seagrass.weights.ssp126.2050]]*Table1[[#This Row],[seagrass.mn.ssp126.2050]])</f>
        <v/>
      </c>
      <c r="N222" s="5">
        <v>0.25365717533079829</v>
      </c>
      <c r="O222" s="5">
        <v>5.8114300539995209E-2</v>
      </c>
      <c r="P222" s="6">
        <f>IF(Table1[[#This Row],[corals.mn.ssp126.2050]]="","",(Table1[[#This Row],[corals.sd.ssp126.2050]]/Table1[[#This Row],[corals.mn.ssp126.2050]])^-1)</f>
        <v>4.3647978720182179</v>
      </c>
      <c r="Q222" s="6">
        <f>IF(Table1[[#This Row],[coral.weights.ssp126.2050]]="","",Table1[[#This Row],[coral.weights.ssp126.2050]]*Table1[[#This Row],[corals.mn.ssp126.2050]])</f>
        <v>1.1071622991060204</v>
      </c>
      <c r="T222" s="6" t="str">
        <f>IF(Table1[[#This Row],[mangrove.mn.ssp126.2050]]="","",(Table1[[#This Row],[mangrove.sd.ssp126.2050]]/Table1[[#This Row],[mangrove.mn.ssp126.2050]])^-1)</f>
        <v/>
      </c>
      <c r="U222" s="6" t="str">
        <f>IF(Table1[[#This Row],[mangrove.weights.ssp126.2050]]="","",Table1[[#This Row],[mangrove.weights.ssp126.2050]]*Table1[[#This Row],[mangrove.mn.ssp126.2050]])</f>
        <v/>
      </c>
      <c r="V222" s="7">
        <f t="shared" si="18"/>
        <v>0.25365717533079829</v>
      </c>
      <c r="Y222" s="6" t="str">
        <f>IF(Table1[[#This Row],[seagrass.mn.ssp126.2100]]="", "", (Table1[[#This Row],[seagrass.sd.ssp126.2100]]/Table1[[#This Row],[seagrass.mn.ssp126.2100]])^-1)</f>
        <v/>
      </c>
      <c r="Z222" s="6" t="str">
        <f>IF(Table1[[#This Row],[seagrass.weights.ssp126.2100]]="","", Table1[[#This Row],[seagrass.weights.ssp126.2100]]*Table1[[#This Row],[seagrass.mn.ssp126.2100]])</f>
        <v/>
      </c>
      <c r="AA222" s="5">
        <v>0.25703369879379051</v>
      </c>
      <c r="AB222" s="5">
        <v>5.6698695578852848E-2</v>
      </c>
      <c r="AC222" s="6">
        <f>IF(Table1[[#This Row],[corals.mn.ssp126.2100]]="","",(Table1[[#This Row],[corals.sd.ssp126.2100]]/Table1[[#This Row],[corals.mn.ssp126.2100]])^-1)</f>
        <v>4.5333264931346582</v>
      </c>
      <c r="AD222" s="6">
        <f>IF( Table1[[#This Row],[Coral.weights.ssp126.2100]]="","", Table1[[#This Row],[Coral.weights.ssp126.2100]]*Table1[[#This Row],[corals.mn.ssp126.2100]])</f>
        <v>1.1652176763702844</v>
      </c>
      <c r="AG222" s="8" t="str">
        <f>IF(Table1[[#This Row],[mangrove.mn.ssp126.2100]]="","",(Table1[[#This Row],[mangrove.sd.ssp126.2100]]/Table1[[#This Row],[mangrove.mn.ssp126.2100]])^-1)</f>
        <v/>
      </c>
      <c r="AH222" s="6" t="str">
        <f>IF(Table1[[#This Row],[mangrove.weights.ssp126.2100]]="","",Table1[[#This Row],[mangrove.weights.ssp126.2100]]*Table1[[#This Row],[mangrove.mn.ssp126.2100]])</f>
        <v/>
      </c>
      <c r="AI222" s="7">
        <f t="shared" si="19"/>
        <v>0.25703369879379051</v>
      </c>
      <c r="AL222" s="6" t="str">
        <f>IF(Table1[[#This Row],[seagrass.mn.ssp245.2050]]="","",(Table1[[#This Row],[seagrass.sd.ssp245.2050]]/Table1[[#This Row],[seagrass.mn.ssp245.2050]])^-1)</f>
        <v/>
      </c>
      <c r="AM222" s="6" t="str">
        <f>IF(Table1[[#This Row],[seagrass.weights.ssp245.2050]]="","",Table1[[#This Row],[seagrass.weights.ssp245.2050]]*Table1[[#This Row],[seagrass.mn.ssp245.2050]])</f>
        <v/>
      </c>
      <c r="AN222" s="5">
        <v>0.2217560605721817</v>
      </c>
      <c r="AO222" s="5">
        <v>2.615458775811268E-2</v>
      </c>
      <c r="AP222" s="6">
        <f>(Table1[[#This Row],[corals.sd.ssp245.2050]]/Table1[[#This Row],[corals.mn.ssp245.2050]])^-1</f>
        <v>8.478667781846303</v>
      </c>
      <c r="AQ222" s="6">
        <f>Table1[[#This Row],[coral.weights.ssp245.2050]]*Table1[[#This Row],[corals.mn.ssp245.2050]]</f>
        <v>1.8801959662025143</v>
      </c>
      <c r="AS222" s="5"/>
      <c r="AT222" s="8"/>
      <c r="AU222" s="8"/>
      <c r="AV222" s="7">
        <f t="shared" si="20"/>
        <v>0.2217560605721817</v>
      </c>
      <c r="AX222" s="5"/>
      <c r="AY222" s="6"/>
      <c r="AZ222" s="6"/>
      <c r="BA222" s="5">
        <v>0.21028720688396529</v>
      </c>
      <c r="BB222" s="5">
        <v>3.220097037209292E-3</v>
      </c>
      <c r="BC222" s="8">
        <f>(Table1[[#This Row],[corals.sd.ssp245.2100]]/Table1[[#This Row],[corals.mn.ssp245.2100]])^-1</f>
        <v>65.304617983255383</v>
      </c>
      <c r="BD222" s="8">
        <f>Table1[[#This Row],[corals.weights.ssp245.2100]]*Table1[[#This Row],[corals.mn.ssp245.2100]]</f>
        <v>13.732725712323145</v>
      </c>
      <c r="BE222" s="5"/>
      <c r="BF222" s="5"/>
      <c r="BG222" s="6"/>
      <c r="BH222" s="6"/>
      <c r="BI222" s="7">
        <f t="shared" si="21"/>
        <v>0.21028720688396529</v>
      </c>
      <c r="BK222" s="5"/>
      <c r="BL222" s="6"/>
      <c r="BM222" s="6"/>
      <c r="BN222" s="5">
        <v>0.1956966251115754</v>
      </c>
      <c r="BO222" s="5">
        <v>3.679436134458178E-3</v>
      </c>
      <c r="BP222" s="6">
        <f>(Table1[[#This Row],[corals.sd.ssp370.2050]]/Table1[[#This Row],[corals.mn.ssp370.2050]])^-1</f>
        <v>53.186580215066854</v>
      </c>
      <c r="BQ222" s="6">
        <f>Table1[[#This Row],[corals.weights.ssp370.2050]]*Table1[[#This Row],[corals.mn.ssp370.2050]]</f>
        <v>10.408434249314672</v>
      </c>
      <c r="BR222" s="5"/>
      <c r="BS222" s="5"/>
      <c r="BT222" s="6"/>
      <c r="BU222" s="6"/>
      <c r="BV222" s="7">
        <f t="shared" si="22"/>
        <v>0.1956966251115754</v>
      </c>
      <c r="BX222" s="5"/>
      <c r="BY222" s="8"/>
      <c r="BZ222" s="8"/>
      <c r="CA222" s="5">
        <v>0.1956966251115754</v>
      </c>
      <c r="CB222" s="5">
        <v>3.679436134458178E-3</v>
      </c>
      <c r="CC222" s="8">
        <f>(Table1[[#This Row],[corals.sd.ssp370.2100]]/Table1[[#This Row],[corals.mn.ssp370.2100]])^-1</f>
        <v>53.186580215066854</v>
      </c>
      <c r="CD222" s="8">
        <f>Table1[[#This Row],[corals.weights.ssp370.2100]]*Table1[[#This Row],[corals.mn.ssp370.2100]]</f>
        <v>10.408434249314672</v>
      </c>
      <c r="CE222" s="5"/>
      <c r="CF222" s="5"/>
      <c r="CG222" s="12"/>
      <c r="CH222" s="17"/>
      <c r="CI222" s="9">
        <f t="shared" si="23"/>
        <v>0.1956966251115754</v>
      </c>
      <c r="CJ222" s="5"/>
      <c r="CL222" s="5"/>
      <c r="CM222" s="5"/>
      <c r="CP222" s="5"/>
      <c r="CT222" s="5"/>
    </row>
    <row r="223" spans="1:98" x14ac:dyDescent="0.25">
      <c r="A223" s="5" t="s">
        <v>266</v>
      </c>
      <c r="B223" s="5">
        <v>55.58934</v>
      </c>
      <c r="C223" s="5">
        <v>-4.8211019999999998</v>
      </c>
      <c r="D223" s="5">
        <v>3930000</v>
      </c>
      <c r="E223" s="5">
        <v>1</v>
      </c>
      <c r="F223" s="5">
        <v>940000</v>
      </c>
      <c r="G223" s="5">
        <v>1</v>
      </c>
      <c r="H223" s="5">
        <v>100000</v>
      </c>
      <c r="I223" s="5">
        <v>1</v>
      </c>
      <c r="J223" s="5">
        <v>0.38460133354048748</v>
      </c>
      <c r="K223" s="5">
        <v>3.8066333493298479E-2</v>
      </c>
      <c r="L223" s="6">
        <f>IF(Table1[[#This Row],[seagrass.mn.ssp126.2050]]="","",(Table1[[#This Row],[seagrass.sd.ssp126.2050]]/Table1[[#This Row],[seagrass.mn.ssp126.2050]])^-1)</f>
        <v>10.103450956425734</v>
      </c>
      <c r="M223" s="6">
        <f>IF(Table1[[#This Row],[seagrass.weights.ssp126.2050]]="","",Table1[[#This Row],[seagrass.weights.ssp126.2050]]*Table1[[#This Row],[seagrass.mn.ssp126.2050]])</f>
        <v>3.885800711202251</v>
      </c>
      <c r="N223" s="5">
        <v>0.44962858857782828</v>
      </c>
      <c r="O223" s="5">
        <v>2.765806048322501E-2</v>
      </c>
      <c r="P223" s="6">
        <f>IF(Table1[[#This Row],[corals.mn.ssp126.2050]]="","",(Table1[[#This Row],[corals.sd.ssp126.2050]]/Table1[[#This Row],[corals.mn.ssp126.2050]])^-1)</f>
        <v>16.256692650250518</v>
      </c>
      <c r="Q223" s="6">
        <f>IF(Table1[[#This Row],[coral.weights.ssp126.2050]]="","",Table1[[#This Row],[coral.weights.ssp126.2050]]*Table1[[#This Row],[corals.mn.ssp126.2050]])</f>
        <v>7.3094737712756945</v>
      </c>
      <c r="R223" s="5">
        <v>0.51688485952164265</v>
      </c>
      <c r="S223" s="5">
        <v>0.25988028727547652</v>
      </c>
      <c r="T223" s="6">
        <f>IF(Table1[[#This Row],[mangrove.mn.ssp126.2050]]="","",(Table1[[#This Row],[mangrove.sd.ssp126.2050]]/Table1[[#This Row],[mangrove.mn.ssp126.2050]])^-1)</f>
        <v>1.9889344626348591</v>
      </c>
      <c r="U223" s="6">
        <f>IF(Table1[[#This Row],[mangrove.weights.ssp126.2050]]="","",Table1[[#This Row],[mangrove.weights.ssp126.2050]]*Table1[[#This Row],[mangrove.mn.ssp126.2050]])</f>
        <v>1.028050110316773</v>
      </c>
      <c r="V223" s="7">
        <f t="shared" si="18"/>
        <v>0.43117185549772435</v>
      </c>
      <c r="W223" s="5">
        <v>0.38903864441037722</v>
      </c>
      <c r="X223" s="5">
        <v>3.1791028280635E-2</v>
      </c>
      <c r="Y223" s="6">
        <f>IF(Table1[[#This Row],[seagrass.mn.ssp126.2100]]="", "", (Table1[[#This Row],[seagrass.sd.ssp126.2100]]/Table1[[#This Row],[seagrass.mn.ssp126.2100]])^-1)</f>
        <v>12.237372159721991</v>
      </c>
      <c r="Z223" s="6">
        <f>IF(Table1[[#This Row],[seagrass.weights.ssp126.2100]]="","", Table1[[#This Row],[seagrass.weights.ssp126.2100]]*Table1[[#This Row],[seagrass.mn.ssp126.2100]])</f>
        <v>4.7608106761635334</v>
      </c>
      <c r="AA223" s="5">
        <v>0.46082352900639401</v>
      </c>
      <c r="AB223" s="5">
        <v>1.5414055321761169E-2</v>
      </c>
      <c r="AC223" s="6">
        <f>IF(Table1[[#This Row],[corals.mn.ssp126.2100]]="","",(Table1[[#This Row],[corals.sd.ssp126.2100]]/Table1[[#This Row],[corals.mn.ssp126.2100]])^-1)</f>
        <v>29.896319909778395</v>
      </c>
      <c r="AD223" s="6">
        <f>IF( Table1[[#This Row],[Coral.weights.ssp126.2100]]="","", Table1[[#This Row],[Coral.weights.ssp126.2100]]*Table1[[#This Row],[corals.mn.ssp126.2100]])</f>
        <v>13.776927645128199</v>
      </c>
      <c r="AE223" s="5">
        <v>0.51999678467149657</v>
      </c>
      <c r="AF223" s="5">
        <v>0.26004494376000981</v>
      </c>
      <c r="AG223" s="8">
        <f>IF(Table1[[#This Row],[mangrove.mn.ssp126.2100]]="","",(Table1[[#This Row],[mangrove.sd.ssp126.2100]]/Table1[[#This Row],[mangrove.mn.ssp126.2100]])^-1)</f>
        <v>1.9996419740096585</v>
      </c>
      <c r="AH223" s="6">
        <f>IF(Table1[[#This Row],[mangrove.weights.ssp126.2100]]="","",Table1[[#This Row],[mangrove.weights.ssp126.2100]]*Table1[[#This Row],[mangrove.mn.ssp126.2100]])</f>
        <v>1.0398073969791868</v>
      </c>
      <c r="AI223" s="7">
        <f t="shared" si="19"/>
        <v>0.44359997137242946</v>
      </c>
      <c r="AJ223" s="5">
        <v>0.3510269423713086</v>
      </c>
      <c r="AK223" s="5">
        <v>1.4491516026087441E-2</v>
      </c>
      <c r="AL223" s="6">
        <f>IF(Table1[[#This Row],[seagrass.mn.ssp245.2050]]="","",(Table1[[#This Row],[seagrass.sd.ssp245.2050]]/Table1[[#This Row],[seagrass.mn.ssp245.2050]])^-1)</f>
        <v>24.22292752113681</v>
      </c>
      <c r="AM223" s="6">
        <f>IF(Table1[[#This Row],[seagrass.weights.ssp245.2050]]="","",Table1[[#This Row],[seagrass.weights.ssp245.2050]]*Table1[[#This Row],[seagrass.mn.ssp245.2050]])</f>
        <v>8.5029001830264761</v>
      </c>
      <c r="AN223" s="5">
        <v>0.40212562448420203</v>
      </c>
      <c r="AO223" s="5">
        <v>6.1540217742742211E-3</v>
      </c>
      <c r="AP223" s="6">
        <f>(Table1[[#This Row],[corals.sd.ssp245.2050]]/Table1[[#This Row],[corals.mn.ssp245.2050]])^-1</f>
        <v>65.343549183594988</v>
      </c>
      <c r="AQ223" s="6">
        <f>Table1[[#This Row],[coral.weights.ssp245.2050]]*Table1[[#This Row],[corals.mn.ssp245.2050]]</f>
        <v>26.276315521467303</v>
      </c>
      <c r="AR223" s="5">
        <v>0.55141376615828841</v>
      </c>
      <c r="AS223" s="5">
        <v>0.2690248714687376</v>
      </c>
      <c r="AT223" s="8">
        <f>(Table1[[#This Row],[mangrove.sd.ssp245.2050]]/Table1[[#This Row],[mangrove.mn.ssp245.2050]])^-1</f>
        <v>2.049675790746976</v>
      </c>
      <c r="AU223" s="8">
        <f>Table1[[#This Row],[mangrove.mn.ssp245.2050]]*Table1[[#This Row],[mangrove.weights.ssp245.2050]]</f>
        <v>1.1302194471792579</v>
      </c>
      <c r="AV223" s="7">
        <f t="shared" si="20"/>
        <v>0.39195528488762016</v>
      </c>
      <c r="AW223" s="5">
        <v>0.34939363165198711</v>
      </c>
      <c r="AX223" s="5">
        <v>1.327012740238535E-3</v>
      </c>
      <c r="AY223" s="6">
        <f>(Table1[[#This Row],[seagrass.sd.ssp245.2100]]/Table1[[#This Row],[seagrass.mn.ssp245.2100]])^-1</f>
        <v>263.29335134279302</v>
      </c>
      <c r="AZ223" s="6">
        <f>Table1[[#This Row],[seagrass.weights.ssp245.2100]]*Table1[[#This Row],[seagrass.mn.ssp245.2100]]</f>
        <v>91.993020215481053</v>
      </c>
      <c r="BA223" s="5">
        <v>0.41632381557860471</v>
      </c>
      <c r="BB223" s="5">
        <v>7.8867058758980407E-3</v>
      </c>
      <c r="BC223" s="8">
        <f>(Table1[[#This Row],[corals.sd.ssp245.2100]]/Table1[[#This Row],[corals.mn.ssp245.2100]])^-1</f>
        <v>52.788048917977292</v>
      </c>
      <c r="BD223" s="8">
        <f>Table1[[#This Row],[corals.weights.ssp245.2100]]*Table1[[#This Row],[corals.mn.ssp245.2100]]</f>
        <v>21.976921942482342</v>
      </c>
      <c r="BE223" s="5">
        <v>0.56161370903227381</v>
      </c>
      <c r="BF223" s="5">
        <v>0.28091369457358978</v>
      </c>
      <c r="BG223" s="6">
        <f>(Table1[[#This Row],[mangrove.sd.ssp245.2100]]/Table1[[#This Row],[mangrove.mn.ssp245.2100]])^-1</f>
        <v>1.9992393389178478</v>
      </c>
      <c r="BH223" s="6">
        <f>Table1[[#This Row],[mangrove.weights.ssp245.2100]]*Table1[[#This Row],[mangrove.mn.ssp245.2100]]</f>
        <v>1.1228002203728835</v>
      </c>
      <c r="BI223" s="7">
        <f t="shared" si="21"/>
        <v>0.36183510735888602</v>
      </c>
      <c r="BJ223" s="5">
        <v>0.31575075456633189</v>
      </c>
      <c r="BK223" s="5">
        <v>6.2989221028408784E-3</v>
      </c>
      <c r="BL223" s="6">
        <f>(Table1[[#This Row],[seagrass.sd.ssp370.2050]]/Table1[[#This Row],[seagrass.mn.ssp370.2050]])^-1</f>
        <v>50.127743987169659</v>
      </c>
      <c r="BM223" s="6">
        <f>Table1[[#This Row],[seagrass.mn.ssp370.2050]]*Table1[[#This Row],[seagrass.weights.ssp370.2050]]</f>
        <v>15.827872988656726</v>
      </c>
      <c r="BN223" s="5">
        <v>0.37867219179321349</v>
      </c>
      <c r="BO223" s="5">
        <v>1.2212912035125E-2</v>
      </c>
      <c r="BP223" s="6">
        <f>(Table1[[#This Row],[corals.sd.ssp370.2050]]/Table1[[#This Row],[corals.mn.ssp370.2050]])^-1</f>
        <v>31.005888743334236</v>
      </c>
      <c r="BQ223" s="6">
        <f>Table1[[#This Row],[corals.weights.ssp370.2050]]*Table1[[#This Row],[corals.mn.ssp370.2050]]</f>
        <v>11.7410678489349</v>
      </c>
      <c r="BR223" s="5">
        <v>0.5569015291983247</v>
      </c>
      <c r="BS223" s="5">
        <v>0.27582391443895482</v>
      </c>
      <c r="BT223" s="6">
        <f>(Table1[[#This Row],[mangrove.sd.ssp370.2050]]/Table1[[#This Row],[mangrove.mn.ssp370.2050]])^-1</f>
        <v>2.0190472980963285</v>
      </c>
      <c r="BU223" s="6">
        <f>Table1[[#This Row],[mangrove.weights.ssp370.2050]]*Table1[[#This Row],[mangrove.mn.ssp370.2050]]</f>
        <v>1.1244105278335912</v>
      </c>
      <c r="BV223" s="7">
        <f t="shared" si="22"/>
        <v>0.34506826906307991</v>
      </c>
      <c r="BW223" s="5">
        <v>0.31683079235021377</v>
      </c>
      <c r="BX223" s="5">
        <v>7.8263261846820958E-3</v>
      </c>
      <c r="BY223" s="8">
        <f>(Table1[[#This Row],[seagrass.sd.ssp370.2100]]/Table1[[#This Row],[seagrass.mn.ssp370.2100]])^-1</f>
        <v>40.482697101268769</v>
      </c>
      <c r="BZ223" s="8">
        <f>Table1[[#This Row],[seagrass.imp.ssp370.2100]]*Table1[[#This Row],[seagrass.mn.ssp370.2100]]</f>
        <v>12.826164999068686</v>
      </c>
      <c r="CA223" s="5">
        <v>0.38079447635093983</v>
      </c>
      <c r="CB223" s="5">
        <v>1.9835502743413769E-2</v>
      </c>
      <c r="CC223" s="8">
        <f>(Table1[[#This Row],[corals.sd.ssp370.2100]]/Table1[[#This Row],[corals.mn.ssp370.2100]])^-1</f>
        <v>19.197621622037275</v>
      </c>
      <c r="CD223" s="8">
        <f>Table1[[#This Row],[corals.weights.ssp370.2100]]*Table1[[#This Row],[corals.mn.ssp370.2100]]</f>
        <v>7.3103482727471638</v>
      </c>
      <c r="CE223" s="5">
        <v>0.55256518800475596</v>
      </c>
      <c r="CF223" s="5">
        <v>0.2777455430619048</v>
      </c>
      <c r="CG223" s="12">
        <f>(Table1[[#This Row],[mangrove.sd.ssp370.2100]]/Table1[[#This Row],[mangrove.mn.ssp370.2100]])^-1</f>
        <v>1.9894655443007363</v>
      </c>
      <c r="CH223" s="17">
        <f>Table1[[#This Row],[mangrove.weights.ssp370.2100]]*Table1[[#This Row],[mangrove.mn.ssp370.2100]]</f>
        <v>1.0993094025155206</v>
      </c>
      <c r="CI223" s="9">
        <f t="shared" si="23"/>
        <v>0.34434728330136039</v>
      </c>
      <c r="CJ223" s="5"/>
      <c r="CL223" s="5"/>
      <c r="CM223" s="5"/>
      <c r="CP223" s="5"/>
      <c r="CT223" s="5"/>
    </row>
    <row r="224" spans="1:98" x14ac:dyDescent="0.25">
      <c r="A224" s="5" t="s">
        <v>267</v>
      </c>
      <c r="B224" s="5">
        <v>55.83934</v>
      </c>
      <c r="C224" s="5">
        <v>-4.8211019999999998</v>
      </c>
      <c r="D224" s="5">
        <v>30000</v>
      </c>
      <c r="E224" s="5">
        <v>1</v>
      </c>
      <c r="G224" s="5">
        <v>0</v>
      </c>
      <c r="I224" s="5">
        <v>0</v>
      </c>
      <c r="L224" s="6" t="str">
        <f>IF(Table1[[#This Row],[seagrass.mn.ssp126.2050]]="","",(Table1[[#This Row],[seagrass.sd.ssp126.2050]]/Table1[[#This Row],[seagrass.mn.ssp126.2050]])^-1)</f>
        <v/>
      </c>
      <c r="M224" s="6" t="str">
        <f>IF(Table1[[#This Row],[seagrass.weights.ssp126.2050]]="","",Table1[[#This Row],[seagrass.weights.ssp126.2050]]*Table1[[#This Row],[seagrass.mn.ssp126.2050]])</f>
        <v/>
      </c>
      <c r="N224" s="5">
        <v>0.2016618323286046</v>
      </c>
      <c r="O224" s="5">
        <v>9.074280601408638E-2</v>
      </c>
      <c r="P224" s="6">
        <f>IF(Table1[[#This Row],[corals.mn.ssp126.2050]]="","",(Table1[[#This Row],[corals.sd.ssp126.2050]]/Table1[[#This Row],[corals.mn.ssp126.2050]])^-1)</f>
        <v>2.2223451222932185</v>
      </c>
      <c r="Q224" s="6">
        <f>IF(Table1[[#This Row],[coral.weights.ssp126.2050]]="","",Table1[[#This Row],[coral.weights.ssp126.2050]]*Table1[[#This Row],[corals.mn.ssp126.2050]])</f>
        <v>0.44816218942818731</v>
      </c>
      <c r="T224" s="6" t="str">
        <f>IF(Table1[[#This Row],[mangrove.mn.ssp126.2050]]="","",(Table1[[#This Row],[mangrove.sd.ssp126.2050]]/Table1[[#This Row],[mangrove.mn.ssp126.2050]])^-1)</f>
        <v/>
      </c>
      <c r="U224" s="6" t="str">
        <f>IF(Table1[[#This Row],[mangrove.weights.ssp126.2050]]="","",Table1[[#This Row],[mangrove.weights.ssp126.2050]]*Table1[[#This Row],[mangrove.mn.ssp126.2050]])</f>
        <v/>
      </c>
      <c r="V224" s="7">
        <f t="shared" si="18"/>
        <v>0.2016618323286046</v>
      </c>
      <c r="Y224" s="6" t="str">
        <f>IF(Table1[[#This Row],[seagrass.mn.ssp126.2100]]="", "", (Table1[[#This Row],[seagrass.sd.ssp126.2100]]/Table1[[#This Row],[seagrass.mn.ssp126.2100]])^-1)</f>
        <v/>
      </c>
      <c r="Z224" s="6" t="str">
        <f>IF(Table1[[#This Row],[seagrass.weights.ssp126.2100]]="","", Table1[[#This Row],[seagrass.weights.ssp126.2100]]*Table1[[#This Row],[seagrass.mn.ssp126.2100]])</f>
        <v/>
      </c>
      <c r="AA224" s="5">
        <v>0.2016618323286046</v>
      </c>
      <c r="AB224" s="5">
        <v>9.074280601408638E-2</v>
      </c>
      <c r="AC224" s="6">
        <f>IF(Table1[[#This Row],[corals.mn.ssp126.2100]]="","",(Table1[[#This Row],[corals.sd.ssp126.2100]]/Table1[[#This Row],[corals.mn.ssp126.2100]])^-1)</f>
        <v>2.2223451222932185</v>
      </c>
      <c r="AD224" s="6">
        <f>IF( Table1[[#This Row],[Coral.weights.ssp126.2100]]="","", Table1[[#This Row],[Coral.weights.ssp126.2100]]*Table1[[#This Row],[corals.mn.ssp126.2100]])</f>
        <v>0.44816218942818731</v>
      </c>
      <c r="AG224" s="8" t="str">
        <f>IF(Table1[[#This Row],[mangrove.mn.ssp126.2100]]="","",(Table1[[#This Row],[mangrove.sd.ssp126.2100]]/Table1[[#This Row],[mangrove.mn.ssp126.2100]])^-1)</f>
        <v/>
      </c>
      <c r="AH224" s="6" t="str">
        <f>IF(Table1[[#This Row],[mangrove.weights.ssp126.2100]]="","",Table1[[#This Row],[mangrove.weights.ssp126.2100]]*Table1[[#This Row],[mangrove.mn.ssp126.2100]])</f>
        <v/>
      </c>
      <c r="AI224" s="7">
        <f t="shared" si="19"/>
        <v>0.2016618323286046</v>
      </c>
      <c r="AL224" s="6" t="str">
        <f>IF(Table1[[#This Row],[seagrass.mn.ssp245.2050]]="","",(Table1[[#This Row],[seagrass.sd.ssp245.2050]]/Table1[[#This Row],[seagrass.mn.ssp245.2050]])^-1)</f>
        <v/>
      </c>
      <c r="AM224" s="6" t="str">
        <f>IF(Table1[[#This Row],[seagrass.weights.ssp245.2050]]="","",Table1[[#This Row],[seagrass.weights.ssp245.2050]]*Table1[[#This Row],[seagrass.mn.ssp245.2050]])</f>
        <v/>
      </c>
      <c r="AN224" s="5">
        <v>0.16789767910267109</v>
      </c>
      <c r="AO224" s="5">
        <v>4.2993082599927977E-2</v>
      </c>
      <c r="AP224" s="6">
        <f>(Table1[[#This Row],[corals.sd.ssp245.2050]]/Table1[[#This Row],[corals.mn.ssp245.2050]])^-1</f>
        <v>3.90522542114606</v>
      </c>
      <c r="AQ224" s="6">
        <f>Table1[[#This Row],[coral.weights.ssp245.2050]]*Table1[[#This Row],[corals.mn.ssp245.2050]]</f>
        <v>0.65567828458317479</v>
      </c>
      <c r="AS224" s="5"/>
      <c r="AT224" s="8"/>
      <c r="AU224" s="8"/>
      <c r="AV224" s="7">
        <f t="shared" si="20"/>
        <v>0.16789767910267112</v>
      </c>
      <c r="AX224" s="5"/>
      <c r="AY224" s="6"/>
      <c r="AZ224" s="6"/>
      <c r="BA224" s="5">
        <v>0.15435192451332011</v>
      </c>
      <c r="BB224" s="5">
        <v>1.111877451863128E-2</v>
      </c>
      <c r="BC224" s="8">
        <f>(Table1[[#This Row],[corals.sd.ssp245.2100]]/Table1[[#This Row],[corals.mn.ssp245.2100]])^-1</f>
        <v>13.882098630085432</v>
      </c>
      <c r="BD224" s="8">
        <f>Table1[[#This Row],[corals.weights.ssp245.2100]]*Table1[[#This Row],[corals.mn.ssp245.2100]]</f>
        <v>2.142728639837411</v>
      </c>
      <c r="BE224" s="5"/>
      <c r="BF224" s="5"/>
      <c r="BG224" s="6"/>
      <c r="BH224" s="6"/>
      <c r="BI224" s="7">
        <f t="shared" si="21"/>
        <v>0.15435192451332011</v>
      </c>
      <c r="BK224" s="5"/>
      <c r="BL224" s="6"/>
      <c r="BM224" s="6"/>
      <c r="BN224" s="5">
        <v>0.1464897636527118</v>
      </c>
      <c r="BO224" s="5">
        <f>NonZeroMin!$C$17</f>
        <v>8.8537505761509139E-4</v>
      </c>
      <c r="BP224" s="6">
        <f>(Table1[[#This Row],[corals.sd.ssp370.2050]]/Table1[[#This Row],[corals.mn.ssp370.2050]])^-1</f>
        <v>165.45503783143263</v>
      </c>
      <c r="BQ224" s="6">
        <f>Table1[[#This Row],[corals.weights.ssp370.2050]]*Table1[[#This Row],[corals.mn.ssp370.2050]]</f>
        <v>24.237469387077056</v>
      </c>
      <c r="BR224" s="5"/>
      <c r="BS224" s="5"/>
      <c r="BT224" s="6"/>
      <c r="BU224" s="6"/>
      <c r="BV224" s="7">
        <f t="shared" si="22"/>
        <v>0.1464897636527118</v>
      </c>
      <c r="BX224" s="5"/>
      <c r="BY224" s="8"/>
      <c r="BZ224" s="8"/>
      <c r="CA224" s="5">
        <v>0.14199337125243019</v>
      </c>
      <c r="CB224" s="5">
        <v>6.3588591142294563E-3</v>
      </c>
      <c r="CC224" s="8">
        <f>(Table1[[#This Row],[corals.sd.ssp370.2100]]/Table1[[#This Row],[corals.mn.ssp370.2100]])^-1</f>
        <v>22.330007427698206</v>
      </c>
      <c r="CD224" s="8">
        <f>Table1[[#This Row],[corals.weights.ssp370.2100]]*Table1[[#This Row],[corals.mn.ssp370.2100]]</f>
        <v>3.1707130347506753</v>
      </c>
      <c r="CE224" s="5"/>
      <c r="CF224" s="5"/>
      <c r="CG224" s="12"/>
      <c r="CH224" s="17"/>
      <c r="CI224" s="9">
        <f t="shared" si="23"/>
        <v>0.14199337125243019</v>
      </c>
      <c r="CJ224" s="5"/>
      <c r="CL224" s="5"/>
      <c r="CM224" s="5"/>
      <c r="CP224" s="5"/>
      <c r="CT224" s="5"/>
    </row>
    <row r="225" spans="1:98" x14ac:dyDescent="0.25">
      <c r="A225" s="5" t="s">
        <v>268</v>
      </c>
      <c r="B225" s="5">
        <v>56.08934</v>
      </c>
      <c r="C225" s="5">
        <v>-4.8211019999999998</v>
      </c>
      <c r="E225" s="5">
        <v>0</v>
      </c>
      <c r="G225" s="5">
        <v>0</v>
      </c>
      <c r="I225" s="5">
        <v>0</v>
      </c>
      <c r="L225" s="6" t="str">
        <f>IF(Table1[[#This Row],[seagrass.mn.ssp126.2050]]="","",(Table1[[#This Row],[seagrass.sd.ssp126.2050]]/Table1[[#This Row],[seagrass.mn.ssp126.2050]])^-1)</f>
        <v/>
      </c>
      <c r="M225" s="6" t="str">
        <f>IF(Table1[[#This Row],[seagrass.weights.ssp126.2050]]="","",Table1[[#This Row],[seagrass.weights.ssp126.2050]]*Table1[[#This Row],[seagrass.mn.ssp126.2050]])</f>
        <v/>
      </c>
      <c r="P225" s="6" t="str">
        <f>IF(Table1[[#This Row],[corals.mn.ssp126.2050]]="","",(Table1[[#This Row],[corals.sd.ssp126.2050]]/Table1[[#This Row],[corals.mn.ssp126.2050]])^-1)</f>
        <v/>
      </c>
      <c r="Q225" s="6" t="str">
        <f>IF(Table1[[#This Row],[coral.weights.ssp126.2050]]="","",Table1[[#This Row],[coral.weights.ssp126.2050]]*Table1[[#This Row],[corals.mn.ssp126.2050]])</f>
        <v/>
      </c>
      <c r="T225" s="6" t="str">
        <f>IF(Table1[[#This Row],[mangrove.mn.ssp126.2050]]="","",(Table1[[#This Row],[mangrove.sd.ssp126.2050]]/Table1[[#This Row],[mangrove.mn.ssp126.2050]])^-1)</f>
        <v/>
      </c>
      <c r="U225" s="6" t="str">
        <f>IF(Table1[[#This Row],[mangrove.weights.ssp126.2050]]="","",Table1[[#This Row],[mangrove.weights.ssp126.2050]]*Table1[[#This Row],[mangrove.mn.ssp126.2050]])</f>
        <v/>
      </c>
      <c r="V225" s="7" t="e">
        <f t="shared" si="18"/>
        <v>#DIV/0!</v>
      </c>
      <c r="Y225" s="6" t="str">
        <f>IF(Table1[[#This Row],[seagrass.mn.ssp126.2100]]="", "", (Table1[[#This Row],[seagrass.sd.ssp126.2100]]/Table1[[#This Row],[seagrass.mn.ssp126.2100]])^-1)</f>
        <v/>
      </c>
      <c r="Z225" s="6" t="str">
        <f>IF(Table1[[#This Row],[seagrass.weights.ssp126.2100]]="","", Table1[[#This Row],[seagrass.weights.ssp126.2100]]*Table1[[#This Row],[seagrass.mn.ssp126.2100]])</f>
        <v/>
      </c>
      <c r="AC225" s="6" t="str">
        <f>IF(Table1[[#This Row],[corals.mn.ssp126.2100]]="","",(Table1[[#This Row],[corals.sd.ssp126.2100]]/Table1[[#This Row],[corals.mn.ssp126.2100]])^-1)</f>
        <v/>
      </c>
      <c r="AD225" s="6" t="str">
        <f>IF( Table1[[#This Row],[Coral.weights.ssp126.2100]]="","", Table1[[#This Row],[Coral.weights.ssp126.2100]]*Table1[[#This Row],[corals.mn.ssp126.2100]])</f>
        <v/>
      </c>
      <c r="AG225" s="8" t="str">
        <f>IF(Table1[[#This Row],[mangrove.mn.ssp126.2100]]="","",(Table1[[#This Row],[mangrove.sd.ssp126.2100]]/Table1[[#This Row],[mangrove.mn.ssp126.2100]])^-1)</f>
        <v/>
      </c>
      <c r="AH225" s="6" t="str">
        <f>IF(Table1[[#This Row],[mangrove.weights.ssp126.2100]]="","",Table1[[#This Row],[mangrove.weights.ssp126.2100]]*Table1[[#This Row],[mangrove.mn.ssp126.2100]])</f>
        <v/>
      </c>
      <c r="AI225" s="7" t="e">
        <f t="shared" si="19"/>
        <v>#DIV/0!</v>
      </c>
      <c r="AL225" s="6" t="str">
        <f>IF(Table1[[#This Row],[seagrass.mn.ssp245.2050]]="","",(Table1[[#This Row],[seagrass.sd.ssp245.2050]]/Table1[[#This Row],[seagrass.mn.ssp245.2050]])^-1)</f>
        <v/>
      </c>
      <c r="AM225" s="6" t="str">
        <f>IF(Table1[[#This Row],[seagrass.weights.ssp245.2050]]="","",Table1[[#This Row],[seagrass.weights.ssp245.2050]]*Table1[[#This Row],[seagrass.mn.ssp245.2050]])</f>
        <v/>
      </c>
      <c r="AS225" s="5"/>
      <c r="AT225" s="8"/>
      <c r="AU225" s="8"/>
      <c r="AV225" s="7" t="e">
        <f t="shared" si="20"/>
        <v>#DIV/0!</v>
      </c>
      <c r="AX225" s="5"/>
      <c r="AY225" s="6"/>
      <c r="AZ225" s="6"/>
      <c r="BB225" s="5"/>
      <c r="BC225" s="8"/>
      <c r="BD225" s="8"/>
      <c r="BE225" s="5"/>
      <c r="BF225" s="5"/>
      <c r="BG225" s="6"/>
      <c r="BH225" s="6"/>
      <c r="BI225" s="7" t="e">
        <f t="shared" si="21"/>
        <v>#DIV/0!</v>
      </c>
      <c r="BK225" s="5"/>
      <c r="BL225" s="6"/>
      <c r="BM225" s="6"/>
      <c r="BO225" s="5"/>
      <c r="BP225" s="6"/>
      <c r="BQ225" s="6"/>
      <c r="BR225" s="5"/>
      <c r="BS225" s="5"/>
      <c r="BT225" s="6"/>
      <c r="BU225" s="6"/>
      <c r="BV225" s="7" t="e">
        <f t="shared" si="22"/>
        <v>#DIV/0!</v>
      </c>
      <c r="BX225" s="5"/>
      <c r="BY225" s="8"/>
      <c r="BZ225" s="8"/>
      <c r="CA225" s="5"/>
      <c r="CB225" s="5"/>
      <c r="CC225" s="8"/>
      <c r="CD225" s="8"/>
      <c r="CE225" s="5"/>
      <c r="CF225" s="5"/>
      <c r="CG225" s="12"/>
      <c r="CH225" s="17"/>
      <c r="CI225" s="9" t="e">
        <f t="shared" si="23"/>
        <v>#DIV/0!</v>
      </c>
      <c r="CJ225" s="5"/>
      <c r="CL225" s="5"/>
      <c r="CM225" s="5"/>
      <c r="CP225" s="5"/>
      <c r="CT225" s="5"/>
    </row>
    <row r="226" spans="1:98" x14ac:dyDescent="0.25">
      <c r="A226" s="5" t="s">
        <v>269</v>
      </c>
      <c r="B226" s="5">
        <v>38.83934</v>
      </c>
      <c r="C226" s="5">
        <v>-4.8211019999999998</v>
      </c>
      <c r="E226" s="5">
        <v>0</v>
      </c>
      <c r="G226" s="5">
        <v>0</v>
      </c>
      <c r="I226" s="5">
        <v>0</v>
      </c>
      <c r="L226" s="6" t="str">
        <f>IF(Table1[[#This Row],[seagrass.mn.ssp126.2050]]="","",(Table1[[#This Row],[seagrass.sd.ssp126.2050]]/Table1[[#This Row],[seagrass.mn.ssp126.2050]])^-1)</f>
        <v/>
      </c>
      <c r="M226" s="6" t="str">
        <f>IF(Table1[[#This Row],[seagrass.weights.ssp126.2050]]="","",Table1[[#This Row],[seagrass.weights.ssp126.2050]]*Table1[[#This Row],[seagrass.mn.ssp126.2050]])</f>
        <v/>
      </c>
      <c r="P226" s="6" t="str">
        <f>IF(Table1[[#This Row],[corals.mn.ssp126.2050]]="","",(Table1[[#This Row],[corals.sd.ssp126.2050]]/Table1[[#This Row],[corals.mn.ssp126.2050]])^-1)</f>
        <v/>
      </c>
      <c r="Q226" s="6" t="str">
        <f>IF(Table1[[#This Row],[coral.weights.ssp126.2050]]="","",Table1[[#This Row],[coral.weights.ssp126.2050]]*Table1[[#This Row],[corals.mn.ssp126.2050]])</f>
        <v/>
      </c>
      <c r="T226" s="6" t="str">
        <f>IF(Table1[[#This Row],[mangrove.mn.ssp126.2050]]="","",(Table1[[#This Row],[mangrove.sd.ssp126.2050]]/Table1[[#This Row],[mangrove.mn.ssp126.2050]])^-1)</f>
        <v/>
      </c>
      <c r="U226" s="6" t="str">
        <f>IF(Table1[[#This Row],[mangrove.weights.ssp126.2050]]="","",Table1[[#This Row],[mangrove.weights.ssp126.2050]]*Table1[[#This Row],[mangrove.mn.ssp126.2050]])</f>
        <v/>
      </c>
      <c r="V226" s="7" t="e">
        <f t="shared" si="18"/>
        <v>#DIV/0!</v>
      </c>
      <c r="Y226" s="6" t="str">
        <f>IF(Table1[[#This Row],[seagrass.mn.ssp126.2100]]="", "", (Table1[[#This Row],[seagrass.sd.ssp126.2100]]/Table1[[#This Row],[seagrass.mn.ssp126.2100]])^-1)</f>
        <v/>
      </c>
      <c r="Z226" s="6" t="str">
        <f>IF(Table1[[#This Row],[seagrass.weights.ssp126.2100]]="","", Table1[[#This Row],[seagrass.weights.ssp126.2100]]*Table1[[#This Row],[seagrass.mn.ssp126.2100]])</f>
        <v/>
      </c>
      <c r="AC226" s="6" t="str">
        <f>IF(Table1[[#This Row],[corals.mn.ssp126.2100]]="","",(Table1[[#This Row],[corals.sd.ssp126.2100]]/Table1[[#This Row],[corals.mn.ssp126.2100]])^-1)</f>
        <v/>
      </c>
      <c r="AD226" s="6" t="str">
        <f>IF( Table1[[#This Row],[Coral.weights.ssp126.2100]]="","", Table1[[#This Row],[Coral.weights.ssp126.2100]]*Table1[[#This Row],[corals.mn.ssp126.2100]])</f>
        <v/>
      </c>
      <c r="AG226" s="8" t="str">
        <f>IF(Table1[[#This Row],[mangrove.mn.ssp126.2100]]="","",(Table1[[#This Row],[mangrove.sd.ssp126.2100]]/Table1[[#This Row],[mangrove.mn.ssp126.2100]])^-1)</f>
        <v/>
      </c>
      <c r="AH226" s="6" t="str">
        <f>IF(Table1[[#This Row],[mangrove.weights.ssp126.2100]]="","",Table1[[#This Row],[mangrove.weights.ssp126.2100]]*Table1[[#This Row],[mangrove.mn.ssp126.2100]])</f>
        <v/>
      </c>
      <c r="AI226" s="7" t="e">
        <f t="shared" si="19"/>
        <v>#DIV/0!</v>
      </c>
      <c r="AL226" s="6" t="str">
        <f>IF(Table1[[#This Row],[seagrass.mn.ssp245.2050]]="","",(Table1[[#This Row],[seagrass.sd.ssp245.2050]]/Table1[[#This Row],[seagrass.mn.ssp245.2050]])^-1)</f>
        <v/>
      </c>
      <c r="AM226" s="6" t="str">
        <f>IF(Table1[[#This Row],[seagrass.weights.ssp245.2050]]="","",Table1[[#This Row],[seagrass.weights.ssp245.2050]]*Table1[[#This Row],[seagrass.mn.ssp245.2050]])</f>
        <v/>
      </c>
      <c r="AS226" s="5"/>
      <c r="AT226" s="8"/>
      <c r="AU226" s="8"/>
      <c r="AV226" s="7" t="e">
        <f t="shared" si="20"/>
        <v>#DIV/0!</v>
      </c>
      <c r="AX226" s="5"/>
      <c r="AY226" s="6"/>
      <c r="AZ226" s="6"/>
      <c r="BB226" s="5"/>
      <c r="BC226" s="8"/>
      <c r="BD226" s="8"/>
      <c r="BE226" s="5"/>
      <c r="BF226" s="5"/>
      <c r="BG226" s="6"/>
      <c r="BH226" s="6"/>
      <c r="BI226" s="7" t="e">
        <f t="shared" si="21"/>
        <v>#DIV/0!</v>
      </c>
      <c r="BK226" s="5"/>
      <c r="BL226" s="6"/>
      <c r="BM226" s="6"/>
      <c r="BO226" s="5"/>
      <c r="BP226" s="6"/>
      <c r="BQ226" s="6"/>
      <c r="BR226" s="5"/>
      <c r="BS226" s="5"/>
      <c r="BT226" s="6"/>
      <c r="BU226" s="6"/>
      <c r="BV226" s="7" t="e">
        <f t="shared" si="22"/>
        <v>#DIV/0!</v>
      </c>
      <c r="BX226" s="5"/>
      <c r="BY226" s="8"/>
      <c r="BZ226" s="8"/>
      <c r="CA226" s="5"/>
      <c r="CB226" s="5"/>
      <c r="CC226" s="8"/>
      <c r="CD226" s="8"/>
      <c r="CE226" s="5"/>
      <c r="CF226" s="5"/>
      <c r="CG226" s="12"/>
      <c r="CH226" s="17"/>
      <c r="CI226" s="9" t="e">
        <f t="shared" si="23"/>
        <v>#DIV/0!</v>
      </c>
      <c r="CJ226" s="5"/>
      <c r="CL226" s="5"/>
      <c r="CM226" s="5"/>
      <c r="CP226" s="5"/>
      <c r="CT226" s="5"/>
    </row>
    <row r="227" spans="1:98" x14ac:dyDescent="0.25">
      <c r="A227" s="5" t="s">
        <v>270</v>
      </c>
      <c r="B227" s="5">
        <v>39.08934</v>
      </c>
      <c r="C227" s="5">
        <v>-4.8211019999999998</v>
      </c>
      <c r="D227" s="5">
        <v>4810000</v>
      </c>
      <c r="E227" s="5">
        <v>1</v>
      </c>
      <c r="F227" s="5">
        <v>30820000</v>
      </c>
      <c r="G227" s="5">
        <v>1</v>
      </c>
      <c r="H227" s="5">
        <v>44210000</v>
      </c>
      <c r="I227" s="5">
        <v>1</v>
      </c>
      <c r="J227" s="5">
        <v>0.67130092421577514</v>
      </c>
      <c r="K227" s="28">
        <f>NonZeroMin!$C$2</f>
        <v>9.6277348665939669E-4</v>
      </c>
      <c r="L227" s="6">
        <f>IF(Table1[[#This Row],[seagrass.mn.ssp126.2050]]="","",(Table1[[#This Row],[seagrass.sd.ssp126.2050]]/Table1[[#This Row],[seagrass.mn.ssp126.2050]])^-1)</f>
        <v>697.25738558197679</v>
      </c>
      <c r="M227" s="6">
        <f>IF(Table1[[#This Row],[seagrass.weights.ssp126.2050]]="","",Table1[[#This Row],[seagrass.weights.ssp126.2050]]*Table1[[#This Row],[seagrass.mn.ssp126.2050]])</f>
        <v>468.06952735745608</v>
      </c>
      <c r="N227" s="5">
        <v>0.67876571271815467</v>
      </c>
      <c r="O227" s="5">
        <f>NonZeroMin!$C$3</f>
        <v>8.8608041434714289E-4</v>
      </c>
      <c r="P227" s="6">
        <f>IF(Table1[[#This Row],[corals.mn.ssp126.2050]]="","",(Table1[[#This Row],[corals.sd.ssp126.2050]]/Table1[[#This Row],[corals.mn.ssp126.2050]])^-1)</f>
        <v>766.03172999627122</v>
      </c>
      <c r="Q227" s="6">
        <f>IF(Table1[[#This Row],[coral.weights.ssp126.2050]]="","",Table1[[#This Row],[coral.weights.ssp126.2050]]*Table1[[#This Row],[corals.mn.ssp126.2050]])</f>
        <v>519.95607317564009</v>
      </c>
      <c r="R227" s="5">
        <v>0.52437522716191043</v>
      </c>
      <c r="S227" s="5">
        <v>0.25909948317985909</v>
      </c>
      <c r="T227" s="6">
        <f>IF(Table1[[#This Row],[mangrove.mn.ssp126.2050]]="","",(Table1[[#This Row],[mangrove.sd.ssp126.2050]]/Table1[[#This Row],[mangrove.mn.ssp126.2050]])^-1)</f>
        <v>2.0238374107365735</v>
      </c>
      <c r="U227" s="6">
        <f>IF(Table1[[#This Row],[mangrove.weights.ssp126.2050]]="","",Table1[[#This Row],[mangrove.weights.ssp126.2050]]*Table1[[#This Row],[mangrove.mn.ssp126.2050]])</f>
        <v>1.0612502019937633</v>
      </c>
      <c r="V227" s="7">
        <f t="shared" si="18"/>
        <v>0.67500041456504167</v>
      </c>
      <c r="W227" s="5">
        <v>0.67130092421577514</v>
      </c>
      <c r="X227" s="5">
        <f>NonZeroMin!$C$5</f>
        <v>9.4124857450742275E-4</v>
      </c>
      <c r="Y227" s="6">
        <f>IF(Table1[[#This Row],[seagrass.mn.ssp126.2100]]="", "", (Table1[[#This Row],[seagrass.sd.ssp126.2100]]/Table1[[#This Row],[seagrass.mn.ssp126.2100]])^-1)</f>
        <v>713.20259323323023</v>
      </c>
      <c r="Z227" s="6">
        <f>IF(Table1[[#This Row],[seagrass.weights.ssp126.2100]]="","", Table1[[#This Row],[seagrass.weights.ssp126.2100]]*Table1[[#This Row],[seagrass.mn.ssp126.2100]])</f>
        <v>478.77355999055499</v>
      </c>
      <c r="AA227" s="5">
        <v>0.67876571271815467</v>
      </c>
      <c r="AB227" s="5">
        <f>NonZeroMin!$C$6</f>
        <v>9.0900273914041208E-4</v>
      </c>
      <c r="AC227" s="6">
        <f>IF(Table1[[#This Row],[corals.mn.ssp126.2100]]="","",(Table1[[#This Row],[corals.sd.ssp126.2100]]/Table1[[#This Row],[corals.mn.ssp126.2100]])^-1)</f>
        <v>746.71470556845793</v>
      </c>
      <c r="AD227" s="6">
        <f>IF( Table1[[#This Row],[Coral.weights.ssp126.2100]]="","", Table1[[#This Row],[Coral.weights.ssp126.2100]]*Table1[[#This Row],[corals.mn.ssp126.2100]])</f>
        <v>506.84433932230138</v>
      </c>
      <c r="AE227" s="5">
        <v>0.55043363679091073</v>
      </c>
      <c r="AF227" s="5">
        <v>0.24518414341380479</v>
      </c>
      <c r="AG227" s="8">
        <f>IF(Table1[[#This Row],[mangrove.mn.ssp126.2100]]="","",(Table1[[#This Row],[mangrove.sd.ssp126.2100]]/Table1[[#This Row],[mangrove.mn.ssp126.2100]])^-1)</f>
        <v>2.2449805649214722</v>
      </c>
      <c r="AH227" s="6">
        <f>IF(Table1[[#This Row],[mangrove.weights.ssp126.2100]]="","",Table1[[#This Row],[mangrove.weights.ssp126.2100]]*Table1[[#This Row],[mangrove.mn.ssp126.2100]])</f>
        <v>1.2357128168746392</v>
      </c>
      <c r="AI227" s="7">
        <f t="shared" si="19"/>
        <v>0.67492755493406908</v>
      </c>
      <c r="AJ227" s="5">
        <v>0.67130092421577514</v>
      </c>
      <c r="AK227" s="5">
        <f>NonZeroMin!$C$9</f>
        <v>9.4246577305150765E-4</v>
      </c>
      <c r="AL227" s="6">
        <f>IF(Table1[[#This Row],[seagrass.mn.ssp245.2050]]="","",(Table1[[#This Row],[seagrass.sd.ssp245.2050]]/Table1[[#This Row],[seagrass.mn.ssp245.2050]])^-1)</f>
        <v>712.28148905847547</v>
      </c>
      <c r="AM227" s="6">
        <f>IF(Table1[[#This Row],[seagrass.weights.ssp245.2050]]="","",Table1[[#This Row],[seagrass.weights.ssp245.2050]]*Table1[[#This Row],[seagrass.mn.ssp245.2050]])</f>
        <v>478.15522190674312</v>
      </c>
      <c r="AN227" s="5">
        <v>0.67876571271815467</v>
      </c>
      <c r="AO227" s="5">
        <f>NonZeroMin!$C$10</f>
        <v>8.871730941705804E-4</v>
      </c>
      <c r="AP227" s="6">
        <f>(Table1[[#This Row],[corals.sd.ssp245.2050]]/Table1[[#This Row],[corals.mn.ssp245.2050]])^-1</f>
        <v>765.08825298938291</v>
      </c>
      <c r="AQ227" s="6">
        <f>Table1[[#This Row],[coral.weights.ssp245.2050]]*Table1[[#This Row],[corals.mn.ssp245.2050]]</f>
        <v>519.31567333262637</v>
      </c>
      <c r="AR227" s="5">
        <v>0.54298872742151649</v>
      </c>
      <c r="AS227" s="5">
        <v>0.2860565895342671</v>
      </c>
      <c r="AT227" s="8">
        <f>(Table1[[#This Row],[mangrove.sd.ssp245.2050]]/Table1[[#This Row],[mangrove.mn.ssp245.2050]])^-1</f>
        <v>1.8981863983820975</v>
      </c>
      <c r="AU227" s="8">
        <f>Table1[[#This Row],[mangrove.mn.ssp245.2050]]*Table1[[#This Row],[mangrove.weights.ssp245.2050]]</f>
        <v>1.0306938168663269</v>
      </c>
      <c r="AV227" s="7">
        <f t="shared" si="20"/>
        <v>0.67499711840911669</v>
      </c>
      <c r="AW227" s="5">
        <v>0.67130092421577514</v>
      </c>
      <c r="AX227" s="5">
        <f>NonZeroMin!$C$12</f>
        <v>9.4048968592101831E-4</v>
      </c>
      <c r="AY227" s="6">
        <f>(Table1[[#This Row],[seagrass.sd.ssp245.2100]]/Table1[[#This Row],[seagrass.mn.ssp245.2100]])^-1</f>
        <v>713.77808206197653</v>
      </c>
      <c r="AZ227" s="6">
        <f>Table1[[#This Row],[seagrass.weights.ssp245.2100]]*Table1[[#This Row],[seagrass.mn.ssp245.2100]]</f>
        <v>479.15988617316822</v>
      </c>
      <c r="BA227" s="5">
        <v>0.67876571271815467</v>
      </c>
      <c r="BB227" s="5">
        <f>NonZeroMin!$C$13</f>
        <v>8.8505487379242798E-4</v>
      </c>
      <c r="BC227" s="8">
        <f>(Table1[[#This Row],[corals.sd.ssp245.2100]]/Table1[[#This Row],[corals.mn.ssp245.2100]])^-1</f>
        <v>766.91935473974422</v>
      </c>
      <c r="BD227" s="8">
        <f>Table1[[#This Row],[corals.weights.ssp245.2100]]*Table1[[#This Row],[corals.mn.ssp245.2100]]</f>
        <v>520.55856241726974</v>
      </c>
      <c r="BE227" s="5">
        <v>0.60826140051606625</v>
      </c>
      <c r="BF227" s="5">
        <v>0.22317583417756759</v>
      </c>
      <c r="BG227" s="6">
        <f>(Table1[[#This Row],[mangrove.sd.ssp245.2100]]/Table1[[#This Row],[mangrove.mn.ssp245.2100]])^-1</f>
        <v>2.7254805734572014</v>
      </c>
      <c r="BH227" s="6">
        <f>Table1[[#This Row],[mangrove.weights.ssp245.2100]]*Table1[[#This Row],[mangrove.mn.ssp245.2100]]</f>
        <v>1.6578046306904086</v>
      </c>
      <c r="BI227" s="7">
        <f t="shared" si="21"/>
        <v>0.6750443460810216</v>
      </c>
      <c r="BJ227" s="5">
        <v>0.67130092421577514</v>
      </c>
      <c r="BK227" s="5">
        <f>NonZeroMin!$C$16</f>
        <v>9.4033807947367773E-4</v>
      </c>
      <c r="BL227" s="6">
        <f>(Table1[[#This Row],[seagrass.sd.ssp370.2050]]/Table1[[#This Row],[seagrass.mn.ssp370.2050]])^-1</f>
        <v>713.89316126760821</v>
      </c>
      <c r="BM227" s="6">
        <f>Table1[[#This Row],[seagrass.mn.ssp370.2050]]*Table1[[#This Row],[seagrass.weights.ssp370.2050]]</f>
        <v>479.2371389502668</v>
      </c>
      <c r="BN227" s="5">
        <v>0.67876571271815467</v>
      </c>
      <c r="BO227" s="5">
        <f>NonZeroMin!$C$17</f>
        <v>8.8537505761509139E-4</v>
      </c>
      <c r="BP227" s="6">
        <f>(Table1[[#This Row],[corals.sd.ssp370.2050]]/Table1[[#This Row],[corals.mn.ssp370.2050]])^-1</f>
        <v>766.64200880757335</v>
      </c>
      <c r="BQ227" s="6">
        <f>Table1[[#This Row],[corals.weights.ssp370.2050]]*Table1[[#This Row],[corals.mn.ssp370.2050]]</f>
        <v>520.37030950795031</v>
      </c>
      <c r="BR227" s="5">
        <v>0.44024523497305679</v>
      </c>
      <c r="BS227" s="5">
        <v>0.19022573999745501</v>
      </c>
      <c r="BT227" s="6">
        <f>(Table1[[#This Row],[mangrove.sd.ssp370.2050]]/Table1[[#This Row],[mangrove.mn.ssp370.2050]])^-1</f>
        <v>2.3143305158331713</v>
      </c>
      <c r="BU227" s="6">
        <f>Table1[[#This Row],[mangrove.weights.ssp370.2050]]*Table1[[#This Row],[mangrove.mn.ssp370.2050]]</f>
        <v>1.0188729817482902</v>
      </c>
      <c r="BV227" s="7">
        <f t="shared" si="22"/>
        <v>0.67479964827256489</v>
      </c>
      <c r="BW227" s="5">
        <v>0.67130092421577514</v>
      </c>
      <c r="BX227" s="5">
        <f>NonZeroMin!$C$19</f>
        <v>9.4033807947367773E-4</v>
      </c>
      <c r="BY227" s="8">
        <f>(Table1[[#This Row],[seagrass.sd.ssp370.2100]]/Table1[[#This Row],[seagrass.mn.ssp370.2100]])^-1</f>
        <v>713.89316126760821</v>
      </c>
      <c r="BZ227" s="8">
        <f>Table1[[#This Row],[seagrass.imp.ssp370.2100]]*Table1[[#This Row],[seagrass.mn.ssp370.2100]]</f>
        <v>479.2371389502668</v>
      </c>
      <c r="CA227" s="5">
        <v>0.67876571271815467</v>
      </c>
      <c r="CB227" s="5">
        <f>NonZeroMin!$C$20</f>
        <v>8.8537505761509139E-4</v>
      </c>
      <c r="CC227" s="8">
        <f>(Table1[[#This Row],[corals.sd.ssp370.2100]]/Table1[[#This Row],[corals.mn.ssp370.2100]])^-1</f>
        <v>766.64200880757335</v>
      </c>
      <c r="CD227" s="8">
        <f>Table1[[#This Row],[corals.weights.ssp370.2100]]*Table1[[#This Row],[corals.mn.ssp370.2100]]</f>
        <v>520.37030950795031</v>
      </c>
      <c r="CE227" s="5">
        <v>0.54089179391609832</v>
      </c>
      <c r="CF227" s="5">
        <v>0.31455848607842202</v>
      </c>
      <c r="CG227" s="12">
        <f>(Table1[[#This Row],[mangrove.sd.ssp370.2100]]/Table1[[#This Row],[mangrove.mn.ssp370.2100]])^-1</f>
        <v>1.7195269492149372</v>
      </c>
      <c r="CH227" s="17">
        <f>Table1[[#This Row],[mangrove.weights.ssp370.2100]]*Table1[[#This Row],[mangrove.mn.ssp370.2100]]</f>
        <v>0.93007801624794306</v>
      </c>
      <c r="CI227" s="9">
        <f t="shared" si="23"/>
        <v>0.67501052854346066</v>
      </c>
      <c r="CJ227" s="5"/>
      <c r="CL227" s="5"/>
      <c r="CM227" s="5"/>
      <c r="CP227" s="5"/>
      <c r="CT227" s="5"/>
    </row>
    <row r="228" spans="1:98" x14ac:dyDescent="0.25">
      <c r="A228" s="5" t="s">
        <v>271</v>
      </c>
      <c r="B228" s="5">
        <v>39.33934</v>
      </c>
      <c r="C228" s="5">
        <v>-4.8211019999999998</v>
      </c>
      <c r="D228" s="5">
        <v>21730000</v>
      </c>
      <c r="E228" s="5">
        <v>1</v>
      </c>
      <c r="F228" s="5">
        <v>27350000</v>
      </c>
      <c r="G228" s="5">
        <v>1</v>
      </c>
      <c r="H228" s="5">
        <v>130000</v>
      </c>
      <c r="I228" s="5">
        <v>1</v>
      </c>
      <c r="J228" s="5">
        <v>0.60707985720773128</v>
      </c>
      <c r="K228" s="5">
        <v>1.343313424645257E-2</v>
      </c>
      <c r="L228" s="6">
        <f>IF(Table1[[#This Row],[seagrass.mn.ssp126.2050]]="","",(Table1[[#This Row],[seagrass.sd.ssp126.2050]]/Table1[[#This Row],[seagrass.mn.ssp126.2050]])^-1)</f>
        <v>45.192718696163503</v>
      </c>
      <c r="M228" s="6">
        <f>IF(Table1[[#This Row],[seagrass.weights.ssp126.2050]]="","",Table1[[#This Row],[seagrass.weights.ssp126.2050]]*Table1[[#This Row],[seagrass.mn.ssp126.2050]])</f>
        <v>27.435589212896108</v>
      </c>
      <c r="N228" s="5">
        <v>0.61764571044633332</v>
      </c>
      <c r="O228" s="5">
        <v>1.9723153434217201E-2</v>
      </c>
      <c r="P228" s="6">
        <f>IF(Table1[[#This Row],[corals.mn.ssp126.2050]]="","",(Table1[[#This Row],[corals.sd.ssp126.2050]]/Table1[[#This Row],[corals.mn.ssp126.2050]])^-1)</f>
        <v>31.315768672913901</v>
      </c>
      <c r="Q228" s="6">
        <f>IF(Table1[[#This Row],[coral.weights.ssp126.2050]]="","",Table1[[#This Row],[coral.weights.ssp126.2050]]*Table1[[#This Row],[corals.mn.ssp126.2050]])</f>
        <v>19.342050190154936</v>
      </c>
      <c r="R228" s="5">
        <v>0.43235953654972542</v>
      </c>
      <c r="S228" s="5">
        <v>0.1329132372474956</v>
      </c>
      <c r="T228" s="6">
        <f>IF(Table1[[#This Row],[mangrove.mn.ssp126.2050]]="","",(Table1[[#This Row],[mangrove.sd.ssp126.2050]]/Table1[[#This Row],[mangrove.mn.ssp126.2050]])^-1)</f>
        <v>3.2529456471264462</v>
      </c>
      <c r="U228" s="6">
        <f>IF(Table1[[#This Row],[mangrove.weights.ssp126.2050]]="","",Table1[[#This Row],[mangrove.weights.ssp126.2050]]*Table1[[#This Row],[mangrove.mn.ssp126.2050]])</f>
        <v>1.4064420724130369</v>
      </c>
      <c r="V228" s="7">
        <f t="shared" si="18"/>
        <v>0.60410250484937122</v>
      </c>
      <c r="W228" s="5">
        <v>0.60459388543226167</v>
      </c>
      <c r="X228" s="5">
        <v>5.5512057065051912E-3</v>
      </c>
      <c r="Y228" s="6">
        <f>IF(Table1[[#This Row],[seagrass.mn.ssp126.2100]]="", "", (Table1[[#This Row],[seagrass.sd.ssp126.2100]]/Table1[[#This Row],[seagrass.mn.ssp126.2100]])^-1)</f>
        <v>108.91217465131353</v>
      </c>
      <c r="Z228" s="6">
        <f>IF(Table1[[#This Row],[seagrass.weights.ssp126.2100]]="","", Table1[[#This Row],[seagrass.weights.ssp126.2100]]*Table1[[#This Row],[seagrass.mn.ssp126.2100]])</f>
        <v>65.847634843314722</v>
      </c>
      <c r="AA228" s="5">
        <v>0.61900500494742272</v>
      </c>
      <c r="AB228" s="5">
        <v>1.32097867066771E-2</v>
      </c>
      <c r="AC228" s="6">
        <f>IF(Table1[[#This Row],[corals.mn.ssp126.2100]]="","",(Table1[[#This Row],[corals.sd.ssp126.2100]]/Table1[[#This Row],[corals.mn.ssp126.2100]])^-1)</f>
        <v>46.85957606223397</v>
      </c>
      <c r="AD228" s="6">
        <f>IF( Table1[[#This Row],[Coral.weights.ssp126.2100]]="","", Table1[[#This Row],[Coral.weights.ssp126.2100]]*Table1[[#This Row],[corals.mn.ssp126.2100]])</f>
        <v>29.006312112237271</v>
      </c>
      <c r="AE228" s="5">
        <v>0.43128927929367228</v>
      </c>
      <c r="AF228" s="5">
        <v>0.14300818058088119</v>
      </c>
      <c r="AG228" s="8">
        <f>IF(Table1[[#This Row],[mangrove.mn.ssp126.2100]]="","",(Table1[[#This Row],[mangrove.sd.ssp126.2100]]/Table1[[#This Row],[mangrove.mn.ssp126.2100]])^-1)</f>
        <v>3.0158364195798422</v>
      </c>
      <c r="AH228" s="6">
        <f>IF(Table1[[#This Row],[mangrove.weights.ssp126.2100]]="","",Table1[[#This Row],[mangrove.weights.ssp126.2100]]*Table1[[#This Row],[mangrove.mn.ssp126.2100]])</f>
        <v>1.3006979158681993</v>
      </c>
      <c r="AI228" s="7">
        <f t="shared" si="19"/>
        <v>0.60555517347085974</v>
      </c>
      <c r="AJ228" s="5">
        <v>0.55956279094231565</v>
      </c>
      <c r="AK228" s="5">
        <v>3.9691227166299466E-3</v>
      </c>
      <c r="AL228" s="6">
        <f>IF(Table1[[#This Row],[seagrass.mn.ssp245.2050]]="","",(Table1[[#This Row],[seagrass.sd.ssp245.2050]]/Table1[[#This Row],[seagrass.mn.ssp245.2050]])^-1)</f>
        <v>140.97895955643878</v>
      </c>
      <c r="AM228" s="6">
        <f>IF(Table1[[#This Row],[seagrass.weights.ssp245.2050]]="","",Table1[[#This Row],[seagrass.weights.ssp245.2050]]*Table1[[#This Row],[seagrass.mn.ssp245.2050]])</f>
        <v>78.886580073544721</v>
      </c>
      <c r="AN228" s="5">
        <v>0.57541293955751815</v>
      </c>
      <c r="AO228" s="5">
        <v>9.6616576428121288E-3</v>
      </c>
      <c r="AP228" s="6">
        <f>(Table1[[#This Row],[corals.sd.ssp245.2050]]/Table1[[#This Row],[corals.mn.ssp245.2050]])^-1</f>
        <v>59.556337103871755</v>
      </c>
      <c r="AQ228" s="6">
        <f>Table1[[#This Row],[coral.weights.ssp245.2050]]*Table1[[#This Row],[corals.mn.ssp245.2050]]</f>
        <v>34.269487002217332</v>
      </c>
      <c r="AR228" s="5">
        <v>0.45497861695943892</v>
      </c>
      <c r="AS228" s="5">
        <v>0.1755059673769144</v>
      </c>
      <c r="AT228" s="8">
        <f>(Table1[[#This Row],[mangrove.sd.ssp245.2050]]/Table1[[#This Row],[mangrove.mn.ssp245.2050]])^-1</f>
        <v>2.592382605329496</v>
      </c>
      <c r="AU228" s="8">
        <f>Table1[[#This Row],[mangrove.mn.ssp245.2050]]*Table1[[#This Row],[mangrove.weights.ssp245.2050]]</f>
        <v>1.1794786524025211</v>
      </c>
      <c r="AV228" s="7">
        <f t="shared" si="20"/>
        <v>0.56287526220708883</v>
      </c>
      <c r="AW228" s="5">
        <v>0.55398444178874295</v>
      </c>
      <c r="AX228" s="5">
        <v>5.8969274160934389E-3</v>
      </c>
      <c r="AY228" s="6">
        <f>(Table1[[#This Row],[seagrass.sd.ssp245.2100]]/Table1[[#This Row],[seagrass.mn.ssp245.2100]])^-1</f>
        <v>93.944592276454244</v>
      </c>
      <c r="AZ228" s="6">
        <f>Table1[[#This Row],[seagrass.weights.ssp245.2100]]*Table1[[#This Row],[seagrass.mn.ssp245.2100]]</f>
        <v>52.043842511342554</v>
      </c>
      <c r="BA228" s="5">
        <v>0.56457710054241739</v>
      </c>
      <c r="BB228" s="5">
        <v>5.6625328520349761E-3</v>
      </c>
      <c r="BC228" s="8">
        <f>(Table1[[#This Row],[corals.sd.ssp245.2100]]/Table1[[#This Row],[corals.mn.ssp245.2100]])^-1</f>
        <v>99.703986766191051</v>
      </c>
      <c r="BD228" s="8">
        <f>Table1[[#This Row],[corals.weights.ssp245.2100]]*Table1[[#This Row],[corals.mn.ssp245.2100]]</f>
        <v>56.290587760975697</v>
      </c>
      <c r="BE228" s="5">
        <v>0.44989450718387458</v>
      </c>
      <c r="BF228" s="5">
        <v>0.2048396883165482</v>
      </c>
      <c r="BG228" s="6">
        <f>(Table1[[#This Row],[mangrove.sd.ssp245.2100]]/Table1[[#This Row],[mangrove.mn.ssp245.2100]])^-1</f>
        <v>2.196324896221439</v>
      </c>
      <c r="BH228" s="6">
        <f>Table1[[#This Row],[mangrove.weights.ssp245.2100]]*Table1[[#This Row],[mangrove.mn.ssp245.2100]]</f>
        <v>0.98811450680121882</v>
      </c>
      <c r="BI228" s="7">
        <f t="shared" si="21"/>
        <v>0.55820980061469794</v>
      </c>
      <c r="BJ228" s="5">
        <v>0.57887407374434341</v>
      </c>
      <c r="BK228" s="5">
        <v>3.1001930764267319E-3</v>
      </c>
      <c r="BL228" s="6">
        <f>(Table1[[#This Row],[seagrass.sd.ssp370.2050]]/Table1[[#This Row],[seagrass.mn.ssp370.2050]])^-1</f>
        <v>186.72194262544156</v>
      </c>
      <c r="BM228" s="6">
        <f>Table1[[#This Row],[seagrass.mn.ssp370.2050]]*Table1[[#This Row],[seagrass.weights.ssp370.2050]]</f>
        <v>108.08849158504691</v>
      </c>
      <c r="BN228" s="5">
        <v>0.58856317210952458</v>
      </c>
      <c r="BO228" s="5">
        <v>4.9930702730227091E-3</v>
      </c>
      <c r="BP228" s="6">
        <f>(Table1[[#This Row],[corals.sd.ssp370.2050]]/Table1[[#This Row],[corals.mn.ssp370.2050]])^-1</f>
        <v>117.87600412705983</v>
      </c>
      <c r="BQ228" s="6">
        <f>Table1[[#This Row],[corals.weights.ssp370.2050]]*Table1[[#This Row],[corals.mn.ssp370.2050]]</f>
        <v>69.377474904617742</v>
      </c>
      <c r="BR228" s="5">
        <v>0.48111667864738522</v>
      </c>
      <c r="BS228" s="5">
        <v>0.1830154689897554</v>
      </c>
      <c r="BT228" s="6">
        <f>(Table1[[#This Row],[mangrove.sd.ssp370.2050]]/Table1[[#This Row],[mangrove.mn.ssp370.2050]])^-1</f>
        <v>2.6288306737301887</v>
      </c>
      <c r="BU228" s="6">
        <f>Table1[[#This Row],[mangrove.weights.ssp370.2050]]*Table1[[#This Row],[mangrove.mn.ssp370.2050]]</f>
        <v>1.2647742824714363</v>
      </c>
      <c r="BV228" s="7">
        <f t="shared" si="22"/>
        <v>0.58175508746157789</v>
      </c>
      <c r="BW228" s="5">
        <v>0.57887407374434341</v>
      </c>
      <c r="BX228" s="5">
        <v>3.1001930764267319E-3</v>
      </c>
      <c r="BY228" s="8">
        <f>(Table1[[#This Row],[seagrass.sd.ssp370.2100]]/Table1[[#This Row],[seagrass.mn.ssp370.2100]])^-1</f>
        <v>186.72194262544156</v>
      </c>
      <c r="BZ228" s="8">
        <f>Table1[[#This Row],[seagrass.imp.ssp370.2100]]*Table1[[#This Row],[seagrass.mn.ssp370.2100]]</f>
        <v>108.08849158504691</v>
      </c>
      <c r="CA228" s="5">
        <v>0.58856317210952458</v>
      </c>
      <c r="CB228" s="5">
        <v>4.9930702730227091E-3</v>
      </c>
      <c r="CC228" s="8">
        <f>(Table1[[#This Row],[corals.sd.ssp370.2100]]/Table1[[#This Row],[corals.mn.ssp370.2100]])^-1</f>
        <v>117.87600412705983</v>
      </c>
      <c r="CD228" s="8">
        <f>Table1[[#This Row],[corals.weights.ssp370.2100]]*Table1[[#This Row],[corals.mn.ssp370.2100]]</f>
        <v>69.377474904617742</v>
      </c>
      <c r="CE228" s="5">
        <v>0.48289378589925391</v>
      </c>
      <c r="CF228" s="5">
        <v>0.19396398790411751</v>
      </c>
      <c r="CG228" s="12">
        <f>(Table1[[#This Row],[mangrove.sd.ssp370.2100]]/Table1[[#This Row],[mangrove.mn.ssp370.2100]])^-1</f>
        <v>2.4896053701368706</v>
      </c>
      <c r="CH228" s="17">
        <f>Table1[[#This Row],[mangrove.weights.ssp370.2100]]*Table1[[#This Row],[mangrove.mn.ssp370.2100]]</f>
        <v>1.2022149625805068</v>
      </c>
      <c r="CI228" s="9">
        <f t="shared" si="23"/>
        <v>0.58181512150936143</v>
      </c>
      <c r="CJ228" s="5"/>
      <c r="CL228" s="5"/>
      <c r="CM228" s="5"/>
      <c r="CP228" s="5"/>
      <c r="CT228" s="5"/>
    </row>
    <row r="229" spans="1:98" x14ac:dyDescent="0.25">
      <c r="A229" s="5" t="s">
        <v>272</v>
      </c>
      <c r="B229" s="5">
        <v>39.58934</v>
      </c>
      <c r="C229" s="5">
        <v>-4.8211019999999998</v>
      </c>
      <c r="D229" s="5">
        <v>9640000</v>
      </c>
      <c r="E229" s="5">
        <v>1</v>
      </c>
      <c r="F229" s="5">
        <v>2560000</v>
      </c>
      <c r="G229" s="5">
        <v>1</v>
      </c>
      <c r="H229" s="5">
        <v>800000</v>
      </c>
      <c r="I229" s="5">
        <v>1</v>
      </c>
      <c r="J229" s="5">
        <v>0.45354614561196371</v>
      </c>
      <c r="K229" s="5">
        <v>4.6875241794871528E-2</v>
      </c>
      <c r="L229" s="6">
        <f>IF(Table1[[#This Row],[seagrass.mn.ssp126.2050]]="","",(Table1[[#This Row],[seagrass.sd.ssp126.2050]]/Table1[[#This Row],[seagrass.mn.ssp126.2050]])^-1)</f>
        <v>9.6756011968259283</v>
      </c>
      <c r="M229" s="6">
        <f>IF(Table1[[#This Row],[seagrass.weights.ssp126.2050]]="","",Table1[[#This Row],[seagrass.weights.ssp126.2050]]*Table1[[#This Row],[seagrass.mn.ssp126.2050]])</f>
        <v>4.3883316292989027</v>
      </c>
      <c r="N229" s="5">
        <v>0.55176996871896322</v>
      </c>
      <c r="O229" s="5">
        <v>3.1430969588658722E-2</v>
      </c>
      <c r="P229" s="6">
        <f>IF(Table1[[#This Row],[corals.mn.ssp126.2050]]="","",(Table1[[#This Row],[corals.sd.ssp126.2050]]/Table1[[#This Row],[corals.mn.ssp126.2050]])^-1)</f>
        <v>17.554977652298042</v>
      </c>
      <c r="Q229" s="6">
        <f>IF(Table1[[#This Row],[coral.weights.ssp126.2050]]="","",Table1[[#This Row],[coral.weights.ssp126.2050]]*Table1[[#This Row],[corals.mn.ssp126.2050]])</f>
        <v>9.6863094700705901</v>
      </c>
      <c r="R229" s="5">
        <v>0.55071912705703729</v>
      </c>
      <c r="S229" s="5">
        <v>0.15972979932224751</v>
      </c>
      <c r="T229" s="6">
        <f>IF(Table1[[#This Row],[mangrove.mn.ssp126.2050]]="","",(Table1[[#This Row],[mangrove.sd.ssp126.2050]]/Table1[[#This Row],[mangrove.mn.ssp126.2050]])^-1)</f>
        <v>3.4478170597709625</v>
      </c>
      <c r="U229" s="6">
        <f>IF(Table1[[#This Row],[mangrove.weights.ssp126.2050]]="","",Table1[[#This Row],[mangrove.weights.ssp126.2050]]*Table1[[#This Row],[mangrove.mn.ssp126.2050]])</f>
        <v>1.8987788014094256</v>
      </c>
      <c r="V229" s="7">
        <f t="shared" si="18"/>
        <v>0.52067324341907861</v>
      </c>
      <c r="W229" s="5">
        <v>0.45784144014246281</v>
      </c>
      <c r="X229" s="5">
        <v>4.2685709561555749E-2</v>
      </c>
      <c r="Y229" s="6">
        <f>IF(Table1[[#This Row],[seagrass.mn.ssp126.2100]]="", "", (Table1[[#This Row],[seagrass.sd.ssp126.2100]]/Table1[[#This Row],[seagrass.mn.ssp126.2100]])^-1)</f>
        <v>10.725871605395799</v>
      </c>
      <c r="Z229" s="6">
        <f>IF(Table1[[#This Row],[seagrass.weights.ssp126.2100]]="","", Table1[[#This Row],[seagrass.weights.ssp126.2100]]*Table1[[#This Row],[seagrass.mn.ssp126.2100]])</f>
        <v>4.9107485025975626</v>
      </c>
      <c r="AA229" s="5">
        <v>0.56283058540099151</v>
      </c>
      <c r="AB229" s="5">
        <v>2.3540910996316031E-2</v>
      </c>
      <c r="AC229" s="6">
        <f>IF(Table1[[#This Row],[corals.mn.ssp126.2100]]="","",(Table1[[#This Row],[corals.sd.ssp126.2100]]/Table1[[#This Row],[corals.mn.ssp126.2100]])^-1)</f>
        <v>23.908615324575589</v>
      </c>
      <c r="AD229" s="6">
        <f>IF( Table1[[#This Row],[Coral.weights.ssp126.2100]]="","", Table1[[#This Row],[Coral.weights.ssp126.2100]]*Table1[[#This Row],[corals.mn.ssp126.2100]])</f>
        <v>13.456499959257995</v>
      </c>
      <c r="AE229" s="5">
        <v>0.55514337250785062</v>
      </c>
      <c r="AF229" s="5">
        <v>0.15987425267974639</v>
      </c>
      <c r="AG229" s="8">
        <f>IF(Table1[[#This Row],[mangrove.mn.ssp126.2100]]="","",(Table1[[#This Row],[mangrove.sd.ssp126.2100]]/Table1[[#This Row],[mangrove.mn.ssp126.2100]])^-1)</f>
        <v>3.4723750898144385</v>
      </c>
      <c r="AH229" s="6">
        <f>IF(Table1[[#This Row],[mangrove.weights.ssp126.2100]]="","",Table1[[#This Row],[mangrove.weights.ssp126.2100]]*Table1[[#This Row],[mangrove.mn.ssp126.2100]])</f>
        <v>1.9276660179718381</v>
      </c>
      <c r="AI229" s="7">
        <f t="shared" si="19"/>
        <v>0.5325790003199391</v>
      </c>
      <c r="AJ229" s="5">
        <v>0.42714067303144082</v>
      </c>
      <c r="AK229" s="5">
        <v>3.0635381448667141E-2</v>
      </c>
      <c r="AL229" s="6">
        <f>IF(Table1[[#This Row],[seagrass.mn.ssp245.2050]]="","",(Table1[[#This Row],[seagrass.sd.ssp245.2050]]/Table1[[#This Row],[seagrass.mn.ssp245.2050]])^-1)</f>
        <v>13.942724158573338</v>
      </c>
      <c r="AM229" s="6">
        <f>IF(Table1[[#This Row],[seagrass.weights.ssp245.2050]]="","",Table1[[#This Row],[seagrass.weights.ssp245.2050]]*Table1[[#This Row],[seagrass.mn.ssp245.2050]])</f>
        <v>5.9555045809847451</v>
      </c>
      <c r="AN229" s="5">
        <v>0.5169916317067399</v>
      </c>
      <c r="AO229" s="5">
        <v>2.3144762468710452E-2</v>
      </c>
      <c r="AP229" s="6">
        <f>(Table1[[#This Row],[corals.sd.ssp245.2050]]/Table1[[#This Row],[corals.mn.ssp245.2050]])^-1</f>
        <v>22.337305574237977</v>
      </c>
      <c r="AQ229" s="6">
        <f>Table1[[#This Row],[coral.weights.ssp245.2050]]*Table1[[#This Row],[corals.mn.ssp245.2050]]</f>
        <v>11.548200056757349</v>
      </c>
      <c r="AR229" s="5">
        <v>0.55944171353207761</v>
      </c>
      <c r="AS229" s="5">
        <v>0.16056510840778221</v>
      </c>
      <c r="AT229" s="8">
        <f>(Table1[[#This Row],[mangrove.sd.ssp245.2050]]/Table1[[#This Row],[mangrove.mn.ssp245.2050]])^-1</f>
        <v>3.4842047508309268</v>
      </c>
      <c r="AU229" s="8">
        <f>Table1[[#This Row],[mangrove.mn.ssp245.2050]]*Table1[[#This Row],[mangrove.weights.ssp245.2050]]</f>
        <v>1.9492094761014593</v>
      </c>
      <c r="AV229" s="7">
        <f t="shared" si="20"/>
        <v>0.48920630225751915</v>
      </c>
      <c r="AW229" s="5">
        <v>0.40846017580101779</v>
      </c>
      <c r="AX229" s="5">
        <v>8.5437911942458106E-3</v>
      </c>
      <c r="AY229" s="6">
        <f>(Table1[[#This Row],[seagrass.sd.ssp245.2100]]/Table1[[#This Row],[seagrass.mn.ssp245.2100]])^-1</f>
        <v>47.807836885821033</v>
      </c>
      <c r="AZ229" s="6">
        <f>Table1[[#This Row],[seagrass.weights.ssp245.2100]]*Table1[[#This Row],[seagrass.mn.ssp245.2100]]</f>
        <v>19.527597459048842</v>
      </c>
      <c r="BA229" s="5">
        <v>0.50627031468860506</v>
      </c>
      <c r="BB229" s="5">
        <v>1.506339634598898E-2</v>
      </c>
      <c r="BC229" s="8">
        <f>(Table1[[#This Row],[corals.sd.ssp245.2100]]/Table1[[#This Row],[corals.mn.ssp245.2100]])^-1</f>
        <v>33.609307161556075</v>
      </c>
      <c r="BD229" s="8">
        <f>Table1[[#This Row],[corals.weights.ssp245.2100]]*Table1[[#This Row],[corals.mn.ssp245.2100]]</f>
        <v>17.015394513146983</v>
      </c>
      <c r="BE229" s="5">
        <v>0.57317041683473224</v>
      </c>
      <c r="BF229" s="5">
        <v>0.16253348616733149</v>
      </c>
      <c r="BG229" s="6">
        <f>(Table1[[#This Row],[mangrove.sd.ssp245.2100]]/Table1[[#This Row],[mangrove.mn.ssp245.2100]])^-1</f>
        <v>3.5264758687612336</v>
      </c>
      <c r="BH229" s="6">
        <f>Table1[[#This Row],[mangrove.weights.ssp245.2100]]*Table1[[#This Row],[mangrove.mn.ssp245.2100]]</f>
        <v>2.0212716436555009</v>
      </c>
      <c r="BI229" s="7">
        <f t="shared" si="21"/>
        <v>0.4539983538954942</v>
      </c>
      <c r="BJ229" s="5">
        <v>0.36735432223812647</v>
      </c>
      <c r="BK229" s="5">
        <v>8.5988860195838502E-3</v>
      </c>
      <c r="BL229" s="6">
        <f>(Table1[[#This Row],[seagrass.sd.ssp370.2050]]/Table1[[#This Row],[seagrass.mn.ssp370.2050]])^-1</f>
        <v>42.721152647154739</v>
      </c>
      <c r="BM229" s="6">
        <f>Table1[[#This Row],[seagrass.mn.ssp370.2050]]*Table1[[#This Row],[seagrass.weights.ssp370.2050]]</f>
        <v>15.693800075927072</v>
      </c>
      <c r="BN229" s="5">
        <v>0.44794224673808158</v>
      </c>
      <c r="BO229" s="5">
        <v>8.3058256800701818E-3</v>
      </c>
      <c r="BP229" s="6">
        <f>(Table1[[#This Row],[corals.sd.ssp370.2050]]/Table1[[#This Row],[corals.mn.ssp370.2050]])^-1</f>
        <v>53.931091741176132</v>
      </c>
      <c r="BQ229" s="6">
        <f>Table1[[#This Row],[corals.weights.ssp370.2050]]*Table1[[#This Row],[corals.mn.ssp370.2050]]</f>
        <v>24.158014403580033</v>
      </c>
      <c r="BR229" s="5">
        <v>0.55881278015754898</v>
      </c>
      <c r="BS229" s="5">
        <v>0.1604191326939009</v>
      </c>
      <c r="BT229" s="6">
        <f>(Table1[[#This Row],[mangrove.sd.ssp370.2050]]/Table1[[#This Row],[mangrove.mn.ssp370.2050]])^-1</f>
        <v>3.4834546900576462</v>
      </c>
      <c r="BU229" s="6">
        <f>Table1[[#This Row],[mangrove.weights.ssp370.2050]]*Table1[[#This Row],[mangrove.mn.ssp370.2050]]</f>
        <v>1.9465989999039663</v>
      </c>
      <c r="BV229" s="7">
        <f t="shared" si="22"/>
        <v>0.41741770281835566</v>
      </c>
      <c r="BW229" s="5">
        <v>0.3648037713147757</v>
      </c>
      <c r="BX229" s="5">
        <v>2.4822579335554182E-3</v>
      </c>
      <c r="BY229" s="8">
        <f>(Table1[[#This Row],[seagrass.sd.ssp370.2100]]/Table1[[#This Row],[seagrass.mn.ssp370.2100]])^-1</f>
        <v>146.9644900247153</v>
      </c>
      <c r="BZ229" s="8">
        <f>Table1[[#This Row],[seagrass.imp.ssp370.2100]]*Table1[[#This Row],[seagrass.mn.ssp370.2100]]</f>
        <v>53.613200210368873</v>
      </c>
      <c r="CA229" s="5">
        <v>0.44600946053233231</v>
      </c>
      <c r="CB229" s="5">
        <f>NonZeroMin!$C$20</f>
        <v>8.8537505761509139E-4</v>
      </c>
      <c r="CC229" s="8">
        <f>(Table1[[#This Row],[corals.sd.ssp370.2100]]/Table1[[#This Row],[corals.mn.ssp370.2100]])^-1</f>
        <v>503.75200509232189</v>
      </c>
      <c r="CD229" s="8">
        <f>Table1[[#This Row],[corals.weights.ssp370.2100]]*Table1[[#This Row],[corals.mn.ssp370.2100]]</f>
        <v>224.67816003330722</v>
      </c>
      <c r="CE229" s="5">
        <v>0.57758736219078999</v>
      </c>
      <c r="CF229" s="5">
        <v>0.1627779767667677</v>
      </c>
      <c r="CG229" s="12">
        <f>(Table1[[#This Row],[mangrove.sd.ssp370.2100]]/Table1[[#This Row],[mangrove.mn.ssp370.2100]])^-1</f>
        <v>3.5483139283539038</v>
      </c>
      <c r="CH229" s="17">
        <f>Table1[[#This Row],[mangrove.weights.ssp370.2100]]*Table1[[#This Row],[mangrove.mn.ssp370.2100]]</f>
        <v>2.0494612821027709</v>
      </c>
      <c r="CI229" s="9">
        <f t="shared" si="23"/>
        <v>0.42848219505311896</v>
      </c>
      <c r="CJ229" s="5"/>
      <c r="CL229" s="5"/>
      <c r="CM229" s="5"/>
      <c r="CP229" s="5"/>
      <c r="CT229" s="5"/>
    </row>
    <row r="230" spans="1:98" x14ac:dyDescent="0.25">
      <c r="A230" s="5" t="s">
        <v>273</v>
      </c>
      <c r="B230" s="5">
        <v>39.83934</v>
      </c>
      <c r="C230" s="5">
        <v>-4.8211019999999998</v>
      </c>
      <c r="D230" s="5">
        <v>55020000</v>
      </c>
      <c r="E230" s="5">
        <v>1</v>
      </c>
      <c r="F230" s="5">
        <v>13050000</v>
      </c>
      <c r="G230" s="5">
        <v>1</v>
      </c>
      <c r="H230" s="5">
        <v>7560000</v>
      </c>
      <c r="I230" s="5">
        <v>1</v>
      </c>
      <c r="J230" s="5">
        <v>0.45053122063651169</v>
      </c>
      <c r="K230" s="5">
        <v>3.0314721697597899E-2</v>
      </c>
      <c r="L230" s="6">
        <f>IF(Table1[[#This Row],[seagrass.mn.ssp126.2050]]="","",(Table1[[#This Row],[seagrass.sd.ssp126.2050]]/Table1[[#This Row],[seagrass.mn.ssp126.2050]])^-1)</f>
        <v>14.86179636187164</v>
      </c>
      <c r="M230" s="6">
        <f>IF(Table1[[#This Row],[seagrass.weights.ssp126.2050]]="","",Table1[[#This Row],[seagrass.weights.ssp126.2050]]*Table1[[#This Row],[seagrass.mn.ssp126.2050]])</f>
        <v>6.6957032557652987</v>
      </c>
      <c r="N230" s="5">
        <v>0.55478041008314616</v>
      </c>
      <c r="O230" s="5">
        <v>7.1275366618928707E-2</v>
      </c>
      <c r="P230" s="6">
        <f>IF(Table1[[#This Row],[corals.mn.ssp126.2050]]="","",(Table1[[#This Row],[corals.sd.ssp126.2050]]/Table1[[#This Row],[corals.mn.ssp126.2050]])^-1)</f>
        <v>7.7836205746827014</v>
      </c>
      <c r="Q230" s="6">
        <f>IF(Table1[[#This Row],[coral.weights.ssp126.2050]]="","",Table1[[#This Row],[coral.weights.ssp126.2050]]*Table1[[#This Row],[corals.mn.ssp126.2050]])</f>
        <v>4.318200214354083</v>
      </c>
      <c r="R230" s="5">
        <v>0.55775370593809936</v>
      </c>
      <c r="S230" s="5">
        <v>9.6369751906294154E-2</v>
      </c>
      <c r="T230" s="6">
        <f>IF(Table1[[#This Row],[mangrove.mn.ssp126.2050]]="","",(Table1[[#This Row],[mangrove.sd.ssp126.2050]]/Table1[[#This Row],[mangrove.mn.ssp126.2050]])^-1)</f>
        <v>5.7876428537497464</v>
      </c>
      <c r="U230" s="6">
        <f>IF(Table1[[#This Row],[mangrove.weights.ssp126.2050]]="","",Table1[[#This Row],[mangrove.weights.ssp126.2050]]*Table1[[#This Row],[mangrove.mn.ssp126.2050]])</f>
        <v>3.2280792503250781</v>
      </c>
      <c r="V230" s="7">
        <f t="shared" si="18"/>
        <v>0.50089518417926637</v>
      </c>
      <c r="W230" s="5">
        <v>0.45623319995723172</v>
      </c>
      <c r="X230" s="5">
        <v>2.0346854948720291E-2</v>
      </c>
      <c r="Y230" s="6">
        <f>IF(Table1[[#This Row],[seagrass.mn.ssp126.2100]]="", "", (Table1[[#This Row],[seagrass.sd.ssp126.2100]]/Table1[[#This Row],[seagrass.mn.ssp126.2100]])^-1)</f>
        <v>22.422787261572648</v>
      </c>
      <c r="Z230" s="6">
        <f>IF(Table1[[#This Row],[seagrass.weights.ssp126.2100]]="","", Table1[[#This Row],[seagrass.weights.ssp126.2100]]*Table1[[#This Row],[seagrass.mn.ssp126.2100]])</f>
        <v>10.230019984307543</v>
      </c>
      <c r="AA230" s="5">
        <v>0.56345921391672071</v>
      </c>
      <c r="AB230" s="5">
        <v>5.6908124855443672E-2</v>
      </c>
      <c r="AC230" s="6">
        <f>IF(Table1[[#This Row],[corals.mn.ssp126.2100]]="","",(Table1[[#This Row],[corals.sd.ssp126.2100]]/Table1[[#This Row],[corals.mn.ssp126.2100]])^-1)</f>
        <v>9.9012085769475462</v>
      </c>
      <c r="AD230" s="6">
        <f>IF( Table1[[#This Row],[Coral.weights.ssp126.2100]]="","", Table1[[#This Row],[Coral.weights.ssp126.2100]]*Table1[[#This Row],[corals.mn.ssp126.2100]])</f>
        <v>5.5789272015923572</v>
      </c>
      <c r="AE230" s="5">
        <v>0.57371159387254267</v>
      </c>
      <c r="AF230" s="5">
        <v>9.9341416808316138E-2</v>
      </c>
      <c r="AG230" s="8">
        <f>IF(Table1[[#This Row],[mangrove.mn.ssp126.2100]]="","",(Table1[[#This Row],[mangrove.sd.ssp126.2100]]/Table1[[#This Row],[mangrove.mn.ssp126.2100]])^-1)</f>
        <v>5.7751501066221529</v>
      </c>
      <c r="AH230" s="6">
        <f>IF(Table1[[#This Row],[mangrove.weights.ssp126.2100]]="","",Table1[[#This Row],[mangrove.weights.ssp126.2100]]*Table1[[#This Row],[mangrove.mn.ssp126.2100]])</f>
        <v>3.31327057252338</v>
      </c>
      <c r="AI230" s="7">
        <f t="shared" si="19"/>
        <v>0.50190673003422981</v>
      </c>
      <c r="AJ230" s="5">
        <v>0.46521814083569041</v>
      </c>
      <c r="AK230" s="5">
        <f>NonZeroMin!$C$9</f>
        <v>9.4246577305150765E-4</v>
      </c>
      <c r="AL230" s="6">
        <f>IF(Table1[[#This Row],[seagrass.mn.ssp245.2050]]="","",(Table1[[#This Row],[seagrass.sd.ssp245.2050]]/Table1[[#This Row],[seagrass.mn.ssp245.2050]])^-1)</f>
        <v>493.61807520013275</v>
      </c>
      <c r="AM230" s="6">
        <f>IF(Table1[[#This Row],[seagrass.weights.ssp245.2050]]="","",Table1[[#This Row],[seagrass.weights.ssp245.2050]]*Table1[[#This Row],[seagrass.mn.ssp245.2050]])</f>
        <v>229.64008322749777</v>
      </c>
      <c r="AN230" s="5">
        <v>0.56728405280921179</v>
      </c>
      <c r="AO230" s="5">
        <v>9.4907414604323732E-3</v>
      </c>
      <c r="AP230" s="6">
        <f>(Table1[[#This Row],[corals.sd.ssp245.2050]]/Table1[[#This Row],[corals.mn.ssp245.2050]])^-1</f>
        <v>59.772363958523407</v>
      </c>
      <c r="AQ230" s="6">
        <f>Table1[[#This Row],[coral.weights.ssp245.2050]]*Table1[[#This Row],[corals.mn.ssp245.2050]]</f>
        <v>33.907908872378421</v>
      </c>
      <c r="AR230" s="5">
        <v>0.52987577700728783</v>
      </c>
      <c r="AS230" s="5">
        <v>8.4396750860872269E-2</v>
      </c>
      <c r="AT230" s="8">
        <f>(Table1[[#This Row],[mangrove.sd.ssp245.2050]]/Table1[[#This Row],[mangrove.mn.ssp245.2050]])^-1</f>
        <v>6.2783907153106657</v>
      </c>
      <c r="AU230" s="8">
        <f>Table1[[#This Row],[mangrove.mn.ssp245.2050]]*Table1[[#This Row],[mangrove.weights.ssp245.2050]]</f>
        <v>3.3267671586305805</v>
      </c>
      <c r="AV230" s="7">
        <f t="shared" si="20"/>
        <v>0.47684406387006562</v>
      </c>
      <c r="AW230" s="5">
        <v>0.48468622968554459</v>
      </c>
      <c r="AX230" s="5">
        <v>6.6054618975010379E-3</v>
      </c>
      <c r="AY230" s="6">
        <f>(Table1[[#This Row],[seagrass.sd.ssp245.2100]]/Table1[[#This Row],[seagrass.mn.ssp245.2100]])^-1</f>
        <v>73.376583985581675</v>
      </c>
      <c r="AZ230" s="6">
        <f>Table1[[#This Row],[seagrass.weights.ssp245.2100]]*Table1[[#This Row],[seagrass.mn.ssp245.2100]]</f>
        <v>35.564619839176295</v>
      </c>
      <c r="BA230" s="5">
        <v>0.58365866290476198</v>
      </c>
      <c r="BB230" s="5">
        <v>5.9144386876741218E-3</v>
      </c>
      <c r="BC230" s="8">
        <f>(Table1[[#This Row],[corals.sd.ssp245.2100]]/Table1[[#This Row],[corals.mn.ssp245.2100]])^-1</f>
        <v>98.68369489079754</v>
      </c>
      <c r="BD230" s="8">
        <f>Table1[[#This Row],[corals.weights.ssp245.2100]]*Table1[[#This Row],[corals.mn.ssp245.2100]]</f>
        <v>57.597593410464384</v>
      </c>
      <c r="BE230" s="5">
        <v>0.56838877825306144</v>
      </c>
      <c r="BF230" s="5">
        <v>8.6047228677803594E-2</v>
      </c>
      <c r="BG230" s="6">
        <f>(Table1[[#This Row],[mangrove.sd.ssp245.2100]]/Table1[[#This Row],[mangrove.mn.ssp245.2100]])^-1</f>
        <v>6.6055442689658728</v>
      </c>
      <c r="BH230" s="6">
        <f>Table1[[#This Row],[mangrove.weights.ssp245.2100]]*Table1[[#This Row],[mangrove.mn.ssp245.2100]]</f>
        <v>3.7545172367340243</v>
      </c>
      <c r="BI230" s="7">
        <f t="shared" si="21"/>
        <v>0.54244694805190974</v>
      </c>
      <c r="BJ230" s="5">
        <v>0.42186174573365831</v>
      </c>
      <c r="BK230" s="5">
        <f>NonZeroMin!$C$16</f>
        <v>9.4033807947367773E-4</v>
      </c>
      <c r="BL230" s="6">
        <f>(Table1[[#This Row],[seagrass.sd.ssp370.2050]]/Table1[[#This Row],[seagrass.mn.ssp370.2050]])^-1</f>
        <v>448.62773819579985</v>
      </c>
      <c r="BM230" s="6">
        <f>Table1[[#This Row],[seagrass.mn.ssp370.2050]]*Table1[[#This Row],[seagrass.weights.ssp370.2050]]</f>
        <v>189.25888081982274</v>
      </c>
      <c r="BN230" s="5">
        <v>0.47804186217094757</v>
      </c>
      <c r="BO230" s="5">
        <v>1.783259800814607E-3</v>
      </c>
      <c r="BP230" s="6">
        <f>(Table1[[#This Row],[corals.sd.ssp370.2050]]/Table1[[#This Row],[corals.mn.ssp370.2050]])^-1</f>
        <v>268.07191075163269</v>
      </c>
      <c r="BQ230" s="6">
        <f>Table1[[#This Row],[corals.weights.ssp370.2050]]*Table1[[#This Row],[corals.mn.ssp370.2050]]</f>
        <v>128.14959541143455</v>
      </c>
      <c r="BR230" s="5">
        <v>0.50744271494597193</v>
      </c>
      <c r="BS230" s="5">
        <v>0.1054146581577442</v>
      </c>
      <c r="BT230" s="6">
        <f>(Table1[[#This Row],[mangrove.sd.ssp370.2050]]/Table1[[#This Row],[mangrove.mn.ssp370.2050]])^-1</f>
        <v>4.8137775506194442</v>
      </c>
      <c r="BU230" s="6">
        <f>Table1[[#This Row],[mangrove.weights.ssp370.2050]]*Table1[[#This Row],[mangrove.mn.ssp370.2050]]</f>
        <v>2.4427163494323016</v>
      </c>
      <c r="BV230" s="7">
        <f t="shared" si="22"/>
        <v>0.44330594668643097</v>
      </c>
      <c r="BW230" s="5">
        <v>0.42330824183315369</v>
      </c>
      <c r="BX230" s="5">
        <v>4.1123881731458057E-3</v>
      </c>
      <c r="BY230" s="8">
        <f>(Table1[[#This Row],[seagrass.sd.ssp370.2100]]/Table1[[#This Row],[seagrass.mn.ssp370.2100]])^-1</f>
        <v>102.93489427807116</v>
      </c>
      <c r="BZ230" s="8">
        <f>Table1[[#This Row],[seagrass.imp.ssp370.2100]]*Table1[[#This Row],[seagrass.mn.ssp370.2100]]</f>
        <v>43.57318912013185</v>
      </c>
      <c r="CA230" s="5">
        <v>0.4786726083452808</v>
      </c>
      <c r="CB230" s="5">
        <v>8.9125000665753044E-4</v>
      </c>
      <c r="CC230" s="8">
        <f>(Table1[[#This Row],[corals.sd.ssp370.2100]]/Table1[[#This Row],[corals.mn.ssp370.2100]])^-1</f>
        <v>537.08006145262709</v>
      </c>
      <c r="CD230" s="8">
        <f>Table1[[#This Row],[corals.weights.ssp370.2100]]*Table1[[#This Row],[corals.mn.ssp370.2100]]</f>
        <v>257.0855139057727</v>
      </c>
      <c r="CE230" s="5">
        <v>0.56261572736761689</v>
      </c>
      <c r="CF230" s="5">
        <v>0.1028351628873716</v>
      </c>
      <c r="CG230" s="12">
        <f>(Table1[[#This Row],[mangrove.sd.ssp370.2100]]/Table1[[#This Row],[mangrove.mn.ssp370.2100]])^-1</f>
        <v>5.4710442573403792</v>
      </c>
      <c r="CH230" s="17">
        <f>Table1[[#This Row],[mangrove.weights.ssp370.2100]]*Table1[[#This Row],[mangrove.mn.ssp370.2100]]</f>
        <v>3.0780955443039808</v>
      </c>
      <c r="CI230" s="9">
        <f t="shared" si="23"/>
        <v>0.47055520735668482</v>
      </c>
      <c r="CJ230" s="5"/>
      <c r="CL230" s="5"/>
      <c r="CM230" s="5"/>
      <c r="CP230" s="5"/>
      <c r="CT230" s="5"/>
    </row>
    <row r="231" spans="1:98" x14ac:dyDescent="0.25">
      <c r="A231" s="5" t="s">
        <v>274</v>
      </c>
      <c r="B231" s="5">
        <v>40.08934</v>
      </c>
      <c r="C231" s="5">
        <v>-4.8211019999999998</v>
      </c>
      <c r="E231" s="5">
        <v>0</v>
      </c>
      <c r="G231" s="5">
        <v>0</v>
      </c>
      <c r="I231" s="5">
        <v>0</v>
      </c>
      <c r="L231" s="6" t="str">
        <f>IF(Table1[[#This Row],[seagrass.mn.ssp126.2050]]="","",(Table1[[#This Row],[seagrass.sd.ssp126.2050]]/Table1[[#This Row],[seagrass.mn.ssp126.2050]])^-1)</f>
        <v/>
      </c>
      <c r="M231" s="6" t="str">
        <f>IF(Table1[[#This Row],[seagrass.weights.ssp126.2050]]="","",Table1[[#This Row],[seagrass.weights.ssp126.2050]]*Table1[[#This Row],[seagrass.mn.ssp126.2050]])</f>
        <v/>
      </c>
      <c r="P231" s="6" t="str">
        <f>IF(Table1[[#This Row],[corals.mn.ssp126.2050]]="","",(Table1[[#This Row],[corals.sd.ssp126.2050]]/Table1[[#This Row],[corals.mn.ssp126.2050]])^-1)</f>
        <v/>
      </c>
      <c r="Q231" s="6" t="str">
        <f>IF(Table1[[#This Row],[coral.weights.ssp126.2050]]="","",Table1[[#This Row],[coral.weights.ssp126.2050]]*Table1[[#This Row],[corals.mn.ssp126.2050]])</f>
        <v/>
      </c>
      <c r="T231" s="6" t="str">
        <f>IF(Table1[[#This Row],[mangrove.mn.ssp126.2050]]="","",(Table1[[#This Row],[mangrove.sd.ssp126.2050]]/Table1[[#This Row],[mangrove.mn.ssp126.2050]])^-1)</f>
        <v/>
      </c>
      <c r="U231" s="6" t="str">
        <f>IF(Table1[[#This Row],[mangrove.weights.ssp126.2050]]="","",Table1[[#This Row],[mangrove.weights.ssp126.2050]]*Table1[[#This Row],[mangrove.mn.ssp126.2050]])</f>
        <v/>
      </c>
      <c r="V231" s="7" t="e">
        <f t="shared" si="18"/>
        <v>#DIV/0!</v>
      </c>
      <c r="Y231" s="6" t="str">
        <f>IF(Table1[[#This Row],[seagrass.mn.ssp126.2100]]="", "", (Table1[[#This Row],[seagrass.sd.ssp126.2100]]/Table1[[#This Row],[seagrass.mn.ssp126.2100]])^-1)</f>
        <v/>
      </c>
      <c r="Z231" s="6" t="str">
        <f>IF(Table1[[#This Row],[seagrass.weights.ssp126.2100]]="","", Table1[[#This Row],[seagrass.weights.ssp126.2100]]*Table1[[#This Row],[seagrass.mn.ssp126.2100]])</f>
        <v/>
      </c>
      <c r="AC231" s="6" t="str">
        <f>IF(Table1[[#This Row],[corals.mn.ssp126.2100]]="","",(Table1[[#This Row],[corals.sd.ssp126.2100]]/Table1[[#This Row],[corals.mn.ssp126.2100]])^-1)</f>
        <v/>
      </c>
      <c r="AD231" s="6" t="str">
        <f>IF( Table1[[#This Row],[Coral.weights.ssp126.2100]]="","", Table1[[#This Row],[Coral.weights.ssp126.2100]]*Table1[[#This Row],[corals.mn.ssp126.2100]])</f>
        <v/>
      </c>
      <c r="AG231" s="8" t="str">
        <f>IF(Table1[[#This Row],[mangrove.mn.ssp126.2100]]="","",(Table1[[#This Row],[mangrove.sd.ssp126.2100]]/Table1[[#This Row],[mangrove.mn.ssp126.2100]])^-1)</f>
        <v/>
      </c>
      <c r="AH231" s="6" t="str">
        <f>IF(Table1[[#This Row],[mangrove.weights.ssp126.2100]]="","",Table1[[#This Row],[mangrove.weights.ssp126.2100]]*Table1[[#This Row],[mangrove.mn.ssp126.2100]])</f>
        <v/>
      </c>
      <c r="AI231" s="7" t="e">
        <f t="shared" si="19"/>
        <v>#DIV/0!</v>
      </c>
      <c r="AL231" s="6" t="str">
        <f>IF(Table1[[#This Row],[seagrass.mn.ssp245.2050]]="","",(Table1[[#This Row],[seagrass.sd.ssp245.2050]]/Table1[[#This Row],[seagrass.mn.ssp245.2050]])^-1)</f>
        <v/>
      </c>
      <c r="AM231" s="6" t="str">
        <f>IF(Table1[[#This Row],[seagrass.weights.ssp245.2050]]="","",Table1[[#This Row],[seagrass.weights.ssp245.2050]]*Table1[[#This Row],[seagrass.mn.ssp245.2050]])</f>
        <v/>
      </c>
      <c r="AS231" s="5"/>
      <c r="AT231" s="8"/>
      <c r="AU231" s="8"/>
      <c r="AV231" s="7" t="e">
        <f t="shared" si="20"/>
        <v>#DIV/0!</v>
      </c>
      <c r="AX231" s="5"/>
      <c r="AY231" s="6"/>
      <c r="AZ231" s="6"/>
      <c r="BB231" s="5"/>
      <c r="BC231" s="8"/>
      <c r="BD231" s="8"/>
      <c r="BE231" s="5"/>
      <c r="BF231" s="5"/>
      <c r="BG231" s="6"/>
      <c r="BH231" s="6"/>
      <c r="BI231" s="7" t="e">
        <f t="shared" si="21"/>
        <v>#DIV/0!</v>
      </c>
      <c r="BK231" s="5"/>
      <c r="BL231" s="6"/>
      <c r="BM231" s="6"/>
      <c r="BO231" s="5"/>
      <c r="BP231" s="6"/>
      <c r="BQ231" s="6"/>
      <c r="BR231" s="5"/>
      <c r="BS231" s="5"/>
      <c r="BT231" s="6"/>
      <c r="BU231" s="6"/>
      <c r="BV231" s="7" t="e">
        <f t="shared" si="22"/>
        <v>#DIV/0!</v>
      </c>
      <c r="BX231" s="5"/>
      <c r="BY231" s="8"/>
      <c r="BZ231" s="8"/>
      <c r="CA231" s="5"/>
      <c r="CB231" s="5"/>
      <c r="CC231" s="8"/>
      <c r="CD231" s="8"/>
      <c r="CE231" s="5"/>
      <c r="CF231" s="5"/>
      <c r="CG231" s="12"/>
      <c r="CH231" s="17"/>
      <c r="CI231" s="9" t="e">
        <f t="shared" si="23"/>
        <v>#DIV/0!</v>
      </c>
      <c r="CJ231" s="5"/>
      <c r="CL231" s="5"/>
      <c r="CM231" s="5"/>
      <c r="CP231" s="5"/>
      <c r="CT231" s="5"/>
    </row>
    <row r="232" spans="1:98" x14ac:dyDescent="0.25">
      <c r="A232" s="5" t="s">
        <v>275</v>
      </c>
      <c r="B232" s="5">
        <v>55.33934</v>
      </c>
      <c r="C232" s="5">
        <v>-5.0711019999999998</v>
      </c>
      <c r="E232" s="5">
        <v>0</v>
      </c>
      <c r="G232" s="5">
        <v>0</v>
      </c>
      <c r="I232" s="5">
        <v>0</v>
      </c>
      <c r="L232" s="6" t="str">
        <f>IF(Table1[[#This Row],[seagrass.mn.ssp126.2050]]="","",(Table1[[#This Row],[seagrass.sd.ssp126.2050]]/Table1[[#This Row],[seagrass.mn.ssp126.2050]])^-1)</f>
        <v/>
      </c>
      <c r="M232" s="6" t="str">
        <f>IF(Table1[[#This Row],[seagrass.weights.ssp126.2050]]="","",Table1[[#This Row],[seagrass.weights.ssp126.2050]]*Table1[[#This Row],[seagrass.mn.ssp126.2050]])</f>
        <v/>
      </c>
      <c r="P232" s="6" t="str">
        <f>IF(Table1[[#This Row],[corals.mn.ssp126.2050]]="","",(Table1[[#This Row],[corals.sd.ssp126.2050]]/Table1[[#This Row],[corals.mn.ssp126.2050]])^-1)</f>
        <v/>
      </c>
      <c r="Q232" s="6" t="str">
        <f>IF(Table1[[#This Row],[coral.weights.ssp126.2050]]="","",Table1[[#This Row],[coral.weights.ssp126.2050]]*Table1[[#This Row],[corals.mn.ssp126.2050]])</f>
        <v/>
      </c>
      <c r="T232" s="6" t="str">
        <f>IF(Table1[[#This Row],[mangrove.mn.ssp126.2050]]="","",(Table1[[#This Row],[mangrove.sd.ssp126.2050]]/Table1[[#This Row],[mangrove.mn.ssp126.2050]])^-1)</f>
        <v/>
      </c>
      <c r="U232" s="6" t="str">
        <f>IF(Table1[[#This Row],[mangrove.weights.ssp126.2050]]="","",Table1[[#This Row],[mangrove.weights.ssp126.2050]]*Table1[[#This Row],[mangrove.mn.ssp126.2050]])</f>
        <v/>
      </c>
      <c r="V232" s="7" t="e">
        <f t="shared" si="18"/>
        <v>#DIV/0!</v>
      </c>
      <c r="Y232" s="6" t="str">
        <f>IF(Table1[[#This Row],[seagrass.mn.ssp126.2100]]="", "", (Table1[[#This Row],[seagrass.sd.ssp126.2100]]/Table1[[#This Row],[seagrass.mn.ssp126.2100]])^-1)</f>
        <v/>
      </c>
      <c r="Z232" s="6" t="str">
        <f>IF(Table1[[#This Row],[seagrass.weights.ssp126.2100]]="","", Table1[[#This Row],[seagrass.weights.ssp126.2100]]*Table1[[#This Row],[seagrass.mn.ssp126.2100]])</f>
        <v/>
      </c>
      <c r="AC232" s="6" t="str">
        <f>IF(Table1[[#This Row],[corals.mn.ssp126.2100]]="","",(Table1[[#This Row],[corals.sd.ssp126.2100]]/Table1[[#This Row],[corals.mn.ssp126.2100]])^-1)</f>
        <v/>
      </c>
      <c r="AD232" s="6" t="str">
        <f>IF( Table1[[#This Row],[Coral.weights.ssp126.2100]]="","", Table1[[#This Row],[Coral.weights.ssp126.2100]]*Table1[[#This Row],[corals.mn.ssp126.2100]])</f>
        <v/>
      </c>
      <c r="AG232" s="8" t="str">
        <f>IF(Table1[[#This Row],[mangrove.mn.ssp126.2100]]="","",(Table1[[#This Row],[mangrove.sd.ssp126.2100]]/Table1[[#This Row],[mangrove.mn.ssp126.2100]])^-1)</f>
        <v/>
      </c>
      <c r="AH232" s="6" t="str">
        <f>IF(Table1[[#This Row],[mangrove.weights.ssp126.2100]]="","",Table1[[#This Row],[mangrove.weights.ssp126.2100]]*Table1[[#This Row],[mangrove.mn.ssp126.2100]])</f>
        <v/>
      </c>
      <c r="AI232" s="7" t="e">
        <f t="shared" si="19"/>
        <v>#DIV/0!</v>
      </c>
      <c r="AL232" s="6" t="str">
        <f>IF(Table1[[#This Row],[seagrass.mn.ssp245.2050]]="","",(Table1[[#This Row],[seagrass.sd.ssp245.2050]]/Table1[[#This Row],[seagrass.mn.ssp245.2050]])^-1)</f>
        <v/>
      </c>
      <c r="AM232" s="6" t="str">
        <f>IF(Table1[[#This Row],[seagrass.weights.ssp245.2050]]="","",Table1[[#This Row],[seagrass.weights.ssp245.2050]]*Table1[[#This Row],[seagrass.mn.ssp245.2050]])</f>
        <v/>
      </c>
      <c r="AS232" s="5"/>
      <c r="AT232" s="8"/>
      <c r="AU232" s="8"/>
      <c r="AV232" s="7" t="e">
        <f t="shared" si="20"/>
        <v>#DIV/0!</v>
      </c>
      <c r="AX232" s="5"/>
      <c r="AY232" s="6"/>
      <c r="AZ232" s="6"/>
      <c r="BB232" s="5"/>
      <c r="BC232" s="8"/>
      <c r="BD232" s="8"/>
      <c r="BE232" s="5"/>
      <c r="BF232" s="5"/>
      <c r="BG232" s="6"/>
      <c r="BH232" s="6"/>
      <c r="BI232" s="7" t="e">
        <f t="shared" si="21"/>
        <v>#DIV/0!</v>
      </c>
      <c r="BK232" s="5"/>
      <c r="BL232" s="6"/>
      <c r="BM232" s="6"/>
      <c r="BO232" s="5"/>
      <c r="BP232" s="6"/>
      <c r="BQ232" s="6"/>
      <c r="BR232" s="5"/>
      <c r="BS232" s="5"/>
      <c r="BT232" s="6"/>
      <c r="BU232" s="6"/>
      <c r="BV232" s="7" t="e">
        <f t="shared" si="22"/>
        <v>#DIV/0!</v>
      </c>
      <c r="BX232" s="5"/>
      <c r="BY232" s="8"/>
      <c r="BZ232" s="8"/>
      <c r="CA232" s="5"/>
      <c r="CB232" s="5"/>
      <c r="CC232" s="8"/>
      <c r="CD232" s="8"/>
      <c r="CE232" s="5"/>
      <c r="CF232" s="5"/>
      <c r="CG232" s="12"/>
      <c r="CH232" s="17"/>
      <c r="CI232" s="9" t="e">
        <f t="shared" si="23"/>
        <v>#DIV/0!</v>
      </c>
      <c r="CJ232" s="5"/>
      <c r="CL232" s="5"/>
      <c r="CM232" s="5"/>
      <c r="CP232" s="5"/>
      <c r="CT232" s="5"/>
    </row>
    <row r="233" spans="1:98" x14ac:dyDescent="0.25">
      <c r="A233" s="5" t="s">
        <v>276</v>
      </c>
      <c r="B233" s="5">
        <v>55.58934</v>
      </c>
      <c r="C233" s="5">
        <v>-5.0711019999999998</v>
      </c>
      <c r="E233" s="5">
        <v>0</v>
      </c>
      <c r="G233" s="5">
        <v>0</v>
      </c>
      <c r="I233" s="5">
        <v>0</v>
      </c>
      <c r="L233" s="6" t="str">
        <f>IF(Table1[[#This Row],[seagrass.mn.ssp126.2050]]="","",(Table1[[#This Row],[seagrass.sd.ssp126.2050]]/Table1[[#This Row],[seagrass.mn.ssp126.2050]])^-1)</f>
        <v/>
      </c>
      <c r="M233" s="6" t="str">
        <f>IF(Table1[[#This Row],[seagrass.weights.ssp126.2050]]="","",Table1[[#This Row],[seagrass.weights.ssp126.2050]]*Table1[[#This Row],[seagrass.mn.ssp126.2050]])</f>
        <v/>
      </c>
      <c r="P233" s="6" t="str">
        <f>IF(Table1[[#This Row],[corals.mn.ssp126.2050]]="","",(Table1[[#This Row],[corals.sd.ssp126.2050]]/Table1[[#This Row],[corals.mn.ssp126.2050]])^-1)</f>
        <v/>
      </c>
      <c r="Q233" s="6" t="str">
        <f>IF(Table1[[#This Row],[coral.weights.ssp126.2050]]="","",Table1[[#This Row],[coral.weights.ssp126.2050]]*Table1[[#This Row],[corals.mn.ssp126.2050]])</f>
        <v/>
      </c>
      <c r="T233" s="6" t="str">
        <f>IF(Table1[[#This Row],[mangrove.mn.ssp126.2050]]="","",(Table1[[#This Row],[mangrove.sd.ssp126.2050]]/Table1[[#This Row],[mangrove.mn.ssp126.2050]])^-1)</f>
        <v/>
      </c>
      <c r="U233" s="6" t="str">
        <f>IF(Table1[[#This Row],[mangrove.weights.ssp126.2050]]="","",Table1[[#This Row],[mangrove.weights.ssp126.2050]]*Table1[[#This Row],[mangrove.mn.ssp126.2050]])</f>
        <v/>
      </c>
      <c r="V233" s="7" t="e">
        <f t="shared" si="18"/>
        <v>#DIV/0!</v>
      </c>
      <c r="Y233" s="6" t="str">
        <f>IF(Table1[[#This Row],[seagrass.mn.ssp126.2100]]="", "", (Table1[[#This Row],[seagrass.sd.ssp126.2100]]/Table1[[#This Row],[seagrass.mn.ssp126.2100]])^-1)</f>
        <v/>
      </c>
      <c r="Z233" s="6" t="str">
        <f>IF(Table1[[#This Row],[seagrass.weights.ssp126.2100]]="","", Table1[[#This Row],[seagrass.weights.ssp126.2100]]*Table1[[#This Row],[seagrass.mn.ssp126.2100]])</f>
        <v/>
      </c>
      <c r="AC233" s="6" t="str">
        <f>IF(Table1[[#This Row],[corals.mn.ssp126.2100]]="","",(Table1[[#This Row],[corals.sd.ssp126.2100]]/Table1[[#This Row],[corals.mn.ssp126.2100]])^-1)</f>
        <v/>
      </c>
      <c r="AD233" s="6" t="str">
        <f>IF( Table1[[#This Row],[Coral.weights.ssp126.2100]]="","", Table1[[#This Row],[Coral.weights.ssp126.2100]]*Table1[[#This Row],[corals.mn.ssp126.2100]])</f>
        <v/>
      </c>
      <c r="AG233" s="8" t="str">
        <f>IF(Table1[[#This Row],[mangrove.mn.ssp126.2100]]="","",(Table1[[#This Row],[mangrove.sd.ssp126.2100]]/Table1[[#This Row],[mangrove.mn.ssp126.2100]])^-1)</f>
        <v/>
      </c>
      <c r="AH233" s="6" t="str">
        <f>IF(Table1[[#This Row],[mangrove.weights.ssp126.2100]]="","",Table1[[#This Row],[mangrove.weights.ssp126.2100]]*Table1[[#This Row],[mangrove.mn.ssp126.2100]])</f>
        <v/>
      </c>
      <c r="AI233" s="7" t="e">
        <f t="shared" si="19"/>
        <v>#DIV/0!</v>
      </c>
      <c r="AL233" s="6" t="str">
        <f>IF(Table1[[#This Row],[seagrass.mn.ssp245.2050]]="","",(Table1[[#This Row],[seagrass.sd.ssp245.2050]]/Table1[[#This Row],[seagrass.mn.ssp245.2050]])^-1)</f>
        <v/>
      </c>
      <c r="AM233" s="6" t="str">
        <f>IF(Table1[[#This Row],[seagrass.weights.ssp245.2050]]="","",Table1[[#This Row],[seagrass.weights.ssp245.2050]]*Table1[[#This Row],[seagrass.mn.ssp245.2050]])</f>
        <v/>
      </c>
      <c r="AS233" s="5"/>
      <c r="AT233" s="8"/>
      <c r="AU233" s="8"/>
      <c r="AV233" s="7" t="e">
        <f t="shared" si="20"/>
        <v>#DIV/0!</v>
      </c>
      <c r="AX233" s="5"/>
      <c r="AY233" s="6"/>
      <c r="AZ233" s="6"/>
      <c r="BB233" s="5"/>
      <c r="BC233" s="8"/>
      <c r="BD233" s="8"/>
      <c r="BE233" s="5"/>
      <c r="BF233" s="5"/>
      <c r="BG233" s="6"/>
      <c r="BH233" s="6"/>
      <c r="BI233" s="7" t="e">
        <f t="shared" si="21"/>
        <v>#DIV/0!</v>
      </c>
      <c r="BK233" s="5"/>
      <c r="BL233" s="6"/>
      <c r="BM233" s="6"/>
      <c r="BO233" s="5"/>
      <c r="BP233" s="6"/>
      <c r="BQ233" s="6"/>
      <c r="BR233" s="5"/>
      <c r="BS233" s="5"/>
      <c r="BT233" s="6"/>
      <c r="BU233" s="6"/>
      <c r="BV233" s="7" t="e">
        <f t="shared" si="22"/>
        <v>#DIV/0!</v>
      </c>
      <c r="BX233" s="5"/>
      <c r="BY233" s="8"/>
      <c r="BZ233" s="8"/>
      <c r="CA233" s="5"/>
      <c r="CB233" s="5"/>
      <c r="CC233" s="8"/>
      <c r="CD233" s="8"/>
      <c r="CE233" s="5"/>
      <c r="CF233" s="5"/>
      <c r="CG233" s="12"/>
      <c r="CH233" s="17"/>
      <c r="CI233" s="9" t="e">
        <f t="shared" si="23"/>
        <v>#DIV/0!</v>
      </c>
      <c r="CJ233" s="5"/>
      <c r="CL233" s="5"/>
      <c r="CM233" s="5"/>
      <c r="CP233" s="5"/>
      <c r="CT233" s="5"/>
    </row>
    <row r="234" spans="1:98" x14ac:dyDescent="0.25">
      <c r="A234" s="5" t="s">
        <v>277</v>
      </c>
      <c r="B234" s="5">
        <v>38.83934</v>
      </c>
      <c r="C234" s="5">
        <v>-5.0711019999999998</v>
      </c>
      <c r="E234" s="5">
        <v>0</v>
      </c>
      <c r="G234" s="5">
        <v>0</v>
      </c>
      <c r="I234" s="5">
        <v>0</v>
      </c>
      <c r="L234" s="6" t="str">
        <f>IF(Table1[[#This Row],[seagrass.mn.ssp126.2050]]="","",(Table1[[#This Row],[seagrass.sd.ssp126.2050]]/Table1[[#This Row],[seagrass.mn.ssp126.2050]])^-1)</f>
        <v/>
      </c>
      <c r="M234" s="6" t="str">
        <f>IF(Table1[[#This Row],[seagrass.weights.ssp126.2050]]="","",Table1[[#This Row],[seagrass.weights.ssp126.2050]]*Table1[[#This Row],[seagrass.mn.ssp126.2050]])</f>
        <v/>
      </c>
      <c r="P234" s="6" t="str">
        <f>IF(Table1[[#This Row],[corals.mn.ssp126.2050]]="","",(Table1[[#This Row],[corals.sd.ssp126.2050]]/Table1[[#This Row],[corals.mn.ssp126.2050]])^-1)</f>
        <v/>
      </c>
      <c r="Q234" s="6" t="str">
        <f>IF(Table1[[#This Row],[coral.weights.ssp126.2050]]="","",Table1[[#This Row],[coral.weights.ssp126.2050]]*Table1[[#This Row],[corals.mn.ssp126.2050]])</f>
        <v/>
      </c>
      <c r="T234" s="6" t="str">
        <f>IF(Table1[[#This Row],[mangrove.mn.ssp126.2050]]="","",(Table1[[#This Row],[mangrove.sd.ssp126.2050]]/Table1[[#This Row],[mangrove.mn.ssp126.2050]])^-1)</f>
        <v/>
      </c>
      <c r="U234" s="6" t="str">
        <f>IF(Table1[[#This Row],[mangrove.weights.ssp126.2050]]="","",Table1[[#This Row],[mangrove.weights.ssp126.2050]]*Table1[[#This Row],[mangrove.mn.ssp126.2050]])</f>
        <v/>
      </c>
      <c r="V234" s="7" t="e">
        <f t="shared" si="18"/>
        <v>#DIV/0!</v>
      </c>
      <c r="Y234" s="6" t="str">
        <f>IF(Table1[[#This Row],[seagrass.mn.ssp126.2100]]="", "", (Table1[[#This Row],[seagrass.sd.ssp126.2100]]/Table1[[#This Row],[seagrass.mn.ssp126.2100]])^-1)</f>
        <v/>
      </c>
      <c r="Z234" s="6" t="str">
        <f>IF(Table1[[#This Row],[seagrass.weights.ssp126.2100]]="","", Table1[[#This Row],[seagrass.weights.ssp126.2100]]*Table1[[#This Row],[seagrass.mn.ssp126.2100]])</f>
        <v/>
      </c>
      <c r="AC234" s="6" t="str">
        <f>IF(Table1[[#This Row],[corals.mn.ssp126.2100]]="","",(Table1[[#This Row],[corals.sd.ssp126.2100]]/Table1[[#This Row],[corals.mn.ssp126.2100]])^-1)</f>
        <v/>
      </c>
      <c r="AD234" s="6" t="str">
        <f>IF( Table1[[#This Row],[Coral.weights.ssp126.2100]]="","", Table1[[#This Row],[Coral.weights.ssp126.2100]]*Table1[[#This Row],[corals.mn.ssp126.2100]])</f>
        <v/>
      </c>
      <c r="AG234" s="8" t="str">
        <f>IF(Table1[[#This Row],[mangrove.mn.ssp126.2100]]="","",(Table1[[#This Row],[mangrove.sd.ssp126.2100]]/Table1[[#This Row],[mangrove.mn.ssp126.2100]])^-1)</f>
        <v/>
      </c>
      <c r="AH234" s="6" t="str">
        <f>IF(Table1[[#This Row],[mangrove.weights.ssp126.2100]]="","",Table1[[#This Row],[mangrove.weights.ssp126.2100]]*Table1[[#This Row],[mangrove.mn.ssp126.2100]])</f>
        <v/>
      </c>
      <c r="AI234" s="7" t="e">
        <f t="shared" si="19"/>
        <v>#DIV/0!</v>
      </c>
      <c r="AL234" s="6" t="str">
        <f>IF(Table1[[#This Row],[seagrass.mn.ssp245.2050]]="","",(Table1[[#This Row],[seagrass.sd.ssp245.2050]]/Table1[[#This Row],[seagrass.mn.ssp245.2050]])^-1)</f>
        <v/>
      </c>
      <c r="AM234" s="6" t="str">
        <f>IF(Table1[[#This Row],[seagrass.weights.ssp245.2050]]="","",Table1[[#This Row],[seagrass.weights.ssp245.2050]]*Table1[[#This Row],[seagrass.mn.ssp245.2050]])</f>
        <v/>
      </c>
      <c r="AS234" s="5"/>
      <c r="AT234" s="8"/>
      <c r="AU234" s="8"/>
      <c r="AV234" s="7" t="e">
        <f t="shared" si="20"/>
        <v>#DIV/0!</v>
      </c>
      <c r="AX234" s="5"/>
      <c r="AY234" s="6"/>
      <c r="AZ234" s="6"/>
      <c r="BB234" s="5"/>
      <c r="BC234" s="8"/>
      <c r="BD234" s="8"/>
      <c r="BE234" s="5"/>
      <c r="BF234" s="5"/>
      <c r="BG234" s="6"/>
      <c r="BH234" s="6"/>
      <c r="BI234" s="7" t="e">
        <f t="shared" si="21"/>
        <v>#DIV/0!</v>
      </c>
      <c r="BK234" s="5"/>
      <c r="BL234" s="6"/>
      <c r="BM234" s="6"/>
      <c r="BO234" s="5"/>
      <c r="BP234" s="6"/>
      <c r="BQ234" s="6"/>
      <c r="BR234" s="5"/>
      <c r="BS234" s="5"/>
      <c r="BT234" s="6"/>
      <c r="BU234" s="6"/>
      <c r="BV234" s="7" t="e">
        <f t="shared" si="22"/>
        <v>#DIV/0!</v>
      </c>
      <c r="BX234" s="5"/>
      <c r="BY234" s="8"/>
      <c r="BZ234" s="8"/>
      <c r="CA234" s="5"/>
      <c r="CB234" s="5"/>
      <c r="CC234" s="8"/>
      <c r="CD234" s="8"/>
      <c r="CE234" s="5"/>
      <c r="CF234" s="5"/>
      <c r="CG234" s="12"/>
      <c r="CH234" s="17"/>
      <c r="CI234" s="9" t="e">
        <f t="shared" si="23"/>
        <v>#DIV/0!</v>
      </c>
      <c r="CJ234" s="5"/>
      <c r="CL234" s="5"/>
      <c r="CM234" s="5"/>
      <c r="CP234" s="5"/>
      <c r="CT234" s="5"/>
    </row>
    <row r="235" spans="1:98" x14ac:dyDescent="0.25">
      <c r="A235" s="5" t="s">
        <v>278</v>
      </c>
      <c r="B235" s="5">
        <v>39.08934</v>
      </c>
      <c r="C235" s="5">
        <v>-5.0711019999999998</v>
      </c>
      <c r="D235" s="5">
        <v>19770000</v>
      </c>
      <c r="E235" s="5">
        <v>1</v>
      </c>
      <c r="F235" s="5">
        <v>41820000</v>
      </c>
      <c r="G235" s="5">
        <v>1</v>
      </c>
      <c r="H235" s="5">
        <v>36720000</v>
      </c>
      <c r="I235" s="5">
        <v>1</v>
      </c>
      <c r="J235" s="5">
        <v>0.53146213788191887</v>
      </c>
      <c r="K235" s="5">
        <v>5.577995829362329E-2</v>
      </c>
      <c r="L235" s="6">
        <f>IF(Table1[[#This Row],[seagrass.mn.ssp126.2050]]="","",(Table1[[#This Row],[seagrass.sd.ssp126.2050]]/Table1[[#This Row],[seagrass.mn.ssp126.2050]])^-1)</f>
        <v>9.5278331884782919</v>
      </c>
      <c r="M235" s="6">
        <f>IF(Table1[[#This Row],[seagrass.weights.ssp126.2050]]="","",Table1[[#This Row],[seagrass.weights.ssp126.2050]]*Table1[[#This Row],[seagrass.mn.ssp126.2050]])</f>
        <v>5.063682595730973</v>
      </c>
      <c r="N235" s="5">
        <v>0.46273250766226881</v>
      </c>
      <c r="O235" s="5">
        <v>6.9532009921682028E-2</v>
      </c>
      <c r="P235" s="6">
        <f>IF(Table1[[#This Row],[corals.mn.ssp126.2050]]="","",(Table1[[#This Row],[corals.sd.ssp126.2050]]/Table1[[#This Row],[corals.mn.ssp126.2050]])^-1)</f>
        <v>6.6549565902592427</v>
      </c>
      <c r="Q235" s="6">
        <f>IF(Table1[[#This Row],[coral.weights.ssp126.2050]]="","",Table1[[#This Row],[coral.weights.ssp126.2050]]*Table1[[#This Row],[corals.mn.ssp126.2050]])</f>
        <v>3.0794647513942013</v>
      </c>
      <c r="R235" s="5">
        <v>0.58306759166249233</v>
      </c>
      <c r="S235" s="5">
        <v>0.19818791797998031</v>
      </c>
      <c r="T235" s="6">
        <f>IF(Table1[[#This Row],[mangrove.mn.ssp126.2050]]="","",(Table1[[#This Row],[mangrove.sd.ssp126.2050]]/Table1[[#This Row],[mangrove.mn.ssp126.2050]])^-1)</f>
        <v>2.9419936270857345</v>
      </c>
      <c r="U235" s="6">
        <f>IF(Table1[[#This Row],[mangrove.weights.ssp126.2050]]="","",Table1[[#This Row],[mangrove.weights.ssp126.2050]]*Table1[[#This Row],[mangrove.mn.ssp126.2050]])</f>
        <v>1.7153811388312799</v>
      </c>
      <c r="V235" s="7">
        <f t="shared" si="18"/>
        <v>0.51548445160192768</v>
      </c>
      <c r="W235" s="5">
        <v>0.53673036594692292</v>
      </c>
      <c r="X235" s="5">
        <v>4.6303058373672143E-2</v>
      </c>
      <c r="Y235" s="6">
        <f>IF(Table1[[#This Row],[seagrass.mn.ssp126.2100]]="", "", (Table1[[#This Row],[seagrass.sd.ssp126.2100]]/Table1[[#This Row],[seagrass.mn.ssp126.2100]])^-1)</f>
        <v>11.5916828131618</v>
      </c>
      <c r="Z235" s="6">
        <f>IF(Table1[[#This Row],[seagrass.weights.ssp126.2100]]="","", Table1[[#This Row],[seagrass.weights.ssp126.2100]]*Table1[[#This Row],[seagrass.mn.ssp126.2100]])</f>
        <v>6.2216081582489897</v>
      </c>
      <c r="AA235" s="5">
        <v>0.47817432961425133</v>
      </c>
      <c r="AB235" s="5">
        <v>5.4797119486372087E-2</v>
      </c>
      <c r="AC235" s="6">
        <f>IF(Table1[[#This Row],[corals.mn.ssp126.2100]]="","",(Table1[[#This Row],[corals.sd.ssp126.2100]]/Table1[[#This Row],[corals.mn.ssp126.2100]])^-1)</f>
        <v>8.7262676231215437</v>
      </c>
      <c r="AD235" s="6">
        <f>IF( Table1[[#This Row],[Coral.weights.ssp126.2100]]="","", Table1[[#This Row],[Coral.weights.ssp126.2100]]*Table1[[#This Row],[corals.mn.ssp126.2100]])</f>
        <v>4.1726771707206902</v>
      </c>
      <c r="AE235" s="5">
        <v>0.59352703533332518</v>
      </c>
      <c r="AF235" s="5">
        <v>0.2032733533617358</v>
      </c>
      <c r="AG235" s="8">
        <f>IF(Table1[[#This Row],[mangrove.mn.ssp126.2100]]="","",(Table1[[#This Row],[mangrove.sd.ssp126.2100]]/Table1[[#This Row],[mangrove.mn.ssp126.2100]])^-1)</f>
        <v>2.9198467261821186</v>
      </c>
      <c r="AH235" s="6">
        <f>IF(Table1[[#This Row],[mangrove.weights.ssp126.2100]]="","",Table1[[#This Row],[mangrove.weights.ssp126.2100]]*Table1[[#This Row],[mangrove.mn.ssp126.2100]])</f>
        <v>1.7330079710185882</v>
      </c>
      <c r="AI235" s="7">
        <f t="shared" si="19"/>
        <v>0.52187792221444784</v>
      </c>
      <c r="AJ235" s="5">
        <v>0.62578565683482035</v>
      </c>
      <c r="AK235" s="5">
        <v>8.3704076369792973E-3</v>
      </c>
      <c r="AL235" s="6">
        <f>IF(Table1[[#This Row],[seagrass.mn.ssp245.2050]]="","",(Table1[[#This Row],[seagrass.sd.ssp245.2050]]/Table1[[#This Row],[seagrass.mn.ssp245.2050]])^-1)</f>
        <v>74.761670395858175</v>
      </c>
      <c r="AM235" s="6">
        <f>IF(Table1[[#This Row],[seagrass.weights.ssp245.2050]]="","",Table1[[#This Row],[seagrass.weights.ssp245.2050]]*Table1[[#This Row],[seagrass.mn.ssp245.2050]])</f>
        <v>46.784781014740453</v>
      </c>
      <c r="AN235" s="5">
        <v>0.62757236547275153</v>
      </c>
      <c r="AO235" s="5">
        <v>5.6847432668575967E-3</v>
      </c>
      <c r="AP235" s="6">
        <f>(Table1[[#This Row],[corals.sd.ssp245.2050]]/Table1[[#This Row],[corals.mn.ssp245.2050]])^-1</f>
        <v>110.39590286012336</v>
      </c>
      <c r="AQ235" s="6">
        <f>Table1[[#This Row],[coral.weights.ssp245.2050]]*Table1[[#This Row],[corals.mn.ssp245.2050]]</f>
        <v>69.281417896427712</v>
      </c>
      <c r="AR235" s="5">
        <v>0.59277064109300781</v>
      </c>
      <c r="AS235" s="5">
        <v>0.21590023870185199</v>
      </c>
      <c r="AT235" s="8">
        <f>(Table1[[#This Row],[mangrove.sd.ssp245.2050]]/Table1[[#This Row],[mangrove.mn.ssp245.2050]])^-1</f>
        <v>2.7455765897118622</v>
      </c>
      <c r="AU235" s="8">
        <f>Table1[[#This Row],[mangrove.mn.ssp245.2050]]*Table1[[#This Row],[mangrove.weights.ssp245.2050]]</f>
        <v>1.6274971952534547</v>
      </c>
      <c r="AV235" s="7">
        <f t="shared" si="20"/>
        <v>0.62635297068235418</v>
      </c>
      <c r="AW235" s="5">
        <v>0.62578565683482035</v>
      </c>
      <c r="AX235" s="5">
        <v>8.3704076369792973E-3</v>
      </c>
      <c r="AY235" s="6">
        <f>(Table1[[#This Row],[seagrass.sd.ssp245.2100]]/Table1[[#This Row],[seagrass.mn.ssp245.2100]])^-1</f>
        <v>74.761670395858175</v>
      </c>
      <c r="AZ235" s="6">
        <f>Table1[[#This Row],[seagrass.weights.ssp245.2100]]*Table1[[#This Row],[seagrass.mn.ssp245.2100]]</f>
        <v>46.784781014740453</v>
      </c>
      <c r="BA235" s="5">
        <v>0.62757236547275153</v>
      </c>
      <c r="BB235" s="5">
        <v>5.6847432668575967E-3</v>
      </c>
      <c r="BC235" s="8">
        <f>(Table1[[#This Row],[corals.sd.ssp245.2100]]/Table1[[#This Row],[corals.mn.ssp245.2100]])^-1</f>
        <v>110.39590286012336</v>
      </c>
      <c r="BD235" s="8">
        <f>Table1[[#This Row],[corals.weights.ssp245.2100]]*Table1[[#This Row],[corals.mn.ssp245.2100]]</f>
        <v>69.281417896427712</v>
      </c>
      <c r="BE235" s="5">
        <v>0.59768072008357664</v>
      </c>
      <c r="BF235" s="5">
        <v>0.2254775998341807</v>
      </c>
      <c r="BG235" s="6">
        <f>(Table1[[#This Row],[mangrove.sd.ssp245.2100]]/Table1[[#This Row],[mangrove.mn.ssp245.2100]])^-1</f>
        <v>2.6507321371307802</v>
      </c>
      <c r="BH235" s="6">
        <f>Table1[[#This Row],[mangrove.weights.ssp245.2100]]*Table1[[#This Row],[mangrove.mn.ssp245.2100]]</f>
        <v>1.5842914924690028</v>
      </c>
      <c r="BI235" s="7">
        <f t="shared" si="21"/>
        <v>0.62643923098808763</v>
      </c>
      <c r="BJ235" s="5">
        <v>0.63087762394958058</v>
      </c>
      <c r="BK235" s="5">
        <v>6.0984803392336324E-3</v>
      </c>
      <c r="BL235" s="6">
        <f>(Table1[[#This Row],[seagrass.sd.ssp370.2050]]/Table1[[#This Row],[seagrass.mn.ssp370.2050]])^-1</f>
        <v>103.44833283972841</v>
      </c>
      <c r="BM235" s="6">
        <f>Table1[[#This Row],[seagrass.mn.ssp370.2050]]*Table1[[#This Row],[seagrass.weights.ssp370.2050]]</f>
        <v>65.263238423473226</v>
      </c>
      <c r="BN235" s="5">
        <v>0.63490446577184501</v>
      </c>
      <c r="BO235" s="5">
        <v>4.6844124168002304E-3</v>
      </c>
      <c r="BP235" s="6">
        <f>(Table1[[#This Row],[corals.sd.ssp370.2050]]/Table1[[#This Row],[corals.mn.ssp370.2050]])^-1</f>
        <v>135.53556119329212</v>
      </c>
      <c r="BQ235" s="6">
        <f>Table1[[#This Row],[corals.weights.ssp370.2050]]*Table1[[#This Row],[corals.mn.ssp370.2050]]</f>
        <v>86.052133072514337</v>
      </c>
      <c r="BR235" s="5">
        <v>0.58293905951236302</v>
      </c>
      <c r="BS235" s="5">
        <v>0.21342097266648619</v>
      </c>
      <c r="BT235" s="6">
        <f>(Table1[[#This Row],[mangrove.sd.ssp370.2050]]/Table1[[#This Row],[mangrove.mn.ssp370.2050]])^-1</f>
        <v>2.7314047547863267</v>
      </c>
      <c r="BU235" s="6">
        <f>Table1[[#This Row],[mangrove.weights.ssp370.2050]]*Table1[[#This Row],[mangrove.mn.ssp370.2050]]</f>
        <v>1.5922425189027378</v>
      </c>
      <c r="BV235" s="7">
        <f t="shared" si="22"/>
        <v>0.6325938605529573</v>
      </c>
      <c r="BW235" s="5">
        <v>0.63087762394958058</v>
      </c>
      <c r="BX235" s="5">
        <v>6.0984803392336324E-3</v>
      </c>
      <c r="BY235" s="8">
        <f>(Table1[[#This Row],[seagrass.sd.ssp370.2100]]/Table1[[#This Row],[seagrass.mn.ssp370.2100]])^-1</f>
        <v>103.44833283972841</v>
      </c>
      <c r="BZ235" s="8">
        <f>Table1[[#This Row],[seagrass.imp.ssp370.2100]]*Table1[[#This Row],[seagrass.mn.ssp370.2100]]</f>
        <v>65.263238423473226</v>
      </c>
      <c r="CA235" s="5">
        <v>0.63490446577184501</v>
      </c>
      <c r="CB235" s="5">
        <v>4.6844124168002304E-3</v>
      </c>
      <c r="CC235" s="8">
        <f>(Table1[[#This Row],[corals.sd.ssp370.2100]]/Table1[[#This Row],[corals.mn.ssp370.2100]])^-1</f>
        <v>135.53556119329212</v>
      </c>
      <c r="CD235" s="8">
        <f>Table1[[#This Row],[corals.weights.ssp370.2100]]*Table1[[#This Row],[corals.mn.ssp370.2100]]</f>
        <v>86.052133072514337</v>
      </c>
      <c r="CE235" s="5">
        <v>0.59865161860962934</v>
      </c>
      <c r="CF235" s="5">
        <v>0.24596524579901091</v>
      </c>
      <c r="CG235" s="12">
        <f>(Table1[[#This Row],[mangrove.sd.ssp370.2100]]/Table1[[#This Row],[mangrove.mn.ssp370.2100]])^-1</f>
        <v>2.4338870179196537</v>
      </c>
      <c r="CH235" s="17">
        <f>Table1[[#This Row],[mangrove.weights.ssp370.2100]]*Table1[[#This Row],[mangrove.mn.ssp370.2100]]</f>
        <v>1.4570504027905646</v>
      </c>
      <c r="CI235" s="9">
        <f t="shared" si="23"/>
        <v>0.63281346234618274</v>
      </c>
      <c r="CJ235" s="5"/>
      <c r="CL235" s="5"/>
      <c r="CM235" s="5"/>
      <c r="CP235" s="5"/>
      <c r="CT235" s="5"/>
    </row>
    <row r="236" spans="1:98" x14ac:dyDescent="0.25">
      <c r="A236" s="5" t="s">
        <v>279</v>
      </c>
      <c r="B236" s="5">
        <v>39.33934</v>
      </c>
      <c r="C236" s="5">
        <v>-5.0711019999999998</v>
      </c>
      <c r="D236" s="5">
        <v>4740000</v>
      </c>
      <c r="E236" s="5">
        <v>1</v>
      </c>
      <c r="F236" s="5">
        <v>2080000</v>
      </c>
      <c r="G236" s="5">
        <v>1</v>
      </c>
      <c r="I236" s="5">
        <v>0</v>
      </c>
      <c r="J236" s="5">
        <v>0.42042651005121212</v>
      </c>
      <c r="K236" s="5">
        <v>3.4240842404273691E-2</v>
      </c>
      <c r="L236" s="6">
        <f>IF(Table1[[#This Row],[seagrass.mn.ssp126.2050]]="","",(Table1[[#This Row],[seagrass.sd.ssp126.2050]]/Table1[[#This Row],[seagrass.mn.ssp126.2050]])^-1)</f>
        <v>12.278509538034543</v>
      </c>
      <c r="M236" s="6">
        <f>IF(Table1[[#This Row],[seagrass.weights.ssp126.2050]]="","",Table1[[#This Row],[seagrass.weights.ssp126.2050]]*Table1[[#This Row],[seagrass.mn.ssp126.2050]])</f>
        <v>5.1622109137063834</v>
      </c>
      <c r="N236" s="5">
        <v>0.45414041827331519</v>
      </c>
      <c r="O236" s="5">
        <v>3.0232857033666079E-2</v>
      </c>
      <c r="P236" s="6">
        <f>IF(Table1[[#This Row],[corals.mn.ssp126.2050]]="","",(Table1[[#This Row],[corals.sd.ssp126.2050]]/Table1[[#This Row],[corals.mn.ssp126.2050]])^-1)</f>
        <v>15.021419172114726</v>
      </c>
      <c r="Q236" s="6">
        <f>IF(Table1[[#This Row],[coral.weights.ssp126.2050]]="","",Table1[[#This Row],[coral.weights.ssp126.2050]]*Table1[[#This Row],[corals.mn.ssp126.2050]])</f>
        <v>6.8218335858829775</v>
      </c>
      <c r="T236" s="6" t="str">
        <f>IF(Table1[[#This Row],[mangrove.mn.ssp126.2050]]="","",(Table1[[#This Row],[mangrove.sd.ssp126.2050]]/Table1[[#This Row],[mangrove.mn.ssp126.2050]])^-1)</f>
        <v/>
      </c>
      <c r="U236" s="6" t="str">
        <f>IF(Table1[[#This Row],[mangrove.weights.ssp126.2050]]="","",Table1[[#This Row],[mangrove.weights.ssp126.2050]]*Table1[[#This Row],[mangrove.mn.ssp126.2050]])</f>
        <v/>
      </c>
      <c r="V236" s="7">
        <f t="shared" si="18"/>
        <v>0.43897713531882099</v>
      </c>
      <c r="W236" s="5">
        <v>0.40956945241031723</v>
      </c>
      <c r="X236" s="5">
        <v>2.5581190171952241E-2</v>
      </c>
      <c r="Y236" s="6">
        <f>IF(Table1[[#This Row],[seagrass.mn.ssp126.2100]]="", "", (Table1[[#This Row],[seagrass.sd.ssp126.2100]]/Table1[[#This Row],[seagrass.mn.ssp126.2100]])^-1)</f>
        <v>16.010570644182845</v>
      </c>
      <c r="Z236" s="6">
        <f>IF(Table1[[#This Row],[seagrass.weights.ssp126.2100]]="","", Table1[[#This Row],[seagrass.weights.ssp126.2100]]*Table1[[#This Row],[seagrass.mn.ssp126.2100]])</f>
        <v>6.5574406515146677</v>
      </c>
      <c r="AA236" s="5">
        <v>0.44255872124745932</v>
      </c>
      <c r="AB236" s="5">
        <v>1.9570950207501419E-2</v>
      </c>
      <c r="AC236" s="6">
        <f>IF(Table1[[#This Row],[corals.mn.ssp126.2100]]="","",(Table1[[#This Row],[corals.sd.ssp126.2100]]/Table1[[#This Row],[corals.mn.ssp126.2100]])^-1)</f>
        <v>22.613042113705312</v>
      </c>
      <c r="AD236" s="6">
        <f>IF( Table1[[#This Row],[Coral.weights.ssp126.2100]]="","", Table1[[#This Row],[Coral.weights.ssp126.2100]]*Table1[[#This Row],[corals.mn.ssp126.2100]])</f>
        <v>10.007599001356368</v>
      </c>
      <c r="AG236" s="8" t="str">
        <f>IF(Table1[[#This Row],[mangrove.mn.ssp126.2100]]="","",(Table1[[#This Row],[mangrove.sd.ssp126.2100]]/Table1[[#This Row],[mangrove.mn.ssp126.2100]])^-1)</f>
        <v/>
      </c>
      <c r="AH236" s="6" t="str">
        <f>IF(Table1[[#This Row],[mangrove.weights.ssp126.2100]]="","",Table1[[#This Row],[mangrove.weights.ssp126.2100]]*Table1[[#This Row],[mangrove.mn.ssp126.2100]])</f>
        <v/>
      </c>
      <c r="AI236" s="7">
        <f t="shared" si="19"/>
        <v>0.42888374416730179</v>
      </c>
      <c r="AJ236" s="5">
        <v>0.38722828209379168</v>
      </c>
      <c r="AK236" s="5">
        <v>1.711640730197575E-2</v>
      </c>
      <c r="AL236" s="6">
        <f>IF(Table1[[#This Row],[seagrass.mn.ssp245.2050]]="","",(Table1[[#This Row],[seagrass.sd.ssp245.2050]]/Table1[[#This Row],[seagrass.mn.ssp245.2050]])^-1)</f>
        <v>22.623221991749041</v>
      </c>
      <c r="AM236" s="6">
        <f>IF(Table1[[#This Row],[seagrass.weights.ssp245.2050]]="","",Table1[[#This Row],[seagrass.weights.ssp245.2050]]*Table1[[#This Row],[seagrass.mn.ssp245.2050]])</f>
        <v>8.76035138729147</v>
      </c>
      <c r="AN236" s="5">
        <v>0.42366655443871409</v>
      </c>
      <c r="AO236" s="5">
        <v>2.2288515421656181E-2</v>
      </c>
      <c r="AP236" s="6">
        <f>(Table1[[#This Row],[corals.sd.ssp245.2050]]/Table1[[#This Row],[corals.mn.ssp245.2050]])^-1</f>
        <v>19.008289534935429</v>
      </c>
      <c r="AQ236" s="6">
        <f>Table1[[#This Row],[coral.weights.ssp245.2050]]*Table1[[#This Row],[corals.mn.ssp245.2050]]</f>
        <v>8.0531765330395597</v>
      </c>
      <c r="AS236" s="5"/>
      <c r="AT236" s="8"/>
      <c r="AU236" s="8"/>
      <c r="AV236" s="7">
        <f t="shared" si="20"/>
        <v>0.40386542077757842</v>
      </c>
      <c r="AW236" s="5">
        <v>0.38260181841683399</v>
      </c>
      <c r="AX236" s="5">
        <v>1.159180026252115E-3</v>
      </c>
      <c r="AY236" s="6">
        <f>(Table1[[#This Row],[seagrass.sd.ssp245.2100]]/Table1[[#This Row],[seagrass.mn.ssp245.2100]])^-1</f>
        <v>330.06246635724926</v>
      </c>
      <c r="AZ236" s="6">
        <f>Table1[[#This Row],[seagrass.weights.ssp245.2100]]*Table1[[#This Row],[seagrass.mn.ssp245.2100]]</f>
        <v>126.28249981942866</v>
      </c>
      <c r="BA236" s="5">
        <v>0.42871193181242268</v>
      </c>
      <c r="BB236" s="5">
        <v>3.8282086083973972E-3</v>
      </c>
      <c r="BC236" s="8">
        <f>(Table1[[#This Row],[corals.sd.ssp245.2100]]/Table1[[#This Row],[corals.mn.ssp245.2100]])^-1</f>
        <v>111.9876097849052</v>
      </c>
      <c r="BD236" s="8">
        <f>Table1[[#This Row],[corals.weights.ssp245.2100]]*Table1[[#This Row],[corals.mn.ssp245.2100]]</f>
        <v>48.010424529942476</v>
      </c>
      <c r="BE236" s="5"/>
      <c r="BF236" s="5"/>
      <c r="BG236" s="6"/>
      <c r="BH236" s="6"/>
      <c r="BI236" s="7">
        <f t="shared" si="21"/>
        <v>0.39428321304784036</v>
      </c>
      <c r="BJ236" s="5">
        <v>0.50332441859613264</v>
      </c>
      <c r="BK236" s="5">
        <v>2.8210648055790751E-3</v>
      </c>
      <c r="BL236" s="6">
        <f>(Table1[[#This Row],[seagrass.sd.ssp370.2050]]/Table1[[#This Row],[seagrass.mn.ssp370.2050]])^-1</f>
        <v>178.41646799489814</v>
      </c>
      <c r="BM236" s="6">
        <f>Table1[[#This Row],[seagrass.mn.ssp370.2050]]*Table1[[#This Row],[seagrass.weights.ssp370.2050]]</f>
        <v>89.801365021507607</v>
      </c>
      <c r="BN236" s="5">
        <v>0.5232196620408478</v>
      </c>
      <c r="BO236" s="5">
        <v>1.784824437082395E-3</v>
      </c>
      <c r="BP236" s="6">
        <f>(Table1[[#This Row],[corals.sd.ssp370.2050]]/Table1[[#This Row],[corals.mn.ssp370.2050]])^-1</f>
        <v>293.14909140091169</v>
      </c>
      <c r="BQ236" s="6">
        <f>Table1[[#This Row],[corals.weights.ssp370.2050]]*Table1[[#This Row],[corals.mn.ssp370.2050]]</f>
        <v>153.38136853036661</v>
      </c>
      <c r="BR236" s="5"/>
      <c r="BS236" s="5"/>
      <c r="BT236" s="6"/>
      <c r="BU236" s="6"/>
      <c r="BV236" s="7">
        <f t="shared" si="22"/>
        <v>0.51569231193102916</v>
      </c>
      <c r="BW236" s="5">
        <v>0.50332441859613264</v>
      </c>
      <c r="BX236" s="5">
        <v>2.8210648055790751E-3</v>
      </c>
      <c r="BY236" s="8">
        <f>(Table1[[#This Row],[seagrass.sd.ssp370.2100]]/Table1[[#This Row],[seagrass.mn.ssp370.2100]])^-1</f>
        <v>178.41646799489814</v>
      </c>
      <c r="BZ236" s="8">
        <f>Table1[[#This Row],[seagrass.imp.ssp370.2100]]*Table1[[#This Row],[seagrass.mn.ssp370.2100]]</f>
        <v>89.801365021507607</v>
      </c>
      <c r="CA236" s="5">
        <v>0.5232196620408478</v>
      </c>
      <c r="CB236" s="5">
        <v>1.784824437082395E-3</v>
      </c>
      <c r="CC236" s="8">
        <f>(Table1[[#This Row],[corals.sd.ssp370.2100]]/Table1[[#This Row],[corals.mn.ssp370.2100]])^-1</f>
        <v>293.14909140091169</v>
      </c>
      <c r="CD236" s="8">
        <f>Table1[[#This Row],[corals.weights.ssp370.2100]]*Table1[[#This Row],[corals.mn.ssp370.2100]]</f>
        <v>153.38136853036661</v>
      </c>
      <c r="CE236" s="5"/>
      <c r="CF236" s="5"/>
      <c r="CG236" s="12"/>
      <c r="CH236" s="17"/>
      <c r="CI236" s="9">
        <f t="shared" si="23"/>
        <v>0.51569231193102916</v>
      </c>
      <c r="CJ236" s="5"/>
      <c r="CL236" s="5"/>
      <c r="CM236" s="5"/>
      <c r="CP236" s="5"/>
      <c r="CT236" s="5"/>
    </row>
    <row r="237" spans="1:98" x14ac:dyDescent="0.25">
      <c r="A237" s="5" t="s">
        <v>280</v>
      </c>
      <c r="B237" s="5">
        <v>39.58934</v>
      </c>
      <c r="C237" s="5">
        <v>-5.0711019999999998</v>
      </c>
      <c r="D237" s="5">
        <v>45380000</v>
      </c>
      <c r="E237" s="5">
        <v>1</v>
      </c>
      <c r="F237" s="5">
        <v>25760000</v>
      </c>
      <c r="G237" s="5">
        <v>1</v>
      </c>
      <c r="H237" s="5">
        <v>10180000</v>
      </c>
      <c r="I237" s="5">
        <v>1</v>
      </c>
      <c r="J237" s="5">
        <v>0.56751821224112764</v>
      </c>
      <c r="K237" s="5">
        <v>1.9159806426705079E-2</v>
      </c>
      <c r="L237" s="6">
        <f>IF(Table1[[#This Row],[seagrass.mn.ssp126.2050]]="","",(Table1[[#This Row],[seagrass.sd.ssp126.2050]]/Table1[[#This Row],[seagrass.mn.ssp126.2050]])^-1)</f>
        <v>29.620247699899334</v>
      </c>
      <c r="M237" s="6">
        <f>IF(Table1[[#This Row],[seagrass.weights.ssp126.2050]]="","",Table1[[#This Row],[seagrass.weights.ssp126.2050]]*Table1[[#This Row],[seagrass.mn.ssp126.2050]])</f>
        <v>16.810030020786243</v>
      </c>
      <c r="N237" s="5">
        <v>0.61906282143746783</v>
      </c>
      <c r="O237" s="5">
        <v>1.5416087042891191E-2</v>
      </c>
      <c r="P237" s="6">
        <f>IF(Table1[[#This Row],[corals.mn.ssp126.2050]]="","",(Table1[[#This Row],[corals.sd.ssp126.2050]]/Table1[[#This Row],[corals.mn.ssp126.2050]])^-1)</f>
        <v>40.156936044476723</v>
      </c>
      <c r="Q237" s="6">
        <f>IF(Table1[[#This Row],[coral.weights.ssp126.2050]]="","",Table1[[#This Row],[coral.weights.ssp126.2050]]*Table1[[#This Row],[corals.mn.ssp126.2050]])</f>
        <v>24.859666127977707</v>
      </c>
      <c r="R237" s="5">
        <v>0.57660143220716986</v>
      </c>
      <c r="S237" s="5">
        <v>0.1172582119003074</v>
      </c>
      <c r="T237" s="6">
        <f>IF(Table1[[#This Row],[mangrove.mn.ssp126.2050]]="","",(Table1[[#This Row],[mangrove.sd.ssp126.2050]]/Table1[[#This Row],[mangrove.mn.ssp126.2050]])^-1)</f>
        <v>4.9173650430333593</v>
      </c>
      <c r="U237" s="6">
        <f>IF(Table1[[#This Row],[mangrove.weights.ssp126.2050]]="","",Table1[[#This Row],[mangrove.weights.ssp126.2050]]*Table1[[#This Row],[mangrove.mn.ssp126.2050]])</f>
        <v>2.8353597264985066</v>
      </c>
      <c r="V237" s="7">
        <f t="shared" si="18"/>
        <v>0.59582736086845833</v>
      </c>
      <c r="W237" s="5">
        <v>0.58113278225711806</v>
      </c>
      <c r="X237" s="5">
        <v>1.039294467243375E-2</v>
      </c>
      <c r="Y237" s="6">
        <f>IF(Table1[[#This Row],[seagrass.mn.ssp126.2100]]="", "", (Table1[[#This Row],[seagrass.sd.ssp126.2100]]/Table1[[#This Row],[seagrass.mn.ssp126.2100]])^-1)</f>
        <v>55.91608543808713</v>
      </c>
      <c r="Z237" s="6">
        <f>IF(Table1[[#This Row],[seagrass.weights.ssp126.2100]]="","", Table1[[#This Row],[seagrass.weights.ssp126.2100]]*Table1[[#This Row],[seagrass.mn.ssp126.2100]])</f>
        <v>32.494670303562302</v>
      </c>
      <c r="AA237" s="5">
        <v>0.63571255853306707</v>
      </c>
      <c r="AB237" s="5">
        <v>1.17502338887842E-3</v>
      </c>
      <c r="AC237" s="6">
        <f>IF(Table1[[#This Row],[corals.mn.ssp126.2100]]="","",(Table1[[#This Row],[corals.sd.ssp126.2100]]/Table1[[#This Row],[corals.mn.ssp126.2100]])^-1)</f>
        <v>541.02119545030132</v>
      </c>
      <c r="AD237" s="6">
        <f>IF( Table1[[#This Row],[Coral.weights.ssp126.2100]]="","", Table1[[#This Row],[Coral.weights.ssp126.2100]]*Table1[[#This Row],[corals.mn.ssp126.2100]])</f>
        <v>343.93396838032959</v>
      </c>
      <c r="AE237" s="5">
        <v>0.58495535606312121</v>
      </c>
      <c r="AF237" s="5">
        <v>0.1243018034597263</v>
      </c>
      <c r="AG237" s="8">
        <f>IF(Table1[[#This Row],[mangrove.mn.ssp126.2100]]="","",(Table1[[#This Row],[mangrove.sd.ssp126.2100]]/Table1[[#This Row],[mangrove.mn.ssp126.2100]])^-1)</f>
        <v>4.7059281505327988</v>
      </c>
      <c r="AH237" s="6">
        <f>IF(Table1[[#This Row],[mangrove.weights.ssp126.2100]]="","",Table1[[#This Row],[mangrove.weights.ssp126.2100]]*Table1[[#This Row],[mangrove.mn.ssp126.2100]])</f>
        <v>2.7527578769023786</v>
      </c>
      <c r="AI237" s="7">
        <f t="shared" si="19"/>
        <v>0.6302429593886838</v>
      </c>
      <c r="AJ237" s="5">
        <v>0.51331128835285378</v>
      </c>
      <c r="AK237" s="5">
        <v>5.6567311724885702E-3</v>
      </c>
      <c r="AL237" s="6">
        <f>IF(Table1[[#This Row],[seagrass.mn.ssp245.2050]]="","",(Table1[[#This Row],[seagrass.sd.ssp245.2050]]/Table1[[#This Row],[seagrass.mn.ssp245.2050]])^-1)</f>
        <v>90.743447531913091</v>
      </c>
      <c r="AM237" s="6">
        <f>IF(Table1[[#This Row],[seagrass.weights.ssp245.2050]]="","",Table1[[#This Row],[seagrass.weights.ssp245.2050]]*Table1[[#This Row],[seagrass.mn.ssp245.2050]])</f>
        <v>46.579635962185897</v>
      </c>
      <c r="AN237" s="5">
        <v>0.56456294056647627</v>
      </c>
      <c r="AO237" s="5">
        <v>1.887337582322442E-3</v>
      </c>
      <c r="AP237" s="6">
        <f>(Table1[[#This Row],[corals.sd.ssp245.2050]]/Table1[[#This Row],[corals.mn.ssp245.2050]])^-1</f>
        <v>299.1319337114877</v>
      </c>
      <c r="AQ237" s="6">
        <f>Table1[[#This Row],[coral.weights.ssp245.2050]]*Table1[[#This Row],[corals.mn.ssp245.2050]]</f>
        <v>168.87880411349374</v>
      </c>
      <c r="AR237" s="5">
        <v>0.5275530664596696</v>
      </c>
      <c r="AS237" s="5">
        <v>9.3621255555925306E-2</v>
      </c>
      <c r="AT237" s="8">
        <f>(Table1[[#This Row],[mangrove.sd.ssp245.2050]]/Table1[[#This Row],[mangrove.mn.ssp245.2050]])^-1</f>
        <v>5.6349710685575261</v>
      </c>
      <c r="AU237" s="8">
        <f>Table1[[#This Row],[mangrove.mn.ssp245.2050]]*Table1[[#This Row],[mangrove.weights.ssp245.2050]]</f>
        <v>2.9727462666290441</v>
      </c>
      <c r="AV237" s="7">
        <f t="shared" si="20"/>
        <v>0.55227678634824029</v>
      </c>
      <c r="AW237" s="5">
        <v>0.53005339447122091</v>
      </c>
      <c r="AX237" s="5">
        <v>9.5317080311510603E-4</v>
      </c>
      <c r="AY237" s="6">
        <f>(Table1[[#This Row],[seagrass.sd.ssp245.2100]]/Table1[[#This Row],[seagrass.mn.ssp245.2100]])^-1</f>
        <v>556.09487065584301</v>
      </c>
      <c r="AZ237" s="6">
        <f>Table1[[#This Row],[seagrass.weights.ssp245.2100]]*Table1[[#This Row],[seagrass.mn.ssp245.2100]]</f>
        <v>294.7599738391641</v>
      </c>
      <c r="BA237" s="5">
        <v>0.57742663993892418</v>
      </c>
      <c r="BB237" s="5">
        <v>4.8530428159576098E-3</v>
      </c>
      <c r="BC237" s="8">
        <f>(Table1[[#This Row],[corals.sd.ssp245.2100]]/Table1[[#This Row],[corals.mn.ssp245.2100]])^-1</f>
        <v>118.98239142672503</v>
      </c>
      <c r="BD237" s="8">
        <f>Table1[[#This Row],[corals.weights.ssp245.2100]]*Table1[[#This Row],[corals.mn.ssp245.2100]]</f>
        <v>68.703602493431688</v>
      </c>
      <c r="BE237" s="5">
        <v>0.53669452567291986</v>
      </c>
      <c r="BF237" s="5">
        <v>8.2770760990543882E-2</v>
      </c>
      <c r="BG237" s="6">
        <f>(Table1[[#This Row],[mangrove.sd.ssp245.2100]]/Table1[[#This Row],[mangrove.mn.ssp245.2100]])^-1</f>
        <v>6.4841076637465545</v>
      </c>
      <c r="BH237" s="6">
        <f>Table1[[#This Row],[mangrove.weights.ssp245.2100]]*Table1[[#This Row],[mangrove.mn.ssp245.2100]]</f>
        <v>3.4799850870066016</v>
      </c>
      <c r="BI237" s="7">
        <f t="shared" si="21"/>
        <v>0.53838667757267877</v>
      </c>
      <c r="BJ237" s="5">
        <v>0.44672392043790632</v>
      </c>
      <c r="BK237" s="5">
        <v>9.816107651018514E-4</v>
      </c>
      <c r="BL237" s="6">
        <f>(Table1[[#This Row],[seagrass.sd.ssp370.2050]]/Table1[[#This Row],[seagrass.mn.ssp370.2050]])^-1</f>
        <v>455.09272750442432</v>
      </c>
      <c r="BM237" s="6">
        <f>Table1[[#This Row],[seagrass.mn.ssp370.2050]]*Table1[[#This Row],[seagrass.weights.ssp370.2050]]</f>
        <v>203.30080739355623</v>
      </c>
      <c r="BN237" s="5">
        <v>0.47551827649646389</v>
      </c>
      <c r="BO237" s="5">
        <f>NonZeroMin!$C$17</f>
        <v>8.8537505761509139E-4</v>
      </c>
      <c r="BP237" s="6">
        <f>(Table1[[#This Row],[corals.sd.ssp370.2050]]/Table1[[#This Row],[corals.mn.ssp370.2050]])^-1</f>
        <v>537.08117526752267</v>
      </c>
      <c r="BQ237" s="6">
        <f>Table1[[#This Row],[corals.weights.ssp370.2050]]*Table1[[#This Row],[corals.mn.ssp370.2050]]</f>
        <v>255.39191480190763</v>
      </c>
      <c r="BR237" s="5">
        <v>0.50715799315053955</v>
      </c>
      <c r="BS237" s="5">
        <v>0.1135182076283193</v>
      </c>
      <c r="BT237" s="6">
        <f>(Table1[[#This Row],[mangrove.sd.ssp370.2050]]/Table1[[#This Row],[mangrove.mn.ssp370.2050]])^-1</f>
        <v>4.4676356660869203</v>
      </c>
      <c r="BU237" s="6">
        <f>Table1[[#This Row],[mangrove.weights.ssp370.2050]]*Table1[[#This Row],[mangrove.mn.ssp370.2050]]</f>
        <v>2.2657971385404165</v>
      </c>
      <c r="BV237" s="7">
        <f t="shared" si="22"/>
        <v>0.46251184759610975</v>
      </c>
      <c r="BW237" s="5">
        <v>0.44533412935911548</v>
      </c>
      <c r="BX237" s="5">
        <v>9.8385062738924481E-4</v>
      </c>
      <c r="BY237" s="8">
        <f>(Table1[[#This Row],[seagrass.sd.ssp370.2100]]/Table1[[#This Row],[seagrass.mn.ssp370.2100]])^-1</f>
        <v>452.64404672979498</v>
      </c>
      <c r="BZ237" s="8">
        <f>Table1[[#This Row],[seagrass.imp.ssp370.2100]]*Table1[[#This Row],[seagrass.mn.ssp370.2100]]</f>
        <v>201.57784246000003</v>
      </c>
      <c r="CA237" s="5">
        <v>0.47551827649646389</v>
      </c>
      <c r="CB237" s="5">
        <f>NonZeroMin!$C$20</f>
        <v>8.8537505761509139E-4</v>
      </c>
      <c r="CC237" s="8">
        <f>(Table1[[#This Row],[corals.sd.ssp370.2100]]/Table1[[#This Row],[corals.mn.ssp370.2100]])^-1</f>
        <v>537.08117526752267</v>
      </c>
      <c r="CD237" s="8">
        <f>Table1[[#This Row],[corals.weights.ssp370.2100]]*Table1[[#This Row],[corals.mn.ssp370.2100]]</f>
        <v>255.39191480190763</v>
      </c>
      <c r="CE237" s="5">
        <v>0.56121052514974112</v>
      </c>
      <c r="CF237" s="5">
        <v>8.9969006727764839E-2</v>
      </c>
      <c r="CG237" s="12">
        <f>(Table1[[#This Row],[mangrove.sd.ssp370.2100]]/Table1[[#This Row],[mangrove.mn.ssp370.2100]])^-1</f>
        <v>6.2378206180256628</v>
      </c>
      <c r="CH237" s="17">
        <f>Table1[[#This Row],[mangrove.weights.ssp370.2100]]*Table1[[#This Row],[mangrove.mn.ssp370.2100]]</f>
        <v>3.5007305848320649</v>
      </c>
      <c r="CI237" s="9">
        <f t="shared" si="23"/>
        <v>0.46233692229941581</v>
      </c>
      <c r="CJ237" s="5"/>
      <c r="CL237" s="5"/>
      <c r="CM237" s="5"/>
      <c r="CP237" s="5"/>
      <c r="CT237" s="5"/>
    </row>
    <row r="238" spans="1:98" x14ac:dyDescent="0.25">
      <c r="A238" s="5" t="s">
        <v>281</v>
      </c>
      <c r="B238" s="5">
        <v>39.83934</v>
      </c>
      <c r="C238" s="5">
        <v>-5.0711019999999998</v>
      </c>
      <c r="D238" s="5">
        <v>25780000</v>
      </c>
      <c r="E238" s="5">
        <v>1</v>
      </c>
      <c r="F238" s="5">
        <v>17710000</v>
      </c>
      <c r="G238" s="5">
        <v>1</v>
      </c>
      <c r="H238" s="5">
        <v>27090000</v>
      </c>
      <c r="I238" s="5">
        <v>1</v>
      </c>
      <c r="J238" s="5">
        <v>0.3593684635312126</v>
      </c>
      <c r="K238" s="5">
        <v>0.19700265311144871</v>
      </c>
      <c r="L238" s="6">
        <f>IF(Table1[[#This Row],[seagrass.mn.ssp126.2050]]="","",(Table1[[#This Row],[seagrass.sd.ssp126.2050]]/Table1[[#This Row],[seagrass.mn.ssp126.2050]])^-1)</f>
        <v>1.8241808313510883</v>
      </c>
      <c r="M238" s="6">
        <f>IF(Table1[[#This Row],[seagrass.weights.ssp126.2050]]="","",Table1[[#This Row],[seagrass.weights.ssp126.2050]]*Table1[[#This Row],[seagrass.mn.ssp126.2050]])</f>
        <v>0.65555306256573065</v>
      </c>
      <c r="N238" s="5">
        <v>0.37159540761946741</v>
      </c>
      <c r="O238" s="5">
        <v>0.245079007693118</v>
      </c>
      <c r="P238" s="6">
        <f>IF(Table1[[#This Row],[corals.mn.ssp126.2050]]="","",(Table1[[#This Row],[corals.sd.ssp126.2050]]/Table1[[#This Row],[corals.mn.ssp126.2050]])^-1)</f>
        <v>1.5162269960092634</v>
      </c>
      <c r="Q238" s="6">
        <f>IF(Table1[[#This Row],[coral.weights.ssp126.2050]]="","",Table1[[#This Row],[coral.weights.ssp126.2050]]*Table1[[#This Row],[corals.mn.ssp126.2050]])</f>
        <v>0.56342298862570284</v>
      </c>
      <c r="R238" s="5">
        <v>0.58666164581341973</v>
      </c>
      <c r="S238" s="5">
        <v>0.15302777218849339</v>
      </c>
      <c r="T238" s="6">
        <f>IF(Table1[[#This Row],[mangrove.mn.ssp126.2050]]="","",(Table1[[#This Row],[mangrove.sd.ssp126.2050]]/Table1[[#This Row],[mangrove.mn.ssp126.2050]])^-1)</f>
        <v>3.8336939590990955</v>
      </c>
      <c r="U238" s="6">
        <f>IF(Table1[[#This Row],[mangrove.weights.ssp126.2050]]="","",Table1[[#This Row],[mangrove.weights.ssp126.2050]]*Table1[[#This Row],[mangrove.mn.ssp126.2050]])</f>
        <v>2.2490812075900406</v>
      </c>
      <c r="V238" s="7">
        <f t="shared" si="18"/>
        <v>0.48341344491754484</v>
      </c>
      <c r="W238" s="5">
        <v>0.35819019465568408</v>
      </c>
      <c r="X238" s="5">
        <v>0.18926357379565881</v>
      </c>
      <c r="Y238" s="6">
        <f>IF(Table1[[#This Row],[seagrass.mn.ssp126.2100]]="", "", (Table1[[#This Row],[seagrass.sd.ssp126.2100]]/Table1[[#This Row],[seagrass.mn.ssp126.2100]])^-1)</f>
        <v>1.8925469252863698</v>
      </c>
      <c r="Z238" s="6">
        <f>IF(Table1[[#This Row],[seagrass.weights.ssp126.2100]]="","", Table1[[#This Row],[seagrass.weights.ssp126.2100]]*Table1[[#This Row],[seagrass.mn.ssp126.2100]])</f>
        <v>0.67789175156334125</v>
      </c>
      <c r="AA238" s="5">
        <v>0.37359784635495791</v>
      </c>
      <c r="AB238" s="5">
        <v>0.22773602418249139</v>
      </c>
      <c r="AC238" s="6">
        <f>IF(Table1[[#This Row],[corals.mn.ssp126.2100]]="","",(Table1[[#This Row],[corals.sd.ssp126.2100]]/Table1[[#This Row],[corals.mn.ssp126.2100]])^-1)</f>
        <v>1.6404863819682005</v>
      </c>
      <c r="AD238" s="6">
        <f>IF( Table1[[#This Row],[Coral.weights.ssp126.2100]]="","", Table1[[#This Row],[Coral.weights.ssp126.2100]]*Table1[[#This Row],[corals.mn.ssp126.2100]])</f>
        <v>0.61288217927795652</v>
      </c>
      <c r="AE238" s="5">
        <v>0.5986527939123033</v>
      </c>
      <c r="AF238" s="5">
        <v>0.15754581413347801</v>
      </c>
      <c r="AG238" s="8">
        <f>IF(Table1[[#This Row],[mangrove.mn.ssp126.2100]]="","",(Table1[[#This Row],[mangrove.sd.ssp126.2100]]/Table1[[#This Row],[mangrove.mn.ssp126.2100]])^-1)</f>
        <v>3.7998648025335973</v>
      </c>
      <c r="AH238" s="6">
        <f>IF(Table1[[#This Row],[mangrove.weights.ssp126.2100]]="","",Table1[[#This Row],[mangrove.weights.ssp126.2100]]*Table1[[#This Row],[mangrove.mn.ssp126.2100]])</f>
        <v>2.2747996805257609</v>
      </c>
      <c r="AI238" s="7">
        <f t="shared" si="19"/>
        <v>0.48624344126746094</v>
      </c>
      <c r="AJ238" s="5">
        <v>0.47665469887151052</v>
      </c>
      <c r="AK238" s="5">
        <v>8.5335057798403072E-3</v>
      </c>
      <c r="AL238" s="6">
        <f>IF(Table1[[#This Row],[seagrass.mn.ssp245.2050]]="","",(Table1[[#This Row],[seagrass.sd.ssp245.2050]]/Table1[[#This Row],[seagrass.mn.ssp245.2050]])^-1)</f>
        <v>55.856843736787212</v>
      </c>
      <c r="AM238" s="6">
        <f>IF(Table1[[#This Row],[seagrass.weights.ssp245.2050]]="","",Table1[[#This Row],[seagrass.weights.ssp245.2050]]*Table1[[#This Row],[seagrass.mn.ssp245.2050]])</f>
        <v>26.624427031271328</v>
      </c>
      <c r="AN238" s="5">
        <v>0.51254828137447517</v>
      </c>
      <c r="AO238" s="5">
        <v>1.509080641886174E-2</v>
      </c>
      <c r="AP238" s="6">
        <f>(Table1[[#This Row],[corals.sd.ssp245.2050]]/Table1[[#This Row],[corals.mn.ssp245.2050]])^-1</f>
        <v>33.964273819976235</v>
      </c>
      <c r="AQ238" s="6">
        <f>Table1[[#This Row],[coral.weights.ssp245.2050]]*Table1[[#This Row],[corals.mn.ssp245.2050]]</f>
        <v>17.408330174560898</v>
      </c>
      <c r="AR238" s="5">
        <v>0.5041035362199392</v>
      </c>
      <c r="AS238" s="5">
        <v>0.12722288805276061</v>
      </c>
      <c r="AT238" s="8">
        <f>(Table1[[#This Row],[mangrove.sd.ssp245.2050]]/Table1[[#This Row],[mangrove.mn.ssp245.2050]])^-1</f>
        <v>3.9623651367738355</v>
      </c>
      <c r="AU238" s="8">
        <f>Table1[[#This Row],[mangrove.mn.ssp245.2050]]*Table1[[#This Row],[mangrove.weights.ssp245.2050]]</f>
        <v>1.9974422772422935</v>
      </c>
      <c r="AV238" s="7">
        <f t="shared" si="20"/>
        <v>0.49081350106703286</v>
      </c>
      <c r="AW238" s="5">
        <v>0.49334883803506091</v>
      </c>
      <c r="AX238" s="5">
        <v>5.6453163159113163E-3</v>
      </c>
      <c r="AY238" s="6">
        <f>(Table1[[#This Row],[seagrass.sd.ssp245.2100]]/Table1[[#This Row],[seagrass.mn.ssp245.2100]])^-1</f>
        <v>87.390822839201746</v>
      </c>
      <c r="AZ238" s="6">
        <f>Table1[[#This Row],[seagrass.weights.ssp245.2100]]*Table1[[#This Row],[seagrass.mn.ssp245.2100]]</f>
        <v>43.114160902648045</v>
      </c>
      <c r="BA238" s="5">
        <v>0.53018405322402695</v>
      </c>
      <c r="BB238" s="5">
        <v>4.4878610384203694E-3</v>
      </c>
      <c r="BC238" s="8">
        <f>(Table1[[#This Row],[corals.sd.ssp245.2100]]/Table1[[#This Row],[corals.mn.ssp245.2100]])^-1</f>
        <v>118.13735957623152</v>
      </c>
      <c r="BD238" s="8">
        <f>Table1[[#This Row],[corals.weights.ssp245.2100]]*Table1[[#This Row],[corals.mn.ssp245.2100]]</f>
        <v>62.634544137310741</v>
      </c>
      <c r="BE238" s="5">
        <v>0.52123402940959229</v>
      </c>
      <c r="BF238" s="5">
        <v>0.10299406581042581</v>
      </c>
      <c r="BG238" s="6">
        <f>(Table1[[#This Row],[mangrove.sd.ssp245.2100]]/Table1[[#This Row],[mangrove.mn.ssp245.2100]])^-1</f>
        <v>5.0608161286592228</v>
      </c>
      <c r="BH238" s="6">
        <f>Table1[[#This Row],[mangrove.weights.ssp245.2100]]*Table1[[#This Row],[mangrove.mn.ssp245.2100]]</f>
        <v>2.6378695828421002</v>
      </c>
      <c r="BI238" s="7">
        <f t="shared" si="21"/>
        <v>0.51468298615849695</v>
      </c>
      <c r="BJ238" s="5">
        <v>0.43479383675161498</v>
      </c>
      <c r="BK238" s="5">
        <v>4.0118109361341669E-3</v>
      </c>
      <c r="BL238" s="6">
        <f>(Table1[[#This Row],[seagrass.sd.ssp370.2050]]/Table1[[#This Row],[seagrass.mn.ssp370.2050]])^-1</f>
        <v>108.37844646053735</v>
      </c>
      <c r="BM238" s="6">
        <f>Table1[[#This Row],[seagrass.mn.ssp370.2050]]*Table1[[#This Row],[seagrass.weights.ssp370.2050]]</f>
        <v>47.122280557756518</v>
      </c>
      <c r="BN238" s="5">
        <v>0.46664171762904139</v>
      </c>
      <c r="BO238" s="5">
        <v>1.80064883802426E-3</v>
      </c>
      <c r="BP238" s="6">
        <f>(Table1[[#This Row],[corals.sd.ssp370.2050]]/Table1[[#This Row],[corals.mn.ssp370.2050]])^-1</f>
        <v>259.15198331566876</v>
      </c>
      <c r="BQ238" s="6">
        <f>Table1[[#This Row],[corals.weights.ssp370.2050]]*Table1[[#This Row],[corals.mn.ssp370.2050]]</f>
        <v>120.93112662139634</v>
      </c>
      <c r="BR238" s="5">
        <v>0.46467999830555679</v>
      </c>
      <c r="BS238" s="5">
        <v>0.1825910561195897</v>
      </c>
      <c r="BT238" s="6">
        <f>(Table1[[#This Row],[mangrove.sd.ssp370.2050]]/Table1[[#This Row],[mangrove.mn.ssp370.2050]])^-1</f>
        <v>2.5449220141495337</v>
      </c>
      <c r="BU238" s="6">
        <f>Table1[[#This Row],[mangrove.weights.ssp370.2050]]*Table1[[#This Row],[mangrove.mn.ssp370.2050]]</f>
        <v>1.1825743572227794</v>
      </c>
      <c r="BV238" s="7">
        <f t="shared" si="22"/>
        <v>0.4573014136651995</v>
      </c>
      <c r="BW238" s="5">
        <v>0.43621621202637623</v>
      </c>
      <c r="BX238" s="5">
        <v>2.000268531782774E-3</v>
      </c>
      <c r="BY238" s="8">
        <f>(Table1[[#This Row],[seagrass.sd.ssp370.2100]]/Table1[[#This Row],[seagrass.mn.ssp370.2100]])^-1</f>
        <v>218.07882546529439</v>
      </c>
      <c r="BZ238" s="8">
        <f>Table1[[#This Row],[seagrass.imp.ssp370.2100]]*Table1[[#This Row],[seagrass.mn.ssp370.2100]]</f>
        <v>95.129519167631955</v>
      </c>
      <c r="CA238" s="5">
        <v>0.46536760036025959</v>
      </c>
      <c r="CB238" s="5">
        <v>1.803050792815189E-3</v>
      </c>
      <c r="CC238" s="8">
        <f>(Table1[[#This Row],[corals.sd.ssp370.2100]]/Table1[[#This Row],[corals.mn.ssp370.2100]])^-1</f>
        <v>258.10010578440722</v>
      </c>
      <c r="CD238" s="8">
        <f>Table1[[#This Row],[corals.weights.ssp370.2100]]*Table1[[#This Row],[corals.mn.ssp370.2100]]</f>
        <v>120.11142688161874</v>
      </c>
      <c r="CE238" s="5">
        <v>0.55543285842802903</v>
      </c>
      <c r="CF238" s="5">
        <v>0.13068067171766781</v>
      </c>
      <c r="CG238" s="12">
        <f>(Table1[[#This Row],[mangrove.sd.ssp370.2100]]/Table1[[#This Row],[mangrove.mn.ssp370.2100]])^-1</f>
        <v>4.2503061174037065</v>
      </c>
      <c r="CH238" s="17">
        <f>Table1[[#This Row],[mangrove.weights.ssp370.2100]]*Table1[[#This Row],[mangrove.mn.ssp370.2100]]</f>
        <v>2.3607596759836786</v>
      </c>
      <c r="CI238" s="9">
        <f t="shared" si="23"/>
        <v>0.45293185510056844</v>
      </c>
      <c r="CJ238" s="5"/>
      <c r="CL238" s="5"/>
      <c r="CM238" s="5"/>
      <c r="CP238" s="5"/>
      <c r="CT238" s="5"/>
    </row>
    <row r="239" spans="1:98" x14ac:dyDescent="0.25">
      <c r="A239" s="5" t="s">
        <v>282</v>
      </c>
      <c r="B239" s="5">
        <v>40.08934</v>
      </c>
      <c r="C239" s="5">
        <v>-5.0711019999999998</v>
      </c>
      <c r="E239" s="5">
        <v>0</v>
      </c>
      <c r="G239" s="5">
        <v>0</v>
      </c>
      <c r="I239" s="5">
        <v>0</v>
      </c>
      <c r="L239" s="6" t="str">
        <f>IF(Table1[[#This Row],[seagrass.mn.ssp126.2050]]="","",(Table1[[#This Row],[seagrass.sd.ssp126.2050]]/Table1[[#This Row],[seagrass.mn.ssp126.2050]])^-1)</f>
        <v/>
      </c>
      <c r="M239" s="6" t="str">
        <f>IF(Table1[[#This Row],[seagrass.weights.ssp126.2050]]="","",Table1[[#This Row],[seagrass.weights.ssp126.2050]]*Table1[[#This Row],[seagrass.mn.ssp126.2050]])</f>
        <v/>
      </c>
      <c r="P239" s="6" t="str">
        <f>IF(Table1[[#This Row],[corals.mn.ssp126.2050]]="","",(Table1[[#This Row],[corals.sd.ssp126.2050]]/Table1[[#This Row],[corals.mn.ssp126.2050]])^-1)</f>
        <v/>
      </c>
      <c r="Q239" s="6" t="str">
        <f>IF(Table1[[#This Row],[coral.weights.ssp126.2050]]="","",Table1[[#This Row],[coral.weights.ssp126.2050]]*Table1[[#This Row],[corals.mn.ssp126.2050]])</f>
        <v/>
      </c>
      <c r="T239" s="6" t="str">
        <f>IF(Table1[[#This Row],[mangrove.mn.ssp126.2050]]="","",(Table1[[#This Row],[mangrove.sd.ssp126.2050]]/Table1[[#This Row],[mangrove.mn.ssp126.2050]])^-1)</f>
        <v/>
      </c>
      <c r="U239" s="6" t="str">
        <f>IF(Table1[[#This Row],[mangrove.weights.ssp126.2050]]="","",Table1[[#This Row],[mangrove.weights.ssp126.2050]]*Table1[[#This Row],[mangrove.mn.ssp126.2050]])</f>
        <v/>
      </c>
      <c r="V239" s="7" t="e">
        <f t="shared" si="18"/>
        <v>#DIV/0!</v>
      </c>
      <c r="Y239" s="6" t="str">
        <f>IF(Table1[[#This Row],[seagrass.mn.ssp126.2100]]="", "", (Table1[[#This Row],[seagrass.sd.ssp126.2100]]/Table1[[#This Row],[seagrass.mn.ssp126.2100]])^-1)</f>
        <v/>
      </c>
      <c r="Z239" s="6" t="str">
        <f>IF(Table1[[#This Row],[seagrass.weights.ssp126.2100]]="","", Table1[[#This Row],[seagrass.weights.ssp126.2100]]*Table1[[#This Row],[seagrass.mn.ssp126.2100]])</f>
        <v/>
      </c>
      <c r="AC239" s="6" t="str">
        <f>IF(Table1[[#This Row],[corals.mn.ssp126.2100]]="","",(Table1[[#This Row],[corals.sd.ssp126.2100]]/Table1[[#This Row],[corals.mn.ssp126.2100]])^-1)</f>
        <v/>
      </c>
      <c r="AD239" s="6" t="str">
        <f>IF( Table1[[#This Row],[Coral.weights.ssp126.2100]]="","", Table1[[#This Row],[Coral.weights.ssp126.2100]]*Table1[[#This Row],[corals.mn.ssp126.2100]])</f>
        <v/>
      </c>
      <c r="AG239" s="8" t="str">
        <f>IF(Table1[[#This Row],[mangrove.mn.ssp126.2100]]="","",(Table1[[#This Row],[mangrove.sd.ssp126.2100]]/Table1[[#This Row],[mangrove.mn.ssp126.2100]])^-1)</f>
        <v/>
      </c>
      <c r="AH239" s="6" t="str">
        <f>IF(Table1[[#This Row],[mangrove.weights.ssp126.2100]]="","",Table1[[#This Row],[mangrove.weights.ssp126.2100]]*Table1[[#This Row],[mangrove.mn.ssp126.2100]])</f>
        <v/>
      </c>
      <c r="AI239" s="7" t="e">
        <f t="shared" si="19"/>
        <v>#DIV/0!</v>
      </c>
      <c r="AL239" s="6" t="str">
        <f>IF(Table1[[#This Row],[seagrass.mn.ssp245.2050]]="","",(Table1[[#This Row],[seagrass.sd.ssp245.2050]]/Table1[[#This Row],[seagrass.mn.ssp245.2050]])^-1)</f>
        <v/>
      </c>
      <c r="AM239" s="6" t="str">
        <f>IF(Table1[[#This Row],[seagrass.weights.ssp245.2050]]="","",Table1[[#This Row],[seagrass.weights.ssp245.2050]]*Table1[[#This Row],[seagrass.mn.ssp245.2050]])</f>
        <v/>
      </c>
      <c r="AS239" s="5"/>
      <c r="AT239" s="8"/>
      <c r="AU239" s="8"/>
      <c r="AV239" s="7" t="e">
        <f t="shared" si="20"/>
        <v>#DIV/0!</v>
      </c>
      <c r="AX239" s="5"/>
      <c r="AY239" s="6"/>
      <c r="AZ239" s="6"/>
      <c r="BB239" s="5"/>
      <c r="BC239" s="8"/>
      <c r="BD239" s="8"/>
      <c r="BE239" s="5"/>
      <c r="BF239" s="5"/>
      <c r="BG239" s="6"/>
      <c r="BH239" s="6"/>
      <c r="BI239" s="7" t="e">
        <f t="shared" si="21"/>
        <v>#DIV/0!</v>
      </c>
      <c r="BK239" s="5"/>
      <c r="BL239" s="6"/>
      <c r="BM239" s="6"/>
      <c r="BO239" s="5"/>
      <c r="BP239" s="6"/>
      <c r="BQ239" s="6"/>
      <c r="BR239" s="5"/>
      <c r="BS239" s="5"/>
      <c r="BT239" s="6"/>
      <c r="BU239" s="6"/>
      <c r="BV239" s="7" t="e">
        <f t="shared" si="22"/>
        <v>#DIV/0!</v>
      </c>
      <c r="BX239" s="5"/>
      <c r="BY239" s="8"/>
      <c r="BZ239" s="8"/>
      <c r="CA239" s="5"/>
      <c r="CB239" s="5"/>
      <c r="CC239" s="8"/>
      <c r="CD239" s="8"/>
      <c r="CE239" s="5"/>
      <c r="CF239" s="5"/>
      <c r="CG239" s="12"/>
      <c r="CH239" s="17"/>
      <c r="CI239" s="9" t="e">
        <f t="shared" si="23"/>
        <v>#DIV/0!</v>
      </c>
      <c r="CJ239" s="5"/>
      <c r="CL239" s="5"/>
      <c r="CM239" s="5"/>
      <c r="CP239" s="5"/>
      <c r="CT239" s="5"/>
    </row>
    <row r="240" spans="1:98" x14ac:dyDescent="0.25">
      <c r="A240" s="5" t="s">
        <v>283</v>
      </c>
      <c r="B240" s="5">
        <v>38.83934</v>
      </c>
      <c r="C240" s="5">
        <v>-5.3211019999999998</v>
      </c>
      <c r="E240" s="5">
        <v>0</v>
      </c>
      <c r="F240" s="5">
        <v>200000</v>
      </c>
      <c r="G240" s="5">
        <v>1</v>
      </c>
      <c r="H240" s="5">
        <v>12380000</v>
      </c>
      <c r="I240" s="5">
        <v>1</v>
      </c>
      <c r="J240" s="5">
        <v>0.67338883971610441</v>
      </c>
      <c r="K240" s="28">
        <f>NonZeroMin!$C$2</f>
        <v>9.6277348665939669E-4</v>
      </c>
      <c r="L240" s="6">
        <f>IF(Table1[[#This Row],[seagrass.mn.ssp126.2050]]="","",(Table1[[#This Row],[seagrass.sd.ssp126.2050]]/Table1[[#This Row],[seagrass.mn.ssp126.2050]])^-1)</f>
        <v>699.42603223589936</v>
      </c>
      <c r="M240" s="6">
        <f>IF(Table1[[#This Row],[seagrass.weights.ssp126.2050]]="","",Table1[[#This Row],[seagrass.weights.ssp126.2050]]*Table1[[#This Row],[seagrass.mn.ssp126.2050]])</f>
        <v>470.9856843145709</v>
      </c>
      <c r="P240" s="6" t="str">
        <f>IF(Table1[[#This Row],[corals.mn.ssp126.2050]]="","",(Table1[[#This Row],[corals.sd.ssp126.2050]]/Table1[[#This Row],[corals.mn.ssp126.2050]])^-1)</f>
        <v/>
      </c>
      <c r="Q240" s="6" t="str">
        <f>IF(Table1[[#This Row],[coral.weights.ssp126.2050]]="","",Table1[[#This Row],[coral.weights.ssp126.2050]]*Table1[[#This Row],[corals.mn.ssp126.2050]])</f>
        <v/>
      </c>
      <c r="R240" s="5">
        <v>0.49164154071701532</v>
      </c>
      <c r="S240" s="5">
        <v>0.19685483392169029</v>
      </c>
      <c r="T240" s="6">
        <f>IF(Table1[[#This Row],[mangrove.mn.ssp126.2050]]="","",(Table1[[#This Row],[mangrove.sd.ssp126.2050]]/Table1[[#This Row],[mangrove.mn.ssp126.2050]])^-1)</f>
        <v>2.497482692818163</v>
      </c>
      <c r="U240" s="6">
        <f>IF(Table1[[#This Row],[mangrove.weights.ssp126.2050]]="","",Table1[[#This Row],[mangrove.weights.ssp126.2050]]*Table1[[#This Row],[mangrove.mn.ssp126.2050]])</f>
        <v>1.2278662390112021</v>
      </c>
      <c r="V240" s="7">
        <f t="shared" si="18"/>
        <v>0.67274217277296489</v>
      </c>
      <c r="W240" s="5">
        <v>0.67338883971610441</v>
      </c>
      <c r="X240" s="5">
        <f>NonZeroMin!$C$5</f>
        <v>9.4124857450742275E-4</v>
      </c>
      <c r="Y240" s="6">
        <f>IF(Table1[[#This Row],[seagrass.mn.ssp126.2100]]="", "", (Table1[[#This Row],[seagrass.sd.ssp126.2100]]/Table1[[#This Row],[seagrass.mn.ssp126.2100]])^-1)</f>
        <v>715.42083351202359</v>
      </c>
      <c r="Z240" s="6">
        <f>IF(Table1[[#This Row],[seagrass.weights.ssp126.2100]]="","", Table1[[#This Row],[seagrass.weights.ssp126.2100]]*Table1[[#This Row],[seagrass.mn.ssp126.2100]])</f>
        <v>481.75640498738989</v>
      </c>
      <c r="AC240" s="6" t="str">
        <f>IF(Table1[[#This Row],[corals.mn.ssp126.2100]]="","",(Table1[[#This Row],[corals.sd.ssp126.2100]]/Table1[[#This Row],[corals.mn.ssp126.2100]])^-1)</f>
        <v/>
      </c>
      <c r="AD240" s="6" t="str">
        <f>IF( Table1[[#This Row],[Coral.weights.ssp126.2100]]="","", Table1[[#This Row],[Coral.weights.ssp126.2100]]*Table1[[#This Row],[corals.mn.ssp126.2100]])</f>
        <v/>
      </c>
      <c r="AE240" s="5">
        <v>0.49772530018184191</v>
      </c>
      <c r="AF240" s="5">
        <v>0.20737440671381549</v>
      </c>
      <c r="AG240" s="8">
        <f>IF(Table1[[#This Row],[mangrove.mn.ssp126.2100]]="","",(Table1[[#This Row],[mangrove.sd.ssp126.2100]]/Table1[[#This Row],[mangrove.mn.ssp126.2100]])^-1)</f>
        <v>2.4001288686926618</v>
      </c>
      <c r="AH240" s="6">
        <f>IF(Table1[[#This Row],[mangrove.weights.ssp126.2100]]="","",Table1[[#This Row],[mangrove.weights.ssp126.2100]]*Table1[[#This Row],[mangrove.mn.ssp126.2100]])</f>
        <v>1.1946048616451597</v>
      </c>
      <c r="AI240" s="7">
        <f t="shared" si="19"/>
        <v>0.67280148555049935</v>
      </c>
      <c r="AJ240" s="5">
        <v>0.67338883971610441</v>
      </c>
      <c r="AK240" s="5">
        <f>NonZeroMin!$C$9</f>
        <v>9.4246577305150765E-4</v>
      </c>
      <c r="AL240" s="6">
        <f>IF(Table1[[#This Row],[seagrass.mn.ssp245.2050]]="","",(Table1[[#This Row],[seagrass.sd.ssp245.2050]]/Table1[[#This Row],[seagrass.mn.ssp245.2050]])^-1)</f>
        <v>714.49686447053853</v>
      </c>
      <c r="AM240" s="6">
        <f>IF(Table1[[#This Row],[seagrass.weights.ssp245.2050]]="","",Table1[[#This Row],[seagrass.weights.ssp245.2050]]*Table1[[#This Row],[seagrass.mn.ssp245.2050]])</f>
        <v>481.13421454661062</v>
      </c>
      <c r="AR240" s="5">
        <v>0.52066237047381236</v>
      </c>
      <c r="AS240" s="5">
        <v>0.22348773227210739</v>
      </c>
      <c r="AT240" s="8">
        <f>(Table1[[#This Row],[mangrove.sd.ssp245.2050]]/Table1[[#This Row],[mangrove.mn.ssp245.2050]])^-1</f>
        <v>2.3297134262380013</v>
      </c>
      <c r="AU240" s="8">
        <f>Table1[[#This Row],[mangrove.mn.ssp245.2050]]*Table1[[#This Row],[mangrove.weights.ssp245.2050]]</f>
        <v>1.212994115029745</v>
      </c>
      <c r="AV240" s="7">
        <f t="shared" si="20"/>
        <v>0.67289247292822718</v>
      </c>
      <c r="AW240" s="5">
        <v>0.67338883971610441</v>
      </c>
      <c r="AX240" s="5">
        <f>NonZeroMin!$C$12</f>
        <v>9.4048968592101831E-4</v>
      </c>
      <c r="AY240" s="6">
        <f>(Table1[[#This Row],[seagrass.sd.ssp245.2100]]/Table1[[#This Row],[seagrass.mn.ssp245.2100]])^-1</f>
        <v>715.99811225644339</v>
      </c>
      <c r="AZ240" s="6">
        <f>Table1[[#This Row],[seagrass.weights.ssp245.2100]]*Table1[[#This Row],[seagrass.mn.ssp245.2100]]</f>
        <v>482.14513805128752</v>
      </c>
      <c r="BB240" s="5"/>
      <c r="BC240" s="8"/>
      <c r="BD240" s="8"/>
      <c r="BE240" s="5">
        <v>0.56928996087720307</v>
      </c>
      <c r="BF240" s="5">
        <v>0.18552127975616509</v>
      </c>
      <c r="BG240" s="6">
        <f>(Table1[[#This Row],[mangrove.sd.ssp245.2100]]/Table1[[#This Row],[mangrove.mn.ssp245.2100]])^-1</f>
        <v>3.0685965600573368</v>
      </c>
      <c r="BH240" s="6">
        <f>Table1[[#This Row],[mangrove.weights.ssp245.2100]]*Table1[[#This Row],[mangrove.mn.ssp245.2100]]</f>
        <v>1.7469212156229612</v>
      </c>
      <c r="BI240" s="7">
        <f t="shared" si="21"/>
        <v>0.67294460073577855</v>
      </c>
      <c r="BJ240" s="5">
        <v>0.67338883971610441</v>
      </c>
      <c r="BK240" s="5">
        <f>NonZeroMin!$C$16</f>
        <v>9.4033807947367773E-4</v>
      </c>
      <c r="BL240" s="6">
        <f>(Table1[[#This Row],[seagrass.sd.ssp370.2050]]/Table1[[#This Row],[seagrass.mn.ssp370.2050]])^-1</f>
        <v>716.11354938748298</v>
      </c>
      <c r="BM240" s="6">
        <f>Table1[[#This Row],[seagrass.mn.ssp370.2050]]*Table1[[#This Row],[seagrass.weights.ssp370.2050]]</f>
        <v>482.22287212701838</v>
      </c>
      <c r="BO240" s="5"/>
      <c r="BP240" s="6"/>
      <c r="BQ240" s="6"/>
      <c r="BR240" s="5">
        <v>0.44426258485236497</v>
      </c>
      <c r="BS240" s="5">
        <v>0.13549593096002871</v>
      </c>
      <c r="BT240" s="6">
        <f>(Table1[[#This Row],[mangrove.sd.ssp370.2050]]/Table1[[#This Row],[mangrove.mn.ssp370.2050]])^-1</f>
        <v>3.2787891245488576</v>
      </c>
      <c r="BU240" s="6">
        <f>Table1[[#This Row],[mangrove.weights.ssp370.2050]]*Table1[[#This Row],[mangrove.mn.ssp370.2050]]</f>
        <v>1.4566433316578984</v>
      </c>
      <c r="BV240" s="7">
        <f t="shared" si="22"/>
        <v>0.67234454631405105</v>
      </c>
      <c r="BW240" s="5">
        <v>0.67338883971610441</v>
      </c>
      <c r="BX240" s="5">
        <f>NonZeroMin!$C$19</f>
        <v>9.4033807947367773E-4</v>
      </c>
      <c r="BY240" s="8">
        <f>(Table1[[#This Row],[seagrass.sd.ssp370.2100]]/Table1[[#This Row],[seagrass.mn.ssp370.2100]])^-1</f>
        <v>716.11354938748298</v>
      </c>
      <c r="BZ240" s="8">
        <f>Table1[[#This Row],[seagrass.imp.ssp370.2100]]*Table1[[#This Row],[seagrass.mn.ssp370.2100]]</f>
        <v>482.22287212701838</v>
      </c>
      <c r="CA240" s="5"/>
      <c r="CB240" s="5"/>
      <c r="CC240" s="8"/>
      <c r="CD240" s="8"/>
      <c r="CE240" s="5">
        <v>0.51411391517168448</v>
      </c>
      <c r="CF240" s="5">
        <v>0.24612166472976379</v>
      </c>
      <c r="CG240" s="12">
        <f>(Table1[[#This Row],[mangrove.sd.ssp370.2100]]/Table1[[#This Row],[mangrove.mn.ssp370.2100]])^-1</f>
        <v>2.0888608718625821</v>
      </c>
      <c r="CH240" s="17">
        <f>Table1[[#This Row],[mangrove.weights.ssp370.2100]]*Table1[[#This Row],[mangrove.mn.ssp370.2100]]</f>
        <v>1.0739124410822103</v>
      </c>
      <c r="CI240" s="9">
        <f t="shared" si="23"/>
        <v>0.67292559543705832</v>
      </c>
      <c r="CJ240" s="5"/>
      <c r="CL240" s="5"/>
      <c r="CM240" s="5"/>
      <c r="CP240" s="5"/>
      <c r="CT240" s="5"/>
    </row>
    <row r="241" spans="1:98" x14ac:dyDescent="0.25">
      <c r="A241" s="5" t="s">
        <v>284</v>
      </c>
      <c r="B241" s="5">
        <v>39.08934</v>
      </c>
      <c r="C241" s="5">
        <v>-5.3211019999999998</v>
      </c>
      <c r="D241" s="5">
        <v>21950000</v>
      </c>
      <c r="E241" s="5">
        <v>1</v>
      </c>
      <c r="F241" s="5">
        <v>22650000</v>
      </c>
      <c r="G241" s="5">
        <v>1</v>
      </c>
      <c r="H241" s="5">
        <v>6970000</v>
      </c>
      <c r="I241" s="5">
        <v>1</v>
      </c>
      <c r="J241" s="5">
        <v>0.49597169855689471</v>
      </c>
      <c r="K241" s="5">
        <v>3.5851868719267398E-2</v>
      </c>
      <c r="L241" s="6">
        <f>IF(Table1[[#This Row],[seagrass.mn.ssp126.2050]]="","",(Table1[[#This Row],[seagrass.sd.ssp126.2050]]/Table1[[#This Row],[seagrass.mn.ssp126.2050]])^-1)</f>
        <v>13.833914835528537</v>
      </c>
      <c r="M241" s="6">
        <f>IF(Table1[[#This Row],[seagrass.weights.ssp126.2050]]="","",Table1[[#This Row],[seagrass.weights.ssp126.2050]]*Table1[[#This Row],[seagrass.mn.ssp126.2050]])</f>
        <v>6.8612302386685133</v>
      </c>
      <c r="N241" s="5">
        <v>0.49296088670713722</v>
      </c>
      <c r="O241" s="5">
        <v>5.3532682191732503E-2</v>
      </c>
      <c r="P241" s="6">
        <f>IF(Table1[[#This Row],[corals.mn.ssp126.2050]]="","",(Table1[[#This Row],[corals.sd.ssp126.2050]]/Table1[[#This Row],[corals.mn.ssp126.2050]])^-1)</f>
        <v>9.2085968145879527</v>
      </c>
      <c r="Q241" s="6">
        <f>IF(Table1[[#This Row],[coral.weights.ssp126.2050]]="","",Table1[[#This Row],[coral.weights.ssp126.2050]]*Table1[[#This Row],[corals.mn.ssp126.2050]])</f>
        <v>4.5394780510477961</v>
      </c>
      <c r="R241" s="5">
        <v>0.5157753644930535</v>
      </c>
      <c r="S241" s="5">
        <v>0.1186559200818411</v>
      </c>
      <c r="T241" s="6">
        <f>IF(Table1[[#This Row],[mangrove.mn.ssp126.2050]]="","",(Table1[[#This Row],[mangrove.sd.ssp126.2050]]/Table1[[#This Row],[mangrove.mn.ssp126.2050]])^-1)</f>
        <v>4.3468152633033847</v>
      </c>
      <c r="U241" s="6">
        <f>IF(Table1[[#This Row],[mangrove.weights.ssp126.2050]]="","",Table1[[#This Row],[mangrove.weights.ssp126.2050]]*Table1[[#This Row],[mangrove.mn.ssp126.2050]])</f>
        <v>2.2419802268142717</v>
      </c>
      <c r="V241" s="7">
        <f t="shared" si="18"/>
        <v>0.49810236518978168</v>
      </c>
      <c r="W241" s="5">
        <v>0.50200742860689362</v>
      </c>
      <c r="X241" s="5">
        <v>2.921028652422759E-2</v>
      </c>
      <c r="Y241" s="6">
        <f>IF(Table1[[#This Row],[seagrass.mn.ssp126.2100]]="", "", (Table1[[#This Row],[seagrass.sd.ssp126.2100]]/Table1[[#This Row],[seagrass.mn.ssp126.2100]])^-1)</f>
        <v>17.185980979355293</v>
      </c>
      <c r="Z241" s="6">
        <f>IF(Table1[[#This Row],[seagrass.weights.ssp126.2100]]="","", Table1[[#This Row],[seagrass.weights.ssp126.2100]]*Table1[[#This Row],[seagrass.mn.ssp126.2100]])</f>
        <v>8.6274901195331335</v>
      </c>
      <c r="AA241" s="5">
        <v>0.49936295841122791</v>
      </c>
      <c r="AB241" s="5">
        <v>4.8075471329867947E-2</v>
      </c>
      <c r="AC241" s="6">
        <f>IF(Table1[[#This Row],[corals.mn.ssp126.2100]]="","",(Table1[[#This Row],[corals.sd.ssp126.2100]]/Table1[[#This Row],[corals.mn.ssp126.2100]])^-1)</f>
        <v>10.387063186232096</v>
      </c>
      <c r="AD241" s="6">
        <f>IF( Table1[[#This Row],[Coral.weights.ssp126.2100]]="","", Table1[[#This Row],[Coral.weights.ssp126.2100]]*Table1[[#This Row],[corals.mn.ssp126.2100]])</f>
        <v>5.1869146018812149</v>
      </c>
      <c r="AE241" s="5">
        <v>0.52105350540374207</v>
      </c>
      <c r="AF241" s="5">
        <v>0.13042144519927029</v>
      </c>
      <c r="AG241" s="8">
        <f>IF(Table1[[#This Row],[mangrove.mn.ssp126.2100]]="","",(Table1[[#This Row],[mangrove.sd.ssp126.2100]]/Table1[[#This Row],[mangrove.mn.ssp126.2100]])^-1)</f>
        <v>3.9951520595989942</v>
      </c>
      <c r="AH241" s="6">
        <f>IF(Table1[[#This Row],[mangrove.weights.ssp126.2100]]="","",Table1[[#This Row],[mangrove.weights.ssp126.2100]]*Table1[[#This Row],[mangrove.mn.ssp126.2100]])</f>
        <v>2.0816879852750358</v>
      </c>
      <c r="AI241" s="7">
        <f t="shared" si="19"/>
        <v>0.50354770330548182</v>
      </c>
      <c r="AJ241" s="5">
        <v>0.48193144038927183</v>
      </c>
      <c r="AK241" s="5">
        <v>2.555280205403852E-2</v>
      </c>
      <c r="AL241" s="6">
        <f>IF(Table1[[#This Row],[seagrass.mn.ssp245.2050]]="","",(Table1[[#This Row],[seagrass.sd.ssp245.2050]]/Table1[[#This Row],[seagrass.mn.ssp245.2050]])^-1)</f>
        <v>18.860218905546777</v>
      </c>
      <c r="AM241" s="6">
        <f>IF(Table1[[#This Row],[seagrass.weights.ssp245.2050]]="","",Table1[[#This Row],[seagrass.weights.ssp245.2050]]*Table1[[#This Row],[seagrass.mn.ssp245.2050]])</f>
        <v>9.0893324632071337</v>
      </c>
      <c r="AN241" s="5">
        <v>0.4874002871726637</v>
      </c>
      <c r="AO241" s="5">
        <v>2.755640174603145E-2</v>
      </c>
      <c r="AP241" s="6">
        <f>(Table1[[#This Row],[corals.sd.ssp245.2050]]/Table1[[#This Row],[corals.mn.ssp245.2050]])^-1</f>
        <v>17.687370494330121</v>
      </c>
      <c r="AQ241" s="6">
        <f>Table1[[#This Row],[coral.weights.ssp245.2050]]*Table1[[#This Row],[corals.mn.ssp245.2050]]</f>
        <v>8.6208294582657992</v>
      </c>
      <c r="AR241" s="5">
        <v>0.5347486211967708</v>
      </c>
      <c r="AS241" s="5">
        <v>0.15547968722043989</v>
      </c>
      <c r="AT241" s="8">
        <f>(Table1[[#This Row],[mangrove.sd.ssp245.2050]]/Table1[[#This Row],[mangrove.mn.ssp245.2050]])^-1</f>
        <v>3.4393471633281685</v>
      </c>
      <c r="AU241" s="8">
        <f>Table1[[#This Row],[mangrove.mn.ssp245.2050]]*Table1[[#This Row],[mangrove.weights.ssp245.2050]]</f>
        <v>1.8391861534067631</v>
      </c>
      <c r="AV241" s="7">
        <f t="shared" si="20"/>
        <v>0.48889336756215768</v>
      </c>
      <c r="AW241" s="5">
        <v>0.50466120352417176</v>
      </c>
      <c r="AX241" s="5">
        <v>1.411443991210023E-2</v>
      </c>
      <c r="AY241" s="6">
        <f>(Table1[[#This Row],[seagrass.sd.ssp245.2100]]/Table1[[#This Row],[seagrass.mn.ssp245.2100]])^-1</f>
        <v>35.754957806829339</v>
      </c>
      <c r="AZ241" s="6">
        <f>Table1[[#This Row],[seagrass.weights.ssp245.2100]]*Table1[[#This Row],[seagrass.mn.ssp245.2100]]</f>
        <v>18.044140038750474</v>
      </c>
      <c r="BA241" s="5">
        <v>0.51568939043016582</v>
      </c>
      <c r="BB241" s="5">
        <v>1.4221566343460451E-2</v>
      </c>
      <c r="BC241" s="8">
        <f>(Table1[[#This Row],[corals.sd.ssp245.2100]]/Table1[[#This Row],[corals.mn.ssp245.2100]])^-1</f>
        <v>36.261082497941374</v>
      </c>
      <c r="BD241" s="8">
        <f>Table1[[#This Row],[corals.weights.ssp245.2100]]*Table1[[#This Row],[corals.mn.ssp245.2100]]</f>
        <v>18.699455529701343</v>
      </c>
      <c r="BE241" s="5">
        <v>0.53076596803833376</v>
      </c>
      <c r="BF241" s="5">
        <v>0.16945677632556819</v>
      </c>
      <c r="BG241" s="6">
        <f>(Table1[[#This Row],[mangrove.sd.ssp245.2100]]/Table1[[#This Row],[mangrove.mn.ssp245.2100]])^-1</f>
        <v>3.1321613661444947</v>
      </c>
      <c r="BH241" s="6">
        <f>Table1[[#This Row],[mangrove.weights.ssp245.2100]]*Table1[[#This Row],[mangrove.mn.ssp245.2100]]</f>
        <v>1.6624446595539526</v>
      </c>
      <c r="BI241" s="7">
        <f t="shared" si="21"/>
        <v>0.51107064938415092</v>
      </c>
      <c r="BJ241" s="5">
        <v>0.55189848580882406</v>
      </c>
      <c r="BK241" s="5">
        <v>4.8975237891945803E-3</v>
      </c>
      <c r="BL241" s="6">
        <f>(Table1[[#This Row],[seagrass.sd.ssp370.2050]]/Table1[[#This Row],[seagrass.mn.ssp370.2050]])^-1</f>
        <v>112.6892914796002</v>
      </c>
      <c r="BM241" s="6">
        <f>Table1[[#This Row],[seagrass.mn.ssp370.2050]]*Table1[[#This Row],[seagrass.weights.ssp370.2050]]</f>
        <v>62.193049334460568</v>
      </c>
      <c r="BN241" s="5">
        <v>0.55466311736805507</v>
      </c>
      <c r="BO241" s="5">
        <v>6.487370016660797E-3</v>
      </c>
      <c r="BP241" s="6">
        <f>(Table1[[#This Row],[corals.sd.ssp370.2050]]/Table1[[#This Row],[corals.mn.ssp370.2050]])^-1</f>
        <v>85.498918042839378</v>
      </c>
      <c r="BQ241" s="6">
        <f>Table1[[#This Row],[corals.weights.ssp370.2050]]*Table1[[#This Row],[corals.mn.ssp370.2050]]</f>
        <v>47.42309641323714</v>
      </c>
      <c r="BR241" s="5">
        <v>0.54938723191551619</v>
      </c>
      <c r="BS241" s="5">
        <v>0.19690586747773589</v>
      </c>
      <c r="BT241" s="6">
        <f>(Table1[[#This Row],[mangrove.sd.ssp370.2050]]/Table1[[#This Row],[mangrove.mn.ssp370.2050]])^-1</f>
        <v>2.7901008687698718</v>
      </c>
      <c r="BU241" s="6">
        <f>Table1[[#This Row],[mangrove.weights.ssp370.2050]]*Table1[[#This Row],[mangrove.mn.ssp370.2050]]</f>
        <v>1.5328457930585568</v>
      </c>
      <c r="BV241" s="7">
        <f t="shared" si="22"/>
        <v>0.55303973510575299</v>
      </c>
      <c r="BW241" s="5">
        <v>0.55189848580882406</v>
      </c>
      <c r="BX241" s="5">
        <v>4.8975237891945803E-3</v>
      </c>
      <c r="BY241" s="8">
        <f>(Table1[[#This Row],[seagrass.sd.ssp370.2100]]/Table1[[#This Row],[seagrass.mn.ssp370.2100]])^-1</f>
        <v>112.6892914796002</v>
      </c>
      <c r="BZ241" s="8">
        <f>Table1[[#This Row],[seagrass.imp.ssp370.2100]]*Table1[[#This Row],[seagrass.mn.ssp370.2100]]</f>
        <v>62.193049334460568</v>
      </c>
      <c r="CA241" s="5">
        <v>0.55466311736805507</v>
      </c>
      <c r="CB241" s="5">
        <v>6.487370016660797E-3</v>
      </c>
      <c r="CC241" s="8">
        <f>(Table1[[#This Row],[corals.sd.ssp370.2100]]/Table1[[#This Row],[corals.mn.ssp370.2100]])^-1</f>
        <v>85.498918042839378</v>
      </c>
      <c r="CD241" s="8">
        <f>Table1[[#This Row],[corals.weights.ssp370.2100]]*Table1[[#This Row],[corals.mn.ssp370.2100]]</f>
        <v>47.42309641323714</v>
      </c>
      <c r="CE241" s="5">
        <v>0.53915817825546208</v>
      </c>
      <c r="CF241" s="5">
        <v>0.19165941077720561</v>
      </c>
      <c r="CG241" s="12">
        <f>(Table1[[#This Row],[mangrove.sd.ssp370.2100]]/Table1[[#This Row],[mangrove.mn.ssp370.2100]])^-1</f>
        <v>2.8131056861184147</v>
      </c>
      <c r="CH241" s="17">
        <f>Table1[[#This Row],[mangrove.weights.ssp370.2100]]*Table1[[#This Row],[mangrove.mn.ssp370.2100]]</f>
        <v>1.5167089369676863</v>
      </c>
      <c r="CI241" s="9">
        <f t="shared" si="23"/>
        <v>0.55289615677068826</v>
      </c>
      <c r="CJ241" s="5"/>
      <c r="CL241" s="5"/>
      <c r="CM241" s="5"/>
      <c r="CP241" s="5"/>
      <c r="CT241" s="5"/>
    </row>
    <row r="242" spans="1:98" x14ac:dyDescent="0.25">
      <c r="A242" s="5" t="s">
        <v>285</v>
      </c>
      <c r="B242" s="5">
        <v>39.33934</v>
      </c>
      <c r="C242" s="5">
        <v>-5.3211019999999998</v>
      </c>
      <c r="E242" s="5">
        <v>0</v>
      </c>
      <c r="G242" s="5">
        <v>0</v>
      </c>
      <c r="I242" s="5">
        <v>0</v>
      </c>
      <c r="L242" s="6" t="str">
        <f>IF(Table1[[#This Row],[seagrass.mn.ssp126.2050]]="","",(Table1[[#This Row],[seagrass.sd.ssp126.2050]]/Table1[[#This Row],[seagrass.mn.ssp126.2050]])^-1)</f>
        <v/>
      </c>
      <c r="M242" s="6" t="str">
        <f>IF(Table1[[#This Row],[seagrass.weights.ssp126.2050]]="","",Table1[[#This Row],[seagrass.weights.ssp126.2050]]*Table1[[#This Row],[seagrass.mn.ssp126.2050]])</f>
        <v/>
      </c>
      <c r="P242" s="6" t="str">
        <f>IF(Table1[[#This Row],[corals.mn.ssp126.2050]]="","",(Table1[[#This Row],[corals.sd.ssp126.2050]]/Table1[[#This Row],[corals.mn.ssp126.2050]])^-1)</f>
        <v/>
      </c>
      <c r="Q242" s="6" t="str">
        <f>IF(Table1[[#This Row],[coral.weights.ssp126.2050]]="","",Table1[[#This Row],[coral.weights.ssp126.2050]]*Table1[[#This Row],[corals.mn.ssp126.2050]])</f>
        <v/>
      </c>
      <c r="T242" s="6" t="str">
        <f>IF(Table1[[#This Row],[mangrove.mn.ssp126.2050]]="","",(Table1[[#This Row],[mangrove.sd.ssp126.2050]]/Table1[[#This Row],[mangrove.mn.ssp126.2050]])^-1)</f>
        <v/>
      </c>
      <c r="U242" s="6" t="str">
        <f>IF(Table1[[#This Row],[mangrove.weights.ssp126.2050]]="","",Table1[[#This Row],[mangrove.weights.ssp126.2050]]*Table1[[#This Row],[mangrove.mn.ssp126.2050]])</f>
        <v/>
      </c>
      <c r="V242" s="7" t="e">
        <f t="shared" si="18"/>
        <v>#DIV/0!</v>
      </c>
      <c r="Y242" s="6" t="str">
        <f>IF(Table1[[#This Row],[seagrass.mn.ssp126.2100]]="", "", (Table1[[#This Row],[seagrass.sd.ssp126.2100]]/Table1[[#This Row],[seagrass.mn.ssp126.2100]])^-1)</f>
        <v/>
      </c>
      <c r="Z242" s="6" t="str">
        <f>IF(Table1[[#This Row],[seagrass.weights.ssp126.2100]]="","", Table1[[#This Row],[seagrass.weights.ssp126.2100]]*Table1[[#This Row],[seagrass.mn.ssp126.2100]])</f>
        <v/>
      </c>
      <c r="AC242" s="6" t="str">
        <f>IF(Table1[[#This Row],[corals.mn.ssp126.2100]]="","",(Table1[[#This Row],[corals.sd.ssp126.2100]]/Table1[[#This Row],[corals.mn.ssp126.2100]])^-1)</f>
        <v/>
      </c>
      <c r="AD242" s="6" t="str">
        <f>IF( Table1[[#This Row],[Coral.weights.ssp126.2100]]="","", Table1[[#This Row],[Coral.weights.ssp126.2100]]*Table1[[#This Row],[corals.mn.ssp126.2100]])</f>
        <v/>
      </c>
      <c r="AG242" s="8" t="str">
        <f>IF(Table1[[#This Row],[mangrove.mn.ssp126.2100]]="","",(Table1[[#This Row],[mangrove.sd.ssp126.2100]]/Table1[[#This Row],[mangrove.mn.ssp126.2100]])^-1)</f>
        <v/>
      </c>
      <c r="AH242" s="6" t="str">
        <f>IF(Table1[[#This Row],[mangrove.weights.ssp126.2100]]="","",Table1[[#This Row],[mangrove.weights.ssp126.2100]]*Table1[[#This Row],[mangrove.mn.ssp126.2100]])</f>
        <v/>
      </c>
      <c r="AI242" s="7" t="e">
        <f t="shared" si="19"/>
        <v>#DIV/0!</v>
      </c>
      <c r="AL242" s="6" t="str">
        <f>IF(Table1[[#This Row],[seagrass.mn.ssp245.2050]]="","",(Table1[[#This Row],[seagrass.sd.ssp245.2050]]/Table1[[#This Row],[seagrass.mn.ssp245.2050]])^-1)</f>
        <v/>
      </c>
      <c r="AM242" s="6" t="str">
        <f>IF(Table1[[#This Row],[seagrass.weights.ssp245.2050]]="","",Table1[[#This Row],[seagrass.weights.ssp245.2050]]*Table1[[#This Row],[seagrass.mn.ssp245.2050]])</f>
        <v/>
      </c>
      <c r="AS242" s="5"/>
      <c r="AT242" s="8"/>
      <c r="AU242" s="8"/>
      <c r="AV242" s="7" t="e">
        <f t="shared" si="20"/>
        <v>#DIV/0!</v>
      </c>
      <c r="AX242" s="5"/>
      <c r="AY242" s="6"/>
      <c r="AZ242" s="6"/>
      <c r="BB242" s="5"/>
      <c r="BC242" s="8"/>
      <c r="BD242" s="8"/>
      <c r="BE242" s="5"/>
      <c r="BF242" s="5"/>
      <c r="BG242" s="6"/>
      <c r="BH242" s="6"/>
      <c r="BI242" s="7" t="e">
        <f t="shared" si="21"/>
        <v>#DIV/0!</v>
      </c>
      <c r="BK242" s="5"/>
      <c r="BL242" s="6"/>
      <c r="BM242" s="6"/>
      <c r="BO242" s="5"/>
      <c r="BP242" s="6"/>
      <c r="BQ242" s="6"/>
      <c r="BR242" s="5"/>
      <c r="BS242" s="5"/>
      <c r="BT242" s="6"/>
      <c r="BU242" s="6"/>
      <c r="BV242" s="7" t="e">
        <f t="shared" si="22"/>
        <v>#DIV/0!</v>
      </c>
      <c r="BX242" s="5"/>
      <c r="BY242" s="8"/>
      <c r="BZ242" s="8"/>
      <c r="CA242" s="5"/>
      <c r="CB242" s="5"/>
      <c r="CC242" s="8"/>
      <c r="CD242" s="8"/>
      <c r="CE242" s="5"/>
      <c r="CF242" s="5"/>
      <c r="CG242" s="12"/>
      <c r="CH242" s="17"/>
      <c r="CI242" s="9" t="e">
        <f t="shared" si="23"/>
        <v>#DIV/0!</v>
      </c>
      <c r="CJ242" s="5"/>
      <c r="CL242" s="5"/>
      <c r="CM242" s="5"/>
      <c r="CP242" s="5"/>
      <c r="CT242" s="5"/>
    </row>
    <row r="243" spans="1:98" x14ac:dyDescent="0.25">
      <c r="A243" s="5" t="s">
        <v>286</v>
      </c>
      <c r="B243" s="5">
        <v>39.58934</v>
      </c>
      <c r="C243" s="5">
        <v>-5.3211019999999998</v>
      </c>
      <c r="D243" s="5">
        <v>74020000</v>
      </c>
      <c r="E243" s="5">
        <v>1</v>
      </c>
      <c r="F243" s="5">
        <v>37370000</v>
      </c>
      <c r="G243" s="5">
        <v>1</v>
      </c>
      <c r="H243" s="5">
        <v>16280000</v>
      </c>
      <c r="I243" s="5">
        <v>1</v>
      </c>
      <c r="J243" s="5">
        <v>0.58484205176810744</v>
      </c>
      <c r="K243" s="5">
        <v>1.154018853757841E-2</v>
      </c>
      <c r="L243" s="6">
        <f>IF(Table1[[#This Row],[seagrass.mn.ssp126.2050]]="","",(Table1[[#This Row],[seagrass.sd.ssp126.2050]]/Table1[[#This Row],[seagrass.mn.ssp126.2050]])^-1)</f>
        <v>50.678725903279783</v>
      </c>
      <c r="M243" s="6">
        <f>IF(Table1[[#This Row],[seagrass.weights.ssp126.2050]]="","",Table1[[#This Row],[seagrass.weights.ssp126.2050]]*Table1[[#This Row],[seagrass.mn.ssp126.2050]])</f>
        <v>29.639050038267683</v>
      </c>
      <c r="N243" s="5">
        <v>0.6416063293213834</v>
      </c>
      <c r="O243" s="5">
        <v>2.4099131347689491E-3</v>
      </c>
      <c r="P243" s="6">
        <f>IF(Table1[[#This Row],[corals.mn.ssp126.2050]]="","",(Table1[[#This Row],[corals.sd.ssp126.2050]]/Table1[[#This Row],[corals.mn.ssp126.2050]])^-1)</f>
        <v>266.236288795902</v>
      </c>
      <c r="Q243" s="6">
        <f>IF(Table1[[#This Row],[coral.weights.ssp126.2050]]="","",Table1[[#This Row],[coral.weights.ssp126.2050]]*Table1[[#This Row],[corals.mn.ssp126.2050]])</f>
        <v>170.81888798648643</v>
      </c>
      <c r="R243" s="5">
        <v>0.58334960924817947</v>
      </c>
      <c r="S243" s="5">
        <v>0.1302656717128558</v>
      </c>
      <c r="T243" s="6">
        <f>IF(Table1[[#This Row],[mangrove.mn.ssp126.2050]]="","",(Table1[[#This Row],[mangrove.sd.ssp126.2050]]/Table1[[#This Row],[mangrove.mn.ssp126.2050]])^-1)</f>
        <v>4.4781530051451712</v>
      </c>
      <c r="U243" s="6">
        <f>IF(Table1[[#This Row],[mangrove.weights.ssp126.2050]]="","",Table1[[#This Row],[mangrove.weights.ssp126.2050]]*Table1[[#This Row],[mangrove.mn.ssp126.2050]])</f>
        <v>2.6123288057049963</v>
      </c>
      <c r="V243" s="7">
        <f t="shared" si="18"/>
        <v>0.63184375785261959</v>
      </c>
      <c r="W243" s="5">
        <v>0.59837252348483061</v>
      </c>
      <c r="X243" s="5">
        <v>5.4457270841339134E-3</v>
      </c>
      <c r="Y243" s="6">
        <f>IF(Table1[[#This Row],[seagrass.mn.ssp126.2100]]="", "", (Table1[[#This Row],[seagrass.sd.ssp126.2100]]/Table1[[#This Row],[seagrass.mn.ssp126.2100]])^-1)</f>
        <v>109.87927125988092</v>
      </c>
      <c r="Z243" s="6">
        <f>IF(Table1[[#This Row],[seagrass.weights.ssp126.2100]]="","", Table1[[#This Row],[seagrass.weights.ssp126.2100]]*Table1[[#This Row],[seagrass.mn.ssp126.2100]])</f>
        <v>65.748736822449175</v>
      </c>
      <c r="AA243" s="5">
        <v>0.64764578930857741</v>
      </c>
      <c r="AB243" s="5">
        <v>1.237782119883971E-3</v>
      </c>
      <c r="AC243" s="6">
        <f>IF(Table1[[#This Row],[corals.mn.ssp126.2100]]="","",(Table1[[#This Row],[corals.sd.ssp126.2100]]/Table1[[#This Row],[corals.mn.ssp126.2100]])^-1)</f>
        <v>523.23084887450739</v>
      </c>
      <c r="AD243" s="6">
        <f>IF( Table1[[#This Row],[Coral.weights.ssp126.2100]]="","", Table1[[#This Row],[Coral.weights.ssp126.2100]]*Table1[[#This Row],[corals.mn.ssp126.2100]])</f>
        <v>338.8682561099273</v>
      </c>
      <c r="AE243" s="5">
        <v>0.59444869249821364</v>
      </c>
      <c r="AF243" s="5">
        <v>0.13808821126870649</v>
      </c>
      <c r="AG243" s="8">
        <f>IF(Table1[[#This Row],[mangrove.mn.ssp126.2100]]="","",(Table1[[#This Row],[mangrove.sd.ssp126.2100]]/Table1[[#This Row],[mangrove.mn.ssp126.2100]])^-1)</f>
        <v>4.3048475104183455</v>
      </c>
      <c r="AH243" s="6">
        <f>IF(Table1[[#This Row],[mangrove.weights.ssp126.2100]]="","",Table1[[#This Row],[mangrove.weights.ssp126.2100]]*Table1[[#This Row],[mangrove.mn.ssp126.2100]])</f>
        <v>2.5590109739723754</v>
      </c>
      <c r="AI243" s="7">
        <f t="shared" si="19"/>
        <v>0.6387926618837162</v>
      </c>
      <c r="AJ243" s="5">
        <v>0.5368219430844724</v>
      </c>
      <c r="AK243" s="5">
        <v>4.7990000855905783E-3</v>
      </c>
      <c r="AL243" s="6">
        <f>IF(Table1[[#This Row],[seagrass.mn.ssp245.2050]]="","",(Table1[[#This Row],[seagrass.sd.ssp245.2050]]/Table1[[#This Row],[seagrass.mn.ssp245.2050]])^-1)</f>
        <v>111.86120723279994</v>
      </c>
      <c r="AM243" s="6">
        <f>IF(Table1[[#This Row],[seagrass.weights.ssp245.2050]]="","",Table1[[#This Row],[seagrass.weights.ssp245.2050]]*Table1[[#This Row],[seagrass.mn.ssp245.2050]])</f>
        <v>60.0495506224865</v>
      </c>
      <c r="AN243" s="5">
        <v>0.58784080260772842</v>
      </c>
      <c r="AO243" s="5">
        <f>NonZeroMin!$C$10</f>
        <v>8.871730941705804E-4</v>
      </c>
      <c r="AP243" s="6">
        <f>(Table1[[#This Row],[corals.sd.ssp245.2050]]/Table1[[#This Row],[corals.mn.ssp245.2050]])^-1</f>
        <v>662.59989901666461</v>
      </c>
      <c r="AQ243" s="6">
        <f>Table1[[#This Row],[coral.weights.ssp245.2050]]*Table1[[#This Row],[corals.mn.ssp245.2050]]</f>
        <v>389.50325644575594</v>
      </c>
      <c r="AR243" s="5">
        <v>0.5179444506724904</v>
      </c>
      <c r="AS243" s="5">
        <v>9.8372818885352514E-2</v>
      </c>
      <c r="AT243" s="8">
        <f>(Table1[[#This Row],[mangrove.sd.ssp245.2050]]/Table1[[#This Row],[mangrove.mn.ssp245.2050]])^-1</f>
        <v>5.2651175044208385</v>
      </c>
      <c r="AU243" s="8">
        <f>Table1[[#This Row],[mangrove.mn.ssp245.2050]]*Table1[[#This Row],[mangrove.weights.ssp245.2050]]</f>
        <v>2.7270383935533649</v>
      </c>
      <c r="AV243" s="7">
        <f t="shared" si="20"/>
        <v>0.5800495503208245</v>
      </c>
      <c r="AW243" s="5">
        <v>0.54981612726421614</v>
      </c>
      <c r="AX243" s="5">
        <v>1.9526240936866379E-3</v>
      </c>
      <c r="AY243" s="6">
        <f>(Table1[[#This Row],[seagrass.sd.ssp245.2100]]/Table1[[#This Row],[seagrass.mn.ssp245.2100]])^-1</f>
        <v>281.57807180702139</v>
      </c>
      <c r="AZ243" s="6">
        <f>Table1[[#This Row],[seagrass.weights.ssp245.2100]]*Table1[[#This Row],[seagrass.mn.ssp245.2100]]</f>
        <v>154.81616496346186</v>
      </c>
      <c r="BA243" s="5">
        <v>0.59640180347175775</v>
      </c>
      <c r="BB243" s="5">
        <v>2.042205451517926E-3</v>
      </c>
      <c r="BC243" s="8">
        <f>(Table1[[#This Row],[corals.sd.ssp245.2100]]/Table1[[#This Row],[corals.mn.ssp245.2100]])^-1</f>
        <v>292.03810176320189</v>
      </c>
      <c r="BD243" s="8">
        <f>Table1[[#This Row],[corals.weights.ssp245.2100]]*Table1[[#This Row],[corals.mn.ssp245.2100]]</f>
        <v>174.17205057404232</v>
      </c>
      <c r="BE243" s="5">
        <v>0.52900046682816093</v>
      </c>
      <c r="BF243" s="5">
        <v>8.3717183534839243E-2</v>
      </c>
      <c r="BG243" s="6">
        <f>(Table1[[#This Row],[mangrove.sd.ssp245.2100]]/Table1[[#This Row],[mangrove.mn.ssp245.2100]])^-1</f>
        <v>6.3188994719108678</v>
      </c>
      <c r="BH243" s="6">
        <f>Table1[[#This Row],[mangrove.weights.ssp245.2100]]*Table1[[#This Row],[mangrove.mn.ssp245.2100]]</f>
        <v>3.3427007704810685</v>
      </c>
      <c r="BI243" s="7">
        <f t="shared" si="21"/>
        <v>0.57304848724650315</v>
      </c>
      <c r="BJ243" s="5">
        <v>0.45978351680132801</v>
      </c>
      <c r="BK243" s="5">
        <v>1.927151555248719E-3</v>
      </c>
      <c r="BL243" s="6">
        <f>(Table1[[#This Row],[seagrass.sd.ssp370.2050]]/Table1[[#This Row],[seagrass.mn.ssp370.2050]])^-1</f>
        <v>238.58191928345158</v>
      </c>
      <c r="BM243" s="6">
        <f>Table1[[#This Row],[seagrass.mn.ssp370.2050]]*Table1[[#This Row],[seagrass.weights.ssp370.2050]]</f>
        <v>109.69603389335595</v>
      </c>
      <c r="BN243" s="5">
        <v>0.48307825560744538</v>
      </c>
      <c r="BO243" s="5">
        <f>NonZeroMin!$C$17</f>
        <v>8.8537505761509139E-4</v>
      </c>
      <c r="BP243" s="6">
        <f>(Table1[[#This Row],[corals.sd.ssp370.2050]]/Table1[[#This Row],[corals.mn.ssp370.2050]])^-1</f>
        <v>545.61990588338801</v>
      </c>
      <c r="BQ243" s="6">
        <f>Table1[[#This Row],[corals.weights.ssp370.2050]]*Table1[[#This Row],[corals.mn.ssp370.2050]]</f>
        <v>263.57711235884562</v>
      </c>
      <c r="BR243" s="5">
        <v>0.48523062868715089</v>
      </c>
      <c r="BS243" s="5">
        <v>0.1408376884706958</v>
      </c>
      <c r="BT243" s="6">
        <f>(Table1[[#This Row],[mangrove.sd.ssp370.2050]]/Table1[[#This Row],[mangrove.mn.ssp370.2050]])^-1</f>
        <v>3.4453180391988125</v>
      </c>
      <c r="BU243" s="6">
        <f>Table1[[#This Row],[mangrove.weights.ssp370.2050]]*Table1[[#This Row],[mangrove.mn.ssp370.2050]]</f>
        <v>1.6717738381876217</v>
      </c>
      <c r="BV243" s="7">
        <f t="shared" si="22"/>
        <v>0.47603158765257958</v>
      </c>
      <c r="BW243" s="5">
        <v>0.45910273314016459</v>
      </c>
      <c r="BX243" s="5">
        <v>9.643780685894012E-4</v>
      </c>
      <c r="BY243" s="8">
        <f>(Table1[[#This Row],[seagrass.sd.ssp370.2100]]/Table1[[#This Row],[seagrass.mn.ssp370.2100]])^-1</f>
        <v>476.06094341371283</v>
      </c>
      <c r="BZ243" s="8">
        <f>Table1[[#This Row],[seagrass.imp.ssp370.2100]]*Table1[[#This Row],[seagrass.mn.ssp370.2100]]</f>
        <v>218.56088026252081</v>
      </c>
      <c r="CA243" s="5">
        <v>0.48307825560744538</v>
      </c>
      <c r="CB243" s="5">
        <f>NonZeroMin!$C$20</f>
        <v>8.8537505761509139E-4</v>
      </c>
      <c r="CC243" s="8">
        <f>(Table1[[#This Row],[corals.sd.ssp370.2100]]/Table1[[#This Row],[corals.mn.ssp370.2100]])^-1</f>
        <v>545.61990588338801</v>
      </c>
      <c r="CD243" s="8">
        <f>Table1[[#This Row],[corals.weights.ssp370.2100]]*Table1[[#This Row],[corals.mn.ssp370.2100]]</f>
        <v>263.57711235884562</v>
      </c>
      <c r="CE243" s="5">
        <v>0.55531855428594412</v>
      </c>
      <c r="CF243" s="5">
        <v>0.1024655984114719</v>
      </c>
      <c r="CG243" s="12">
        <f>(Table1[[#This Row],[mangrove.sd.ssp370.2100]]/Table1[[#This Row],[mangrove.mn.ssp370.2100]])^-1</f>
        <v>5.4195609345484623</v>
      </c>
      <c r="CH243" s="17">
        <f>Table1[[#This Row],[mangrove.weights.ssp370.2100]]*Table1[[#This Row],[mangrove.mn.ssp370.2100]]</f>
        <v>3.0095827430380324</v>
      </c>
      <c r="CI243" s="9">
        <f t="shared" si="23"/>
        <v>0.47234678375309547</v>
      </c>
      <c r="CJ243" s="5"/>
      <c r="CL243" s="5"/>
      <c r="CM243" s="5"/>
      <c r="CP243" s="5"/>
      <c r="CT243" s="5"/>
    </row>
    <row r="244" spans="1:98" x14ac:dyDescent="0.25">
      <c r="A244" s="5" t="s">
        <v>287</v>
      </c>
      <c r="B244" s="5">
        <v>39.83934</v>
      </c>
      <c r="C244" s="5">
        <v>-5.3211019999999998</v>
      </c>
      <c r="D244" s="5">
        <v>10500000</v>
      </c>
      <c r="E244" s="5">
        <v>1</v>
      </c>
      <c r="F244" s="5">
        <v>10300000</v>
      </c>
      <c r="G244" s="5">
        <v>1</v>
      </c>
      <c r="H244" s="5">
        <v>14720000</v>
      </c>
      <c r="I244" s="5">
        <v>1</v>
      </c>
      <c r="J244" s="5">
        <v>0.33796261233335562</v>
      </c>
      <c r="K244" s="5">
        <v>0.16065745254140351</v>
      </c>
      <c r="L244" s="6">
        <f>IF(Table1[[#This Row],[seagrass.mn.ssp126.2050]]="","",(Table1[[#This Row],[seagrass.sd.ssp126.2050]]/Table1[[#This Row],[seagrass.mn.ssp126.2050]])^-1)</f>
        <v>2.1036223778430587</v>
      </c>
      <c r="M244" s="6">
        <f>IF(Table1[[#This Row],[seagrass.weights.ssp126.2050]]="","",Table1[[#This Row],[seagrass.weights.ssp126.2050]]*Table1[[#This Row],[seagrass.mn.ssp126.2050]])</f>
        <v>0.71094571417874541</v>
      </c>
      <c r="N244" s="5">
        <v>0.33489014764517722</v>
      </c>
      <c r="O244" s="5">
        <v>0.16084107749734089</v>
      </c>
      <c r="P244" s="6">
        <f>IF(Table1[[#This Row],[corals.mn.ssp126.2050]]="","",(Table1[[#This Row],[corals.sd.ssp126.2050]]/Table1[[#This Row],[corals.mn.ssp126.2050]])^-1)</f>
        <v>2.0821182800812421</v>
      </c>
      <c r="Q244" s="6">
        <f>IF(Table1[[#This Row],[coral.weights.ssp126.2050]]="","",Table1[[#This Row],[coral.weights.ssp126.2050]]*Table1[[#This Row],[corals.mn.ssp126.2050]])</f>
        <v>0.6972808982311296</v>
      </c>
      <c r="R244" s="5">
        <v>0.57011509551070316</v>
      </c>
      <c r="S244" s="5">
        <v>0.12890956742467399</v>
      </c>
      <c r="T244" s="6">
        <f>IF(Table1[[#This Row],[mangrove.mn.ssp126.2050]]="","",(Table1[[#This Row],[mangrove.sd.ssp126.2050]]/Table1[[#This Row],[mangrove.mn.ssp126.2050]])^-1)</f>
        <v>4.4225972276560448</v>
      </c>
      <c r="U244" s="6">
        <f>IF(Table1[[#This Row],[mangrove.weights.ssp126.2050]]="","",Table1[[#This Row],[mangrove.weights.ssp126.2050]]*Table1[[#This Row],[mangrove.mn.ssp126.2050]])</f>
        <v>2.5213894408504971</v>
      </c>
      <c r="V244" s="7">
        <f t="shared" si="18"/>
        <v>0.45648952277335597</v>
      </c>
      <c r="W244" s="5">
        <v>0.34065833264257123</v>
      </c>
      <c r="X244" s="5">
        <v>0.152939880132373</v>
      </c>
      <c r="Y244" s="6">
        <f>IF(Table1[[#This Row],[seagrass.mn.ssp126.2100]]="", "", (Table1[[#This Row],[seagrass.sd.ssp126.2100]]/Table1[[#This Row],[seagrass.mn.ssp126.2100]])^-1)</f>
        <v>2.2274002853129189</v>
      </c>
      <c r="Z244" s="6">
        <f>IF(Table1[[#This Row],[seagrass.weights.ssp126.2100]]="","", Table1[[#This Row],[seagrass.weights.ssp126.2100]]*Table1[[#This Row],[seagrass.mn.ssp126.2100]])</f>
        <v>0.75878246732228638</v>
      </c>
      <c r="AA244" s="5">
        <v>0.33817813698446447</v>
      </c>
      <c r="AB244" s="5">
        <v>0.1487857727146725</v>
      </c>
      <c r="AC244" s="6">
        <f>IF(Table1[[#This Row],[corals.mn.ssp126.2100]]="","",(Table1[[#This Row],[corals.sd.ssp126.2100]]/Table1[[#This Row],[corals.mn.ssp126.2100]])^-1)</f>
        <v>2.272919855267284</v>
      </c>
      <c r="AD244" s="6">
        <f>IF( Table1[[#This Row],[Coral.weights.ssp126.2100]]="","", Table1[[#This Row],[Coral.weights.ssp126.2100]]*Table1[[#This Row],[corals.mn.ssp126.2100]])</f>
        <v>0.76865180216928874</v>
      </c>
      <c r="AE244" s="5">
        <v>0.5803253629508146</v>
      </c>
      <c r="AF244" s="5">
        <v>0.13565959193884869</v>
      </c>
      <c r="AG244" s="8">
        <f>IF(Table1[[#This Row],[mangrove.mn.ssp126.2100]]="","",(Table1[[#This Row],[mangrove.sd.ssp126.2100]]/Table1[[#This Row],[mangrove.mn.ssp126.2100]])^-1)</f>
        <v>4.2778056063474521</v>
      </c>
      <c r="AH244" s="6">
        <f>IF(Table1[[#This Row],[mangrove.weights.ssp126.2100]]="","",Table1[[#This Row],[mangrove.weights.ssp126.2100]]*Table1[[#This Row],[mangrove.mn.ssp126.2100]])</f>
        <v>2.4825190911366146</v>
      </c>
      <c r="AI244" s="7">
        <f t="shared" si="19"/>
        <v>0.45681202072454635</v>
      </c>
      <c r="AJ244" s="5">
        <v>0.44184580084717251</v>
      </c>
      <c r="AK244" s="5">
        <f>NonZeroMin!$C$9</f>
        <v>9.4246577305150765E-4</v>
      </c>
      <c r="AL244" s="6">
        <f>IF(Table1[[#This Row],[seagrass.mn.ssp245.2050]]="","",(Table1[[#This Row],[seagrass.sd.ssp245.2050]]/Table1[[#This Row],[seagrass.mn.ssp245.2050]])^-1)</f>
        <v>468.81893590317657</v>
      </c>
      <c r="AM244" s="6">
        <f>IF(Table1[[#This Row],[seagrass.weights.ssp245.2050]]="","",Table1[[#This Row],[seagrass.weights.ssp245.2050]]*Table1[[#This Row],[seagrass.mn.ssp245.2050]])</f>
        <v>207.1456781864583</v>
      </c>
      <c r="AN244" s="5">
        <v>0.44139053458435218</v>
      </c>
      <c r="AO244" s="5">
        <v>6.5321477192303934E-3</v>
      </c>
      <c r="AP244" s="6">
        <f>(Table1[[#This Row],[corals.sd.ssp245.2050]]/Table1[[#This Row],[corals.mn.ssp245.2050]])^-1</f>
        <v>67.572038103932542</v>
      </c>
      <c r="AQ244" s="6">
        <f>Table1[[#This Row],[coral.weights.ssp245.2050]]*Table1[[#This Row],[corals.mn.ssp245.2050]]</f>
        <v>29.825658021649001</v>
      </c>
      <c r="AR244" s="5">
        <v>0.50810004120104002</v>
      </c>
      <c r="AS244" s="5">
        <v>0.10506215004389149</v>
      </c>
      <c r="AT244" s="8">
        <f>(Table1[[#This Row],[mangrove.sd.ssp245.2050]]/Table1[[#This Row],[mangrove.mn.ssp245.2050]])^-1</f>
        <v>4.8361854482206255</v>
      </c>
      <c r="AU244" s="8">
        <f>Table1[[#This Row],[mangrove.mn.ssp245.2050]]*Table1[[#This Row],[mangrove.weights.ssp245.2050]]</f>
        <v>2.4572660254967702</v>
      </c>
      <c r="AV244" s="7">
        <f t="shared" si="20"/>
        <v>0.44238098190518721</v>
      </c>
      <c r="AW244" s="5">
        <v>0.45293565451056877</v>
      </c>
      <c r="AX244" s="5">
        <v>3.8895666233210728E-3</v>
      </c>
      <c r="AY244" s="6">
        <f>(Table1[[#This Row],[seagrass.sd.ssp245.2100]]/Table1[[#This Row],[seagrass.mn.ssp245.2100]])^-1</f>
        <v>116.44887422543583</v>
      </c>
      <c r="AZ244" s="6">
        <f>Table1[[#This Row],[seagrass.weights.ssp245.2100]]*Table1[[#This Row],[seagrass.mn.ssp245.2100]]</f>
        <v>52.743847064316682</v>
      </c>
      <c r="BA244" s="5">
        <v>0.45574571972917938</v>
      </c>
      <c r="BB244" s="5">
        <v>4.5607777961057918E-3</v>
      </c>
      <c r="BC244" s="8">
        <f>(Table1[[#This Row],[corals.sd.ssp245.2100]]/Table1[[#This Row],[corals.mn.ssp245.2100]])^-1</f>
        <v>99.927192269335436</v>
      </c>
      <c r="BD244" s="8">
        <f>Table1[[#This Row],[corals.weights.ssp245.2100]]*Table1[[#This Row],[corals.mn.ssp245.2100]]</f>
        <v>45.541390161304371</v>
      </c>
      <c r="BE244" s="5">
        <v>0.51571007367880595</v>
      </c>
      <c r="BF244" s="5">
        <v>9.3745766682859569E-2</v>
      </c>
      <c r="BG244" s="6">
        <f>(Table1[[#This Row],[mangrove.sd.ssp245.2100]]/Table1[[#This Row],[mangrove.mn.ssp245.2100]])^-1</f>
        <v>5.5011558593727745</v>
      </c>
      <c r="BH244" s="6">
        <f>Table1[[#This Row],[mangrove.weights.ssp245.2100]]*Table1[[#This Row],[mangrove.mn.ssp245.2100]]</f>
        <v>2.8370014935557286</v>
      </c>
      <c r="BI244" s="7">
        <f t="shared" si="21"/>
        <v>0.45575763769826239</v>
      </c>
      <c r="BJ244" s="5">
        <v>0.41300109897208193</v>
      </c>
      <c r="BK244" s="5">
        <v>4.219164243615659E-3</v>
      </c>
      <c r="BL244" s="6">
        <f>(Table1[[#This Row],[seagrass.sd.ssp370.2050]]/Table1[[#This Row],[seagrass.mn.ssp370.2050]])^-1</f>
        <v>97.886945168590103</v>
      </c>
      <c r="BM244" s="6">
        <f>Table1[[#This Row],[seagrass.mn.ssp370.2050]]*Table1[[#This Row],[seagrass.weights.ssp370.2050]]</f>
        <v>40.427415929647637</v>
      </c>
      <c r="BN244" s="5">
        <v>0.43876392777787487</v>
      </c>
      <c r="BO244" s="5">
        <v>9.3760528920509953E-4</v>
      </c>
      <c r="BP244" s="6">
        <f>(Table1[[#This Row],[corals.sd.ssp370.2050]]/Table1[[#This Row],[corals.mn.ssp370.2050]])^-1</f>
        <v>467.96230015922623</v>
      </c>
      <c r="BQ244" s="6">
        <f>Table1[[#This Row],[corals.weights.ssp370.2050]]*Table1[[#This Row],[corals.mn.ssp370.2050]]</f>
        <v>205.32497686983095</v>
      </c>
      <c r="BR244" s="5">
        <v>0.47754996789171278</v>
      </c>
      <c r="BS244" s="5">
        <v>0.1423589883291573</v>
      </c>
      <c r="BT244" s="6">
        <f>(Table1[[#This Row],[mangrove.sd.ssp370.2050]]/Table1[[#This Row],[mangrove.mn.ssp370.2050]])^-1</f>
        <v>3.3545473559248613</v>
      </c>
      <c r="BU244" s="6">
        <f>Table1[[#This Row],[mangrove.weights.ssp370.2050]]*Table1[[#This Row],[mangrove.mn.ssp370.2050]]</f>
        <v>1.6019639821131475</v>
      </c>
      <c r="BV244" s="7">
        <f t="shared" si="22"/>
        <v>0.43456203201904137</v>
      </c>
      <c r="BW244" s="5">
        <v>0.41074967557615533</v>
      </c>
      <c r="BX244" s="5">
        <v>5.3059495611963107E-3</v>
      </c>
      <c r="BY244" s="8">
        <f>(Table1[[#This Row],[seagrass.sd.ssp370.2100]]/Table1[[#This Row],[seagrass.mn.ssp370.2100]])^-1</f>
        <v>77.413038107272413</v>
      </c>
      <c r="BZ244" s="8">
        <f>Table1[[#This Row],[seagrass.imp.ssp370.2100]]*Table1[[#This Row],[seagrass.mn.ssp370.2100]]</f>
        <v>31.797380287926693</v>
      </c>
      <c r="CA244" s="5">
        <v>0.43942037485636137</v>
      </c>
      <c r="CB244" s="5">
        <v>3.7459211118644701E-3</v>
      </c>
      <c r="CC244" s="8">
        <f>(Table1[[#This Row],[corals.sd.ssp370.2100]]/Table1[[#This Row],[corals.mn.ssp370.2100]])^-1</f>
        <v>117.30636116830745</v>
      </c>
      <c r="CD244" s="8">
        <f>Table1[[#This Row],[corals.weights.ssp370.2100]]*Table1[[#This Row],[corals.mn.ssp370.2100]]</f>
        <v>51.546805197613374</v>
      </c>
      <c r="CE244" s="5">
        <v>0.51449742228953099</v>
      </c>
      <c r="CF244" s="5">
        <v>9.6091495543051589E-2</v>
      </c>
      <c r="CG244" s="12">
        <f>(Table1[[#This Row],[mangrove.sd.ssp370.2100]]/Table1[[#This Row],[mangrove.mn.ssp370.2100]])^-1</f>
        <v>5.3542451325364402</v>
      </c>
      <c r="CH244" s="17">
        <f>Table1[[#This Row],[mangrove.weights.ssp370.2100]]*Table1[[#This Row],[mangrove.mn.ssp370.2100]]</f>
        <v>2.7547453189962665</v>
      </c>
      <c r="CI244" s="9">
        <f t="shared" si="23"/>
        <v>0.43033619475091439</v>
      </c>
      <c r="CJ244" s="5"/>
      <c r="CL244" s="5"/>
      <c r="CM244" s="5"/>
      <c r="CP244" s="5"/>
      <c r="CT244" s="5"/>
    </row>
    <row r="245" spans="1:98" x14ac:dyDescent="0.25">
      <c r="A245" s="5" t="s">
        <v>288</v>
      </c>
      <c r="B245" s="5">
        <v>40.08934</v>
      </c>
      <c r="C245" s="5">
        <v>-5.3211019999999998</v>
      </c>
      <c r="E245" s="5">
        <v>0</v>
      </c>
      <c r="G245" s="5">
        <v>0</v>
      </c>
      <c r="I245" s="5">
        <v>0</v>
      </c>
      <c r="L245" s="6" t="str">
        <f>IF(Table1[[#This Row],[seagrass.mn.ssp126.2050]]="","",(Table1[[#This Row],[seagrass.sd.ssp126.2050]]/Table1[[#This Row],[seagrass.mn.ssp126.2050]])^-1)</f>
        <v/>
      </c>
      <c r="M245" s="6" t="str">
        <f>IF(Table1[[#This Row],[seagrass.weights.ssp126.2050]]="","",Table1[[#This Row],[seagrass.weights.ssp126.2050]]*Table1[[#This Row],[seagrass.mn.ssp126.2050]])</f>
        <v/>
      </c>
      <c r="P245" s="6" t="str">
        <f>IF(Table1[[#This Row],[corals.mn.ssp126.2050]]="","",(Table1[[#This Row],[corals.sd.ssp126.2050]]/Table1[[#This Row],[corals.mn.ssp126.2050]])^-1)</f>
        <v/>
      </c>
      <c r="Q245" s="6" t="str">
        <f>IF(Table1[[#This Row],[coral.weights.ssp126.2050]]="","",Table1[[#This Row],[coral.weights.ssp126.2050]]*Table1[[#This Row],[corals.mn.ssp126.2050]])</f>
        <v/>
      </c>
      <c r="T245" s="6" t="str">
        <f>IF(Table1[[#This Row],[mangrove.mn.ssp126.2050]]="","",(Table1[[#This Row],[mangrove.sd.ssp126.2050]]/Table1[[#This Row],[mangrove.mn.ssp126.2050]])^-1)</f>
        <v/>
      </c>
      <c r="U245" s="6" t="str">
        <f>IF(Table1[[#This Row],[mangrove.weights.ssp126.2050]]="","",Table1[[#This Row],[mangrove.weights.ssp126.2050]]*Table1[[#This Row],[mangrove.mn.ssp126.2050]])</f>
        <v/>
      </c>
      <c r="V245" s="7" t="e">
        <f t="shared" si="18"/>
        <v>#DIV/0!</v>
      </c>
      <c r="Y245" s="6" t="str">
        <f>IF(Table1[[#This Row],[seagrass.mn.ssp126.2100]]="", "", (Table1[[#This Row],[seagrass.sd.ssp126.2100]]/Table1[[#This Row],[seagrass.mn.ssp126.2100]])^-1)</f>
        <v/>
      </c>
      <c r="Z245" s="6" t="str">
        <f>IF(Table1[[#This Row],[seagrass.weights.ssp126.2100]]="","", Table1[[#This Row],[seagrass.weights.ssp126.2100]]*Table1[[#This Row],[seagrass.mn.ssp126.2100]])</f>
        <v/>
      </c>
      <c r="AC245" s="6" t="str">
        <f>IF(Table1[[#This Row],[corals.mn.ssp126.2100]]="","",(Table1[[#This Row],[corals.sd.ssp126.2100]]/Table1[[#This Row],[corals.mn.ssp126.2100]])^-1)</f>
        <v/>
      </c>
      <c r="AD245" s="6" t="str">
        <f>IF( Table1[[#This Row],[Coral.weights.ssp126.2100]]="","", Table1[[#This Row],[Coral.weights.ssp126.2100]]*Table1[[#This Row],[corals.mn.ssp126.2100]])</f>
        <v/>
      </c>
      <c r="AG245" s="8" t="str">
        <f>IF(Table1[[#This Row],[mangrove.mn.ssp126.2100]]="","",(Table1[[#This Row],[mangrove.sd.ssp126.2100]]/Table1[[#This Row],[mangrove.mn.ssp126.2100]])^-1)</f>
        <v/>
      </c>
      <c r="AH245" s="6" t="str">
        <f>IF(Table1[[#This Row],[mangrove.weights.ssp126.2100]]="","",Table1[[#This Row],[mangrove.weights.ssp126.2100]]*Table1[[#This Row],[mangrove.mn.ssp126.2100]])</f>
        <v/>
      </c>
      <c r="AI245" s="7" t="e">
        <f t="shared" si="19"/>
        <v>#DIV/0!</v>
      </c>
      <c r="AL245" s="6" t="str">
        <f>IF(Table1[[#This Row],[seagrass.mn.ssp245.2050]]="","",(Table1[[#This Row],[seagrass.sd.ssp245.2050]]/Table1[[#This Row],[seagrass.mn.ssp245.2050]])^-1)</f>
        <v/>
      </c>
      <c r="AM245" s="6" t="str">
        <f>IF(Table1[[#This Row],[seagrass.weights.ssp245.2050]]="","",Table1[[#This Row],[seagrass.weights.ssp245.2050]]*Table1[[#This Row],[seagrass.mn.ssp245.2050]])</f>
        <v/>
      </c>
      <c r="AS245" s="5"/>
      <c r="AT245" s="8"/>
      <c r="AU245" s="8"/>
      <c r="AV245" s="7" t="e">
        <f t="shared" si="20"/>
        <v>#DIV/0!</v>
      </c>
      <c r="AX245" s="5"/>
      <c r="AY245" s="6"/>
      <c r="AZ245" s="6"/>
      <c r="BB245" s="5"/>
      <c r="BC245" s="8"/>
      <c r="BD245" s="8"/>
      <c r="BE245" s="5"/>
      <c r="BF245" s="5"/>
      <c r="BG245" s="6"/>
      <c r="BH245" s="6"/>
      <c r="BI245" s="7" t="e">
        <f t="shared" si="21"/>
        <v>#DIV/0!</v>
      </c>
      <c r="BK245" s="5"/>
      <c r="BL245" s="6"/>
      <c r="BM245" s="6"/>
      <c r="BO245" s="5"/>
      <c r="BP245" s="6"/>
      <c r="BQ245" s="6"/>
      <c r="BR245" s="5"/>
      <c r="BS245" s="5"/>
      <c r="BT245" s="6"/>
      <c r="BU245" s="6"/>
      <c r="BV245" s="7" t="e">
        <f t="shared" si="22"/>
        <v>#DIV/0!</v>
      </c>
      <c r="BX245" s="5"/>
      <c r="BY245" s="8"/>
      <c r="BZ245" s="8"/>
      <c r="CA245" s="5"/>
      <c r="CB245" s="5"/>
      <c r="CC245" s="8"/>
      <c r="CD245" s="8"/>
      <c r="CE245" s="5"/>
      <c r="CF245" s="5"/>
      <c r="CG245" s="12"/>
      <c r="CH245" s="17"/>
      <c r="CI245" s="9" t="e">
        <f t="shared" si="23"/>
        <v>#DIV/0!</v>
      </c>
      <c r="CJ245" s="5"/>
      <c r="CL245" s="5"/>
      <c r="CM245" s="5"/>
      <c r="CP245" s="5"/>
      <c r="CT245" s="5"/>
    </row>
    <row r="246" spans="1:98" x14ac:dyDescent="0.25">
      <c r="A246" s="5" t="s">
        <v>289</v>
      </c>
      <c r="B246" s="5">
        <v>55.33934</v>
      </c>
      <c r="C246" s="5">
        <v>-5.5711019999999998</v>
      </c>
      <c r="E246" s="5">
        <v>0</v>
      </c>
      <c r="G246" s="5">
        <v>0</v>
      </c>
      <c r="I246" s="5">
        <v>0</v>
      </c>
      <c r="L246" s="6" t="str">
        <f>IF(Table1[[#This Row],[seagrass.mn.ssp126.2050]]="","",(Table1[[#This Row],[seagrass.sd.ssp126.2050]]/Table1[[#This Row],[seagrass.mn.ssp126.2050]])^-1)</f>
        <v/>
      </c>
      <c r="M246" s="6" t="str">
        <f>IF(Table1[[#This Row],[seagrass.weights.ssp126.2050]]="","",Table1[[#This Row],[seagrass.weights.ssp126.2050]]*Table1[[#This Row],[seagrass.mn.ssp126.2050]])</f>
        <v/>
      </c>
      <c r="P246" s="6" t="str">
        <f>IF(Table1[[#This Row],[corals.mn.ssp126.2050]]="","",(Table1[[#This Row],[corals.sd.ssp126.2050]]/Table1[[#This Row],[corals.mn.ssp126.2050]])^-1)</f>
        <v/>
      </c>
      <c r="Q246" s="6" t="str">
        <f>IF(Table1[[#This Row],[coral.weights.ssp126.2050]]="","",Table1[[#This Row],[coral.weights.ssp126.2050]]*Table1[[#This Row],[corals.mn.ssp126.2050]])</f>
        <v/>
      </c>
      <c r="T246" s="6" t="str">
        <f>IF(Table1[[#This Row],[mangrove.mn.ssp126.2050]]="","",(Table1[[#This Row],[mangrove.sd.ssp126.2050]]/Table1[[#This Row],[mangrove.mn.ssp126.2050]])^-1)</f>
        <v/>
      </c>
      <c r="U246" s="6" t="str">
        <f>IF(Table1[[#This Row],[mangrove.weights.ssp126.2050]]="","",Table1[[#This Row],[mangrove.weights.ssp126.2050]]*Table1[[#This Row],[mangrove.mn.ssp126.2050]])</f>
        <v/>
      </c>
      <c r="V246" s="7" t="e">
        <f t="shared" si="18"/>
        <v>#DIV/0!</v>
      </c>
      <c r="Y246" s="6" t="str">
        <f>IF(Table1[[#This Row],[seagrass.mn.ssp126.2100]]="", "", (Table1[[#This Row],[seagrass.sd.ssp126.2100]]/Table1[[#This Row],[seagrass.mn.ssp126.2100]])^-1)</f>
        <v/>
      </c>
      <c r="Z246" s="6" t="str">
        <f>IF(Table1[[#This Row],[seagrass.weights.ssp126.2100]]="","", Table1[[#This Row],[seagrass.weights.ssp126.2100]]*Table1[[#This Row],[seagrass.mn.ssp126.2100]])</f>
        <v/>
      </c>
      <c r="AC246" s="6" t="str">
        <f>IF(Table1[[#This Row],[corals.mn.ssp126.2100]]="","",(Table1[[#This Row],[corals.sd.ssp126.2100]]/Table1[[#This Row],[corals.mn.ssp126.2100]])^-1)</f>
        <v/>
      </c>
      <c r="AD246" s="6" t="str">
        <f>IF( Table1[[#This Row],[Coral.weights.ssp126.2100]]="","", Table1[[#This Row],[Coral.weights.ssp126.2100]]*Table1[[#This Row],[corals.mn.ssp126.2100]])</f>
        <v/>
      </c>
      <c r="AG246" s="8" t="str">
        <f>IF(Table1[[#This Row],[mangrove.mn.ssp126.2100]]="","",(Table1[[#This Row],[mangrove.sd.ssp126.2100]]/Table1[[#This Row],[mangrove.mn.ssp126.2100]])^-1)</f>
        <v/>
      </c>
      <c r="AH246" s="6" t="str">
        <f>IF(Table1[[#This Row],[mangrove.weights.ssp126.2100]]="","",Table1[[#This Row],[mangrove.weights.ssp126.2100]]*Table1[[#This Row],[mangrove.mn.ssp126.2100]])</f>
        <v/>
      </c>
      <c r="AI246" s="7" t="e">
        <f t="shared" si="19"/>
        <v>#DIV/0!</v>
      </c>
      <c r="AL246" s="6" t="str">
        <f>IF(Table1[[#This Row],[seagrass.mn.ssp245.2050]]="","",(Table1[[#This Row],[seagrass.sd.ssp245.2050]]/Table1[[#This Row],[seagrass.mn.ssp245.2050]])^-1)</f>
        <v/>
      </c>
      <c r="AM246" s="6" t="str">
        <f>IF(Table1[[#This Row],[seagrass.weights.ssp245.2050]]="","",Table1[[#This Row],[seagrass.weights.ssp245.2050]]*Table1[[#This Row],[seagrass.mn.ssp245.2050]])</f>
        <v/>
      </c>
      <c r="AS246" s="5"/>
      <c r="AT246" s="8"/>
      <c r="AU246" s="8"/>
      <c r="AV246" s="7" t="e">
        <f t="shared" si="20"/>
        <v>#DIV/0!</v>
      </c>
      <c r="AX246" s="5"/>
      <c r="AY246" s="6"/>
      <c r="AZ246" s="6"/>
      <c r="BB246" s="5"/>
      <c r="BC246" s="8"/>
      <c r="BD246" s="8"/>
      <c r="BE246" s="5"/>
      <c r="BF246" s="5"/>
      <c r="BG246" s="6"/>
      <c r="BH246" s="6"/>
      <c r="BI246" s="7" t="e">
        <f t="shared" si="21"/>
        <v>#DIV/0!</v>
      </c>
      <c r="BK246" s="5"/>
      <c r="BL246" s="6"/>
      <c r="BM246" s="6"/>
      <c r="BO246" s="5"/>
      <c r="BP246" s="6"/>
      <c r="BQ246" s="6"/>
      <c r="BR246" s="5"/>
      <c r="BS246" s="5"/>
      <c r="BT246" s="6"/>
      <c r="BU246" s="6"/>
      <c r="BV246" s="7" t="e">
        <f t="shared" si="22"/>
        <v>#DIV/0!</v>
      </c>
      <c r="BX246" s="5"/>
      <c r="BY246" s="8"/>
      <c r="BZ246" s="8"/>
      <c r="CA246" s="5"/>
      <c r="CB246" s="5"/>
      <c r="CC246" s="8"/>
      <c r="CD246" s="8"/>
      <c r="CE246" s="5"/>
      <c r="CF246" s="5"/>
      <c r="CG246" s="12"/>
      <c r="CH246" s="17"/>
      <c r="CI246" s="9" t="e">
        <f t="shared" si="23"/>
        <v>#DIV/0!</v>
      </c>
      <c r="CJ246" s="5"/>
      <c r="CL246" s="5"/>
      <c r="CM246" s="5"/>
      <c r="CP246" s="5"/>
      <c r="CT246" s="5"/>
    </row>
    <row r="247" spans="1:98" x14ac:dyDescent="0.25">
      <c r="A247" s="5" t="s">
        <v>290</v>
      </c>
      <c r="B247" s="5">
        <v>55.58934</v>
      </c>
      <c r="C247" s="5">
        <v>-5.5711019999999998</v>
      </c>
      <c r="E247" s="5">
        <v>0</v>
      </c>
      <c r="G247" s="5">
        <v>0</v>
      </c>
      <c r="I247" s="5">
        <v>0</v>
      </c>
      <c r="L247" s="6" t="str">
        <f>IF(Table1[[#This Row],[seagrass.mn.ssp126.2050]]="","",(Table1[[#This Row],[seagrass.sd.ssp126.2050]]/Table1[[#This Row],[seagrass.mn.ssp126.2050]])^-1)</f>
        <v/>
      </c>
      <c r="M247" s="6" t="str">
        <f>IF(Table1[[#This Row],[seagrass.weights.ssp126.2050]]="","",Table1[[#This Row],[seagrass.weights.ssp126.2050]]*Table1[[#This Row],[seagrass.mn.ssp126.2050]])</f>
        <v/>
      </c>
      <c r="P247" s="6" t="str">
        <f>IF(Table1[[#This Row],[corals.mn.ssp126.2050]]="","",(Table1[[#This Row],[corals.sd.ssp126.2050]]/Table1[[#This Row],[corals.mn.ssp126.2050]])^-1)</f>
        <v/>
      </c>
      <c r="Q247" s="6" t="str">
        <f>IF(Table1[[#This Row],[coral.weights.ssp126.2050]]="","",Table1[[#This Row],[coral.weights.ssp126.2050]]*Table1[[#This Row],[corals.mn.ssp126.2050]])</f>
        <v/>
      </c>
      <c r="T247" s="6" t="str">
        <f>IF(Table1[[#This Row],[mangrove.mn.ssp126.2050]]="","",(Table1[[#This Row],[mangrove.sd.ssp126.2050]]/Table1[[#This Row],[mangrove.mn.ssp126.2050]])^-1)</f>
        <v/>
      </c>
      <c r="U247" s="6" t="str">
        <f>IF(Table1[[#This Row],[mangrove.weights.ssp126.2050]]="","",Table1[[#This Row],[mangrove.weights.ssp126.2050]]*Table1[[#This Row],[mangrove.mn.ssp126.2050]])</f>
        <v/>
      </c>
      <c r="V247" s="7" t="e">
        <f t="shared" si="18"/>
        <v>#DIV/0!</v>
      </c>
      <c r="Y247" s="6" t="str">
        <f>IF(Table1[[#This Row],[seagrass.mn.ssp126.2100]]="", "", (Table1[[#This Row],[seagrass.sd.ssp126.2100]]/Table1[[#This Row],[seagrass.mn.ssp126.2100]])^-1)</f>
        <v/>
      </c>
      <c r="Z247" s="6" t="str">
        <f>IF(Table1[[#This Row],[seagrass.weights.ssp126.2100]]="","", Table1[[#This Row],[seagrass.weights.ssp126.2100]]*Table1[[#This Row],[seagrass.mn.ssp126.2100]])</f>
        <v/>
      </c>
      <c r="AC247" s="6" t="str">
        <f>IF(Table1[[#This Row],[corals.mn.ssp126.2100]]="","",(Table1[[#This Row],[corals.sd.ssp126.2100]]/Table1[[#This Row],[corals.mn.ssp126.2100]])^-1)</f>
        <v/>
      </c>
      <c r="AD247" s="6" t="str">
        <f>IF( Table1[[#This Row],[Coral.weights.ssp126.2100]]="","", Table1[[#This Row],[Coral.weights.ssp126.2100]]*Table1[[#This Row],[corals.mn.ssp126.2100]])</f>
        <v/>
      </c>
      <c r="AG247" s="8" t="str">
        <f>IF(Table1[[#This Row],[mangrove.mn.ssp126.2100]]="","",(Table1[[#This Row],[mangrove.sd.ssp126.2100]]/Table1[[#This Row],[mangrove.mn.ssp126.2100]])^-1)</f>
        <v/>
      </c>
      <c r="AH247" s="6" t="str">
        <f>IF(Table1[[#This Row],[mangrove.weights.ssp126.2100]]="","",Table1[[#This Row],[mangrove.weights.ssp126.2100]]*Table1[[#This Row],[mangrove.mn.ssp126.2100]])</f>
        <v/>
      </c>
      <c r="AI247" s="7" t="e">
        <f t="shared" si="19"/>
        <v>#DIV/0!</v>
      </c>
      <c r="AL247" s="6" t="str">
        <f>IF(Table1[[#This Row],[seagrass.mn.ssp245.2050]]="","",(Table1[[#This Row],[seagrass.sd.ssp245.2050]]/Table1[[#This Row],[seagrass.mn.ssp245.2050]])^-1)</f>
        <v/>
      </c>
      <c r="AM247" s="6" t="str">
        <f>IF(Table1[[#This Row],[seagrass.weights.ssp245.2050]]="","",Table1[[#This Row],[seagrass.weights.ssp245.2050]]*Table1[[#This Row],[seagrass.mn.ssp245.2050]])</f>
        <v/>
      </c>
      <c r="AS247" s="5"/>
      <c r="AT247" s="8"/>
      <c r="AU247" s="8"/>
      <c r="AV247" s="7" t="e">
        <f t="shared" si="20"/>
        <v>#DIV/0!</v>
      </c>
      <c r="AX247" s="5"/>
      <c r="AY247" s="6"/>
      <c r="AZ247" s="6"/>
      <c r="BB247" s="5"/>
      <c r="BC247" s="8"/>
      <c r="BD247" s="8"/>
      <c r="BE247" s="5"/>
      <c r="BF247" s="5"/>
      <c r="BG247" s="6"/>
      <c r="BH247" s="6"/>
      <c r="BI247" s="7" t="e">
        <f t="shared" si="21"/>
        <v>#DIV/0!</v>
      </c>
      <c r="BK247" s="5"/>
      <c r="BL247" s="6"/>
      <c r="BM247" s="6"/>
      <c r="BO247" s="5"/>
      <c r="BP247" s="6"/>
      <c r="BQ247" s="6"/>
      <c r="BR247" s="5"/>
      <c r="BS247" s="5"/>
      <c r="BT247" s="6"/>
      <c r="BU247" s="6"/>
      <c r="BV247" s="7" t="e">
        <f t="shared" si="22"/>
        <v>#DIV/0!</v>
      </c>
      <c r="BX247" s="5"/>
      <c r="BY247" s="8"/>
      <c r="BZ247" s="8"/>
      <c r="CA247" s="5"/>
      <c r="CB247" s="5"/>
      <c r="CC247" s="8"/>
      <c r="CD247" s="8"/>
      <c r="CE247" s="5"/>
      <c r="CF247" s="5"/>
      <c r="CG247" s="12"/>
      <c r="CH247" s="17"/>
      <c r="CI247" s="9" t="e">
        <f t="shared" si="23"/>
        <v>#DIV/0!</v>
      </c>
      <c r="CJ247" s="5"/>
      <c r="CL247" s="5"/>
      <c r="CM247" s="5"/>
      <c r="CP247" s="5"/>
      <c r="CT247" s="5"/>
    </row>
    <row r="248" spans="1:98" x14ac:dyDescent="0.25">
      <c r="A248" s="5" t="s">
        <v>291</v>
      </c>
      <c r="B248" s="5">
        <v>38.58934</v>
      </c>
      <c r="C248" s="5">
        <v>-5.5711019999999998</v>
      </c>
      <c r="E248" s="5">
        <v>0</v>
      </c>
      <c r="G248" s="5">
        <v>0</v>
      </c>
      <c r="I248" s="5">
        <v>0</v>
      </c>
      <c r="L248" s="6" t="str">
        <f>IF(Table1[[#This Row],[seagrass.mn.ssp126.2050]]="","",(Table1[[#This Row],[seagrass.sd.ssp126.2050]]/Table1[[#This Row],[seagrass.mn.ssp126.2050]])^-1)</f>
        <v/>
      </c>
      <c r="M248" s="6" t="str">
        <f>IF(Table1[[#This Row],[seagrass.weights.ssp126.2050]]="","",Table1[[#This Row],[seagrass.weights.ssp126.2050]]*Table1[[#This Row],[seagrass.mn.ssp126.2050]])</f>
        <v/>
      </c>
      <c r="P248" s="6" t="str">
        <f>IF(Table1[[#This Row],[corals.mn.ssp126.2050]]="","",(Table1[[#This Row],[corals.sd.ssp126.2050]]/Table1[[#This Row],[corals.mn.ssp126.2050]])^-1)</f>
        <v/>
      </c>
      <c r="Q248" s="6" t="str">
        <f>IF(Table1[[#This Row],[coral.weights.ssp126.2050]]="","",Table1[[#This Row],[coral.weights.ssp126.2050]]*Table1[[#This Row],[corals.mn.ssp126.2050]])</f>
        <v/>
      </c>
      <c r="T248" s="6" t="str">
        <f>IF(Table1[[#This Row],[mangrove.mn.ssp126.2050]]="","",(Table1[[#This Row],[mangrove.sd.ssp126.2050]]/Table1[[#This Row],[mangrove.mn.ssp126.2050]])^-1)</f>
        <v/>
      </c>
      <c r="U248" s="6" t="str">
        <f>IF(Table1[[#This Row],[mangrove.weights.ssp126.2050]]="","",Table1[[#This Row],[mangrove.weights.ssp126.2050]]*Table1[[#This Row],[mangrove.mn.ssp126.2050]])</f>
        <v/>
      </c>
      <c r="V248" s="7" t="e">
        <f t="shared" si="18"/>
        <v>#DIV/0!</v>
      </c>
      <c r="Y248" s="6" t="str">
        <f>IF(Table1[[#This Row],[seagrass.mn.ssp126.2100]]="", "", (Table1[[#This Row],[seagrass.sd.ssp126.2100]]/Table1[[#This Row],[seagrass.mn.ssp126.2100]])^-1)</f>
        <v/>
      </c>
      <c r="Z248" s="6" t="str">
        <f>IF(Table1[[#This Row],[seagrass.weights.ssp126.2100]]="","", Table1[[#This Row],[seagrass.weights.ssp126.2100]]*Table1[[#This Row],[seagrass.mn.ssp126.2100]])</f>
        <v/>
      </c>
      <c r="AC248" s="6" t="str">
        <f>IF(Table1[[#This Row],[corals.mn.ssp126.2100]]="","",(Table1[[#This Row],[corals.sd.ssp126.2100]]/Table1[[#This Row],[corals.mn.ssp126.2100]])^-1)</f>
        <v/>
      </c>
      <c r="AD248" s="6" t="str">
        <f>IF( Table1[[#This Row],[Coral.weights.ssp126.2100]]="","", Table1[[#This Row],[Coral.weights.ssp126.2100]]*Table1[[#This Row],[corals.mn.ssp126.2100]])</f>
        <v/>
      </c>
      <c r="AG248" s="8" t="str">
        <f>IF(Table1[[#This Row],[mangrove.mn.ssp126.2100]]="","",(Table1[[#This Row],[mangrove.sd.ssp126.2100]]/Table1[[#This Row],[mangrove.mn.ssp126.2100]])^-1)</f>
        <v/>
      </c>
      <c r="AH248" s="6" t="str">
        <f>IF(Table1[[#This Row],[mangrove.weights.ssp126.2100]]="","",Table1[[#This Row],[mangrove.weights.ssp126.2100]]*Table1[[#This Row],[mangrove.mn.ssp126.2100]])</f>
        <v/>
      </c>
      <c r="AI248" s="7" t="e">
        <f t="shared" si="19"/>
        <v>#DIV/0!</v>
      </c>
      <c r="AL248" s="6" t="str">
        <f>IF(Table1[[#This Row],[seagrass.mn.ssp245.2050]]="","",(Table1[[#This Row],[seagrass.sd.ssp245.2050]]/Table1[[#This Row],[seagrass.mn.ssp245.2050]])^-1)</f>
        <v/>
      </c>
      <c r="AM248" s="6" t="str">
        <f>IF(Table1[[#This Row],[seagrass.weights.ssp245.2050]]="","",Table1[[#This Row],[seagrass.weights.ssp245.2050]]*Table1[[#This Row],[seagrass.mn.ssp245.2050]])</f>
        <v/>
      </c>
      <c r="AS248" s="5"/>
      <c r="AT248" s="8"/>
      <c r="AU248" s="8"/>
      <c r="AV248" s="7" t="e">
        <f t="shared" si="20"/>
        <v>#DIV/0!</v>
      </c>
      <c r="AX248" s="5"/>
      <c r="AY248" s="6"/>
      <c r="AZ248" s="6"/>
      <c r="BB248" s="5"/>
      <c r="BC248" s="8"/>
      <c r="BD248" s="8"/>
      <c r="BE248" s="5"/>
      <c r="BF248" s="5"/>
      <c r="BG248" s="6"/>
      <c r="BH248" s="6"/>
      <c r="BI248" s="7" t="e">
        <f t="shared" si="21"/>
        <v>#DIV/0!</v>
      </c>
      <c r="BK248" s="5"/>
      <c r="BL248" s="6"/>
      <c r="BM248" s="6"/>
      <c r="BO248" s="5"/>
      <c r="BP248" s="6"/>
      <c r="BQ248" s="6"/>
      <c r="BR248" s="5"/>
      <c r="BS248" s="5"/>
      <c r="BT248" s="6"/>
      <c r="BU248" s="6"/>
      <c r="BV248" s="7" t="e">
        <f t="shared" si="22"/>
        <v>#DIV/0!</v>
      </c>
      <c r="BX248" s="5"/>
      <c r="BY248" s="8"/>
      <c r="BZ248" s="8"/>
      <c r="CA248" s="5"/>
      <c r="CB248" s="5"/>
      <c r="CC248" s="8"/>
      <c r="CD248" s="8"/>
      <c r="CE248" s="5"/>
      <c r="CF248" s="5"/>
      <c r="CG248" s="12"/>
      <c r="CH248" s="17"/>
      <c r="CI248" s="9" t="e">
        <f t="shared" si="23"/>
        <v>#DIV/0!</v>
      </c>
      <c r="CJ248" s="5"/>
      <c r="CL248" s="5"/>
      <c r="CM248" s="5"/>
      <c r="CP248" s="5"/>
      <c r="CT248" s="5"/>
    </row>
    <row r="249" spans="1:98" x14ac:dyDescent="0.25">
      <c r="A249" s="5" t="s">
        <v>292</v>
      </c>
      <c r="B249" s="5">
        <v>38.83934</v>
      </c>
      <c r="C249" s="5">
        <v>-5.5711019999999998</v>
      </c>
      <c r="D249" s="5">
        <v>3830000</v>
      </c>
      <c r="E249" s="5">
        <v>1</v>
      </c>
      <c r="F249" s="5">
        <v>19550000</v>
      </c>
      <c r="G249" s="5">
        <v>1</v>
      </c>
      <c r="H249" s="5">
        <v>5060000</v>
      </c>
      <c r="I249" s="5">
        <v>1</v>
      </c>
      <c r="J249" s="5">
        <v>0.67549997977477727</v>
      </c>
      <c r="K249" s="28">
        <f>NonZeroMin!$C$2</f>
        <v>9.6277348665939669E-4</v>
      </c>
      <c r="L249" s="6">
        <f>IF(Table1[[#This Row],[seagrass.mn.ssp126.2050]]="","",(Table1[[#This Row],[seagrass.sd.ssp126.2050]]/Table1[[#This Row],[seagrass.mn.ssp126.2050]])^-1)</f>
        <v>701.61880144685676</v>
      </c>
      <c r="M249" s="6">
        <f>IF(Table1[[#This Row],[seagrass.weights.ssp126.2050]]="","",Table1[[#This Row],[seagrass.weights.ssp126.2050]]*Table1[[#This Row],[seagrass.mn.ssp126.2050]])</f>
        <v>473.94348618695523</v>
      </c>
      <c r="N249" s="5">
        <v>0.68082401958936445</v>
      </c>
      <c r="O249" s="5">
        <f>NonZeroMin!$C$3</f>
        <v>8.8608041434714289E-4</v>
      </c>
      <c r="P249" s="6">
        <f>IF(Table1[[#This Row],[corals.mn.ssp126.2050]]="","",(Table1[[#This Row],[corals.sd.ssp126.2050]]/Table1[[#This Row],[corals.mn.ssp126.2050]])^-1)</f>
        <v>768.35466461696956</v>
      </c>
      <c r="Q249" s="6">
        <f>IF(Table1[[#This Row],[coral.weights.ssp126.2050]]="","",Table1[[#This Row],[coral.weights.ssp126.2050]]*Table1[[#This Row],[corals.mn.ssp126.2050]])</f>
        <v>523.11431123476325</v>
      </c>
      <c r="R249" s="5">
        <v>0.49781015770951681</v>
      </c>
      <c r="S249" s="5">
        <v>0.1653007167462533</v>
      </c>
      <c r="T249" s="6">
        <f>IF(Table1[[#This Row],[mangrove.mn.ssp126.2050]]="","",(Table1[[#This Row],[mangrove.sd.ssp126.2050]]/Table1[[#This Row],[mangrove.mn.ssp126.2050]])^-1)</f>
        <v>3.0115426448736207</v>
      </c>
      <c r="U249" s="6">
        <f>IF(Table1[[#This Row],[mangrove.weights.ssp126.2050]]="","",Table1[[#This Row],[mangrove.weights.ssp126.2050]]*Table1[[#This Row],[mangrove.mn.ssp126.2050]])</f>
        <v>1.4991765189934725</v>
      </c>
      <c r="V249" s="7">
        <f t="shared" si="18"/>
        <v>0.67791387423291027</v>
      </c>
      <c r="W249" s="5">
        <v>0.67549997977477727</v>
      </c>
      <c r="X249" s="5">
        <f>NonZeroMin!$C$5</f>
        <v>9.4124857450742275E-4</v>
      </c>
      <c r="Y249" s="6">
        <f>IF(Table1[[#This Row],[seagrass.mn.ssp126.2100]]="", "", (Table1[[#This Row],[seagrass.sd.ssp126.2100]]/Table1[[#This Row],[seagrass.mn.ssp126.2100]])^-1)</f>
        <v>717.66374799375615</v>
      </c>
      <c r="Z249" s="6">
        <f>IF(Table1[[#This Row],[seagrass.weights.ssp126.2100]]="","", Table1[[#This Row],[seagrass.weights.ssp126.2100]]*Table1[[#This Row],[seagrass.mn.ssp126.2100]])</f>
        <v>484.78184725487313</v>
      </c>
      <c r="AA249" s="5">
        <v>0.68082401958936445</v>
      </c>
      <c r="AB249" s="5">
        <f>NonZeroMin!$C$6</f>
        <v>9.0900273914041208E-4</v>
      </c>
      <c r="AC249" s="6">
        <f>IF(Table1[[#This Row],[corals.mn.ssp126.2100]]="","",(Table1[[#This Row],[corals.sd.ssp126.2100]]/Table1[[#This Row],[corals.mn.ssp126.2100]])^-1)</f>
        <v>748.97906273987451</v>
      </c>
      <c r="AD249" s="6">
        <f>IF( Table1[[#This Row],[Coral.weights.ssp126.2100]]="","", Table1[[#This Row],[Coral.weights.ssp126.2100]]*Table1[[#This Row],[corals.mn.ssp126.2100]])</f>
        <v>509.92293608283615</v>
      </c>
      <c r="AE249" s="5">
        <v>0.50347871185200266</v>
      </c>
      <c r="AF249" s="5">
        <v>0.17455613236298559</v>
      </c>
      <c r="AG249" s="8">
        <f>IF(Table1[[#This Row],[mangrove.mn.ssp126.2100]]="","",(Table1[[#This Row],[mangrove.sd.ssp126.2100]]/Table1[[#This Row],[mangrove.mn.ssp126.2100]])^-1)</f>
        <v>2.884337004013299</v>
      </c>
      <c r="AH249" s="6">
        <f>IF(Table1[[#This Row],[mangrove.weights.ssp126.2100]]="","",Table1[[#This Row],[mangrove.weights.ssp126.2100]]*Table1[[#This Row],[mangrove.mn.ssp126.2100]])</f>
        <v>1.4522022793276803</v>
      </c>
      <c r="AI249" s="7">
        <f t="shared" si="19"/>
        <v>0.67787586445792003</v>
      </c>
      <c r="AJ249" s="5">
        <v>0.67549997977477727</v>
      </c>
      <c r="AK249" s="5">
        <f>NonZeroMin!$C$9</f>
        <v>9.4246577305150765E-4</v>
      </c>
      <c r="AL249" s="6">
        <f>IF(Table1[[#This Row],[seagrass.mn.ssp245.2050]]="","",(Table1[[#This Row],[seagrass.sd.ssp245.2050]]/Table1[[#This Row],[seagrass.mn.ssp245.2050]])^-1)</f>
        <v>716.73688221870293</v>
      </c>
      <c r="AM249" s="6">
        <f>IF(Table1[[#This Row],[seagrass.weights.ssp245.2050]]="","",Table1[[#This Row],[seagrass.weights.ssp245.2050]]*Table1[[#This Row],[seagrass.mn.ssp245.2050]])</f>
        <v>484.15574944257077</v>
      </c>
      <c r="AN249" s="5">
        <v>0.68082401958936445</v>
      </c>
      <c r="AO249" s="5">
        <f>NonZeroMin!$C$10</f>
        <v>8.871730941705804E-4</v>
      </c>
      <c r="AP249" s="6">
        <f>(Table1[[#This Row],[corals.sd.ssp245.2050]]/Table1[[#This Row],[corals.mn.ssp245.2050]])^-1</f>
        <v>767.4083265857696</v>
      </c>
      <c r="AQ249" s="6">
        <f>Table1[[#This Row],[coral.weights.ssp245.2050]]*Table1[[#This Row],[corals.mn.ssp245.2050]]</f>
        <v>522.47002157247141</v>
      </c>
      <c r="AR249" s="5">
        <v>0.50806520401999766</v>
      </c>
      <c r="AS249" s="5">
        <v>0.18725328103283301</v>
      </c>
      <c r="AT249" s="8">
        <f>(Table1[[#This Row],[mangrove.sd.ssp245.2050]]/Table1[[#This Row],[mangrove.mn.ssp245.2050]])^-1</f>
        <v>2.7132512777221427</v>
      </c>
      <c r="AU249" s="8">
        <f>Table1[[#This Row],[mangrove.mn.ssp245.2050]]*Table1[[#This Row],[mangrove.weights.ssp245.2050]]</f>
        <v>1.3785085639734198</v>
      </c>
      <c r="AV249" s="7">
        <f t="shared" si="20"/>
        <v>0.67794232379273844</v>
      </c>
      <c r="AW249" s="5">
        <v>0.67549997977477727</v>
      </c>
      <c r="AX249" s="5">
        <f>NonZeroMin!$C$12</f>
        <v>9.4048968592101831E-4</v>
      </c>
      <c r="AY249" s="6">
        <f>(Table1[[#This Row],[seagrass.sd.ssp245.2100]]/Table1[[#This Row],[seagrass.mn.ssp245.2100]])^-1</f>
        <v>718.24283656365935</v>
      </c>
      <c r="AZ249" s="6">
        <f>Table1[[#This Row],[seagrass.weights.ssp245.2100]]*Table1[[#This Row],[seagrass.mn.ssp245.2100]]</f>
        <v>485.17302157213055</v>
      </c>
      <c r="BA249" s="5">
        <v>0.68082401958936445</v>
      </c>
      <c r="BB249" s="5">
        <f>NonZeroMin!$C$13</f>
        <v>8.8505487379242798E-4</v>
      </c>
      <c r="BC249" s="8">
        <f>(Table1[[#This Row],[corals.sd.ssp245.2100]]/Table1[[#This Row],[corals.mn.ssp245.2100]])^-1</f>
        <v>769.24498101689255</v>
      </c>
      <c r="BD249" s="8">
        <f>Table1[[#This Row],[corals.weights.ssp245.2100]]*Table1[[#This Row],[corals.mn.ssp245.2100]]</f>
        <v>523.72046002486513</v>
      </c>
      <c r="BE249" s="5">
        <v>0.55069139531305911</v>
      </c>
      <c r="BF249" s="5">
        <v>0.1609122095556636</v>
      </c>
      <c r="BG249" s="6">
        <f>(Table1[[#This Row],[mangrove.sd.ssp245.2100]]/Table1[[#This Row],[mangrove.mn.ssp245.2100]])^-1</f>
        <v>3.4223095738584153</v>
      </c>
      <c r="BH249" s="6">
        <f>Table1[[#This Row],[mangrove.weights.ssp245.2100]]*Table1[[#This Row],[mangrove.mn.ssp245.2100]]</f>
        <v>1.8846364344213313</v>
      </c>
      <c r="BI249" s="7">
        <f t="shared" si="21"/>
        <v>0.67796046161455359</v>
      </c>
      <c r="BJ249" s="5">
        <v>0.67549997977477727</v>
      </c>
      <c r="BK249" s="5">
        <f>NonZeroMin!$C$16</f>
        <v>9.4033807947367773E-4</v>
      </c>
      <c r="BL249" s="6">
        <f>(Table1[[#This Row],[seagrass.sd.ssp370.2050]]/Table1[[#This Row],[seagrass.mn.ssp370.2050]])^-1</f>
        <v>718.35863560142684</v>
      </c>
      <c r="BM249" s="6">
        <f>Table1[[#This Row],[seagrass.mn.ssp370.2050]]*Table1[[#This Row],[seagrass.weights.ssp370.2050]]</f>
        <v>485.25124381980044</v>
      </c>
      <c r="BN249" s="5">
        <v>0.68082401958936445</v>
      </c>
      <c r="BO249" s="5">
        <f>NonZeroMin!$C$17</f>
        <v>8.8537505761509139E-4</v>
      </c>
      <c r="BP249" s="6">
        <f>(Table1[[#This Row],[corals.sd.ssp370.2050]]/Table1[[#This Row],[corals.mn.ssp370.2050]])^-1</f>
        <v>768.96679405367479</v>
      </c>
      <c r="BQ249" s="6">
        <f>Table1[[#This Row],[corals.weights.ssp370.2050]]*Table1[[#This Row],[corals.mn.ssp370.2050]]</f>
        <v>523.53106365836982</v>
      </c>
      <c r="BR249" s="5">
        <v>0.47513935431816429</v>
      </c>
      <c r="BS249" s="5">
        <v>0.12937883938787079</v>
      </c>
      <c r="BT249" s="6">
        <f>(Table1[[#This Row],[mangrove.sd.ssp370.2050]]/Table1[[#This Row],[mangrove.mn.ssp370.2050]])^-1</f>
        <v>3.6724657337025732</v>
      </c>
      <c r="BU249" s="6">
        <f>Table1[[#This Row],[mangrove.weights.ssp370.2050]]*Table1[[#This Row],[mangrove.mn.ssp370.2050]]</f>
        <v>1.744932997467024</v>
      </c>
      <c r="BV249" s="7">
        <f t="shared" si="22"/>
        <v>0.67775229167048845</v>
      </c>
      <c r="BW249" s="5">
        <v>0.67549997977477727</v>
      </c>
      <c r="BX249" s="5">
        <f>NonZeroMin!$C$19</f>
        <v>9.4033807947367773E-4</v>
      </c>
      <c r="BY249" s="8">
        <f>(Table1[[#This Row],[seagrass.sd.ssp370.2100]]/Table1[[#This Row],[seagrass.mn.ssp370.2100]])^-1</f>
        <v>718.35863560142684</v>
      </c>
      <c r="BZ249" s="8">
        <f>Table1[[#This Row],[seagrass.imp.ssp370.2100]]*Table1[[#This Row],[seagrass.mn.ssp370.2100]]</f>
        <v>485.25124381980044</v>
      </c>
      <c r="CA249" s="5">
        <v>0.68082401958936445</v>
      </c>
      <c r="CB249" s="5">
        <f>NonZeroMin!$C$20</f>
        <v>8.8537505761509139E-4</v>
      </c>
      <c r="CC249" s="8">
        <f>(Table1[[#This Row],[corals.sd.ssp370.2100]]/Table1[[#This Row],[corals.mn.ssp370.2100]])^-1</f>
        <v>768.96679405367479</v>
      </c>
      <c r="CD249" s="8">
        <f>Table1[[#This Row],[corals.weights.ssp370.2100]]*Table1[[#This Row],[corals.mn.ssp370.2100]]</f>
        <v>523.53106365836982</v>
      </c>
      <c r="CE249" s="5">
        <v>0.51581216480958703</v>
      </c>
      <c r="CF249" s="5">
        <v>0.20642042198662081</v>
      </c>
      <c r="CG249" s="12">
        <f>(Table1[[#This Row],[mangrove.sd.ssp370.2100]]/Table1[[#This Row],[mangrove.mn.ssp370.2100]])^-1</f>
        <v>2.4988427009563012</v>
      </c>
      <c r="CH249" s="17">
        <f>Table1[[#This Row],[mangrove.weights.ssp370.2100]]*Table1[[#This Row],[mangrove.mn.ssp370.2100]]</f>
        <v>1.2889334630989053</v>
      </c>
      <c r="CI249" s="9">
        <f t="shared" si="23"/>
        <v>0.67798012133599406</v>
      </c>
      <c r="CJ249" s="5"/>
      <c r="CL249" s="5"/>
      <c r="CM249" s="5"/>
      <c r="CP249" s="5"/>
      <c r="CT249" s="5"/>
    </row>
    <row r="250" spans="1:98" x14ac:dyDescent="0.25">
      <c r="A250" s="5" t="s">
        <v>293</v>
      </c>
      <c r="B250" s="5">
        <v>39.08934</v>
      </c>
      <c r="C250" s="5">
        <v>-5.5711019999999998</v>
      </c>
      <c r="D250" s="5">
        <v>23890000</v>
      </c>
      <c r="E250" s="5">
        <v>1</v>
      </c>
      <c r="F250" s="5">
        <v>8520000</v>
      </c>
      <c r="G250" s="5">
        <v>1</v>
      </c>
      <c r="H250" s="5">
        <v>200000</v>
      </c>
      <c r="I250" s="5">
        <v>1</v>
      </c>
      <c r="J250" s="5">
        <v>0.46046320784651562</v>
      </c>
      <c r="K250" s="5">
        <v>2.888379849576587E-3</v>
      </c>
      <c r="L250" s="6">
        <f>IF(Table1[[#This Row],[seagrass.mn.ssp126.2050]]="","",(Table1[[#This Row],[seagrass.sd.ssp126.2050]]/Table1[[#This Row],[seagrass.mn.ssp126.2050]])^-1)</f>
        <v>159.41920101471965</v>
      </c>
      <c r="M250" s="6">
        <f>IF(Table1[[#This Row],[seagrass.weights.ssp126.2050]]="","",Table1[[#This Row],[seagrass.weights.ssp126.2050]]*Table1[[#This Row],[seagrass.mn.ssp126.2050]])</f>
        <v>73.406676691566304</v>
      </c>
      <c r="N250" s="5">
        <v>0.53686340038671032</v>
      </c>
      <c r="O250" s="5">
        <v>3.3530557771707152E-2</v>
      </c>
      <c r="P250" s="6">
        <f>IF(Table1[[#This Row],[corals.mn.ssp126.2050]]="","",(Table1[[#This Row],[corals.sd.ssp126.2050]]/Table1[[#This Row],[corals.mn.ssp126.2050]])^-1)</f>
        <v>16.011168201911389</v>
      </c>
      <c r="Q250" s="6">
        <f>IF(Table1[[#This Row],[coral.weights.ssp126.2050]]="","",Table1[[#This Row],[coral.weights.ssp126.2050]]*Table1[[#This Row],[corals.mn.ssp126.2050]])</f>
        <v>8.5958102050417189</v>
      </c>
      <c r="R250" s="5">
        <v>0.4368009172257552</v>
      </c>
      <c r="S250" s="5">
        <v>0.122991149817297</v>
      </c>
      <c r="T250" s="6">
        <f>IF(Table1[[#This Row],[mangrove.mn.ssp126.2050]]="","",(Table1[[#This Row],[mangrove.sd.ssp126.2050]]/Table1[[#This Row],[mangrove.mn.ssp126.2050]])^-1)</f>
        <v>3.5514825080879535</v>
      </c>
      <c r="U250" s="6">
        <f>IF(Table1[[#This Row],[mangrove.weights.ssp126.2050]]="","",Table1[[#This Row],[mangrove.weights.ssp126.2050]]*Table1[[#This Row],[mangrove.mn.ssp126.2050]])</f>
        <v>1.5512908170440436</v>
      </c>
      <c r="V250" s="7">
        <f t="shared" si="18"/>
        <v>0.46682821139967318</v>
      </c>
      <c r="W250" s="5">
        <v>0.45704974358215872</v>
      </c>
      <c r="X250" s="5">
        <v>3.8677437449316861E-3</v>
      </c>
      <c r="Y250" s="6">
        <f>IF(Table1[[#This Row],[seagrass.mn.ssp126.2100]]="", "", (Table1[[#This Row],[seagrass.sd.ssp126.2100]]/Table1[[#This Row],[seagrass.mn.ssp126.2100]])^-1)</f>
        <v>118.16960319076965</v>
      </c>
      <c r="Z250" s="6">
        <f>IF(Table1[[#This Row],[seagrass.weights.ssp126.2100]]="","", Table1[[#This Row],[seagrass.weights.ssp126.2100]]*Table1[[#This Row],[seagrass.mn.ssp126.2100]])</f>
        <v>54.009386837546714</v>
      </c>
      <c r="AA250" s="5">
        <v>0.53043807259002551</v>
      </c>
      <c r="AB250" s="5">
        <v>3.3308218085704673E-2</v>
      </c>
      <c r="AC250" s="6">
        <f>IF(Table1[[#This Row],[corals.mn.ssp126.2100]]="","",(Table1[[#This Row],[corals.sd.ssp126.2100]]/Table1[[#This Row],[corals.mn.ssp126.2100]])^-1)</f>
        <v>15.925141093563351</v>
      </c>
      <c r="AD250" s="6">
        <f>IF( Table1[[#This Row],[Coral.weights.ssp126.2100]]="","", Table1[[#This Row],[Coral.weights.ssp126.2100]]*Table1[[#This Row],[corals.mn.ssp126.2100]])</f>
        <v>8.4473011473939543</v>
      </c>
      <c r="AE250" s="5">
        <v>0.43647007077957273</v>
      </c>
      <c r="AF250" s="5">
        <v>0.13327346754220329</v>
      </c>
      <c r="AG250" s="8">
        <f>IF(Table1[[#This Row],[mangrove.mn.ssp126.2100]]="","",(Table1[[#This Row],[mangrove.sd.ssp126.2100]]/Table1[[#This Row],[mangrove.mn.ssp126.2100]])^-1)</f>
        <v>3.2749959825376127</v>
      </c>
      <c r="AH250" s="6">
        <f>IF(Table1[[#This Row],[mangrove.weights.ssp126.2100]]="","",Table1[[#This Row],[mangrove.weights.ssp126.2100]]*Table1[[#This Row],[mangrove.mn.ssp126.2100]])</f>
        <v>1.4294377283010082</v>
      </c>
      <c r="AI250" s="7">
        <f t="shared" si="19"/>
        <v>0.46506694697921813</v>
      </c>
      <c r="AJ250" s="5">
        <v>0.42257494905279203</v>
      </c>
      <c r="AK250" s="5">
        <v>5.14942076832362E-3</v>
      </c>
      <c r="AL250" s="6">
        <f>IF(Table1[[#This Row],[seagrass.mn.ssp245.2050]]="","",(Table1[[#This Row],[seagrass.sd.ssp245.2050]]/Table1[[#This Row],[seagrass.mn.ssp245.2050]])^-1)</f>
        <v>82.062617926318765</v>
      </c>
      <c r="AM250" s="6">
        <f>IF(Table1[[#This Row],[seagrass.weights.ssp245.2050]]="","",Table1[[#This Row],[seagrass.weights.ssp245.2050]]*Table1[[#This Row],[seagrass.mn.ssp245.2050]])</f>
        <v>34.677606589352891</v>
      </c>
      <c r="AN250" s="5">
        <v>0.50377173356095506</v>
      </c>
      <c r="AO250" s="5">
        <v>2.3936199765928669E-2</v>
      </c>
      <c r="AP250" s="6">
        <f>(Table1[[#This Row],[corals.sd.ssp245.2050]]/Table1[[#This Row],[corals.mn.ssp245.2050]])^-1</f>
        <v>21.046437550125866</v>
      </c>
      <c r="AQ250" s="6">
        <f>Table1[[#This Row],[coral.weights.ssp245.2050]]*Table1[[#This Row],[corals.mn.ssp245.2050]]</f>
        <v>10.602600329909288</v>
      </c>
      <c r="AR250" s="5">
        <v>0.46238708245782723</v>
      </c>
      <c r="AS250" s="5">
        <v>0.17324952551807249</v>
      </c>
      <c r="AT250" s="8">
        <f>(Table1[[#This Row],[mangrove.sd.ssp245.2050]]/Table1[[#This Row],[mangrove.mn.ssp245.2050]])^-1</f>
        <v>2.6689082182195842</v>
      </c>
      <c r="AU250" s="8">
        <f>Table1[[#This Row],[mangrove.mn.ssp245.2050]]*Table1[[#This Row],[mangrove.weights.ssp245.2050]]</f>
        <v>1.2340686843702717</v>
      </c>
      <c r="AV250" s="7">
        <f t="shared" si="20"/>
        <v>0.43973502588780489</v>
      </c>
      <c r="AW250" s="5">
        <v>0.44038010851593312</v>
      </c>
      <c r="AX250" s="5">
        <v>1.1911992228334599E-2</v>
      </c>
      <c r="AY250" s="6">
        <f>(Table1[[#This Row],[seagrass.sd.ssp245.2100]]/Table1[[#This Row],[seagrass.mn.ssp245.2100]])^-1</f>
        <v>36.96947580845611</v>
      </c>
      <c r="AZ250" s="6">
        <f>Table1[[#This Row],[seagrass.weights.ssp245.2100]]*Table1[[#This Row],[seagrass.mn.ssp245.2100]]</f>
        <v>16.280621768305068</v>
      </c>
      <c r="BA250" s="5">
        <v>0.52771916439056299</v>
      </c>
      <c r="BB250" s="5">
        <v>1.8823407337165449E-2</v>
      </c>
      <c r="BC250" s="8">
        <f>(Table1[[#This Row],[corals.sd.ssp245.2100]]/Table1[[#This Row],[corals.mn.ssp245.2100]])^-1</f>
        <v>28.035262422899379</v>
      </c>
      <c r="BD250" s="8">
        <f>Table1[[#This Row],[corals.weights.ssp245.2100]]*Table1[[#This Row],[corals.mn.ssp245.2100]]</f>
        <v>14.79474525928261</v>
      </c>
      <c r="BE250" s="5">
        <v>0.45589444887094999</v>
      </c>
      <c r="BF250" s="5">
        <v>0.20170995731151509</v>
      </c>
      <c r="BG250" s="6">
        <f>(Table1[[#This Row],[mangrove.sd.ssp245.2100]]/Table1[[#This Row],[mangrove.mn.ssp245.2100]])^-1</f>
        <v>2.2601484574550756</v>
      </c>
      <c r="BH250" s="6">
        <f>Table1[[#This Row],[mangrove.weights.ssp245.2100]]*Table1[[#This Row],[mangrove.mn.ssp245.2100]]</f>
        <v>1.0303891353780095</v>
      </c>
      <c r="BI250" s="7">
        <f t="shared" si="21"/>
        <v>0.47730335608082497</v>
      </c>
      <c r="BJ250" s="5">
        <v>0.52266778632666344</v>
      </c>
      <c r="BK250" s="5">
        <v>5.6857370892799061E-3</v>
      </c>
      <c r="BL250" s="6">
        <f>(Table1[[#This Row],[seagrass.sd.ssp370.2050]]/Table1[[#This Row],[seagrass.mn.ssp370.2050]])^-1</f>
        <v>91.926126396544106</v>
      </c>
      <c r="BM250" s="6">
        <f>Table1[[#This Row],[seagrass.mn.ssp370.2050]]*Table1[[#This Row],[seagrass.weights.ssp370.2050]]</f>
        <v>48.046824989266774</v>
      </c>
      <c r="BN250" s="5">
        <v>0.5626148178176904</v>
      </c>
      <c r="BO250" s="5">
        <v>1.0343269109036881E-2</v>
      </c>
      <c r="BP250" s="6">
        <f>(Table1[[#This Row],[corals.sd.ssp370.2050]]/Table1[[#This Row],[corals.mn.ssp370.2050]])^-1</f>
        <v>54.394293707985966</v>
      </c>
      <c r="BQ250" s="6">
        <f>Table1[[#This Row],[corals.weights.ssp370.2050]]*Table1[[#This Row],[corals.mn.ssp370.2050]]</f>
        <v>30.603035644840467</v>
      </c>
      <c r="BR250" s="5">
        <v>0.49379032663224243</v>
      </c>
      <c r="BS250" s="5">
        <v>0.19677296139237149</v>
      </c>
      <c r="BT250" s="6">
        <f>(Table1[[#This Row],[mangrove.sd.ssp370.2050]]/Table1[[#This Row],[mangrove.mn.ssp370.2050]])^-1</f>
        <v>2.5094419636629288</v>
      </c>
      <c r="BU250" s="6">
        <f>Table1[[#This Row],[mangrove.weights.ssp370.2050]]*Table1[[#This Row],[mangrove.mn.ssp370.2050]]</f>
        <v>1.2391381669017734</v>
      </c>
      <c r="BV250" s="7">
        <f t="shared" si="22"/>
        <v>0.53678070846027082</v>
      </c>
      <c r="BW250" s="5">
        <v>0.52266778632666344</v>
      </c>
      <c r="BX250" s="5">
        <v>5.6857370892799061E-3</v>
      </c>
      <c r="BY250" s="8">
        <f>(Table1[[#This Row],[seagrass.sd.ssp370.2100]]/Table1[[#This Row],[seagrass.mn.ssp370.2100]])^-1</f>
        <v>91.926126396544106</v>
      </c>
      <c r="BZ250" s="8">
        <f>Table1[[#This Row],[seagrass.imp.ssp370.2100]]*Table1[[#This Row],[seagrass.mn.ssp370.2100]]</f>
        <v>48.046824989266774</v>
      </c>
      <c r="CA250" s="5">
        <v>0.5626148178176904</v>
      </c>
      <c r="CB250" s="5">
        <v>1.0343269109036881E-2</v>
      </c>
      <c r="CC250" s="8">
        <f>(Table1[[#This Row],[corals.sd.ssp370.2100]]/Table1[[#This Row],[corals.mn.ssp370.2100]])^-1</f>
        <v>54.394293707985966</v>
      </c>
      <c r="CD250" s="8">
        <f>Table1[[#This Row],[corals.weights.ssp370.2100]]*Table1[[#This Row],[corals.mn.ssp370.2100]]</f>
        <v>30.603035644840467</v>
      </c>
      <c r="CE250" s="5">
        <v>0.48715925471500238</v>
      </c>
      <c r="CF250" s="5">
        <v>0.192886448857573</v>
      </c>
      <c r="CG250" s="12">
        <f>(Table1[[#This Row],[mangrove.sd.ssp370.2100]]/Table1[[#This Row],[mangrove.mn.ssp370.2100]])^-1</f>
        <v>2.5256271635480201</v>
      </c>
      <c r="CH250" s="17">
        <f>Table1[[#This Row],[mangrove.weights.ssp370.2100]]*Table1[[#This Row],[mangrove.mn.ssp370.2100]]</f>
        <v>1.2303826466820189</v>
      </c>
      <c r="CI250" s="9">
        <f t="shared" si="23"/>
        <v>0.53666351741891749</v>
      </c>
      <c r="CJ250" s="5"/>
      <c r="CL250" s="5"/>
      <c r="CM250" s="5"/>
      <c r="CP250" s="5"/>
      <c r="CT250" s="5"/>
    </row>
    <row r="251" spans="1:98" x14ac:dyDescent="0.25">
      <c r="A251" s="5" t="s">
        <v>294</v>
      </c>
      <c r="B251" s="5">
        <v>39.33934</v>
      </c>
      <c r="C251" s="5">
        <v>-5.5711019999999998</v>
      </c>
      <c r="E251" s="5">
        <v>0</v>
      </c>
      <c r="G251" s="5">
        <v>0</v>
      </c>
      <c r="I251" s="5">
        <v>0</v>
      </c>
      <c r="L251" s="6" t="str">
        <f>IF(Table1[[#This Row],[seagrass.mn.ssp126.2050]]="","",(Table1[[#This Row],[seagrass.sd.ssp126.2050]]/Table1[[#This Row],[seagrass.mn.ssp126.2050]])^-1)</f>
        <v/>
      </c>
      <c r="M251" s="6" t="str">
        <f>IF(Table1[[#This Row],[seagrass.weights.ssp126.2050]]="","",Table1[[#This Row],[seagrass.weights.ssp126.2050]]*Table1[[#This Row],[seagrass.mn.ssp126.2050]])</f>
        <v/>
      </c>
      <c r="P251" s="6" t="str">
        <f>IF(Table1[[#This Row],[corals.mn.ssp126.2050]]="","",(Table1[[#This Row],[corals.sd.ssp126.2050]]/Table1[[#This Row],[corals.mn.ssp126.2050]])^-1)</f>
        <v/>
      </c>
      <c r="Q251" s="6" t="str">
        <f>IF(Table1[[#This Row],[coral.weights.ssp126.2050]]="","",Table1[[#This Row],[coral.weights.ssp126.2050]]*Table1[[#This Row],[corals.mn.ssp126.2050]])</f>
        <v/>
      </c>
      <c r="T251" s="6" t="str">
        <f>IF(Table1[[#This Row],[mangrove.mn.ssp126.2050]]="","",(Table1[[#This Row],[mangrove.sd.ssp126.2050]]/Table1[[#This Row],[mangrove.mn.ssp126.2050]])^-1)</f>
        <v/>
      </c>
      <c r="U251" s="6" t="str">
        <f>IF(Table1[[#This Row],[mangrove.weights.ssp126.2050]]="","",Table1[[#This Row],[mangrove.weights.ssp126.2050]]*Table1[[#This Row],[mangrove.mn.ssp126.2050]])</f>
        <v/>
      </c>
      <c r="V251" s="7" t="e">
        <f t="shared" si="18"/>
        <v>#DIV/0!</v>
      </c>
      <c r="Y251" s="6" t="str">
        <f>IF(Table1[[#This Row],[seagrass.mn.ssp126.2100]]="", "", (Table1[[#This Row],[seagrass.sd.ssp126.2100]]/Table1[[#This Row],[seagrass.mn.ssp126.2100]])^-1)</f>
        <v/>
      </c>
      <c r="Z251" s="6" t="str">
        <f>IF(Table1[[#This Row],[seagrass.weights.ssp126.2100]]="","", Table1[[#This Row],[seagrass.weights.ssp126.2100]]*Table1[[#This Row],[seagrass.mn.ssp126.2100]])</f>
        <v/>
      </c>
      <c r="AC251" s="6" t="str">
        <f>IF(Table1[[#This Row],[corals.mn.ssp126.2100]]="","",(Table1[[#This Row],[corals.sd.ssp126.2100]]/Table1[[#This Row],[corals.mn.ssp126.2100]])^-1)</f>
        <v/>
      </c>
      <c r="AD251" s="6" t="str">
        <f>IF( Table1[[#This Row],[Coral.weights.ssp126.2100]]="","", Table1[[#This Row],[Coral.weights.ssp126.2100]]*Table1[[#This Row],[corals.mn.ssp126.2100]])</f>
        <v/>
      </c>
      <c r="AG251" s="8" t="str">
        <f>IF(Table1[[#This Row],[mangrove.mn.ssp126.2100]]="","",(Table1[[#This Row],[mangrove.sd.ssp126.2100]]/Table1[[#This Row],[mangrove.mn.ssp126.2100]])^-1)</f>
        <v/>
      </c>
      <c r="AH251" s="6" t="str">
        <f>IF(Table1[[#This Row],[mangrove.weights.ssp126.2100]]="","",Table1[[#This Row],[mangrove.weights.ssp126.2100]]*Table1[[#This Row],[mangrove.mn.ssp126.2100]])</f>
        <v/>
      </c>
      <c r="AI251" s="7" t="e">
        <f t="shared" si="19"/>
        <v>#DIV/0!</v>
      </c>
      <c r="AL251" s="6" t="str">
        <f>IF(Table1[[#This Row],[seagrass.mn.ssp245.2050]]="","",(Table1[[#This Row],[seagrass.sd.ssp245.2050]]/Table1[[#This Row],[seagrass.mn.ssp245.2050]])^-1)</f>
        <v/>
      </c>
      <c r="AM251" s="6" t="str">
        <f>IF(Table1[[#This Row],[seagrass.weights.ssp245.2050]]="","",Table1[[#This Row],[seagrass.weights.ssp245.2050]]*Table1[[#This Row],[seagrass.mn.ssp245.2050]])</f>
        <v/>
      </c>
      <c r="AS251" s="5"/>
      <c r="AT251" s="8"/>
      <c r="AU251" s="8"/>
      <c r="AV251" s="7" t="e">
        <f t="shared" si="20"/>
        <v>#DIV/0!</v>
      </c>
      <c r="AX251" s="5"/>
      <c r="AY251" s="6"/>
      <c r="AZ251" s="6"/>
      <c r="BB251" s="5"/>
      <c r="BC251" s="8"/>
      <c r="BD251" s="8"/>
      <c r="BE251" s="5"/>
      <c r="BF251" s="5"/>
      <c r="BG251" s="6"/>
      <c r="BH251" s="6"/>
      <c r="BI251" s="7" t="e">
        <f t="shared" si="21"/>
        <v>#DIV/0!</v>
      </c>
      <c r="BK251" s="5"/>
      <c r="BL251" s="6"/>
      <c r="BM251" s="6"/>
      <c r="BO251" s="5"/>
      <c r="BP251" s="6"/>
      <c r="BQ251" s="6"/>
      <c r="BR251" s="5"/>
      <c r="BS251" s="5"/>
      <c r="BT251" s="6"/>
      <c r="BU251" s="6"/>
      <c r="BV251" s="7" t="e">
        <f t="shared" si="22"/>
        <v>#DIV/0!</v>
      </c>
      <c r="BX251" s="5"/>
      <c r="BY251" s="8"/>
      <c r="BZ251" s="8"/>
      <c r="CA251" s="5"/>
      <c r="CB251" s="5"/>
      <c r="CC251" s="8"/>
      <c r="CD251" s="8"/>
      <c r="CE251" s="5"/>
      <c r="CF251" s="5"/>
      <c r="CG251" s="12"/>
      <c r="CH251" s="17"/>
      <c r="CI251" s="9" t="e">
        <f t="shared" si="23"/>
        <v>#DIV/0!</v>
      </c>
      <c r="CJ251" s="5"/>
      <c r="CL251" s="5"/>
      <c r="CM251" s="5"/>
      <c r="CP251" s="5"/>
      <c r="CT251" s="5"/>
    </row>
    <row r="252" spans="1:98" x14ac:dyDescent="0.25">
      <c r="A252" s="5" t="s">
        <v>295</v>
      </c>
      <c r="B252" s="5">
        <v>39.58934</v>
      </c>
      <c r="C252" s="5">
        <v>-5.5711019999999998</v>
      </c>
      <c r="D252" s="5">
        <v>5110000</v>
      </c>
      <c r="E252" s="5">
        <v>1</v>
      </c>
      <c r="F252" s="5">
        <v>5040000</v>
      </c>
      <c r="G252" s="5">
        <v>1</v>
      </c>
      <c r="H252" s="5">
        <v>7500000</v>
      </c>
      <c r="I252" s="5">
        <v>1</v>
      </c>
      <c r="J252" s="5">
        <v>0.45439676923780659</v>
      </c>
      <c r="K252" s="5">
        <v>4.1899262601007091E-2</v>
      </c>
      <c r="L252" s="6">
        <f>IF(Table1[[#This Row],[seagrass.mn.ssp126.2050]]="","",(Table1[[#This Row],[seagrass.sd.ssp126.2050]]/Table1[[#This Row],[seagrass.mn.ssp126.2050]])^-1)</f>
        <v>10.844982489665217</v>
      </c>
      <c r="M252" s="6">
        <f>IF(Table1[[#This Row],[seagrass.weights.ssp126.2050]]="","",Table1[[#This Row],[seagrass.weights.ssp126.2050]]*Table1[[#This Row],[seagrass.mn.ssp126.2050]])</f>
        <v>4.9279250057444584</v>
      </c>
      <c r="N252" s="5">
        <v>0.43937152685763847</v>
      </c>
      <c r="O252" s="5">
        <v>5.4688872449096392E-2</v>
      </c>
      <c r="P252" s="6">
        <f>IF(Table1[[#This Row],[corals.mn.ssp126.2050]]="","",(Table1[[#This Row],[corals.sd.ssp126.2050]]/Table1[[#This Row],[corals.mn.ssp126.2050]])^-1)</f>
        <v>8.034020581912694</v>
      </c>
      <c r="Q252" s="6">
        <f>IF(Table1[[#This Row],[coral.weights.ssp126.2050]]="","",Table1[[#This Row],[coral.weights.ssp126.2050]]*Table1[[#This Row],[corals.mn.ssp126.2050]])</f>
        <v>3.5299198898806736</v>
      </c>
      <c r="R252" s="5">
        <v>0.55827424472996712</v>
      </c>
      <c r="S252" s="5">
        <v>9.8017954651927933E-2</v>
      </c>
      <c r="T252" s="6">
        <f>IF(Table1[[#This Row],[mangrove.mn.ssp126.2050]]="","",(Table1[[#This Row],[mangrove.sd.ssp126.2050]]/Table1[[#This Row],[mangrove.mn.ssp126.2050]])^-1)</f>
        <v>5.6956324656279325</v>
      </c>
      <c r="U252" s="6">
        <f>IF(Table1[[#This Row],[mangrove.weights.ssp126.2050]]="","",Table1[[#This Row],[mangrove.weights.ssp126.2050]]*Table1[[#This Row],[mangrove.mn.ssp126.2050]])</f>
        <v>3.1797249130079144</v>
      </c>
      <c r="V252" s="7">
        <f t="shared" si="18"/>
        <v>0.47356021988663222</v>
      </c>
      <c r="W252" s="5">
        <v>0.46531371674594763</v>
      </c>
      <c r="X252" s="5">
        <v>4.7173439146118608E-2</v>
      </c>
      <c r="Y252" s="6">
        <f>IF(Table1[[#This Row],[seagrass.mn.ssp126.2100]]="", "", (Table1[[#This Row],[seagrass.sd.ssp126.2100]]/Table1[[#This Row],[seagrass.mn.ssp126.2100]])^-1)</f>
        <v>9.8638921640766828</v>
      </c>
      <c r="Z252" s="6">
        <f>IF(Table1[[#This Row],[seagrass.weights.ssp126.2100]]="","", Table1[[#This Row],[seagrass.weights.ssp126.2100]]*Table1[[#This Row],[seagrass.mn.ssp126.2100]])</f>
        <v>4.5898043244477496</v>
      </c>
      <c r="AA252" s="5">
        <v>0.45637106943377542</v>
      </c>
      <c r="AB252" s="5">
        <v>4.4872808496561743E-2</v>
      </c>
      <c r="AC252" s="6">
        <f>IF(Table1[[#This Row],[corals.mn.ssp126.2100]]="","",(Table1[[#This Row],[corals.sd.ssp126.2100]]/Table1[[#This Row],[corals.mn.ssp126.2100]])^-1)</f>
        <v>10.17032552060439</v>
      </c>
      <c r="AD252" s="6">
        <f>IF( Table1[[#This Row],[Coral.weights.ssp126.2100]]="","", Table1[[#This Row],[Coral.weights.ssp126.2100]]*Table1[[#This Row],[corals.mn.ssp126.2100]])</f>
        <v>4.6414423343278441</v>
      </c>
      <c r="AE252" s="5">
        <v>0.57157009473643761</v>
      </c>
      <c r="AF252" s="5">
        <v>0.104026261384952</v>
      </c>
      <c r="AG252" s="8">
        <f>IF(Table1[[#This Row],[mangrove.mn.ssp126.2100]]="","",(Table1[[#This Row],[mangrove.sd.ssp126.2100]]/Table1[[#This Row],[mangrove.mn.ssp126.2100]])^-1)</f>
        <v>5.494478866459759</v>
      </c>
      <c r="AH252" s="6">
        <f>IF(Table1[[#This Row],[mangrove.weights.ssp126.2100]]="","",Table1[[#This Row],[mangrove.weights.ssp126.2100]]*Table1[[#This Row],[mangrove.mn.ssp126.2100]])</f>
        <v>3.140479806229759</v>
      </c>
      <c r="AI252" s="7">
        <f t="shared" si="19"/>
        <v>0.48462037379078338</v>
      </c>
      <c r="AJ252" s="5">
        <v>0.4201896418594484</v>
      </c>
      <c r="AK252" s="5">
        <v>1.86560779073742E-2</v>
      </c>
      <c r="AL252" s="6">
        <f>IF(Table1[[#This Row],[seagrass.mn.ssp245.2050]]="","",(Table1[[#This Row],[seagrass.sd.ssp245.2050]]/Table1[[#This Row],[seagrass.mn.ssp245.2050]])^-1)</f>
        <v>22.522935632326007</v>
      </c>
      <c r="AM252" s="6">
        <f>IF(Table1[[#This Row],[seagrass.weights.ssp245.2050]]="","",Table1[[#This Row],[seagrass.weights.ssp245.2050]]*Table1[[#This Row],[seagrass.mn.ssp245.2050]])</f>
        <v>9.4639042569704745</v>
      </c>
      <c r="AN252" s="5">
        <v>0.40686927851729932</v>
      </c>
      <c r="AO252" s="5">
        <v>2.1257440413955268E-2</v>
      </c>
      <c r="AP252" s="6">
        <f>(Table1[[#This Row],[corals.sd.ssp245.2050]]/Table1[[#This Row],[corals.mn.ssp245.2050]])^-1</f>
        <v>19.140087921883307</v>
      </c>
      <c r="AQ252" s="6">
        <f>Table1[[#This Row],[coral.weights.ssp245.2050]]*Table1[[#This Row],[corals.mn.ssp245.2050]]</f>
        <v>7.7875137635343359</v>
      </c>
      <c r="AR252" s="5">
        <v>0.52128663007155029</v>
      </c>
      <c r="AS252" s="5">
        <v>8.4149353584458533E-2</v>
      </c>
      <c r="AT252" s="8">
        <f>(Table1[[#This Row],[mangrove.sd.ssp245.2050]]/Table1[[#This Row],[mangrove.mn.ssp245.2050]])^-1</f>
        <v>6.1947787816141489</v>
      </c>
      <c r="AU252" s="8">
        <f>Table1[[#This Row],[mangrove.mn.ssp245.2050]]*Table1[[#This Row],[mangrove.weights.ssp245.2050]]</f>
        <v>3.2292553551063841</v>
      </c>
      <c r="AV252" s="7">
        <f t="shared" si="20"/>
        <v>0.42794847184783075</v>
      </c>
      <c r="AW252" s="5">
        <v>0.42693711242449189</v>
      </c>
      <c r="AX252" s="5">
        <v>1.0196098332214811E-3</v>
      </c>
      <c r="AY252" s="6">
        <f>(Table1[[#This Row],[seagrass.sd.ssp245.2100]]/Table1[[#This Row],[seagrass.mn.ssp245.2100]])^-1</f>
        <v>418.72596606446422</v>
      </c>
      <c r="AZ252" s="6">
        <f>Table1[[#This Row],[seagrass.weights.ssp245.2100]]*Table1[[#This Row],[seagrass.mn.ssp245.2100]]</f>
        <v>178.76965484871815</v>
      </c>
      <c r="BA252" s="5">
        <v>0.42939567804857148</v>
      </c>
      <c r="BB252" s="5">
        <v>9.555959935313858E-4</v>
      </c>
      <c r="BC252" s="8">
        <f>(Table1[[#This Row],[corals.sd.ssp245.2100]]/Table1[[#This Row],[corals.mn.ssp245.2100]])^-1</f>
        <v>449.34855415388296</v>
      </c>
      <c r="BD252" s="8">
        <f>Table1[[#This Row],[corals.weights.ssp245.2100]]*Table1[[#This Row],[corals.mn.ssp245.2100]]</f>
        <v>192.94832709105182</v>
      </c>
      <c r="BE252" s="5">
        <v>0.55749545091906505</v>
      </c>
      <c r="BF252" s="5">
        <v>8.8470137241024344E-2</v>
      </c>
      <c r="BG252" s="6">
        <f>(Table1[[#This Row],[mangrove.sd.ssp245.2100]]/Table1[[#This Row],[mangrove.mn.ssp245.2100]])^-1</f>
        <v>6.3015099592334503</v>
      </c>
      <c r="BH252" s="6">
        <f>Table1[[#This Row],[mangrove.weights.ssp245.2100]]*Table1[[#This Row],[mangrove.mn.ssp245.2100]]</f>
        <v>3.5130631361938316</v>
      </c>
      <c r="BI252" s="7">
        <f t="shared" si="21"/>
        <v>0.42914150448492583</v>
      </c>
      <c r="BJ252" s="5">
        <v>0.38665398988670158</v>
      </c>
      <c r="BK252" s="5">
        <v>4.5714558234958612E-3</v>
      </c>
      <c r="BL252" s="6">
        <f>(Table1[[#This Row],[seagrass.sd.ssp370.2050]]/Table1[[#This Row],[seagrass.mn.ssp370.2050]])^-1</f>
        <v>84.580056073039202</v>
      </c>
      <c r="BM252" s="6">
        <f>Table1[[#This Row],[seagrass.mn.ssp370.2050]]*Table1[[#This Row],[seagrass.weights.ssp370.2050]]</f>
        <v>32.703216145481555</v>
      </c>
      <c r="BN252" s="5">
        <v>0.40860072562192917</v>
      </c>
      <c r="BO252" s="5">
        <v>5.0324390389400713E-3</v>
      </c>
      <c r="BP252" s="6">
        <f>(Table1[[#This Row],[corals.sd.ssp370.2050]]/Table1[[#This Row],[corals.mn.ssp370.2050]])^-1</f>
        <v>81.19337809365463</v>
      </c>
      <c r="BQ252" s="6">
        <f>Table1[[#This Row],[corals.weights.ssp370.2050]]*Table1[[#This Row],[corals.mn.ssp370.2050]]</f>
        <v>33.17567320476293</v>
      </c>
      <c r="BR252" s="5">
        <v>0.49971744437935772</v>
      </c>
      <c r="BS252" s="5">
        <v>0.1061168214313349</v>
      </c>
      <c r="BT252" s="6">
        <f>(Table1[[#This Row],[mangrove.sd.ssp370.2050]]/Table1[[#This Row],[mangrove.mn.ssp370.2050]])^-1</f>
        <v>4.7091256375664274</v>
      </c>
      <c r="BU252" s="6">
        <f>Table1[[#This Row],[mangrove.weights.ssp370.2050]]*Table1[[#This Row],[mangrove.mn.ssp370.2050]]</f>
        <v>2.3532322288660086</v>
      </c>
      <c r="BV252" s="7">
        <f t="shared" si="22"/>
        <v>0.40022933523201015</v>
      </c>
      <c r="BW252" s="5">
        <v>0.38505134553756998</v>
      </c>
      <c r="BX252" s="5">
        <f>NonZeroMin!$C$19</f>
        <v>9.4033807947367773E-4</v>
      </c>
      <c r="BY252" s="8">
        <f>(Table1[[#This Row],[seagrass.sd.ssp370.2100]]/Table1[[#This Row],[seagrass.mn.ssp370.2100]])^-1</f>
        <v>409.48181717057486</v>
      </c>
      <c r="BZ252" s="8">
        <f>Table1[[#This Row],[seagrass.imp.ssp370.2100]]*Table1[[#This Row],[seagrass.mn.ssp370.2100]]</f>
        <v>157.67152467469907</v>
      </c>
      <c r="CA252" s="5">
        <v>0.40647717501236102</v>
      </c>
      <c r="CB252" s="5">
        <f>NonZeroMin!$C$20</f>
        <v>8.8537505761509139E-4</v>
      </c>
      <c r="CC252" s="8">
        <f>(Table1[[#This Row],[corals.sd.ssp370.2100]]/Table1[[#This Row],[corals.mn.ssp370.2100]])^-1</f>
        <v>459.1016784539612</v>
      </c>
      <c r="CD252" s="8">
        <f>Table1[[#This Row],[corals.weights.ssp370.2100]]*Table1[[#This Row],[corals.mn.ssp370.2100]]</f>
        <v>186.61435330139949</v>
      </c>
      <c r="CE252" s="5">
        <v>0.5516982946467528</v>
      </c>
      <c r="CF252" s="5">
        <v>0.1085576650171243</v>
      </c>
      <c r="CG252" s="12">
        <f>(Table1[[#This Row],[mangrove.sd.ssp370.2100]]/Table1[[#This Row],[mangrove.mn.ssp370.2100]])^-1</f>
        <v>5.0820759138447364</v>
      </c>
      <c r="CH252" s="17">
        <f>Table1[[#This Row],[mangrove.weights.ssp370.2100]]*Table1[[#This Row],[mangrove.mn.ssp370.2100]]</f>
        <v>2.8037726149334787</v>
      </c>
      <c r="CI252" s="9">
        <f t="shared" si="23"/>
        <v>0.39727976230065298</v>
      </c>
      <c r="CJ252" s="5"/>
      <c r="CL252" s="5"/>
      <c r="CM252" s="5"/>
      <c r="CP252" s="5"/>
      <c r="CT252" s="5"/>
    </row>
    <row r="253" spans="1:98" x14ac:dyDescent="0.25">
      <c r="A253" s="5" t="s">
        <v>296</v>
      </c>
      <c r="B253" s="5">
        <v>39.83934</v>
      </c>
      <c r="C253" s="5">
        <v>-5.5711019999999998</v>
      </c>
      <c r="D253" s="5">
        <v>5630000</v>
      </c>
      <c r="E253" s="5">
        <v>1</v>
      </c>
      <c r="F253" s="5">
        <v>990000</v>
      </c>
      <c r="G253" s="5">
        <v>1</v>
      </c>
      <c r="H253" s="5">
        <v>100000</v>
      </c>
      <c r="I253" s="5">
        <v>1</v>
      </c>
      <c r="J253" s="5">
        <v>0.35524061507193999</v>
      </c>
      <c r="K253" s="5">
        <v>3.7535404826945118E-2</v>
      </c>
      <c r="L253" s="6">
        <f>IF(Table1[[#This Row],[seagrass.mn.ssp126.2050]]="","",(Table1[[#This Row],[seagrass.sd.ssp126.2050]]/Table1[[#This Row],[seagrass.mn.ssp126.2050]])^-1)</f>
        <v>9.4641476949497942</v>
      </c>
      <c r="M253" s="6">
        <f>IF(Table1[[#This Row],[seagrass.weights.ssp126.2050]]="","",Table1[[#This Row],[seagrass.weights.ssp126.2050]]*Table1[[#This Row],[seagrass.mn.ssp126.2050]])</f>
        <v>3.3620496482856481</v>
      </c>
      <c r="N253" s="5">
        <v>0.43215183344746388</v>
      </c>
      <c r="O253" s="5">
        <v>3.4288512076349913E-2</v>
      </c>
      <c r="P253" s="6">
        <f>IF(Table1[[#This Row],[corals.mn.ssp126.2050]]="","",(Table1[[#This Row],[corals.sd.ssp126.2050]]/Table1[[#This Row],[corals.mn.ssp126.2050]])^-1)</f>
        <v>12.603400010044046</v>
      </c>
      <c r="Q253" s="6">
        <f>IF(Table1[[#This Row],[coral.weights.ssp126.2050]]="","",Table1[[#This Row],[coral.weights.ssp126.2050]]*Table1[[#This Row],[corals.mn.ssp126.2050]])</f>
        <v>5.4465824220123196</v>
      </c>
      <c r="R253" s="5">
        <v>0.52862313768258984</v>
      </c>
      <c r="S253" s="5">
        <v>0.22776123736459031</v>
      </c>
      <c r="T253" s="6">
        <f>IF(Table1[[#This Row],[mangrove.mn.ssp126.2050]]="","",(Table1[[#This Row],[mangrove.sd.ssp126.2050]]/Table1[[#This Row],[mangrove.mn.ssp126.2050]])^-1)</f>
        <v>2.3209530462656947</v>
      </c>
      <c r="U253" s="6">
        <f>IF(Table1[[#This Row],[mangrove.weights.ssp126.2050]]="","",Table1[[#This Row],[mangrove.weights.ssp126.2050]]*Table1[[#This Row],[mangrove.mn.ssp126.2050]])</f>
        <v>1.2269094817309365</v>
      </c>
      <c r="V253" s="7">
        <f t="shared" si="18"/>
        <v>0.41148661225149818</v>
      </c>
      <c r="W253" s="5">
        <v>0.36862492973141409</v>
      </c>
      <c r="X253" s="5">
        <v>4.7791754057857308E-2</v>
      </c>
      <c r="Y253" s="6">
        <f>IF(Table1[[#This Row],[seagrass.mn.ssp126.2100]]="", "", (Table1[[#This Row],[seagrass.sd.ssp126.2100]]/Table1[[#This Row],[seagrass.mn.ssp126.2100]])^-1)</f>
        <v>7.7131492032109144</v>
      </c>
      <c r="Z253" s="6">
        <f>IF(Table1[[#This Row],[seagrass.weights.ssp126.2100]]="","", Table1[[#This Row],[seagrass.weights.ssp126.2100]]*Table1[[#This Row],[seagrass.mn.ssp126.2100]])</f>
        <v>2.8432590830415356</v>
      </c>
      <c r="AA253" s="5">
        <v>0.44650493058065571</v>
      </c>
      <c r="AB253" s="5">
        <v>4.4600716158122763E-2</v>
      </c>
      <c r="AC253" s="6">
        <f>IF(Table1[[#This Row],[corals.mn.ssp126.2100]]="","",(Table1[[#This Row],[corals.sd.ssp126.2100]]/Table1[[#This Row],[corals.mn.ssp126.2100]])^-1)</f>
        <v>10.011160560688383</v>
      </c>
      <c r="AD253" s="6">
        <f>IF( Table1[[#This Row],[Coral.weights.ssp126.2100]]="","", Table1[[#This Row],[Coral.weights.ssp126.2100]]*Table1[[#This Row],[corals.mn.ssp126.2100]])</f>
        <v>4.4700325511819647</v>
      </c>
      <c r="AE253" s="5">
        <v>0.53348556912554457</v>
      </c>
      <c r="AF253" s="5">
        <v>0.2287388812468179</v>
      </c>
      <c r="AG253" s="8">
        <f>IF(Table1[[#This Row],[mangrove.mn.ssp126.2100]]="","",(Table1[[#This Row],[mangrove.sd.ssp126.2100]]/Table1[[#This Row],[mangrove.mn.ssp126.2100]])^-1)</f>
        <v>2.3322907160234534</v>
      </c>
      <c r="AH253" s="6">
        <f>IF(Table1[[#This Row],[mangrove.weights.ssp126.2100]]="","",Table1[[#This Row],[mangrove.weights.ssp126.2100]]*Table1[[#This Row],[mangrove.mn.ssp126.2100]])</f>
        <v>1.2442434400039959</v>
      </c>
      <c r="AI253" s="7">
        <f t="shared" si="19"/>
        <v>0.42666926944044387</v>
      </c>
      <c r="AJ253" s="5">
        <v>0.32951049388636838</v>
      </c>
      <c r="AK253" s="5">
        <v>1.316028785827315E-2</v>
      </c>
      <c r="AL253" s="6">
        <f>IF(Table1[[#This Row],[seagrass.mn.ssp245.2050]]="","",(Table1[[#This Row],[seagrass.sd.ssp245.2050]]/Table1[[#This Row],[seagrass.mn.ssp245.2050]])^-1)</f>
        <v>25.038243648996115</v>
      </c>
      <c r="AM253" s="6">
        <f>IF(Table1[[#This Row],[seagrass.weights.ssp245.2050]]="","",Table1[[#This Row],[seagrass.weights.ssp245.2050]]*Table1[[#This Row],[seagrass.mn.ssp245.2050]])</f>
        <v>8.2503640308279369</v>
      </c>
      <c r="AN253" s="5">
        <v>0.39768898933124169</v>
      </c>
      <c r="AO253" s="5">
        <v>1.0399086412388851E-2</v>
      </c>
      <c r="AP253" s="6">
        <f>(Table1[[#This Row],[corals.sd.ssp245.2050]]/Table1[[#This Row],[corals.mn.ssp245.2050]])^-1</f>
        <v>38.242685324497238</v>
      </c>
      <c r="AQ253" s="6">
        <f>Table1[[#This Row],[coral.weights.ssp245.2050]]*Table1[[#This Row],[corals.mn.ssp245.2050]]</f>
        <v>15.208694876012014</v>
      </c>
      <c r="AR253" s="5">
        <v>0.55690131687593647</v>
      </c>
      <c r="AS253" s="5">
        <v>0.2321462327152409</v>
      </c>
      <c r="AT253" s="8">
        <f>(Table1[[#This Row],[mangrove.sd.ssp245.2050]]/Table1[[#This Row],[mangrove.mn.ssp245.2050]])^-1</f>
        <v>2.398924636261714</v>
      </c>
      <c r="AU253" s="8">
        <f>Table1[[#This Row],[mangrove.mn.ssp245.2050]]*Table1[[#This Row],[mangrove.weights.ssp245.2050]]</f>
        <v>1.3359642890202754</v>
      </c>
      <c r="AV253" s="7">
        <f t="shared" si="20"/>
        <v>0.37751337484981168</v>
      </c>
      <c r="AW253" s="5">
        <v>0.33780547473594608</v>
      </c>
      <c r="AX253" s="5">
        <v>4.206462818319219E-3</v>
      </c>
      <c r="AY253" s="6">
        <f>(Table1[[#This Row],[seagrass.sd.ssp245.2100]]/Table1[[#This Row],[seagrass.mn.ssp245.2100]])^-1</f>
        <v>80.306302308152425</v>
      </c>
      <c r="AZ253" s="6">
        <f>Table1[[#This Row],[seagrass.weights.ssp245.2100]]*Table1[[#This Row],[seagrass.mn.ssp245.2100]]</f>
        <v>27.127908575493834</v>
      </c>
      <c r="BA253" s="5">
        <v>0.42052114968059978</v>
      </c>
      <c r="BB253" s="5">
        <v>1.9507790630454681E-3</v>
      </c>
      <c r="BC253" s="8">
        <f>(Table1[[#This Row],[corals.sd.ssp245.2100]]/Table1[[#This Row],[corals.mn.ssp245.2100]])^-1</f>
        <v>215.56574890859306</v>
      </c>
      <c r="BD253" s="8">
        <f>Table1[[#This Row],[corals.weights.ssp245.2100]]*Table1[[#This Row],[corals.mn.ssp245.2100]]</f>
        <v>90.649956562801052</v>
      </c>
      <c r="BE253" s="5">
        <v>0.56597488302771248</v>
      </c>
      <c r="BF253" s="5">
        <v>0.23912745254666559</v>
      </c>
      <c r="BG253" s="6">
        <f>(Table1[[#This Row],[mangrove.sd.ssp245.2100]]/Table1[[#This Row],[mangrove.mn.ssp245.2100]])^-1</f>
        <v>2.366833573477988</v>
      </c>
      <c r="BH253" s="6">
        <f>Table1[[#This Row],[mangrove.weights.ssp245.2100]]*Table1[[#This Row],[mangrove.mn.ssp245.2100]]</f>
        <v>1.339568354895267</v>
      </c>
      <c r="BI253" s="7">
        <f t="shared" si="21"/>
        <v>0.39940275922428925</v>
      </c>
      <c r="BJ253" s="5">
        <v>0.31691258324912192</v>
      </c>
      <c r="BK253" s="5">
        <v>1.5645575214640679E-3</v>
      </c>
      <c r="BL253" s="6">
        <f>(Table1[[#This Row],[seagrass.sd.ssp370.2050]]/Table1[[#This Row],[seagrass.mn.ssp370.2050]])^-1</f>
        <v>202.55732301396259</v>
      </c>
      <c r="BM253" s="6">
        <f>Table1[[#This Row],[seagrass.mn.ssp370.2050]]*Table1[[#This Row],[seagrass.weights.ssp370.2050]]</f>
        <v>64.192964492381691</v>
      </c>
      <c r="BN253" s="5">
        <v>0.40861782121013579</v>
      </c>
      <c r="BO253" s="5">
        <v>1.0063927932660471E-3</v>
      </c>
      <c r="BP253" s="6">
        <f>(Table1[[#This Row],[corals.sd.ssp370.2050]]/Table1[[#This Row],[corals.mn.ssp370.2050]])^-1</f>
        <v>406.02220519092566</v>
      </c>
      <c r="BQ253" s="6">
        <f>Table1[[#This Row],[corals.weights.ssp370.2050]]*Table1[[#This Row],[corals.mn.ssp370.2050]]</f>
        <v>165.90790884805074</v>
      </c>
      <c r="BR253" s="5">
        <v>0.56349351851502516</v>
      </c>
      <c r="BS253" s="5">
        <v>0.23306762277632659</v>
      </c>
      <c r="BT253" s="6">
        <f>(Table1[[#This Row],[mangrove.sd.ssp370.2050]]/Table1[[#This Row],[mangrove.mn.ssp370.2050]])^-1</f>
        <v>2.4177254300817497</v>
      </c>
      <c r="BU253" s="6">
        <f>Table1[[#This Row],[mangrove.weights.ssp370.2050]]*Table1[[#This Row],[mangrove.mn.ssp370.2050]]</f>
        <v>1.3623726094000175</v>
      </c>
      <c r="BV253" s="7">
        <f t="shared" si="22"/>
        <v>0.37882861923323186</v>
      </c>
      <c r="BW253" s="5">
        <v>0.3157924010477775</v>
      </c>
      <c r="BX253" s="5">
        <v>3.1487343829341651E-3</v>
      </c>
      <c r="BY253" s="8">
        <f>(Table1[[#This Row],[seagrass.sd.ssp370.2100]]/Table1[[#This Row],[seagrass.mn.ssp370.2100]])^-1</f>
        <v>100.29185146874937</v>
      </c>
      <c r="BZ253" s="8">
        <f>Table1[[#This Row],[seagrass.imp.ssp370.2100]]*Table1[[#This Row],[seagrass.mn.ssp370.2100]]</f>
        <v>31.671404580843436</v>
      </c>
      <c r="CA253" s="5">
        <v>0.4035981965282423</v>
      </c>
      <c r="CB253" s="5">
        <v>2.042205451517926E-3</v>
      </c>
      <c r="CC253" s="8">
        <f>(Table1[[#This Row],[corals.sd.ssp370.2100]]/Table1[[#This Row],[corals.mn.ssp370.2100]])^-1</f>
        <v>197.62859619645846</v>
      </c>
      <c r="CD253" s="8">
        <f>Table1[[#This Row],[corals.weights.ssp370.2100]]*Table1[[#This Row],[corals.mn.ssp370.2100]]</f>
        <v>79.762545007298883</v>
      </c>
      <c r="CE253" s="5">
        <v>0.56138680289868725</v>
      </c>
      <c r="CF253" s="5">
        <v>0.23722505168617489</v>
      </c>
      <c r="CG253" s="12">
        <f>(Table1[[#This Row],[mangrove.sd.ssp370.2100]]/Table1[[#This Row],[mangrove.mn.ssp370.2100]])^-1</f>
        <v>2.3664735191683977</v>
      </c>
      <c r="CH253" s="17">
        <f>Table1[[#This Row],[mangrove.weights.ssp370.2100]]*Table1[[#This Row],[mangrove.mn.ssp370.2100]]</f>
        <v>1.3285070030703521</v>
      </c>
      <c r="CI253" s="9">
        <f t="shared" si="23"/>
        <v>0.37551571059592198</v>
      </c>
      <c r="CJ253" s="5"/>
      <c r="CL253" s="5"/>
      <c r="CM253" s="5"/>
      <c r="CP253" s="5"/>
      <c r="CT253" s="5"/>
    </row>
    <row r="254" spans="1:98" x14ac:dyDescent="0.25">
      <c r="A254" s="5" t="s">
        <v>297</v>
      </c>
      <c r="B254" s="5">
        <v>40.08934</v>
      </c>
      <c r="C254" s="5">
        <v>-5.5711019999999998</v>
      </c>
      <c r="E254" s="5">
        <v>0</v>
      </c>
      <c r="G254" s="5">
        <v>0</v>
      </c>
      <c r="I254" s="5">
        <v>0</v>
      </c>
      <c r="L254" s="6" t="str">
        <f>IF(Table1[[#This Row],[seagrass.mn.ssp126.2050]]="","",(Table1[[#This Row],[seagrass.sd.ssp126.2050]]/Table1[[#This Row],[seagrass.mn.ssp126.2050]])^-1)</f>
        <v/>
      </c>
      <c r="M254" s="6" t="str">
        <f>IF(Table1[[#This Row],[seagrass.weights.ssp126.2050]]="","",Table1[[#This Row],[seagrass.weights.ssp126.2050]]*Table1[[#This Row],[seagrass.mn.ssp126.2050]])</f>
        <v/>
      </c>
      <c r="P254" s="6" t="str">
        <f>IF(Table1[[#This Row],[corals.mn.ssp126.2050]]="","",(Table1[[#This Row],[corals.sd.ssp126.2050]]/Table1[[#This Row],[corals.mn.ssp126.2050]])^-1)</f>
        <v/>
      </c>
      <c r="Q254" s="6" t="str">
        <f>IF(Table1[[#This Row],[coral.weights.ssp126.2050]]="","",Table1[[#This Row],[coral.weights.ssp126.2050]]*Table1[[#This Row],[corals.mn.ssp126.2050]])</f>
        <v/>
      </c>
      <c r="T254" s="6" t="str">
        <f>IF(Table1[[#This Row],[mangrove.mn.ssp126.2050]]="","",(Table1[[#This Row],[mangrove.sd.ssp126.2050]]/Table1[[#This Row],[mangrove.mn.ssp126.2050]])^-1)</f>
        <v/>
      </c>
      <c r="U254" s="6" t="str">
        <f>IF(Table1[[#This Row],[mangrove.weights.ssp126.2050]]="","",Table1[[#This Row],[mangrove.weights.ssp126.2050]]*Table1[[#This Row],[mangrove.mn.ssp126.2050]])</f>
        <v/>
      </c>
      <c r="V254" s="7" t="e">
        <f t="shared" si="18"/>
        <v>#DIV/0!</v>
      </c>
      <c r="Y254" s="6" t="str">
        <f>IF(Table1[[#This Row],[seagrass.mn.ssp126.2100]]="", "", (Table1[[#This Row],[seagrass.sd.ssp126.2100]]/Table1[[#This Row],[seagrass.mn.ssp126.2100]])^-1)</f>
        <v/>
      </c>
      <c r="Z254" s="6" t="str">
        <f>IF(Table1[[#This Row],[seagrass.weights.ssp126.2100]]="","", Table1[[#This Row],[seagrass.weights.ssp126.2100]]*Table1[[#This Row],[seagrass.mn.ssp126.2100]])</f>
        <v/>
      </c>
      <c r="AC254" s="6" t="str">
        <f>IF(Table1[[#This Row],[corals.mn.ssp126.2100]]="","",(Table1[[#This Row],[corals.sd.ssp126.2100]]/Table1[[#This Row],[corals.mn.ssp126.2100]])^-1)</f>
        <v/>
      </c>
      <c r="AD254" s="6" t="str">
        <f>IF( Table1[[#This Row],[Coral.weights.ssp126.2100]]="","", Table1[[#This Row],[Coral.weights.ssp126.2100]]*Table1[[#This Row],[corals.mn.ssp126.2100]])</f>
        <v/>
      </c>
      <c r="AG254" s="8" t="str">
        <f>IF(Table1[[#This Row],[mangrove.mn.ssp126.2100]]="","",(Table1[[#This Row],[mangrove.sd.ssp126.2100]]/Table1[[#This Row],[mangrove.mn.ssp126.2100]])^-1)</f>
        <v/>
      </c>
      <c r="AH254" s="6" t="str">
        <f>IF(Table1[[#This Row],[mangrove.weights.ssp126.2100]]="","",Table1[[#This Row],[mangrove.weights.ssp126.2100]]*Table1[[#This Row],[mangrove.mn.ssp126.2100]])</f>
        <v/>
      </c>
      <c r="AI254" s="7" t="e">
        <f t="shared" si="19"/>
        <v>#DIV/0!</v>
      </c>
      <c r="AL254" s="6" t="str">
        <f>IF(Table1[[#This Row],[seagrass.mn.ssp245.2050]]="","",(Table1[[#This Row],[seagrass.sd.ssp245.2050]]/Table1[[#This Row],[seagrass.mn.ssp245.2050]])^-1)</f>
        <v/>
      </c>
      <c r="AM254" s="6" t="str">
        <f>IF(Table1[[#This Row],[seagrass.weights.ssp245.2050]]="","",Table1[[#This Row],[seagrass.weights.ssp245.2050]]*Table1[[#This Row],[seagrass.mn.ssp245.2050]])</f>
        <v/>
      </c>
      <c r="AS254" s="5"/>
      <c r="AT254" s="8"/>
      <c r="AU254" s="8"/>
      <c r="AV254" s="7" t="e">
        <f t="shared" si="20"/>
        <v>#DIV/0!</v>
      </c>
      <c r="AX254" s="5"/>
      <c r="AY254" s="6"/>
      <c r="AZ254" s="6"/>
      <c r="BB254" s="5"/>
      <c r="BC254" s="8"/>
      <c r="BD254" s="8"/>
      <c r="BE254" s="5"/>
      <c r="BF254" s="5"/>
      <c r="BG254" s="6"/>
      <c r="BH254" s="6"/>
      <c r="BI254" s="7" t="e">
        <f t="shared" si="21"/>
        <v>#DIV/0!</v>
      </c>
      <c r="BK254" s="5"/>
      <c r="BL254" s="6"/>
      <c r="BM254" s="6"/>
      <c r="BO254" s="5"/>
      <c r="BP254" s="6"/>
      <c r="BQ254" s="6"/>
      <c r="BR254" s="5"/>
      <c r="BS254" s="5"/>
      <c r="BT254" s="6"/>
      <c r="BU254" s="6"/>
      <c r="BV254" s="7" t="e">
        <f t="shared" si="22"/>
        <v>#DIV/0!</v>
      </c>
      <c r="BX254" s="5"/>
      <c r="BY254" s="8"/>
      <c r="BZ254" s="8"/>
      <c r="CA254" s="5"/>
      <c r="CB254" s="5"/>
      <c r="CC254" s="8"/>
      <c r="CD254" s="8"/>
      <c r="CE254" s="5"/>
      <c r="CF254" s="5"/>
      <c r="CG254" s="12"/>
      <c r="CH254" s="17"/>
      <c r="CI254" s="9" t="e">
        <f t="shared" si="23"/>
        <v>#DIV/0!</v>
      </c>
      <c r="CJ254" s="5"/>
      <c r="CL254" s="5"/>
      <c r="CM254" s="5"/>
      <c r="CP254" s="5"/>
      <c r="CT254" s="5"/>
    </row>
    <row r="255" spans="1:98" x14ac:dyDescent="0.25">
      <c r="A255" s="5" t="s">
        <v>298</v>
      </c>
      <c r="B255" s="5">
        <v>55.08934</v>
      </c>
      <c r="C255" s="5">
        <v>-5.8211019999999998</v>
      </c>
      <c r="E255" s="5">
        <v>0</v>
      </c>
      <c r="G255" s="5">
        <v>0</v>
      </c>
      <c r="I255" s="5">
        <v>0</v>
      </c>
      <c r="L255" s="6" t="str">
        <f>IF(Table1[[#This Row],[seagrass.mn.ssp126.2050]]="","",(Table1[[#This Row],[seagrass.sd.ssp126.2050]]/Table1[[#This Row],[seagrass.mn.ssp126.2050]])^-1)</f>
        <v/>
      </c>
      <c r="M255" s="6" t="str">
        <f>IF(Table1[[#This Row],[seagrass.weights.ssp126.2050]]="","",Table1[[#This Row],[seagrass.weights.ssp126.2050]]*Table1[[#This Row],[seagrass.mn.ssp126.2050]])</f>
        <v/>
      </c>
      <c r="P255" s="6" t="str">
        <f>IF(Table1[[#This Row],[corals.mn.ssp126.2050]]="","",(Table1[[#This Row],[corals.sd.ssp126.2050]]/Table1[[#This Row],[corals.mn.ssp126.2050]])^-1)</f>
        <v/>
      </c>
      <c r="Q255" s="6" t="str">
        <f>IF(Table1[[#This Row],[coral.weights.ssp126.2050]]="","",Table1[[#This Row],[coral.weights.ssp126.2050]]*Table1[[#This Row],[corals.mn.ssp126.2050]])</f>
        <v/>
      </c>
      <c r="T255" s="6" t="str">
        <f>IF(Table1[[#This Row],[mangrove.mn.ssp126.2050]]="","",(Table1[[#This Row],[mangrove.sd.ssp126.2050]]/Table1[[#This Row],[mangrove.mn.ssp126.2050]])^-1)</f>
        <v/>
      </c>
      <c r="U255" s="6" t="str">
        <f>IF(Table1[[#This Row],[mangrove.weights.ssp126.2050]]="","",Table1[[#This Row],[mangrove.weights.ssp126.2050]]*Table1[[#This Row],[mangrove.mn.ssp126.2050]])</f>
        <v/>
      </c>
      <c r="V255" s="7" t="e">
        <f t="shared" si="18"/>
        <v>#DIV/0!</v>
      </c>
      <c r="Y255" s="6" t="str">
        <f>IF(Table1[[#This Row],[seagrass.mn.ssp126.2100]]="", "", (Table1[[#This Row],[seagrass.sd.ssp126.2100]]/Table1[[#This Row],[seagrass.mn.ssp126.2100]])^-1)</f>
        <v/>
      </c>
      <c r="Z255" s="6" t="str">
        <f>IF(Table1[[#This Row],[seagrass.weights.ssp126.2100]]="","", Table1[[#This Row],[seagrass.weights.ssp126.2100]]*Table1[[#This Row],[seagrass.mn.ssp126.2100]])</f>
        <v/>
      </c>
      <c r="AC255" s="6" t="str">
        <f>IF(Table1[[#This Row],[corals.mn.ssp126.2100]]="","",(Table1[[#This Row],[corals.sd.ssp126.2100]]/Table1[[#This Row],[corals.mn.ssp126.2100]])^-1)</f>
        <v/>
      </c>
      <c r="AD255" s="6" t="str">
        <f>IF( Table1[[#This Row],[Coral.weights.ssp126.2100]]="","", Table1[[#This Row],[Coral.weights.ssp126.2100]]*Table1[[#This Row],[corals.mn.ssp126.2100]])</f>
        <v/>
      </c>
      <c r="AG255" s="8" t="str">
        <f>IF(Table1[[#This Row],[mangrove.mn.ssp126.2100]]="","",(Table1[[#This Row],[mangrove.sd.ssp126.2100]]/Table1[[#This Row],[mangrove.mn.ssp126.2100]])^-1)</f>
        <v/>
      </c>
      <c r="AH255" s="6" t="str">
        <f>IF(Table1[[#This Row],[mangrove.weights.ssp126.2100]]="","",Table1[[#This Row],[mangrove.weights.ssp126.2100]]*Table1[[#This Row],[mangrove.mn.ssp126.2100]])</f>
        <v/>
      </c>
      <c r="AI255" s="7" t="e">
        <f t="shared" si="19"/>
        <v>#DIV/0!</v>
      </c>
      <c r="AL255" s="6" t="str">
        <f>IF(Table1[[#This Row],[seagrass.mn.ssp245.2050]]="","",(Table1[[#This Row],[seagrass.sd.ssp245.2050]]/Table1[[#This Row],[seagrass.mn.ssp245.2050]])^-1)</f>
        <v/>
      </c>
      <c r="AM255" s="6" t="str">
        <f>IF(Table1[[#This Row],[seagrass.weights.ssp245.2050]]="","",Table1[[#This Row],[seagrass.weights.ssp245.2050]]*Table1[[#This Row],[seagrass.mn.ssp245.2050]])</f>
        <v/>
      </c>
      <c r="AS255" s="5"/>
      <c r="AT255" s="8"/>
      <c r="AU255" s="8"/>
      <c r="AV255" s="7" t="e">
        <f t="shared" si="20"/>
        <v>#DIV/0!</v>
      </c>
      <c r="AX255" s="5"/>
      <c r="AY255" s="6"/>
      <c r="AZ255" s="6"/>
      <c r="BB255" s="5"/>
      <c r="BC255" s="8"/>
      <c r="BD255" s="8"/>
      <c r="BE255" s="5"/>
      <c r="BF255" s="5"/>
      <c r="BG255" s="6"/>
      <c r="BH255" s="6"/>
      <c r="BI255" s="7" t="e">
        <f t="shared" si="21"/>
        <v>#DIV/0!</v>
      </c>
      <c r="BK255" s="5"/>
      <c r="BL255" s="6"/>
      <c r="BM255" s="6"/>
      <c r="BO255" s="5"/>
      <c r="BP255" s="6"/>
      <c r="BQ255" s="6"/>
      <c r="BR255" s="5"/>
      <c r="BS255" s="5"/>
      <c r="BT255" s="6"/>
      <c r="BU255" s="6"/>
      <c r="BV255" s="7" t="e">
        <f t="shared" si="22"/>
        <v>#DIV/0!</v>
      </c>
      <c r="BX255" s="5"/>
      <c r="BY255" s="8"/>
      <c r="BZ255" s="8"/>
      <c r="CA255" s="5"/>
      <c r="CB255" s="5"/>
      <c r="CC255" s="8"/>
      <c r="CD255" s="8"/>
      <c r="CE255" s="5"/>
      <c r="CF255" s="5"/>
      <c r="CG255" s="12"/>
      <c r="CH255" s="17"/>
      <c r="CI255" s="9" t="e">
        <f t="shared" si="23"/>
        <v>#DIV/0!</v>
      </c>
      <c r="CJ255" s="5"/>
      <c r="CL255" s="5"/>
      <c r="CM255" s="5"/>
      <c r="CP255" s="5"/>
      <c r="CT255" s="5"/>
    </row>
    <row r="256" spans="1:98" x14ac:dyDescent="0.25">
      <c r="A256" s="5" t="s">
        <v>299</v>
      </c>
      <c r="B256" s="5">
        <v>55.33934</v>
      </c>
      <c r="C256" s="5">
        <v>-5.8211019999999998</v>
      </c>
      <c r="D256" s="5">
        <v>14650000</v>
      </c>
      <c r="E256" s="5">
        <v>1</v>
      </c>
      <c r="F256" s="5">
        <v>10110000</v>
      </c>
      <c r="G256" s="5">
        <v>1</v>
      </c>
      <c r="I256" s="5">
        <v>0</v>
      </c>
      <c r="J256" s="5">
        <v>0.51731871272768926</v>
      </c>
      <c r="K256" s="5">
        <v>7.5568608632505547E-3</v>
      </c>
      <c r="L256" s="6">
        <f>IF(Table1[[#This Row],[seagrass.mn.ssp126.2050]]="","",(Table1[[#This Row],[seagrass.sd.ssp126.2050]]/Table1[[#This Row],[seagrass.mn.ssp126.2050]])^-1)</f>
        <v>68.456826463940828</v>
      </c>
      <c r="M256" s="6">
        <f>IF(Table1[[#This Row],[seagrass.weights.ssp126.2050]]="","",Table1[[#This Row],[seagrass.weights.ssp126.2050]]*Table1[[#This Row],[seagrass.mn.ssp126.2050]])</f>
        <v>35.413997343748683</v>
      </c>
      <c r="N256" s="5">
        <v>0.56259777505284658</v>
      </c>
      <c r="O256" s="5">
        <v>8.4617218037367735E-3</v>
      </c>
      <c r="P256" s="6">
        <f>IF(Table1[[#This Row],[corals.mn.ssp126.2050]]="","",(Table1[[#This Row],[corals.sd.ssp126.2050]]/Table1[[#This Row],[corals.mn.ssp126.2050]])^-1)</f>
        <v>66.487387331074657</v>
      </c>
      <c r="Q256" s="6">
        <f>IF(Table1[[#This Row],[coral.weights.ssp126.2050]]="","",Table1[[#This Row],[coral.weights.ssp126.2050]]*Table1[[#This Row],[corals.mn.ssp126.2050]])</f>
        <v>37.40565618153942</v>
      </c>
      <c r="T256" s="6" t="str">
        <f>IF(Table1[[#This Row],[mangrove.mn.ssp126.2050]]="","",(Table1[[#This Row],[mangrove.sd.ssp126.2050]]/Table1[[#This Row],[mangrove.mn.ssp126.2050]])^-1)</f>
        <v/>
      </c>
      <c r="U256" s="6" t="str">
        <f>IF(Table1[[#This Row],[mangrove.weights.ssp126.2050]]="","",Table1[[#This Row],[mangrove.weights.ssp126.2050]]*Table1[[#This Row],[mangrove.mn.ssp126.2050]])</f>
        <v/>
      </c>
      <c r="V256" s="7">
        <f t="shared" si="18"/>
        <v>0.53962783195657027</v>
      </c>
      <c r="W256" s="5">
        <v>0.53275280570505479</v>
      </c>
      <c r="X256" s="5">
        <v>9.5562918354104016E-4</v>
      </c>
      <c r="Y256" s="6">
        <f>IF(Table1[[#This Row],[seagrass.mn.ssp126.2100]]="", "", (Table1[[#This Row],[seagrass.sd.ssp126.2100]]/Table1[[#This Row],[seagrass.mn.ssp126.2100]])^-1)</f>
        <v>557.48905002143579</v>
      </c>
      <c r="Z256" s="6">
        <f>IF(Table1[[#This Row],[seagrass.weights.ssp126.2100]]="","", Table1[[#This Row],[seagrass.weights.ssp126.2100]]*Table1[[#This Row],[seagrass.mn.ssp126.2100]])</f>
        <v>297.00385554876556</v>
      </c>
      <c r="AA256" s="5">
        <v>0.57060432195142852</v>
      </c>
      <c r="AB256" s="5">
        <v>9.555959935313858E-4</v>
      </c>
      <c r="AC256" s="6">
        <f>IF(Table1[[#This Row],[corals.mn.ssp126.2100]]="","",(Table1[[#This Row],[corals.sd.ssp126.2100]]/Table1[[#This Row],[corals.mn.ssp126.2100]])^-1)</f>
        <v>597.11878849844447</v>
      </c>
      <c r="AD256" s="6">
        <f>IF( Table1[[#This Row],[Coral.weights.ssp126.2100]]="","", Table1[[#This Row],[Coral.weights.ssp126.2100]]*Table1[[#This Row],[corals.mn.ssp126.2100]])</f>
        <v>340.71856143561337</v>
      </c>
      <c r="AG256" s="8" t="str">
        <f>IF(Table1[[#This Row],[mangrove.mn.ssp126.2100]]="","",(Table1[[#This Row],[mangrove.sd.ssp126.2100]]/Table1[[#This Row],[mangrove.mn.ssp126.2100]])^-1)</f>
        <v/>
      </c>
      <c r="AH256" s="6" t="str">
        <f>IF(Table1[[#This Row],[mangrove.weights.ssp126.2100]]="","",Table1[[#This Row],[mangrove.weights.ssp126.2100]]*Table1[[#This Row],[mangrove.mn.ssp126.2100]])</f>
        <v/>
      </c>
      <c r="AI256" s="7">
        <f t="shared" si="19"/>
        <v>0.55232815481479036</v>
      </c>
      <c r="AJ256" s="5">
        <v>0.47196619474437679</v>
      </c>
      <c r="AK256" s="5">
        <v>1.902959656005673E-3</v>
      </c>
      <c r="AL256" s="6">
        <f>IF(Table1[[#This Row],[seagrass.mn.ssp245.2050]]="","",(Table1[[#This Row],[seagrass.sd.ssp245.2050]]/Table1[[#This Row],[seagrass.mn.ssp245.2050]])^-1)</f>
        <v>248.01692103921815</v>
      </c>
      <c r="AM256" s="6">
        <f>IF(Table1[[#This Row],[seagrass.weights.ssp245.2050]]="","",Table1[[#This Row],[seagrass.weights.ssp245.2050]]*Table1[[#This Row],[seagrass.mn.ssp245.2050]])</f>
        <v>117.05560245509635</v>
      </c>
      <c r="AN256" s="5">
        <v>0.50813910590401989</v>
      </c>
      <c r="AO256" s="5">
        <v>3.5438515668092451E-3</v>
      </c>
      <c r="AP256" s="6">
        <f>(Table1[[#This Row],[corals.sd.ssp245.2050]]/Table1[[#This Row],[corals.mn.ssp245.2050]])^-1</f>
        <v>143.38611432349856</v>
      </c>
      <c r="AQ256" s="6">
        <f>Table1[[#This Row],[coral.weights.ssp245.2050]]*Table1[[#This Row],[corals.mn.ssp245.2050]]</f>
        <v>72.860091931394138</v>
      </c>
      <c r="AS256" s="5"/>
      <c r="AT256" s="8"/>
      <c r="AU256" s="8"/>
      <c r="AV256" s="7">
        <f t="shared" si="20"/>
        <v>0.48521773524442369</v>
      </c>
      <c r="AW256" s="5">
        <v>0.48268128727231058</v>
      </c>
      <c r="AX256" s="5">
        <v>7.5568608632505547E-3</v>
      </c>
      <c r="AY256" s="6">
        <f>(Table1[[#This Row],[seagrass.sd.ssp245.2100]]/Table1[[#This Row],[seagrass.mn.ssp245.2100]])^-1</f>
        <v>63.873253194275044</v>
      </c>
      <c r="AZ256" s="6">
        <f>Table1[[#This Row],[seagrass.weights.ssp245.2100]]*Table1[[#This Row],[seagrass.mn.ssp245.2100]]</f>
        <v>30.830424074082902</v>
      </c>
      <c r="BA256" s="5">
        <v>0.52071540177968656</v>
      </c>
      <c r="BB256" s="5">
        <v>1.0693839136472229E-2</v>
      </c>
      <c r="BC256" s="8">
        <f>(Table1[[#This Row],[corals.sd.ssp245.2100]]/Table1[[#This Row],[corals.mn.ssp245.2100]])^-1</f>
        <v>48.693027371595981</v>
      </c>
      <c r="BD256" s="8">
        <f>Table1[[#This Row],[corals.weights.ssp245.2100]]*Table1[[#This Row],[corals.mn.ssp245.2100]]</f>
        <v>25.355209311669878</v>
      </c>
      <c r="BE256" s="5"/>
      <c r="BF256" s="5"/>
      <c r="BG256" s="6"/>
      <c r="BH256" s="6"/>
      <c r="BI256" s="7">
        <f t="shared" si="21"/>
        <v>0.4991337823663306</v>
      </c>
      <c r="BJ256" s="5">
        <v>0.40922672913105462</v>
      </c>
      <c r="BK256" s="5">
        <v>7.4597210786254611E-3</v>
      </c>
      <c r="BL256" s="6">
        <f>(Table1[[#This Row],[seagrass.sd.ssp370.2050]]/Table1[[#This Row],[seagrass.mn.ssp370.2050]])^-1</f>
        <v>54.858180998700199</v>
      </c>
      <c r="BM256" s="6">
        <f>Table1[[#This Row],[seagrass.mn.ssp370.2050]]*Table1[[#This Row],[seagrass.weights.ssp370.2050]]</f>
        <v>22.449433976177453</v>
      </c>
      <c r="BN256" s="5">
        <v>0.4531535584356311</v>
      </c>
      <c r="BO256" s="5">
        <v>6.4086419750195682E-3</v>
      </c>
      <c r="BP256" s="6">
        <f>(Table1[[#This Row],[corals.sd.ssp370.2050]]/Table1[[#This Row],[corals.mn.ssp370.2050]])^-1</f>
        <v>70.709763504029638</v>
      </c>
      <c r="BQ256" s="6">
        <f>Table1[[#This Row],[corals.weights.ssp370.2050]]*Table1[[#This Row],[corals.mn.ssp370.2050]]</f>
        <v>32.042380947992953</v>
      </c>
      <c r="BR256" s="5"/>
      <c r="BS256" s="5"/>
      <c r="BT256" s="6"/>
      <c r="BU256" s="6"/>
      <c r="BV256" s="7">
        <f t="shared" si="22"/>
        <v>0.43396278516756132</v>
      </c>
      <c r="BW256" s="5">
        <v>0.41217612701982459</v>
      </c>
      <c r="BX256" s="5">
        <v>1.16307995737586E-2</v>
      </c>
      <c r="BY256" s="8">
        <f>(Table1[[#This Row],[seagrass.sd.ssp370.2100]]/Table1[[#This Row],[seagrass.mn.ssp370.2100]])^-1</f>
        <v>35.438331165965238</v>
      </c>
      <c r="BZ256" s="8">
        <f>Table1[[#This Row],[seagrass.imp.ssp370.2100]]*Table1[[#This Row],[seagrass.mn.ssp370.2100]]</f>
        <v>14.606834088033496</v>
      </c>
      <c r="CA256" s="5">
        <v>0.45638744002768961</v>
      </c>
      <c r="CB256" s="5">
        <v>5.4683073455089899E-3</v>
      </c>
      <c r="CC256" s="8">
        <f>(Table1[[#This Row],[corals.sd.ssp370.2100]]/Table1[[#This Row],[corals.mn.ssp370.2100]])^-1</f>
        <v>83.460458820499795</v>
      </c>
      <c r="CD256" s="8">
        <f>Table1[[#This Row],[corals.weights.ssp370.2100]]*Table1[[#This Row],[corals.mn.ssp370.2100]]</f>
        <v>38.09030514462431</v>
      </c>
      <c r="CE256" s="5"/>
      <c r="CF256" s="5"/>
      <c r="CG256" s="12"/>
      <c r="CH256" s="17"/>
      <c r="CI256" s="9">
        <f t="shared" si="23"/>
        <v>0.44321005485973941</v>
      </c>
      <c r="CJ256" s="5"/>
      <c r="CL256" s="5"/>
      <c r="CM256" s="5"/>
      <c r="CP256" s="5"/>
      <c r="CT256" s="5"/>
    </row>
    <row r="257" spans="1:98" x14ac:dyDescent="0.25">
      <c r="A257" s="5" t="s">
        <v>300</v>
      </c>
      <c r="B257" s="5">
        <v>55.58934</v>
      </c>
      <c r="C257" s="5">
        <v>-5.8211019999999998</v>
      </c>
      <c r="E257" s="5">
        <v>0</v>
      </c>
      <c r="G257" s="5">
        <v>0</v>
      </c>
      <c r="I257" s="5">
        <v>0</v>
      </c>
      <c r="L257" s="6" t="str">
        <f>IF(Table1[[#This Row],[seagrass.mn.ssp126.2050]]="","",(Table1[[#This Row],[seagrass.sd.ssp126.2050]]/Table1[[#This Row],[seagrass.mn.ssp126.2050]])^-1)</f>
        <v/>
      </c>
      <c r="M257" s="6" t="str">
        <f>IF(Table1[[#This Row],[seagrass.weights.ssp126.2050]]="","",Table1[[#This Row],[seagrass.weights.ssp126.2050]]*Table1[[#This Row],[seagrass.mn.ssp126.2050]])</f>
        <v/>
      </c>
      <c r="P257" s="6" t="str">
        <f>IF(Table1[[#This Row],[corals.mn.ssp126.2050]]="","",(Table1[[#This Row],[corals.sd.ssp126.2050]]/Table1[[#This Row],[corals.mn.ssp126.2050]])^-1)</f>
        <v/>
      </c>
      <c r="Q257" s="6" t="str">
        <f>IF(Table1[[#This Row],[coral.weights.ssp126.2050]]="","",Table1[[#This Row],[coral.weights.ssp126.2050]]*Table1[[#This Row],[corals.mn.ssp126.2050]])</f>
        <v/>
      </c>
      <c r="T257" s="6" t="str">
        <f>IF(Table1[[#This Row],[mangrove.mn.ssp126.2050]]="","",(Table1[[#This Row],[mangrove.sd.ssp126.2050]]/Table1[[#This Row],[mangrove.mn.ssp126.2050]])^-1)</f>
        <v/>
      </c>
      <c r="U257" s="6" t="str">
        <f>IF(Table1[[#This Row],[mangrove.weights.ssp126.2050]]="","",Table1[[#This Row],[mangrove.weights.ssp126.2050]]*Table1[[#This Row],[mangrove.mn.ssp126.2050]])</f>
        <v/>
      </c>
      <c r="V257" s="7" t="e">
        <f t="shared" si="18"/>
        <v>#DIV/0!</v>
      </c>
      <c r="Y257" s="6" t="str">
        <f>IF(Table1[[#This Row],[seagrass.mn.ssp126.2100]]="", "", (Table1[[#This Row],[seagrass.sd.ssp126.2100]]/Table1[[#This Row],[seagrass.mn.ssp126.2100]])^-1)</f>
        <v/>
      </c>
      <c r="Z257" s="6" t="str">
        <f>IF(Table1[[#This Row],[seagrass.weights.ssp126.2100]]="","", Table1[[#This Row],[seagrass.weights.ssp126.2100]]*Table1[[#This Row],[seagrass.mn.ssp126.2100]])</f>
        <v/>
      </c>
      <c r="AC257" s="6" t="str">
        <f>IF(Table1[[#This Row],[corals.mn.ssp126.2100]]="","",(Table1[[#This Row],[corals.sd.ssp126.2100]]/Table1[[#This Row],[corals.mn.ssp126.2100]])^-1)</f>
        <v/>
      </c>
      <c r="AD257" s="6" t="str">
        <f>IF( Table1[[#This Row],[Coral.weights.ssp126.2100]]="","", Table1[[#This Row],[Coral.weights.ssp126.2100]]*Table1[[#This Row],[corals.mn.ssp126.2100]])</f>
        <v/>
      </c>
      <c r="AG257" s="8" t="str">
        <f>IF(Table1[[#This Row],[mangrove.mn.ssp126.2100]]="","",(Table1[[#This Row],[mangrove.sd.ssp126.2100]]/Table1[[#This Row],[mangrove.mn.ssp126.2100]])^-1)</f>
        <v/>
      </c>
      <c r="AH257" s="6" t="str">
        <f>IF(Table1[[#This Row],[mangrove.weights.ssp126.2100]]="","",Table1[[#This Row],[mangrove.weights.ssp126.2100]]*Table1[[#This Row],[mangrove.mn.ssp126.2100]])</f>
        <v/>
      </c>
      <c r="AI257" s="7" t="e">
        <f t="shared" si="19"/>
        <v>#DIV/0!</v>
      </c>
      <c r="AL257" s="6" t="str">
        <f>IF(Table1[[#This Row],[seagrass.mn.ssp245.2050]]="","",(Table1[[#This Row],[seagrass.sd.ssp245.2050]]/Table1[[#This Row],[seagrass.mn.ssp245.2050]])^-1)</f>
        <v/>
      </c>
      <c r="AM257" s="6" t="str">
        <f>IF(Table1[[#This Row],[seagrass.weights.ssp245.2050]]="","",Table1[[#This Row],[seagrass.weights.ssp245.2050]]*Table1[[#This Row],[seagrass.mn.ssp245.2050]])</f>
        <v/>
      </c>
      <c r="AS257" s="5"/>
      <c r="AT257" s="8"/>
      <c r="AU257" s="8"/>
      <c r="AV257" s="7" t="e">
        <f t="shared" si="20"/>
        <v>#DIV/0!</v>
      </c>
      <c r="AX257" s="5"/>
      <c r="AY257" s="6"/>
      <c r="AZ257" s="6"/>
      <c r="BB257" s="5"/>
      <c r="BC257" s="8"/>
      <c r="BD257" s="8"/>
      <c r="BE257" s="5"/>
      <c r="BF257" s="5"/>
      <c r="BG257" s="6"/>
      <c r="BH257" s="6"/>
      <c r="BI257" s="7" t="e">
        <f t="shared" si="21"/>
        <v>#DIV/0!</v>
      </c>
      <c r="BK257" s="5"/>
      <c r="BL257" s="6"/>
      <c r="BM257" s="6"/>
      <c r="BO257" s="5"/>
      <c r="BP257" s="6"/>
      <c r="BQ257" s="6"/>
      <c r="BR257" s="5"/>
      <c r="BS257" s="5"/>
      <c r="BT257" s="6"/>
      <c r="BU257" s="6"/>
      <c r="BV257" s="7" t="e">
        <f t="shared" si="22"/>
        <v>#DIV/0!</v>
      </c>
      <c r="BX257" s="5"/>
      <c r="BY257" s="8"/>
      <c r="BZ257" s="8"/>
      <c r="CA257" s="5"/>
      <c r="CB257" s="5"/>
      <c r="CC257" s="8"/>
      <c r="CD257" s="8"/>
      <c r="CE257" s="5"/>
      <c r="CF257" s="5"/>
      <c r="CG257" s="12"/>
      <c r="CH257" s="17"/>
      <c r="CI257" s="9" t="e">
        <f t="shared" si="23"/>
        <v>#DIV/0!</v>
      </c>
      <c r="CJ257" s="5"/>
      <c r="CL257" s="5"/>
      <c r="CM257" s="5"/>
      <c r="CP257" s="5"/>
      <c r="CT257" s="5"/>
    </row>
    <row r="258" spans="1:98" x14ac:dyDescent="0.25">
      <c r="A258" s="5" t="s">
        <v>301</v>
      </c>
      <c r="B258" s="5">
        <v>38.58934</v>
      </c>
      <c r="C258" s="5">
        <v>-5.8211019999999998</v>
      </c>
      <c r="E258" s="5">
        <v>0</v>
      </c>
      <c r="G258" s="5">
        <v>0</v>
      </c>
      <c r="I258" s="5">
        <v>0</v>
      </c>
      <c r="L258" s="6" t="str">
        <f>IF(Table1[[#This Row],[seagrass.mn.ssp126.2050]]="","",(Table1[[#This Row],[seagrass.sd.ssp126.2050]]/Table1[[#This Row],[seagrass.mn.ssp126.2050]])^-1)</f>
        <v/>
      </c>
      <c r="M258" s="6" t="str">
        <f>IF(Table1[[#This Row],[seagrass.weights.ssp126.2050]]="","",Table1[[#This Row],[seagrass.weights.ssp126.2050]]*Table1[[#This Row],[seagrass.mn.ssp126.2050]])</f>
        <v/>
      </c>
      <c r="P258" s="6" t="str">
        <f>IF(Table1[[#This Row],[corals.mn.ssp126.2050]]="","",(Table1[[#This Row],[corals.sd.ssp126.2050]]/Table1[[#This Row],[corals.mn.ssp126.2050]])^-1)</f>
        <v/>
      </c>
      <c r="Q258" s="6" t="str">
        <f>IF(Table1[[#This Row],[coral.weights.ssp126.2050]]="","",Table1[[#This Row],[coral.weights.ssp126.2050]]*Table1[[#This Row],[corals.mn.ssp126.2050]])</f>
        <v/>
      </c>
      <c r="T258" s="6" t="str">
        <f>IF(Table1[[#This Row],[mangrove.mn.ssp126.2050]]="","",(Table1[[#This Row],[mangrove.sd.ssp126.2050]]/Table1[[#This Row],[mangrove.mn.ssp126.2050]])^-1)</f>
        <v/>
      </c>
      <c r="U258" s="6" t="str">
        <f>IF(Table1[[#This Row],[mangrove.weights.ssp126.2050]]="","",Table1[[#This Row],[mangrove.weights.ssp126.2050]]*Table1[[#This Row],[mangrove.mn.ssp126.2050]])</f>
        <v/>
      </c>
      <c r="V258" s="7" t="e">
        <f t="shared" ref="V258:V321" si="24">SUM(U258,Q258,M258)/SUM(T258,P258,L258)</f>
        <v>#DIV/0!</v>
      </c>
      <c r="Y258" s="6" t="str">
        <f>IF(Table1[[#This Row],[seagrass.mn.ssp126.2100]]="", "", (Table1[[#This Row],[seagrass.sd.ssp126.2100]]/Table1[[#This Row],[seagrass.mn.ssp126.2100]])^-1)</f>
        <v/>
      </c>
      <c r="Z258" s="6" t="str">
        <f>IF(Table1[[#This Row],[seagrass.weights.ssp126.2100]]="","", Table1[[#This Row],[seagrass.weights.ssp126.2100]]*Table1[[#This Row],[seagrass.mn.ssp126.2100]])</f>
        <v/>
      </c>
      <c r="AC258" s="6" t="str">
        <f>IF(Table1[[#This Row],[corals.mn.ssp126.2100]]="","",(Table1[[#This Row],[corals.sd.ssp126.2100]]/Table1[[#This Row],[corals.mn.ssp126.2100]])^-1)</f>
        <v/>
      </c>
      <c r="AD258" s="6" t="str">
        <f>IF( Table1[[#This Row],[Coral.weights.ssp126.2100]]="","", Table1[[#This Row],[Coral.weights.ssp126.2100]]*Table1[[#This Row],[corals.mn.ssp126.2100]])</f>
        <v/>
      </c>
      <c r="AG258" s="8" t="str">
        <f>IF(Table1[[#This Row],[mangrove.mn.ssp126.2100]]="","",(Table1[[#This Row],[mangrove.sd.ssp126.2100]]/Table1[[#This Row],[mangrove.mn.ssp126.2100]])^-1)</f>
        <v/>
      </c>
      <c r="AH258" s="6" t="str">
        <f>IF(Table1[[#This Row],[mangrove.weights.ssp126.2100]]="","",Table1[[#This Row],[mangrove.weights.ssp126.2100]]*Table1[[#This Row],[mangrove.mn.ssp126.2100]])</f>
        <v/>
      </c>
      <c r="AI258" s="7" t="e">
        <f t="shared" ref="AI258:AI321" si="25">SUM(AH258,AD258,Z258)/SUM(Y258,AC258,AG258)</f>
        <v>#DIV/0!</v>
      </c>
      <c r="AL258" s="6" t="str">
        <f>IF(Table1[[#This Row],[seagrass.mn.ssp245.2050]]="","",(Table1[[#This Row],[seagrass.sd.ssp245.2050]]/Table1[[#This Row],[seagrass.mn.ssp245.2050]])^-1)</f>
        <v/>
      </c>
      <c r="AM258" s="6" t="str">
        <f>IF(Table1[[#This Row],[seagrass.weights.ssp245.2050]]="","",Table1[[#This Row],[seagrass.weights.ssp245.2050]]*Table1[[#This Row],[seagrass.mn.ssp245.2050]])</f>
        <v/>
      </c>
      <c r="AS258" s="5"/>
      <c r="AT258" s="8"/>
      <c r="AU258" s="8"/>
      <c r="AV258" s="7" t="e">
        <f t="shared" si="20"/>
        <v>#DIV/0!</v>
      </c>
      <c r="AX258" s="5"/>
      <c r="AY258" s="6"/>
      <c r="AZ258" s="6"/>
      <c r="BB258" s="5"/>
      <c r="BC258" s="8"/>
      <c r="BD258" s="8"/>
      <c r="BE258" s="5"/>
      <c r="BF258" s="5"/>
      <c r="BG258" s="6"/>
      <c r="BH258" s="6"/>
      <c r="BI258" s="7" t="e">
        <f t="shared" si="21"/>
        <v>#DIV/0!</v>
      </c>
      <c r="BK258" s="5"/>
      <c r="BL258" s="6"/>
      <c r="BM258" s="6"/>
      <c r="BO258" s="5"/>
      <c r="BP258" s="6"/>
      <c r="BQ258" s="6"/>
      <c r="BR258" s="5"/>
      <c r="BS258" s="5"/>
      <c r="BT258" s="6"/>
      <c r="BU258" s="6"/>
      <c r="BV258" s="7" t="e">
        <f t="shared" si="22"/>
        <v>#DIV/0!</v>
      </c>
      <c r="BX258" s="5"/>
      <c r="BY258" s="8"/>
      <c r="BZ258" s="8"/>
      <c r="CA258" s="5"/>
      <c r="CB258" s="5"/>
      <c r="CC258" s="8"/>
      <c r="CD258" s="8"/>
      <c r="CE258" s="5"/>
      <c r="CF258" s="5"/>
      <c r="CG258" s="12"/>
      <c r="CH258" s="17"/>
      <c r="CI258" s="9" t="e">
        <f t="shared" si="23"/>
        <v>#DIV/0!</v>
      </c>
      <c r="CJ258" s="5"/>
      <c r="CL258" s="5"/>
      <c r="CM258" s="5"/>
      <c r="CP258" s="5"/>
      <c r="CT258" s="5"/>
    </row>
    <row r="259" spans="1:98" x14ac:dyDescent="0.25">
      <c r="A259" s="5" t="s">
        <v>302</v>
      </c>
      <c r="B259" s="5">
        <v>38.83934</v>
      </c>
      <c r="C259" s="5">
        <v>-5.8211019999999998</v>
      </c>
      <c r="D259" s="5">
        <v>20340000</v>
      </c>
      <c r="E259" s="5">
        <v>1</v>
      </c>
      <c r="F259" s="5">
        <v>20180000</v>
      </c>
      <c r="G259" s="5">
        <v>1</v>
      </c>
      <c r="H259" s="5">
        <v>2620000</v>
      </c>
      <c r="I259" s="5">
        <v>1</v>
      </c>
      <c r="J259" s="5">
        <v>0.67763515933281959</v>
      </c>
      <c r="K259" s="28">
        <f>NonZeroMin!$C$2</f>
        <v>9.6277348665939669E-4</v>
      </c>
      <c r="L259" s="6">
        <f>IF(Table1[[#This Row],[seagrass.mn.ssp126.2050]]="","",(Table1[[#This Row],[seagrass.sd.ssp126.2050]]/Table1[[#This Row],[seagrass.mn.ssp126.2050]])^-1)</f>
        <v>703.83653966631164</v>
      </c>
      <c r="M259" s="6">
        <f>IF(Table1[[#This Row],[seagrass.weights.ssp126.2050]]="","",Table1[[#This Row],[seagrass.weights.ssp126.2050]]*Table1[[#This Row],[seagrass.mn.ssp126.2050]])</f>
        <v>476.94438570104148</v>
      </c>
      <c r="N259" s="5">
        <v>0.68290617802654818</v>
      </c>
      <c r="O259" s="5">
        <f>NonZeroMin!$C$3</f>
        <v>8.8608041434714289E-4</v>
      </c>
      <c r="P259" s="6">
        <f>IF(Table1[[#This Row],[corals.mn.ssp126.2050]]="","",(Table1[[#This Row],[corals.sd.ssp126.2050]]/Table1[[#This Row],[corals.mn.ssp126.2050]])^-1)</f>
        <v>770.70451729791159</v>
      </c>
      <c r="Q259" s="6">
        <f>IF(Table1[[#This Row],[coral.weights.ssp126.2050]]="","",Table1[[#This Row],[coral.weights.ssp126.2050]]*Table1[[#This Row],[corals.mn.ssp126.2050]])</f>
        <v>526.31887629571247</v>
      </c>
      <c r="R259" s="5">
        <v>0.49239111585528539</v>
      </c>
      <c r="S259" s="5">
        <v>0.14618484898429321</v>
      </c>
      <c r="T259" s="6">
        <f>IF(Table1[[#This Row],[mangrove.mn.ssp126.2050]]="","",(Table1[[#This Row],[mangrove.sd.ssp126.2050]]/Table1[[#This Row],[mangrove.mn.ssp126.2050]])^-1)</f>
        <v>3.3682773507409798</v>
      </c>
      <c r="U259" s="6">
        <f>IF(Table1[[#This Row],[mangrove.weights.ssp126.2050]]="","",Table1[[#This Row],[mangrove.weights.ssp126.2050]]*Table1[[#This Row],[mangrove.mn.ssp126.2050]])</f>
        <v>1.6585098432414356</v>
      </c>
      <c r="V259" s="7">
        <f t="shared" si="24"/>
        <v>0.67996171923888238</v>
      </c>
      <c r="W259" s="5">
        <v>0.67763515933281959</v>
      </c>
      <c r="X259" s="5">
        <f>NonZeroMin!$C$5</f>
        <v>9.4124857450742275E-4</v>
      </c>
      <c r="Y259" s="6">
        <f>IF(Table1[[#This Row],[seagrass.mn.ssp126.2100]]="", "", (Table1[[#This Row],[seagrass.sd.ssp126.2100]]/Table1[[#This Row],[seagrass.mn.ssp126.2100]])^-1)</f>
        <v>719.93220248693797</v>
      </c>
      <c r="Z259" s="6">
        <f>IF(Table1[[#This Row],[seagrass.weights.ssp126.2100]]="","", Table1[[#This Row],[seagrass.weights.ssp126.2100]]*Table1[[#This Row],[seagrass.mn.ssp126.2100]])</f>
        <v>487.85137274106393</v>
      </c>
      <c r="AA259" s="5">
        <v>0.68290617802654818</v>
      </c>
      <c r="AB259" s="5">
        <f>NonZeroMin!$C$6</f>
        <v>9.0900273914041208E-4</v>
      </c>
      <c r="AC259" s="6">
        <f>IF(Table1[[#This Row],[corals.mn.ssp126.2100]]="","",(Table1[[#This Row],[corals.sd.ssp126.2100]]/Table1[[#This Row],[corals.mn.ssp126.2100]])^-1)</f>
        <v>751.2696591787286</v>
      </c>
      <c r="AD259" s="6">
        <f>IF( Table1[[#This Row],[Coral.weights.ssp126.2100]]="","", Table1[[#This Row],[Coral.weights.ssp126.2100]]*Table1[[#This Row],[corals.mn.ssp126.2100]])</f>
        <v>513.04669161705306</v>
      </c>
      <c r="AE259" s="5">
        <v>0.49463252198127428</v>
      </c>
      <c r="AF259" s="5">
        <v>0.1558393570345854</v>
      </c>
      <c r="AG259" s="8">
        <f>IF(Table1[[#This Row],[mangrove.mn.ssp126.2100]]="","",(Table1[[#This Row],[mangrove.sd.ssp126.2100]]/Table1[[#This Row],[mangrove.mn.ssp126.2100]])^-1)</f>
        <v>3.173989750686026</v>
      </c>
      <c r="AH259" s="6">
        <f>IF(Table1[[#This Row],[mangrove.weights.ssp126.2100]]="","",Table1[[#This Row],[mangrove.weights.ssp126.2100]]*Table1[[#This Row],[mangrove.mn.ssp126.2100]])</f>
        <v>1.569958555124545</v>
      </c>
      <c r="AI259" s="7">
        <f t="shared" si="25"/>
        <v>0.6799270497751474</v>
      </c>
      <c r="AJ259" s="5">
        <v>0.67763515933281959</v>
      </c>
      <c r="AK259" s="5">
        <f>NonZeroMin!$C$9</f>
        <v>9.4246577305150765E-4</v>
      </c>
      <c r="AL259" s="6">
        <f>IF(Table1[[#This Row],[seagrass.mn.ssp245.2050]]="","",(Table1[[#This Row],[seagrass.sd.ssp245.2050]]/Table1[[#This Row],[seagrass.mn.ssp245.2050]])^-1)</f>
        <v>719.00240699328344</v>
      </c>
      <c r="AM259" s="6">
        <f>IF(Table1[[#This Row],[seagrass.weights.ssp245.2050]]="","",Table1[[#This Row],[seagrass.weights.ssp245.2050]]*Table1[[#This Row],[seagrass.mn.ssp245.2050]])</f>
        <v>487.22131062357442</v>
      </c>
      <c r="AN259" s="5">
        <v>0.68290617802654818</v>
      </c>
      <c r="AO259" s="5">
        <f>NonZeroMin!$C$10</f>
        <v>8.871730941705804E-4</v>
      </c>
      <c r="AP259" s="6">
        <f>(Table1[[#This Row],[corals.sd.ssp245.2050]]/Table1[[#This Row],[corals.mn.ssp245.2050]])^-1</f>
        <v>769.7552850889806</v>
      </c>
      <c r="AQ259" s="6">
        <f>Table1[[#This Row],[coral.weights.ssp245.2050]]*Table1[[#This Row],[corals.mn.ssp245.2050]]</f>
        <v>525.67063975585177</v>
      </c>
      <c r="AR259" s="5">
        <v>0.51421776858960033</v>
      </c>
      <c r="AS259" s="5">
        <v>0.18049162160453749</v>
      </c>
      <c r="AT259" s="8">
        <f>(Table1[[#This Row],[mangrove.sd.ssp245.2050]]/Table1[[#This Row],[mangrove.mn.ssp245.2050]])^-1</f>
        <v>2.8489841468445931</v>
      </c>
      <c r="AU259" s="8">
        <f>Table1[[#This Row],[mangrove.mn.ssp245.2050]]*Table1[[#This Row],[mangrove.weights.ssp245.2050]]</f>
        <v>1.4649982707375728</v>
      </c>
      <c r="AV259" s="7">
        <f t="shared" ref="AV259:AV322" si="26">SUM(AU259,AQ259,AM259)/SUM(AT259,AP259,AL259)</f>
        <v>0.68004318083003801</v>
      </c>
      <c r="AW259" s="5">
        <v>0.67763515933281959</v>
      </c>
      <c r="AX259" s="5">
        <f>NonZeroMin!$C$12</f>
        <v>9.4048968592101831E-4</v>
      </c>
      <c r="AY259" s="6">
        <f>(Table1[[#This Row],[seagrass.sd.ssp245.2100]]/Table1[[#This Row],[seagrass.mn.ssp245.2100]])^-1</f>
        <v>720.51312149076239</v>
      </c>
      <c r="AZ259" s="6">
        <f>Table1[[#This Row],[seagrass.weights.ssp245.2100]]*Table1[[#This Row],[seagrass.mn.ssp245.2100]]</f>
        <v>488.24502388277995</v>
      </c>
      <c r="BA259" s="5">
        <v>0.68290617802654818</v>
      </c>
      <c r="BB259" s="5">
        <f>NonZeroMin!$C$13</f>
        <v>8.8505487379242798E-4</v>
      </c>
      <c r="BC259" s="8">
        <f>(Table1[[#This Row],[corals.sd.ssp245.2100]]/Table1[[#This Row],[corals.mn.ssp245.2100]])^-1</f>
        <v>771.59755654507615</v>
      </c>
      <c r="BD259" s="8">
        <f>Table1[[#This Row],[corals.weights.ssp245.2100]]*Table1[[#This Row],[corals.mn.ssp245.2100]]</f>
        <v>526.92873831482132</v>
      </c>
      <c r="BE259" s="5">
        <v>0.53705282602179016</v>
      </c>
      <c r="BF259" s="5">
        <v>0.16961898997222261</v>
      </c>
      <c r="BG259" s="6">
        <f>(Table1[[#This Row],[mangrove.sd.ssp245.2100]]/Table1[[#This Row],[mangrove.mn.ssp245.2100]])^-1</f>
        <v>3.1662305388667846</v>
      </c>
      <c r="BH259" s="6">
        <f>Table1[[#This Row],[mangrove.weights.ssp245.2100]]*Table1[[#This Row],[mangrove.mn.ssp245.2100]]</f>
        <v>1.7004330587349021</v>
      </c>
      <c r="BI259" s="7">
        <f t="shared" ref="BI259:BI322" si="27">SUM(BH259,BD259,AZ259)/SUM(BG259,BC259,AY259)</f>
        <v>0.68005744583163419</v>
      </c>
      <c r="BJ259" s="5">
        <v>0.67763515933281959</v>
      </c>
      <c r="BK259" s="5">
        <f>NonZeroMin!$C$16</f>
        <v>9.4033807947367773E-4</v>
      </c>
      <c r="BL259" s="6">
        <f>(Table1[[#This Row],[seagrass.sd.ssp370.2050]]/Table1[[#This Row],[seagrass.mn.ssp370.2050]])^-1</f>
        <v>720.62928655628082</v>
      </c>
      <c r="BM259" s="6">
        <f>Table1[[#This Row],[seagrass.mn.ssp370.2050]]*Table1[[#This Row],[seagrass.weights.ssp370.2050]]</f>
        <v>488.32374141546148</v>
      </c>
      <c r="BN259" s="5">
        <v>0.68290617802654818</v>
      </c>
      <c r="BO259" s="5">
        <f>NonZeroMin!$C$17</f>
        <v>8.8537505761509139E-4</v>
      </c>
      <c r="BP259" s="6">
        <f>(Table1[[#This Row],[corals.sd.ssp370.2050]]/Table1[[#This Row],[corals.mn.ssp370.2050]])^-1</f>
        <v>771.31851880498232</v>
      </c>
      <c r="BQ259" s="6">
        <f>Table1[[#This Row],[corals.weights.ssp370.2050]]*Table1[[#This Row],[corals.mn.ssp370.2050]]</f>
        <v>526.73818171820869</v>
      </c>
      <c r="BR259" s="5">
        <v>0.51663449741436551</v>
      </c>
      <c r="BS259" s="5">
        <v>0.1688356773090943</v>
      </c>
      <c r="BT259" s="6">
        <f>(Table1[[#This Row],[mangrove.sd.ssp370.2050]]/Table1[[#This Row],[mangrove.mn.ssp370.2050]])^-1</f>
        <v>3.0599841552952216</v>
      </c>
      <c r="BU259" s="6">
        <f>Table1[[#This Row],[mangrove.weights.ssp370.2050]]*Table1[[#This Row],[mangrove.mn.ssp370.2050]]</f>
        <v>1.5808933761668686</v>
      </c>
      <c r="BV259" s="7">
        <f t="shared" ref="BV259:BV322" si="28">SUM(BU259,BQ259,BM259)/SUM(BT259,BP259,BL259)</f>
        <v>0.68002509661744948</v>
      </c>
      <c r="BW259" s="5">
        <v>0.67763515933281959</v>
      </c>
      <c r="BX259" s="5">
        <f>NonZeroMin!$C$19</f>
        <v>9.4033807947367773E-4</v>
      </c>
      <c r="BY259" s="8">
        <f>(Table1[[#This Row],[seagrass.sd.ssp370.2100]]/Table1[[#This Row],[seagrass.mn.ssp370.2100]])^-1</f>
        <v>720.62928655628082</v>
      </c>
      <c r="BZ259" s="8">
        <f>Table1[[#This Row],[seagrass.imp.ssp370.2100]]*Table1[[#This Row],[seagrass.mn.ssp370.2100]]</f>
        <v>488.32374141546148</v>
      </c>
      <c r="CA259" s="5">
        <v>0.68290617802654818</v>
      </c>
      <c r="CB259" s="5">
        <f>NonZeroMin!$C$20</f>
        <v>8.8537505761509139E-4</v>
      </c>
      <c r="CC259" s="8">
        <f>(Table1[[#This Row],[corals.sd.ssp370.2100]]/Table1[[#This Row],[corals.mn.ssp370.2100]])^-1</f>
        <v>771.31851880498232</v>
      </c>
      <c r="CD259" s="8">
        <f>Table1[[#This Row],[corals.weights.ssp370.2100]]*Table1[[#This Row],[corals.mn.ssp370.2100]]</f>
        <v>526.73818171820869</v>
      </c>
      <c r="CE259" s="5">
        <v>0.52858470738632546</v>
      </c>
      <c r="CF259" s="5">
        <v>0.1952033192625901</v>
      </c>
      <c r="CG259" s="12">
        <f>(Table1[[#This Row],[mangrove.sd.ssp370.2100]]/Table1[[#This Row],[mangrove.mn.ssp370.2100]])^-1</f>
        <v>2.7078674142588031</v>
      </c>
      <c r="CH259" s="17">
        <f>Table1[[#This Row],[mangrove.weights.ssp370.2100]]*Table1[[#This Row],[mangrove.mn.ssp370.2100]]</f>
        <v>1.4313373048069551</v>
      </c>
      <c r="CI259" s="9">
        <f t="shared" ref="CI259:CI322" si="29">SUM(CH259,CD259,BZ259)/SUM(CG259,CC259,BY259)</f>
        <v>0.68008523899747808</v>
      </c>
      <c r="CJ259" s="5"/>
      <c r="CL259" s="5"/>
      <c r="CM259" s="5"/>
      <c r="CP259" s="5"/>
      <c r="CT259" s="5"/>
    </row>
    <row r="260" spans="1:98" x14ac:dyDescent="0.25">
      <c r="A260" s="5" t="s">
        <v>303</v>
      </c>
      <c r="B260" s="5">
        <v>39.08934</v>
      </c>
      <c r="C260" s="5">
        <v>-5.8211019999999998</v>
      </c>
      <c r="D260" s="5">
        <v>14950000</v>
      </c>
      <c r="E260" s="5">
        <v>1</v>
      </c>
      <c r="F260" s="5">
        <v>1440000</v>
      </c>
      <c r="G260" s="5">
        <v>1</v>
      </c>
      <c r="H260" s="5">
        <v>3470000</v>
      </c>
      <c r="I260" s="5">
        <v>1</v>
      </c>
      <c r="J260" s="5">
        <v>0.36380081190060032</v>
      </c>
      <c r="K260" s="5">
        <v>1.1217933049477959E-2</v>
      </c>
      <c r="L260" s="6">
        <f>IF(Table1[[#This Row],[seagrass.mn.ssp126.2050]]="","",(Table1[[#This Row],[seagrass.sd.ssp126.2050]]/Table1[[#This Row],[seagrass.mn.ssp126.2050]])^-1)</f>
        <v>32.430289100141337</v>
      </c>
      <c r="M260" s="6">
        <f>IF(Table1[[#This Row],[seagrass.weights.ssp126.2050]]="","",Table1[[#This Row],[seagrass.weights.ssp126.2050]]*Table1[[#This Row],[seagrass.mn.ssp126.2050]])</f>
        <v>11.798165504802608</v>
      </c>
      <c r="N260" s="5">
        <v>0.50564972828335542</v>
      </c>
      <c r="O260" s="5">
        <v>1.9499244125787268E-2</v>
      </c>
      <c r="P260" s="6">
        <f>IF(Table1[[#This Row],[corals.mn.ssp126.2050]]="","",(Table1[[#This Row],[corals.sd.ssp126.2050]]/Table1[[#This Row],[corals.mn.ssp126.2050]])^-1)</f>
        <v>25.931760483712601</v>
      </c>
      <c r="Q260" s="6">
        <f>IF(Table1[[#This Row],[coral.weights.ssp126.2050]]="","",Table1[[#This Row],[coral.weights.ssp126.2050]]*Table1[[#This Row],[corals.mn.ssp126.2050]])</f>
        <v>13.11238764249833</v>
      </c>
      <c r="R260" s="5">
        <v>0.49779326633280618</v>
      </c>
      <c r="S260" s="5">
        <v>0.13167981000458989</v>
      </c>
      <c r="T260" s="6">
        <f>IF(Table1[[#This Row],[mangrove.mn.ssp126.2050]]="","",(Table1[[#This Row],[mangrove.sd.ssp126.2050]]/Table1[[#This Row],[mangrove.mn.ssp126.2050]])^-1)</f>
        <v>3.7803309885961625</v>
      </c>
      <c r="U260" s="6">
        <f>IF(Table1[[#This Row],[mangrove.weights.ssp126.2050]]="","",Table1[[#This Row],[mangrove.weights.ssp126.2050]]*Table1[[#This Row],[mangrove.mn.ssp126.2050]])</f>
        <v>1.88182331063241</v>
      </c>
      <c r="V260" s="7">
        <f t="shared" si="24"/>
        <v>0.43114499655668725</v>
      </c>
      <c r="W260" s="5">
        <v>0.35656062264900529</v>
      </c>
      <c r="X260" s="5">
        <v>1.4139830573345511E-2</v>
      </c>
      <c r="Y260" s="6">
        <f>IF(Table1[[#This Row],[seagrass.mn.ssp126.2100]]="", "", (Table1[[#This Row],[seagrass.sd.ssp126.2100]]/Table1[[#This Row],[seagrass.mn.ssp126.2100]])^-1)</f>
        <v>25.216753538839779</v>
      </c>
      <c r="Z260" s="6">
        <f>IF(Table1[[#This Row],[seagrass.weights.ssp126.2100]]="","", Table1[[#This Row],[seagrass.weights.ssp126.2100]]*Table1[[#This Row],[seagrass.mn.ssp126.2100]])</f>
        <v>8.9913013429952198</v>
      </c>
      <c r="AA260" s="5">
        <v>0.49370866994194218</v>
      </c>
      <c r="AB260" s="5">
        <v>2.5725101115498011E-2</v>
      </c>
      <c r="AC260" s="6">
        <f>IF(Table1[[#This Row],[corals.mn.ssp126.2100]]="","",(Table1[[#This Row],[corals.sd.ssp126.2100]]/Table1[[#This Row],[corals.mn.ssp126.2100]])^-1)</f>
        <v>19.191709596216469</v>
      </c>
      <c r="AD260" s="6">
        <f>IF( Table1[[#This Row],[Coral.weights.ssp126.2100]]="","", Table1[[#This Row],[Coral.weights.ssp126.2100]]*Table1[[#This Row],[corals.mn.ssp126.2100]])</f>
        <v>9.4751134186600421</v>
      </c>
      <c r="AE260" s="5">
        <v>0.50312756686805249</v>
      </c>
      <c r="AF260" s="5">
        <v>0.1473038486510454</v>
      </c>
      <c r="AG260" s="8">
        <f>IF(Table1[[#This Row],[mangrove.mn.ssp126.2100]]="","",(Table1[[#This Row],[mangrove.sd.ssp126.2100]]/Table1[[#This Row],[mangrove.mn.ssp126.2100]])^-1)</f>
        <v>3.4155765207461326</v>
      </c>
      <c r="AH260" s="6">
        <f>IF(Table1[[#This Row],[mangrove.weights.ssp126.2100]]="","",Table1[[#This Row],[mangrove.weights.ssp126.2100]]*Table1[[#This Row],[mangrove.mn.ssp126.2100]])</f>
        <v>1.7184707043346499</v>
      </c>
      <c r="AI260" s="7">
        <f t="shared" si="25"/>
        <v>0.42206567264630734</v>
      </c>
      <c r="AJ260" s="5">
        <v>0.34749216350796319</v>
      </c>
      <c r="AK260" s="5">
        <v>4.0160947779376011E-3</v>
      </c>
      <c r="AL260" s="6">
        <f>IF(Table1[[#This Row],[seagrass.mn.ssp245.2050]]="","",(Table1[[#This Row],[seagrass.sd.ssp245.2050]]/Table1[[#This Row],[seagrass.mn.ssp245.2050]])^-1)</f>
        <v>86.524891149708381</v>
      </c>
      <c r="AM260" s="6">
        <f>IF(Table1[[#This Row],[seagrass.weights.ssp245.2050]]="","",Table1[[#This Row],[seagrass.weights.ssp245.2050]]*Table1[[#This Row],[seagrass.mn.ssp245.2050]])</f>
        <v>30.066721622903181</v>
      </c>
      <c r="AN260" s="5">
        <v>0.47547973060386112</v>
      </c>
      <c r="AO260" s="5">
        <v>1.429948665144355E-2</v>
      </c>
      <c r="AP260" s="6">
        <f>(Table1[[#This Row],[corals.sd.ssp245.2050]]/Table1[[#This Row],[corals.mn.ssp245.2050]])^-1</f>
        <v>33.251524491325767</v>
      </c>
      <c r="AQ260" s="6">
        <f>Table1[[#This Row],[coral.weights.ssp245.2050]]*Table1[[#This Row],[corals.mn.ssp245.2050]]</f>
        <v>15.810425907303266</v>
      </c>
      <c r="AR260" s="5">
        <v>0.50337563004682451</v>
      </c>
      <c r="AS260" s="5">
        <v>0.16346761220464121</v>
      </c>
      <c r="AT260" s="8">
        <f>(Table1[[#This Row],[mangrove.sd.ssp245.2050]]/Table1[[#This Row],[mangrove.mn.ssp245.2050]])^-1</f>
        <v>3.0793600228078239</v>
      </c>
      <c r="AU260" s="8">
        <f>Table1[[#This Row],[mangrove.mn.ssp245.2050]]*Table1[[#This Row],[mangrove.weights.ssp245.2050]]</f>
        <v>1.5500747916218922</v>
      </c>
      <c r="AV260" s="7">
        <f t="shared" si="26"/>
        <v>0.38603982650029189</v>
      </c>
      <c r="AW260" s="5">
        <v>0.35397067521546088</v>
      </c>
      <c r="AX260" s="5">
        <v>7.7999298232755429E-3</v>
      </c>
      <c r="AY260" s="6">
        <f>(Table1[[#This Row],[seagrass.sd.ssp245.2100]]/Table1[[#This Row],[seagrass.mn.ssp245.2100]])^-1</f>
        <v>45.381264092811108</v>
      </c>
      <c r="AZ260" s="6">
        <f>Table1[[#This Row],[seagrass.weights.ssp245.2100]]*Table1[[#This Row],[seagrass.mn.ssp245.2100]]</f>
        <v>16.063636693063497</v>
      </c>
      <c r="BA260" s="5">
        <v>0.49749327116248138</v>
      </c>
      <c r="BB260" s="5">
        <v>1.328276690281671E-2</v>
      </c>
      <c r="BC260" s="8">
        <f>(Table1[[#This Row],[corals.sd.ssp245.2100]]/Table1[[#This Row],[corals.mn.ssp245.2100]])^-1</f>
        <v>37.454039117180038</v>
      </c>
      <c r="BD260" s="8">
        <f>Table1[[#This Row],[corals.weights.ssp245.2100]]*Table1[[#This Row],[corals.mn.ssp245.2100]]</f>
        <v>18.633132438653433</v>
      </c>
      <c r="BE260" s="5">
        <v>0.48883717374867131</v>
      </c>
      <c r="BF260" s="5">
        <v>0.147129362435969</v>
      </c>
      <c r="BG260" s="6">
        <f>(Table1[[#This Row],[mangrove.sd.ssp245.2100]]/Table1[[#This Row],[mangrove.mn.ssp245.2100]])^-1</f>
        <v>3.3224990964085381</v>
      </c>
      <c r="BH260" s="6">
        <f>Table1[[#This Row],[mangrove.weights.ssp245.2100]]*Table1[[#This Row],[mangrove.mn.ssp245.2100]]</f>
        <v>1.624161068070864</v>
      </c>
      <c r="BI260" s="7">
        <f t="shared" si="27"/>
        <v>0.42156286752325772</v>
      </c>
      <c r="BJ260" s="5">
        <v>0.49601073341683027</v>
      </c>
      <c r="BK260" s="5">
        <v>1.880827765394775E-3</v>
      </c>
      <c r="BL260" s="6">
        <f>(Table1[[#This Row],[seagrass.sd.ssp370.2050]]/Table1[[#This Row],[seagrass.mn.ssp370.2050]])^-1</f>
        <v>263.71938065935581</v>
      </c>
      <c r="BM260" s="6">
        <f>Table1[[#This Row],[seagrass.mn.ssp370.2050]]*Table1[[#This Row],[seagrass.weights.ssp370.2050]]</f>
        <v>130.8076434170793</v>
      </c>
      <c r="BN260" s="5">
        <v>0.54619535070142189</v>
      </c>
      <c r="BO260" s="5">
        <v>5.4878604463026613E-3</v>
      </c>
      <c r="BP260" s="6">
        <f>(Table1[[#This Row],[corals.sd.ssp370.2050]]/Table1[[#This Row],[corals.mn.ssp370.2050]])^-1</f>
        <v>99.527922775334119</v>
      </c>
      <c r="BQ260" s="6">
        <f>Table1[[#This Row],[corals.weights.ssp370.2050]]*Table1[[#This Row],[corals.mn.ssp370.2050]]</f>
        <v>54.361688684857654</v>
      </c>
      <c r="BR260" s="5">
        <v>0.481750588847914</v>
      </c>
      <c r="BS260" s="5">
        <v>0.11366345207611479</v>
      </c>
      <c r="BT260" s="6">
        <f>(Table1[[#This Row],[mangrove.sd.ssp370.2050]]/Table1[[#This Row],[mangrove.mn.ssp370.2050]])^-1</f>
        <v>4.2383948406327603</v>
      </c>
      <c r="BU260" s="6">
        <f>Table1[[#This Row],[mangrove.weights.ssp370.2050]]*Table1[[#This Row],[mangrove.mn.ssp370.2050]]</f>
        <v>2.0418492102447927</v>
      </c>
      <c r="BV260" s="7">
        <f t="shared" si="28"/>
        <v>0.50943800586199106</v>
      </c>
      <c r="BW260" s="5">
        <v>0.49601073341683027</v>
      </c>
      <c r="BX260" s="5">
        <v>1.880827765394775E-3</v>
      </c>
      <c r="BY260" s="8">
        <f>(Table1[[#This Row],[seagrass.sd.ssp370.2100]]/Table1[[#This Row],[seagrass.mn.ssp370.2100]])^-1</f>
        <v>263.71938065935581</v>
      </c>
      <c r="BZ260" s="8">
        <f>Table1[[#This Row],[seagrass.imp.ssp370.2100]]*Table1[[#This Row],[seagrass.mn.ssp370.2100]]</f>
        <v>130.8076434170793</v>
      </c>
      <c r="CA260" s="5">
        <v>0.54619535070142189</v>
      </c>
      <c r="CB260" s="5">
        <v>5.4878604463026613E-3</v>
      </c>
      <c r="CC260" s="8">
        <f>(Table1[[#This Row],[corals.sd.ssp370.2100]]/Table1[[#This Row],[corals.mn.ssp370.2100]])^-1</f>
        <v>99.527922775334119</v>
      </c>
      <c r="CD260" s="8">
        <f>Table1[[#This Row],[corals.weights.ssp370.2100]]*Table1[[#This Row],[corals.mn.ssp370.2100]]</f>
        <v>54.361688684857654</v>
      </c>
      <c r="CE260" s="5">
        <v>0.53641678228822198</v>
      </c>
      <c r="CF260" s="5">
        <v>0.1842077503403679</v>
      </c>
      <c r="CG260" s="12">
        <f>(Table1[[#This Row],[mangrove.sd.ssp370.2100]]/Table1[[#This Row],[mangrove.mn.ssp370.2100]])^-1</f>
        <v>2.9120207010674828</v>
      </c>
      <c r="CH260" s="17">
        <f>Table1[[#This Row],[mangrove.weights.ssp370.2100]]*Table1[[#This Row],[mangrove.mn.ssp370.2100]]</f>
        <v>1.5620567744233114</v>
      </c>
      <c r="CI260" s="9">
        <f t="shared" si="29"/>
        <v>0.50997305426292416</v>
      </c>
      <c r="CJ260" s="5"/>
      <c r="CL260" s="5"/>
      <c r="CM260" s="5"/>
      <c r="CP260" s="5"/>
      <c r="CT260" s="5"/>
    </row>
    <row r="261" spans="1:98" x14ac:dyDescent="0.25">
      <c r="A261" s="5" t="s">
        <v>304</v>
      </c>
      <c r="B261" s="5">
        <v>39.33934</v>
      </c>
      <c r="C261" s="5">
        <v>-5.8211019999999998</v>
      </c>
      <c r="D261" s="5">
        <v>25950000</v>
      </c>
      <c r="E261" s="5">
        <v>1</v>
      </c>
      <c r="F261" s="5">
        <v>12190000</v>
      </c>
      <c r="G261" s="5">
        <v>1</v>
      </c>
      <c r="H261" s="5">
        <v>3680000</v>
      </c>
      <c r="I261" s="5">
        <v>1</v>
      </c>
      <c r="J261" s="5">
        <v>0.53886361749260314</v>
      </c>
      <c r="K261" s="5">
        <v>5.7724779862019134E-3</v>
      </c>
      <c r="L261" s="6">
        <f>IF(Table1[[#This Row],[seagrass.mn.ssp126.2050]]="","",(Table1[[#This Row],[seagrass.sd.ssp126.2050]]/Table1[[#This Row],[seagrass.mn.ssp126.2050]])^-1)</f>
        <v>93.350484623875786</v>
      </c>
      <c r="M261" s="6">
        <f>IF(Table1[[#This Row],[seagrass.weights.ssp126.2050]]="","",Table1[[#This Row],[seagrass.weights.ssp126.2050]]*Table1[[#This Row],[seagrass.mn.ssp126.2050]])</f>
        <v>50.303179839109333</v>
      </c>
      <c r="N261" s="5">
        <v>0.60519396389701718</v>
      </c>
      <c r="O261" s="5">
        <v>4.1974393854345548E-3</v>
      </c>
      <c r="P261" s="6">
        <f>IF(Table1[[#This Row],[corals.mn.ssp126.2050]]="","",(Table1[[#This Row],[corals.sd.ssp126.2050]]/Table1[[#This Row],[corals.mn.ssp126.2050]])^-1)</f>
        <v>144.18170420687619</v>
      </c>
      <c r="Q261" s="6">
        <f>IF(Table1[[#This Row],[coral.weights.ssp126.2050]]="","",Table1[[#This Row],[coral.weights.ssp126.2050]]*Table1[[#This Row],[corals.mn.ssp126.2050]])</f>
        <v>87.257897090386635</v>
      </c>
      <c r="R261" s="5">
        <v>0.51386735424301966</v>
      </c>
      <c r="S261" s="5">
        <v>8.3302217895504932E-2</v>
      </c>
      <c r="T261" s="6">
        <f>IF(Table1[[#This Row],[mangrove.mn.ssp126.2050]]="","",(Table1[[#This Row],[mangrove.sd.ssp126.2050]]/Table1[[#This Row],[mangrove.mn.ssp126.2050]])^-1)</f>
        <v>6.1687115568473772</v>
      </c>
      <c r="U261" s="6">
        <f>IF(Table1[[#This Row],[mangrove.weights.ssp126.2050]]="","",Table1[[#This Row],[mangrove.weights.ssp126.2050]]*Table1[[#This Row],[mangrove.mn.ssp126.2050]])</f>
        <v>3.1698994868055004</v>
      </c>
      <c r="V261" s="7">
        <f t="shared" si="24"/>
        <v>0.57747417507474474</v>
      </c>
      <c r="W261" s="5">
        <v>0.52803380525562316</v>
      </c>
      <c r="X261" s="5">
        <v>1.902959656005673E-3</v>
      </c>
      <c r="Y261" s="6">
        <f>IF(Table1[[#This Row],[seagrass.mn.ssp126.2100]]="", "", (Table1[[#This Row],[seagrass.sd.ssp126.2100]]/Table1[[#This Row],[seagrass.mn.ssp126.2100]])^-1)</f>
        <v>277.48029422965811</v>
      </c>
      <c r="Z261" s="6">
        <f>IF(Table1[[#This Row],[seagrass.weights.ssp126.2100]]="","", Table1[[#This Row],[seagrass.weights.ssp126.2100]]*Table1[[#This Row],[seagrass.mn.ssp126.2100]])</f>
        <v>146.5189756455363</v>
      </c>
      <c r="AA261" s="5">
        <v>0.60370281559745242</v>
      </c>
      <c r="AB261" s="5">
        <v>2.0886372366805709E-3</v>
      </c>
      <c r="AC261" s="6">
        <f>IF(Table1[[#This Row],[corals.mn.ssp126.2100]]="","",(Table1[[#This Row],[corals.sd.ssp126.2100]]/Table1[[#This Row],[corals.mn.ssp126.2100]])^-1)</f>
        <v>289.04148839025061</v>
      </c>
      <c r="AD261" s="6">
        <f>IF( Table1[[#This Row],[Coral.weights.ssp126.2100]]="","", Table1[[#This Row],[Coral.weights.ssp126.2100]]*Table1[[#This Row],[corals.mn.ssp126.2100]])</f>
        <v>174.49516036567266</v>
      </c>
      <c r="AE261" s="5">
        <v>0.52774854970175555</v>
      </c>
      <c r="AF261" s="5">
        <v>0.1058046900717992</v>
      </c>
      <c r="AG261" s="8">
        <f>IF(Table1[[#This Row],[mangrove.mn.ssp126.2100]]="","",(Table1[[#This Row],[mangrove.sd.ssp126.2100]]/Table1[[#This Row],[mangrove.mn.ssp126.2100]])^-1)</f>
        <v>4.9879504334224194</v>
      </c>
      <c r="AH261" s="6">
        <f>IF(Table1[[#This Row],[mangrove.weights.ssp126.2100]]="","",Table1[[#This Row],[mangrove.weights.ssp126.2100]]*Table1[[#This Row],[mangrove.mn.ssp126.2100]])</f>
        <v>2.6323836072229247</v>
      </c>
      <c r="AI261" s="7">
        <f t="shared" si="25"/>
        <v>0.56630097599445506</v>
      </c>
      <c r="AJ261" s="5">
        <v>0.48801671213744302</v>
      </c>
      <c r="AK261" s="5">
        <v>9.4244255458138387E-3</v>
      </c>
      <c r="AL261" s="6">
        <f>IF(Table1[[#This Row],[seagrass.mn.ssp245.2050]]="","",(Table1[[#This Row],[seagrass.sd.ssp245.2050]]/Table1[[#This Row],[seagrass.mn.ssp245.2050]])^-1)</f>
        <v>51.782117622459367</v>
      </c>
      <c r="AM261" s="6">
        <f>IF(Table1[[#This Row],[seagrass.weights.ssp245.2050]]="","",Table1[[#This Row],[seagrass.weights.ssp245.2050]]*Table1[[#This Row],[seagrass.mn.ssp245.2050]])</f>
        <v>25.270538789626968</v>
      </c>
      <c r="AN261" s="5">
        <v>0.54553854174296434</v>
      </c>
      <c r="AO261" s="5">
        <v>9.1373166601365035E-4</v>
      </c>
      <c r="AP261" s="6">
        <f>(Table1[[#This Row],[corals.sd.ssp245.2050]]/Table1[[#This Row],[corals.mn.ssp245.2050]])^-1</f>
        <v>597.04458325603707</v>
      </c>
      <c r="AQ261" s="6">
        <f>Table1[[#This Row],[coral.weights.ssp245.2050]]*Table1[[#This Row],[corals.mn.ssp245.2050]]</f>
        <v>325.71083130503433</v>
      </c>
      <c r="AR261" s="5">
        <v>0.50149661487898123</v>
      </c>
      <c r="AS261" s="5">
        <v>7.5217995006734081E-2</v>
      </c>
      <c r="AT261" s="8">
        <f>(Table1[[#This Row],[mangrove.sd.ssp245.2050]]/Table1[[#This Row],[mangrove.mn.ssp245.2050]])^-1</f>
        <v>6.6672425240008524</v>
      </c>
      <c r="AU261" s="8">
        <f>Table1[[#This Row],[mangrove.mn.ssp245.2050]]*Table1[[#This Row],[mangrove.weights.ssp245.2050]]</f>
        <v>3.343599556363622</v>
      </c>
      <c r="AV261" s="7">
        <f t="shared" si="26"/>
        <v>0.54054651948699461</v>
      </c>
      <c r="AW261" s="5">
        <v>0.49134719870387678</v>
      </c>
      <c r="AX261" s="5">
        <v>1.035653588541985E-2</v>
      </c>
      <c r="AY261" s="6">
        <f>(Table1[[#This Row],[seagrass.sd.ssp245.2100]]/Table1[[#This Row],[seagrass.mn.ssp245.2100]])^-1</f>
        <v>47.4431995543612</v>
      </c>
      <c r="AZ261" s="6">
        <f>Table1[[#This Row],[seagrass.weights.ssp245.2100]]*Table1[[#This Row],[seagrass.mn.ssp245.2100]]</f>
        <v>23.311083198584392</v>
      </c>
      <c r="BA261" s="5">
        <v>0.55404185344019297</v>
      </c>
      <c r="BB261" s="5">
        <v>1.1111767061292851E-2</v>
      </c>
      <c r="BC261" s="8">
        <f>(Table1[[#This Row],[corals.sd.ssp245.2100]]/Table1[[#This Row],[corals.mn.ssp245.2100]])^-1</f>
        <v>49.860823250170831</v>
      </c>
      <c r="BD261" s="8">
        <f>Table1[[#This Row],[corals.weights.ssp245.2100]]*Table1[[#This Row],[corals.mn.ssp245.2100]]</f>
        <v>27.624982927578515</v>
      </c>
      <c r="BE261" s="5">
        <v>0.50443254030771045</v>
      </c>
      <c r="BF261" s="5">
        <v>9.3457263425956963E-2</v>
      </c>
      <c r="BG261" s="6">
        <f>(Table1[[#This Row],[mangrove.sd.ssp245.2100]]/Table1[[#This Row],[mangrove.mn.ssp245.2100]])^-1</f>
        <v>5.3974674821005788</v>
      </c>
      <c r="BH261" s="6">
        <f>Table1[[#This Row],[mangrove.weights.ssp245.2100]]*Table1[[#This Row],[mangrove.mn.ssp245.2100]]</f>
        <v>2.7226582332242568</v>
      </c>
      <c r="BI261" s="7">
        <f t="shared" si="27"/>
        <v>0.52247269450160316</v>
      </c>
      <c r="BJ261" s="5">
        <v>0.54500215634949589</v>
      </c>
      <c r="BK261" s="5">
        <v>2.9087269183701281E-3</v>
      </c>
      <c r="BL261" s="6">
        <f>(Table1[[#This Row],[seagrass.sd.ssp370.2050]]/Table1[[#This Row],[seagrass.mn.ssp370.2050]])^-1</f>
        <v>187.36793506036025</v>
      </c>
      <c r="BM261" s="6">
        <f>Table1[[#This Row],[seagrass.mn.ssp370.2050]]*Table1[[#This Row],[seagrass.weights.ssp370.2050]]</f>
        <v>102.11592863864865</v>
      </c>
      <c r="BN261" s="5">
        <v>0.58021453425862735</v>
      </c>
      <c r="BO261" s="5">
        <v>8.7957207733448187E-3</v>
      </c>
      <c r="BP261" s="6">
        <f>(Table1[[#This Row],[corals.sd.ssp370.2050]]/Table1[[#This Row],[corals.mn.ssp370.2050]])^-1</f>
        <v>65.965547248492811</v>
      </c>
      <c r="BQ261" s="6">
        <f>Table1[[#This Row],[corals.weights.ssp370.2050]]*Table1[[#This Row],[corals.mn.ssp370.2050]]</f>
        <v>38.27416927389973</v>
      </c>
      <c r="BR261" s="5">
        <v>0.48195139774092771</v>
      </c>
      <c r="BS261" s="5">
        <v>6.8877562849276805E-2</v>
      </c>
      <c r="BT261" s="6">
        <f>(Table1[[#This Row],[mangrove.sd.ssp370.2050]]/Table1[[#This Row],[mangrove.mn.ssp370.2050]])^-1</f>
        <v>6.9972190914415906</v>
      </c>
      <c r="BU261" s="6">
        <f>Table1[[#This Row],[mangrove.weights.ssp370.2050]]*Table1[[#This Row],[mangrove.mn.ssp370.2050]]</f>
        <v>3.372319521419779</v>
      </c>
      <c r="BV261" s="7">
        <f t="shared" si="28"/>
        <v>0.5522299777194295</v>
      </c>
      <c r="BW261" s="5">
        <v>0.54500215634949589</v>
      </c>
      <c r="BX261" s="5">
        <v>2.9087269183701281E-3</v>
      </c>
      <c r="BY261" s="8">
        <f>(Table1[[#This Row],[seagrass.sd.ssp370.2100]]/Table1[[#This Row],[seagrass.mn.ssp370.2100]])^-1</f>
        <v>187.36793506036025</v>
      </c>
      <c r="BZ261" s="8">
        <f>Table1[[#This Row],[seagrass.imp.ssp370.2100]]*Table1[[#This Row],[seagrass.mn.ssp370.2100]]</f>
        <v>102.11592863864865</v>
      </c>
      <c r="CA261" s="5">
        <v>0.58021453425862735</v>
      </c>
      <c r="CB261" s="5">
        <v>8.7957207733448187E-3</v>
      </c>
      <c r="CC261" s="8">
        <f>(Table1[[#This Row],[corals.sd.ssp370.2100]]/Table1[[#This Row],[corals.mn.ssp370.2100]])^-1</f>
        <v>65.965547248492811</v>
      </c>
      <c r="CD261" s="8">
        <f>Table1[[#This Row],[corals.weights.ssp370.2100]]*Table1[[#This Row],[corals.mn.ssp370.2100]]</f>
        <v>38.27416927389973</v>
      </c>
      <c r="CE261" s="5">
        <v>0.50276344806150441</v>
      </c>
      <c r="CF261" s="5">
        <v>8.9805433375348673E-2</v>
      </c>
      <c r="CG261" s="12">
        <f>(Table1[[#This Row],[mangrove.sd.ssp370.2100]]/Table1[[#This Row],[mangrove.mn.ssp370.2100]])^-1</f>
        <v>5.5983633636081471</v>
      </c>
      <c r="CH261" s="17">
        <f>Table1[[#This Row],[mangrove.weights.ssp370.2100]]*Table1[[#This Row],[mangrove.mn.ssp370.2100]]</f>
        <v>2.8146524681888336</v>
      </c>
      <c r="CI261" s="9">
        <f t="shared" si="29"/>
        <v>0.55305962852435575</v>
      </c>
      <c r="CJ261" s="5"/>
      <c r="CL261" s="5"/>
      <c r="CM261" s="5"/>
      <c r="CP261" s="5"/>
      <c r="CT261" s="5"/>
    </row>
    <row r="262" spans="1:98" x14ac:dyDescent="0.25">
      <c r="A262" s="5" t="s">
        <v>305</v>
      </c>
      <c r="B262" s="5">
        <v>39.58934</v>
      </c>
      <c r="C262" s="5">
        <v>-5.8211019999999998</v>
      </c>
      <c r="E262" s="5">
        <v>0</v>
      </c>
      <c r="G262" s="5">
        <v>0</v>
      </c>
      <c r="I262" s="5">
        <v>0</v>
      </c>
      <c r="L262" s="6" t="str">
        <f>IF(Table1[[#This Row],[seagrass.mn.ssp126.2050]]="","",(Table1[[#This Row],[seagrass.sd.ssp126.2050]]/Table1[[#This Row],[seagrass.mn.ssp126.2050]])^-1)</f>
        <v/>
      </c>
      <c r="M262" s="6" t="str">
        <f>IF(Table1[[#This Row],[seagrass.weights.ssp126.2050]]="","",Table1[[#This Row],[seagrass.weights.ssp126.2050]]*Table1[[#This Row],[seagrass.mn.ssp126.2050]])</f>
        <v/>
      </c>
      <c r="P262" s="6" t="str">
        <f>IF(Table1[[#This Row],[corals.mn.ssp126.2050]]="","",(Table1[[#This Row],[corals.sd.ssp126.2050]]/Table1[[#This Row],[corals.mn.ssp126.2050]])^-1)</f>
        <v/>
      </c>
      <c r="Q262" s="6" t="str">
        <f>IF(Table1[[#This Row],[coral.weights.ssp126.2050]]="","",Table1[[#This Row],[coral.weights.ssp126.2050]]*Table1[[#This Row],[corals.mn.ssp126.2050]])</f>
        <v/>
      </c>
      <c r="T262" s="6" t="str">
        <f>IF(Table1[[#This Row],[mangrove.mn.ssp126.2050]]="","",(Table1[[#This Row],[mangrove.sd.ssp126.2050]]/Table1[[#This Row],[mangrove.mn.ssp126.2050]])^-1)</f>
        <v/>
      </c>
      <c r="U262" s="6" t="str">
        <f>IF(Table1[[#This Row],[mangrove.weights.ssp126.2050]]="","",Table1[[#This Row],[mangrove.weights.ssp126.2050]]*Table1[[#This Row],[mangrove.mn.ssp126.2050]])</f>
        <v/>
      </c>
      <c r="V262" s="7" t="e">
        <f t="shared" si="24"/>
        <v>#DIV/0!</v>
      </c>
      <c r="Y262" s="6" t="str">
        <f>IF(Table1[[#This Row],[seagrass.mn.ssp126.2100]]="", "", (Table1[[#This Row],[seagrass.sd.ssp126.2100]]/Table1[[#This Row],[seagrass.mn.ssp126.2100]])^-1)</f>
        <v/>
      </c>
      <c r="Z262" s="6" t="str">
        <f>IF(Table1[[#This Row],[seagrass.weights.ssp126.2100]]="","", Table1[[#This Row],[seagrass.weights.ssp126.2100]]*Table1[[#This Row],[seagrass.mn.ssp126.2100]])</f>
        <v/>
      </c>
      <c r="AC262" s="6" t="str">
        <f>IF(Table1[[#This Row],[corals.mn.ssp126.2100]]="","",(Table1[[#This Row],[corals.sd.ssp126.2100]]/Table1[[#This Row],[corals.mn.ssp126.2100]])^-1)</f>
        <v/>
      </c>
      <c r="AD262" s="6" t="str">
        <f>IF( Table1[[#This Row],[Coral.weights.ssp126.2100]]="","", Table1[[#This Row],[Coral.weights.ssp126.2100]]*Table1[[#This Row],[corals.mn.ssp126.2100]])</f>
        <v/>
      </c>
      <c r="AG262" s="8" t="str">
        <f>IF(Table1[[#This Row],[mangrove.mn.ssp126.2100]]="","",(Table1[[#This Row],[mangrove.sd.ssp126.2100]]/Table1[[#This Row],[mangrove.mn.ssp126.2100]])^-1)</f>
        <v/>
      </c>
      <c r="AH262" s="6" t="str">
        <f>IF(Table1[[#This Row],[mangrove.weights.ssp126.2100]]="","",Table1[[#This Row],[mangrove.weights.ssp126.2100]]*Table1[[#This Row],[mangrove.mn.ssp126.2100]])</f>
        <v/>
      </c>
      <c r="AI262" s="7" t="e">
        <f t="shared" si="25"/>
        <v>#DIV/0!</v>
      </c>
      <c r="AL262" s="6" t="str">
        <f>IF(Table1[[#This Row],[seagrass.mn.ssp245.2050]]="","",(Table1[[#This Row],[seagrass.sd.ssp245.2050]]/Table1[[#This Row],[seagrass.mn.ssp245.2050]])^-1)</f>
        <v/>
      </c>
      <c r="AM262" s="6" t="str">
        <f>IF(Table1[[#This Row],[seagrass.weights.ssp245.2050]]="","",Table1[[#This Row],[seagrass.weights.ssp245.2050]]*Table1[[#This Row],[seagrass.mn.ssp245.2050]])</f>
        <v/>
      </c>
      <c r="AS262" s="5"/>
      <c r="AT262" s="8"/>
      <c r="AU262" s="8"/>
      <c r="AV262" s="7" t="e">
        <f t="shared" si="26"/>
        <v>#DIV/0!</v>
      </c>
      <c r="AX262" s="5"/>
      <c r="AY262" s="6"/>
      <c r="AZ262" s="6"/>
      <c r="BB262" s="5"/>
      <c r="BC262" s="8"/>
      <c r="BD262" s="8"/>
      <c r="BE262" s="5"/>
      <c r="BF262" s="5"/>
      <c r="BG262" s="6"/>
      <c r="BH262" s="6"/>
      <c r="BI262" s="7" t="e">
        <f t="shared" si="27"/>
        <v>#DIV/0!</v>
      </c>
      <c r="BK262" s="5"/>
      <c r="BL262" s="6"/>
      <c r="BM262" s="6"/>
      <c r="BO262" s="5"/>
      <c r="BP262" s="6"/>
      <c r="BQ262" s="6"/>
      <c r="BR262" s="5"/>
      <c r="BS262" s="5"/>
      <c r="BT262" s="6"/>
      <c r="BU262" s="6"/>
      <c r="BV262" s="7" t="e">
        <f t="shared" si="28"/>
        <v>#DIV/0!</v>
      </c>
      <c r="BX262" s="5"/>
      <c r="BY262" s="8"/>
      <c r="BZ262" s="8"/>
      <c r="CA262" s="5"/>
      <c r="CB262" s="5"/>
      <c r="CC262" s="8"/>
      <c r="CD262" s="8"/>
      <c r="CE262" s="5"/>
      <c r="CF262" s="5"/>
      <c r="CG262" s="12"/>
      <c r="CH262" s="17"/>
      <c r="CI262" s="9" t="e">
        <f t="shared" si="29"/>
        <v>#DIV/0!</v>
      </c>
      <c r="CJ262" s="5"/>
      <c r="CL262" s="5"/>
      <c r="CM262" s="5"/>
      <c r="CP262" s="5"/>
      <c r="CT262" s="5"/>
    </row>
    <row r="263" spans="1:98" x14ac:dyDescent="0.25">
      <c r="A263" s="5" t="s">
        <v>306</v>
      </c>
      <c r="B263" s="5">
        <v>55.08934</v>
      </c>
      <c r="C263" s="5">
        <v>-6.0711019999999998</v>
      </c>
      <c r="E263" s="5">
        <v>0</v>
      </c>
      <c r="G263" s="5">
        <v>0</v>
      </c>
      <c r="I263" s="5">
        <v>0</v>
      </c>
      <c r="L263" s="6" t="str">
        <f>IF(Table1[[#This Row],[seagrass.mn.ssp126.2050]]="","",(Table1[[#This Row],[seagrass.sd.ssp126.2050]]/Table1[[#This Row],[seagrass.mn.ssp126.2050]])^-1)</f>
        <v/>
      </c>
      <c r="M263" s="6" t="str">
        <f>IF(Table1[[#This Row],[seagrass.weights.ssp126.2050]]="","",Table1[[#This Row],[seagrass.weights.ssp126.2050]]*Table1[[#This Row],[seagrass.mn.ssp126.2050]])</f>
        <v/>
      </c>
      <c r="P263" s="6" t="str">
        <f>IF(Table1[[#This Row],[corals.mn.ssp126.2050]]="","",(Table1[[#This Row],[corals.sd.ssp126.2050]]/Table1[[#This Row],[corals.mn.ssp126.2050]])^-1)</f>
        <v/>
      </c>
      <c r="Q263" s="6" t="str">
        <f>IF(Table1[[#This Row],[coral.weights.ssp126.2050]]="","",Table1[[#This Row],[coral.weights.ssp126.2050]]*Table1[[#This Row],[corals.mn.ssp126.2050]])</f>
        <v/>
      </c>
      <c r="T263" s="6" t="str">
        <f>IF(Table1[[#This Row],[mangrove.mn.ssp126.2050]]="","",(Table1[[#This Row],[mangrove.sd.ssp126.2050]]/Table1[[#This Row],[mangrove.mn.ssp126.2050]])^-1)</f>
        <v/>
      </c>
      <c r="U263" s="6" t="str">
        <f>IF(Table1[[#This Row],[mangrove.weights.ssp126.2050]]="","",Table1[[#This Row],[mangrove.weights.ssp126.2050]]*Table1[[#This Row],[mangrove.mn.ssp126.2050]])</f>
        <v/>
      </c>
      <c r="V263" s="7" t="e">
        <f t="shared" si="24"/>
        <v>#DIV/0!</v>
      </c>
      <c r="Y263" s="6" t="str">
        <f>IF(Table1[[#This Row],[seagrass.mn.ssp126.2100]]="", "", (Table1[[#This Row],[seagrass.sd.ssp126.2100]]/Table1[[#This Row],[seagrass.mn.ssp126.2100]])^-1)</f>
        <v/>
      </c>
      <c r="Z263" s="6" t="str">
        <f>IF(Table1[[#This Row],[seagrass.weights.ssp126.2100]]="","", Table1[[#This Row],[seagrass.weights.ssp126.2100]]*Table1[[#This Row],[seagrass.mn.ssp126.2100]])</f>
        <v/>
      </c>
      <c r="AC263" s="6" t="str">
        <f>IF(Table1[[#This Row],[corals.mn.ssp126.2100]]="","",(Table1[[#This Row],[corals.sd.ssp126.2100]]/Table1[[#This Row],[corals.mn.ssp126.2100]])^-1)</f>
        <v/>
      </c>
      <c r="AD263" s="6" t="str">
        <f>IF( Table1[[#This Row],[Coral.weights.ssp126.2100]]="","", Table1[[#This Row],[Coral.weights.ssp126.2100]]*Table1[[#This Row],[corals.mn.ssp126.2100]])</f>
        <v/>
      </c>
      <c r="AG263" s="8" t="str">
        <f>IF(Table1[[#This Row],[mangrove.mn.ssp126.2100]]="","",(Table1[[#This Row],[mangrove.sd.ssp126.2100]]/Table1[[#This Row],[mangrove.mn.ssp126.2100]])^-1)</f>
        <v/>
      </c>
      <c r="AH263" s="6" t="str">
        <f>IF(Table1[[#This Row],[mangrove.weights.ssp126.2100]]="","",Table1[[#This Row],[mangrove.weights.ssp126.2100]]*Table1[[#This Row],[mangrove.mn.ssp126.2100]])</f>
        <v/>
      </c>
      <c r="AI263" s="7" t="e">
        <f t="shared" si="25"/>
        <v>#DIV/0!</v>
      </c>
      <c r="AL263" s="6" t="str">
        <f>IF(Table1[[#This Row],[seagrass.mn.ssp245.2050]]="","",(Table1[[#This Row],[seagrass.sd.ssp245.2050]]/Table1[[#This Row],[seagrass.mn.ssp245.2050]])^-1)</f>
        <v/>
      </c>
      <c r="AM263" s="6" t="str">
        <f>IF(Table1[[#This Row],[seagrass.weights.ssp245.2050]]="","",Table1[[#This Row],[seagrass.weights.ssp245.2050]]*Table1[[#This Row],[seagrass.mn.ssp245.2050]])</f>
        <v/>
      </c>
      <c r="AS263" s="5"/>
      <c r="AT263" s="8"/>
      <c r="AU263" s="8"/>
      <c r="AV263" s="7" t="e">
        <f t="shared" si="26"/>
        <v>#DIV/0!</v>
      </c>
      <c r="AX263" s="5"/>
      <c r="AY263" s="6"/>
      <c r="AZ263" s="6"/>
      <c r="BB263" s="5"/>
      <c r="BC263" s="8"/>
      <c r="BD263" s="8"/>
      <c r="BE263" s="5"/>
      <c r="BF263" s="5"/>
      <c r="BG263" s="6"/>
      <c r="BH263" s="6"/>
      <c r="BI263" s="7" t="e">
        <f t="shared" si="27"/>
        <v>#DIV/0!</v>
      </c>
      <c r="BK263" s="5"/>
      <c r="BL263" s="6"/>
      <c r="BM263" s="6"/>
      <c r="BO263" s="5"/>
      <c r="BP263" s="6"/>
      <c r="BQ263" s="6"/>
      <c r="BR263" s="5"/>
      <c r="BS263" s="5"/>
      <c r="BT263" s="6"/>
      <c r="BU263" s="6"/>
      <c r="BV263" s="7" t="e">
        <f t="shared" si="28"/>
        <v>#DIV/0!</v>
      </c>
      <c r="BX263" s="5"/>
      <c r="BY263" s="8"/>
      <c r="BZ263" s="8"/>
      <c r="CA263" s="5"/>
      <c r="CB263" s="5"/>
      <c r="CC263" s="8"/>
      <c r="CD263" s="8"/>
      <c r="CE263" s="5"/>
      <c r="CF263" s="5"/>
      <c r="CG263" s="12"/>
      <c r="CH263" s="17"/>
      <c r="CI263" s="9" t="e">
        <f t="shared" si="29"/>
        <v>#DIV/0!</v>
      </c>
      <c r="CJ263" s="5"/>
      <c r="CL263" s="5"/>
      <c r="CM263" s="5"/>
      <c r="CP263" s="5"/>
      <c r="CT263" s="5"/>
    </row>
    <row r="264" spans="1:98" x14ac:dyDescent="0.25">
      <c r="A264" s="5" t="s">
        <v>307</v>
      </c>
      <c r="B264" s="5">
        <v>55.33934</v>
      </c>
      <c r="C264" s="5">
        <v>-6.0711019999999998</v>
      </c>
      <c r="D264" s="5">
        <v>1200000</v>
      </c>
      <c r="E264" s="5">
        <v>1</v>
      </c>
      <c r="F264" s="5">
        <v>20000</v>
      </c>
      <c r="G264" s="5">
        <v>1</v>
      </c>
      <c r="I264" s="5">
        <v>0</v>
      </c>
      <c r="J264" s="5">
        <v>0.16331102048691001</v>
      </c>
      <c r="K264" s="5">
        <v>0.13318961337106519</v>
      </c>
      <c r="L264" s="6">
        <f>IF(Table1[[#This Row],[seagrass.mn.ssp126.2050]]="","",(Table1[[#This Row],[seagrass.sd.ssp126.2050]]/Table1[[#This Row],[seagrass.mn.ssp126.2050]])^-1)</f>
        <v>1.2261543250518103</v>
      </c>
      <c r="M264" s="6">
        <f>IF(Table1[[#This Row],[seagrass.weights.ssp126.2050]]="","",Table1[[#This Row],[seagrass.weights.ssp126.2050]]*Table1[[#This Row],[seagrass.mn.ssp126.2050]])</f>
        <v>0.20024451409864952</v>
      </c>
      <c r="N264" s="5">
        <v>0.3474619052748622</v>
      </c>
      <c r="O264" s="5">
        <v>3.4213163645242267E-2</v>
      </c>
      <c r="P264" s="6">
        <f>IF(Table1[[#This Row],[corals.mn.ssp126.2050]]="","",(Table1[[#This Row],[corals.sd.ssp126.2050]]/Table1[[#This Row],[corals.mn.ssp126.2050]])^-1)</f>
        <v>10.155795847402752</v>
      </c>
      <c r="Q264" s="6">
        <f>IF(Table1[[#This Row],[coral.weights.ssp126.2050]]="","",Table1[[#This Row],[coral.weights.ssp126.2050]]*Table1[[#This Row],[corals.mn.ssp126.2050]])</f>
        <v>3.5287521747210939</v>
      </c>
      <c r="T264" s="6" t="str">
        <f>IF(Table1[[#This Row],[mangrove.mn.ssp126.2050]]="","",(Table1[[#This Row],[mangrove.sd.ssp126.2050]]/Table1[[#This Row],[mangrove.mn.ssp126.2050]])^-1)</f>
        <v/>
      </c>
      <c r="U264" s="6" t="str">
        <f>IF(Table1[[#This Row],[mangrove.weights.ssp126.2050]]="","",Table1[[#This Row],[mangrove.weights.ssp126.2050]]*Table1[[#This Row],[mangrove.mn.ssp126.2050]])</f>
        <v/>
      </c>
      <c r="V264" s="7">
        <f t="shared" si="24"/>
        <v>0.32762370528068924</v>
      </c>
      <c r="W264" s="5">
        <v>0.18416099968823321</v>
      </c>
      <c r="X264" s="5">
        <v>0.1126819811093879</v>
      </c>
      <c r="Y264" s="6">
        <f>IF(Table1[[#This Row],[seagrass.mn.ssp126.2100]]="", "", (Table1[[#This Row],[seagrass.sd.ssp126.2100]]/Table1[[#This Row],[seagrass.mn.ssp126.2100]])^-1)</f>
        <v>1.6343429346476954</v>
      </c>
      <c r="Z264" s="6">
        <f>IF(Table1[[#This Row],[seagrass.weights.ssp126.2100]]="","", Table1[[#This Row],[seagrass.weights.ssp126.2100]]*Table1[[#This Row],[seagrass.mn.ssp126.2100]])</f>
        <v>0.30098222867812041</v>
      </c>
      <c r="AA264" s="5">
        <v>0.35617474154077178</v>
      </c>
      <c r="AB264" s="5">
        <v>3.532690253195693E-2</v>
      </c>
      <c r="AC264" s="6">
        <f>IF(Table1[[#This Row],[corals.mn.ssp126.2100]]="","",(Table1[[#This Row],[corals.sd.ssp126.2100]]/Table1[[#This Row],[corals.mn.ssp126.2100]])^-1)</f>
        <v>10.082252221761417</v>
      </c>
      <c r="AD264" s="6">
        <f>IF( Table1[[#This Row],[Coral.weights.ssp126.2100]]="","", Table1[[#This Row],[Coral.weights.ssp126.2100]]*Table1[[#This Row],[corals.mn.ssp126.2100]])</f>
        <v>3.5910435792347446</v>
      </c>
      <c r="AG264" s="8" t="str">
        <f>IF(Table1[[#This Row],[mangrove.mn.ssp126.2100]]="","",(Table1[[#This Row],[mangrove.sd.ssp126.2100]]/Table1[[#This Row],[mangrove.mn.ssp126.2100]])^-1)</f>
        <v/>
      </c>
      <c r="AH264" s="6" t="str">
        <f>IF(Table1[[#This Row],[mangrove.weights.ssp126.2100]]="","",Table1[[#This Row],[mangrove.weights.ssp126.2100]]*Table1[[#This Row],[mangrove.mn.ssp126.2100]])</f>
        <v/>
      </c>
      <c r="AI264" s="7">
        <f t="shared" si="25"/>
        <v>0.33218061697590379</v>
      </c>
      <c r="AJ264" s="5">
        <v>0.1134951594991141</v>
      </c>
      <c r="AK264" s="5">
        <v>0.1002169925633454</v>
      </c>
      <c r="AL264" s="6">
        <f>IF(Table1[[#This Row],[seagrass.mn.ssp245.2050]]="","",(Table1[[#This Row],[seagrass.sd.ssp245.2050]]/Table1[[#This Row],[seagrass.mn.ssp245.2050]])^-1)</f>
        <v>1.1324941668687154</v>
      </c>
      <c r="AM264" s="6">
        <f>IF(Table1[[#This Row],[seagrass.weights.ssp245.2050]]="","",Table1[[#This Row],[seagrass.weights.ssp245.2050]]*Table1[[#This Row],[seagrass.mn.ssp245.2050]])</f>
        <v>0.12853260610058118</v>
      </c>
      <c r="AN264" s="5">
        <v>0.30832227242949289</v>
      </c>
      <c r="AO264" s="5">
        <v>2.9588486108034589E-2</v>
      </c>
      <c r="AP264" s="6">
        <f>(Table1[[#This Row],[corals.sd.ssp245.2050]]/Table1[[#This Row],[corals.mn.ssp245.2050]])^-1</f>
        <v>10.420346323354803</v>
      </c>
      <c r="AQ264" s="6">
        <f>Table1[[#This Row],[coral.weights.ssp245.2050]]*Table1[[#This Row],[corals.mn.ssp245.2050]]</f>
        <v>3.2128248579190641</v>
      </c>
      <c r="AS264" s="5"/>
      <c r="AT264" s="8"/>
      <c r="AU264" s="8"/>
      <c r="AV264" s="7">
        <f t="shared" si="26"/>
        <v>0.28922388973060237</v>
      </c>
      <c r="AW264" s="5">
        <v>0.10322735321369229</v>
      </c>
      <c r="AX264" s="5">
        <v>2.0476664784610531E-2</v>
      </c>
      <c r="AY264" s="6">
        <f>(Table1[[#This Row],[seagrass.sd.ssp245.2100]]/Table1[[#This Row],[seagrass.mn.ssp245.2100]])^-1</f>
        <v>5.0412190803296237</v>
      </c>
      <c r="AZ264" s="6">
        <f>Table1[[#This Row],[seagrass.weights.ssp245.2100]]*Table1[[#This Row],[seagrass.mn.ssp245.2100]]</f>
        <v>0.52039170263279111</v>
      </c>
      <c r="BA264" s="5">
        <v>0.30627929737301801</v>
      </c>
      <c r="BB264" s="5">
        <v>3.1534444036977589E-3</v>
      </c>
      <c r="BC264" s="8">
        <f>(Table1[[#This Row],[corals.sd.ssp245.2100]]/Table1[[#This Row],[corals.mn.ssp245.2100]])^-1</f>
        <v>97.125320178111281</v>
      </c>
      <c r="BD264" s="8">
        <f>Table1[[#This Row],[corals.weights.ssp245.2100]]*Table1[[#This Row],[corals.mn.ssp245.2100]]</f>
        <v>29.747474821281333</v>
      </c>
      <c r="BE264" s="5"/>
      <c r="BF264" s="5"/>
      <c r="BG264" s="6"/>
      <c r="BH264" s="6"/>
      <c r="BI264" s="7">
        <f t="shared" si="27"/>
        <v>0.29626007441975105</v>
      </c>
      <c r="BJ264" s="5">
        <v>0.1110946742336123</v>
      </c>
      <c r="BK264" s="5">
        <v>9.3505926986966227E-3</v>
      </c>
      <c r="BL264" s="6">
        <f>(Table1[[#This Row],[seagrass.sd.ssp370.2050]]/Table1[[#This Row],[seagrass.mn.ssp370.2050]])^-1</f>
        <v>11.881030199197721</v>
      </c>
      <c r="BM264" s="6">
        <f>Table1[[#This Row],[seagrass.mn.ssp370.2050]]*Table1[[#This Row],[seagrass.weights.ssp370.2050]]</f>
        <v>1.3199191795395806</v>
      </c>
      <c r="BN264" s="5">
        <v>0.28609283434248539</v>
      </c>
      <c r="BO264" s="5">
        <v>5.3685453820677713E-3</v>
      </c>
      <c r="BP264" s="6">
        <f>(Table1[[#This Row],[corals.sd.ssp370.2050]]/Table1[[#This Row],[corals.mn.ssp370.2050]])^-1</f>
        <v>53.290568297718785</v>
      </c>
      <c r="BQ264" s="6">
        <f>Table1[[#This Row],[corals.weights.ssp370.2050]]*Table1[[#This Row],[corals.mn.ssp370.2050]]</f>
        <v>15.246049728016164</v>
      </c>
      <c r="BR264" s="5"/>
      <c r="BS264" s="5"/>
      <c r="BT264" s="6"/>
      <c r="BU264" s="6"/>
      <c r="BV264" s="7">
        <f t="shared" si="28"/>
        <v>0.2541900043826536</v>
      </c>
      <c r="BW264" s="5">
        <v>0.1177065417389741</v>
      </c>
      <c r="BX264" s="5">
        <f>NonZeroMin!$C$19</f>
        <v>9.4033807947367773E-4</v>
      </c>
      <c r="BY264" s="8">
        <f>(Table1[[#This Row],[seagrass.sd.ssp370.2100]]/Table1[[#This Row],[seagrass.mn.ssp370.2100]])^-1</f>
        <v>125.17470504316526</v>
      </c>
      <c r="BZ264" s="8">
        <f>Table1[[#This Row],[seagrass.imp.ssp370.2100]]*Table1[[#This Row],[seagrass.mn.ssp370.2100]]</f>
        <v>14.733881643827104</v>
      </c>
      <c r="CA264" s="5">
        <v>0.28939331981920913</v>
      </c>
      <c r="CB264" s="5">
        <v>1.75089668310657E-2</v>
      </c>
      <c r="CC264" s="8">
        <f>(Table1[[#This Row],[corals.sd.ssp370.2100]]/Table1[[#This Row],[corals.mn.ssp370.2100]])^-1</f>
        <v>16.528292195159466</v>
      </c>
      <c r="CD264" s="8">
        <f>Table1[[#This Row],[corals.weights.ssp370.2100]]*Table1[[#This Row],[corals.mn.ssp370.2100]]</f>
        <v>4.7831773492991214</v>
      </c>
      <c r="CE264" s="5"/>
      <c r="CF264" s="5"/>
      <c r="CG264" s="12"/>
      <c r="CH264" s="17"/>
      <c r="CI264" s="9">
        <f t="shared" si="29"/>
        <v>0.1377321536840978</v>
      </c>
      <c r="CJ264" s="5"/>
      <c r="CL264" s="5"/>
      <c r="CM264" s="5"/>
      <c r="CP264" s="5"/>
      <c r="CT264" s="5"/>
    </row>
    <row r="265" spans="1:98" x14ac:dyDescent="0.25">
      <c r="A265" s="5" t="s">
        <v>308</v>
      </c>
      <c r="B265" s="5">
        <v>55.58934</v>
      </c>
      <c r="C265" s="5">
        <v>-6.0711019999999998</v>
      </c>
      <c r="E265" s="5">
        <v>0</v>
      </c>
      <c r="G265" s="5">
        <v>0</v>
      </c>
      <c r="I265" s="5">
        <v>0</v>
      </c>
      <c r="L265" s="6" t="str">
        <f>IF(Table1[[#This Row],[seagrass.mn.ssp126.2050]]="","",(Table1[[#This Row],[seagrass.sd.ssp126.2050]]/Table1[[#This Row],[seagrass.mn.ssp126.2050]])^-1)</f>
        <v/>
      </c>
      <c r="M265" s="6" t="str">
        <f>IF(Table1[[#This Row],[seagrass.weights.ssp126.2050]]="","",Table1[[#This Row],[seagrass.weights.ssp126.2050]]*Table1[[#This Row],[seagrass.mn.ssp126.2050]])</f>
        <v/>
      </c>
      <c r="P265" s="6" t="str">
        <f>IF(Table1[[#This Row],[corals.mn.ssp126.2050]]="","",(Table1[[#This Row],[corals.sd.ssp126.2050]]/Table1[[#This Row],[corals.mn.ssp126.2050]])^-1)</f>
        <v/>
      </c>
      <c r="Q265" s="6" t="str">
        <f>IF(Table1[[#This Row],[coral.weights.ssp126.2050]]="","",Table1[[#This Row],[coral.weights.ssp126.2050]]*Table1[[#This Row],[corals.mn.ssp126.2050]])</f>
        <v/>
      </c>
      <c r="T265" s="6" t="str">
        <f>IF(Table1[[#This Row],[mangrove.mn.ssp126.2050]]="","",(Table1[[#This Row],[mangrove.sd.ssp126.2050]]/Table1[[#This Row],[mangrove.mn.ssp126.2050]])^-1)</f>
        <v/>
      </c>
      <c r="U265" s="6" t="str">
        <f>IF(Table1[[#This Row],[mangrove.weights.ssp126.2050]]="","",Table1[[#This Row],[mangrove.weights.ssp126.2050]]*Table1[[#This Row],[mangrove.mn.ssp126.2050]])</f>
        <v/>
      </c>
      <c r="V265" s="7" t="e">
        <f t="shared" si="24"/>
        <v>#DIV/0!</v>
      </c>
      <c r="Y265" s="6" t="str">
        <f>IF(Table1[[#This Row],[seagrass.mn.ssp126.2100]]="", "", (Table1[[#This Row],[seagrass.sd.ssp126.2100]]/Table1[[#This Row],[seagrass.mn.ssp126.2100]])^-1)</f>
        <v/>
      </c>
      <c r="Z265" s="6" t="str">
        <f>IF(Table1[[#This Row],[seagrass.weights.ssp126.2100]]="","", Table1[[#This Row],[seagrass.weights.ssp126.2100]]*Table1[[#This Row],[seagrass.mn.ssp126.2100]])</f>
        <v/>
      </c>
      <c r="AC265" s="6" t="str">
        <f>IF(Table1[[#This Row],[corals.mn.ssp126.2100]]="","",(Table1[[#This Row],[corals.sd.ssp126.2100]]/Table1[[#This Row],[corals.mn.ssp126.2100]])^-1)</f>
        <v/>
      </c>
      <c r="AD265" s="6" t="str">
        <f>IF( Table1[[#This Row],[Coral.weights.ssp126.2100]]="","", Table1[[#This Row],[Coral.weights.ssp126.2100]]*Table1[[#This Row],[corals.mn.ssp126.2100]])</f>
        <v/>
      </c>
      <c r="AG265" s="8" t="str">
        <f>IF(Table1[[#This Row],[mangrove.mn.ssp126.2100]]="","",(Table1[[#This Row],[mangrove.sd.ssp126.2100]]/Table1[[#This Row],[mangrove.mn.ssp126.2100]])^-1)</f>
        <v/>
      </c>
      <c r="AH265" s="6" t="str">
        <f>IF(Table1[[#This Row],[mangrove.weights.ssp126.2100]]="","",Table1[[#This Row],[mangrove.weights.ssp126.2100]]*Table1[[#This Row],[mangrove.mn.ssp126.2100]])</f>
        <v/>
      </c>
      <c r="AI265" s="7" t="e">
        <f t="shared" si="25"/>
        <v>#DIV/0!</v>
      </c>
      <c r="AL265" s="6" t="str">
        <f>IF(Table1[[#This Row],[seagrass.mn.ssp245.2050]]="","",(Table1[[#This Row],[seagrass.sd.ssp245.2050]]/Table1[[#This Row],[seagrass.mn.ssp245.2050]])^-1)</f>
        <v/>
      </c>
      <c r="AM265" s="6" t="str">
        <f>IF(Table1[[#This Row],[seagrass.weights.ssp245.2050]]="","",Table1[[#This Row],[seagrass.weights.ssp245.2050]]*Table1[[#This Row],[seagrass.mn.ssp245.2050]])</f>
        <v/>
      </c>
      <c r="AS265" s="5"/>
      <c r="AT265" s="8"/>
      <c r="AU265" s="8"/>
      <c r="AV265" s="7" t="e">
        <f t="shared" si="26"/>
        <v>#DIV/0!</v>
      </c>
      <c r="AX265" s="5"/>
      <c r="AY265" s="6"/>
      <c r="AZ265" s="6"/>
      <c r="BB265" s="5"/>
      <c r="BC265" s="8"/>
      <c r="BD265" s="8"/>
      <c r="BE265" s="5"/>
      <c r="BF265" s="5"/>
      <c r="BG265" s="6"/>
      <c r="BH265" s="6"/>
      <c r="BI265" s="7" t="e">
        <f t="shared" si="27"/>
        <v>#DIV/0!</v>
      </c>
      <c r="BK265" s="5"/>
      <c r="BL265" s="6"/>
      <c r="BM265" s="6"/>
      <c r="BO265" s="5"/>
      <c r="BP265" s="6"/>
      <c r="BQ265" s="6"/>
      <c r="BR265" s="5"/>
      <c r="BS265" s="5"/>
      <c r="BT265" s="6"/>
      <c r="BU265" s="6"/>
      <c r="BV265" s="7" t="e">
        <f t="shared" si="28"/>
        <v>#DIV/0!</v>
      </c>
      <c r="BX265" s="5"/>
      <c r="BY265" s="8"/>
      <c r="BZ265" s="8"/>
      <c r="CA265" s="5"/>
      <c r="CB265" s="5"/>
      <c r="CC265" s="8"/>
      <c r="CD265" s="8"/>
      <c r="CE265" s="5"/>
      <c r="CF265" s="5"/>
      <c r="CG265" s="12"/>
      <c r="CH265" s="17"/>
      <c r="CI265" s="9" t="e">
        <f t="shared" si="29"/>
        <v>#DIV/0!</v>
      </c>
      <c r="CJ265" s="5"/>
      <c r="CL265" s="5"/>
      <c r="CM265" s="5"/>
      <c r="CP265" s="5"/>
      <c r="CT265" s="5"/>
    </row>
    <row r="266" spans="1:98" x14ac:dyDescent="0.25">
      <c r="A266" s="5" t="s">
        <v>309</v>
      </c>
      <c r="B266" s="5">
        <v>38.58934</v>
      </c>
      <c r="C266" s="5">
        <v>-6.0711019999999998</v>
      </c>
      <c r="E266" s="5">
        <v>0</v>
      </c>
      <c r="G266" s="5">
        <v>0</v>
      </c>
      <c r="I266" s="5">
        <v>0</v>
      </c>
      <c r="L266" s="6" t="str">
        <f>IF(Table1[[#This Row],[seagrass.mn.ssp126.2050]]="","",(Table1[[#This Row],[seagrass.sd.ssp126.2050]]/Table1[[#This Row],[seagrass.mn.ssp126.2050]])^-1)</f>
        <v/>
      </c>
      <c r="M266" s="6" t="str">
        <f>IF(Table1[[#This Row],[seagrass.weights.ssp126.2050]]="","",Table1[[#This Row],[seagrass.weights.ssp126.2050]]*Table1[[#This Row],[seagrass.mn.ssp126.2050]])</f>
        <v/>
      </c>
      <c r="P266" s="6" t="str">
        <f>IF(Table1[[#This Row],[corals.mn.ssp126.2050]]="","",(Table1[[#This Row],[corals.sd.ssp126.2050]]/Table1[[#This Row],[corals.mn.ssp126.2050]])^-1)</f>
        <v/>
      </c>
      <c r="Q266" s="6" t="str">
        <f>IF(Table1[[#This Row],[coral.weights.ssp126.2050]]="","",Table1[[#This Row],[coral.weights.ssp126.2050]]*Table1[[#This Row],[corals.mn.ssp126.2050]])</f>
        <v/>
      </c>
      <c r="T266" s="6" t="str">
        <f>IF(Table1[[#This Row],[mangrove.mn.ssp126.2050]]="","",(Table1[[#This Row],[mangrove.sd.ssp126.2050]]/Table1[[#This Row],[mangrove.mn.ssp126.2050]])^-1)</f>
        <v/>
      </c>
      <c r="U266" s="6" t="str">
        <f>IF(Table1[[#This Row],[mangrove.weights.ssp126.2050]]="","",Table1[[#This Row],[mangrove.weights.ssp126.2050]]*Table1[[#This Row],[mangrove.mn.ssp126.2050]])</f>
        <v/>
      </c>
      <c r="V266" s="7" t="e">
        <f t="shared" si="24"/>
        <v>#DIV/0!</v>
      </c>
      <c r="Y266" s="6" t="str">
        <f>IF(Table1[[#This Row],[seagrass.mn.ssp126.2100]]="", "", (Table1[[#This Row],[seagrass.sd.ssp126.2100]]/Table1[[#This Row],[seagrass.mn.ssp126.2100]])^-1)</f>
        <v/>
      </c>
      <c r="Z266" s="6" t="str">
        <f>IF(Table1[[#This Row],[seagrass.weights.ssp126.2100]]="","", Table1[[#This Row],[seagrass.weights.ssp126.2100]]*Table1[[#This Row],[seagrass.mn.ssp126.2100]])</f>
        <v/>
      </c>
      <c r="AC266" s="6" t="str">
        <f>IF(Table1[[#This Row],[corals.mn.ssp126.2100]]="","",(Table1[[#This Row],[corals.sd.ssp126.2100]]/Table1[[#This Row],[corals.mn.ssp126.2100]])^-1)</f>
        <v/>
      </c>
      <c r="AD266" s="6" t="str">
        <f>IF( Table1[[#This Row],[Coral.weights.ssp126.2100]]="","", Table1[[#This Row],[Coral.weights.ssp126.2100]]*Table1[[#This Row],[corals.mn.ssp126.2100]])</f>
        <v/>
      </c>
      <c r="AG266" s="8" t="str">
        <f>IF(Table1[[#This Row],[mangrove.mn.ssp126.2100]]="","",(Table1[[#This Row],[mangrove.sd.ssp126.2100]]/Table1[[#This Row],[mangrove.mn.ssp126.2100]])^-1)</f>
        <v/>
      </c>
      <c r="AH266" s="6" t="str">
        <f>IF(Table1[[#This Row],[mangrove.weights.ssp126.2100]]="","",Table1[[#This Row],[mangrove.weights.ssp126.2100]]*Table1[[#This Row],[mangrove.mn.ssp126.2100]])</f>
        <v/>
      </c>
      <c r="AI266" s="7" t="e">
        <f t="shared" si="25"/>
        <v>#DIV/0!</v>
      </c>
      <c r="AL266" s="6" t="str">
        <f>IF(Table1[[#This Row],[seagrass.mn.ssp245.2050]]="","",(Table1[[#This Row],[seagrass.sd.ssp245.2050]]/Table1[[#This Row],[seagrass.mn.ssp245.2050]])^-1)</f>
        <v/>
      </c>
      <c r="AM266" s="6" t="str">
        <f>IF(Table1[[#This Row],[seagrass.weights.ssp245.2050]]="","",Table1[[#This Row],[seagrass.weights.ssp245.2050]]*Table1[[#This Row],[seagrass.mn.ssp245.2050]])</f>
        <v/>
      </c>
      <c r="AS266" s="5"/>
      <c r="AT266" s="8"/>
      <c r="AU266" s="8"/>
      <c r="AV266" s="7" t="e">
        <f t="shared" si="26"/>
        <v>#DIV/0!</v>
      </c>
      <c r="AX266" s="5"/>
      <c r="AY266" s="6"/>
      <c r="AZ266" s="6"/>
      <c r="BB266" s="5"/>
      <c r="BC266" s="8"/>
      <c r="BD266" s="8"/>
      <c r="BE266" s="5"/>
      <c r="BF266" s="5"/>
      <c r="BG266" s="6"/>
      <c r="BH266" s="6"/>
      <c r="BI266" s="7" t="e">
        <f t="shared" si="27"/>
        <v>#DIV/0!</v>
      </c>
      <c r="BK266" s="5"/>
      <c r="BL266" s="6"/>
      <c r="BM266" s="6"/>
      <c r="BO266" s="5"/>
      <c r="BP266" s="6"/>
      <c r="BQ266" s="6"/>
      <c r="BR266" s="5"/>
      <c r="BS266" s="5"/>
      <c r="BT266" s="6"/>
      <c r="BU266" s="6"/>
      <c r="BV266" s="7" t="e">
        <f t="shared" si="28"/>
        <v>#DIV/0!</v>
      </c>
      <c r="BX266" s="5"/>
      <c r="BY266" s="8"/>
      <c r="BZ266" s="8"/>
      <c r="CA266" s="5"/>
      <c r="CB266" s="5"/>
      <c r="CC266" s="8"/>
      <c r="CD266" s="8"/>
      <c r="CE266" s="5"/>
      <c r="CF266" s="5"/>
      <c r="CG266" s="12"/>
      <c r="CH266" s="17"/>
      <c r="CI266" s="9" t="e">
        <f t="shared" si="29"/>
        <v>#DIV/0!</v>
      </c>
      <c r="CJ266" s="5"/>
      <c r="CL266" s="5"/>
      <c r="CM266" s="5"/>
      <c r="CP266" s="5"/>
      <c r="CT266" s="5"/>
    </row>
    <row r="267" spans="1:98" x14ac:dyDescent="0.25">
      <c r="A267" s="5" t="s">
        <v>310</v>
      </c>
      <c r="B267" s="5">
        <v>38.83934</v>
      </c>
      <c r="C267" s="5">
        <v>-6.0711019999999998</v>
      </c>
      <c r="D267" s="5">
        <v>2090000</v>
      </c>
      <c r="E267" s="5">
        <v>1</v>
      </c>
      <c r="F267" s="5">
        <v>1490000</v>
      </c>
      <c r="G267" s="5">
        <v>1</v>
      </c>
      <c r="H267" s="5">
        <v>14660000</v>
      </c>
      <c r="I267" s="5">
        <v>1</v>
      </c>
      <c r="J267" s="5">
        <v>0.67979523490058347</v>
      </c>
      <c r="K267" s="28">
        <f>NonZeroMin!$C$2</f>
        <v>9.6277348665939669E-4</v>
      </c>
      <c r="L267" s="6">
        <f>IF(Table1[[#This Row],[seagrass.mn.ssp126.2050]]="","",(Table1[[#This Row],[seagrass.sd.ssp126.2050]]/Table1[[#This Row],[seagrass.mn.ssp126.2050]])^-1)</f>
        <v>706.08013652236843</v>
      </c>
      <c r="M267" s="6">
        <f>IF(Table1[[#This Row],[seagrass.weights.ssp126.2050]]="","",Table1[[#This Row],[seagrass.weights.ssp126.2050]]*Table1[[#This Row],[seagrass.mn.ssp126.2050]])</f>
        <v>479.98991226585952</v>
      </c>
      <c r="N267" s="5">
        <v>0.6850130317450549</v>
      </c>
      <c r="O267" s="5">
        <f>NonZeroMin!$C$3</f>
        <v>8.8608041434714289E-4</v>
      </c>
      <c r="P267" s="6">
        <f>IF(Table1[[#This Row],[corals.mn.ssp126.2050]]="","",(Table1[[#This Row],[corals.sd.ssp126.2050]]/Table1[[#This Row],[corals.mn.ssp126.2050]])^-1)</f>
        <v>773.08224022733555</v>
      </c>
      <c r="Q267" s="6">
        <f>IF(Table1[[#This Row],[coral.weights.ssp126.2050]]="","",Table1[[#This Row],[coral.weights.ssp126.2050]]*Table1[[#This Row],[corals.mn.ssp126.2050]])</f>
        <v>529.57140916638593</v>
      </c>
      <c r="R267" s="5">
        <v>0.55673286879661432</v>
      </c>
      <c r="S267" s="5">
        <v>0.21385888254091379</v>
      </c>
      <c r="T267" s="6">
        <f>IF(Table1[[#This Row],[mangrove.mn.ssp126.2050]]="","",(Table1[[#This Row],[mangrove.sd.ssp126.2050]]/Table1[[#This Row],[mangrove.mn.ssp126.2050]])^-1)</f>
        <v>2.6032721305840765</v>
      </c>
      <c r="U267" s="6">
        <f>IF(Table1[[#This Row],[mangrove.weights.ssp126.2050]]="","",Table1[[#This Row],[mangrove.weights.ssp126.2050]]*Table1[[#This Row],[mangrove.mn.ssp126.2050]])</f>
        <v>1.4493271615183472</v>
      </c>
      <c r="V267" s="7">
        <f t="shared" si="24"/>
        <v>0.68230131354289703</v>
      </c>
      <c r="W267" s="5">
        <v>0.67979523490058347</v>
      </c>
      <c r="X267" s="5">
        <f>NonZeroMin!$C$5</f>
        <v>9.4124857450742275E-4</v>
      </c>
      <c r="Y267" s="6">
        <f>IF(Table1[[#This Row],[seagrass.mn.ssp126.2100]]="", "", (Table1[[#This Row],[seagrass.sd.ssp126.2100]]/Table1[[#This Row],[seagrass.mn.ssp126.2100]])^-1)</f>
        <v>722.22710696410468</v>
      </c>
      <c r="Z267" s="6">
        <f>IF(Table1[[#This Row],[seagrass.weights.ssp126.2100]]="","", Table1[[#This Row],[seagrass.weights.ssp126.2100]]*Table1[[#This Row],[seagrass.mn.ssp126.2100]])</f>
        <v>490.96654583023235</v>
      </c>
      <c r="AA267" s="5">
        <v>0.6850130317450549</v>
      </c>
      <c r="AB267" s="5">
        <f>NonZeroMin!$C$6</f>
        <v>9.0900273914041208E-4</v>
      </c>
      <c r="AC267" s="6">
        <f>IF(Table1[[#This Row],[corals.mn.ssp126.2100]]="","",(Table1[[#This Row],[corals.sd.ssp126.2100]]/Table1[[#This Row],[corals.mn.ssp126.2100]])^-1)</f>
        <v>753.58742306192562</v>
      </c>
      <c r="AD267" s="6">
        <f>IF( Table1[[#This Row],[Coral.weights.ssp126.2100]]="","", Table1[[#This Row],[Coral.weights.ssp126.2100]]*Table1[[#This Row],[corals.mn.ssp126.2100]])</f>
        <v>516.21720535659301</v>
      </c>
      <c r="AE267" s="5">
        <v>0.55945143156072941</v>
      </c>
      <c r="AF267" s="5">
        <v>0.21864894568205931</v>
      </c>
      <c r="AG267" s="8">
        <f>IF(Table1[[#This Row],[mangrove.mn.ssp126.2100]]="","",(Table1[[#This Row],[mangrove.sd.ssp126.2100]]/Table1[[#This Row],[mangrove.mn.ssp126.2100]])^-1)</f>
        <v>2.5586742703723626</v>
      </c>
      <c r="AH267" s="6">
        <f>IF(Table1[[#This Row],[mangrove.weights.ssp126.2100]]="","",Table1[[#This Row],[mangrove.weights.ssp126.2100]]*Table1[[#This Row],[mangrove.mn.ssp126.2100]])</f>
        <v>1.4314539834574231</v>
      </c>
      <c r="AI267" s="7">
        <f t="shared" si="25"/>
        <v>0.6822466764407501</v>
      </c>
      <c r="AJ267" s="5">
        <v>0.67979523490058347</v>
      </c>
      <c r="AK267" s="5">
        <f>NonZeroMin!$C$9</f>
        <v>9.4246577305150765E-4</v>
      </c>
      <c r="AL267" s="6">
        <f>IF(Table1[[#This Row],[seagrass.mn.ssp245.2050]]="","",(Table1[[#This Row],[seagrass.sd.ssp245.2050]]/Table1[[#This Row],[seagrass.mn.ssp245.2050]])^-1)</f>
        <v>721.29434759158232</v>
      </c>
      <c r="AM267" s="6">
        <f>IF(Table1[[#This Row],[seagrass.weights.ssp245.2050]]="","",Table1[[#This Row],[seagrass.weights.ssp245.2050]]*Table1[[#This Row],[seagrass.mn.ssp245.2050]])</f>
        <v>490.33246045348278</v>
      </c>
      <c r="AN267" s="5">
        <v>0.6850130317450549</v>
      </c>
      <c r="AO267" s="5">
        <f>NonZeroMin!$C$10</f>
        <v>8.871730941705804E-4</v>
      </c>
      <c r="AP267" s="6">
        <f>(Table1[[#This Row],[corals.sd.ssp245.2050]]/Table1[[#This Row],[corals.mn.ssp245.2050]])^-1</f>
        <v>772.13007951449958</v>
      </c>
      <c r="AQ267" s="6">
        <f>Table1[[#This Row],[coral.weights.ssp245.2050]]*Table1[[#This Row],[corals.mn.ssp245.2050]]</f>
        <v>528.91916666977772</v>
      </c>
      <c r="AR267" s="5">
        <v>0.55649489118851003</v>
      </c>
      <c r="AS267" s="5">
        <v>0.2089907718721567</v>
      </c>
      <c r="AT267" s="8">
        <f>(Table1[[#This Row],[mangrove.sd.ssp245.2050]]/Table1[[#This Row],[mangrove.mn.ssp245.2050]])^-1</f>
        <v>2.6627725530815667</v>
      </c>
      <c r="AU267" s="8">
        <f>Table1[[#This Row],[mangrove.mn.ssp245.2050]]*Table1[[#This Row],[mangrove.weights.ssp245.2050]]</f>
        <v>1.4818193221868774</v>
      </c>
      <c r="AV267" s="7">
        <f t="shared" si="26"/>
        <v>0.68226868505925953</v>
      </c>
      <c r="AW267" s="5">
        <v>0.67979523490058347</v>
      </c>
      <c r="AX267" s="5">
        <f>NonZeroMin!$C$12</f>
        <v>9.4048968592101831E-4</v>
      </c>
      <c r="AY267" s="6">
        <f>(Table1[[#This Row],[seagrass.sd.ssp245.2100]]/Table1[[#This Row],[seagrass.mn.ssp245.2100]])^-1</f>
        <v>722.80987774455207</v>
      </c>
      <c r="AZ267" s="6">
        <f>Table1[[#This Row],[seagrass.weights.ssp245.2100]]*Table1[[#This Row],[seagrass.mn.ssp245.2100]]</f>
        <v>491.36271062981979</v>
      </c>
      <c r="BA267" s="5">
        <v>0.6850130317450549</v>
      </c>
      <c r="BB267" s="5">
        <f>NonZeroMin!$C$13</f>
        <v>8.8505487379242798E-4</v>
      </c>
      <c r="BC267" s="8">
        <f>(Table1[[#This Row],[corals.sd.ssp245.2100]]/Table1[[#This Row],[corals.mn.ssp245.2100]])^-1</f>
        <v>773.97803461586386</v>
      </c>
      <c r="BD267" s="8">
        <f>Table1[[#This Row],[corals.weights.ssp245.2100]]*Table1[[#This Row],[corals.mn.ssp245.2100]]</f>
        <v>530.18503999629195</v>
      </c>
      <c r="BE267" s="5">
        <v>0.56852422784009415</v>
      </c>
      <c r="BF267" s="5">
        <v>8.9817273913246842E-2</v>
      </c>
      <c r="BG267" s="6">
        <f>(Table1[[#This Row],[mangrove.sd.ssp245.2100]]/Table1[[#This Row],[mangrove.mn.ssp245.2100]])^-1</f>
        <v>6.3297871675466704</v>
      </c>
      <c r="BH267" s="6">
        <f>Table1[[#This Row],[mangrove.weights.ssp245.2100]]*Table1[[#This Row],[mangrove.mn.ssp245.2100]]</f>
        <v>3.5986373618216074</v>
      </c>
      <c r="BI267" s="7">
        <f t="shared" si="27"/>
        <v>0.68201338345617868</v>
      </c>
      <c r="BJ267" s="5">
        <v>0.67979523490058347</v>
      </c>
      <c r="BK267" s="5">
        <f>NonZeroMin!$C$16</f>
        <v>9.4033807947367773E-4</v>
      </c>
      <c r="BL267" s="6">
        <f>(Table1[[#This Row],[seagrass.sd.ssp370.2050]]/Table1[[#This Row],[seagrass.mn.ssp370.2050]])^-1</f>
        <v>722.92641310567342</v>
      </c>
      <c r="BM267" s="6">
        <f>Table1[[#This Row],[seagrass.mn.ssp370.2050]]*Table1[[#This Row],[seagrass.weights.ssp370.2050]]</f>
        <v>491.4419308130075</v>
      </c>
      <c r="BN267" s="5">
        <v>0.6850130317450549</v>
      </c>
      <c r="BO267" s="5">
        <f>NonZeroMin!$C$17</f>
        <v>8.8537505761509139E-4</v>
      </c>
      <c r="BP267" s="6">
        <f>(Table1[[#This Row],[corals.sd.ssp370.2050]]/Table1[[#This Row],[corals.mn.ssp370.2050]])^-1</f>
        <v>773.69813600831969</v>
      </c>
      <c r="BQ267" s="6">
        <f>Table1[[#This Row],[corals.weights.ssp370.2050]]*Table1[[#This Row],[corals.mn.ssp370.2050]]</f>
        <v>529.99330580255685</v>
      </c>
      <c r="BR267" s="5">
        <v>0.49626119421762599</v>
      </c>
      <c r="BS267" s="5">
        <v>0.18352846551435231</v>
      </c>
      <c r="BT267" s="6">
        <f>(Table1[[#This Row],[mangrove.sd.ssp370.2050]]/Table1[[#This Row],[mangrove.mn.ssp370.2050]])^-1</f>
        <v>2.7040012176139365</v>
      </c>
      <c r="BU267" s="6">
        <f>Table1[[#This Row],[mangrove.weights.ssp370.2050]]*Table1[[#This Row],[mangrove.mn.ssp370.2050]]</f>
        <v>1.3418908734190069</v>
      </c>
      <c r="BV267" s="7">
        <f t="shared" si="28"/>
        <v>0.68215677428591315</v>
      </c>
      <c r="BW267" s="5">
        <v>0.67979523490058347</v>
      </c>
      <c r="BX267" s="5">
        <f>NonZeroMin!$C$19</f>
        <v>9.4033807947367773E-4</v>
      </c>
      <c r="BY267" s="8">
        <f>(Table1[[#This Row],[seagrass.sd.ssp370.2100]]/Table1[[#This Row],[seagrass.mn.ssp370.2100]])^-1</f>
        <v>722.92641310567342</v>
      </c>
      <c r="BZ267" s="8">
        <f>Table1[[#This Row],[seagrass.imp.ssp370.2100]]*Table1[[#This Row],[seagrass.mn.ssp370.2100]]</f>
        <v>491.4419308130075</v>
      </c>
      <c r="CA267" s="5">
        <v>0.6850130317450549</v>
      </c>
      <c r="CB267" s="5">
        <f>NonZeroMin!$C$20</f>
        <v>8.8537505761509139E-4</v>
      </c>
      <c r="CC267" s="8">
        <f>(Table1[[#This Row],[corals.sd.ssp370.2100]]/Table1[[#This Row],[corals.mn.ssp370.2100]])^-1</f>
        <v>773.69813600831969</v>
      </c>
      <c r="CD267" s="8">
        <f>Table1[[#This Row],[corals.weights.ssp370.2100]]*Table1[[#This Row],[corals.mn.ssp370.2100]]</f>
        <v>529.99330580255685</v>
      </c>
      <c r="CE267" s="5">
        <v>0.55408466767921194</v>
      </c>
      <c r="CF267" s="5">
        <v>0.21581227376554421</v>
      </c>
      <c r="CG267" s="12">
        <f>(Table1[[#This Row],[mangrove.sd.ssp370.2100]]/Table1[[#This Row],[mangrove.mn.ssp370.2100]])^-1</f>
        <v>2.567438162859832</v>
      </c>
      <c r="CH267" s="17">
        <f>Table1[[#This Row],[mangrove.weights.ssp370.2100]]*Table1[[#This Row],[mangrove.mn.ssp370.2100]]</f>
        <v>1.4225781212551165</v>
      </c>
      <c r="CI267" s="9">
        <f t="shared" si="29"/>
        <v>0.68227273319059578</v>
      </c>
      <c r="CJ267" s="5"/>
      <c r="CL267" s="5"/>
      <c r="CM267" s="5"/>
      <c r="CP267" s="5"/>
      <c r="CT267" s="5"/>
    </row>
    <row r="268" spans="1:98" x14ac:dyDescent="0.25">
      <c r="A268" s="5" t="s">
        <v>311</v>
      </c>
      <c r="B268" s="5">
        <v>39.08934</v>
      </c>
      <c r="C268" s="5">
        <v>-6.0711019999999998</v>
      </c>
      <c r="D268" s="5">
        <v>38820000</v>
      </c>
      <c r="E268" s="5">
        <v>1</v>
      </c>
      <c r="F268" s="5">
        <v>2430000</v>
      </c>
      <c r="G268" s="5">
        <v>1</v>
      </c>
      <c r="H268" s="5">
        <v>1700000</v>
      </c>
      <c r="I268" s="5">
        <v>1</v>
      </c>
      <c r="J268" s="5">
        <v>0.3850467323834213</v>
      </c>
      <c r="K268" s="5">
        <v>2.2984504641309711E-3</v>
      </c>
      <c r="L268" s="6">
        <f>IF(Table1[[#This Row],[seagrass.mn.ssp126.2050]]="","",(Table1[[#This Row],[seagrass.sd.ssp126.2050]]/Table1[[#This Row],[seagrass.mn.ssp126.2050]])^-1)</f>
        <v>167.52448590577083</v>
      </c>
      <c r="M268" s="6">
        <f>IF(Table1[[#This Row],[seagrass.weights.ssp126.2050]]="","",Table1[[#This Row],[seagrass.weights.ssp126.2050]]*Table1[[#This Row],[seagrass.mn.ssp126.2050]])</f>
        <v>64.504755892229568</v>
      </c>
      <c r="N268" s="5">
        <v>0.57016433453513637</v>
      </c>
      <c r="O268" s="5">
        <v>4.1203127938523973E-2</v>
      </c>
      <c r="P268" s="6">
        <f>IF(Table1[[#This Row],[corals.mn.ssp126.2050]]="","",(Table1[[#This Row],[corals.sd.ssp126.2050]]/Table1[[#This Row],[corals.mn.ssp126.2050]])^-1)</f>
        <v>13.837889574447718</v>
      </c>
      <c r="Q268" s="6">
        <f>IF(Table1[[#This Row],[coral.weights.ssp126.2050]]="","",Table1[[#This Row],[coral.weights.ssp126.2050]]*Table1[[#This Row],[corals.mn.ssp126.2050]])</f>
        <v>7.889871100585685</v>
      </c>
      <c r="R268" s="5">
        <v>0.47357263888375101</v>
      </c>
      <c r="S268" s="5">
        <v>0.11501160410055621</v>
      </c>
      <c r="T268" s="6">
        <f>IF(Table1[[#This Row],[mangrove.mn.ssp126.2050]]="","",(Table1[[#This Row],[mangrove.sd.ssp126.2050]]/Table1[[#This Row],[mangrove.mn.ssp126.2050]])^-1)</f>
        <v>4.117607458719557</v>
      </c>
      <c r="U268" s="6">
        <f>IF(Table1[[#This Row],[mangrove.weights.ssp126.2050]]="","",Table1[[#This Row],[mangrove.weights.ssp126.2050]]*Table1[[#This Row],[mangrove.mn.ssp126.2050]])</f>
        <v>1.9499862301132365</v>
      </c>
      <c r="V268" s="7">
        <f t="shared" si="24"/>
        <v>0.40082283837282584</v>
      </c>
      <c r="W268" s="5">
        <v>0.38423641400579139</v>
      </c>
      <c r="X268" s="5">
        <v>1.152487224646676E-3</v>
      </c>
      <c r="Y268" s="6">
        <f>IF(Table1[[#This Row],[seagrass.mn.ssp126.2100]]="", "", (Table1[[#This Row],[seagrass.sd.ssp126.2100]]/Table1[[#This Row],[seagrass.mn.ssp126.2100]])^-1)</f>
        <v>333.39754731215237</v>
      </c>
      <c r="Z268" s="6">
        <f>IF(Table1[[#This Row],[seagrass.weights.ssp126.2100]]="","", Table1[[#This Row],[seagrass.weights.ssp126.2100]]*Table1[[#This Row],[seagrass.mn.ssp126.2100]])</f>
        <v>128.10347801754759</v>
      </c>
      <c r="AA268" s="5">
        <v>0.5683333324731249</v>
      </c>
      <c r="AB268" s="5">
        <v>4.5857265484781973E-2</v>
      </c>
      <c r="AC268" s="6">
        <f>IF(Table1[[#This Row],[corals.mn.ssp126.2100]]="","",(Table1[[#This Row],[corals.sd.ssp126.2100]]/Table1[[#This Row],[corals.mn.ssp126.2100]])^-1)</f>
        <v>12.393528625507116</v>
      </c>
      <c r="AD268" s="6">
        <f>IF( Table1[[#This Row],[Coral.weights.ssp126.2100]]="","", Table1[[#This Row],[Coral.weights.ssp126.2100]]*Table1[[#This Row],[corals.mn.ssp126.2100]])</f>
        <v>7.0436554248355261</v>
      </c>
      <c r="AE268" s="5">
        <v>0.47844318235634697</v>
      </c>
      <c r="AF268" s="5">
        <v>0.13787811716119769</v>
      </c>
      <c r="AG268" s="8">
        <f>IF(Table1[[#This Row],[mangrove.mn.ssp126.2100]]="","",(Table1[[#This Row],[mangrove.sd.ssp126.2100]]/Table1[[#This Row],[mangrove.mn.ssp126.2100]])^-1)</f>
        <v>3.4700443566181272</v>
      </c>
      <c r="AH268" s="6">
        <f>IF(Table1[[#This Row],[mangrove.weights.ssp126.2100]]="","",Table1[[#This Row],[mangrove.weights.ssp126.2100]]*Table1[[#This Row],[mangrove.mn.ssp126.2100]])</f>
        <v>1.6602190648980593</v>
      </c>
      <c r="AI268" s="7">
        <f t="shared" si="25"/>
        <v>0.39170507267459698</v>
      </c>
      <c r="AJ268" s="5">
        <v>0.37172740827923412</v>
      </c>
      <c r="AK268" s="5">
        <v>2.4144084308251111E-3</v>
      </c>
      <c r="AL268" s="6">
        <f>IF(Table1[[#This Row],[seagrass.mn.ssp245.2050]]="","",(Table1[[#This Row],[seagrass.sd.ssp245.2050]]/Table1[[#This Row],[seagrass.mn.ssp245.2050]])^-1)</f>
        <v>153.96210663172604</v>
      </c>
      <c r="AM268" s="6">
        <f>IF(Table1[[#This Row],[seagrass.weights.ssp245.2050]]="","",Table1[[#This Row],[seagrass.weights.ssp245.2050]]*Table1[[#This Row],[seagrass.mn.ssp245.2050]])</f>
        <v>57.231934871422602</v>
      </c>
      <c r="AN268" s="5">
        <v>0.54247075758719321</v>
      </c>
      <c r="AO268" s="5">
        <v>2.1863884985678692E-2</v>
      </c>
      <c r="AP268" s="6">
        <f>(Table1[[#This Row],[corals.sd.ssp245.2050]]/Table1[[#This Row],[corals.mn.ssp245.2050]])^-1</f>
        <v>24.811270181055335</v>
      </c>
      <c r="AQ268" s="6">
        <f>Table1[[#This Row],[coral.weights.ssp245.2050]]*Table1[[#This Row],[corals.mn.ssp245.2050]]</f>
        <v>13.459388531817623</v>
      </c>
      <c r="AR268" s="5">
        <v>0.46360031176317179</v>
      </c>
      <c r="AS268" s="5">
        <v>0.13532247493858179</v>
      </c>
      <c r="AT268" s="8">
        <f>(Table1[[#This Row],[mangrove.sd.ssp245.2050]]/Table1[[#This Row],[mangrove.mn.ssp245.2050]])^-1</f>
        <v>3.4258929418308672</v>
      </c>
      <c r="AU268" s="8">
        <f>Table1[[#This Row],[mangrove.mn.ssp245.2050]]*Table1[[#This Row],[mangrove.weights.ssp245.2050]]</f>
        <v>1.5882450359000397</v>
      </c>
      <c r="AV268" s="7">
        <f t="shared" si="26"/>
        <v>0.39670613683845762</v>
      </c>
      <c r="AW268" s="5">
        <v>0.3800882499792918</v>
      </c>
      <c r="AX268" s="5">
        <v>7.018877049870623E-3</v>
      </c>
      <c r="AY268" s="6">
        <f>(Table1[[#This Row],[seagrass.sd.ssp245.2100]]/Table1[[#This Row],[seagrass.mn.ssp245.2100]])^-1</f>
        <v>54.152287791719878</v>
      </c>
      <c r="AZ268" s="6">
        <f>Table1[[#This Row],[seagrass.weights.ssp245.2100]]*Table1[[#This Row],[seagrass.mn.ssp245.2100]]</f>
        <v>20.582648299129776</v>
      </c>
      <c r="BA268" s="5">
        <v>0.56336841675406535</v>
      </c>
      <c r="BB268" s="5">
        <v>1.6956959415440901E-2</v>
      </c>
      <c r="BC268" s="8">
        <f>(Table1[[#This Row],[corals.sd.ssp245.2100]]/Table1[[#This Row],[corals.mn.ssp245.2100]])^-1</f>
        <v>33.223433691836611</v>
      </c>
      <c r="BD268" s="8">
        <f>Table1[[#This Row],[corals.weights.ssp245.2100]]*Table1[[#This Row],[corals.mn.ssp245.2100]]</f>
        <v>18.717033238103664</v>
      </c>
      <c r="BE268" s="5">
        <v>0.46329546774975688</v>
      </c>
      <c r="BF268" s="5">
        <v>0.16313959523446439</v>
      </c>
      <c r="BG268" s="6">
        <f>(Table1[[#This Row],[mangrove.sd.ssp245.2100]]/Table1[[#This Row],[mangrove.mn.ssp245.2100]])^-1</f>
        <v>2.8398713818304393</v>
      </c>
      <c r="BH268" s="6">
        <f>Table1[[#This Row],[mangrove.weights.ssp245.2100]]*Table1[[#This Row],[mangrove.mn.ssp245.2100]]</f>
        <v>1.3156995401942817</v>
      </c>
      <c r="BI268" s="7">
        <f t="shared" si="27"/>
        <v>0.45020356002128153</v>
      </c>
      <c r="BJ268" s="5">
        <v>0.50332423994861908</v>
      </c>
      <c r="BK268" s="5">
        <v>9.4033807947367773E-4</v>
      </c>
      <c r="BL268" s="6">
        <f>(Table1[[#This Row],[seagrass.sd.ssp370.2050]]/Table1[[#This Row],[seagrass.mn.ssp370.2050]])^-1</f>
        <v>535.25880843870289</v>
      </c>
      <c r="BM268" s="6">
        <f>Table1[[#This Row],[seagrass.mn.ssp370.2050]]*Table1[[#This Row],[seagrass.weights.ssp370.2050]]</f>
        <v>269.40873293321363</v>
      </c>
      <c r="BN268" s="5">
        <v>0.58797265100521301</v>
      </c>
      <c r="BO268" s="5">
        <v>1.396282718901597E-2</v>
      </c>
      <c r="BP268" s="6">
        <f>(Table1[[#This Row],[corals.sd.ssp370.2050]]/Table1[[#This Row],[corals.mn.ssp370.2050]])^-1</f>
        <v>42.109856624720599</v>
      </c>
      <c r="BQ268" s="6">
        <f>Table1[[#This Row],[corals.weights.ssp370.2050]]*Table1[[#This Row],[corals.mn.ssp370.2050]]</f>
        <v>24.759444033086403</v>
      </c>
      <c r="BR268" s="5">
        <v>0.47698168764987559</v>
      </c>
      <c r="BS268" s="5">
        <v>0.116328121203167</v>
      </c>
      <c r="BT268" s="6">
        <f>(Table1[[#This Row],[mangrove.sd.ssp370.2050]]/Table1[[#This Row],[mangrove.mn.ssp370.2050]])^-1</f>
        <v>4.100312828201079</v>
      </c>
      <c r="BU268" s="6">
        <f>Table1[[#This Row],[mangrove.weights.ssp370.2050]]*Table1[[#This Row],[mangrove.mn.ssp370.2050]]</f>
        <v>1.9557741326877851</v>
      </c>
      <c r="BV268" s="7">
        <f t="shared" si="28"/>
        <v>0.5092687010968624</v>
      </c>
      <c r="BW268" s="5">
        <v>0.50332423994861908</v>
      </c>
      <c r="BX268" s="5">
        <v>9.4033807947367773E-4</v>
      </c>
      <c r="BY268" s="8">
        <f>(Table1[[#This Row],[seagrass.sd.ssp370.2100]]/Table1[[#This Row],[seagrass.mn.ssp370.2100]])^-1</f>
        <v>535.25880843870289</v>
      </c>
      <c r="BZ268" s="8">
        <f>Table1[[#This Row],[seagrass.imp.ssp370.2100]]*Table1[[#This Row],[seagrass.mn.ssp370.2100]]</f>
        <v>269.40873293321363</v>
      </c>
      <c r="CA268" s="5">
        <v>0.58797265100521301</v>
      </c>
      <c r="CB268" s="5">
        <v>1.396282718901597E-2</v>
      </c>
      <c r="CC268" s="8">
        <f>(Table1[[#This Row],[corals.sd.ssp370.2100]]/Table1[[#This Row],[corals.mn.ssp370.2100]])^-1</f>
        <v>42.109856624720599</v>
      </c>
      <c r="CD268" s="8">
        <f>Table1[[#This Row],[corals.weights.ssp370.2100]]*Table1[[#This Row],[corals.mn.ssp370.2100]]</f>
        <v>24.759444033086403</v>
      </c>
      <c r="CE268" s="5">
        <v>0.49327879653789669</v>
      </c>
      <c r="CF268" s="5">
        <v>0.1410121790687624</v>
      </c>
      <c r="CG268" s="12">
        <f>(Table1[[#This Row],[mangrove.sd.ssp370.2100]]/Table1[[#This Row],[mangrove.mn.ssp370.2100]])^-1</f>
        <v>3.4981290254181303</v>
      </c>
      <c r="CH268" s="17">
        <f>Table1[[#This Row],[mangrove.weights.ssp370.2100]]*Table1[[#This Row],[mangrove.mn.ssp370.2100]]</f>
        <v>1.7255528757925407</v>
      </c>
      <c r="CI268" s="9">
        <f t="shared" si="29"/>
        <v>0.50940031837460586</v>
      </c>
      <c r="CJ268" s="5"/>
      <c r="CL268" s="5"/>
      <c r="CM268" s="5"/>
      <c r="CP268" s="5"/>
      <c r="CT268" s="5"/>
    </row>
    <row r="269" spans="1:98" x14ac:dyDescent="0.25">
      <c r="A269" s="5" t="s">
        <v>312</v>
      </c>
      <c r="B269" s="5">
        <v>39.33934</v>
      </c>
      <c r="C269" s="5">
        <v>-6.0711019999999998</v>
      </c>
      <c r="D269" s="5">
        <v>12290000</v>
      </c>
      <c r="E269" s="5">
        <v>1</v>
      </c>
      <c r="F269" s="5">
        <v>20930000</v>
      </c>
      <c r="G269" s="5">
        <v>1</v>
      </c>
      <c r="H269" s="5">
        <v>3300000</v>
      </c>
      <c r="I269" s="5">
        <v>1</v>
      </c>
      <c r="J269" s="5">
        <v>0.57962299242719939</v>
      </c>
      <c r="K269" s="5">
        <v>6.2119457343448653E-3</v>
      </c>
      <c r="L269" s="6">
        <f>IF(Table1[[#This Row],[seagrass.mn.ssp126.2050]]="","",(Table1[[#This Row],[seagrass.sd.ssp126.2050]]/Table1[[#This Row],[seagrass.mn.ssp126.2050]])^-1)</f>
        <v>93.307800359967018</v>
      </c>
      <c r="M269" s="6">
        <f>IF(Table1[[#This Row],[seagrass.weights.ssp126.2050]]="","",Table1[[#This Row],[seagrass.weights.ssp126.2050]]*Table1[[#This Row],[seagrass.mn.ssp126.2050]])</f>
        <v>54.083346461443796</v>
      </c>
      <c r="N269" s="5">
        <v>0.55798667190326634</v>
      </c>
      <c r="O269" s="5">
        <v>1.1187585915643179E-2</v>
      </c>
      <c r="P269" s="6">
        <f>IF(Table1[[#This Row],[corals.mn.ssp126.2050]]="","",(Table1[[#This Row],[corals.sd.ssp126.2050]]/Table1[[#This Row],[corals.mn.ssp126.2050]])^-1)</f>
        <v>49.875520609236581</v>
      </c>
      <c r="Q269" s="6">
        <f>IF(Table1[[#This Row],[coral.weights.ssp126.2050]]="","",Table1[[#This Row],[coral.weights.ssp126.2050]]*Table1[[#This Row],[corals.mn.ssp126.2050]])</f>
        <v>27.829875754190692</v>
      </c>
      <c r="R269" s="5">
        <v>0.4764191912194094</v>
      </c>
      <c r="S269" s="5">
        <v>0.1012987258324542</v>
      </c>
      <c r="T269" s="6">
        <f>IF(Table1[[#This Row],[mangrove.mn.ssp126.2050]]="","",(Table1[[#This Row],[mangrove.sd.ssp126.2050]]/Table1[[#This Row],[mangrove.mn.ssp126.2050]])^-1)</f>
        <v>4.7031113896476446</v>
      </c>
      <c r="U269" s="6">
        <f>IF(Table1[[#This Row],[mangrove.weights.ssp126.2050]]="","",Table1[[#This Row],[mangrove.weights.ssp126.2050]]*Table1[[#This Row],[mangrove.mn.ssp126.2050]])</f>
        <v>2.2406525244707236</v>
      </c>
      <c r="V269" s="7">
        <f t="shared" si="24"/>
        <v>0.5690439169964091</v>
      </c>
      <c r="W269" s="5">
        <v>0.57597078513961097</v>
      </c>
      <c r="X269" s="5">
        <v>5.1319980063672874E-3</v>
      </c>
      <c r="Y269" s="6">
        <f>IF(Table1[[#This Row],[seagrass.mn.ssp126.2100]]="", "", (Table1[[#This Row],[seagrass.sd.ssp126.2100]]/Table1[[#This Row],[seagrass.mn.ssp126.2100]])^-1)</f>
        <v>112.23129557435566</v>
      </c>
      <c r="Z269" s="6">
        <f>IF(Table1[[#This Row],[seagrass.weights.ssp126.2100]]="","", Table1[[#This Row],[seagrass.weights.ssp126.2100]]*Table1[[#This Row],[seagrass.mn.ssp126.2100]])</f>
        <v>64.641947429197373</v>
      </c>
      <c r="AA269" s="5">
        <v>0.54942606722476584</v>
      </c>
      <c r="AB269" s="5">
        <v>9.1893732280679918E-4</v>
      </c>
      <c r="AC269" s="6">
        <f>IF(Table1[[#This Row],[corals.mn.ssp126.2100]]="","",(Table1[[#This Row],[corals.sd.ssp126.2100]]/Table1[[#This Row],[corals.mn.ssp126.2100]])^-1)</f>
        <v>597.89286340726767</v>
      </c>
      <c r="AD269" s="6">
        <f>IF( Table1[[#This Row],[Coral.weights.ssp126.2100]]="","", Table1[[#This Row],[Coral.weights.ssp126.2100]]*Table1[[#This Row],[corals.mn.ssp126.2100]])</f>
        <v>328.49792456360916</v>
      </c>
      <c r="AE269" s="5">
        <v>0.48277244260523428</v>
      </c>
      <c r="AF269" s="5">
        <v>0.11983361525724461</v>
      </c>
      <c r="AG269" s="8">
        <f>IF(Table1[[#This Row],[mangrove.mn.ssp126.2100]]="","",(Table1[[#This Row],[mangrove.sd.ssp126.2100]]/Table1[[#This Row],[mangrove.mn.ssp126.2100]])^-1)</f>
        <v>4.0286896257688261</v>
      </c>
      <c r="AH269" s="6">
        <f>IF(Table1[[#This Row],[mangrove.weights.ssp126.2100]]="","",Table1[[#This Row],[mangrove.weights.ssp126.2100]]*Table1[[#This Row],[mangrove.mn.ssp126.2100]])</f>
        <v>1.9449403311307834</v>
      </c>
      <c r="AI269" s="7">
        <f t="shared" si="25"/>
        <v>0.5532216430899326</v>
      </c>
      <c r="AJ269" s="5">
        <v>0.53073503437142344</v>
      </c>
      <c r="AK269" s="5">
        <v>5.7230745066474418E-3</v>
      </c>
      <c r="AL269" s="6">
        <f>IF(Table1[[#This Row],[seagrass.mn.ssp245.2050]]="","",(Table1[[#This Row],[seagrass.sd.ssp245.2050]]/Table1[[#This Row],[seagrass.mn.ssp245.2050]])^-1)</f>
        <v>92.735999462346044</v>
      </c>
      <c r="AM269" s="6">
        <f>IF(Table1[[#This Row],[seagrass.weights.ssp245.2050]]="","",Table1[[#This Row],[seagrass.weights.ssp245.2050]]*Table1[[#This Row],[seagrass.mn.ssp245.2050]])</f>
        <v>49.21824386211653</v>
      </c>
      <c r="AN269" s="5">
        <v>0.51190627095416352</v>
      </c>
      <c r="AO269" s="5">
        <v>8.8714274724202846E-3</v>
      </c>
      <c r="AP269" s="6">
        <f>(Table1[[#This Row],[corals.sd.ssp245.2050]]/Table1[[#This Row],[corals.mn.ssp245.2050]])^-1</f>
        <v>57.702807416911263</v>
      </c>
      <c r="AQ269" s="6">
        <f>Table1[[#This Row],[coral.weights.ssp245.2050]]*Table1[[#This Row],[corals.mn.ssp245.2050]]</f>
        <v>29.538428968377293</v>
      </c>
      <c r="AR269" s="5">
        <v>0.45146609500655571</v>
      </c>
      <c r="AS269" s="5">
        <v>8.9805840636305881E-2</v>
      </c>
      <c r="AT269" s="8">
        <f>(Table1[[#This Row],[mangrove.sd.ssp245.2050]]/Table1[[#This Row],[mangrove.mn.ssp245.2050]])^-1</f>
        <v>5.0271351151301529</v>
      </c>
      <c r="AU269" s="8">
        <f>Table1[[#This Row],[mangrove.mn.ssp245.2050]]*Table1[[#This Row],[mangrove.weights.ssp245.2050]]</f>
        <v>2.269581059498142</v>
      </c>
      <c r="AV269" s="7">
        <f t="shared" si="26"/>
        <v>0.52118330774284394</v>
      </c>
      <c r="AW269" s="5">
        <v>0.52803997646895007</v>
      </c>
      <c r="AX269" s="5">
        <v>5.7093178393067684E-3</v>
      </c>
      <c r="AY269" s="6">
        <f>(Table1[[#This Row],[seagrass.sd.ssp245.2100]]/Table1[[#This Row],[seagrass.mn.ssp245.2100]])^-1</f>
        <v>92.487402406215537</v>
      </c>
      <c r="AZ269" s="6">
        <f>Table1[[#This Row],[seagrass.weights.ssp245.2100]]*Table1[[#This Row],[seagrass.mn.ssp245.2100]]</f>
        <v>48.837045790252368</v>
      </c>
      <c r="BA269" s="5">
        <v>0.50876529654540636</v>
      </c>
      <c r="BB269" s="5">
        <v>2.6582842691294699E-3</v>
      </c>
      <c r="BC269" s="8">
        <f>(Table1[[#This Row],[corals.sd.ssp245.2100]]/Table1[[#This Row],[corals.mn.ssp245.2100]])^-1</f>
        <v>191.38859694340212</v>
      </c>
      <c r="BD269" s="8">
        <f>Table1[[#This Row],[corals.weights.ssp245.2100]]*Table1[[#This Row],[corals.mn.ssp245.2100]]</f>
        <v>97.371876279319238</v>
      </c>
      <c r="BE269" s="5">
        <v>0.48286631283161641</v>
      </c>
      <c r="BF269" s="5">
        <v>9.9365228347153223E-2</v>
      </c>
      <c r="BG269" s="6">
        <f>(Table1[[#This Row],[mangrove.sd.ssp245.2100]]/Table1[[#This Row],[mangrove.mn.ssp245.2100]])^-1</f>
        <v>4.8595099197540401</v>
      </c>
      <c r="BH269" s="6">
        <f>Table1[[#This Row],[mangrove.weights.ssp245.2100]]*Table1[[#This Row],[mangrove.mn.ssp245.2100]]</f>
        <v>2.3464936371202976</v>
      </c>
      <c r="BI269" s="7">
        <f t="shared" si="27"/>
        <v>0.51450345017349164</v>
      </c>
      <c r="BJ269" s="5">
        <v>0.56025817692161128</v>
      </c>
      <c r="BK269" s="5">
        <v>9.9350447101116592E-4</v>
      </c>
      <c r="BL269" s="6">
        <f>(Table1[[#This Row],[seagrass.sd.ssp370.2050]]/Table1[[#This Row],[seagrass.mn.ssp370.2050]])^-1</f>
        <v>563.9211430537332</v>
      </c>
      <c r="BM269" s="6">
        <f>Table1[[#This Row],[seagrass.mn.ssp370.2050]]*Table1[[#This Row],[seagrass.weights.ssp370.2050]]</f>
        <v>315.94143153483571</v>
      </c>
      <c r="BN269" s="5">
        <v>0.55203047003875172</v>
      </c>
      <c r="BO269" s="5">
        <v>9.2268140118072185E-4</v>
      </c>
      <c r="BP269" s="6">
        <f>(Table1[[#This Row],[corals.sd.ssp370.2050]]/Table1[[#This Row],[corals.mn.ssp370.2050]])^-1</f>
        <v>598.28936546497891</v>
      </c>
      <c r="BQ269" s="6">
        <f>Table1[[#This Row],[corals.weights.ssp370.2050]]*Table1[[#This Row],[corals.mn.ssp370.2050]]</f>
        <v>330.2739596368188</v>
      </c>
      <c r="BR269" s="5">
        <v>0.45120348463012078</v>
      </c>
      <c r="BS269" s="5">
        <v>6.2625189495490716E-2</v>
      </c>
      <c r="BT269" s="6">
        <f>(Table1[[#This Row],[mangrove.sd.ssp370.2050]]/Table1[[#This Row],[mangrove.mn.ssp370.2050]])^-1</f>
        <v>7.2048242610524849</v>
      </c>
      <c r="BU269" s="6">
        <f>Table1[[#This Row],[mangrove.weights.ssp370.2050]]*Table1[[#This Row],[mangrove.mn.ssp370.2050]]</f>
        <v>3.250841812734516</v>
      </c>
      <c r="BV269" s="7">
        <f t="shared" si="28"/>
        <v>0.55537687490429266</v>
      </c>
      <c r="BW269" s="5">
        <v>0.56025817692161128</v>
      </c>
      <c r="BX269" s="5">
        <v>9.9350447101116592E-4</v>
      </c>
      <c r="BY269" s="8">
        <f>(Table1[[#This Row],[seagrass.sd.ssp370.2100]]/Table1[[#This Row],[seagrass.mn.ssp370.2100]])^-1</f>
        <v>563.9211430537332</v>
      </c>
      <c r="BZ269" s="8">
        <f>Table1[[#This Row],[seagrass.imp.ssp370.2100]]*Table1[[#This Row],[seagrass.mn.ssp370.2100]]</f>
        <v>315.94143153483571</v>
      </c>
      <c r="CA269" s="5">
        <v>0.55203047003875172</v>
      </c>
      <c r="CB269" s="5">
        <v>9.2268140118072185E-4</v>
      </c>
      <c r="CC269" s="8">
        <f>(Table1[[#This Row],[corals.sd.ssp370.2100]]/Table1[[#This Row],[corals.mn.ssp370.2100]])^-1</f>
        <v>598.28936546497891</v>
      </c>
      <c r="CD269" s="8">
        <f>Table1[[#This Row],[corals.weights.ssp370.2100]]*Table1[[#This Row],[corals.mn.ssp370.2100]]</f>
        <v>330.2739596368188</v>
      </c>
      <c r="CE269" s="5">
        <v>0.4796889867491046</v>
      </c>
      <c r="CF269" s="5">
        <v>9.8387838761151106E-2</v>
      </c>
      <c r="CG269" s="12">
        <f>(Table1[[#This Row],[mangrove.sd.ssp370.2100]]/Table1[[#This Row],[mangrove.mn.ssp370.2100]])^-1</f>
        <v>4.8754906377566662</v>
      </c>
      <c r="CH269" s="17">
        <f>Table1[[#This Row],[mangrove.weights.ssp370.2100]]*Table1[[#This Row],[mangrove.mn.ssp370.2100]]</f>
        <v>2.3387191639302412</v>
      </c>
      <c r="CI269" s="9">
        <f t="shared" si="29"/>
        <v>0.55570378772801499</v>
      </c>
      <c r="CJ269" s="5"/>
      <c r="CL269" s="5"/>
      <c r="CM269" s="5"/>
      <c r="CP269" s="5"/>
      <c r="CT269" s="5"/>
    </row>
    <row r="270" spans="1:98" x14ac:dyDescent="0.25">
      <c r="A270" s="5" t="s">
        <v>313</v>
      </c>
      <c r="B270" s="5">
        <v>39.58934</v>
      </c>
      <c r="C270" s="5">
        <v>-6.0711019999999998</v>
      </c>
      <c r="D270" s="5">
        <v>14980000</v>
      </c>
      <c r="E270" s="5">
        <v>1</v>
      </c>
      <c r="F270" s="5">
        <v>10810000</v>
      </c>
      <c r="G270" s="5">
        <v>1</v>
      </c>
      <c r="H270" s="5">
        <v>5420000</v>
      </c>
      <c r="I270" s="5">
        <v>1</v>
      </c>
      <c r="J270" s="5">
        <v>0.50133396250259088</v>
      </c>
      <c r="K270" s="5">
        <v>2.070693696805552E-2</v>
      </c>
      <c r="L270" s="6">
        <f>IF(Table1[[#This Row],[seagrass.mn.ssp126.2050]]="","",(Table1[[#This Row],[seagrass.sd.ssp126.2050]]/Table1[[#This Row],[seagrass.mn.ssp126.2050]])^-1)</f>
        <v>24.21091846061038</v>
      </c>
      <c r="M270" s="6">
        <f>IF(Table1[[#This Row],[seagrass.weights.ssp126.2050]]="","",Table1[[#This Row],[seagrass.weights.ssp126.2050]]*Table1[[#This Row],[seagrass.mn.ssp126.2050]])</f>
        <v>12.13775568768493</v>
      </c>
      <c r="N270" s="5">
        <v>0.53468707969463869</v>
      </c>
      <c r="O270" s="5">
        <v>1.443255313430542E-2</v>
      </c>
      <c r="P270" s="6">
        <f>IF(Table1[[#This Row],[corals.mn.ssp126.2050]]="","",(Table1[[#This Row],[corals.sd.ssp126.2050]]/Table1[[#This Row],[corals.mn.ssp126.2050]])^-1)</f>
        <v>37.04729681013373</v>
      </c>
      <c r="Q270" s="6">
        <f>IF(Table1[[#This Row],[coral.weights.ssp126.2050]]="","",Table1[[#This Row],[coral.weights.ssp126.2050]]*Table1[[#This Row],[corals.mn.ssp126.2050]])</f>
        <v>19.808710941990906</v>
      </c>
      <c r="R270" s="5">
        <v>0.54510254216726439</v>
      </c>
      <c r="S270" s="5">
        <v>9.8454545074601302E-2</v>
      </c>
      <c r="T270" s="6">
        <f>IF(Table1[[#This Row],[mangrove.mn.ssp126.2050]]="","",(Table1[[#This Row],[mangrove.sd.ssp126.2050]]/Table1[[#This Row],[mangrove.mn.ssp126.2050]])^-1)</f>
        <v>5.5365909390392032</v>
      </c>
      <c r="U270" s="6">
        <f>IF(Table1[[#This Row],[mangrove.weights.ssp126.2050]]="","",Table1[[#This Row],[mangrove.weights.ssp126.2050]]*Table1[[#This Row],[mangrove.mn.ssp126.2050]])</f>
        <v>3.0180097958105114</v>
      </c>
      <c r="V270" s="7">
        <f t="shared" si="24"/>
        <v>0.5234610055708967</v>
      </c>
      <c r="W270" s="5">
        <v>0.49866747518436971</v>
      </c>
      <c r="X270" s="5">
        <v>1.693595443873128E-2</v>
      </c>
      <c r="Y270" s="6">
        <f>IF(Table1[[#This Row],[seagrass.mn.ssp126.2100]]="", "", (Table1[[#This Row],[seagrass.sd.ssp126.2100]]/Table1[[#This Row],[seagrass.mn.ssp126.2100]])^-1)</f>
        <v>29.444308969322329</v>
      </c>
      <c r="Z270" s="6">
        <f>IF(Table1[[#This Row],[seagrass.weights.ssp126.2100]]="","", Table1[[#This Row],[seagrass.weights.ssp126.2100]]*Table1[[#This Row],[seagrass.mn.ssp126.2100]])</f>
        <v>14.682919212280456</v>
      </c>
      <c r="AA270" s="5">
        <v>0.5270647241880253</v>
      </c>
      <c r="AB270" s="5">
        <v>1.6121652470717961E-2</v>
      </c>
      <c r="AC270" s="6">
        <f>IF(Table1[[#This Row],[corals.mn.ssp126.2100]]="","",(Table1[[#This Row],[corals.sd.ssp126.2100]]/Table1[[#This Row],[corals.mn.ssp126.2100]])^-1)</f>
        <v>32.692971464640003</v>
      </c>
      <c r="AD270" s="6">
        <f>IF( Table1[[#This Row],[Coral.weights.ssp126.2100]]="","", Table1[[#This Row],[Coral.weights.ssp126.2100]]*Table1[[#This Row],[corals.mn.ssp126.2100]])</f>
        <v>17.231311987897463</v>
      </c>
      <c r="AE270" s="5">
        <v>0.55758644076015573</v>
      </c>
      <c r="AF270" s="5">
        <v>0.1054531352640342</v>
      </c>
      <c r="AG270" s="8">
        <f>IF(Table1[[#This Row],[mangrove.mn.ssp126.2100]]="","",(Table1[[#This Row],[mangrove.sd.ssp126.2100]]/Table1[[#This Row],[mangrove.mn.ssp126.2100]])^-1)</f>
        <v>5.2875283353507445</v>
      </c>
      <c r="AH270" s="6">
        <f>IF(Table1[[#This Row],[mangrove.weights.ssp126.2100]]="","",Table1[[#This Row],[mangrove.weights.ssp126.2100]]*Table1[[#This Row],[mangrove.mn.ssp126.2100]])</f>
        <v>2.9482541049266926</v>
      </c>
      <c r="AI270" s="7">
        <f t="shared" si="25"/>
        <v>0.51705723666763304</v>
      </c>
      <c r="AJ270" s="5">
        <v>0.46786591306630249</v>
      </c>
      <c r="AK270" s="5">
        <v>1.5289471371010411E-2</v>
      </c>
      <c r="AL270" s="6">
        <f>IF(Table1[[#This Row],[seagrass.mn.ssp245.2050]]="","",(Table1[[#This Row],[seagrass.sd.ssp245.2050]]/Table1[[#This Row],[seagrass.mn.ssp245.2050]])^-1)</f>
        <v>30.600529064294481</v>
      </c>
      <c r="AM270" s="6">
        <f>IF(Table1[[#This Row],[seagrass.weights.ssp245.2050]]="","",Table1[[#This Row],[seagrass.weights.ssp245.2050]]*Table1[[#This Row],[seagrass.mn.ssp245.2050]])</f>
        <v>14.316944470978065</v>
      </c>
      <c r="AN270" s="5">
        <v>0.5</v>
      </c>
      <c r="AO270" s="5">
        <v>1.3281482592437459E-2</v>
      </c>
      <c r="AP270" s="6">
        <f>(Table1[[#This Row],[corals.sd.ssp245.2050]]/Table1[[#This Row],[corals.mn.ssp245.2050]])^-1</f>
        <v>37.646399528069438</v>
      </c>
      <c r="AQ270" s="6">
        <f>Table1[[#This Row],[coral.weights.ssp245.2050]]*Table1[[#This Row],[corals.mn.ssp245.2050]]</f>
        <v>18.823199764034719</v>
      </c>
      <c r="AR270" s="5">
        <v>0.51749168483381935</v>
      </c>
      <c r="AS270" s="5">
        <v>9.1256675184004127E-2</v>
      </c>
      <c r="AT270" s="8">
        <f>(Table1[[#This Row],[mangrove.sd.ssp245.2050]]/Table1[[#This Row],[mangrove.mn.ssp245.2050]])^-1</f>
        <v>5.6707269226101236</v>
      </c>
      <c r="AU270" s="8">
        <f>Table1[[#This Row],[mangrove.mn.ssp245.2050]]*Table1[[#This Row],[mangrove.weights.ssp245.2050]]</f>
        <v>2.9345540294140124</v>
      </c>
      <c r="AV270" s="7">
        <f t="shared" si="26"/>
        <v>0.4880389943796159</v>
      </c>
      <c r="AW270" s="5">
        <v>0.47666745030129798</v>
      </c>
      <c r="AX270" s="5">
        <v>9.4798894305623453E-4</v>
      </c>
      <c r="AY270" s="6">
        <f>(Table1[[#This Row],[seagrass.sd.ssp245.2100]]/Table1[[#This Row],[seagrass.mn.ssp245.2100]])^-1</f>
        <v>502.81963074860693</v>
      </c>
      <c r="AZ270" s="6">
        <f>Table1[[#This Row],[seagrass.weights.ssp245.2100]]*Table1[[#This Row],[seagrass.mn.ssp245.2100]]</f>
        <v>239.6777513503786</v>
      </c>
      <c r="BA270" s="5">
        <v>0.51190165693402423</v>
      </c>
      <c r="BB270" s="5">
        <v>5.3221628870656389E-3</v>
      </c>
      <c r="BC270" s="8">
        <f>(Table1[[#This Row],[corals.sd.ssp245.2100]]/Table1[[#This Row],[corals.mn.ssp245.2100]])^-1</f>
        <v>96.183012019059021</v>
      </c>
      <c r="BD270" s="8">
        <f>Table1[[#This Row],[corals.weights.ssp245.2100]]*Table1[[#This Row],[corals.mn.ssp245.2100]]</f>
        <v>49.236243221461478</v>
      </c>
      <c r="BE270" s="5">
        <v>0.54734420697920749</v>
      </c>
      <c r="BF270" s="5">
        <v>8.5904593405408E-2</v>
      </c>
      <c r="BG270" s="6">
        <f>(Table1[[#This Row],[mangrove.sd.ssp245.2100]]/Table1[[#This Row],[mangrove.mn.ssp245.2100]])^-1</f>
        <v>6.3715359712621629</v>
      </c>
      <c r="BH270" s="6">
        <f>Table1[[#This Row],[mangrove.weights.ssp245.2100]]*Table1[[#This Row],[mangrove.mn.ssp245.2100]]</f>
        <v>3.4874233034299831</v>
      </c>
      <c r="BI270" s="7">
        <f t="shared" si="27"/>
        <v>0.48300939839287438</v>
      </c>
      <c r="BJ270" s="5">
        <v>0.41375720566604368</v>
      </c>
      <c r="BK270" s="5">
        <v>1.0526597188309471E-3</v>
      </c>
      <c r="BL270" s="6">
        <f>(Table1[[#This Row],[seagrass.sd.ssp370.2050]]/Table1[[#This Row],[seagrass.mn.ssp370.2050]])^-1</f>
        <v>393.05883778430342</v>
      </c>
      <c r="BM270" s="6">
        <f>Table1[[#This Row],[seagrass.mn.ssp370.2050]]*Table1[[#This Row],[seagrass.weights.ssp370.2050]]</f>
        <v>162.63092638397615</v>
      </c>
      <c r="BN270" s="5">
        <v>0.45381416346816339</v>
      </c>
      <c r="BO270" s="5">
        <v>1.829144735290277E-3</v>
      </c>
      <c r="BP270" s="6">
        <f>(Table1[[#This Row],[corals.sd.ssp370.2050]]/Table1[[#This Row],[corals.mn.ssp370.2050]])^-1</f>
        <v>248.10183399518962</v>
      </c>
      <c r="BQ270" s="6">
        <f>Table1[[#This Row],[corals.weights.ssp370.2050]]*Table1[[#This Row],[corals.mn.ssp370.2050]]</f>
        <v>112.59212624944412</v>
      </c>
      <c r="BR270" s="5">
        <v>0.50028508851487463</v>
      </c>
      <c r="BS270" s="5">
        <v>0.1048181178617216</v>
      </c>
      <c r="BT270" s="6">
        <f>(Table1[[#This Row],[mangrove.sd.ssp370.2050]]/Table1[[#This Row],[mangrove.mn.ssp370.2050]])^-1</f>
        <v>4.7728875381531077</v>
      </c>
      <c r="BU270" s="6">
        <f>Table1[[#This Row],[mangrove.weights.ssp370.2050]]*Table1[[#This Row],[mangrove.mn.ssp370.2050]]</f>
        <v>2.3878044644964698</v>
      </c>
      <c r="BV270" s="7">
        <f t="shared" si="28"/>
        <v>0.42978237172129652</v>
      </c>
      <c r="BW270" s="5">
        <v>0.41819780715255811</v>
      </c>
      <c r="BX270" s="5">
        <v>1.0407926714188431E-3</v>
      </c>
      <c r="BY270" s="8">
        <f>(Table1[[#This Row],[seagrass.sd.ssp370.2100]]/Table1[[#This Row],[seagrass.mn.ssp370.2100]])^-1</f>
        <v>401.80702519979985</v>
      </c>
      <c r="BZ270" s="8">
        <f>Table1[[#This Row],[seagrass.imp.ssp370.2100]]*Table1[[#This Row],[seagrass.mn.ssp370.2100]]</f>
        <v>168.03481683704896</v>
      </c>
      <c r="CA270" s="5">
        <v>0.45897067663629082</v>
      </c>
      <c r="CB270" s="5">
        <f>NonZeroMin!$C$20</f>
        <v>8.8537505761509139E-4</v>
      </c>
      <c r="CC270" s="8">
        <f>(Table1[[#This Row],[corals.sd.ssp370.2100]]/Table1[[#This Row],[corals.mn.ssp370.2100]])^-1</f>
        <v>518.39124299774903</v>
      </c>
      <c r="CD270" s="8">
        <f>Table1[[#This Row],[corals.weights.ssp370.2100]]*Table1[[#This Row],[corals.mn.ssp370.2100]]</f>
        <v>237.92637956100472</v>
      </c>
      <c r="CE270" s="5">
        <v>0.54514605780133651</v>
      </c>
      <c r="CF270" s="5">
        <v>9.9068721973959897E-2</v>
      </c>
      <c r="CG270" s="12">
        <f>(Table1[[#This Row],[mangrove.sd.ssp370.2100]]/Table1[[#This Row],[mangrove.mn.ssp370.2100]])^-1</f>
        <v>5.5027060704853703</v>
      </c>
      <c r="CH270" s="17">
        <f>Table1[[#This Row],[mangrove.weights.ssp370.2100]]*Table1[[#This Row],[mangrove.mn.ssp370.2100]]</f>
        <v>2.9997785215645831</v>
      </c>
      <c r="CI270" s="9">
        <f t="shared" si="29"/>
        <v>0.44178518364744063</v>
      </c>
      <c r="CJ270" s="5"/>
      <c r="CL270" s="5"/>
      <c r="CM270" s="5"/>
      <c r="CP270" s="5"/>
      <c r="CT270" s="5"/>
    </row>
    <row r="271" spans="1:98" x14ac:dyDescent="0.25">
      <c r="A271" s="5" t="s">
        <v>314</v>
      </c>
      <c r="B271" s="5">
        <v>39.83934</v>
      </c>
      <c r="C271" s="5">
        <v>-6.0711019999999998</v>
      </c>
      <c r="E271" s="5">
        <v>0</v>
      </c>
      <c r="G271" s="5">
        <v>0</v>
      </c>
      <c r="I271" s="5">
        <v>0</v>
      </c>
      <c r="L271" s="6" t="str">
        <f>IF(Table1[[#This Row],[seagrass.mn.ssp126.2050]]="","",(Table1[[#This Row],[seagrass.sd.ssp126.2050]]/Table1[[#This Row],[seagrass.mn.ssp126.2050]])^-1)</f>
        <v/>
      </c>
      <c r="M271" s="6" t="str">
        <f>IF(Table1[[#This Row],[seagrass.weights.ssp126.2050]]="","",Table1[[#This Row],[seagrass.weights.ssp126.2050]]*Table1[[#This Row],[seagrass.mn.ssp126.2050]])</f>
        <v/>
      </c>
      <c r="P271" s="6" t="str">
        <f>IF(Table1[[#This Row],[corals.mn.ssp126.2050]]="","",(Table1[[#This Row],[corals.sd.ssp126.2050]]/Table1[[#This Row],[corals.mn.ssp126.2050]])^-1)</f>
        <v/>
      </c>
      <c r="Q271" s="6" t="str">
        <f>IF(Table1[[#This Row],[coral.weights.ssp126.2050]]="","",Table1[[#This Row],[coral.weights.ssp126.2050]]*Table1[[#This Row],[corals.mn.ssp126.2050]])</f>
        <v/>
      </c>
      <c r="T271" s="6" t="str">
        <f>IF(Table1[[#This Row],[mangrove.mn.ssp126.2050]]="","",(Table1[[#This Row],[mangrove.sd.ssp126.2050]]/Table1[[#This Row],[mangrove.mn.ssp126.2050]])^-1)</f>
        <v/>
      </c>
      <c r="U271" s="6" t="str">
        <f>IF(Table1[[#This Row],[mangrove.weights.ssp126.2050]]="","",Table1[[#This Row],[mangrove.weights.ssp126.2050]]*Table1[[#This Row],[mangrove.mn.ssp126.2050]])</f>
        <v/>
      </c>
      <c r="V271" s="7" t="e">
        <f t="shared" si="24"/>
        <v>#DIV/0!</v>
      </c>
      <c r="Y271" s="6" t="str">
        <f>IF(Table1[[#This Row],[seagrass.mn.ssp126.2100]]="", "", (Table1[[#This Row],[seagrass.sd.ssp126.2100]]/Table1[[#This Row],[seagrass.mn.ssp126.2100]])^-1)</f>
        <v/>
      </c>
      <c r="Z271" s="6" t="str">
        <f>IF(Table1[[#This Row],[seagrass.weights.ssp126.2100]]="","", Table1[[#This Row],[seagrass.weights.ssp126.2100]]*Table1[[#This Row],[seagrass.mn.ssp126.2100]])</f>
        <v/>
      </c>
      <c r="AC271" s="6" t="str">
        <f>IF(Table1[[#This Row],[corals.mn.ssp126.2100]]="","",(Table1[[#This Row],[corals.sd.ssp126.2100]]/Table1[[#This Row],[corals.mn.ssp126.2100]])^-1)</f>
        <v/>
      </c>
      <c r="AD271" s="6" t="str">
        <f>IF( Table1[[#This Row],[Coral.weights.ssp126.2100]]="","", Table1[[#This Row],[Coral.weights.ssp126.2100]]*Table1[[#This Row],[corals.mn.ssp126.2100]])</f>
        <v/>
      </c>
      <c r="AG271" s="8" t="str">
        <f>IF(Table1[[#This Row],[mangrove.mn.ssp126.2100]]="","",(Table1[[#This Row],[mangrove.sd.ssp126.2100]]/Table1[[#This Row],[mangrove.mn.ssp126.2100]])^-1)</f>
        <v/>
      </c>
      <c r="AH271" s="6" t="str">
        <f>IF(Table1[[#This Row],[mangrove.weights.ssp126.2100]]="","",Table1[[#This Row],[mangrove.weights.ssp126.2100]]*Table1[[#This Row],[mangrove.mn.ssp126.2100]])</f>
        <v/>
      </c>
      <c r="AI271" s="7" t="e">
        <f t="shared" si="25"/>
        <v>#DIV/0!</v>
      </c>
      <c r="AL271" s="6" t="str">
        <f>IF(Table1[[#This Row],[seagrass.mn.ssp245.2050]]="","",(Table1[[#This Row],[seagrass.sd.ssp245.2050]]/Table1[[#This Row],[seagrass.mn.ssp245.2050]])^-1)</f>
        <v/>
      </c>
      <c r="AM271" s="6" t="str">
        <f>IF(Table1[[#This Row],[seagrass.weights.ssp245.2050]]="","",Table1[[#This Row],[seagrass.weights.ssp245.2050]]*Table1[[#This Row],[seagrass.mn.ssp245.2050]])</f>
        <v/>
      </c>
      <c r="AS271" s="5"/>
      <c r="AT271" s="8"/>
      <c r="AU271" s="8"/>
      <c r="AV271" s="7" t="e">
        <f t="shared" si="26"/>
        <v>#DIV/0!</v>
      </c>
      <c r="AX271" s="5"/>
      <c r="AY271" s="6"/>
      <c r="AZ271" s="6"/>
      <c r="BB271" s="5"/>
      <c r="BC271" s="8"/>
      <c r="BD271" s="8"/>
      <c r="BE271" s="5"/>
      <c r="BF271" s="5"/>
      <c r="BG271" s="6"/>
      <c r="BH271" s="6"/>
      <c r="BI271" s="7" t="e">
        <f t="shared" si="27"/>
        <v>#DIV/0!</v>
      </c>
      <c r="BK271" s="5"/>
      <c r="BL271" s="6"/>
      <c r="BM271" s="6"/>
      <c r="BO271" s="5"/>
      <c r="BP271" s="6"/>
      <c r="BQ271" s="6"/>
      <c r="BR271" s="5"/>
      <c r="BS271" s="5"/>
      <c r="BT271" s="6"/>
      <c r="BU271" s="6"/>
      <c r="BV271" s="7" t="e">
        <f t="shared" si="28"/>
        <v>#DIV/0!</v>
      </c>
      <c r="BX271" s="5"/>
      <c r="BY271" s="8"/>
      <c r="BZ271" s="8"/>
      <c r="CA271" s="5"/>
      <c r="CB271" s="5"/>
      <c r="CC271" s="8"/>
      <c r="CD271" s="8"/>
      <c r="CE271" s="5"/>
      <c r="CF271" s="5"/>
      <c r="CG271" s="12"/>
      <c r="CH271" s="17"/>
      <c r="CI271" s="9" t="e">
        <f t="shared" si="29"/>
        <v>#DIV/0!</v>
      </c>
      <c r="CJ271" s="5"/>
      <c r="CL271" s="5"/>
      <c r="CM271" s="5"/>
      <c r="CP271" s="5"/>
      <c r="CT271" s="5"/>
    </row>
    <row r="272" spans="1:98" x14ac:dyDescent="0.25">
      <c r="A272" s="5" t="s">
        <v>315</v>
      </c>
      <c r="B272" s="5">
        <v>38.58934</v>
      </c>
      <c r="C272" s="5">
        <v>-6.3211019999999998</v>
      </c>
      <c r="E272" s="5">
        <v>0</v>
      </c>
      <c r="G272" s="5">
        <v>0</v>
      </c>
      <c r="I272" s="5">
        <v>0</v>
      </c>
      <c r="L272" s="6" t="str">
        <f>IF(Table1[[#This Row],[seagrass.mn.ssp126.2050]]="","",(Table1[[#This Row],[seagrass.sd.ssp126.2050]]/Table1[[#This Row],[seagrass.mn.ssp126.2050]])^-1)</f>
        <v/>
      </c>
      <c r="M272" s="6" t="str">
        <f>IF(Table1[[#This Row],[seagrass.weights.ssp126.2050]]="","",Table1[[#This Row],[seagrass.weights.ssp126.2050]]*Table1[[#This Row],[seagrass.mn.ssp126.2050]])</f>
        <v/>
      </c>
      <c r="P272" s="6" t="str">
        <f>IF(Table1[[#This Row],[corals.mn.ssp126.2050]]="","",(Table1[[#This Row],[corals.sd.ssp126.2050]]/Table1[[#This Row],[corals.mn.ssp126.2050]])^-1)</f>
        <v/>
      </c>
      <c r="Q272" s="6" t="str">
        <f>IF(Table1[[#This Row],[coral.weights.ssp126.2050]]="","",Table1[[#This Row],[coral.weights.ssp126.2050]]*Table1[[#This Row],[corals.mn.ssp126.2050]])</f>
        <v/>
      </c>
      <c r="T272" s="6" t="str">
        <f>IF(Table1[[#This Row],[mangrove.mn.ssp126.2050]]="","",(Table1[[#This Row],[mangrove.sd.ssp126.2050]]/Table1[[#This Row],[mangrove.mn.ssp126.2050]])^-1)</f>
        <v/>
      </c>
      <c r="U272" s="6" t="str">
        <f>IF(Table1[[#This Row],[mangrove.weights.ssp126.2050]]="","",Table1[[#This Row],[mangrove.weights.ssp126.2050]]*Table1[[#This Row],[mangrove.mn.ssp126.2050]])</f>
        <v/>
      </c>
      <c r="V272" s="7" t="e">
        <f t="shared" si="24"/>
        <v>#DIV/0!</v>
      </c>
      <c r="Y272" s="6" t="str">
        <f>IF(Table1[[#This Row],[seagrass.mn.ssp126.2100]]="", "", (Table1[[#This Row],[seagrass.sd.ssp126.2100]]/Table1[[#This Row],[seagrass.mn.ssp126.2100]])^-1)</f>
        <v/>
      </c>
      <c r="Z272" s="6" t="str">
        <f>IF(Table1[[#This Row],[seagrass.weights.ssp126.2100]]="","", Table1[[#This Row],[seagrass.weights.ssp126.2100]]*Table1[[#This Row],[seagrass.mn.ssp126.2100]])</f>
        <v/>
      </c>
      <c r="AC272" s="6" t="str">
        <f>IF(Table1[[#This Row],[corals.mn.ssp126.2100]]="","",(Table1[[#This Row],[corals.sd.ssp126.2100]]/Table1[[#This Row],[corals.mn.ssp126.2100]])^-1)</f>
        <v/>
      </c>
      <c r="AD272" s="6" t="str">
        <f>IF( Table1[[#This Row],[Coral.weights.ssp126.2100]]="","", Table1[[#This Row],[Coral.weights.ssp126.2100]]*Table1[[#This Row],[corals.mn.ssp126.2100]])</f>
        <v/>
      </c>
      <c r="AG272" s="8" t="str">
        <f>IF(Table1[[#This Row],[mangrove.mn.ssp126.2100]]="","",(Table1[[#This Row],[mangrove.sd.ssp126.2100]]/Table1[[#This Row],[mangrove.mn.ssp126.2100]])^-1)</f>
        <v/>
      </c>
      <c r="AH272" s="6" t="str">
        <f>IF(Table1[[#This Row],[mangrove.weights.ssp126.2100]]="","",Table1[[#This Row],[mangrove.weights.ssp126.2100]]*Table1[[#This Row],[mangrove.mn.ssp126.2100]])</f>
        <v/>
      </c>
      <c r="AI272" s="7" t="e">
        <f t="shared" si="25"/>
        <v>#DIV/0!</v>
      </c>
      <c r="AL272" s="6" t="str">
        <f>IF(Table1[[#This Row],[seagrass.mn.ssp245.2050]]="","",(Table1[[#This Row],[seagrass.sd.ssp245.2050]]/Table1[[#This Row],[seagrass.mn.ssp245.2050]])^-1)</f>
        <v/>
      </c>
      <c r="AM272" s="6" t="str">
        <f>IF(Table1[[#This Row],[seagrass.weights.ssp245.2050]]="","",Table1[[#This Row],[seagrass.weights.ssp245.2050]]*Table1[[#This Row],[seagrass.mn.ssp245.2050]])</f>
        <v/>
      </c>
      <c r="AS272" s="5"/>
      <c r="AT272" s="8"/>
      <c r="AU272" s="8"/>
      <c r="AV272" s="7" t="e">
        <f t="shared" si="26"/>
        <v>#DIV/0!</v>
      </c>
      <c r="AX272" s="5"/>
      <c r="AY272" s="6"/>
      <c r="AZ272" s="6"/>
      <c r="BB272" s="5"/>
      <c r="BC272" s="8"/>
      <c r="BD272" s="8"/>
      <c r="BE272" s="5"/>
      <c r="BF272" s="5"/>
      <c r="BG272" s="6"/>
      <c r="BH272" s="6"/>
      <c r="BI272" s="7" t="e">
        <f t="shared" si="27"/>
        <v>#DIV/0!</v>
      </c>
      <c r="BK272" s="5"/>
      <c r="BL272" s="6"/>
      <c r="BM272" s="6"/>
      <c r="BO272" s="5"/>
      <c r="BP272" s="6"/>
      <c r="BQ272" s="6"/>
      <c r="BR272" s="5"/>
      <c r="BS272" s="5"/>
      <c r="BT272" s="6"/>
      <c r="BU272" s="6"/>
      <c r="BV272" s="7" t="e">
        <f t="shared" si="28"/>
        <v>#DIV/0!</v>
      </c>
      <c r="BX272" s="5"/>
      <c r="BY272" s="8"/>
      <c r="BZ272" s="8"/>
      <c r="CA272" s="5"/>
      <c r="CB272" s="5"/>
      <c r="CC272" s="8"/>
      <c r="CD272" s="8"/>
      <c r="CE272" s="5"/>
      <c r="CF272" s="5"/>
      <c r="CG272" s="12"/>
      <c r="CH272" s="17"/>
      <c r="CI272" s="9" t="e">
        <f t="shared" si="29"/>
        <v>#DIV/0!</v>
      </c>
      <c r="CJ272" s="5"/>
      <c r="CL272" s="5"/>
      <c r="CM272" s="5"/>
      <c r="CP272" s="5"/>
      <c r="CT272" s="5"/>
    </row>
    <row r="273" spans="1:98" x14ac:dyDescent="0.25">
      <c r="A273" s="5" t="s">
        <v>316</v>
      </c>
      <c r="B273" s="5">
        <v>38.83934</v>
      </c>
      <c r="C273" s="5">
        <v>-6.3211019999999998</v>
      </c>
      <c r="D273" s="5">
        <v>900000</v>
      </c>
      <c r="E273" s="5">
        <v>1</v>
      </c>
      <c r="F273" s="5">
        <v>370000</v>
      </c>
      <c r="G273" s="5">
        <v>1</v>
      </c>
      <c r="H273" s="5">
        <v>13460000</v>
      </c>
      <c r="I273" s="5">
        <v>1</v>
      </c>
      <c r="J273" s="5">
        <v>0.68198110751789454</v>
      </c>
      <c r="K273" s="28">
        <f>NonZeroMin!$C$2</f>
        <v>9.6277348665939669E-4</v>
      </c>
      <c r="L273" s="6">
        <f>IF(Table1[[#This Row],[seagrass.mn.ssp126.2050]]="","",(Table1[[#This Row],[seagrass.sd.ssp126.2050]]/Table1[[#This Row],[seagrass.mn.ssp126.2050]])^-1)</f>
        <v>708.35052789437793</v>
      </c>
      <c r="M273" s="6">
        <f>IF(Table1[[#This Row],[seagrass.weights.ssp126.2050]]="","",Table1[[#This Row],[seagrass.weights.ssp126.2050]]*Table1[[#This Row],[seagrass.mn.ssp126.2050]])</f>
        <v>483.08167752429313</v>
      </c>
      <c r="N273" s="5">
        <v>0.68714546842932744</v>
      </c>
      <c r="O273" s="5">
        <f>NonZeroMin!$C$3</f>
        <v>8.8608041434714289E-4</v>
      </c>
      <c r="P273" s="6">
        <f>IF(Table1[[#This Row],[corals.mn.ssp126.2050]]="","",(Table1[[#This Row],[corals.sd.ssp126.2050]]/Table1[[#This Row],[corals.mn.ssp126.2050]])^-1)</f>
        <v>775.48883521549328</v>
      </c>
      <c r="Q273" s="6">
        <f>IF(Table1[[#This Row],[coral.weights.ssp126.2050]]="","",Table1[[#This Row],[coral.weights.ssp126.2050]]*Table1[[#This Row],[corals.mn.ssp126.2050]])</f>
        <v>532.8736389358636</v>
      </c>
      <c r="R273" s="5">
        <v>0.55575626989724713</v>
      </c>
      <c r="S273" s="5">
        <v>0.2056215623632541</v>
      </c>
      <c r="T273" s="6">
        <f>IF(Table1[[#This Row],[mangrove.mn.ssp126.2050]]="","",(Table1[[#This Row],[mangrove.sd.ssp126.2050]]/Table1[[#This Row],[mangrove.mn.ssp126.2050]])^-1)</f>
        <v>2.7028112397835002</v>
      </c>
      <c r="U273" s="6">
        <f>IF(Table1[[#This Row],[mangrove.weights.ssp126.2050]]="","",Table1[[#This Row],[mangrove.weights.ssp126.2050]]*Table1[[#This Row],[mangrove.mn.ssp126.2050]])</f>
        <v>1.5021042928584321</v>
      </c>
      <c r="V273" s="7">
        <f t="shared" si="24"/>
        <v>0.6844457145645001</v>
      </c>
      <c r="W273" s="5">
        <v>0.68198110751789454</v>
      </c>
      <c r="X273" s="5">
        <f>NonZeroMin!$C$5</f>
        <v>9.4124857450742275E-4</v>
      </c>
      <c r="Y273" s="6">
        <f>IF(Table1[[#This Row],[seagrass.mn.ssp126.2100]]="", "", (Table1[[#This Row],[seagrass.sd.ssp126.2100]]/Table1[[#This Row],[seagrass.mn.ssp126.2100]])^-1)</f>
        <v>724.54941870673326</v>
      </c>
      <c r="Z273" s="6">
        <f>IF(Table1[[#This Row],[seagrass.weights.ssp126.2100]]="","", Table1[[#This Row],[seagrass.weights.ssp126.2100]]*Table1[[#This Row],[seagrass.mn.ssp126.2100]])</f>
        <v>494.12901502106462</v>
      </c>
      <c r="AA273" s="5">
        <v>0.68714546842932744</v>
      </c>
      <c r="AB273" s="5">
        <f>NonZeroMin!$C$6</f>
        <v>9.0900273914041208E-4</v>
      </c>
      <c r="AC273" s="6">
        <f>IF(Table1[[#This Row],[corals.mn.ssp126.2100]]="","",(Table1[[#This Row],[corals.sd.ssp126.2100]]/Table1[[#This Row],[corals.mn.ssp126.2100]])^-1)</f>
        <v>755.93333093706474</v>
      </c>
      <c r="AD273" s="6">
        <f>IF( Table1[[#This Row],[Coral.weights.ssp126.2100]]="","", Table1[[#This Row],[Coral.weights.ssp126.2100]]*Table1[[#This Row],[corals.mn.ssp126.2100]])</f>
        <v>519.43616278809111</v>
      </c>
      <c r="AE273" s="5">
        <v>0.55881722094769548</v>
      </c>
      <c r="AF273" s="5">
        <v>0.20705895868191879</v>
      </c>
      <c r="AG273" s="8">
        <f>IF(Table1[[#This Row],[mangrove.mn.ssp126.2100]]="","",(Table1[[#This Row],[mangrove.sd.ssp126.2100]]/Table1[[#This Row],[mangrove.mn.ssp126.2100]])^-1)</f>
        <v>2.6988314077544602</v>
      </c>
      <c r="AH273" s="6">
        <f>IF(Table1[[#This Row],[mangrove.weights.ssp126.2100]]="","",Table1[[#This Row],[mangrove.weights.ssp126.2100]]*Table1[[#This Row],[mangrove.mn.ssp126.2100]])</f>
        <v>1.5081534670877041</v>
      </c>
      <c r="AI273" s="7">
        <f t="shared" si="25"/>
        <v>0.68438911610308195</v>
      </c>
      <c r="AJ273" s="5">
        <v>0.68198110751789454</v>
      </c>
      <c r="AK273" s="5">
        <f>NonZeroMin!$C$9</f>
        <v>9.4246577305150765E-4</v>
      </c>
      <c r="AL273" s="6">
        <f>IF(Table1[[#This Row],[seagrass.mn.ssp245.2050]]="","",(Table1[[#This Row],[seagrass.sd.ssp245.2050]]/Table1[[#This Row],[seagrass.mn.ssp245.2050]])^-1)</f>
        <v>723.61366005874356</v>
      </c>
      <c r="AM273" s="6">
        <f>IF(Table1[[#This Row],[seagrass.weights.ssp245.2050]]="","",Table1[[#This Row],[seagrass.weights.ssp245.2050]]*Table1[[#This Row],[seagrass.mn.ssp245.2050]])</f>
        <v>493.4908453019392</v>
      </c>
      <c r="AN273" s="5">
        <v>0.68714546842932744</v>
      </c>
      <c r="AO273" s="5">
        <f>NonZeroMin!$C$10</f>
        <v>8.871730941705804E-4</v>
      </c>
      <c r="AP273" s="6">
        <f>(Table1[[#This Row],[corals.sd.ssp245.2050]]/Table1[[#This Row],[corals.mn.ssp245.2050]])^-1</f>
        <v>774.53371043870641</v>
      </c>
      <c r="AQ273" s="6">
        <f>Table1[[#This Row],[coral.weights.ssp245.2050]]*Table1[[#This Row],[corals.mn.ssp245.2050]]</f>
        <v>532.21732927370999</v>
      </c>
      <c r="AR273" s="5">
        <v>0.52167083870692088</v>
      </c>
      <c r="AS273" s="5">
        <v>0.18066518277252869</v>
      </c>
      <c r="AT273" s="8">
        <f>(Table1[[#This Row],[mangrove.sd.ssp245.2050]]/Table1[[#This Row],[mangrove.mn.ssp245.2050]])^-1</f>
        <v>2.8875006833150825</v>
      </c>
      <c r="AU273" s="8">
        <f>Table1[[#This Row],[mangrove.mn.ssp245.2050]]*Table1[[#This Row],[mangrove.weights.ssp245.2050]]</f>
        <v>1.5063249032317862</v>
      </c>
      <c r="AV273" s="7">
        <f t="shared" si="26"/>
        <v>0.6843375321925993</v>
      </c>
      <c r="AW273" s="5">
        <v>0.68198110751789454</v>
      </c>
      <c r="AX273" s="5">
        <f>NonZeroMin!$C$12</f>
        <v>9.4048968592101831E-4</v>
      </c>
      <c r="AY273" s="6">
        <f>(Table1[[#This Row],[seagrass.sd.ssp245.2100]]/Table1[[#This Row],[seagrass.mn.ssp245.2100]])^-1</f>
        <v>725.13406337894367</v>
      </c>
      <c r="AZ273" s="6">
        <f>Table1[[#This Row],[seagrass.weights.ssp245.2100]]*Table1[[#This Row],[seagrass.mn.ssp245.2100]]</f>
        <v>494.52773164212311</v>
      </c>
      <c r="BA273" s="5">
        <v>0.68714546842932744</v>
      </c>
      <c r="BB273" s="5">
        <f>NonZeroMin!$C$13</f>
        <v>8.8505487379242798E-4</v>
      </c>
      <c r="BC273" s="8">
        <f>(Table1[[#This Row],[corals.sd.ssp245.2100]]/Table1[[#This Row],[corals.mn.ssp245.2100]])^-1</f>
        <v>776.38741820033613</v>
      </c>
      <c r="BD273" s="8">
        <f>Table1[[#This Row],[corals.weights.ssp245.2100]]*Table1[[#This Row],[corals.mn.ssp245.2100]]</f>
        <v>533.49109616190606</v>
      </c>
      <c r="BE273" s="5">
        <v>0.55709935095235019</v>
      </c>
      <c r="BF273" s="5">
        <v>9.697904370132146E-2</v>
      </c>
      <c r="BG273" s="6">
        <f>(Table1[[#This Row],[mangrove.sd.ssp245.2100]]/Table1[[#This Row],[mangrove.mn.ssp245.2100]])^-1</f>
        <v>5.7445333516395465</v>
      </c>
      <c r="BH273" s="6">
        <f>Table1[[#This Row],[mangrove.weights.ssp245.2100]]*Table1[[#This Row],[mangrove.mn.ssp245.2100]]</f>
        <v>3.2002758017225204</v>
      </c>
      <c r="BI273" s="7">
        <f t="shared" si="27"/>
        <v>0.68416529888588662</v>
      </c>
      <c r="BJ273" s="5">
        <v>0.68198110751789454</v>
      </c>
      <c r="BK273" s="5">
        <f>NonZeroMin!$C$16</f>
        <v>9.4033807947367773E-4</v>
      </c>
      <c r="BL273" s="6">
        <f>(Table1[[#This Row],[seagrass.sd.ssp370.2050]]/Table1[[#This Row],[seagrass.mn.ssp370.2050]])^-1</f>
        <v>725.25097345798247</v>
      </c>
      <c r="BM273" s="6">
        <f>Table1[[#This Row],[seagrass.mn.ssp370.2050]]*Table1[[#This Row],[seagrass.weights.ssp370.2050]]</f>
        <v>494.60746210730599</v>
      </c>
      <c r="BN273" s="5">
        <v>0.68714546842932744</v>
      </c>
      <c r="BO273" s="5">
        <f>NonZeroMin!$C$17</f>
        <v>8.8537505761509139E-4</v>
      </c>
      <c r="BP273" s="6">
        <f>(Table1[[#This Row],[corals.sd.ssp370.2050]]/Table1[[#This Row],[corals.mn.ssp370.2050]])^-1</f>
        <v>776.10664827205642</v>
      </c>
      <c r="BQ273" s="6">
        <f>Table1[[#This Row],[corals.weights.ssp370.2050]]*Table1[[#This Row],[corals.mn.ssp370.2050]]</f>
        <v>533.29816637801753</v>
      </c>
      <c r="BR273" s="5">
        <v>0.49045091686327852</v>
      </c>
      <c r="BS273" s="5">
        <v>0.17994553198766811</v>
      </c>
      <c r="BT273" s="6">
        <f>(Table1[[#This Row],[mangrove.sd.ssp370.2050]]/Table1[[#This Row],[mangrove.mn.ssp370.2050]])^-1</f>
        <v>2.7255520681496543</v>
      </c>
      <c r="BU273" s="6">
        <f>Table1[[#This Row],[mangrove.weights.ssp370.2050]]*Table1[[#This Row],[mangrove.mn.ssp370.2050]]</f>
        <v>1.3367495107826028</v>
      </c>
      <c r="BV273" s="7">
        <f t="shared" si="28"/>
        <v>0.68429884458916601</v>
      </c>
      <c r="BW273" s="5">
        <v>0.68198110751789454</v>
      </c>
      <c r="BX273" s="5">
        <f>NonZeroMin!$C$19</f>
        <v>9.4033807947367773E-4</v>
      </c>
      <c r="BY273" s="8">
        <f>(Table1[[#This Row],[seagrass.sd.ssp370.2100]]/Table1[[#This Row],[seagrass.mn.ssp370.2100]])^-1</f>
        <v>725.25097345798247</v>
      </c>
      <c r="BZ273" s="8">
        <f>Table1[[#This Row],[seagrass.imp.ssp370.2100]]*Table1[[#This Row],[seagrass.mn.ssp370.2100]]</f>
        <v>494.60746210730599</v>
      </c>
      <c r="CA273" s="5">
        <v>0.68714546842932744</v>
      </c>
      <c r="CB273" s="5">
        <f>NonZeroMin!$C$20</f>
        <v>8.8537505761509139E-4</v>
      </c>
      <c r="CC273" s="8">
        <f>(Table1[[#This Row],[corals.sd.ssp370.2100]]/Table1[[#This Row],[corals.mn.ssp370.2100]])^-1</f>
        <v>776.10664827205642</v>
      </c>
      <c r="CD273" s="8">
        <f>Table1[[#This Row],[corals.weights.ssp370.2100]]*Table1[[#This Row],[corals.mn.ssp370.2100]]</f>
        <v>533.29816637801753</v>
      </c>
      <c r="CE273" s="5">
        <v>0.50498831698098623</v>
      </c>
      <c r="CF273" s="5">
        <v>0.1714387490659284</v>
      </c>
      <c r="CG273" s="12">
        <f>(Table1[[#This Row],[mangrove.sd.ssp370.2100]]/Table1[[#This Row],[mangrove.mn.ssp370.2100]])^-1</f>
        <v>2.9455903040145737</v>
      </c>
      <c r="CH273" s="17">
        <f>Table1[[#This Row],[mangrove.weights.ssp370.2100]]*Table1[[#This Row],[mangrove.mn.ssp370.2100]]</f>
        <v>1.4874886901398312</v>
      </c>
      <c r="CI273" s="9">
        <f t="shared" si="29"/>
        <v>0.68429895578269939</v>
      </c>
      <c r="CJ273" s="5"/>
      <c r="CL273" s="5"/>
      <c r="CM273" s="5"/>
      <c r="CP273" s="5"/>
      <c r="CT273" s="5"/>
    </row>
    <row r="274" spans="1:98" x14ac:dyDescent="0.25">
      <c r="A274" s="5" t="s">
        <v>317</v>
      </c>
      <c r="B274" s="5">
        <v>39.08934</v>
      </c>
      <c r="C274" s="5">
        <v>-6.3211019999999998</v>
      </c>
      <c r="D274" s="5">
        <v>10610000</v>
      </c>
      <c r="E274" s="5">
        <v>1</v>
      </c>
      <c r="F274" s="5">
        <v>3790000</v>
      </c>
      <c r="G274" s="5">
        <v>1</v>
      </c>
      <c r="H274" s="5">
        <v>280000</v>
      </c>
      <c r="I274" s="5">
        <v>1</v>
      </c>
      <c r="J274" s="5">
        <v>0.41074967557615533</v>
      </c>
      <c r="K274" s="5">
        <v>5.3059495611963107E-3</v>
      </c>
      <c r="L274" s="6">
        <f>IF(Table1[[#This Row],[seagrass.mn.ssp126.2050]]="","",(Table1[[#This Row],[seagrass.sd.ssp126.2050]]/Table1[[#This Row],[seagrass.mn.ssp126.2050]])^-1)</f>
        <v>77.413038107272413</v>
      </c>
      <c r="M274" s="6">
        <f>IF(Table1[[#This Row],[seagrass.weights.ssp126.2050]]="","",Table1[[#This Row],[seagrass.weights.ssp126.2050]]*Table1[[#This Row],[seagrass.mn.ssp126.2050]])</f>
        <v>31.797380287926693</v>
      </c>
      <c r="N274" s="5">
        <v>0.46519767564652209</v>
      </c>
      <c r="O274" s="5">
        <v>2.528695868383439E-2</v>
      </c>
      <c r="P274" s="6">
        <f>IF(Table1[[#This Row],[corals.mn.ssp126.2050]]="","",(Table1[[#This Row],[corals.sd.ssp126.2050]]/Table1[[#This Row],[corals.mn.ssp126.2050]])^-1)</f>
        <v>18.396742821584024</v>
      </c>
      <c r="Q274" s="6">
        <f>IF(Table1[[#This Row],[coral.weights.ssp126.2050]]="","",Table1[[#This Row],[coral.weights.ssp126.2050]]*Table1[[#This Row],[corals.mn.ssp126.2050]])</f>
        <v>8.5581220000677281</v>
      </c>
      <c r="R274" s="5">
        <v>0.44567942467657018</v>
      </c>
      <c r="S274" s="5">
        <v>0.12505903571123711</v>
      </c>
      <c r="T274" s="6">
        <f>IF(Table1[[#This Row],[mangrove.mn.ssp126.2050]]="","",(Table1[[#This Row],[mangrove.sd.ssp126.2050]]/Table1[[#This Row],[mangrove.mn.ssp126.2050]])^-1)</f>
        <v>3.5637522882045056</v>
      </c>
      <c r="U274" s="6">
        <f>IF(Table1[[#This Row],[mangrove.weights.ssp126.2050]]="","",Table1[[#This Row],[mangrove.weights.ssp126.2050]]*Table1[[#This Row],[mangrove.mn.ssp126.2050]])</f>
        <v>1.5882910694967947</v>
      </c>
      <c r="V274" s="7">
        <f t="shared" si="24"/>
        <v>0.42208213796598809</v>
      </c>
      <c r="W274" s="5">
        <v>0.40546486164218393</v>
      </c>
      <c r="X274" s="5">
        <v>4.3077772872547274E-3</v>
      </c>
      <c r="Y274" s="6">
        <f>IF(Table1[[#This Row],[seagrass.mn.ssp126.2100]]="", "", (Table1[[#This Row],[seagrass.sd.ssp126.2100]]/Table1[[#This Row],[seagrass.mn.ssp126.2100]])^-1)</f>
        <v>94.123914632685128</v>
      </c>
      <c r="Z274" s="6">
        <f>IF(Table1[[#This Row],[seagrass.weights.ssp126.2100]]="","", Table1[[#This Row],[seagrass.weights.ssp126.2100]]*Table1[[#This Row],[seagrass.mn.ssp126.2100]])</f>
        <v>38.163940023762407</v>
      </c>
      <c r="AA274" s="5">
        <v>0.45807167007082122</v>
      </c>
      <c r="AB274" s="5">
        <v>2.8242876298694351E-2</v>
      </c>
      <c r="AC274" s="6">
        <f>IF(Table1[[#This Row],[corals.mn.ssp126.2100]]="","",(Table1[[#This Row],[corals.sd.ssp126.2100]]/Table1[[#This Row],[corals.mn.ssp126.2100]])^-1)</f>
        <v>16.21901626542186</v>
      </c>
      <c r="AD274" s="6">
        <f>IF( Table1[[#This Row],[Coral.weights.ssp126.2100]]="","", Table1[[#This Row],[Coral.weights.ssp126.2100]]*Table1[[#This Row],[corals.mn.ssp126.2100]])</f>
        <v>7.4294718676076057</v>
      </c>
      <c r="AE274" s="5">
        <v>0.4440392473293524</v>
      </c>
      <c r="AF274" s="5">
        <v>0.14020694688827159</v>
      </c>
      <c r="AG274" s="8">
        <f>IF(Table1[[#This Row],[mangrove.mn.ssp126.2100]]="","",(Table1[[#This Row],[mangrove.sd.ssp126.2100]]/Table1[[#This Row],[mangrove.mn.ssp126.2100]])^-1)</f>
        <v>3.167027434690517</v>
      </c>
      <c r="AH274" s="6">
        <f>IF(Table1[[#This Row],[mangrove.weights.ssp126.2100]]="","",Table1[[#This Row],[mangrove.weights.ssp126.2100]]*Table1[[#This Row],[mangrove.mn.ssp126.2100]])</f>
        <v>1.406284478371387</v>
      </c>
      <c r="AI274" s="7">
        <f t="shared" si="25"/>
        <v>0.41405791227536148</v>
      </c>
      <c r="AJ274" s="5">
        <v>0.39384769878125869</v>
      </c>
      <c r="AK274" s="5">
        <v>3.347272965449313E-3</v>
      </c>
      <c r="AL274" s="6">
        <f>IF(Table1[[#This Row],[seagrass.mn.ssp245.2050]]="","",(Table1[[#This Row],[seagrass.sd.ssp245.2050]]/Table1[[#This Row],[seagrass.mn.ssp245.2050]])^-1)</f>
        <v>117.66225905283812</v>
      </c>
      <c r="AM274" s="6">
        <f>IF(Table1[[#This Row],[seagrass.weights.ssp245.2050]]="","",Table1[[#This Row],[seagrass.weights.ssp245.2050]]*Table1[[#This Row],[seagrass.mn.ssp245.2050]])</f>
        <v>46.34100996136462</v>
      </c>
      <c r="AN274" s="5">
        <v>0.4537570058906345</v>
      </c>
      <c r="AO274" s="5">
        <v>1.2809986020057741E-2</v>
      </c>
      <c r="AP274" s="6">
        <f>(Table1[[#This Row],[corals.sd.ssp245.2050]]/Table1[[#This Row],[corals.mn.ssp245.2050]])^-1</f>
        <v>35.422131232629496</v>
      </c>
      <c r="AQ274" s="6">
        <f>Table1[[#This Row],[coral.weights.ssp245.2050]]*Table1[[#This Row],[corals.mn.ssp245.2050]]</f>
        <v>16.073040210383091</v>
      </c>
      <c r="AR274" s="5">
        <v>0.45497366645962539</v>
      </c>
      <c r="AS274" s="5">
        <v>0.16229293211211851</v>
      </c>
      <c r="AT274" s="8">
        <f>(Table1[[#This Row],[mangrove.sd.ssp245.2050]]/Table1[[#This Row],[mangrove.mn.ssp245.2050]])^-1</f>
        <v>2.8034102319706147</v>
      </c>
      <c r="AU274" s="8">
        <f>Table1[[#This Row],[mangrove.mn.ssp245.2050]]*Table1[[#This Row],[mangrove.weights.ssp245.2050]]</f>
        <v>1.2754778318300994</v>
      </c>
      <c r="AV274" s="7">
        <f t="shared" si="26"/>
        <v>0.40856005275700358</v>
      </c>
      <c r="AW274" s="5">
        <v>0.39927249519225311</v>
      </c>
      <c r="AX274" s="5">
        <v>8.7761736101375724E-3</v>
      </c>
      <c r="AY274" s="6">
        <f>(Table1[[#This Row],[seagrass.sd.ssp245.2100]]/Table1[[#This Row],[seagrass.mn.ssp245.2100]])^-1</f>
        <v>45.495054328807228</v>
      </c>
      <c r="AZ274" s="6">
        <f>Table1[[#This Row],[seagrass.weights.ssp245.2100]]*Table1[[#This Row],[seagrass.mn.ssp245.2100]]</f>
        <v>18.164923860769978</v>
      </c>
      <c r="BA274" s="5">
        <v>0.4703817041209048</v>
      </c>
      <c r="BB274" s="5">
        <v>1.7955635307634051E-2</v>
      </c>
      <c r="BC274" s="8">
        <f>(Table1[[#This Row],[corals.sd.ssp245.2100]]/Table1[[#This Row],[corals.mn.ssp245.2100]])^-1</f>
        <v>26.196884491239164</v>
      </c>
      <c r="BD274" s="8">
        <f>Table1[[#This Row],[corals.weights.ssp245.2100]]*Table1[[#This Row],[corals.mn.ssp245.2100]]</f>
        <v>12.32253516964758</v>
      </c>
      <c r="BE274" s="5">
        <v>0.44870582166710149</v>
      </c>
      <c r="BF274" s="5">
        <v>0.19302288152634681</v>
      </c>
      <c r="BG274" s="6">
        <f>(Table1[[#This Row],[mangrove.sd.ssp245.2100]]/Table1[[#This Row],[mangrove.mn.ssp245.2100]])^-1</f>
        <v>2.3246250295245701</v>
      </c>
      <c r="BH274" s="6">
        <f>Table1[[#This Row],[mangrove.weights.ssp245.2100]]*Table1[[#This Row],[mangrove.mn.ssp245.2100]]</f>
        <v>1.0430727839407323</v>
      </c>
      <c r="BI274" s="7">
        <f t="shared" si="27"/>
        <v>0.42599291529447381</v>
      </c>
      <c r="BJ274" s="5">
        <v>0.50731529401588105</v>
      </c>
      <c r="BK274" s="5">
        <v>2.8228853387705409E-3</v>
      </c>
      <c r="BL274" s="6">
        <f>(Table1[[#This Row],[seagrass.sd.ssp370.2050]]/Table1[[#This Row],[seagrass.mn.ssp370.2050]])^-1</f>
        <v>179.71516130968092</v>
      </c>
      <c r="BM274" s="6">
        <f>Table1[[#This Row],[seagrass.mn.ssp370.2050]]*Table1[[#This Row],[seagrass.weights.ssp370.2050]]</f>
        <v>91.172249898932265</v>
      </c>
      <c r="BN274" s="5">
        <v>0.53463499874736686</v>
      </c>
      <c r="BO274" s="5">
        <v>3.6061984528447171E-3</v>
      </c>
      <c r="BP274" s="6">
        <f>(Table1[[#This Row],[corals.sd.ssp370.2050]]/Table1[[#This Row],[corals.mn.ssp370.2050]])^-1</f>
        <v>148.25445846598512</v>
      </c>
      <c r="BQ274" s="6">
        <f>Table1[[#This Row],[corals.weights.ssp370.2050]]*Table1[[#This Row],[corals.mn.ssp370.2050]]</f>
        <v>79.262022216253513</v>
      </c>
      <c r="BR274" s="5">
        <v>0.47909849711519042</v>
      </c>
      <c r="BS274" s="5">
        <v>0.16014681892433119</v>
      </c>
      <c r="BT274" s="6">
        <f>(Table1[[#This Row],[mangrove.sd.ssp370.2050]]/Table1[[#This Row],[mangrove.mn.ssp370.2050]])^-1</f>
        <v>2.9916204413748786</v>
      </c>
      <c r="BU274" s="6">
        <f>Table1[[#This Row],[mangrove.weights.ssp370.2050]]*Table1[[#This Row],[mangrove.mn.ssp370.2050]]</f>
        <v>1.433280857401787</v>
      </c>
      <c r="BV274" s="7">
        <f t="shared" si="28"/>
        <v>0.51929812947243792</v>
      </c>
      <c r="BW274" s="5">
        <v>0.50731529401588105</v>
      </c>
      <c r="BX274" s="5">
        <v>2.8228853387705409E-3</v>
      </c>
      <c r="BY274" s="8">
        <f>(Table1[[#This Row],[seagrass.sd.ssp370.2100]]/Table1[[#This Row],[seagrass.mn.ssp370.2100]])^-1</f>
        <v>179.71516130968092</v>
      </c>
      <c r="BZ274" s="8">
        <f>Table1[[#This Row],[seagrass.imp.ssp370.2100]]*Table1[[#This Row],[seagrass.mn.ssp370.2100]]</f>
        <v>91.172249898932265</v>
      </c>
      <c r="CA274" s="5">
        <v>0.53463499874736686</v>
      </c>
      <c r="CB274" s="5">
        <v>3.6061984528447171E-3</v>
      </c>
      <c r="CC274" s="8">
        <f>(Table1[[#This Row],[corals.sd.ssp370.2100]]/Table1[[#This Row],[corals.mn.ssp370.2100]])^-1</f>
        <v>148.25445846598512</v>
      </c>
      <c r="CD274" s="8">
        <f>Table1[[#This Row],[corals.weights.ssp370.2100]]*Table1[[#This Row],[corals.mn.ssp370.2100]]</f>
        <v>79.262022216253513</v>
      </c>
      <c r="CE274" s="5">
        <v>0.4801520132114675</v>
      </c>
      <c r="CF274" s="5">
        <v>0.16623592582298691</v>
      </c>
      <c r="CG274" s="12">
        <f>(Table1[[#This Row],[mangrove.sd.ssp370.2100]]/Table1[[#This Row],[mangrove.mn.ssp370.2100]])^-1</f>
        <v>2.8883769307649421</v>
      </c>
      <c r="CH274" s="17">
        <f>Table1[[#This Row],[mangrove.weights.ssp370.2100]]*Table1[[#This Row],[mangrove.mn.ssp370.2100]]</f>
        <v>1.3868599982203464</v>
      </c>
      <c r="CI274" s="9">
        <f t="shared" si="29"/>
        <v>0.51931987083226627</v>
      </c>
      <c r="CJ274" s="5"/>
      <c r="CL274" s="5"/>
      <c r="CM274" s="5"/>
      <c r="CP274" s="5"/>
      <c r="CT274" s="5"/>
    </row>
    <row r="275" spans="1:98" x14ac:dyDescent="0.25">
      <c r="A275" s="5" t="s">
        <v>318</v>
      </c>
      <c r="B275" s="5">
        <v>39.33934</v>
      </c>
      <c r="C275" s="5">
        <v>-6.3211019999999998</v>
      </c>
      <c r="D275" s="5">
        <v>23470000</v>
      </c>
      <c r="E275" s="5">
        <v>1</v>
      </c>
      <c r="F275" s="5">
        <v>16340000</v>
      </c>
      <c r="G275" s="5">
        <v>1</v>
      </c>
      <c r="H275" s="5">
        <v>17900000</v>
      </c>
      <c r="I275" s="5">
        <v>1</v>
      </c>
      <c r="J275" s="5">
        <v>0.55191968170030092</v>
      </c>
      <c r="K275" s="5">
        <v>8.8169391362148304E-3</v>
      </c>
      <c r="L275" s="6">
        <f>IF(Table1[[#This Row],[seagrass.mn.ssp126.2050]]="","",(Table1[[#This Row],[seagrass.sd.ssp126.2050]]/Table1[[#This Row],[seagrass.mn.ssp126.2050]])^-1)</f>
        <v>62.597651313406217</v>
      </c>
      <c r="M275" s="6">
        <f>IF(Table1[[#This Row],[seagrass.weights.ssp126.2050]]="","",Table1[[#This Row],[seagrass.weights.ssp126.2050]]*Table1[[#This Row],[seagrass.mn.ssp126.2050]])</f>
        <v>34.548875788081581</v>
      </c>
      <c r="N275" s="5">
        <v>0.59352577605346657</v>
      </c>
      <c r="O275" s="5">
        <v>2.0251115291862638E-3</v>
      </c>
      <c r="P275" s="6">
        <f>IF(Table1[[#This Row],[corals.mn.ssp126.2050]]="","",(Table1[[#This Row],[corals.sd.ssp126.2050]]/Table1[[#This Row],[corals.mn.ssp126.2050]])^-1)</f>
        <v>293.08300678726511</v>
      </c>
      <c r="Q275" s="6">
        <f>IF(Table1[[#This Row],[coral.weights.ssp126.2050]]="","",Table1[[#This Row],[coral.weights.ssp126.2050]]*Table1[[#This Row],[corals.mn.ssp126.2050]])</f>
        <v>173.95231905149492</v>
      </c>
      <c r="R275" s="5">
        <v>0.50882945463415241</v>
      </c>
      <c r="S275" s="5">
        <v>0.17166314925048501</v>
      </c>
      <c r="T275" s="6">
        <f>IF(Table1[[#This Row],[mangrove.mn.ssp126.2050]]="","",(Table1[[#This Row],[mangrove.sd.ssp126.2050]]/Table1[[#This Row],[mangrove.mn.ssp126.2050]])^-1)</f>
        <v>2.9641158096877613</v>
      </c>
      <c r="U275" s="6">
        <f>IF(Table1[[#This Row],[mangrove.weights.ssp126.2050]]="","",Table1[[#This Row],[mangrove.weights.ssp126.2050]]*Table1[[#This Row],[mangrove.mn.ssp126.2050]])</f>
        <v>1.5082294309158928</v>
      </c>
      <c r="V275" s="7">
        <f t="shared" si="24"/>
        <v>0.58556387698258461</v>
      </c>
      <c r="W275" s="5">
        <v>0.54501501650628337</v>
      </c>
      <c r="X275" s="5">
        <v>6.7877554650530372E-3</v>
      </c>
      <c r="Y275" s="6">
        <f>IF(Table1[[#This Row],[seagrass.mn.ssp126.2100]]="", "", (Table1[[#This Row],[seagrass.sd.ssp126.2100]]/Table1[[#This Row],[seagrass.mn.ssp126.2100]])^-1)</f>
        <v>80.293849610863205</v>
      </c>
      <c r="Z275" s="6">
        <f>IF(Table1[[#This Row],[seagrass.weights.ssp126.2100]]="","", Table1[[#This Row],[seagrass.weights.ssp126.2100]]*Table1[[#This Row],[seagrass.mn.ssp126.2100]])</f>
        <v>43.761353771017646</v>
      </c>
      <c r="AA275" s="5">
        <v>0.59280831547307944</v>
      </c>
      <c r="AB275" s="5">
        <v>1.0104690459347911E-3</v>
      </c>
      <c r="AC275" s="6">
        <f>IF(Table1[[#This Row],[corals.mn.ssp126.2100]]="","",(Table1[[#This Row],[corals.sd.ssp126.2100]]/Table1[[#This Row],[corals.mn.ssp126.2100]])^-1)</f>
        <v>586.66647717513092</v>
      </c>
      <c r="AD275" s="6">
        <f>IF( Table1[[#This Row],[Coral.weights.ssp126.2100]]="","", Table1[[#This Row],[Coral.weights.ssp126.2100]]*Table1[[#This Row],[corals.mn.ssp126.2100]])</f>
        <v>347.78076607871515</v>
      </c>
      <c r="AE275" s="5">
        <v>0.52434221413759063</v>
      </c>
      <c r="AF275" s="5">
        <v>0.17885416079204389</v>
      </c>
      <c r="AG275" s="8">
        <f>IF(Table1[[#This Row],[mangrove.mn.ssp126.2100]]="","",(Table1[[#This Row],[mangrove.sd.ssp126.2100]]/Table1[[#This Row],[mangrove.mn.ssp126.2100]])^-1)</f>
        <v>2.9316746773772309</v>
      </c>
      <c r="AH275" s="6">
        <f>IF(Table1[[#This Row],[mangrove.weights.ssp126.2100]]="","",Table1[[#This Row],[mangrove.weights.ssp126.2100]]*Table1[[#This Row],[mangrove.mn.ssp126.2100]])</f>
        <v>1.537200791467084</v>
      </c>
      <c r="AI275" s="7">
        <f t="shared" si="25"/>
        <v>0.58678013736919177</v>
      </c>
      <c r="AJ275" s="5">
        <v>0.51798025763267652</v>
      </c>
      <c r="AK275" s="5">
        <v>2.8344793681767621E-3</v>
      </c>
      <c r="AL275" s="6">
        <f>IF(Table1[[#This Row],[seagrass.mn.ssp245.2050]]="","",(Table1[[#This Row],[seagrass.sd.ssp245.2050]]/Table1[[#This Row],[seagrass.mn.ssp245.2050]])^-1)</f>
        <v>182.74264524488666</v>
      </c>
      <c r="AM275" s="6">
        <f>IF(Table1[[#This Row],[seagrass.weights.ssp245.2050]]="","",Table1[[#This Row],[seagrass.weights.ssp245.2050]]*Table1[[#This Row],[seagrass.mn.ssp245.2050]])</f>
        <v>94.657082464423198</v>
      </c>
      <c r="AN275" s="5">
        <v>0.5579324074419062</v>
      </c>
      <c r="AO275" s="5">
        <v>1.8638956548887951E-3</v>
      </c>
      <c r="AP275" s="6">
        <f>(Table1[[#This Row],[corals.sd.ssp245.2050]]/Table1[[#This Row],[corals.mn.ssp245.2050]])^-1</f>
        <v>299.33671768508628</v>
      </c>
      <c r="AQ275" s="6">
        <f>Table1[[#This Row],[coral.weights.ssp245.2050]]*Table1[[#This Row],[corals.mn.ssp245.2050]]</f>
        <v>167.00965553379842</v>
      </c>
      <c r="AR275" s="5">
        <v>0.4372088117674261</v>
      </c>
      <c r="AS275" s="5">
        <v>9.8533933235503787E-2</v>
      </c>
      <c r="AT275" s="8">
        <f>(Table1[[#This Row],[mangrove.sd.ssp245.2050]]/Table1[[#This Row],[mangrove.mn.ssp245.2050]])^-1</f>
        <v>4.4371395458502905</v>
      </c>
      <c r="AU275" s="8">
        <f>Table1[[#This Row],[mangrove.mn.ssp245.2050]]*Table1[[#This Row],[mangrove.weights.ssp245.2050]]</f>
        <v>1.9399565084874622</v>
      </c>
      <c r="AV275" s="7">
        <f t="shared" si="26"/>
        <v>0.54182477503896931</v>
      </c>
      <c r="AW275" s="5">
        <v>0.51664900160665006</v>
      </c>
      <c r="AX275" s="5">
        <v>6.6097463130047546E-3</v>
      </c>
      <c r="AY275" s="6">
        <f>(Table1[[#This Row],[seagrass.sd.ssp245.2100]]/Table1[[#This Row],[seagrass.mn.ssp245.2100]])^-1</f>
        <v>78.16472480799105</v>
      </c>
      <c r="AZ275" s="6">
        <f>Table1[[#This Row],[seagrass.weights.ssp245.2100]]*Table1[[#This Row],[seagrass.mn.ssp245.2100]]</f>
        <v>40.383727032907125</v>
      </c>
      <c r="BA275" s="5">
        <v>0.5513793791758046</v>
      </c>
      <c r="BB275" s="5">
        <v>1.843462929897667E-3</v>
      </c>
      <c r="BC275" s="8">
        <f>(Table1[[#This Row],[corals.sd.ssp245.2100]]/Table1[[#This Row],[corals.mn.ssp245.2100]])^-1</f>
        <v>299.09979215389609</v>
      </c>
      <c r="BD275" s="8">
        <f>Table1[[#This Row],[corals.weights.ssp245.2100]]*Table1[[#This Row],[corals.mn.ssp245.2100]]</f>
        <v>164.91745770942742</v>
      </c>
      <c r="BE275" s="5">
        <v>0.48153560134921769</v>
      </c>
      <c r="BF275" s="5">
        <v>5.4959628420656291E-2</v>
      </c>
      <c r="BG275" s="6">
        <f>(Table1[[#This Row],[mangrove.sd.ssp245.2100]]/Table1[[#This Row],[mangrove.mn.ssp245.2100]])^-1</f>
        <v>8.7616240354389845</v>
      </c>
      <c r="BH275" s="6">
        <f>Table1[[#This Row],[mangrove.weights.ssp245.2100]]*Table1[[#This Row],[mangrove.mn.ssp245.2100]]</f>
        <v>4.2190338987008706</v>
      </c>
      <c r="BI275" s="7">
        <f t="shared" si="27"/>
        <v>0.54276173654904558</v>
      </c>
      <c r="BJ275" s="5">
        <v>0.55605887772260543</v>
      </c>
      <c r="BK275" s="5">
        <v>9.8615888006254584E-4</v>
      </c>
      <c r="BL275" s="6">
        <f>(Table1[[#This Row],[seagrass.sd.ssp370.2050]]/Table1[[#This Row],[seagrass.mn.ssp370.2050]])^-1</f>
        <v>563.86337837097619</v>
      </c>
      <c r="BM275" s="6">
        <f>Table1[[#This Row],[seagrass.mn.ssp370.2050]]*Table1[[#This Row],[seagrass.weights.ssp370.2050]]</f>
        <v>313.54123736584182</v>
      </c>
      <c r="BN275" s="5">
        <v>0.57879258089990193</v>
      </c>
      <c r="BO275" s="5">
        <v>2.9213105835418562E-3</v>
      </c>
      <c r="BP275" s="6">
        <f>(Table1[[#This Row],[corals.sd.ssp370.2050]]/Table1[[#This Row],[corals.mn.ssp370.2050]])^-1</f>
        <v>198.12771163761784</v>
      </c>
      <c r="BQ275" s="6">
        <f>Table1[[#This Row],[corals.weights.ssp370.2050]]*Table1[[#This Row],[corals.mn.ssp370.2050]]</f>
        <v>114.67484956652837</v>
      </c>
      <c r="BR275" s="5">
        <v>0.42062122867975832</v>
      </c>
      <c r="BS275" s="5">
        <v>0.10857631636406349</v>
      </c>
      <c r="BT275" s="6">
        <f>(Table1[[#This Row],[mangrove.sd.ssp370.2050]]/Table1[[#This Row],[mangrove.mn.ssp370.2050]])^-1</f>
        <v>3.8739684929942535</v>
      </c>
      <c r="BU275" s="6">
        <f>Table1[[#This Row],[mangrove.weights.ssp370.2050]]*Table1[[#This Row],[mangrove.mn.ssp370.2050]]</f>
        <v>1.6294733873899145</v>
      </c>
      <c r="BV275" s="7">
        <f t="shared" si="28"/>
        <v>0.5612549567945444</v>
      </c>
      <c r="BW275" s="5">
        <v>0.55605887772260543</v>
      </c>
      <c r="BX275" s="5">
        <v>9.8615888006254584E-4</v>
      </c>
      <c r="BY275" s="8">
        <f>(Table1[[#This Row],[seagrass.sd.ssp370.2100]]/Table1[[#This Row],[seagrass.mn.ssp370.2100]])^-1</f>
        <v>563.86337837097619</v>
      </c>
      <c r="BZ275" s="8">
        <f>Table1[[#This Row],[seagrass.imp.ssp370.2100]]*Table1[[#This Row],[seagrass.mn.ssp370.2100]]</f>
        <v>313.54123736584182</v>
      </c>
      <c r="CA275" s="5">
        <v>0.57879258089990193</v>
      </c>
      <c r="CB275" s="5">
        <v>2.9213105835418562E-3</v>
      </c>
      <c r="CC275" s="8">
        <f>(Table1[[#This Row],[corals.sd.ssp370.2100]]/Table1[[#This Row],[corals.mn.ssp370.2100]])^-1</f>
        <v>198.12771163761784</v>
      </c>
      <c r="CD275" s="8">
        <f>Table1[[#This Row],[corals.weights.ssp370.2100]]*Table1[[#This Row],[corals.mn.ssp370.2100]]</f>
        <v>114.67484956652837</v>
      </c>
      <c r="CE275" s="5">
        <v>0.45102083628241751</v>
      </c>
      <c r="CF275" s="5">
        <v>0.1034854125320038</v>
      </c>
      <c r="CG275" s="12">
        <f>(Table1[[#This Row],[mangrove.sd.ssp370.2100]]/Table1[[#This Row],[mangrove.mn.ssp370.2100]])^-1</f>
        <v>4.3583035062350959</v>
      </c>
      <c r="CH275" s="17">
        <f>Table1[[#This Row],[mangrove.weights.ssp370.2100]]*Table1[[#This Row],[mangrove.mn.ssp370.2100]]</f>
        <v>1.9656856921547454</v>
      </c>
      <c r="CI275" s="9">
        <f t="shared" si="29"/>
        <v>0.56133896139920514</v>
      </c>
      <c r="CJ275" s="5"/>
      <c r="CL275" s="5"/>
      <c r="CM275" s="5"/>
      <c r="CP275" s="5"/>
      <c r="CT275" s="5"/>
    </row>
    <row r="276" spans="1:98" x14ac:dyDescent="0.25">
      <c r="A276" s="5" t="s">
        <v>319</v>
      </c>
      <c r="B276" s="5">
        <v>39.58934</v>
      </c>
      <c r="C276" s="5">
        <v>-6.3211019999999998</v>
      </c>
      <c r="D276" s="5">
        <v>9240000</v>
      </c>
      <c r="E276" s="5">
        <v>1</v>
      </c>
      <c r="F276" s="5">
        <v>7210000</v>
      </c>
      <c r="G276" s="5">
        <v>1</v>
      </c>
      <c r="H276" s="5">
        <v>2500000</v>
      </c>
      <c r="I276" s="5">
        <v>1</v>
      </c>
      <c r="J276" s="5">
        <v>0.47314575560255928</v>
      </c>
      <c r="K276" s="5">
        <v>2.857375012971938E-2</v>
      </c>
      <c r="L276" s="6">
        <f>IF(Table1[[#This Row],[seagrass.mn.ssp126.2050]]="","",(Table1[[#This Row],[seagrass.sd.ssp126.2050]]/Table1[[#This Row],[seagrass.mn.ssp126.2050]])^-1)</f>
        <v>16.558755971987146</v>
      </c>
      <c r="M276" s="6">
        <f>IF(Table1[[#This Row],[seagrass.weights.ssp126.2050]]="","",Table1[[#This Row],[seagrass.weights.ssp126.2050]]*Table1[[#This Row],[seagrass.mn.ssp126.2050]])</f>
        <v>7.8347051062042494</v>
      </c>
      <c r="N276" s="5">
        <v>0.48932918844764939</v>
      </c>
      <c r="O276" s="5">
        <v>1.7745949704256529E-2</v>
      </c>
      <c r="P276" s="6">
        <f>IF(Table1[[#This Row],[corals.mn.ssp126.2050]]="","",(Table1[[#This Row],[corals.sd.ssp126.2050]]/Table1[[#This Row],[corals.mn.ssp126.2050]])^-1)</f>
        <v>27.574133624997216</v>
      </c>
      <c r="Q276" s="6">
        <f>IF(Table1[[#This Row],[coral.weights.ssp126.2050]]="","",Table1[[#This Row],[coral.weights.ssp126.2050]]*Table1[[#This Row],[corals.mn.ssp126.2050]])</f>
        <v>13.492828428866929</v>
      </c>
      <c r="R276" s="5">
        <v>0.53822046809811608</v>
      </c>
      <c r="S276" s="5">
        <v>0.1212758709107039</v>
      </c>
      <c r="T276" s="6">
        <f>IF(Table1[[#This Row],[mangrove.mn.ssp126.2050]]="","",(Table1[[#This Row],[mangrove.sd.ssp126.2050]]/Table1[[#This Row],[mangrove.mn.ssp126.2050]])^-1)</f>
        <v>4.4379847702302699</v>
      </c>
      <c r="U276" s="6">
        <f>IF(Table1[[#This Row],[mangrove.weights.ssp126.2050]]="","",Table1[[#This Row],[mangrove.weights.ssp126.2050]]*Table1[[#This Row],[mangrove.mn.ssp126.2050]])</f>
        <v>2.3886142404456461</v>
      </c>
      <c r="V276" s="7">
        <f t="shared" si="24"/>
        <v>0.48827920198046165</v>
      </c>
      <c r="W276" s="5">
        <v>0.46983660802677879</v>
      </c>
      <c r="X276" s="5">
        <v>2.195110086273986E-2</v>
      </c>
      <c r="Y276" s="6">
        <f>IF(Table1[[#This Row],[seagrass.mn.ssp126.2100]]="", "", (Table1[[#This Row],[seagrass.sd.ssp126.2100]]/Table1[[#This Row],[seagrass.mn.ssp126.2100]])^-1)</f>
        <v>21.403783389483063</v>
      </c>
      <c r="Z276" s="6">
        <f>IF(Table1[[#This Row],[seagrass.weights.ssp126.2100]]="","", Table1[[#This Row],[seagrass.weights.ssp126.2100]]*Table1[[#This Row],[seagrass.mn.ssp126.2100]])</f>
        <v>10.056280986654633</v>
      </c>
      <c r="AA276" s="5">
        <v>0.4798971821473304</v>
      </c>
      <c r="AB276" s="5">
        <v>1.51481950567239E-2</v>
      </c>
      <c r="AC276" s="6">
        <f>IF(Table1[[#This Row],[corals.mn.ssp126.2100]]="","",(Table1[[#This Row],[corals.sd.ssp126.2100]]/Table1[[#This Row],[corals.mn.ssp126.2100]])^-1)</f>
        <v>31.680155975699311</v>
      </c>
      <c r="AD276" s="6">
        <f>IF( Table1[[#This Row],[Coral.weights.ssp126.2100]]="","", Table1[[#This Row],[Coral.weights.ssp126.2100]]*Table1[[#This Row],[corals.mn.ssp126.2100]])</f>
        <v>15.20321758272601</v>
      </c>
      <c r="AE276" s="5">
        <v>0.54585272666012752</v>
      </c>
      <c r="AF276" s="5">
        <v>0.12604442001836461</v>
      </c>
      <c r="AG276" s="8">
        <f>IF(Table1[[#This Row],[mangrove.mn.ssp126.2100]]="","",(Table1[[#This Row],[mangrove.sd.ssp126.2100]]/Table1[[#This Row],[mangrove.mn.ssp126.2100]])^-1)</f>
        <v>4.3306377750050107</v>
      </c>
      <c r="AH276" s="6">
        <f>IF(Table1[[#This Row],[mangrove.weights.ssp126.2100]]="","",Table1[[#This Row],[mangrove.weights.ssp126.2100]]*Table1[[#This Row],[mangrove.mn.ssp126.2100]])</f>
        <v>2.3638904376638328</v>
      </c>
      <c r="AI276" s="7">
        <f t="shared" si="25"/>
        <v>0.48112152667426783</v>
      </c>
      <c r="AJ276" s="5">
        <v>0.44936187574557579</v>
      </c>
      <c r="AK276" s="5">
        <v>1.8588034267133461E-2</v>
      </c>
      <c r="AL276" s="6">
        <f>IF(Table1[[#This Row],[seagrass.mn.ssp245.2050]]="","",(Table1[[#This Row],[seagrass.sd.ssp245.2050]]/Table1[[#This Row],[seagrass.mn.ssp245.2050]])^-1)</f>
        <v>24.174792734276238</v>
      </c>
      <c r="AM276" s="6">
        <f>IF(Table1[[#This Row],[seagrass.weights.ssp245.2050]]="","",Table1[[#This Row],[seagrass.weights.ssp245.2050]]*Table1[[#This Row],[seagrass.mn.ssp245.2050]])</f>
        <v>10.863230208834887</v>
      </c>
      <c r="AN276" s="5">
        <v>0.4710244661218681</v>
      </c>
      <c r="AO276" s="5">
        <v>1.704663256849364E-2</v>
      </c>
      <c r="AP276" s="6">
        <f>(Table1[[#This Row],[corals.sd.ssp245.2050]]/Table1[[#This Row],[corals.mn.ssp245.2050]])^-1</f>
        <v>27.631525712147798</v>
      </c>
      <c r="AQ276" s="6">
        <f>Table1[[#This Row],[coral.weights.ssp245.2050]]*Table1[[#This Row],[corals.mn.ssp245.2050]]</f>
        <v>13.015124646697089</v>
      </c>
      <c r="AR276" s="5">
        <v>0.52556798191094645</v>
      </c>
      <c r="AS276" s="5">
        <v>0.1186174735929906</v>
      </c>
      <c r="AT276" s="8">
        <f>(Table1[[#This Row],[mangrove.sd.ssp245.2050]]/Table1[[#This Row],[mangrove.mn.ssp245.2050]])^-1</f>
        <v>4.4307804406146412</v>
      </c>
      <c r="AU276" s="8">
        <f>Table1[[#This Row],[mangrove.mn.ssp245.2050]]*Table1[[#This Row],[mangrove.weights.ssp245.2050]]</f>
        <v>2.3286763344643311</v>
      </c>
      <c r="AV276" s="7">
        <f t="shared" si="26"/>
        <v>0.46600965747961814</v>
      </c>
      <c r="AW276" s="5">
        <v>0.44879720164147752</v>
      </c>
      <c r="AX276" s="5">
        <v>3.913673161805375E-3</v>
      </c>
      <c r="AY276" s="6">
        <f>(Table1[[#This Row],[seagrass.sd.ssp245.2100]]/Table1[[#This Row],[seagrass.mn.ssp245.2100]])^-1</f>
        <v>114.6741649306371</v>
      </c>
      <c r="AZ276" s="6">
        <f>Table1[[#This Row],[seagrass.weights.ssp245.2100]]*Table1[[#This Row],[seagrass.mn.ssp245.2100]]</f>
        <v>51.465444321443194</v>
      </c>
      <c r="BA276" s="5">
        <v>0.47298867780963738</v>
      </c>
      <c r="BB276" s="5">
        <v>1.790063104072519E-3</v>
      </c>
      <c r="BC276" s="8">
        <f>(Table1[[#This Row],[corals.sd.ssp245.2100]]/Table1[[#This Row],[corals.mn.ssp245.2100]])^-1</f>
        <v>264.23016972617052</v>
      </c>
      <c r="BD276" s="8">
        <f>Table1[[#This Row],[corals.weights.ssp245.2100]]*Table1[[#This Row],[corals.mn.ssp245.2100]]</f>
        <v>124.97787861619747</v>
      </c>
      <c r="BE276" s="5">
        <v>0.53127501297199364</v>
      </c>
      <c r="BF276" s="5">
        <v>0.1190227781857239</v>
      </c>
      <c r="BG276" s="6">
        <f>(Table1[[#This Row],[mangrove.sd.ssp245.2100]]/Table1[[#This Row],[mangrove.mn.ssp245.2100]])^-1</f>
        <v>4.4636415068634063</v>
      </c>
      <c r="BH276" s="6">
        <f>Table1[[#This Row],[mangrove.weights.ssp245.2100]]*Table1[[#This Row],[mangrove.mn.ssp245.2100]]</f>
        <v>2.3714211994611856</v>
      </c>
      <c r="BI276" s="7">
        <f t="shared" si="27"/>
        <v>0.46643109298404362</v>
      </c>
      <c r="BJ276" s="5">
        <v>0.39462879266719708</v>
      </c>
      <c r="BK276" s="5">
        <v>4.4519065324300456E-3</v>
      </c>
      <c r="BL276" s="6">
        <f>(Table1[[#This Row],[seagrass.sd.ssp370.2050]]/Table1[[#This Row],[seagrass.mn.ssp370.2050]])^-1</f>
        <v>88.642650018034274</v>
      </c>
      <c r="BM276" s="6">
        <f>Table1[[#This Row],[seagrass.mn.ssp370.2050]]*Table1[[#This Row],[seagrass.weights.ssp370.2050]]</f>
        <v>34.980941955437764</v>
      </c>
      <c r="BN276" s="5">
        <v>0.42938376979789727</v>
      </c>
      <c r="BO276" s="5">
        <v>4.7783309991730723E-3</v>
      </c>
      <c r="BP276" s="6">
        <f>(Table1[[#This Row],[corals.sd.ssp370.2050]]/Table1[[#This Row],[corals.mn.ssp370.2050]])^-1</f>
        <v>89.860616577672317</v>
      </c>
      <c r="BQ276" s="6">
        <f>Table1[[#This Row],[corals.weights.ssp370.2050]]*Table1[[#This Row],[corals.mn.ssp370.2050]]</f>
        <v>38.584690302484361</v>
      </c>
      <c r="BR276" s="5">
        <v>0.5195776883569263</v>
      </c>
      <c r="BS276" s="5">
        <v>0.1176074451966463</v>
      </c>
      <c r="BT276" s="6">
        <f>(Table1[[#This Row],[mangrove.sd.ssp370.2050]]/Table1[[#This Row],[mangrove.mn.ssp370.2050]])^-1</f>
        <v>4.4178979271946854</v>
      </c>
      <c r="BU276" s="6">
        <f>Table1[[#This Row],[mangrove.weights.ssp370.2050]]*Table1[[#This Row],[mangrove.mn.ssp370.2050]]</f>
        <v>2.2954411924086711</v>
      </c>
      <c r="BV276" s="7">
        <f t="shared" si="28"/>
        <v>0.41472004427805387</v>
      </c>
      <c r="BW276" s="5">
        <v>0.39621071092698951</v>
      </c>
      <c r="BX276" s="5">
        <v>2.214736274866071E-3</v>
      </c>
      <c r="BY276" s="8">
        <f>(Table1[[#This Row],[seagrass.sd.ssp370.2100]]/Table1[[#This Row],[seagrass.mn.ssp370.2100]])^-1</f>
        <v>178.89746757814271</v>
      </c>
      <c r="BZ276" s="8">
        <f>Table1[[#This Row],[seagrass.imp.ssp370.2100]]*Table1[[#This Row],[seagrass.mn.ssp370.2100]]</f>
        <v>70.881092812173975</v>
      </c>
      <c r="CA276" s="5">
        <v>0.4327625600501665</v>
      </c>
      <c r="CB276" s="5">
        <f>NonZeroMin!$C$20</f>
        <v>8.8537505761509139E-4</v>
      </c>
      <c r="CC276" s="8">
        <f>(Table1[[#This Row],[corals.sd.ssp370.2100]]/Table1[[#This Row],[corals.mn.ssp370.2100]])^-1</f>
        <v>488.79009672565905</v>
      </c>
      <c r="CD276" s="8">
        <f>Table1[[#This Row],[corals.weights.ssp370.2100]]*Table1[[#This Row],[corals.mn.ssp370.2100]]</f>
        <v>211.53005358616471</v>
      </c>
      <c r="CE276" s="5">
        <v>0.52758292237202598</v>
      </c>
      <c r="CF276" s="5">
        <v>0.11827737501840779</v>
      </c>
      <c r="CG276" s="12">
        <f>(Table1[[#This Row],[mangrove.sd.ssp370.2100]]/Table1[[#This Row],[mangrove.mn.ssp370.2100]])^-1</f>
        <v>4.4605565712793087</v>
      </c>
      <c r="CH276" s="17">
        <f>Table1[[#This Row],[mangrove.weights.ssp370.2100]]*Table1[[#This Row],[mangrove.mn.ssp370.2100]]</f>
        <v>2.353313471281282</v>
      </c>
      <c r="CI276" s="9">
        <f t="shared" si="29"/>
        <v>0.42366325371687458</v>
      </c>
      <c r="CJ276" s="5"/>
      <c r="CL276" s="5"/>
      <c r="CM276" s="5"/>
      <c r="CP276" s="5"/>
      <c r="CT276" s="5"/>
    </row>
    <row r="277" spans="1:98" x14ac:dyDescent="0.25">
      <c r="A277" s="5" t="s">
        <v>320</v>
      </c>
      <c r="B277" s="5">
        <v>39.83934</v>
      </c>
      <c r="C277" s="5">
        <v>-6.3211019999999998</v>
      </c>
      <c r="E277" s="5">
        <v>0</v>
      </c>
      <c r="G277" s="5">
        <v>0</v>
      </c>
      <c r="I277" s="5">
        <v>0</v>
      </c>
      <c r="L277" s="6" t="str">
        <f>IF(Table1[[#This Row],[seagrass.mn.ssp126.2050]]="","",(Table1[[#This Row],[seagrass.sd.ssp126.2050]]/Table1[[#This Row],[seagrass.mn.ssp126.2050]])^-1)</f>
        <v/>
      </c>
      <c r="M277" s="6" t="str">
        <f>IF(Table1[[#This Row],[seagrass.weights.ssp126.2050]]="","",Table1[[#This Row],[seagrass.weights.ssp126.2050]]*Table1[[#This Row],[seagrass.mn.ssp126.2050]])</f>
        <v/>
      </c>
      <c r="P277" s="6" t="str">
        <f>IF(Table1[[#This Row],[corals.mn.ssp126.2050]]="","",(Table1[[#This Row],[corals.sd.ssp126.2050]]/Table1[[#This Row],[corals.mn.ssp126.2050]])^-1)</f>
        <v/>
      </c>
      <c r="Q277" s="6" t="str">
        <f>IF(Table1[[#This Row],[coral.weights.ssp126.2050]]="","",Table1[[#This Row],[coral.weights.ssp126.2050]]*Table1[[#This Row],[corals.mn.ssp126.2050]])</f>
        <v/>
      </c>
      <c r="T277" s="6" t="str">
        <f>IF(Table1[[#This Row],[mangrove.mn.ssp126.2050]]="","",(Table1[[#This Row],[mangrove.sd.ssp126.2050]]/Table1[[#This Row],[mangrove.mn.ssp126.2050]])^-1)</f>
        <v/>
      </c>
      <c r="U277" s="6" t="str">
        <f>IF(Table1[[#This Row],[mangrove.weights.ssp126.2050]]="","",Table1[[#This Row],[mangrove.weights.ssp126.2050]]*Table1[[#This Row],[mangrove.mn.ssp126.2050]])</f>
        <v/>
      </c>
      <c r="V277" s="7" t="e">
        <f t="shared" si="24"/>
        <v>#DIV/0!</v>
      </c>
      <c r="Y277" s="6" t="str">
        <f>IF(Table1[[#This Row],[seagrass.mn.ssp126.2100]]="", "", (Table1[[#This Row],[seagrass.sd.ssp126.2100]]/Table1[[#This Row],[seagrass.mn.ssp126.2100]])^-1)</f>
        <v/>
      </c>
      <c r="Z277" s="6" t="str">
        <f>IF(Table1[[#This Row],[seagrass.weights.ssp126.2100]]="","", Table1[[#This Row],[seagrass.weights.ssp126.2100]]*Table1[[#This Row],[seagrass.mn.ssp126.2100]])</f>
        <v/>
      </c>
      <c r="AC277" s="6" t="str">
        <f>IF(Table1[[#This Row],[corals.mn.ssp126.2100]]="","",(Table1[[#This Row],[corals.sd.ssp126.2100]]/Table1[[#This Row],[corals.mn.ssp126.2100]])^-1)</f>
        <v/>
      </c>
      <c r="AD277" s="6" t="str">
        <f>IF( Table1[[#This Row],[Coral.weights.ssp126.2100]]="","", Table1[[#This Row],[Coral.weights.ssp126.2100]]*Table1[[#This Row],[corals.mn.ssp126.2100]])</f>
        <v/>
      </c>
      <c r="AG277" s="8" t="str">
        <f>IF(Table1[[#This Row],[mangrove.mn.ssp126.2100]]="","",(Table1[[#This Row],[mangrove.sd.ssp126.2100]]/Table1[[#This Row],[mangrove.mn.ssp126.2100]])^-1)</f>
        <v/>
      </c>
      <c r="AH277" s="6" t="str">
        <f>IF(Table1[[#This Row],[mangrove.weights.ssp126.2100]]="","",Table1[[#This Row],[mangrove.weights.ssp126.2100]]*Table1[[#This Row],[mangrove.mn.ssp126.2100]])</f>
        <v/>
      </c>
      <c r="AI277" s="7" t="e">
        <f t="shared" si="25"/>
        <v>#DIV/0!</v>
      </c>
      <c r="AL277" s="6" t="str">
        <f>IF(Table1[[#This Row],[seagrass.mn.ssp245.2050]]="","",(Table1[[#This Row],[seagrass.sd.ssp245.2050]]/Table1[[#This Row],[seagrass.mn.ssp245.2050]])^-1)</f>
        <v/>
      </c>
      <c r="AM277" s="6" t="str">
        <f>IF(Table1[[#This Row],[seagrass.weights.ssp245.2050]]="","",Table1[[#This Row],[seagrass.weights.ssp245.2050]]*Table1[[#This Row],[seagrass.mn.ssp245.2050]])</f>
        <v/>
      </c>
      <c r="AS277" s="5"/>
      <c r="AT277" s="8"/>
      <c r="AU277" s="8"/>
      <c r="AV277" s="7" t="e">
        <f t="shared" si="26"/>
        <v>#DIV/0!</v>
      </c>
      <c r="AX277" s="5"/>
      <c r="AY277" s="6"/>
      <c r="AZ277" s="6"/>
      <c r="BB277" s="5"/>
      <c r="BC277" s="8"/>
      <c r="BD277" s="8"/>
      <c r="BE277" s="5"/>
      <c r="BF277" s="5"/>
      <c r="BG277" s="6"/>
      <c r="BH277" s="6"/>
      <c r="BI277" s="7" t="e">
        <f t="shared" si="27"/>
        <v>#DIV/0!</v>
      </c>
      <c r="BK277" s="5"/>
      <c r="BL277" s="6"/>
      <c r="BM277" s="6"/>
      <c r="BO277" s="5"/>
      <c r="BP277" s="6"/>
      <c r="BQ277" s="6"/>
      <c r="BR277" s="5"/>
      <c r="BS277" s="5"/>
      <c r="BT277" s="6"/>
      <c r="BU277" s="6"/>
      <c r="BV277" s="7" t="e">
        <f t="shared" si="28"/>
        <v>#DIV/0!</v>
      </c>
      <c r="BX277" s="5"/>
      <c r="BY277" s="8"/>
      <c r="BZ277" s="8"/>
      <c r="CA277" s="5"/>
      <c r="CB277" s="5"/>
      <c r="CC277" s="8"/>
      <c r="CD277" s="8"/>
      <c r="CE277" s="5"/>
      <c r="CF277" s="5"/>
      <c r="CG277" s="12"/>
      <c r="CH277" s="17"/>
      <c r="CI277" s="9" t="e">
        <f t="shared" si="29"/>
        <v>#DIV/0!</v>
      </c>
      <c r="CJ277" s="5"/>
      <c r="CL277" s="5"/>
      <c r="CM277" s="5"/>
      <c r="CP277" s="5"/>
      <c r="CT277" s="5"/>
    </row>
    <row r="278" spans="1:98" x14ac:dyDescent="0.25">
      <c r="A278" s="5" t="s">
        <v>321</v>
      </c>
      <c r="B278" s="5">
        <v>38.58934</v>
      </c>
      <c r="C278" s="5">
        <v>-6.5711019999999998</v>
      </c>
      <c r="E278" s="5">
        <v>0</v>
      </c>
      <c r="G278" s="5">
        <v>0</v>
      </c>
      <c r="I278" s="5">
        <v>0</v>
      </c>
      <c r="L278" s="6" t="str">
        <f>IF(Table1[[#This Row],[seagrass.mn.ssp126.2050]]="","",(Table1[[#This Row],[seagrass.sd.ssp126.2050]]/Table1[[#This Row],[seagrass.mn.ssp126.2050]])^-1)</f>
        <v/>
      </c>
      <c r="M278" s="6" t="str">
        <f>IF(Table1[[#This Row],[seagrass.weights.ssp126.2050]]="","",Table1[[#This Row],[seagrass.weights.ssp126.2050]]*Table1[[#This Row],[seagrass.mn.ssp126.2050]])</f>
        <v/>
      </c>
      <c r="P278" s="6" t="str">
        <f>IF(Table1[[#This Row],[corals.mn.ssp126.2050]]="","",(Table1[[#This Row],[corals.sd.ssp126.2050]]/Table1[[#This Row],[corals.mn.ssp126.2050]])^-1)</f>
        <v/>
      </c>
      <c r="Q278" s="6" t="str">
        <f>IF(Table1[[#This Row],[coral.weights.ssp126.2050]]="","",Table1[[#This Row],[coral.weights.ssp126.2050]]*Table1[[#This Row],[corals.mn.ssp126.2050]])</f>
        <v/>
      </c>
      <c r="T278" s="6" t="str">
        <f>IF(Table1[[#This Row],[mangrove.mn.ssp126.2050]]="","",(Table1[[#This Row],[mangrove.sd.ssp126.2050]]/Table1[[#This Row],[mangrove.mn.ssp126.2050]])^-1)</f>
        <v/>
      </c>
      <c r="U278" s="6" t="str">
        <f>IF(Table1[[#This Row],[mangrove.weights.ssp126.2050]]="","",Table1[[#This Row],[mangrove.weights.ssp126.2050]]*Table1[[#This Row],[mangrove.mn.ssp126.2050]])</f>
        <v/>
      </c>
      <c r="V278" s="7" t="e">
        <f t="shared" si="24"/>
        <v>#DIV/0!</v>
      </c>
      <c r="Y278" s="6" t="str">
        <f>IF(Table1[[#This Row],[seagrass.mn.ssp126.2100]]="", "", (Table1[[#This Row],[seagrass.sd.ssp126.2100]]/Table1[[#This Row],[seagrass.mn.ssp126.2100]])^-1)</f>
        <v/>
      </c>
      <c r="Z278" s="6" t="str">
        <f>IF(Table1[[#This Row],[seagrass.weights.ssp126.2100]]="","", Table1[[#This Row],[seagrass.weights.ssp126.2100]]*Table1[[#This Row],[seagrass.mn.ssp126.2100]])</f>
        <v/>
      </c>
      <c r="AC278" s="6" t="str">
        <f>IF(Table1[[#This Row],[corals.mn.ssp126.2100]]="","",(Table1[[#This Row],[corals.sd.ssp126.2100]]/Table1[[#This Row],[corals.mn.ssp126.2100]])^-1)</f>
        <v/>
      </c>
      <c r="AD278" s="6" t="str">
        <f>IF( Table1[[#This Row],[Coral.weights.ssp126.2100]]="","", Table1[[#This Row],[Coral.weights.ssp126.2100]]*Table1[[#This Row],[corals.mn.ssp126.2100]])</f>
        <v/>
      </c>
      <c r="AG278" s="8" t="str">
        <f>IF(Table1[[#This Row],[mangrove.mn.ssp126.2100]]="","",(Table1[[#This Row],[mangrove.sd.ssp126.2100]]/Table1[[#This Row],[mangrove.mn.ssp126.2100]])^-1)</f>
        <v/>
      </c>
      <c r="AH278" s="6" t="str">
        <f>IF(Table1[[#This Row],[mangrove.weights.ssp126.2100]]="","",Table1[[#This Row],[mangrove.weights.ssp126.2100]]*Table1[[#This Row],[mangrove.mn.ssp126.2100]])</f>
        <v/>
      </c>
      <c r="AI278" s="7" t="e">
        <f t="shared" si="25"/>
        <v>#DIV/0!</v>
      </c>
      <c r="AL278" s="6" t="str">
        <f>IF(Table1[[#This Row],[seagrass.mn.ssp245.2050]]="","",(Table1[[#This Row],[seagrass.sd.ssp245.2050]]/Table1[[#This Row],[seagrass.mn.ssp245.2050]])^-1)</f>
        <v/>
      </c>
      <c r="AM278" s="6" t="str">
        <f>IF(Table1[[#This Row],[seagrass.weights.ssp245.2050]]="","",Table1[[#This Row],[seagrass.weights.ssp245.2050]]*Table1[[#This Row],[seagrass.mn.ssp245.2050]])</f>
        <v/>
      </c>
      <c r="AS278" s="5"/>
      <c r="AT278" s="8"/>
      <c r="AU278" s="8"/>
      <c r="AV278" s="7" t="e">
        <f t="shared" si="26"/>
        <v>#DIV/0!</v>
      </c>
      <c r="AX278" s="5"/>
      <c r="AY278" s="6"/>
      <c r="AZ278" s="6"/>
      <c r="BB278" s="5"/>
      <c r="BC278" s="8"/>
      <c r="BD278" s="8"/>
      <c r="BE278" s="5"/>
      <c r="BF278" s="5"/>
      <c r="BG278" s="6"/>
      <c r="BH278" s="6"/>
      <c r="BI278" s="7" t="e">
        <f t="shared" si="27"/>
        <v>#DIV/0!</v>
      </c>
      <c r="BK278" s="5"/>
      <c r="BL278" s="6"/>
      <c r="BM278" s="6"/>
      <c r="BO278" s="5"/>
      <c r="BP278" s="6"/>
      <c r="BQ278" s="6"/>
      <c r="BR278" s="5"/>
      <c r="BS278" s="5"/>
      <c r="BT278" s="6"/>
      <c r="BU278" s="6"/>
      <c r="BV278" s="7" t="e">
        <f t="shared" si="28"/>
        <v>#DIV/0!</v>
      </c>
      <c r="BX278" s="5"/>
      <c r="BY278" s="8"/>
      <c r="BZ278" s="8"/>
      <c r="CA278" s="5"/>
      <c r="CB278" s="5"/>
      <c r="CC278" s="8"/>
      <c r="CD278" s="8"/>
      <c r="CE278" s="5"/>
      <c r="CF278" s="5"/>
      <c r="CG278" s="12"/>
      <c r="CH278" s="17"/>
      <c r="CI278" s="9" t="e">
        <f t="shared" si="29"/>
        <v>#DIV/0!</v>
      </c>
      <c r="CJ278" s="5"/>
      <c r="CL278" s="5"/>
      <c r="CM278" s="5"/>
      <c r="CP278" s="5"/>
      <c r="CT278" s="5"/>
    </row>
    <row r="279" spans="1:98" x14ac:dyDescent="0.25">
      <c r="A279" s="5" t="s">
        <v>322</v>
      </c>
      <c r="B279" s="5">
        <v>38.83934</v>
      </c>
      <c r="C279" s="5">
        <v>-6.5711019999999998</v>
      </c>
      <c r="E279" s="5">
        <v>0</v>
      </c>
      <c r="G279" s="5">
        <v>0</v>
      </c>
      <c r="H279" s="5">
        <v>1570000</v>
      </c>
      <c r="I279" s="5">
        <v>1</v>
      </c>
      <c r="L279" s="6" t="str">
        <f>IF(Table1[[#This Row],[seagrass.mn.ssp126.2050]]="","",(Table1[[#This Row],[seagrass.sd.ssp126.2050]]/Table1[[#This Row],[seagrass.mn.ssp126.2050]])^-1)</f>
        <v/>
      </c>
      <c r="M279" s="6" t="str">
        <f>IF(Table1[[#This Row],[seagrass.weights.ssp126.2050]]="","",Table1[[#This Row],[seagrass.weights.ssp126.2050]]*Table1[[#This Row],[seagrass.mn.ssp126.2050]])</f>
        <v/>
      </c>
      <c r="P279" s="6" t="str">
        <f>IF(Table1[[#This Row],[corals.mn.ssp126.2050]]="","",(Table1[[#This Row],[corals.sd.ssp126.2050]]/Table1[[#This Row],[corals.mn.ssp126.2050]])^-1)</f>
        <v/>
      </c>
      <c r="Q279" s="6" t="str">
        <f>IF(Table1[[#This Row],[coral.weights.ssp126.2050]]="","",Table1[[#This Row],[coral.weights.ssp126.2050]]*Table1[[#This Row],[corals.mn.ssp126.2050]])</f>
        <v/>
      </c>
      <c r="R279" s="5">
        <v>0.46380238520466899</v>
      </c>
      <c r="S279" s="5">
        <v>0.1036832490101673</v>
      </c>
      <c r="T279" s="6">
        <f>IF(Table1[[#This Row],[mangrove.mn.ssp126.2050]]="","",(Table1[[#This Row],[mangrove.sd.ssp126.2050]]/Table1[[#This Row],[mangrove.mn.ssp126.2050]])^-1)</f>
        <v>4.473262456881419</v>
      </c>
      <c r="U279" s="6">
        <f>IF(Table1[[#This Row],[mangrove.weights.ssp126.2050]]="","",Table1[[#This Row],[mangrove.weights.ssp126.2050]]*Table1[[#This Row],[mangrove.mn.ssp126.2050]])</f>
        <v>2.0747097971480999</v>
      </c>
      <c r="V279" s="7">
        <f t="shared" si="24"/>
        <v>0.46380238520466899</v>
      </c>
      <c r="Y279" s="6" t="str">
        <f>IF(Table1[[#This Row],[seagrass.mn.ssp126.2100]]="", "", (Table1[[#This Row],[seagrass.sd.ssp126.2100]]/Table1[[#This Row],[seagrass.mn.ssp126.2100]])^-1)</f>
        <v/>
      </c>
      <c r="Z279" s="6" t="str">
        <f>IF(Table1[[#This Row],[seagrass.weights.ssp126.2100]]="","", Table1[[#This Row],[seagrass.weights.ssp126.2100]]*Table1[[#This Row],[seagrass.mn.ssp126.2100]])</f>
        <v/>
      </c>
      <c r="AC279" s="6" t="str">
        <f>IF(Table1[[#This Row],[corals.mn.ssp126.2100]]="","",(Table1[[#This Row],[corals.sd.ssp126.2100]]/Table1[[#This Row],[corals.mn.ssp126.2100]])^-1)</f>
        <v/>
      </c>
      <c r="AD279" s="6" t="str">
        <f>IF( Table1[[#This Row],[Coral.weights.ssp126.2100]]="","", Table1[[#This Row],[Coral.weights.ssp126.2100]]*Table1[[#This Row],[corals.mn.ssp126.2100]])</f>
        <v/>
      </c>
      <c r="AE279" s="5">
        <v>0.46645512522460392</v>
      </c>
      <c r="AF279" s="5">
        <v>0.1141218784309949</v>
      </c>
      <c r="AG279" s="8">
        <f>IF(Table1[[#This Row],[mangrove.mn.ssp126.2100]]="","",(Table1[[#This Row],[mangrove.sd.ssp126.2100]]/Table1[[#This Row],[mangrove.mn.ssp126.2100]])^-1)</f>
        <v>4.0873418106822639</v>
      </c>
      <c r="AH279" s="6">
        <f>IF(Table1[[#This Row],[mangrove.weights.ssp126.2100]]="","",Table1[[#This Row],[mangrove.weights.ssp126.2100]]*Table1[[#This Row],[mangrove.mn.ssp126.2100]])</f>
        <v>1.9065615361375547</v>
      </c>
      <c r="AI279" s="7">
        <f t="shared" si="25"/>
        <v>0.46645512522460392</v>
      </c>
      <c r="AL279" s="6" t="str">
        <f>IF(Table1[[#This Row],[seagrass.mn.ssp245.2050]]="","",(Table1[[#This Row],[seagrass.sd.ssp245.2050]]/Table1[[#This Row],[seagrass.mn.ssp245.2050]])^-1)</f>
        <v/>
      </c>
      <c r="AM279" s="6" t="str">
        <f>IF(Table1[[#This Row],[seagrass.weights.ssp245.2050]]="","",Table1[[#This Row],[seagrass.weights.ssp245.2050]]*Table1[[#This Row],[seagrass.mn.ssp245.2050]])</f>
        <v/>
      </c>
      <c r="AR279" s="5">
        <v>0.47546432867467159</v>
      </c>
      <c r="AS279" s="5">
        <v>0.1486748479375827</v>
      </c>
      <c r="AT279" s="8">
        <f>(Table1[[#This Row],[mangrove.sd.ssp245.2050]]/Table1[[#This Row],[mangrove.mn.ssp245.2050]])^-1</f>
        <v>3.1980145617790243</v>
      </c>
      <c r="AU279" s="8">
        <f>Table1[[#This Row],[mangrove.mn.ssp245.2050]]*Table1[[#This Row],[mangrove.weights.ssp245.2050]]</f>
        <v>1.5205418467080878</v>
      </c>
      <c r="AV279" s="7">
        <f t="shared" si="26"/>
        <v>0.47546432867467159</v>
      </c>
      <c r="AX279" s="5"/>
      <c r="AY279" s="6"/>
      <c r="AZ279" s="6"/>
      <c r="BB279" s="5"/>
      <c r="BC279" s="8"/>
      <c r="BD279" s="8"/>
      <c r="BE279" s="5">
        <v>0.47543276974546889</v>
      </c>
      <c r="BF279" s="5">
        <v>0.12043212859106241</v>
      </c>
      <c r="BG279" s="6">
        <f>(Table1[[#This Row],[mangrove.sd.ssp245.2100]]/Table1[[#This Row],[mangrove.mn.ssp245.2100]])^-1</f>
        <v>3.9477237121652271</v>
      </c>
      <c r="BH279" s="6">
        <f>Table1[[#This Row],[mangrove.weights.ssp245.2100]]*Table1[[#This Row],[mangrove.mn.ssp245.2100]]</f>
        <v>1.8768772186645781</v>
      </c>
      <c r="BI279" s="7">
        <f t="shared" si="27"/>
        <v>0.47543276974546889</v>
      </c>
      <c r="BK279" s="5"/>
      <c r="BL279" s="6"/>
      <c r="BM279" s="6"/>
      <c r="BO279" s="5"/>
      <c r="BP279" s="6"/>
      <c r="BQ279" s="6"/>
      <c r="BR279" s="5">
        <v>0.46799491956910938</v>
      </c>
      <c r="BS279" s="5">
        <v>0.1018509348703048</v>
      </c>
      <c r="BT279" s="6">
        <f>(Table1[[#This Row],[mangrove.sd.ssp370.2050]]/Table1[[#This Row],[mangrove.mn.ssp370.2050]])^-1</f>
        <v>4.5949005786254773</v>
      </c>
      <c r="BU279" s="6">
        <f>Table1[[#This Row],[mangrove.weights.ssp370.2050]]*Table1[[#This Row],[mangrove.mn.ssp370.2050]]</f>
        <v>2.1503901267218843</v>
      </c>
      <c r="BV279" s="7">
        <f t="shared" si="28"/>
        <v>0.46799491956910938</v>
      </c>
      <c r="BX279" s="5"/>
      <c r="BY279" s="8"/>
      <c r="BZ279" s="8"/>
      <c r="CA279" s="5"/>
      <c r="CB279" s="5"/>
      <c r="CC279" s="8"/>
      <c r="CD279" s="8"/>
      <c r="CE279" s="5">
        <v>0.47061770463654201</v>
      </c>
      <c r="CF279" s="5">
        <v>0.11803103414096899</v>
      </c>
      <c r="CG279" s="12">
        <f>(Table1[[#This Row],[mangrove.sd.ssp370.2100]]/Table1[[#This Row],[mangrove.mn.ssp370.2100]])^-1</f>
        <v>3.9872369844228026</v>
      </c>
      <c r="CH279" s="17">
        <f>Table1[[#This Row],[mangrove.weights.ssp370.2100]]*Table1[[#This Row],[mangrove.mn.ssp370.2100]]</f>
        <v>1.876464317450987</v>
      </c>
      <c r="CI279" s="9">
        <f t="shared" si="29"/>
        <v>0.47061770463654201</v>
      </c>
      <c r="CJ279" s="5"/>
      <c r="CL279" s="5"/>
      <c r="CM279" s="5"/>
      <c r="CP279" s="5"/>
      <c r="CT279" s="5"/>
    </row>
    <row r="280" spans="1:98" x14ac:dyDescent="0.25">
      <c r="A280" s="5" t="s">
        <v>323</v>
      </c>
      <c r="B280" s="5">
        <v>39.08934</v>
      </c>
      <c r="C280" s="5">
        <v>-6.5711019999999998</v>
      </c>
      <c r="D280" s="5">
        <v>8940000</v>
      </c>
      <c r="E280" s="5">
        <v>1</v>
      </c>
      <c r="F280" s="5">
        <v>50000</v>
      </c>
      <c r="G280" s="5">
        <v>1</v>
      </c>
      <c r="H280" s="5">
        <v>9840000</v>
      </c>
      <c r="I280" s="5">
        <v>1</v>
      </c>
      <c r="J280" s="5">
        <v>0.21183226082986051</v>
      </c>
      <c r="K280" s="5">
        <v>7.7888710700468294E-2</v>
      </c>
      <c r="L280" s="6">
        <f>IF(Table1[[#This Row],[seagrass.mn.ssp126.2050]]="","",(Table1[[#This Row],[seagrass.sd.ssp126.2050]]/Table1[[#This Row],[seagrass.mn.ssp126.2050]])^-1)</f>
        <v>2.7196786148443319</v>
      </c>
      <c r="M280" s="6">
        <f>IF(Table1[[#This Row],[seagrass.weights.ssp126.2050]]="","",Table1[[#This Row],[seagrass.weights.ssp126.2050]]*Table1[[#This Row],[seagrass.mn.ssp126.2050]])</f>
        <v>0.57611566971309824</v>
      </c>
      <c r="N280" s="5">
        <v>0.47423161616198323</v>
      </c>
      <c r="O280" s="5">
        <v>1.073256057107172E-2</v>
      </c>
      <c r="P280" s="6">
        <f>IF(Table1[[#This Row],[corals.mn.ssp126.2050]]="","",(Table1[[#This Row],[corals.sd.ssp126.2050]]/Table1[[#This Row],[corals.mn.ssp126.2050]])^-1)</f>
        <v>44.186251083475412</v>
      </c>
      <c r="Q280" s="6">
        <f>IF(Table1[[#This Row],[coral.weights.ssp126.2050]]="","",Table1[[#This Row],[coral.weights.ssp126.2050]]*Table1[[#This Row],[corals.mn.ssp126.2050]])</f>
        <v>20.954517263455728</v>
      </c>
      <c r="R280" s="5">
        <v>0.49092594589990018</v>
      </c>
      <c r="S280" s="5">
        <v>0.1597882359668456</v>
      </c>
      <c r="T280" s="6">
        <f>IF(Table1[[#This Row],[mangrove.mn.ssp126.2050]]="","",(Table1[[#This Row],[mangrove.sd.ssp126.2050]]/Table1[[#This Row],[mangrove.mn.ssp126.2050]])^-1)</f>
        <v>3.0723534991760109</v>
      </c>
      <c r="U280" s="6">
        <f>IF(Table1[[#This Row],[mangrove.weights.ssp126.2050]]="","",Table1[[#This Row],[mangrove.weights.ssp126.2050]]*Table1[[#This Row],[mangrove.mn.ssp126.2050]])</f>
        <v>1.5082980477218513</v>
      </c>
      <c r="V280" s="7">
        <f t="shared" si="24"/>
        <v>0.46097883934606781</v>
      </c>
      <c r="W280" s="5">
        <v>0.205479003769834</v>
      </c>
      <c r="X280" s="5">
        <v>6.8903848400936343E-2</v>
      </c>
      <c r="Y280" s="6">
        <f>IF(Table1[[#This Row],[seagrass.mn.ssp126.2100]]="", "", (Table1[[#This Row],[seagrass.sd.ssp126.2100]]/Table1[[#This Row],[seagrass.mn.ssp126.2100]])^-1)</f>
        <v>2.9821121539423583</v>
      </c>
      <c r="Z280" s="6">
        <f>IF(Table1[[#This Row],[seagrass.weights.ssp126.2100]]="","", Table1[[#This Row],[seagrass.weights.ssp126.2100]]*Table1[[#This Row],[seagrass.mn.ssp126.2100]])</f>
        <v>0.61276143452198961</v>
      </c>
      <c r="AA280" s="5">
        <v>0.4620892947660355</v>
      </c>
      <c r="AB280" s="5">
        <v>1.7204118425833689E-2</v>
      </c>
      <c r="AC280" s="6">
        <f>IF(Table1[[#This Row],[corals.mn.ssp126.2100]]="","",(Table1[[#This Row],[corals.sd.ssp126.2100]]/Table1[[#This Row],[corals.mn.ssp126.2100]])^-1)</f>
        <v>26.859225409199851</v>
      </c>
      <c r="AD280" s="6">
        <f>IF( Table1[[#This Row],[Coral.weights.ssp126.2100]]="","", Table1[[#This Row],[Coral.weights.ssp126.2100]]*Table1[[#This Row],[corals.mn.ssp126.2100]])</f>
        <v>12.41136052729914</v>
      </c>
      <c r="AE280" s="5">
        <v>0.50501572699993491</v>
      </c>
      <c r="AF280" s="5">
        <v>0.1683758432992464</v>
      </c>
      <c r="AG280" s="8">
        <f>IF(Table1[[#This Row],[mangrove.mn.ssp126.2100]]="","",(Table1[[#This Row],[mangrove.sd.ssp126.2100]]/Table1[[#This Row],[mangrove.mn.ssp126.2100]])^-1)</f>
        <v>2.9993359920543612</v>
      </c>
      <c r="AH280" s="6">
        <f>IF(Table1[[#This Row],[mangrove.weights.ssp126.2100]]="","",Table1[[#This Row],[mangrove.weights.ssp126.2100]]*Table1[[#This Row],[mangrove.mn.ssp126.2100]])</f>
        <v>1.5147118465444043</v>
      </c>
      <c r="AI280" s="7">
        <f t="shared" si="25"/>
        <v>0.4427081492080106</v>
      </c>
      <c r="AJ280" s="5">
        <v>0.18386537221009541</v>
      </c>
      <c r="AK280" s="5">
        <v>3.8337557517018769E-2</v>
      </c>
      <c r="AL280" s="6">
        <f>IF(Table1[[#This Row],[seagrass.mn.ssp245.2050]]="","",(Table1[[#This Row],[seagrass.sd.ssp245.2050]]/Table1[[#This Row],[seagrass.mn.ssp245.2050]])^-1)</f>
        <v>4.795959474686776</v>
      </c>
      <c r="AM280" s="6">
        <f>IF(Table1[[#This Row],[seagrass.weights.ssp245.2050]]="","",Table1[[#This Row],[seagrass.weights.ssp245.2050]]*Table1[[#This Row],[seagrass.mn.ssp245.2050]])</f>
        <v>0.88181087391781776</v>
      </c>
      <c r="AN280" s="5">
        <v>0.45638744002768961</v>
      </c>
      <c r="AO280" s="5">
        <v>5.4683073455089899E-3</v>
      </c>
      <c r="AP280" s="6">
        <f>(Table1[[#This Row],[corals.sd.ssp245.2050]]/Table1[[#This Row],[corals.mn.ssp245.2050]])^-1</f>
        <v>83.460458820499795</v>
      </c>
      <c r="AQ280" s="6">
        <f>Table1[[#This Row],[coral.weights.ssp245.2050]]*Table1[[#This Row],[corals.mn.ssp245.2050]]</f>
        <v>38.09030514462431</v>
      </c>
      <c r="AR280" s="5">
        <v>0.44190259916838481</v>
      </c>
      <c r="AS280" s="5">
        <v>0.1126081233412005</v>
      </c>
      <c r="AT280" s="8">
        <f>(Table1[[#This Row],[mangrove.sd.ssp245.2050]]/Table1[[#This Row],[mangrove.mn.ssp245.2050]])^-1</f>
        <v>3.9242515198430952</v>
      </c>
      <c r="AU280" s="8">
        <f>Table1[[#This Row],[mangrove.mn.ssp245.2050]]*Table1[[#This Row],[mangrove.weights.ssp245.2050]]</f>
        <v>1.7341369464091483</v>
      </c>
      <c r="AV280" s="7">
        <f t="shared" si="26"/>
        <v>0.44159207181541105</v>
      </c>
      <c r="AW280" s="5">
        <v>0.164408974819686</v>
      </c>
      <c r="AX280" s="5">
        <f>NonZeroMin!$C$12</f>
        <v>9.4048968592101831E-4</v>
      </c>
      <c r="AY280" s="6">
        <f>(Table1[[#This Row],[seagrass.sd.ssp245.2100]]/Table1[[#This Row],[seagrass.mn.ssp245.2100]])^-1</f>
        <v>174.81209765600019</v>
      </c>
      <c r="AZ280" s="6">
        <f>Table1[[#This Row],[seagrass.weights.ssp245.2100]]*Table1[[#This Row],[seagrass.mn.ssp245.2100]]</f>
        <v>28.740677761701825</v>
      </c>
      <c r="BA280" s="5">
        <v>0.46468100384176891</v>
      </c>
      <c r="BB280" s="5">
        <v>1.353888830120613E-2</v>
      </c>
      <c r="BC280" s="8">
        <f>(Table1[[#This Row],[corals.sd.ssp245.2100]]/Table1[[#This Row],[corals.mn.ssp245.2100]])^-1</f>
        <v>34.321946787933264</v>
      </c>
      <c r="BD280" s="8">
        <f>Table1[[#This Row],[corals.weights.ssp245.2100]]*Table1[[#This Row],[corals.mn.ssp245.2100]]</f>
        <v>15.948756687220605</v>
      </c>
      <c r="BE280" s="5">
        <v>0.44359236461059232</v>
      </c>
      <c r="BF280" s="5">
        <v>0.1298604022501236</v>
      </c>
      <c r="BG280" s="6">
        <f>(Table1[[#This Row],[mangrove.sd.ssp245.2100]]/Table1[[#This Row],[mangrove.mn.ssp245.2100]])^-1</f>
        <v>3.415917068824343</v>
      </c>
      <c r="BH280" s="6">
        <f>Table1[[#This Row],[mangrove.weights.ssp245.2100]]*Table1[[#This Row],[mangrove.mn.ssp245.2100]]</f>
        <v>1.5152747298734737</v>
      </c>
      <c r="BI280" s="7">
        <f t="shared" si="27"/>
        <v>0.21738281602098802</v>
      </c>
      <c r="BJ280" s="5">
        <v>0.47061978895446682</v>
      </c>
      <c r="BK280" s="5">
        <v>1.9051959336874339E-3</v>
      </c>
      <c r="BL280" s="6">
        <f>(Table1[[#This Row],[seagrass.sd.ssp370.2050]]/Table1[[#This Row],[seagrass.mn.ssp370.2050]])^-1</f>
        <v>247.01910214746272</v>
      </c>
      <c r="BM280" s="6">
        <f>Table1[[#This Row],[seagrass.mn.ssp370.2050]]*Table1[[#This Row],[seagrass.weights.ssp370.2050]]</f>
        <v>116.25207772036079</v>
      </c>
      <c r="BN280" s="5">
        <v>0.53144962033353571</v>
      </c>
      <c r="BO280" s="5">
        <v>8.9860690128579581E-4</v>
      </c>
      <c r="BP280" s="6">
        <f>(Table1[[#This Row],[corals.sd.ssp370.2050]]/Table1[[#This Row],[corals.mn.ssp370.2050]])^-1</f>
        <v>591.41502204478593</v>
      </c>
      <c r="BQ280" s="6">
        <f>Table1[[#This Row],[corals.weights.ssp370.2050]]*Table1[[#This Row],[corals.mn.ssp370.2050]]</f>
        <v>314.30728892525116</v>
      </c>
      <c r="BR280" s="5">
        <v>0.43499871996339518</v>
      </c>
      <c r="BS280" s="5">
        <v>0.1009978551076214</v>
      </c>
      <c r="BT280" s="6">
        <f>(Table1[[#This Row],[mangrove.sd.ssp370.2050]]/Table1[[#This Row],[mangrove.mn.ssp370.2050]])^-1</f>
        <v>4.3070094854971801</v>
      </c>
      <c r="BU280" s="6">
        <f>Table1[[#This Row],[mangrove.weights.ssp370.2050]]*Table1[[#This Row],[mangrove.mn.ssp370.2050]]</f>
        <v>1.8735436130614747</v>
      </c>
      <c r="BV280" s="7">
        <f t="shared" si="28"/>
        <v>0.51312662094886019</v>
      </c>
      <c r="BW280" s="5">
        <v>0.47061978895446682</v>
      </c>
      <c r="BX280" s="5">
        <v>1.9051959336874339E-3</v>
      </c>
      <c r="BY280" s="8">
        <f>(Table1[[#This Row],[seagrass.sd.ssp370.2100]]/Table1[[#This Row],[seagrass.mn.ssp370.2100]])^-1</f>
        <v>247.01910214746272</v>
      </c>
      <c r="BZ280" s="8">
        <f>Table1[[#This Row],[seagrass.imp.ssp370.2100]]*Table1[[#This Row],[seagrass.mn.ssp370.2100]]</f>
        <v>116.25207772036079</v>
      </c>
      <c r="CA280" s="5">
        <v>0.53144962033353571</v>
      </c>
      <c r="CB280" s="5">
        <v>8.9860690128579581E-4</v>
      </c>
      <c r="CC280" s="8">
        <f>(Table1[[#This Row],[corals.sd.ssp370.2100]]/Table1[[#This Row],[corals.mn.ssp370.2100]])^-1</f>
        <v>591.41502204478593</v>
      </c>
      <c r="CD280" s="8">
        <f>Table1[[#This Row],[corals.weights.ssp370.2100]]*Table1[[#This Row],[corals.mn.ssp370.2100]]</f>
        <v>314.30728892525116</v>
      </c>
      <c r="CE280" s="5">
        <v>0.45522367059824309</v>
      </c>
      <c r="CF280" s="5">
        <v>0.1115526308316178</v>
      </c>
      <c r="CG280" s="12">
        <f>(Table1[[#This Row],[mangrove.sd.ssp370.2100]]/Table1[[#This Row],[mangrove.mn.ssp370.2100]])^-1</f>
        <v>4.0807972631804326</v>
      </c>
      <c r="CH280" s="17">
        <f>Table1[[#This Row],[mangrove.weights.ssp370.2100]]*Table1[[#This Row],[mangrove.mn.ssp370.2100]]</f>
        <v>1.8576755091122612</v>
      </c>
      <c r="CI280" s="9">
        <f t="shared" si="29"/>
        <v>0.51324555938752003</v>
      </c>
      <c r="CJ280" s="5"/>
      <c r="CL280" s="5"/>
      <c r="CM280" s="5"/>
      <c r="CP280" s="5"/>
      <c r="CT280" s="5"/>
    </row>
    <row r="281" spans="1:98" x14ac:dyDescent="0.25">
      <c r="A281" s="5" t="s">
        <v>324</v>
      </c>
      <c r="B281" s="5">
        <v>39.33934</v>
      </c>
      <c r="C281" s="5">
        <v>-6.5711019999999998</v>
      </c>
      <c r="D281" s="5">
        <v>12290000</v>
      </c>
      <c r="E281" s="5">
        <v>1</v>
      </c>
      <c r="F281" s="5">
        <v>1330000</v>
      </c>
      <c r="G281" s="5">
        <v>1</v>
      </c>
      <c r="H281" s="5">
        <v>1310000</v>
      </c>
      <c r="I281" s="5">
        <v>1</v>
      </c>
      <c r="J281" s="5">
        <v>0.39691749856113773</v>
      </c>
      <c r="K281" s="5">
        <v>3.3209758883245753E-2</v>
      </c>
      <c r="L281" s="6">
        <f>IF(Table1[[#This Row],[seagrass.mn.ssp126.2050]]="","",(Table1[[#This Row],[seagrass.sd.ssp126.2050]]/Table1[[#This Row],[seagrass.mn.ssp126.2050]])^-1)</f>
        <v>11.951833193266022</v>
      </c>
      <c r="M281" s="6">
        <f>IF(Table1[[#This Row],[seagrass.weights.ssp126.2050]]="","",Table1[[#This Row],[seagrass.weights.ssp126.2050]]*Table1[[#This Row],[seagrass.mn.ssp126.2050]])</f>
        <v>4.7438917342911244</v>
      </c>
      <c r="N281" s="5">
        <v>0.5501228531446426</v>
      </c>
      <c r="O281" s="5">
        <v>1.1042187667758861E-2</v>
      </c>
      <c r="P281" s="6">
        <f>IF(Table1[[#This Row],[corals.mn.ssp126.2050]]="","",(Table1[[#This Row],[corals.sd.ssp126.2050]]/Table1[[#This Row],[corals.mn.ssp126.2050]])^-1)</f>
        <v>49.820096315778009</v>
      </c>
      <c r="Q281" s="6">
        <f>IF(Table1[[#This Row],[coral.weights.ssp126.2050]]="","",Table1[[#This Row],[coral.weights.ssp126.2050]]*Table1[[#This Row],[corals.mn.ssp126.2050]])</f>
        <v>27.407173529176696</v>
      </c>
      <c r="R281" s="5">
        <v>0.48275777398963099</v>
      </c>
      <c r="S281" s="5">
        <v>8.0018122250913537E-2</v>
      </c>
      <c r="T281" s="6">
        <f>IF(Table1[[#This Row],[mangrove.mn.ssp126.2050]]="","",(Table1[[#This Row],[mangrove.sd.ssp126.2050]]/Table1[[#This Row],[mangrove.mn.ssp126.2050]])^-1)</f>
        <v>6.0331055067231292</v>
      </c>
      <c r="U281" s="6">
        <f>IF(Table1[[#This Row],[mangrove.weights.ssp126.2050]]="","",Table1[[#This Row],[mangrove.weights.ssp126.2050]]*Table1[[#This Row],[mangrove.mn.ssp126.2050]])</f>
        <v>2.9125285846702424</v>
      </c>
      <c r="V281" s="7">
        <f t="shared" si="24"/>
        <v>0.51712374811080752</v>
      </c>
      <c r="W281" s="5">
        <v>0.39300233116246303</v>
      </c>
      <c r="X281" s="5">
        <v>3.2501692910729192E-2</v>
      </c>
      <c r="Y281" s="6">
        <f>IF(Table1[[#This Row],[seagrass.mn.ssp126.2100]]="", "", (Table1[[#This Row],[seagrass.sd.ssp126.2100]]/Table1[[#This Row],[seagrass.mn.ssp126.2100]])^-1)</f>
        <v>12.09174956645807</v>
      </c>
      <c r="Z281" s="6">
        <f>IF(Table1[[#This Row],[seagrass.weights.ssp126.2100]]="","", Table1[[#This Row],[seagrass.weights.ssp126.2100]]*Table1[[#This Row],[seagrass.mn.ssp126.2100]])</f>
        <v>4.7520857674507235</v>
      </c>
      <c r="AA281" s="5">
        <v>0.54102932336370924</v>
      </c>
      <c r="AB281" s="5">
        <f>NonZeroMin!$C$6</f>
        <v>9.0900273914041208E-4</v>
      </c>
      <c r="AC281" s="6">
        <f>IF(Table1[[#This Row],[corals.mn.ssp126.2100]]="","",(Table1[[#This Row],[corals.sd.ssp126.2100]]/Table1[[#This Row],[corals.mn.ssp126.2100]])^-1)</f>
        <v>595.18998135839206</v>
      </c>
      <c r="AD281" s="6">
        <f>IF( Table1[[#This Row],[Coral.weights.ssp126.2100]]="","", Table1[[#This Row],[Coral.weights.ssp126.2100]]*Table1[[#This Row],[corals.mn.ssp126.2100]])</f>
        <v>322.0152328871896</v>
      </c>
      <c r="AE281" s="5">
        <v>0.48199468335500101</v>
      </c>
      <c r="AF281" s="5">
        <v>9.362381848710101E-2</v>
      </c>
      <c r="AG281" s="8">
        <f>IF(Table1[[#This Row],[mangrove.mn.ssp126.2100]]="","",(Table1[[#This Row],[mangrove.sd.ssp126.2100]]/Table1[[#This Row],[mangrove.mn.ssp126.2100]])^-1)</f>
        <v>5.1482057786545816</v>
      </c>
      <c r="AH281" s="6">
        <f>IF(Table1[[#This Row],[mangrove.weights.ssp126.2100]]="","",Table1[[#This Row],[mangrove.weights.ssp126.2100]]*Table1[[#This Row],[mangrove.mn.ssp126.2100]])</f>
        <v>2.4814078141290015</v>
      </c>
      <c r="AI281" s="7">
        <f t="shared" si="25"/>
        <v>0.53761043792372343</v>
      </c>
      <c r="AJ281" s="5">
        <v>0.3789384512836344</v>
      </c>
      <c r="AK281" s="5">
        <v>1.9980507063320899E-2</v>
      </c>
      <c r="AL281" s="6">
        <f>IF(Table1[[#This Row],[seagrass.mn.ssp245.2050]]="","",(Table1[[#This Row],[seagrass.sd.ssp245.2050]]/Table1[[#This Row],[seagrass.mn.ssp245.2050]])^-1)</f>
        <v>18.965407138203641</v>
      </c>
      <c r="AM281" s="6">
        <f>IF(Table1[[#This Row],[seagrass.weights.ssp245.2050]]="","",Table1[[#This Row],[seagrass.weights.ssp245.2050]]*Table1[[#This Row],[seagrass.mn.ssp245.2050]])</f>
        <v>7.1867220089144723</v>
      </c>
      <c r="AN281" s="5">
        <v>0.52007335895279194</v>
      </c>
      <c r="AO281" s="5">
        <v>6.2343689355472609E-3</v>
      </c>
      <c r="AP281" s="6">
        <f>(Table1[[#This Row],[corals.sd.ssp245.2050]]/Table1[[#This Row],[corals.mn.ssp245.2050]])^-1</f>
        <v>83.420369299517432</v>
      </c>
      <c r="AQ281" s="6">
        <f>Table1[[#This Row],[coral.weights.ssp245.2050]]*Table1[[#This Row],[corals.mn.ssp245.2050]]</f>
        <v>43.384711666682392</v>
      </c>
      <c r="AR281" s="5">
        <v>0.47508766504680661</v>
      </c>
      <c r="AS281" s="5">
        <v>8.3322297554532451E-2</v>
      </c>
      <c r="AT281" s="8">
        <f>(Table1[[#This Row],[mangrove.sd.ssp245.2050]]/Table1[[#This Row],[mangrove.mn.ssp245.2050]])^-1</f>
        <v>5.7018070671403791</v>
      </c>
      <c r="AU281" s="8">
        <f>Table1[[#This Row],[mangrove.mn.ssp245.2050]]*Table1[[#This Row],[mangrove.weights.ssp245.2050]]</f>
        <v>2.708858206075103</v>
      </c>
      <c r="AV281" s="7">
        <f t="shared" si="26"/>
        <v>0.49293628513098903</v>
      </c>
      <c r="AW281" s="5">
        <v>0.36653435680127411</v>
      </c>
      <c r="AX281" s="5">
        <v>4.9296753994075007E-3</v>
      </c>
      <c r="AY281" s="6">
        <f>(Table1[[#This Row],[seagrass.sd.ssp245.2100]]/Table1[[#This Row],[seagrass.mn.ssp245.2100]])^-1</f>
        <v>74.352635235441269</v>
      </c>
      <c r="AZ281" s="6">
        <f>Table1[[#This Row],[seagrass.weights.ssp245.2100]]*Table1[[#This Row],[seagrass.mn.ssp245.2100]]</f>
        <v>27.252795332502217</v>
      </c>
      <c r="BA281" s="5">
        <v>0.51001820689187649</v>
      </c>
      <c r="BB281" s="5">
        <v>8.8640146471384356E-4</v>
      </c>
      <c r="BC281" s="8">
        <f>(Table1[[#This Row],[corals.sd.ssp245.2100]]/Table1[[#This Row],[corals.mn.ssp245.2100]])^-1</f>
        <v>575.38060032033604</v>
      </c>
      <c r="BD281" s="8">
        <f>Table1[[#This Row],[corals.weights.ssp245.2100]]*Table1[[#This Row],[corals.mn.ssp245.2100]]</f>
        <v>293.45458205574926</v>
      </c>
      <c r="BE281" s="5">
        <v>0.47882188703706158</v>
      </c>
      <c r="BF281" s="5">
        <v>0.11107527209892069</v>
      </c>
      <c r="BG281" s="6">
        <f>(Table1[[#This Row],[mangrove.sd.ssp245.2100]]/Table1[[#This Row],[mangrove.mn.ssp245.2100]])^-1</f>
        <v>4.3107874326036804</v>
      </c>
      <c r="BH281" s="6">
        <f>Table1[[#This Row],[mangrove.weights.ssp245.2100]]*Table1[[#This Row],[mangrove.mn.ssp245.2100]]</f>
        <v>2.064099373094944</v>
      </c>
      <c r="BI281" s="7">
        <f t="shared" si="27"/>
        <v>0.49350114887768098</v>
      </c>
      <c r="BJ281" s="5">
        <v>0.49867023258035909</v>
      </c>
      <c r="BK281" s="5">
        <v>3.760948179735085E-3</v>
      </c>
      <c r="BL281" s="6">
        <f>(Table1[[#This Row],[seagrass.sd.ssp370.2050]]/Table1[[#This Row],[seagrass.mn.ssp370.2050]])^-1</f>
        <v>132.5916255021319</v>
      </c>
      <c r="BM281" s="6">
        <f>Table1[[#This Row],[seagrass.mn.ssp370.2050]]*Table1[[#This Row],[seagrass.weights.ssp370.2050]]</f>
        <v>66.119496727355994</v>
      </c>
      <c r="BN281" s="5">
        <v>0.55203047003875172</v>
      </c>
      <c r="BO281" s="5">
        <v>9.2268140118072185E-4</v>
      </c>
      <c r="BP281" s="6">
        <f>(Table1[[#This Row],[corals.sd.ssp370.2050]]/Table1[[#This Row],[corals.mn.ssp370.2050]])^-1</f>
        <v>598.28936546497891</v>
      </c>
      <c r="BQ281" s="6">
        <f>Table1[[#This Row],[corals.weights.ssp370.2050]]*Table1[[#This Row],[corals.mn.ssp370.2050]]</f>
        <v>330.2739596368188</v>
      </c>
      <c r="BR281" s="5">
        <v>0.48151864166153041</v>
      </c>
      <c r="BS281" s="5">
        <v>7.5936543189007763E-2</v>
      </c>
      <c r="BT281" s="6">
        <f>(Table1[[#This Row],[mangrove.sd.ssp370.2050]]/Table1[[#This Row],[mangrove.mn.ssp370.2050]])^-1</f>
        <v>6.3410661249488225</v>
      </c>
      <c r="BU281" s="6">
        <f>Table1[[#This Row],[mangrove.weights.ssp370.2050]]*Table1[[#This Row],[mangrove.mn.ssp370.2050]]</f>
        <v>3.0533415471713012</v>
      </c>
      <c r="BV281" s="7">
        <f t="shared" si="28"/>
        <v>0.54182697610397967</v>
      </c>
      <c r="BW281" s="5">
        <v>0.49867023258035909</v>
      </c>
      <c r="BX281" s="5">
        <v>3.760948179735085E-3</v>
      </c>
      <c r="BY281" s="8">
        <f>(Table1[[#This Row],[seagrass.sd.ssp370.2100]]/Table1[[#This Row],[seagrass.mn.ssp370.2100]])^-1</f>
        <v>132.5916255021319</v>
      </c>
      <c r="BZ281" s="8">
        <f>Table1[[#This Row],[seagrass.imp.ssp370.2100]]*Table1[[#This Row],[seagrass.mn.ssp370.2100]]</f>
        <v>66.119496727355994</v>
      </c>
      <c r="CA281" s="5">
        <v>0.55203047003875172</v>
      </c>
      <c r="CB281" s="5">
        <v>9.2268140118072185E-4</v>
      </c>
      <c r="CC281" s="8">
        <f>(Table1[[#This Row],[corals.sd.ssp370.2100]]/Table1[[#This Row],[corals.mn.ssp370.2100]])^-1</f>
        <v>598.28936546497891</v>
      </c>
      <c r="CD281" s="8">
        <f>Table1[[#This Row],[corals.weights.ssp370.2100]]*Table1[[#This Row],[corals.mn.ssp370.2100]]</f>
        <v>330.2739596368188</v>
      </c>
      <c r="CE281" s="5">
        <v>0.49385475430665637</v>
      </c>
      <c r="CF281" s="5">
        <v>9.3688366497495595E-2</v>
      </c>
      <c r="CG281" s="12">
        <f>(Table1[[#This Row],[mangrove.sd.ssp370.2100]]/Table1[[#This Row],[mangrove.mn.ssp370.2100]])^-1</f>
        <v>5.2712494920045136</v>
      </c>
      <c r="CH281" s="17">
        <f>Table1[[#This Row],[mangrove.weights.ssp370.2100]]*Table1[[#This Row],[mangrove.mn.ssp370.2100]]</f>
        <v>2.6032316227629764</v>
      </c>
      <c r="CI281" s="9">
        <f t="shared" si="29"/>
        <v>0.54200295272903865</v>
      </c>
      <c r="CJ281" s="5"/>
      <c r="CL281" s="5"/>
      <c r="CM281" s="5"/>
      <c r="CP281" s="5"/>
      <c r="CT281" s="5"/>
    </row>
    <row r="282" spans="1:98" x14ac:dyDescent="0.25">
      <c r="A282" s="5" t="s">
        <v>325</v>
      </c>
      <c r="B282" s="5">
        <v>39.58934</v>
      </c>
      <c r="C282" s="5">
        <v>-6.5711019999999998</v>
      </c>
      <c r="D282" s="5">
        <v>3620000</v>
      </c>
      <c r="E282" s="5">
        <v>1</v>
      </c>
      <c r="F282" s="5">
        <v>880000</v>
      </c>
      <c r="G282" s="5">
        <v>1</v>
      </c>
      <c r="I282" s="5">
        <v>0</v>
      </c>
      <c r="J282" s="5">
        <v>0.36862492973141409</v>
      </c>
      <c r="K282" s="5">
        <v>4.7791754057857308E-2</v>
      </c>
      <c r="L282" s="6">
        <f>IF(Table1[[#This Row],[seagrass.mn.ssp126.2050]]="","",(Table1[[#This Row],[seagrass.sd.ssp126.2050]]/Table1[[#This Row],[seagrass.mn.ssp126.2050]])^-1)</f>
        <v>7.7131492032109144</v>
      </c>
      <c r="M282" s="6">
        <f>IF(Table1[[#This Row],[seagrass.weights.ssp126.2050]]="","",Table1[[#This Row],[seagrass.weights.ssp126.2050]]*Table1[[#This Row],[seagrass.mn.ssp126.2050]])</f>
        <v>2.8432590830415356</v>
      </c>
      <c r="N282" s="5">
        <v>0.42142824381648231</v>
      </c>
      <c r="O282" s="5">
        <v>4.3971462066042417E-2</v>
      </c>
      <c r="P282" s="6">
        <f>IF(Table1[[#This Row],[corals.mn.ssp126.2050]]="","",(Table1[[#This Row],[corals.sd.ssp126.2050]]/Table1[[#This Row],[corals.mn.ssp126.2050]])^-1)</f>
        <v>9.5841307979144084</v>
      </c>
      <c r="Q282" s="6">
        <f>IF(Table1[[#This Row],[coral.weights.ssp126.2050]]="","",Table1[[#This Row],[coral.weights.ssp126.2050]]*Table1[[#This Row],[corals.mn.ssp126.2050]])</f>
        <v>4.03902341067253</v>
      </c>
      <c r="T282" s="6" t="str">
        <f>IF(Table1[[#This Row],[mangrove.mn.ssp126.2050]]="","",(Table1[[#This Row],[mangrove.sd.ssp126.2050]]/Table1[[#This Row],[mangrove.mn.ssp126.2050]])^-1)</f>
        <v/>
      </c>
      <c r="U282" s="6" t="str">
        <f>IF(Table1[[#This Row],[mangrove.weights.ssp126.2050]]="","",Table1[[#This Row],[mangrove.weights.ssp126.2050]]*Table1[[#This Row],[mangrove.mn.ssp126.2050]])</f>
        <v/>
      </c>
      <c r="V282" s="7">
        <f t="shared" si="24"/>
        <v>0.39788235452431359</v>
      </c>
      <c r="W282" s="5">
        <v>0.37582507915869762</v>
      </c>
      <c r="X282" s="5">
        <v>4.4084888352779107E-2</v>
      </c>
      <c r="Y282" s="6">
        <f>IF(Table1[[#This Row],[seagrass.mn.ssp126.2100]]="", "", (Table1[[#This Row],[seagrass.sd.ssp126.2100]]/Table1[[#This Row],[seagrass.mn.ssp126.2100]])^-1)</f>
        <v>8.525031891909185</v>
      </c>
      <c r="Z282" s="6">
        <f>IF(Table1[[#This Row],[seagrass.weights.ssp126.2100]]="","", Table1[[#This Row],[seagrass.weights.ssp126.2100]]*Table1[[#This Row],[seagrass.mn.ssp126.2100]])</f>
        <v>3.203920785607191</v>
      </c>
      <c r="AA282" s="5">
        <v>0.4354324972023943</v>
      </c>
      <c r="AB282" s="5">
        <v>3.6915285665626157E-2</v>
      </c>
      <c r="AC282" s="6">
        <f>IF(Table1[[#This Row],[corals.mn.ssp126.2100]]="","",(Table1[[#This Row],[corals.sd.ssp126.2100]]/Table1[[#This Row],[corals.mn.ssp126.2100]])^-1)</f>
        <v>11.795452462334575</v>
      </c>
      <c r="AD282" s="6">
        <f>IF( Table1[[#This Row],[Coral.weights.ssp126.2100]]="","", Table1[[#This Row],[Coral.weights.ssp126.2100]]*Table1[[#This Row],[corals.mn.ssp126.2100]])</f>
        <v>5.1361233213064752</v>
      </c>
      <c r="AG282" s="8" t="str">
        <f>IF(Table1[[#This Row],[mangrove.mn.ssp126.2100]]="","",(Table1[[#This Row],[mangrove.sd.ssp126.2100]]/Table1[[#This Row],[mangrove.mn.ssp126.2100]])^-1)</f>
        <v/>
      </c>
      <c r="AH282" s="6" t="str">
        <f>IF(Table1[[#This Row],[mangrove.weights.ssp126.2100]]="","",Table1[[#This Row],[mangrove.weights.ssp126.2100]]*Table1[[#This Row],[mangrove.mn.ssp126.2100]])</f>
        <v/>
      </c>
      <c r="AI282" s="7">
        <f t="shared" si="25"/>
        <v>0.41042545844493705</v>
      </c>
      <c r="AJ282" s="5">
        <v>0.34866176777367192</v>
      </c>
      <c r="AK282" s="5">
        <v>2.5310498265259041E-2</v>
      </c>
      <c r="AL282" s="6">
        <f>IF(Table1[[#This Row],[seagrass.mn.ssp245.2050]]="","",(Table1[[#This Row],[seagrass.sd.ssp245.2050]]/Table1[[#This Row],[seagrass.mn.ssp245.2050]])^-1)</f>
        <v>13.775381429461698</v>
      </c>
      <c r="AM282" s="6">
        <f>IF(Table1[[#This Row],[seagrass.weights.ssp245.2050]]="","",Table1[[#This Row],[seagrass.weights.ssp245.2050]]*Table1[[#This Row],[seagrass.mn.ssp245.2050]])</f>
        <v>4.8029488409527268</v>
      </c>
      <c r="AN282" s="5">
        <v>0.40083905533881958</v>
      </c>
      <c r="AO282" s="5">
        <v>2.783797579533008E-2</v>
      </c>
      <c r="AP282" s="6">
        <f>(Table1[[#This Row],[corals.sd.ssp245.2050]]/Table1[[#This Row],[corals.mn.ssp245.2050]])^-1</f>
        <v>14.399001503768165</v>
      </c>
      <c r="AQ282" s="6">
        <f>Table1[[#This Row],[coral.weights.ssp245.2050]]*Table1[[#This Row],[corals.mn.ssp245.2050]]</f>
        <v>5.7716821605926736</v>
      </c>
      <c r="AS282" s="5"/>
      <c r="AT282" s="8"/>
      <c r="AU282" s="8"/>
      <c r="AV282" s="7">
        <f t="shared" si="26"/>
        <v>0.37532786526704393</v>
      </c>
      <c r="AW282" s="5">
        <v>0.34550449564110791</v>
      </c>
      <c r="AX282" s="5">
        <v>9.4586463398984109E-3</v>
      </c>
      <c r="AY282" s="6">
        <f>(Table1[[#This Row],[seagrass.sd.ssp245.2100]]/Table1[[#This Row],[seagrass.mn.ssp245.2100]])^-1</f>
        <v>36.527900845991326</v>
      </c>
      <c r="AZ282" s="6">
        <f>Table1[[#This Row],[seagrass.weights.ssp245.2100]]*Table1[[#This Row],[seagrass.mn.ssp245.2100]]</f>
        <v>12.620553958622631</v>
      </c>
      <c r="BA282" s="5">
        <v>0.40355176116741731</v>
      </c>
      <c r="BB282" s="5">
        <v>8.1708836134750194E-3</v>
      </c>
      <c r="BC282" s="8">
        <f>(Table1[[#This Row],[corals.sd.ssp245.2100]]/Table1[[#This Row],[corals.mn.ssp245.2100]])^-1</f>
        <v>49.388998822832278</v>
      </c>
      <c r="BD282" s="8">
        <f>Table1[[#This Row],[corals.weights.ssp245.2100]]*Table1[[#This Row],[corals.mn.ssp245.2100]]</f>
        <v>19.931017457249467</v>
      </c>
      <c r="BE282" s="5"/>
      <c r="BF282" s="5"/>
      <c r="BG282" s="6"/>
      <c r="BH282" s="6"/>
      <c r="BI282" s="7">
        <f t="shared" si="27"/>
        <v>0.37887274263091203</v>
      </c>
      <c r="BJ282" s="5">
        <v>0.31575075456633189</v>
      </c>
      <c r="BK282" s="5">
        <v>6.2989221028408784E-3</v>
      </c>
      <c r="BL282" s="6">
        <f>(Table1[[#This Row],[seagrass.sd.ssp370.2050]]/Table1[[#This Row],[seagrass.mn.ssp370.2050]])^-1</f>
        <v>50.127743987169659</v>
      </c>
      <c r="BM282" s="6">
        <f>Table1[[#This Row],[seagrass.mn.ssp370.2050]]*Table1[[#This Row],[seagrass.weights.ssp370.2050]]</f>
        <v>15.827872988656726</v>
      </c>
      <c r="BN282" s="5">
        <v>0.38179881114519221</v>
      </c>
      <c r="BO282" s="5">
        <v>1.207301908684752E-2</v>
      </c>
      <c r="BP282" s="6">
        <f>(Table1[[#This Row],[corals.sd.ssp370.2050]]/Table1[[#This Row],[corals.mn.ssp370.2050]])^-1</f>
        <v>31.62413712748355</v>
      </c>
      <c r="BQ282" s="6">
        <f>Table1[[#This Row],[corals.weights.ssp370.2050]]*Table1[[#This Row],[corals.mn.ssp370.2050]]</f>
        <v>12.074057958765753</v>
      </c>
      <c r="BR282" s="5"/>
      <c r="BS282" s="5"/>
      <c r="BT282" s="6"/>
      <c r="BU282" s="6"/>
      <c r="BV282" s="7">
        <f t="shared" si="28"/>
        <v>0.34130017030790177</v>
      </c>
      <c r="BW282" s="5">
        <v>0.31683079235021377</v>
      </c>
      <c r="BX282" s="5">
        <v>7.8263261846820958E-3</v>
      </c>
      <c r="BY282" s="8">
        <f>(Table1[[#This Row],[seagrass.sd.ssp370.2100]]/Table1[[#This Row],[seagrass.mn.ssp370.2100]])^-1</f>
        <v>40.482697101268769</v>
      </c>
      <c r="BZ282" s="8">
        <f>Table1[[#This Row],[seagrass.imp.ssp370.2100]]*Table1[[#This Row],[seagrass.mn.ssp370.2100]]</f>
        <v>12.826164999068686</v>
      </c>
      <c r="CA282" s="5">
        <v>0.37959468646029287</v>
      </c>
      <c r="CB282" s="5">
        <f>NonZeroMin!$C$20</f>
        <v>8.8537505761509139E-4</v>
      </c>
      <c r="CC282" s="8">
        <f>(Table1[[#This Row],[corals.sd.ssp370.2100]]/Table1[[#This Row],[corals.mn.ssp370.2100]])^-1</f>
        <v>428.73885275557217</v>
      </c>
      <c r="CD282" s="8">
        <f>Table1[[#This Row],[corals.weights.ssp370.2100]]*Table1[[#This Row],[corals.mn.ssp370.2100]]</f>
        <v>162.74699038509709</v>
      </c>
      <c r="CE282" s="5"/>
      <c r="CF282" s="5"/>
      <c r="CG282" s="12"/>
      <c r="CH282" s="17"/>
      <c r="CI282" s="9">
        <f t="shared" si="29"/>
        <v>0.37417965018386939</v>
      </c>
      <c r="CJ282" s="5"/>
      <c r="CL282" s="5"/>
      <c r="CM282" s="5"/>
      <c r="CP282" s="5"/>
      <c r="CT282" s="5"/>
    </row>
    <row r="283" spans="1:98" x14ac:dyDescent="0.25">
      <c r="A283" s="5" t="s">
        <v>326</v>
      </c>
      <c r="B283" s="5">
        <v>39.83934</v>
      </c>
      <c r="C283" s="5">
        <v>-6.5711019999999998</v>
      </c>
      <c r="E283" s="5">
        <v>0</v>
      </c>
      <c r="G283" s="5">
        <v>0</v>
      </c>
      <c r="I283" s="5">
        <v>0</v>
      </c>
      <c r="L283" s="6" t="str">
        <f>IF(Table1[[#This Row],[seagrass.mn.ssp126.2050]]="","",(Table1[[#This Row],[seagrass.sd.ssp126.2050]]/Table1[[#This Row],[seagrass.mn.ssp126.2050]])^-1)</f>
        <v/>
      </c>
      <c r="M283" s="6" t="str">
        <f>IF(Table1[[#This Row],[seagrass.weights.ssp126.2050]]="","",Table1[[#This Row],[seagrass.weights.ssp126.2050]]*Table1[[#This Row],[seagrass.mn.ssp126.2050]])</f>
        <v/>
      </c>
      <c r="P283" s="6" t="str">
        <f>IF(Table1[[#This Row],[corals.mn.ssp126.2050]]="","",(Table1[[#This Row],[corals.sd.ssp126.2050]]/Table1[[#This Row],[corals.mn.ssp126.2050]])^-1)</f>
        <v/>
      </c>
      <c r="Q283" s="6" t="str">
        <f>IF(Table1[[#This Row],[coral.weights.ssp126.2050]]="","",Table1[[#This Row],[coral.weights.ssp126.2050]]*Table1[[#This Row],[corals.mn.ssp126.2050]])</f>
        <v/>
      </c>
      <c r="T283" s="6" t="str">
        <f>IF(Table1[[#This Row],[mangrove.mn.ssp126.2050]]="","",(Table1[[#This Row],[mangrove.sd.ssp126.2050]]/Table1[[#This Row],[mangrove.mn.ssp126.2050]])^-1)</f>
        <v/>
      </c>
      <c r="U283" s="6" t="str">
        <f>IF(Table1[[#This Row],[mangrove.weights.ssp126.2050]]="","",Table1[[#This Row],[mangrove.weights.ssp126.2050]]*Table1[[#This Row],[mangrove.mn.ssp126.2050]])</f>
        <v/>
      </c>
      <c r="V283" s="7" t="e">
        <f t="shared" si="24"/>
        <v>#DIV/0!</v>
      </c>
      <c r="Y283" s="6" t="str">
        <f>IF(Table1[[#This Row],[seagrass.mn.ssp126.2100]]="", "", (Table1[[#This Row],[seagrass.sd.ssp126.2100]]/Table1[[#This Row],[seagrass.mn.ssp126.2100]])^-1)</f>
        <v/>
      </c>
      <c r="Z283" s="6" t="str">
        <f>IF(Table1[[#This Row],[seagrass.weights.ssp126.2100]]="","", Table1[[#This Row],[seagrass.weights.ssp126.2100]]*Table1[[#This Row],[seagrass.mn.ssp126.2100]])</f>
        <v/>
      </c>
      <c r="AC283" s="6" t="str">
        <f>IF(Table1[[#This Row],[corals.mn.ssp126.2100]]="","",(Table1[[#This Row],[corals.sd.ssp126.2100]]/Table1[[#This Row],[corals.mn.ssp126.2100]])^-1)</f>
        <v/>
      </c>
      <c r="AD283" s="6" t="str">
        <f>IF( Table1[[#This Row],[Coral.weights.ssp126.2100]]="","", Table1[[#This Row],[Coral.weights.ssp126.2100]]*Table1[[#This Row],[corals.mn.ssp126.2100]])</f>
        <v/>
      </c>
      <c r="AG283" s="8" t="str">
        <f>IF(Table1[[#This Row],[mangrove.mn.ssp126.2100]]="","",(Table1[[#This Row],[mangrove.sd.ssp126.2100]]/Table1[[#This Row],[mangrove.mn.ssp126.2100]])^-1)</f>
        <v/>
      </c>
      <c r="AH283" s="6" t="str">
        <f>IF(Table1[[#This Row],[mangrove.weights.ssp126.2100]]="","",Table1[[#This Row],[mangrove.weights.ssp126.2100]]*Table1[[#This Row],[mangrove.mn.ssp126.2100]])</f>
        <v/>
      </c>
      <c r="AI283" s="7" t="e">
        <f t="shared" si="25"/>
        <v>#DIV/0!</v>
      </c>
      <c r="AL283" s="6" t="str">
        <f>IF(Table1[[#This Row],[seagrass.mn.ssp245.2050]]="","",(Table1[[#This Row],[seagrass.sd.ssp245.2050]]/Table1[[#This Row],[seagrass.mn.ssp245.2050]])^-1)</f>
        <v/>
      </c>
      <c r="AM283" s="6" t="str">
        <f>IF(Table1[[#This Row],[seagrass.weights.ssp245.2050]]="","",Table1[[#This Row],[seagrass.weights.ssp245.2050]]*Table1[[#This Row],[seagrass.mn.ssp245.2050]])</f>
        <v/>
      </c>
      <c r="AS283" s="5"/>
      <c r="AT283" s="8"/>
      <c r="AU283" s="8"/>
      <c r="AV283" s="7" t="e">
        <f t="shared" si="26"/>
        <v>#DIV/0!</v>
      </c>
      <c r="AX283" s="5"/>
      <c r="AY283" s="6"/>
      <c r="AZ283" s="6"/>
      <c r="BB283" s="5"/>
      <c r="BC283" s="8"/>
      <c r="BD283" s="8"/>
      <c r="BE283" s="5"/>
      <c r="BF283" s="5"/>
      <c r="BG283" s="6"/>
      <c r="BH283" s="6"/>
      <c r="BI283" s="7" t="e">
        <f t="shared" si="27"/>
        <v>#DIV/0!</v>
      </c>
      <c r="BK283" s="5"/>
      <c r="BL283" s="6"/>
      <c r="BM283" s="6"/>
      <c r="BO283" s="5"/>
      <c r="BP283" s="6"/>
      <c r="BQ283" s="6"/>
      <c r="BR283" s="5"/>
      <c r="BS283" s="5"/>
      <c r="BT283" s="6"/>
      <c r="BU283" s="6"/>
      <c r="BV283" s="7" t="e">
        <f t="shared" si="28"/>
        <v>#DIV/0!</v>
      </c>
      <c r="BX283" s="5"/>
      <c r="BY283" s="8"/>
      <c r="BZ283" s="8"/>
      <c r="CA283" s="5"/>
      <c r="CB283" s="5"/>
      <c r="CC283" s="8"/>
      <c r="CD283" s="8"/>
      <c r="CE283" s="5"/>
      <c r="CF283" s="5"/>
      <c r="CG283" s="12"/>
      <c r="CH283" s="17"/>
      <c r="CI283" s="9" t="e">
        <f t="shared" si="29"/>
        <v>#DIV/0!</v>
      </c>
      <c r="CJ283" s="5"/>
      <c r="CL283" s="5"/>
      <c r="CM283" s="5"/>
      <c r="CP283" s="5"/>
      <c r="CT283" s="5"/>
    </row>
    <row r="284" spans="1:98" x14ac:dyDescent="0.25">
      <c r="A284" s="5" t="s">
        <v>327</v>
      </c>
      <c r="B284" s="5">
        <v>56.08934</v>
      </c>
      <c r="C284" s="5">
        <v>-6.8211019999999998</v>
      </c>
      <c r="E284" s="5">
        <v>0</v>
      </c>
      <c r="G284" s="5">
        <v>0</v>
      </c>
      <c r="I284" s="5">
        <v>0</v>
      </c>
      <c r="L284" s="6" t="str">
        <f>IF(Table1[[#This Row],[seagrass.mn.ssp126.2050]]="","",(Table1[[#This Row],[seagrass.sd.ssp126.2050]]/Table1[[#This Row],[seagrass.mn.ssp126.2050]])^-1)</f>
        <v/>
      </c>
      <c r="M284" s="6" t="str">
        <f>IF(Table1[[#This Row],[seagrass.weights.ssp126.2050]]="","",Table1[[#This Row],[seagrass.weights.ssp126.2050]]*Table1[[#This Row],[seagrass.mn.ssp126.2050]])</f>
        <v/>
      </c>
      <c r="P284" s="6" t="str">
        <f>IF(Table1[[#This Row],[corals.mn.ssp126.2050]]="","",(Table1[[#This Row],[corals.sd.ssp126.2050]]/Table1[[#This Row],[corals.mn.ssp126.2050]])^-1)</f>
        <v/>
      </c>
      <c r="Q284" s="6" t="str">
        <f>IF(Table1[[#This Row],[coral.weights.ssp126.2050]]="","",Table1[[#This Row],[coral.weights.ssp126.2050]]*Table1[[#This Row],[corals.mn.ssp126.2050]])</f>
        <v/>
      </c>
      <c r="T284" s="6" t="str">
        <f>IF(Table1[[#This Row],[mangrove.mn.ssp126.2050]]="","",(Table1[[#This Row],[mangrove.sd.ssp126.2050]]/Table1[[#This Row],[mangrove.mn.ssp126.2050]])^-1)</f>
        <v/>
      </c>
      <c r="U284" s="6" t="str">
        <f>IF(Table1[[#This Row],[mangrove.weights.ssp126.2050]]="","",Table1[[#This Row],[mangrove.weights.ssp126.2050]]*Table1[[#This Row],[mangrove.mn.ssp126.2050]])</f>
        <v/>
      </c>
      <c r="V284" s="7" t="e">
        <f t="shared" si="24"/>
        <v>#DIV/0!</v>
      </c>
      <c r="Y284" s="6" t="str">
        <f>IF(Table1[[#This Row],[seagrass.mn.ssp126.2100]]="", "", (Table1[[#This Row],[seagrass.sd.ssp126.2100]]/Table1[[#This Row],[seagrass.mn.ssp126.2100]])^-1)</f>
        <v/>
      </c>
      <c r="Z284" s="6" t="str">
        <f>IF(Table1[[#This Row],[seagrass.weights.ssp126.2100]]="","", Table1[[#This Row],[seagrass.weights.ssp126.2100]]*Table1[[#This Row],[seagrass.mn.ssp126.2100]])</f>
        <v/>
      </c>
      <c r="AC284" s="6" t="str">
        <f>IF(Table1[[#This Row],[corals.mn.ssp126.2100]]="","",(Table1[[#This Row],[corals.sd.ssp126.2100]]/Table1[[#This Row],[corals.mn.ssp126.2100]])^-1)</f>
        <v/>
      </c>
      <c r="AD284" s="6" t="str">
        <f>IF( Table1[[#This Row],[Coral.weights.ssp126.2100]]="","", Table1[[#This Row],[Coral.weights.ssp126.2100]]*Table1[[#This Row],[corals.mn.ssp126.2100]])</f>
        <v/>
      </c>
      <c r="AG284" s="8" t="str">
        <f>IF(Table1[[#This Row],[mangrove.mn.ssp126.2100]]="","",(Table1[[#This Row],[mangrove.sd.ssp126.2100]]/Table1[[#This Row],[mangrove.mn.ssp126.2100]])^-1)</f>
        <v/>
      </c>
      <c r="AH284" s="6" t="str">
        <f>IF(Table1[[#This Row],[mangrove.weights.ssp126.2100]]="","",Table1[[#This Row],[mangrove.weights.ssp126.2100]]*Table1[[#This Row],[mangrove.mn.ssp126.2100]])</f>
        <v/>
      </c>
      <c r="AI284" s="7" t="e">
        <f t="shared" si="25"/>
        <v>#DIV/0!</v>
      </c>
      <c r="AL284" s="6" t="str">
        <f>IF(Table1[[#This Row],[seagrass.mn.ssp245.2050]]="","",(Table1[[#This Row],[seagrass.sd.ssp245.2050]]/Table1[[#This Row],[seagrass.mn.ssp245.2050]])^-1)</f>
        <v/>
      </c>
      <c r="AM284" s="6" t="str">
        <f>IF(Table1[[#This Row],[seagrass.weights.ssp245.2050]]="","",Table1[[#This Row],[seagrass.weights.ssp245.2050]]*Table1[[#This Row],[seagrass.mn.ssp245.2050]])</f>
        <v/>
      </c>
      <c r="AS284" s="5"/>
      <c r="AT284" s="8"/>
      <c r="AU284" s="8"/>
      <c r="AV284" s="7" t="e">
        <f t="shared" si="26"/>
        <v>#DIV/0!</v>
      </c>
      <c r="AX284" s="5"/>
      <c r="AY284" s="6"/>
      <c r="AZ284" s="6"/>
      <c r="BB284" s="5"/>
      <c r="BC284" s="8"/>
      <c r="BD284" s="8"/>
      <c r="BE284" s="5"/>
      <c r="BF284" s="5"/>
      <c r="BG284" s="6"/>
      <c r="BH284" s="6"/>
      <c r="BI284" s="7" t="e">
        <f t="shared" si="27"/>
        <v>#DIV/0!</v>
      </c>
      <c r="BK284" s="5"/>
      <c r="BL284" s="6"/>
      <c r="BM284" s="6"/>
      <c r="BO284" s="5"/>
      <c r="BP284" s="6"/>
      <c r="BQ284" s="6"/>
      <c r="BR284" s="5"/>
      <c r="BS284" s="5"/>
      <c r="BT284" s="6"/>
      <c r="BU284" s="6"/>
      <c r="BV284" s="7" t="e">
        <f t="shared" si="28"/>
        <v>#DIV/0!</v>
      </c>
      <c r="BX284" s="5"/>
      <c r="BY284" s="8"/>
      <c r="BZ284" s="8"/>
      <c r="CA284" s="5"/>
      <c r="CB284" s="5"/>
      <c r="CC284" s="8"/>
      <c r="CD284" s="8"/>
      <c r="CE284" s="5"/>
      <c r="CF284" s="5"/>
      <c r="CG284" s="12"/>
      <c r="CH284" s="17"/>
      <c r="CI284" s="9" t="e">
        <f t="shared" si="29"/>
        <v>#DIV/0!</v>
      </c>
      <c r="CJ284" s="5"/>
      <c r="CL284" s="5"/>
      <c r="CM284" s="5"/>
      <c r="CP284" s="5"/>
      <c r="CT284" s="5"/>
    </row>
    <row r="285" spans="1:98" x14ac:dyDescent="0.25">
      <c r="A285" s="5" t="s">
        <v>328</v>
      </c>
      <c r="B285" s="5">
        <v>56.33934</v>
      </c>
      <c r="C285" s="5">
        <v>-6.8211019999999998</v>
      </c>
      <c r="E285" s="5">
        <v>0</v>
      </c>
      <c r="G285" s="5">
        <v>0</v>
      </c>
      <c r="I285" s="5">
        <v>0</v>
      </c>
      <c r="L285" s="6" t="str">
        <f>IF(Table1[[#This Row],[seagrass.mn.ssp126.2050]]="","",(Table1[[#This Row],[seagrass.sd.ssp126.2050]]/Table1[[#This Row],[seagrass.mn.ssp126.2050]])^-1)</f>
        <v/>
      </c>
      <c r="M285" s="6" t="str">
        <f>IF(Table1[[#This Row],[seagrass.weights.ssp126.2050]]="","",Table1[[#This Row],[seagrass.weights.ssp126.2050]]*Table1[[#This Row],[seagrass.mn.ssp126.2050]])</f>
        <v/>
      </c>
      <c r="P285" s="6" t="str">
        <f>IF(Table1[[#This Row],[corals.mn.ssp126.2050]]="","",(Table1[[#This Row],[corals.sd.ssp126.2050]]/Table1[[#This Row],[corals.mn.ssp126.2050]])^-1)</f>
        <v/>
      </c>
      <c r="Q285" s="6" t="str">
        <f>IF(Table1[[#This Row],[coral.weights.ssp126.2050]]="","",Table1[[#This Row],[coral.weights.ssp126.2050]]*Table1[[#This Row],[corals.mn.ssp126.2050]])</f>
        <v/>
      </c>
      <c r="T285" s="6" t="str">
        <f>IF(Table1[[#This Row],[mangrove.mn.ssp126.2050]]="","",(Table1[[#This Row],[mangrove.sd.ssp126.2050]]/Table1[[#This Row],[mangrove.mn.ssp126.2050]])^-1)</f>
        <v/>
      </c>
      <c r="U285" s="6" t="str">
        <f>IF(Table1[[#This Row],[mangrove.weights.ssp126.2050]]="","",Table1[[#This Row],[mangrove.weights.ssp126.2050]]*Table1[[#This Row],[mangrove.mn.ssp126.2050]])</f>
        <v/>
      </c>
      <c r="V285" s="7" t="e">
        <f t="shared" si="24"/>
        <v>#DIV/0!</v>
      </c>
      <c r="Y285" s="6" t="str">
        <f>IF(Table1[[#This Row],[seagrass.mn.ssp126.2100]]="", "", (Table1[[#This Row],[seagrass.sd.ssp126.2100]]/Table1[[#This Row],[seagrass.mn.ssp126.2100]])^-1)</f>
        <v/>
      </c>
      <c r="Z285" s="6" t="str">
        <f>IF(Table1[[#This Row],[seagrass.weights.ssp126.2100]]="","", Table1[[#This Row],[seagrass.weights.ssp126.2100]]*Table1[[#This Row],[seagrass.mn.ssp126.2100]])</f>
        <v/>
      </c>
      <c r="AC285" s="6" t="str">
        <f>IF(Table1[[#This Row],[corals.mn.ssp126.2100]]="","",(Table1[[#This Row],[corals.sd.ssp126.2100]]/Table1[[#This Row],[corals.mn.ssp126.2100]])^-1)</f>
        <v/>
      </c>
      <c r="AD285" s="6" t="str">
        <f>IF( Table1[[#This Row],[Coral.weights.ssp126.2100]]="","", Table1[[#This Row],[Coral.weights.ssp126.2100]]*Table1[[#This Row],[corals.mn.ssp126.2100]])</f>
        <v/>
      </c>
      <c r="AG285" s="8" t="str">
        <f>IF(Table1[[#This Row],[mangrove.mn.ssp126.2100]]="","",(Table1[[#This Row],[mangrove.sd.ssp126.2100]]/Table1[[#This Row],[mangrove.mn.ssp126.2100]])^-1)</f>
        <v/>
      </c>
      <c r="AH285" s="6" t="str">
        <f>IF(Table1[[#This Row],[mangrove.weights.ssp126.2100]]="","",Table1[[#This Row],[mangrove.weights.ssp126.2100]]*Table1[[#This Row],[mangrove.mn.ssp126.2100]])</f>
        <v/>
      </c>
      <c r="AI285" s="7" t="e">
        <f t="shared" si="25"/>
        <v>#DIV/0!</v>
      </c>
      <c r="AL285" s="6" t="str">
        <f>IF(Table1[[#This Row],[seagrass.mn.ssp245.2050]]="","",(Table1[[#This Row],[seagrass.sd.ssp245.2050]]/Table1[[#This Row],[seagrass.mn.ssp245.2050]])^-1)</f>
        <v/>
      </c>
      <c r="AM285" s="6" t="str">
        <f>IF(Table1[[#This Row],[seagrass.weights.ssp245.2050]]="","",Table1[[#This Row],[seagrass.weights.ssp245.2050]]*Table1[[#This Row],[seagrass.mn.ssp245.2050]])</f>
        <v/>
      </c>
      <c r="AS285" s="5"/>
      <c r="AT285" s="8"/>
      <c r="AU285" s="8"/>
      <c r="AV285" s="7" t="e">
        <f t="shared" si="26"/>
        <v>#DIV/0!</v>
      </c>
      <c r="AX285" s="5"/>
      <c r="AY285" s="6"/>
      <c r="AZ285" s="6"/>
      <c r="BB285" s="5"/>
      <c r="BC285" s="8"/>
      <c r="BD285" s="8"/>
      <c r="BE285" s="5"/>
      <c r="BF285" s="5"/>
      <c r="BG285" s="6"/>
      <c r="BH285" s="6"/>
      <c r="BI285" s="7" t="e">
        <f t="shared" si="27"/>
        <v>#DIV/0!</v>
      </c>
      <c r="BK285" s="5"/>
      <c r="BL285" s="6"/>
      <c r="BM285" s="6"/>
      <c r="BO285" s="5"/>
      <c r="BP285" s="6"/>
      <c r="BQ285" s="6"/>
      <c r="BR285" s="5"/>
      <c r="BS285" s="5"/>
      <c r="BT285" s="6"/>
      <c r="BU285" s="6"/>
      <c r="BV285" s="7" t="e">
        <f t="shared" si="28"/>
        <v>#DIV/0!</v>
      </c>
      <c r="BX285" s="5"/>
      <c r="BY285" s="8"/>
      <c r="BZ285" s="8"/>
      <c r="CA285" s="5"/>
      <c r="CB285" s="5"/>
      <c r="CC285" s="8"/>
      <c r="CD285" s="8"/>
      <c r="CE285" s="5"/>
      <c r="CF285" s="5"/>
      <c r="CG285" s="12"/>
      <c r="CH285" s="17"/>
      <c r="CI285" s="9" t="e">
        <f t="shared" si="29"/>
        <v>#DIV/0!</v>
      </c>
      <c r="CJ285" s="5"/>
      <c r="CL285" s="5"/>
      <c r="CM285" s="5"/>
      <c r="CP285" s="5"/>
      <c r="CT285" s="5"/>
    </row>
    <row r="286" spans="1:98" x14ac:dyDescent="0.25">
      <c r="A286" s="5" t="s">
        <v>329</v>
      </c>
      <c r="B286" s="5">
        <v>38.83934</v>
      </c>
      <c r="C286" s="5">
        <v>-6.8211019999999998</v>
      </c>
      <c r="E286" s="5">
        <v>0</v>
      </c>
      <c r="G286" s="5">
        <v>0</v>
      </c>
      <c r="I286" s="5">
        <v>0</v>
      </c>
      <c r="L286" s="6" t="str">
        <f>IF(Table1[[#This Row],[seagrass.mn.ssp126.2050]]="","",(Table1[[#This Row],[seagrass.sd.ssp126.2050]]/Table1[[#This Row],[seagrass.mn.ssp126.2050]])^-1)</f>
        <v/>
      </c>
      <c r="M286" s="6" t="str">
        <f>IF(Table1[[#This Row],[seagrass.weights.ssp126.2050]]="","",Table1[[#This Row],[seagrass.weights.ssp126.2050]]*Table1[[#This Row],[seagrass.mn.ssp126.2050]])</f>
        <v/>
      </c>
      <c r="P286" s="6" t="str">
        <f>IF(Table1[[#This Row],[corals.mn.ssp126.2050]]="","",(Table1[[#This Row],[corals.sd.ssp126.2050]]/Table1[[#This Row],[corals.mn.ssp126.2050]])^-1)</f>
        <v/>
      </c>
      <c r="Q286" s="6" t="str">
        <f>IF(Table1[[#This Row],[coral.weights.ssp126.2050]]="","",Table1[[#This Row],[coral.weights.ssp126.2050]]*Table1[[#This Row],[corals.mn.ssp126.2050]])</f>
        <v/>
      </c>
      <c r="T286" s="6" t="str">
        <f>IF(Table1[[#This Row],[mangrove.mn.ssp126.2050]]="","",(Table1[[#This Row],[mangrove.sd.ssp126.2050]]/Table1[[#This Row],[mangrove.mn.ssp126.2050]])^-1)</f>
        <v/>
      </c>
      <c r="U286" s="6" t="str">
        <f>IF(Table1[[#This Row],[mangrove.weights.ssp126.2050]]="","",Table1[[#This Row],[mangrove.weights.ssp126.2050]]*Table1[[#This Row],[mangrove.mn.ssp126.2050]])</f>
        <v/>
      </c>
      <c r="V286" s="7" t="e">
        <f t="shared" si="24"/>
        <v>#DIV/0!</v>
      </c>
      <c r="Y286" s="6" t="str">
        <f>IF(Table1[[#This Row],[seagrass.mn.ssp126.2100]]="", "", (Table1[[#This Row],[seagrass.sd.ssp126.2100]]/Table1[[#This Row],[seagrass.mn.ssp126.2100]])^-1)</f>
        <v/>
      </c>
      <c r="Z286" s="6" t="str">
        <f>IF(Table1[[#This Row],[seagrass.weights.ssp126.2100]]="","", Table1[[#This Row],[seagrass.weights.ssp126.2100]]*Table1[[#This Row],[seagrass.mn.ssp126.2100]])</f>
        <v/>
      </c>
      <c r="AC286" s="6" t="str">
        <f>IF(Table1[[#This Row],[corals.mn.ssp126.2100]]="","",(Table1[[#This Row],[corals.sd.ssp126.2100]]/Table1[[#This Row],[corals.mn.ssp126.2100]])^-1)</f>
        <v/>
      </c>
      <c r="AD286" s="6" t="str">
        <f>IF( Table1[[#This Row],[Coral.weights.ssp126.2100]]="","", Table1[[#This Row],[Coral.weights.ssp126.2100]]*Table1[[#This Row],[corals.mn.ssp126.2100]])</f>
        <v/>
      </c>
      <c r="AG286" s="8" t="str">
        <f>IF(Table1[[#This Row],[mangrove.mn.ssp126.2100]]="","",(Table1[[#This Row],[mangrove.sd.ssp126.2100]]/Table1[[#This Row],[mangrove.mn.ssp126.2100]])^-1)</f>
        <v/>
      </c>
      <c r="AH286" s="6" t="str">
        <f>IF(Table1[[#This Row],[mangrove.weights.ssp126.2100]]="","",Table1[[#This Row],[mangrove.weights.ssp126.2100]]*Table1[[#This Row],[mangrove.mn.ssp126.2100]])</f>
        <v/>
      </c>
      <c r="AI286" s="7" t="e">
        <f t="shared" si="25"/>
        <v>#DIV/0!</v>
      </c>
      <c r="AL286" s="6" t="str">
        <f>IF(Table1[[#This Row],[seagrass.mn.ssp245.2050]]="","",(Table1[[#This Row],[seagrass.sd.ssp245.2050]]/Table1[[#This Row],[seagrass.mn.ssp245.2050]])^-1)</f>
        <v/>
      </c>
      <c r="AM286" s="6" t="str">
        <f>IF(Table1[[#This Row],[seagrass.weights.ssp245.2050]]="","",Table1[[#This Row],[seagrass.weights.ssp245.2050]]*Table1[[#This Row],[seagrass.mn.ssp245.2050]])</f>
        <v/>
      </c>
      <c r="AS286" s="5"/>
      <c r="AT286" s="8"/>
      <c r="AU286" s="8"/>
      <c r="AV286" s="7" t="e">
        <f t="shared" si="26"/>
        <v>#DIV/0!</v>
      </c>
      <c r="AX286" s="5"/>
      <c r="AY286" s="6"/>
      <c r="AZ286" s="6"/>
      <c r="BB286" s="5"/>
      <c r="BC286" s="8"/>
      <c r="BD286" s="8"/>
      <c r="BE286" s="5"/>
      <c r="BF286" s="5"/>
      <c r="BG286" s="6"/>
      <c r="BH286" s="6"/>
      <c r="BI286" s="7" t="e">
        <f t="shared" si="27"/>
        <v>#DIV/0!</v>
      </c>
      <c r="BK286" s="5"/>
      <c r="BL286" s="6"/>
      <c r="BM286" s="6"/>
      <c r="BO286" s="5"/>
      <c r="BP286" s="6"/>
      <c r="BQ286" s="6"/>
      <c r="BR286" s="5"/>
      <c r="BS286" s="5"/>
      <c r="BT286" s="6"/>
      <c r="BU286" s="6"/>
      <c r="BV286" s="7" t="e">
        <f t="shared" si="28"/>
        <v>#DIV/0!</v>
      </c>
      <c r="BX286" s="5"/>
      <c r="BY286" s="8"/>
      <c r="BZ286" s="8"/>
      <c r="CA286" s="5"/>
      <c r="CB286" s="5"/>
      <c r="CC286" s="8"/>
      <c r="CD286" s="8"/>
      <c r="CE286" s="5"/>
      <c r="CF286" s="5"/>
      <c r="CG286" s="12"/>
      <c r="CH286" s="17"/>
      <c r="CI286" s="9" t="e">
        <f t="shared" si="29"/>
        <v>#DIV/0!</v>
      </c>
      <c r="CJ286" s="5"/>
      <c r="CL286" s="5"/>
      <c r="CM286" s="5"/>
      <c r="CP286" s="5"/>
      <c r="CT286" s="5"/>
    </row>
    <row r="287" spans="1:98" x14ac:dyDescent="0.25">
      <c r="A287" s="5" t="s">
        <v>330</v>
      </c>
      <c r="B287" s="5">
        <v>39.08934</v>
      </c>
      <c r="C287" s="5">
        <v>-6.8211019999999998</v>
      </c>
      <c r="E287" s="5">
        <v>0</v>
      </c>
      <c r="G287" s="5">
        <v>0</v>
      </c>
      <c r="I287" s="5">
        <v>0</v>
      </c>
      <c r="L287" s="6" t="str">
        <f>IF(Table1[[#This Row],[seagrass.mn.ssp126.2050]]="","",(Table1[[#This Row],[seagrass.sd.ssp126.2050]]/Table1[[#This Row],[seagrass.mn.ssp126.2050]])^-1)</f>
        <v/>
      </c>
      <c r="M287" s="6" t="str">
        <f>IF(Table1[[#This Row],[seagrass.weights.ssp126.2050]]="","",Table1[[#This Row],[seagrass.weights.ssp126.2050]]*Table1[[#This Row],[seagrass.mn.ssp126.2050]])</f>
        <v/>
      </c>
      <c r="P287" s="6" t="str">
        <f>IF(Table1[[#This Row],[corals.mn.ssp126.2050]]="","",(Table1[[#This Row],[corals.sd.ssp126.2050]]/Table1[[#This Row],[corals.mn.ssp126.2050]])^-1)</f>
        <v/>
      </c>
      <c r="Q287" s="6" t="str">
        <f>IF(Table1[[#This Row],[coral.weights.ssp126.2050]]="","",Table1[[#This Row],[coral.weights.ssp126.2050]]*Table1[[#This Row],[corals.mn.ssp126.2050]])</f>
        <v/>
      </c>
      <c r="T287" s="6" t="str">
        <f>IF(Table1[[#This Row],[mangrove.mn.ssp126.2050]]="","",(Table1[[#This Row],[mangrove.sd.ssp126.2050]]/Table1[[#This Row],[mangrove.mn.ssp126.2050]])^-1)</f>
        <v/>
      </c>
      <c r="U287" s="6" t="str">
        <f>IF(Table1[[#This Row],[mangrove.weights.ssp126.2050]]="","",Table1[[#This Row],[mangrove.weights.ssp126.2050]]*Table1[[#This Row],[mangrove.mn.ssp126.2050]])</f>
        <v/>
      </c>
      <c r="V287" s="7" t="e">
        <f t="shared" si="24"/>
        <v>#DIV/0!</v>
      </c>
      <c r="Y287" s="6" t="str">
        <f>IF(Table1[[#This Row],[seagrass.mn.ssp126.2100]]="", "", (Table1[[#This Row],[seagrass.sd.ssp126.2100]]/Table1[[#This Row],[seagrass.mn.ssp126.2100]])^-1)</f>
        <v/>
      </c>
      <c r="Z287" s="6" t="str">
        <f>IF(Table1[[#This Row],[seagrass.weights.ssp126.2100]]="","", Table1[[#This Row],[seagrass.weights.ssp126.2100]]*Table1[[#This Row],[seagrass.mn.ssp126.2100]])</f>
        <v/>
      </c>
      <c r="AC287" s="6" t="str">
        <f>IF(Table1[[#This Row],[corals.mn.ssp126.2100]]="","",(Table1[[#This Row],[corals.sd.ssp126.2100]]/Table1[[#This Row],[corals.mn.ssp126.2100]])^-1)</f>
        <v/>
      </c>
      <c r="AD287" s="6" t="str">
        <f>IF( Table1[[#This Row],[Coral.weights.ssp126.2100]]="","", Table1[[#This Row],[Coral.weights.ssp126.2100]]*Table1[[#This Row],[corals.mn.ssp126.2100]])</f>
        <v/>
      </c>
      <c r="AG287" s="8" t="str">
        <f>IF(Table1[[#This Row],[mangrove.mn.ssp126.2100]]="","",(Table1[[#This Row],[mangrove.sd.ssp126.2100]]/Table1[[#This Row],[mangrove.mn.ssp126.2100]])^-1)</f>
        <v/>
      </c>
      <c r="AH287" s="6" t="str">
        <f>IF(Table1[[#This Row],[mangrove.weights.ssp126.2100]]="","",Table1[[#This Row],[mangrove.weights.ssp126.2100]]*Table1[[#This Row],[mangrove.mn.ssp126.2100]])</f>
        <v/>
      </c>
      <c r="AI287" s="7" t="e">
        <f t="shared" si="25"/>
        <v>#DIV/0!</v>
      </c>
      <c r="AL287" s="6" t="str">
        <f>IF(Table1[[#This Row],[seagrass.mn.ssp245.2050]]="","",(Table1[[#This Row],[seagrass.sd.ssp245.2050]]/Table1[[#This Row],[seagrass.mn.ssp245.2050]])^-1)</f>
        <v/>
      </c>
      <c r="AM287" s="6" t="str">
        <f>IF(Table1[[#This Row],[seagrass.weights.ssp245.2050]]="","",Table1[[#This Row],[seagrass.weights.ssp245.2050]]*Table1[[#This Row],[seagrass.mn.ssp245.2050]])</f>
        <v/>
      </c>
      <c r="AS287" s="5"/>
      <c r="AT287" s="8"/>
      <c r="AU287" s="8"/>
      <c r="AV287" s="7" t="e">
        <f t="shared" si="26"/>
        <v>#DIV/0!</v>
      </c>
      <c r="AX287" s="5"/>
      <c r="AY287" s="6"/>
      <c r="AZ287" s="6"/>
      <c r="BB287" s="5"/>
      <c r="BC287" s="8"/>
      <c r="BD287" s="8"/>
      <c r="BE287" s="5"/>
      <c r="BF287" s="5"/>
      <c r="BG287" s="6"/>
      <c r="BH287" s="6"/>
      <c r="BI287" s="7" t="e">
        <f t="shared" si="27"/>
        <v>#DIV/0!</v>
      </c>
      <c r="BK287" s="5"/>
      <c r="BL287" s="6"/>
      <c r="BM287" s="6"/>
      <c r="BO287" s="5"/>
      <c r="BP287" s="6"/>
      <c r="BQ287" s="6"/>
      <c r="BR287" s="5"/>
      <c r="BS287" s="5"/>
      <c r="BT287" s="6"/>
      <c r="BU287" s="6"/>
      <c r="BV287" s="7" t="e">
        <f t="shared" si="28"/>
        <v>#DIV/0!</v>
      </c>
      <c r="BX287" s="5"/>
      <c r="BY287" s="8"/>
      <c r="BZ287" s="8"/>
      <c r="CA287" s="5"/>
      <c r="CB287" s="5"/>
      <c r="CC287" s="8"/>
      <c r="CD287" s="8"/>
      <c r="CE287" s="5"/>
      <c r="CF287" s="5"/>
      <c r="CG287" s="12"/>
      <c r="CH287" s="17"/>
      <c r="CI287" s="9" t="e">
        <f t="shared" si="29"/>
        <v>#DIV/0!</v>
      </c>
      <c r="CJ287" s="5"/>
      <c r="CL287" s="5"/>
      <c r="CM287" s="5"/>
      <c r="CP287" s="5"/>
      <c r="CT287" s="5"/>
    </row>
    <row r="288" spans="1:98" x14ac:dyDescent="0.25">
      <c r="A288" s="5" t="s">
        <v>331</v>
      </c>
      <c r="B288" s="5">
        <v>39.33934</v>
      </c>
      <c r="C288" s="5">
        <v>-6.8211019999999998</v>
      </c>
      <c r="D288" s="5">
        <v>34800000</v>
      </c>
      <c r="E288" s="5">
        <v>1</v>
      </c>
      <c r="F288" s="5">
        <v>9470000</v>
      </c>
      <c r="G288" s="5">
        <v>1</v>
      </c>
      <c r="H288" s="5">
        <v>5040000</v>
      </c>
      <c r="I288" s="5">
        <v>1</v>
      </c>
      <c r="J288" s="5">
        <v>0.52471173943148885</v>
      </c>
      <c r="K288" s="5">
        <v>1.4241299900876169E-2</v>
      </c>
      <c r="L288" s="6">
        <f>IF(Table1[[#This Row],[seagrass.mn.ssp126.2050]]="","",(Table1[[#This Row],[seagrass.sd.ssp126.2050]]/Table1[[#This Row],[seagrass.mn.ssp126.2050]])^-1)</f>
        <v>36.844371165809584</v>
      </c>
      <c r="M288" s="6">
        <f>IF(Table1[[#This Row],[seagrass.weights.ssp126.2050]]="","",Table1[[#This Row],[seagrass.weights.ssp126.2050]]*Table1[[#This Row],[seagrass.mn.ssp126.2050]])</f>
        <v>19.332674082671339</v>
      </c>
      <c r="N288" s="5">
        <v>0.63241171406661167</v>
      </c>
      <c r="O288" s="5">
        <v>1.159129147630671E-3</v>
      </c>
      <c r="P288" s="6">
        <f>IF(Table1[[#This Row],[corals.mn.ssp126.2050]]="","",(Table1[[#This Row],[corals.sd.ssp126.2050]]/Table1[[#This Row],[corals.mn.ssp126.2050]])^-1)</f>
        <v>545.59210710842603</v>
      </c>
      <c r="Q288" s="6">
        <f>IF(Table1[[#This Row],[coral.weights.ssp126.2050]]="","",Table1[[#This Row],[coral.weights.ssp126.2050]]*Table1[[#This Row],[corals.mn.ssp126.2050]])</f>
        <v>345.03883963765412</v>
      </c>
      <c r="R288" s="5">
        <v>0.53080955383261474</v>
      </c>
      <c r="S288" s="5">
        <v>6.9524922695058819E-2</v>
      </c>
      <c r="T288" s="6">
        <f>IF(Table1[[#This Row],[mangrove.mn.ssp126.2050]]="","",(Table1[[#This Row],[mangrove.sd.ssp126.2050]]/Table1[[#This Row],[mangrove.mn.ssp126.2050]])^-1)</f>
        <v>7.6348096949461217</v>
      </c>
      <c r="U288" s="6">
        <f>IF(Table1[[#This Row],[mangrove.weights.ssp126.2050]]="","",Table1[[#This Row],[mangrove.weights.ssp126.2050]]*Table1[[#This Row],[mangrove.mn.ssp126.2050]])</f>
        <v>4.0526299277712727</v>
      </c>
      <c r="V288" s="7">
        <f t="shared" si="24"/>
        <v>0.62437226002994195</v>
      </c>
      <c r="W288" s="5">
        <v>0.51731871272768926</v>
      </c>
      <c r="X288" s="5">
        <v>7.5568608632505547E-3</v>
      </c>
      <c r="Y288" s="6">
        <f>IF(Table1[[#This Row],[seagrass.mn.ssp126.2100]]="", "", (Table1[[#This Row],[seagrass.sd.ssp126.2100]]/Table1[[#This Row],[seagrass.mn.ssp126.2100]])^-1)</f>
        <v>68.456826463940828</v>
      </c>
      <c r="Z288" s="6">
        <f>IF(Table1[[#This Row],[seagrass.weights.ssp126.2100]]="","", Table1[[#This Row],[seagrass.weights.ssp126.2100]]*Table1[[#This Row],[seagrass.mn.ssp126.2100]])</f>
        <v>35.413997343748683</v>
      </c>
      <c r="AA288" s="5">
        <v>0.62996364112485825</v>
      </c>
      <c r="AB288" s="5">
        <f>NonZeroMin!$C$6</f>
        <v>9.0900273914041208E-4</v>
      </c>
      <c r="AC288" s="6">
        <f>IF(Table1[[#This Row],[corals.mn.ssp126.2100]]="","",(Table1[[#This Row],[corals.sd.ssp126.2100]]/Table1[[#This Row],[corals.mn.ssp126.2100]])^-1)</f>
        <v>693.0272198305762</v>
      </c>
      <c r="AD288" s="6">
        <f>IF( Table1[[#This Row],[Coral.weights.ssp126.2100]]="","", Table1[[#This Row],[Coral.weights.ssp126.2100]]*Table1[[#This Row],[corals.mn.ssp126.2100]])</f>
        <v>436.58195080310736</v>
      </c>
      <c r="AE288" s="5">
        <v>0.54449053761631983</v>
      </c>
      <c r="AF288" s="5">
        <v>9.0751577282973478E-2</v>
      </c>
      <c r="AG288" s="8">
        <f>IF(Table1[[#This Row],[mangrove.mn.ssp126.2100]]="","",(Table1[[#This Row],[mangrove.sd.ssp126.2100]]/Table1[[#This Row],[mangrove.mn.ssp126.2100]])^-1)</f>
        <v>5.9997914517621878</v>
      </c>
      <c r="AH288" s="6">
        <f>IF(Table1[[#This Row],[mangrove.weights.ssp126.2100]]="","",Table1[[#This Row],[mangrove.weights.ssp126.2100]]*Table1[[#This Row],[mangrove.mn.ssp126.2100]])</f>
        <v>3.2668296731557938</v>
      </c>
      <c r="AI288" s="7">
        <f t="shared" si="25"/>
        <v>0.61924792998328626</v>
      </c>
      <c r="AJ288" s="5">
        <v>0.49933508056739617</v>
      </c>
      <c r="AK288" s="5">
        <v>4.7011852199194638E-3</v>
      </c>
      <c r="AL288" s="6">
        <f>IF(Table1[[#This Row],[seagrass.mn.ssp245.2050]]="","",(Table1[[#This Row],[seagrass.sd.ssp245.2050]]/Table1[[#This Row],[seagrass.mn.ssp245.2050]])^-1)</f>
        <v>106.21472186453234</v>
      </c>
      <c r="AM288" s="6">
        <f>IF(Table1[[#This Row],[seagrass.weights.ssp245.2050]]="","",Table1[[#This Row],[seagrass.weights.ssp245.2050]]*Table1[[#This Row],[seagrass.mn.ssp245.2050]])</f>
        <v>53.036736699669831</v>
      </c>
      <c r="AN288" s="5">
        <v>0.5850350990991785</v>
      </c>
      <c r="AO288" s="5">
        <v>1.978412597538557E-3</v>
      </c>
      <c r="AP288" s="6">
        <f>(Table1[[#This Row],[corals.sd.ssp245.2050]]/Table1[[#This Row],[corals.mn.ssp245.2050]])^-1</f>
        <v>295.7093479019747</v>
      </c>
      <c r="AQ288" s="6">
        <f>Table1[[#This Row],[coral.weights.ssp245.2050]]*Table1[[#This Row],[corals.mn.ssp245.2050]]</f>
        <v>173.00034765438522</v>
      </c>
      <c r="AR288" s="5">
        <v>0.50075580490136484</v>
      </c>
      <c r="AS288" s="5">
        <v>3.5784552337731972E-2</v>
      </c>
      <c r="AT288" s="8">
        <f>(Table1[[#This Row],[mangrove.sd.ssp245.2050]]/Table1[[#This Row],[mangrove.mn.ssp245.2050]])^-1</f>
        <v>13.993630552515187</v>
      </c>
      <c r="AU288" s="8">
        <f>Table1[[#This Row],[mangrove.mn.ssp245.2050]]*Table1[[#This Row],[mangrove.weights.ssp245.2050]]</f>
        <v>7.0073917308170737</v>
      </c>
      <c r="AV288" s="7">
        <f t="shared" si="26"/>
        <v>0.56031391764793737</v>
      </c>
      <c r="AW288" s="5">
        <v>0.48468871587920431</v>
      </c>
      <c r="AX288" s="5">
        <v>4.7179281018857842E-3</v>
      </c>
      <c r="AY288" s="6">
        <f>(Table1[[#This Row],[seagrass.sd.ssp245.2100]]/Table1[[#This Row],[seagrass.mn.ssp245.2100]])^-1</f>
        <v>102.73338325895033</v>
      </c>
      <c r="AZ288" s="6">
        <f>Table1[[#This Row],[seagrass.weights.ssp245.2100]]*Table1[[#This Row],[seagrass.mn.ssp245.2100]]</f>
        <v>49.793711609706783</v>
      </c>
      <c r="BA288" s="5">
        <v>0.57741766047341214</v>
      </c>
      <c r="BB288" s="5">
        <v>2.911671593544283E-3</v>
      </c>
      <c r="BC288" s="8">
        <f>(Table1[[#This Row],[corals.sd.ssp245.2100]]/Table1[[#This Row],[corals.mn.ssp245.2100]])^-1</f>
        <v>198.31139670890579</v>
      </c>
      <c r="BD288" s="8">
        <f>Table1[[#This Row],[corals.weights.ssp245.2100]]*Table1[[#This Row],[corals.mn.ssp245.2100]]</f>
        <v>114.50850273287111</v>
      </c>
      <c r="BE288" s="5">
        <v>0.5159150459866102</v>
      </c>
      <c r="BF288" s="5">
        <v>6.5468063497569035E-2</v>
      </c>
      <c r="BG288" s="6">
        <f>(Table1[[#This Row],[mangrove.sd.ssp245.2100]]/Table1[[#This Row],[mangrove.mn.ssp245.2100]])^-1</f>
        <v>7.8804079183702624</v>
      </c>
      <c r="BH288" s="6">
        <f>Table1[[#This Row],[mangrove.weights.ssp245.2100]]*Table1[[#This Row],[mangrove.mn.ssp245.2100]]</f>
        <v>4.065621013599241</v>
      </c>
      <c r="BI288" s="7">
        <f t="shared" si="27"/>
        <v>0.54501167906770065</v>
      </c>
      <c r="BJ288" s="5">
        <v>0.54226947275667792</v>
      </c>
      <c r="BK288" s="5">
        <v>4.8305172315910444E-3</v>
      </c>
      <c r="BL288" s="6">
        <f>(Table1[[#This Row],[seagrass.sd.ssp370.2050]]/Table1[[#This Row],[seagrass.mn.ssp370.2050]])^-1</f>
        <v>112.2590908506228</v>
      </c>
      <c r="BM288" s="6">
        <f>Table1[[#This Row],[seagrass.mn.ssp370.2050]]*Table1[[#This Row],[seagrass.weights.ssp370.2050]]</f>
        <v>60.874678007711232</v>
      </c>
      <c r="BN288" s="5">
        <v>0.60003589341952956</v>
      </c>
      <c r="BO288" s="5">
        <v>3.0971738395047031E-3</v>
      </c>
      <c r="BP288" s="6">
        <f>(Table1[[#This Row],[corals.sd.ssp370.2050]]/Table1[[#This Row],[corals.mn.ssp370.2050]])^-1</f>
        <v>193.7365884232984</v>
      </c>
      <c r="BQ288" s="6">
        <f>Table1[[#This Row],[corals.weights.ssp370.2050]]*Table1[[#This Row],[corals.mn.ssp370.2050]]</f>
        <v>116.24890692262555</v>
      </c>
      <c r="BR288" s="5">
        <v>0.49781155307685032</v>
      </c>
      <c r="BS288" s="5">
        <v>4.6408948060515723E-2</v>
      </c>
      <c r="BT288" s="6">
        <f>(Table1[[#This Row],[mangrove.sd.ssp370.2050]]/Table1[[#This Row],[mangrove.mn.ssp370.2050]])^-1</f>
        <v>10.726628675739873</v>
      </c>
      <c r="BU288" s="6">
        <f>Table1[[#This Row],[mangrove.weights.ssp370.2050]]*Table1[[#This Row],[mangrove.mn.ssp370.2050]]</f>
        <v>5.339839680348744</v>
      </c>
      <c r="BV288" s="7">
        <f t="shared" si="28"/>
        <v>0.57609906227282781</v>
      </c>
      <c r="BW288" s="5">
        <v>0.54226947275667792</v>
      </c>
      <c r="BX288" s="5">
        <v>4.8305172315910444E-3</v>
      </c>
      <c r="BY288" s="8">
        <f>(Table1[[#This Row],[seagrass.sd.ssp370.2100]]/Table1[[#This Row],[seagrass.mn.ssp370.2100]])^-1</f>
        <v>112.2590908506228</v>
      </c>
      <c r="BZ288" s="8">
        <f>Table1[[#This Row],[seagrass.imp.ssp370.2100]]*Table1[[#This Row],[seagrass.mn.ssp370.2100]]</f>
        <v>60.874678007711232</v>
      </c>
      <c r="CA288" s="5">
        <v>0.60003589341952956</v>
      </c>
      <c r="CB288" s="5">
        <v>3.0971738395047031E-3</v>
      </c>
      <c r="CC288" s="8">
        <f>(Table1[[#This Row],[corals.sd.ssp370.2100]]/Table1[[#This Row],[corals.mn.ssp370.2100]])^-1</f>
        <v>193.7365884232984</v>
      </c>
      <c r="CD288" s="8">
        <f>Table1[[#This Row],[corals.weights.ssp370.2100]]*Table1[[#This Row],[corals.mn.ssp370.2100]]</f>
        <v>116.24890692262555</v>
      </c>
      <c r="CE288" s="5">
        <v>0.52256125952956922</v>
      </c>
      <c r="CF288" s="5">
        <v>6.7742575759066712E-2</v>
      </c>
      <c r="CG288" s="12">
        <f>(Table1[[#This Row],[mangrove.sd.ssp370.2100]]/Table1[[#This Row],[mangrove.mn.ssp370.2100]])^-1</f>
        <v>7.7139266358591225</v>
      </c>
      <c r="CH288" s="17">
        <f>Table1[[#This Row],[mangrove.weights.ssp370.2100]]*Table1[[#This Row],[mangrove.mn.ssp370.2100]]</f>
        <v>4.0309992187532355</v>
      </c>
      <c r="CI288" s="9">
        <f t="shared" si="29"/>
        <v>0.57745947441975443</v>
      </c>
      <c r="CJ288" s="5"/>
      <c r="CL288" s="5"/>
      <c r="CM288" s="5"/>
      <c r="CP288" s="5"/>
      <c r="CT288" s="5"/>
    </row>
    <row r="289" spans="1:98" x14ac:dyDescent="0.25">
      <c r="A289" s="5" t="s">
        <v>332</v>
      </c>
      <c r="B289" s="5">
        <v>39.58934</v>
      </c>
      <c r="C289" s="5">
        <v>-6.8211019999999998</v>
      </c>
      <c r="D289" s="5">
        <v>12000000</v>
      </c>
      <c r="E289" s="5">
        <v>1</v>
      </c>
      <c r="F289" s="5">
        <v>1700000</v>
      </c>
      <c r="G289" s="5">
        <v>1</v>
      </c>
      <c r="H289" s="5">
        <v>700000</v>
      </c>
      <c r="I289" s="5">
        <v>1</v>
      </c>
      <c r="J289" s="5">
        <v>0.3944769612067856</v>
      </c>
      <c r="K289" s="5">
        <v>3.4587134718893048E-2</v>
      </c>
      <c r="L289" s="6">
        <f>IF(Table1[[#This Row],[seagrass.mn.ssp126.2050]]="","",(Table1[[#This Row],[seagrass.sd.ssp126.2050]]/Table1[[#This Row],[seagrass.mn.ssp126.2050]])^-1)</f>
        <v>11.405309066879846</v>
      </c>
      <c r="M289" s="6">
        <f>IF(Table1[[#This Row],[seagrass.weights.ssp126.2050]]="","",Table1[[#This Row],[seagrass.weights.ssp126.2050]]*Table1[[#This Row],[seagrass.mn.ssp126.2050]])</f>
        <v>4.4991316623269615</v>
      </c>
      <c r="N289" s="5">
        <v>0.51192245307149431</v>
      </c>
      <c r="O289" s="5">
        <v>1.59758612926542E-2</v>
      </c>
      <c r="P289" s="6">
        <f>IF(Table1[[#This Row],[corals.mn.ssp126.2050]]="","",(Table1[[#This Row],[corals.sd.ssp126.2050]]/Table1[[#This Row],[corals.mn.ssp126.2050]])^-1)</f>
        <v>32.043496353268878</v>
      </c>
      <c r="Q289" s="6">
        <f>IF(Table1[[#This Row],[coral.weights.ssp126.2050]]="","",Table1[[#This Row],[coral.weights.ssp126.2050]]*Table1[[#This Row],[corals.mn.ssp126.2050]])</f>
        <v>16.403785258152887</v>
      </c>
      <c r="R289" s="5">
        <v>0.55592801635703448</v>
      </c>
      <c r="S289" s="5">
        <v>0.1531577669455759</v>
      </c>
      <c r="T289" s="6">
        <f>IF(Table1[[#This Row],[mangrove.mn.ssp126.2050]]="","",(Table1[[#This Row],[mangrove.sd.ssp126.2050]]/Table1[[#This Row],[mangrove.mn.ssp126.2050]])^-1)</f>
        <v>3.629773582129737</v>
      </c>
      <c r="U289" s="6">
        <f>IF(Table1[[#This Row],[mangrove.weights.ssp126.2050]]="","",Table1[[#This Row],[mangrove.weights.ssp126.2050]]*Table1[[#This Row],[mangrove.mn.ssp126.2050]])</f>
        <v>2.0178928273385521</v>
      </c>
      <c r="V289" s="7">
        <f t="shared" si="24"/>
        <v>0.48686282027987943</v>
      </c>
      <c r="W289" s="5">
        <v>0.38915663524412869</v>
      </c>
      <c r="X289" s="5">
        <v>2.9501999747969059E-2</v>
      </c>
      <c r="Y289" s="6">
        <f>IF(Table1[[#This Row],[seagrass.mn.ssp126.2100]]="", "", (Table1[[#This Row],[seagrass.sd.ssp126.2100]]/Table1[[#This Row],[seagrass.mn.ssp126.2100]])^-1)</f>
        <v>13.190856164620453</v>
      </c>
      <c r="Z289" s="6">
        <f>IF(Table1[[#This Row],[seagrass.weights.ssp126.2100]]="","", Table1[[#This Row],[seagrass.weights.ssp126.2100]]*Table1[[#This Row],[seagrass.mn.ssp126.2100]])</f>
        <v>5.1333092010129677</v>
      </c>
      <c r="AA289" s="5">
        <v>0.50313042482193815</v>
      </c>
      <c r="AB289" s="5">
        <v>7.0822325245689819E-3</v>
      </c>
      <c r="AC289" s="6">
        <f>IF(Table1[[#This Row],[corals.mn.ssp126.2100]]="","",(Table1[[#This Row],[corals.sd.ssp126.2100]]/Table1[[#This Row],[corals.mn.ssp126.2100]])^-1)</f>
        <v>71.041218016568607</v>
      </c>
      <c r="AD289" s="6">
        <f>IF( Table1[[#This Row],[Coral.weights.ssp126.2100]]="","", Table1[[#This Row],[Coral.weights.ssp126.2100]]*Table1[[#This Row],[corals.mn.ssp126.2100]])</f>
        <v>35.742998200544086</v>
      </c>
      <c r="AE289" s="5">
        <v>0.56118973874479317</v>
      </c>
      <c r="AF289" s="5">
        <v>0.15296714761615821</v>
      </c>
      <c r="AG289" s="8">
        <f>IF(Table1[[#This Row],[mangrove.mn.ssp126.2100]]="","",(Table1[[#This Row],[mangrove.sd.ssp126.2100]]/Table1[[#This Row],[mangrove.mn.ssp126.2100]])^-1)</f>
        <v>3.6686945366399293</v>
      </c>
      <c r="AH289" s="6">
        <f>IF(Table1[[#This Row],[mangrove.weights.ssp126.2100]]="","",Table1[[#This Row],[mangrove.weights.ssp126.2100]]*Table1[[#This Row],[mangrove.mn.ssp126.2100]])</f>
        <v>2.058833728551412</v>
      </c>
      <c r="AI289" s="7">
        <f t="shared" si="25"/>
        <v>0.48845012115804048</v>
      </c>
      <c r="AJ289" s="5">
        <v>0.3764675235983474</v>
      </c>
      <c r="AK289" s="5">
        <v>1.8977294601142669E-2</v>
      </c>
      <c r="AL289" s="6">
        <f>IF(Table1[[#This Row],[seagrass.mn.ssp245.2050]]="","",(Table1[[#This Row],[seagrass.sd.ssp245.2050]]/Table1[[#This Row],[seagrass.mn.ssp245.2050]])^-1)</f>
        <v>19.837786761010676</v>
      </c>
      <c r="AM289" s="6">
        <f>IF(Table1[[#This Row],[seagrass.weights.ssp245.2050]]="","",Table1[[#This Row],[seagrass.weights.ssp245.2050]]*Table1[[#This Row],[seagrass.mn.ssp245.2050]])</f>
        <v>7.4682824555897707</v>
      </c>
      <c r="AN289" s="5">
        <v>0.4943531441168334</v>
      </c>
      <c r="AO289" s="5">
        <v>1.7723577158346802E-2</v>
      </c>
      <c r="AP289" s="6">
        <f>(Table1[[#This Row],[corals.sd.ssp245.2050]]/Table1[[#This Row],[corals.mn.ssp245.2050]])^-1</f>
        <v>27.892402289907995</v>
      </c>
      <c r="AQ289" s="6">
        <f>Table1[[#This Row],[coral.weights.ssp245.2050]]*Table1[[#This Row],[corals.mn.ssp245.2050]]</f>
        <v>13.788696768987581</v>
      </c>
      <c r="AR289" s="5">
        <v>0.5630762884246282</v>
      </c>
      <c r="AS289" s="5">
        <v>0.15337064694436331</v>
      </c>
      <c r="AT289" s="8">
        <f>(Table1[[#This Row],[mangrove.sd.ssp245.2050]]/Table1[[#This Row],[mangrove.mn.ssp245.2050]])^-1</f>
        <v>3.6713432435926912</v>
      </c>
      <c r="AU289" s="8">
        <f>Table1[[#This Row],[mangrove.mn.ssp245.2050]]*Table1[[#This Row],[mangrove.weights.ssp245.2050]]</f>
        <v>2.0672463271350083</v>
      </c>
      <c r="AV289" s="7">
        <f t="shared" si="26"/>
        <v>0.45376517995754206</v>
      </c>
      <c r="AW289" s="5">
        <v>0.37427990363711899</v>
      </c>
      <c r="AX289" s="5">
        <v>1.1953651221902439E-3</v>
      </c>
      <c r="AY289" s="6">
        <f>(Table1[[#This Row],[seagrass.sd.ssp245.2100]]/Table1[[#This Row],[seagrass.mn.ssp245.2100]])^-1</f>
        <v>313.10927237975062</v>
      </c>
      <c r="AZ289" s="6">
        <f>Table1[[#This Row],[seagrass.weights.ssp245.2100]]*Table1[[#This Row],[seagrass.mn.ssp245.2100]]</f>
        <v>117.19050829418151</v>
      </c>
      <c r="BA289" s="5">
        <v>0.4987482981284922</v>
      </c>
      <c r="BB289" s="5">
        <v>2.6552073005439761E-3</v>
      </c>
      <c r="BC289" s="8">
        <f>(Table1[[#This Row],[corals.sd.ssp245.2100]]/Table1[[#This Row],[corals.mn.ssp245.2100]])^-1</f>
        <v>187.83780009429506</v>
      </c>
      <c r="BD289" s="8">
        <f>Table1[[#This Row],[corals.weights.ssp245.2100]]*Table1[[#This Row],[corals.mn.ssp245.2100]]</f>
        <v>93.683783121229595</v>
      </c>
      <c r="BE289" s="5">
        <v>0.57063613676107006</v>
      </c>
      <c r="BF289" s="5">
        <v>0.15469141956914079</v>
      </c>
      <c r="BG289" s="6">
        <f>(Table1[[#This Row],[mangrove.sd.ssp245.2100]]/Table1[[#This Row],[mangrove.mn.ssp245.2100]])^-1</f>
        <v>3.6888674132699317</v>
      </c>
      <c r="BH289" s="6">
        <f>Table1[[#This Row],[mangrove.weights.ssp245.2100]]*Table1[[#This Row],[mangrove.mn.ssp245.2100]]</f>
        <v>2.1050010497321554</v>
      </c>
      <c r="BI289" s="7">
        <f t="shared" si="27"/>
        <v>0.42204543043981607</v>
      </c>
      <c r="BJ289" s="5">
        <v>0.50132966025800763</v>
      </c>
      <c r="BK289" s="5">
        <v>1.880423570222893E-3</v>
      </c>
      <c r="BL289" s="6">
        <f>(Table1[[#This Row],[seagrass.sd.ssp370.2050]]/Table1[[#This Row],[seagrass.mn.ssp370.2050]])^-1</f>
        <v>266.60464599397852</v>
      </c>
      <c r="BM289" s="6">
        <f>Table1[[#This Row],[seagrass.mn.ssp370.2050]]*Table1[[#This Row],[seagrass.weights.ssp370.2050]]</f>
        <v>133.65681659936766</v>
      </c>
      <c r="BN289" s="5">
        <v>0.54618464760018748</v>
      </c>
      <c r="BO289" s="5">
        <f>NonZeroMin!$C$17</f>
        <v>8.8537505761509139E-4</v>
      </c>
      <c r="BP289" s="6">
        <f>(Table1[[#This Row],[corals.sd.ssp370.2050]]/Table1[[#This Row],[corals.mn.ssp370.2050]])^-1</f>
        <v>616.89635697602421</v>
      </c>
      <c r="BQ289" s="6">
        <f>Table1[[#This Row],[corals.weights.ssp370.2050]]*Table1[[#This Row],[corals.mn.ssp370.2050]]</f>
        <v>336.93931934078921</v>
      </c>
      <c r="BR289" s="5">
        <v>0.56502485015042336</v>
      </c>
      <c r="BS289" s="5">
        <v>0.15299030902214869</v>
      </c>
      <c r="BT289" s="6">
        <f>(Table1[[#This Row],[mangrove.sd.ssp370.2050]]/Table1[[#This Row],[mangrove.mn.ssp370.2050]])^-1</f>
        <v>3.6932068035016763</v>
      </c>
      <c r="BU289" s="6">
        <f>Table1[[#This Row],[mangrove.weights.ssp370.2050]]*Table1[[#This Row],[mangrove.mn.ssp370.2050]]</f>
        <v>2.0867536207230586</v>
      </c>
      <c r="BV289" s="7">
        <f t="shared" si="28"/>
        <v>0.53278401093437389</v>
      </c>
      <c r="BW289" s="5">
        <v>0.50132966025800763</v>
      </c>
      <c r="BX289" s="5">
        <v>1.880423570222893E-3</v>
      </c>
      <c r="BY289" s="8">
        <f>(Table1[[#This Row],[seagrass.sd.ssp370.2100]]/Table1[[#This Row],[seagrass.mn.ssp370.2100]])^-1</f>
        <v>266.60464599397852</v>
      </c>
      <c r="BZ289" s="8">
        <f>Table1[[#This Row],[seagrass.imp.ssp370.2100]]*Table1[[#This Row],[seagrass.mn.ssp370.2100]]</f>
        <v>133.65681659936766</v>
      </c>
      <c r="CA289" s="5">
        <v>0.54618464760018748</v>
      </c>
      <c r="CB289" s="5">
        <f>NonZeroMin!$C$20</f>
        <v>8.8537505761509139E-4</v>
      </c>
      <c r="CC289" s="8">
        <f>(Table1[[#This Row],[corals.sd.ssp370.2100]]/Table1[[#This Row],[corals.mn.ssp370.2100]])^-1</f>
        <v>616.89635697602421</v>
      </c>
      <c r="CD289" s="8">
        <f>Table1[[#This Row],[corals.weights.ssp370.2100]]*Table1[[#This Row],[corals.mn.ssp370.2100]]</f>
        <v>336.93931934078921</v>
      </c>
      <c r="CE289" s="5">
        <v>0.56439525558028647</v>
      </c>
      <c r="CF289" s="5">
        <v>0.15477636510033069</v>
      </c>
      <c r="CG289" s="12">
        <f>(Table1[[#This Row],[mangrove.sd.ssp370.2100]]/Table1[[#This Row],[mangrove.mn.ssp370.2100]])^-1</f>
        <v>3.6465209349917767</v>
      </c>
      <c r="CH289" s="17">
        <f>Table1[[#This Row],[mangrove.weights.ssp370.2100]]*Table1[[#This Row],[mangrove.mn.ssp370.2100]]</f>
        <v>2.0580791150835491</v>
      </c>
      <c r="CI289" s="9">
        <f t="shared" si="29"/>
        <v>0.53277972639177129</v>
      </c>
      <c r="CJ289" s="5"/>
      <c r="CL289" s="5"/>
      <c r="CM289" s="5"/>
      <c r="CP289" s="5"/>
      <c r="CT289" s="5"/>
    </row>
    <row r="290" spans="1:98" x14ac:dyDescent="0.25">
      <c r="A290" s="5" t="s">
        <v>333</v>
      </c>
      <c r="B290" s="5">
        <v>39.83934</v>
      </c>
      <c r="C290" s="5">
        <v>-6.8211019999999998</v>
      </c>
      <c r="D290" s="5">
        <v>30000</v>
      </c>
      <c r="E290" s="5">
        <v>1</v>
      </c>
      <c r="G290" s="5">
        <v>0</v>
      </c>
      <c r="I290" s="5">
        <v>0</v>
      </c>
      <c r="L290" s="6" t="str">
        <f>IF(Table1[[#This Row],[seagrass.mn.ssp126.2050]]="","",(Table1[[#This Row],[seagrass.sd.ssp126.2050]]/Table1[[#This Row],[seagrass.mn.ssp126.2050]])^-1)</f>
        <v/>
      </c>
      <c r="M290" s="6" t="str">
        <f>IF(Table1[[#This Row],[seagrass.weights.ssp126.2050]]="","",Table1[[#This Row],[seagrass.weights.ssp126.2050]]*Table1[[#This Row],[seagrass.mn.ssp126.2050]])</f>
        <v/>
      </c>
      <c r="N290" s="5">
        <v>0.15247506723293269</v>
      </c>
      <c r="O290" s="5">
        <v>0.1190612830289083</v>
      </c>
      <c r="P290" s="6">
        <f>IF(Table1[[#This Row],[corals.mn.ssp126.2050]]="","",(Table1[[#This Row],[corals.sd.ssp126.2050]]/Table1[[#This Row],[corals.mn.ssp126.2050]])^-1)</f>
        <v>1.2806435757618324</v>
      </c>
      <c r="Q290" s="6">
        <f>IF(Table1[[#This Row],[coral.weights.ssp126.2050]]="","",Table1[[#This Row],[coral.weights.ssp126.2050]]*Table1[[#This Row],[corals.mn.ssp126.2050]])</f>
        <v>0.19526621531570873</v>
      </c>
      <c r="T290" s="6" t="str">
        <f>IF(Table1[[#This Row],[mangrove.mn.ssp126.2050]]="","",(Table1[[#This Row],[mangrove.sd.ssp126.2050]]/Table1[[#This Row],[mangrove.mn.ssp126.2050]])^-1)</f>
        <v/>
      </c>
      <c r="U290" s="6" t="str">
        <f>IF(Table1[[#This Row],[mangrove.weights.ssp126.2050]]="","",Table1[[#This Row],[mangrove.weights.ssp126.2050]]*Table1[[#This Row],[mangrove.mn.ssp126.2050]])</f>
        <v/>
      </c>
      <c r="V290" s="7">
        <f t="shared" si="24"/>
        <v>0.15247506723293269</v>
      </c>
      <c r="Y290" s="6" t="str">
        <f>IF(Table1[[#This Row],[seagrass.mn.ssp126.2100]]="", "", (Table1[[#This Row],[seagrass.sd.ssp126.2100]]/Table1[[#This Row],[seagrass.mn.ssp126.2100]])^-1)</f>
        <v/>
      </c>
      <c r="Z290" s="6" t="str">
        <f>IF(Table1[[#This Row],[seagrass.weights.ssp126.2100]]="","", Table1[[#This Row],[seagrass.weights.ssp126.2100]]*Table1[[#This Row],[seagrass.mn.ssp126.2100]])</f>
        <v/>
      </c>
      <c r="AA290" s="5">
        <v>0.1542680867807513</v>
      </c>
      <c r="AB290" s="5">
        <v>0.1215969955910336</v>
      </c>
      <c r="AC290" s="6">
        <f>IF(Table1[[#This Row],[corals.mn.ssp126.2100]]="","",(Table1[[#This Row],[corals.sd.ssp126.2100]]/Table1[[#This Row],[corals.mn.ssp126.2100]])^-1)</f>
        <v>1.2686833752011455</v>
      </c>
      <c r="AD290" s="6">
        <f>IF( Table1[[#This Row],[Coral.weights.ssp126.2100]]="","", Table1[[#This Row],[Coral.weights.ssp126.2100]]*Table1[[#This Row],[corals.mn.ssp126.2100]])</f>
        <v>0.19571735702282678</v>
      </c>
      <c r="AG290" s="8" t="str">
        <f>IF(Table1[[#This Row],[mangrove.mn.ssp126.2100]]="","",(Table1[[#This Row],[mangrove.sd.ssp126.2100]]/Table1[[#This Row],[mangrove.mn.ssp126.2100]])^-1)</f>
        <v/>
      </c>
      <c r="AH290" s="6" t="str">
        <f>IF(Table1[[#This Row],[mangrove.weights.ssp126.2100]]="","",Table1[[#This Row],[mangrove.weights.ssp126.2100]]*Table1[[#This Row],[mangrove.mn.ssp126.2100]])</f>
        <v/>
      </c>
      <c r="AI290" s="7">
        <f t="shared" si="25"/>
        <v>0.1542680867807513</v>
      </c>
      <c r="AL290" s="6" t="str">
        <f>IF(Table1[[#This Row],[seagrass.mn.ssp245.2050]]="","",(Table1[[#This Row],[seagrass.sd.ssp245.2050]]/Table1[[#This Row],[seagrass.mn.ssp245.2050]])^-1)</f>
        <v/>
      </c>
      <c r="AM290" s="6" t="str">
        <f>IF(Table1[[#This Row],[seagrass.weights.ssp245.2050]]="","",Table1[[#This Row],[seagrass.weights.ssp245.2050]]*Table1[[#This Row],[seagrass.mn.ssp245.2050]])</f>
        <v/>
      </c>
      <c r="AN290" s="5">
        <v>0.1481302424512784</v>
      </c>
      <c r="AO290" s="5">
        <v>6.3589587336762204E-2</v>
      </c>
      <c r="AP290" s="6">
        <f>(Table1[[#This Row],[corals.sd.ssp245.2050]]/Table1[[#This Row],[corals.mn.ssp245.2050]])^-1</f>
        <v>2.3294732464106089</v>
      </c>
      <c r="AQ290" s="6">
        <f>Table1[[#This Row],[coral.weights.ssp245.2050]]*Table1[[#This Row],[corals.mn.ssp245.2050]]</f>
        <v>0.34506543677457008</v>
      </c>
      <c r="AS290" s="5"/>
      <c r="AT290" s="8"/>
      <c r="AU290" s="8"/>
      <c r="AV290" s="7">
        <f t="shared" si="26"/>
        <v>0.1481302424512784</v>
      </c>
      <c r="AX290" s="5"/>
      <c r="AY290" s="6"/>
      <c r="AZ290" s="6"/>
      <c r="BA290" s="5">
        <v>0.13699464967274561</v>
      </c>
      <c r="BB290" s="5">
        <v>1.3428118966746521E-2</v>
      </c>
      <c r="BC290" s="8">
        <f>(Table1[[#This Row],[corals.sd.ssp245.2100]]/Table1[[#This Row],[corals.mn.ssp245.2100]])^-1</f>
        <v>10.202072979246015</v>
      </c>
      <c r="BD290" s="8">
        <f>Table1[[#This Row],[corals.weights.ssp245.2100]]*Table1[[#This Row],[corals.mn.ssp245.2100]]</f>
        <v>1.397629413727592</v>
      </c>
      <c r="BE290" s="5"/>
      <c r="BF290" s="5"/>
      <c r="BG290" s="6"/>
      <c r="BH290" s="6"/>
      <c r="BI290" s="7">
        <f t="shared" si="27"/>
        <v>0.13699464967274561</v>
      </c>
      <c r="BK290" s="5"/>
      <c r="BL290" s="6"/>
      <c r="BM290" s="6"/>
      <c r="BN290" s="5">
        <v>0.1460885726692441</v>
      </c>
      <c r="BO290" s="5">
        <v>1.215034849853712E-2</v>
      </c>
      <c r="BP290" s="6">
        <f>(Table1[[#This Row],[corals.sd.ssp370.2050]]/Table1[[#This Row],[corals.mn.ssp370.2050]])^-1</f>
        <v>12.023405969535187</v>
      </c>
      <c r="BQ290" s="6">
        <f>Table1[[#This Row],[corals.weights.ssp370.2050]]*Table1[[#This Row],[corals.mn.ssp370.2050]]</f>
        <v>1.7564822167122645</v>
      </c>
      <c r="BR290" s="5"/>
      <c r="BS290" s="5"/>
      <c r="BT290" s="6"/>
      <c r="BU290" s="6"/>
      <c r="BV290" s="7">
        <f t="shared" si="28"/>
        <v>0.1460885726692441</v>
      </c>
      <c r="BX290" s="5"/>
      <c r="BY290" s="8"/>
      <c r="BZ290" s="8"/>
      <c r="CA290" s="5">
        <v>0.14199337125243019</v>
      </c>
      <c r="CB290" s="5">
        <v>6.3588591142294563E-3</v>
      </c>
      <c r="CC290" s="8">
        <f>(Table1[[#This Row],[corals.sd.ssp370.2100]]/Table1[[#This Row],[corals.mn.ssp370.2100]])^-1</f>
        <v>22.330007427698206</v>
      </c>
      <c r="CD290" s="8">
        <f>Table1[[#This Row],[corals.weights.ssp370.2100]]*Table1[[#This Row],[corals.mn.ssp370.2100]]</f>
        <v>3.1707130347506753</v>
      </c>
      <c r="CE290" s="5"/>
      <c r="CF290" s="5"/>
      <c r="CG290" s="12"/>
      <c r="CH290" s="17"/>
      <c r="CI290" s="9">
        <f t="shared" si="29"/>
        <v>0.14199337125243019</v>
      </c>
      <c r="CJ290" s="5"/>
      <c r="CL290" s="5"/>
      <c r="CM290" s="5"/>
      <c r="CP290" s="5"/>
      <c r="CT290" s="5"/>
    </row>
    <row r="291" spans="1:98" x14ac:dyDescent="0.25">
      <c r="A291" s="5" t="s">
        <v>334</v>
      </c>
      <c r="B291" s="5">
        <v>56.08934</v>
      </c>
      <c r="C291" s="5">
        <v>-7.0711019999999998</v>
      </c>
      <c r="E291" s="5">
        <v>0</v>
      </c>
      <c r="G291" s="5">
        <v>0</v>
      </c>
      <c r="I291" s="5">
        <v>0</v>
      </c>
      <c r="L291" s="6" t="str">
        <f>IF(Table1[[#This Row],[seagrass.mn.ssp126.2050]]="","",(Table1[[#This Row],[seagrass.sd.ssp126.2050]]/Table1[[#This Row],[seagrass.mn.ssp126.2050]])^-1)</f>
        <v/>
      </c>
      <c r="M291" s="6" t="str">
        <f>IF(Table1[[#This Row],[seagrass.weights.ssp126.2050]]="","",Table1[[#This Row],[seagrass.weights.ssp126.2050]]*Table1[[#This Row],[seagrass.mn.ssp126.2050]])</f>
        <v/>
      </c>
      <c r="P291" s="6" t="str">
        <f>IF(Table1[[#This Row],[corals.mn.ssp126.2050]]="","",(Table1[[#This Row],[corals.sd.ssp126.2050]]/Table1[[#This Row],[corals.mn.ssp126.2050]])^-1)</f>
        <v/>
      </c>
      <c r="Q291" s="6" t="str">
        <f>IF(Table1[[#This Row],[coral.weights.ssp126.2050]]="","",Table1[[#This Row],[coral.weights.ssp126.2050]]*Table1[[#This Row],[corals.mn.ssp126.2050]])</f>
        <v/>
      </c>
      <c r="T291" s="6" t="str">
        <f>IF(Table1[[#This Row],[mangrove.mn.ssp126.2050]]="","",(Table1[[#This Row],[mangrove.sd.ssp126.2050]]/Table1[[#This Row],[mangrove.mn.ssp126.2050]])^-1)</f>
        <v/>
      </c>
      <c r="U291" s="6" t="str">
        <f>IF(Table1[[#This Row],[mangrove.weights.ssp126.2050]]="","",Table1[[#This Row],[mangrove.weights.ssp126.2050]]*Table1[[#This Row],[mangrove.mn.ssp126.2050]])</f>
        <v/>
      </c>
      <c r="V291" s="7" t="e">
        <f t="shared" si="24"/>
        <v>#DIV/0!</v>
      </c>
      <c r="Y291" s="6" t="str">
        <f>IF(Table1[[#This Row],[seagrass.mn.ssp126.2100]]="", "", (Table1[[#This Row],[seagrass.sd.ssp126.2100]]/Table1[[#This Row],[seagrass.mn.ssp126.2100]])^-1)</f>
        <v/>
      </c>
      <c r="Z291" s="6" t="str">
        <f>IF(Table1[[#This Row],[seagrass.weights.ssp126.2100]]="","", Table1[[#This Row],[seagrass.weights.ssp126.2100]]*Table1[[#This Row],[seagrass.mn.ssp126.2100]])</f>
        <v/>
      </c>
      <c r="AC291" s="6" t="str">
        <f>IF(Table1[[#This Row],[corals.mn.ssp126.2100]]="","",(Table1[[#This Row],[corals.sd.ssp126.2100]]/Table1[[#This Row],[corals.mn.ssp126.2100]])^-1)</f>
        <v/>
      </c>
      <c r="AD291" s="6" t="str">
        <f>IF( Table1[[#This Row],[Coral.weights.ssp126.2100]]="","", Table1[[#This Row],[Coral.weights.ssp126.2100]]*Table1[[#This Row],[corals.mn.ssp126.2100]])</f>
        <v/>
      </c>
      <c r="AG291" s="8" t="str">
        <f>IF(Table1[[#This Row],[mangrove.mn.ssp126.2100]]="","",(Table1[[#This Row],[mangrove.sd.ssp126.2100]]/Table1[[#This Row],[mangrove.mn.ssp126.2100]])^-1)</f>
        <v/>
      </c>
      <c r="AH291" s="6" t="str">
        <f>IF(Table1[[#This Row],[mangrove.weights.ssp126.2100]]="","",Table1[[#This Row],[mangrove.weights.ssp126.2100]]*Table1[[#This Row],[mangrove.mn.ssp126.2100]])</f>
        <v/>
      </c>
      <c r="AI291" s="7" t="e">
        <f t="shared" si="25"/>
        <v>#DIV/0!</v>
      </c>
      <c r="AL291" s="6" t="str">
        <f>IF(Table1[[#This Row],[seagrass.mn.ssp245.2050]]="","",(Table1[[#This Row],[seagrass.sd.ssp245.2050]]/Table1[[#This Row],[seagrass.mn.ssp245.2050]])^-1)</f>
        <v/>
      </c>
      <c r="AM291" s="6" t="str">
        <f>IF(Table1[[#This Row],[seagrass.weights.ssp245.2050]]="","",Table1[[#This Row],[seagrass.weights.ssp245.2050]]*Table1[[#This Row],[seagrass.mn.ssp245.2050]])</f>
        <v/>
      </c>
      <c r="AS291" s="5"/>
      <c r="AT291" s="8"/>
      <c r="AU291" s="8"/>
      <c r="AV291" s="7" t="e">
        <f t="shared" si="26"/>
        <v>#DIV/0!</v>
      </c>
      <c r="AX291" s="5"/>
      <c r="AY291" s="6"/>
      <c r="AZ291" s="6"/>
      <c r="BB291" s="5"/>
      <c r="BC291" s="8"/>
      <c r="BD291" s="8"/>
      <c r="BE291" s="5"/>
      <c r="BF291" s="5"/>
      <c r="BG291" s="6"/>
      <c r="BH291" s="6"/>
      <c r="BI291" s="7" t="e">
        <f t="shared" si="27"/>
        <v>#DIV/0!</v>
      </c>
      <c r="BK291" s="5"/>
      <c r="BL291" s="6"/>
      <c r="BM291" s="6"/>
      <c r="BO291" s="5"/>
      <c r="BP291" s="6"/>
      <c r="BQ291" s="6"/>
      <c r="BR291" s="5"/>
      <c r="BS291" s="5"/>
      <c r="BT291" s="6"/>
      <c r="BU291" s="6"/>
      <c r="BV291" s="7" t="e">
        <f t="shared" si="28"/>
        <v>#DIV/0!</v>
      </c>
      <c r="BX291" s="5"/>
      <c r="BY291" s="8"/>
      <c r="BZ291" s="8"/>
      <c r="CA291" s="5"/>
      <c r="CB291" s="5"/>
      <c r="CC291" s="8"/>
      <c r="CD291" s="8"/>
      <c r="CE291" s="5"/>
      <c r="CF291" s="5"/>
      <c r="CG291" s="12"/>
      <c r="CH291" s="17"/>
      <c r="CI291" s="9" t="e">
        <f t="shared" si="29"/>
        <v>#DIV/0!</v>
      </c>
      <c r="CJ291" s="5"/>
      <c r="CL291" s="5"/>
      <c r="CM291" s="5"/>
      <c r="CP291" s="5"/>
      <c r="CT291" s="5"/>
    </row>
    <row r="292" spans="1:98" x14ac:dyDescent="0.25">
      <c r="A292" s="5" t="s">
        <v>335</v>
      </c>
      <c r="B292" s="5">
        <v>56.33934</v>
      </c>
      <c r="C292" s="5">
        <v>-7.0711019999999998</v>
      </c>
      <c r="D292" s="5">
        <v>3900000</v>
      </c>
      <c r="E292" s="5">
        <v>1</v>
      </c>
      <c r="F292" s="5">
        <v>650000</v>
      </c>
      <c r="G292" s="5">
        <v>1</v>
      </c>
      <c r="I292" s="5">
        <v>0</v>
      </c>
      <c r="J292" s="5">
        <v>0.35962700218384958</v>
      </c>
      <c r="K292" s="5">
        <v>2.665383725020266E-2</v>
      </c>
      <c r="L292" s="6">
        <f>IF(Table1[[#This Row],[seagrass.mn.ssp126.2050]]="","",(Table1[[#This Row],[seagrass.sd.ssp126.2050]]/Table1[[#This Row],[seagrass.mn.ssp126.2050]])^-1)</f>
        <v>13.492503867566581</v>
      </c>
      <c r="M292" s="6">
        <f>IF(Table1[[#This Row],[seagrass.weights.ssp126.2050]]="","",Table1[[#This Row],[seagrass.weights.ssp126.2050]]*Table1[[#This Row],[seagrass.mn.ssp126.2050]])</f>
        <v>4.8522687178469655</v>
      </c>
      <c r="N292" s="5">
        <v>0.4405899433811048</v>
      </c>
      <c r="O292" s="5">
        <v>1.8703552802187991E-2</v>
      </c>
      <c r="P292" s="6">
        <f>IF(Table1[[#This Row],[corals.mn.ssp126.2050]]="","",(Table1[[#This Row],[corals.sd.ssp126.2050]]/Table1[[#This Row],[corals.mn.ssp126.2050]])^-1)</f>
        <v>23.556484056310595</v>
      </c>
      <c r="Q292" s="6">
        <f>IF(Table1[[#This Row],[coral.weights.ssp126.2050]]="","",Table1[[#This Row],[coral.weights.ssp126.2050]]*Table1[[#This Row],[corals.mn.ssp126.2050]])</f>
        <v>10.378749976627782</v>
      </c>
      <c r="T292" s="6" t="str">
        <f>IF(Table1[[#This Row],[mangrove.mn.ssp126.2050]]="","",(Table1[[#This Row],[mangrove.sd.ssp126.2050]]/Table1[[#This Row],[mangrove.mn.ssp126.2050]])^-1)</f>
        <v/>
      </c>
      <c r="U292" s="6" t="str">
        <f>IF(Table1[[#This Row],[mangrove.weights.ssp126.2050]]="","",Table1[[#This Row],[mangrove.weights.ssp126.2050]]*Table1[[#This Row],[mangrove.mn.ssp126.2050]])</f>
        <v/>
      </c>
      <c r="V292" s="7">
        <f t="shared" si="24"/>
        <v>0.41110485192656843</v>
      </c>
      <c r="W292" s="5">
        <v>0.36550435361979522</v>
      </c>
      <c r="X292" s="5">
        <v>3.2214753837617217E-2</v>
      </c>
      <c r="Y292" s="6">
        <f>IF(Table1[[#This Row],[seagrass.mn.ssp126.2100]]="", "", (Table1[[#This Row],[seagrass.sd.ssp126.2100]]/Table1[[#This Row],[seagrass.mn.ssp126.2100]])^-1)</f>
        <v>11.345868277068602</v>
      </c>
      <c r="Z292" s="6">
        <f>IF(Table1[[#This Row],[seagrass.weights.ssp126.2100]]="","", Table1[[#This Row],[seagrass.weights.ssp126.2100]]*Table1[[#This Row],[seagrass.mn.ssp126.2100]])</f>
        <v>4.1469642508652989</v>
      </c>
      <c r="AA292" s="5">
        <v>0.4504579872960619</v>
      </c>
      <c r="AB292" s="5">
        <v>1.747550285902337E-2</v>
      </c>
      <c r="AC292" s="6">
        <f>IF(Table1[[#This Row],[corals.mn.ssp126.2100]]="","",(Table1[[#This Row],[corals.sd.ssp126.2100]]/Table1[[#This Row],[corals.mn.ssp126.2100]])^-1)</f>
        <v>25.776539360838516</v>
      </c>
      <c r="AD292" s="6">
        <f>IF( Table1[[#This Row],[Coral.weights.ssp126.2100]]="","", Table1[[#This Row],[Coral.weights.ssp126.2100]]*Table1[[#This Row],[corals.mn.ssp126.2100]])</f>
        <v>11.611248039941035</v>
      </c>
      <c r="AG292" s="8" t="str">
        <f>IF(Table1[[#This Row],[mangrove.mn.ssp126.2100]]="","",(Table1[[#This Row],[mangrove.sd.ssp126.2100]]/Table1[[#This Row],[mangrove.mn.ssp126.2100]])^-1)</f>
        <v/>
      </c>
      <c r="AH292" s="6" t="str">
        <f>IF(Table1[[#This Row],[mangrove.weights.ssp126.2100]]="","",Table1[[#This Row],[mangrove.weights.ssp126.2100]]*Table1[[#This Row],[mangrove.mn.ssp126.2100]])</f>
        <v/>
      </c>
      <c r="AI292" s="7">
        <f t="shared" si="25"/>
        <v>0.42449327221747918</v>
      </c>
      <c r="AJ292" s="5">
        <v>0.32758657088915971</v>
      </c>
      <c r="AK292" s="5">
        <v>7.3846416989765641E-3</v>
      </c>
      <c r="AL292" s="6">
        <f>IF(Table1[[#This Row],[seagrass.mn.ssp245.2050]]="","",(Table1[[#This Row],[seagrass.sd.ssp245.2050]]/Table1[[#This Row],[seagrass.mn.ssp245.2050]])^-1)</f>
        <v>44.360523400148153</v>
      </c>
      <c r="AM292" s="6">
        <f>IF(Table1[[#This Row],[seagrass.weights.ssp245.2050]]="","",Table1[[#This Row],[seagrass.weights.ssp245.2050]]*Table1[[#This Row],[seagrass.mn.ssp245.2050]])</f>
        <v>14.531911743502862</v>
      </c>
      <c r="AN292" s="5">
        <v>0.39406933167165348</v>
      </c>
      <c r="AO292" s="5">
        <v>3.1555819871883252E-3</v>
      </c>
      <c r="AP292" s="6">
        <f>(Table1[[#This Row],[corals.sd.ssp245.2050]]/Table1[[#This Row],[corals.mn.ssp245.2050]])^-1</f>
        <v>124.8800802107429</v>
      </c>
      <c r="AQ292" s="6">
        <f>Table1[[#This Row],[coral.weights.ssp245.2050]]*Table1[[#This Row],[corals.mn.ssp245.2050]]</f>
        <v>49.211409747749933</v>
      </c>
      <c r="AS292" s="5"/>
      <c r="AT292" s="8"/>
      <c r="AU292" s="8"/>
      <c r="AV292" s="7">
        <f t="shared" si="26"/>
        <v>0.37664319395721385</v>
      </c>
      <c r="AW292" s="5">
        <v>0.33075368844768188</v>
      </c>
      <c r="AX292" s="5">
        <v>2.905661094084468E-3</v>
      </c>
      <c r="AY292" s="6">
        <f>(Table1[[#This Row],[seagrass.sd.ssp245.2100]]/Table1[[#This Row],[seagrass.mn.ssp245.2100]])^-1</f>
        <v>113.83078677725064</v>
      </c>
      <c r="AZ292" s="6">
        <f>Table1[[#This Row],[seagrass.weights.ssp245.2100]]*Table1[[#This Row],[seagrass.mn.ssp245.2100]]</f>
        <v>37.649952585477266</v>
      </c>
      <c r="BA292" s="5">
        <v>0.40860072562192917</v>
      </c>
      <c r="BB292" s="5">
        <v>5.0324390389400713E-3</v>
      </c>
      <c r="BC292" s="8">
        <f>(Table1[[#This Row],[corals.sd.ssp245.2100]]/Table1[[#This Row],[corals.mn.ssp245.2100]])^-1</f>
        <v>81.19337809365463</v>
      </c>
      <c r="BD292" s="8">
        <f>Table1[[#This Row],[corals.weights.ssp245.2100]]*Table1[[#This Row],[corals.mn.ssp245.2100]]</f>
        <v>33.17567320476293</v>
      </c>
      <c r="BE292" s="5"/>
      <c r="BF292" s="5"/>
      <c r="BG292" s="6"/>
      <c r="BH292" s="6"/>
      <c r="BI292" s="7">
        <f t="shared" si="27"/>
        <v>0.3631633333085808</v>
      </c>
      <c r="BJ292" s="5">
        <v>0.29450376153903107</v>
      </c>
      <c r="BK292" s="5">
        <f>NonZeroMin!$C$16</f>
        <v>9.4033807947367773E-4</v>
      </c>
      <c r="BL292" s="6">
        <f>(Table1[[#This Row],[seagrass.sd.ssp370.2050]]/Table1[[#This Row],[seagrass.mn.ssp370.2050]])^-1</f>
        <v>313.18923264691091</v>
      </c>
      <c r="BM292" s="6">
        <f>Table1[[#This Row],[seagrass.mn.ssp370.2050]]*Table1[[#This Row],[seagrass.weights.ssp370.2050]]</f>
        <v>92.235407088037974</v>
      </c>
      <c r="BN292" s="5">
        <v>0.37318167215656028</v>
      </c>
      <c r="BO292" s="5">
        <v>9.0693718040313967E-3</v>
      </c>
      <c r="BP292" s="6">
        <f>(Table1[[#This Row],[corals.sd.ssp370.2050]]/Table1[[#This Row],[corals.mn.ssp370.2050]])^-1</f>
        <v>41.147466464069595</v>
      </c>
      <c r="BQ292" s="6">
        <f>Table1[[#This Row],[corals.weights.ssp370.2050]]*Table1[[#This Row],[corals.mn.ssp370.2050]]</f>
        <v>15.355480340067478</v>
      </c>
      <c r="BR292" s="5"/>
      <c r="BS292" s="5"/>
      <c r="BT292" s="6"/>
      <c r="BU292" s="6"/>
      <c r="BV292" s="7">
        <f t="shared" si="28"/>
        <v>0.30364025995062766</v>
      </c>
      <c r="BW292" s="5">
        <v>0.29442402650810451</v>
      </c>
      <c r="BX292" s="5">
        <v>7.1467382316151339E-3</v>
      </c>
      <c r="BY292" s="8">
        <f>(Table1[[#This Row],[seagrass.sd.ssp370.2100]]/Table1[[#This Row],[seagrass.mn.ssp370.2100]])^-1</f>
        <v>41.19697923251988</v>
      </c>
      <c r="BZ292" s="8">
        <f>Table1[[#This Row],[seagrass.imp.ssp370.2100]]*Table1[[#This Row],[seagrass.mn.ssp370.2100]]</f>
        <v>12.129380505609264</v>
      </c>
      <c r="CA292" s="5">
        <v>0.37461939820938639</v>
      </c>
      <c r="CB292" s="5">
        <v>1.5786616739908249E-2</v>
      </c>
      <c r="CC292" s="8">
        <f>(Table1[[#This Row],[corals.sd.ssp370.2100]]/Table1[[#This Row],[corals.mn.ssp370.2100]])^-1</f>
        <v>23.730188955709306</v>
      </c>
      <c r="CD292" s="8">
        <f>Table1[[#This Row],[corals.weights.ssp370.2100]]*Table1[[#This Row],[corals.mn.ssp370.2100]]</f>
        <v>8.8897891059828478</v>
      </c>
      <c r="CE292" s="5"/>
      <c r="CF292" s="5"/>
      <c r="CG292" s="12"/>
      <c r="CH292" s="17"/>
      <c r="CI292" s="9">
        <f t="shared" si="29"/>
        <v>0.32373458134899424</v>
      </c>
      <c r="CJ292" s="5"/>
      <c r="CL292" s="5"/>
      <c r="CM292" s="5"/>
      <c r="CP292" s="5"/>
      <c r="CT292" s="5"/>
    </row>
    <row r="293" spans="1:98" x14ac:dyDescent="0.25">
      <c r="A293" s="5" t="s">
        <v>336</v>
      </c>
      <c r="B293" s="5">
        <v>56.58934</v>
      </c>
      <c r="C293" s="5">
        <v>-7.0711019999999998</v>
      </c>
      <c r="E293" s="5">
        <v>0</v>
      </c>
      <c r="G293" s="5">
        <v>0</v>
      </c>
      <c r="I293" s="5">
        <v>0</v>
      </c>
      <c r="L293" s="6" t="str">
        <f>IF(Table1[[#This Row],[seagrass.mn.ssp126.2050]]="","",(Table1[[#This Row],[seagrass.sd.ssp126.2050]]/Table1[[#This Row],[seagrass.mn.ssp126.2050]])^-1)</f>
        <v/>
      </c>
      <c r="M293" s="6" t="str">
        <f>IF(Table1[[#This Row],[seagrass.weights.ssp126.2050]]="","",Table1[[#This Row],[seagrass.weights.ssp126.2050]]*Table1[[#This Row],[seagrass.mn.ssp126.2050]])</f>
        <v/>
      </c>
      <c r="P293" s="6" t="str">
        <f>IF(Table1[[#This Row],[corals.mn.ssp126.2050]]="","",(Table1[[#This Row],[corals.sd.ssp126.2050]]/Table1[[#This Row],[corals.mn.ssp126.2050]])^-1)</f>
        <v/>
      </c>
      <c r="Q293" s="6" t="str">
        <f>IF(Table1[[#This Row],[coral.weights.ssp126.2050]]="","",Table1[[#This Row],[coral.weights.ssp126.2050]]*Table1[[#This Row],[corals.mn.ssp126.2050]])</f>
        <v/>
      </c>
      <c r="T293" s="6" t="str">
        <f>IF(Table1[[#This Row],[mangrove.mn.ssp126.2050]]="","",(Table1[[#This Row],[mangrove.sd.ssp126.2050]]/Table1[[#This Row],[mangrove.mn.ssp126.2050]])^-1)</f>
        <v/>
      </c>
      <c r="U293" s="6" t="str">
        <f>IF(Table1[[#This Row],[mangrove.weights.ssp126.2050]]="","",Table1[[#This Row],[mangrove.weights.ssp126.2050]]*Table1[[#This Row],[mangrove.mn.ssp126.2050]])</f>
        <v/>
      </c>
      <c r="V293" s="7" t="e">
        <f t="shared" si="24"/>
        <v>#DIV/0!</v>
      </c>
      <c r="Y293" s="6" t="str">
        <f>IF(Table1[[#This Row],[seagrass.mn.ssp126.2100]]="", "", (Table1[[#This Row],[seagrass.sd.ssp126.2100]]/Table1[[#This Row],[seagrass.mn.ssp126.2100]])^-1)</f>
        <v/>
      </c>
      <c r="Z293" s="6" t="str">
        <f>IF(Table1[[#This Row],[seagrass.weights.ssp126.2100]]="","", Table1[[#This Row],[seagrass.weights.ssp126.2100]]*Table1[[#This Row],[seagrass.mn.ssp126.2100]])</f>
        <v/>
      </c>
      <c r="AC293" s="6" t="str">
        <f>IF(Table1[[#This Row],[corals.mn.ssp126.2100]]="","",(Table1[[#This Row],[corals.sd.ssp126.2100]]/Table1[[#This Row],[corals.mn.ssp126.2100]])^-1)</f>
        <v/>
      </c>
      <c r="AD293" s="6" t="str">
        <f>IF( Table1[[#This Row],[Coral.weights.ssp126.2100]]="","", Table1[[#This Row],[Coral.weights.ssp126.2100]]*Table1[[#This Row],[corals.mn.ssp126.2100]])</f>
        <v/>
      </c>
      <c r="AG293" s="8" t="str">
        <f>IF(Table1[[#This Row],[mangrove.mn.ssp126.2100]]="","",(Table1[[#This Row],[mangrove.sd.ssp126.2100]]/Table1[[#This Row],[mangrove.mn.ssp126.2100]])^-1)</f>
        <v/>
      </c>
      <c r="AH293" s="6" t="str">
        <f>IF(Table1[[#This Row],[mangrove.weights.ssp126.2100]]="","",Table1[[#This Row],[mangrove.weights.ssp126.2100]]*Table1[[#This Row],[mangrove.mn.ssp126.2100]])</f>
        <v/>
      </c>
      <c r="AI293" s="7" t="e">
        <f t="shared" si="25"/>
        <v>#DIV/0!</v>
      </c>
      <c r="AL293" s="6" t="str">
        <f>IF(Table1[[#This Row],[seagrass.mn.ssp245.2050]]="","",(Table1[[#This Row],[seagrass.sd.ssp245.2050]]/Table1[[#This Row],[seagrass.mn.ssp245.2050]])^-1)</f>
        <v/>
      </c>
      <c r="AM293" s="6" t="str">
        <f>IF(Table1[[#This Row],[seagrass.weights.ssp245.2050]]="","",Table1[[#This Row],[seagrass.weights.ssp245.2050]]*Table1[[#This Row],[seagrass.mn.ssp245.2050]])</f>
        <v/>
      </c>
      <c r="AS293" s="5"/>
      <c r="AT293" s="8"/>
      <c r="AU293" s="8"/>
      <c r="AV293" s="7" t="e">
        <f t="shared" si="26"/>
        <v>#DIV/0!</v>
      </c>
      <c r="AX293" s="5"/>
      <c r="AY293" s="6"/>
      <c r="AZ293" s="6"/>
      <c r="BB293" s="5"/>
      <c r="BC293" s="8"/>
      <c r="BD293" s="8"/>
      <c r="BE293" s="5"/>
      <c r="BF293" s="5"/>
      <c r="BG293" s="6"/>
      <c r="BH293" s="6"/>
      <c r="BI293" s="7" t="e">
        <f t="shared" si="27"/>
        <v>#DIV/0!</v>
      </c>
      <c r="BK293" s="5"/>
      <c r="BL293" s="6"/>
      <c r="BM293" s="6"/>
      <c r="BO293" s="5"/>
      <c r="BP293" s="6"/>
      <c r="BQ293" s="6"/>
      <c r="BR293" s="5"/>
      <c r="BS293" s="5"/>
      <c r="BT293" s="6"/>
      <c r="BU293" s="6"/>
      <c r="BV293" s="7" t="e">
        <f t="shared" si="28"/>
        <v>#DIV/0!</v>
      </c>
      <c r="BX293" s="5"/>
      <c r="BY293" s="8"/>
      <c r="BZ293" s="8"/>
      <c r="CA293" s="5"/>
      <c r="CB293" s="5"/>
      <c r="CC293" s="8"/>
      <c r="CD293" s="8"/>
      <c r="CE293" s="5"/>
      <c r="CF293" s="5"/>
      <c r="CG293" s="12"/>
      <c r="CH293" s="17"/>
      <c r="CI293" s="9" t="e">
        <f t="shared" si="29"/>
        <v>#DIV/0!</v>
      </c>
      <c r="CJ293" s="5"/>
      <c r="CL293" s="5"/>
      <c r="CM293" s="5"/>
      <c r="CP293" s="5"/>
      <c r="CT293" s="5"/>
    </row>
    <row r="294" spans="1:98" x14ac:dyDescent="0.25">
      <c r="A294" s="5" t="s">
        <v>337</v>
      </c>
      <c r="B294" s="5">
        <v>39.08934</v>
      </c>
      <c r="C294" s="5">
        <v>-7.0711019999999998</v>
      </c>
      <c r="E294" s="5">
        <v>0</v>
      </c>
      <c r="G294" s="5">
        <v>0</v>
      </c>
      <c r="I294" s="5">
        <v>0</v>
      </c>
      <c r="L294" s="6" t="str">
        <f>IF(Table1[[#This Row],[seagrass.mn.ssp126.2050]]="","",(Table1[[#This Row],[seagrass.sd.ssp126.2050]]/Table1[[#This Row],[seagrass.mn.ssp126.2050]])^-1)</f>
        <v/>
      </c>
      <c r="M294" s="6" t="str">
        <f>IF(Table1[[#This Row],[seagrass.weights.ssp126.2050]]="","",Table1[[#This Row],[seagrass.weights.ssp126.2050]]*Table1[[#This Row],[seagrass.mn.ssp126.2050]])</f>
        <v/>
      </c>
      <c r="P294" s="6" t="str">
        <f>IF(Table1[[#This Row],[corals.mn.ssp126.2050]]="","",(Table1[[#This Row],[corals.sd.ssp126.2050]]/Table1[[#This Row],[corals.mn.ssp126.2050]])^-1)</f>
        <v/>
      </c>
      <c r="Q294" s="6" t="str">
        <f>IF(Table1[[#This Row],[coral.weights.ssp126.2050]]="","",Table1[[#This Row],[coral.weights.ssp126.2050]]*Table1[[#This Row],[corals.mn.ssp126.2050]])</f>
        <v/>
      </c>
      <c r="T294" s="6" t="str">
        <f>IF(Table1[[#This Row],[mangrove.mn.ssp126.2050]]="","",(Table1[[#This Row],[mangrove.sd.ssp126.2050]]/Table1[[#This Row],[mangrove.mn.ssp126.2050]])^-1)</f>
        <v/>
      </c>
      <c r="U294" s="6" t="str">
        <f>IF(Table1[[#This Row],[mangrove.weights.ssp126.2050]]="","",Table1[[#This Row],[mangrove.weights.ssp126.2050]]*Table1[[#This Row],[mangrove.mn.ssp126.2050]])</f>
        <v/>
      </c>
      <c r="V294" s="7" t="e">
        <f t="shared" si="24"/>
        <v>#DIV/0!</v>
      </c>
      <c r="Y294" s="6" t="str">
        <f>IF(Table1[[#This Row],[seagrass.mn.ssp126.2100]]="", "", (Table1[[#This Row],[seagrass.sd.ssp126.2100]]/Table1[[#This Row],[seagrass.mn.ssp126.2100]])^-1)</f>
        <v/>
      </c>
      <c r="Z294" s="6" t="str">
        <f>IF(Table1[[#This Row],[seagrass.weights.ssp126.2100]]="","", Table1[[#This Row],[seagrass.weights.ssp126.2100]]*Table1[[#This Row],[seagrass.mn.ssp126.2100]])</f>
        <v/>
      </c>
      <c r="AC294" s="6" t="str">
        <f>IF(Table1[[#This Row],[corals.mn.ssp126.2100]]="","",(Table1[[#This Row],[corals.sd.ssp126.2100]]/Table1[[#This Row],[corals.mn.ssp126.2100]])^-1)</f>
        <v/>
      </c>
      <c r="AD294" s="6" t="str">
        <f>IF( Table1[[#This Row],[Coral.weights.ssp126.2100]]="","", Table1[[#This Row],[Coral.weights.ssp126.2100]]*Table1[[#This Row],[corals.mn.ssp126.2100]])</f>
        <v/>
      </c>
      <c r="AG294" s="8" t="str">
        <f>IF(Table1[[#This Row],[mangrove.mn.ssp126.2100]]="","",(Table1[[#This Row],[mangrove.sd.ssp126.2100]]/Table1[[#This Row],[mangrove.mn.ssp126.2100]])^-1)</f>
        <v/>
      </c>
      <c r="AH294" s="6" t="str">
        <f>IF(Table1[[#This Row],[mangrove.weights.ssp126.2100]]="","",Table1[[#This Row],[mangrove.weights.ssp126.2100]]*Table1[[#This Row],[mangrove.mn.ssp126.2100]])</f>
        <v/>
      </c>
      <c r="AI294" s="7" t="e">
        <f t="shared" si="25"/>
        <v>#DIV/0!</v>
      </c>
      <c r="AL294" s="6" t="str">
        <f>IF(Table1[[#This Row],[seagrass.mn.ssp245.2050]]="","",(Table1[[#This Row],[seagrass.sd.ssp245.2050]]/Table1[[#This Row],[seagrass.mn.ssp245.2050]])^-1)</f>
        <v/>
      </c>
      <c r="AM294" s="6" t="str">
        <f>IF(Table1[[#This Row],[seagrass.weights.ssp245.2050]]="","",Table1[[#This Row],[seagrass.weights.ssp245.2050]]*Table1[[#This Row],[seagrass.mn.ssp245.2050]])</f>
        <v/>
      </c>
      <c r="AS294" s="5"/>
      <c r="AT294" s="8"/>
      <c r="AU294" s="8"/>
      <c r="AV294" s="7" t="e">
        <f t="shared" si="26"/>
        <v>#DIV/0!</v>
      </c>
      <c r="AX294" s="5"/>
      <c r="AY294" s="6"/>
      <c r="AZ294" s="6"/>
      <c r="BB294" s="5"/>
      <c r="BC294" s="8"/>
      <c r="BD294" s="8"/>
      <c r="BE294" s="5"/>
      <c r="BF294" s="5"/>
      <c r="BG294" s="6"/>
      <c r="BH294" s="6"/>
      <c r="BI294" s="7" t="e">
        <f t="shared" si="27"/>
        <v>#DIV/0!</v>
      </c>
      <c r="BK294" s="5"/>
      <c r="BL294" s="6"/>
      <c r="BM294" s="6"/>
      <c r="BO294" s="5"/>
      <c r="BP294" s="6"/>
      <c r="BQ294" s="6"/>
      <c r="BR294" s="5"/>
      <c r="BS294" s="5"/>
      <c r="BT294" s="6"/>
      <c r="BU294" s="6"/>
      <c r="BV294" s="7" t="e">
        <f t="shared" si="28"/>
        <v>#DIV/0!</v>
      </c>
      <c r="BX294" s="5"/>
      <c r="BY294" s="8"/>
      <c r="BZ294" s="8"/>
      <c r="CA294" s="5"/>
      <c r="CB294" s="5"/>
      <c r="CC294" s="8"/>
      <c r="CD294" s="8"/>
      <c r="CE294" s="5"/>
      <c r="CF294" s="5"/>
      <c r="CG294" s="12"/>
      <c r="CH294" s="17"/>
      <c r="CI294" s="9" t="e">
        <f t="shared" si="29"/>
        <v>#DIV/0!</v>
      </c>
      <c r="CJ294" s="5"/>
      <c r="CL294" s="5"/>
      <c r="CM294" s="5"/>
      <c r="CP294" s="5"/>
      <c r="CT294" s="5"/>
    </row>
    <row r="295" spans="1:98" x14ac:dyDescent="0.25">
      <c r="A295" s="5" t="s">
        <v>338</v>
      </c>
      <c r="B295" s="5">
        <v>39.33934</v>
      </c>
      <c r="C295" s="5">
        <v>-7.0711019999999998</v>
      </c>
      <c r="E295" s="5">
        <v>0</v>
      </c>
      <c r="G295" s="5">
        <v>0</v>
      </c>
      <c r="H295" s="5">
        <v>9120000</v>
      </c>
      <c r="I295" s="5">
        <v>1</v>
      </c>
      <c r="L295" s="6" t="str">
        <f>IF(Table1[[#This Row],[seagrass.mn.ssp126.2050]]="","",(Table1[[#This Row],[seagrass.sd.ssp126.2050]]/Table1[[#This Row],[seagrass.mn.ssp126.2050]])^-1)</f>
        <v/>
      </c>
      <c r="M295" s="6" t="str">
        <f>IF(Table1[[#This Row],[seagrass.weights.ssp126.2050]]="","",Table1[[#This Row],[seagrass.weights.ssp126.2050]]*Table1[[#This Row],[seagrass.mn.ssp126.2050]])</f>
        <v/>
      </c>
      <c r="P295" s="6" t="str">
        <f>IF(Table1[[#This Row],[corals.mn.ssp126.2050]]="","",(Table1[[#This Row],[corals.sd.ssp126.2050]]/Table1[[#This Row],[corals.mn.ssp126.2050]])^-1)</f>
        <v/>
      </c>
      <c r="Q295" s="6" t="str">
        <f>IF(Table1[[#This Row],[coral.weights.ssp126.2050]]="","",Table1[[#This Row],[coral.weights.ssp126.2050]]*Table1[[#This Row],[corals.mn.ssp126.2050]])</f>
        <v/>
      </c>
      <c r="R295" s="5">
        <v>0.57967699150105922</v>
      </c>
      <c r="S295" s="5">
        <v>7.3814493006538931E-2</v>
      </c>
      <c r="T295" s="6">
        <f>IF(Table1[[#This Row],[mangrove.mn.ssp126.2050]]="","",(Table1[[#This Row],[mangrove.sd.ssp126.2050]]/Table1[[#This Row],[mangrove.mn.ssp126.2050]])^-1)</f>
        <v>7.8531595610865734</v>
      </c>
      <c r="U295" s="6">
        <f>IF(Table1[[#This Row],[mangrove.weights.ssp126.2050]]="","",Table1[[#This Row],[mangrove.weights.ssp126.2050]]*Table1[[#This Row],[mangrove.mn.ssp126.2050]])</f>
        <v>4.5522959081484435</v>
      </c>
      <c r="V295" s="7">
        <f t="shared" si="24"/>
        <v>0.57967699150105922</v>
      </c>
      <c r="Y295" s="6" t="str">
        <f>IF(Table1[[#This Row],[seagrass.mn.ssp126.2100]]="", "", (Table1[[#This Row],[seagrass.sd.ssp126.2100]]/Table1[[#This Row],[seagrass.mn.ssp126.2100]])^-1)</f>
        <v/>
      </c>
      <c r="Z295" s="6" t="str">
        <f>IF(Table1[[#This Row],[seagrass.weights.ssp126.2100]]="","", Table1[[#This Row],[seagrass.weights.ssp126.2100]]*Table1[[#This Row],[seagrass.mn.ssp126.2100]])</f>
        <v/>
      </c>
      <c r="AC295" s="6" t="str">
        <f>IF(Table1[[#This Row],[corals.mn.ssp126.2100]]="","",(Table1[[#This Row],[corals.sd.ssp126.2100]]/Table1[[#This Row],[corals.mn.ssp126.2100]])^-1)</f>
        <v/>
      </c>
      <c r="AD295" s="6" t="str">
        <f>IF( Table1[[#This Row],[Coral.weights.ssp126.2100]]="","", Table1[[#This Row],[Coral.weights.ssp126.2100]]*Table1[[#This Row],[corals.mn.ssp126.2100]])</f>
        <v/>
      </c>
      <c r="AE295" s="5">
        <v>0.58638888637104736</v>
      </c>
      <c r="AF295" s="5">
        <v>8.8576091232461185E-2</v>
      </c>
      <c r="AG295" s="8">
        <f>IF(Table1[[#This Row],[mangrove.mn.ssp126.2100]]="","",(Table1[[#This Row],[mangrove.sd.ssp126.2100]]/Table1[[#This Row],[mangrove.mn.ssp126.2100]])^-1)</f>
        <v>6.620171179512929</v>
      </c>
      <c r="AH295" s="6">
        <f>IF(Table1[[#This Row],[mangrove.weights.ssp126.2100]]="","",Table1[[#This Row],[mangrove.weights.ssp126.2100]]*Table1[[#This Row],[mangrove.mn.ssp126.2100]])</f>
        <v>3.8819948055402893</v>
      </c>
      <c r="AI295" s="7">
        <f t="shared" si="25"/>
        <v>0.58638888637104736</v>
      </c>
      <c r="AL295" s="6" t="str">
        <f>IF(Table1[[#This Row],[seagrass.mn.ssp245.2050]]="","",(Table1[[#This Row],[seagrass.sd.ssp245.2050]]/Table1[[#This Row],[seagrass.mn.ssp245.2050]])^-1)</f>
        <v/>
      </c>
      <c r="AM295" s="6" t="str">
        <f>IF(Table1[[#This Row],[seagrass.weights.ssp245.2050]]="","",Table1[[#This Row],[seagrass.weights.ssp245.2050]]*Table1[[#This Row],[seagrass.mn.ssp245.2050]])</f>
        <v/>
      </c>
      <c r="AR295" s="5">
        <v>0.52890455866367558</v>
      </c>
      <c r="AS295" s="5">
        <v>5.7978503273752528E-2</v>
      </c>
      <c r="AT295" s="8">
        <f>(Table1[[#This Row],[mangrove.sd.ssp245.2050]]/Table1[[#This Row],[mangrove.mn.ssp245.2050]])^-1</f>
        <v>9.122425188632219</v>
      </c>
      <c r="AU295" s="8">
        <f>Table1[[#This Row],[mangrove.mn.ssp245.2050]]*Table1[[#This Row],[mangrove.weights.ssp245.2050]]</f>
        <v>4.8248922683359217</v>
      </c>
      <c r="AV295" s="7">
        <f t="shared" si="26"/>
        <v>0.52890455866367558</v>
      </c>
      <c r="AX295" s="5"/>
      <c r="AY295" s="6"/>
      <c r="AZ295" s="6"/>
      <c r="BB295" s="5"/>
      <c r="BC295" s="8"/>
      <c r="BD295" s="8"/>
      <c r="BE295" s="5">
        <v>0.53821975926866494</v>
      </c>
      <c r="BF295" s="5">
        <v>6.6756757816895107E-2</v>
      </c>
      <c r="BG295" s="6">
        <f>(Table1[[#This Row],[mangrove.sd.ssp245.2100]]/Table1[[#This Row],[mangrove.mn.ssp245.2100]])^-1</f>
        <v>8.0624011241667848</v>
      </c>
      <c r="BH295" s="6">
        <f>Table1[[#This Row],[mangrove.weights.ssp245.2100]]*Table1[[#This Row],[mangrove.mn.ssp245.2100]]</f>
        <v>4.3393435921764603</v>
      </c>
      <c r="BI295" s="7">
        <f t="shared" si="27"/>
        <v>0.53821975926866494</v>
      </c>
      <c r="BK295" s="5"/>
      <c r="BL295" s="6"/>
      <c r="BM295" s="6"/>
      <c r="BO295" s="5"/>
      <c r="BP295" s="6"/>
      <c r="BQ295" s="6"/>
      <c r="BR295" s="5">
        <v>0.52060813157304975</v>
      </c>
      <c r="BS295" s="5">
        <v>7.9508877406912579E-2</v>
      </c>
      <c r="BT295" s="6">
        <f>(Table1[[#This Row],[mangrove.sd.ssp370.2050]]/Table1[[#This Row],[mangrove.mn.ssp370.2050]])^-1</f>
        <v>6.5477987936953008</v>
      </c>
      <c r="BU295" s="6">
        <f>Table1[[#This Row],[mangrove.weights.ssp370.2050]]*Table1[[#This Row],[mangrove.mn.ssp370.2050]]</f>
        <v>3.4088372959019795</v>
      </c>
      <c r="BV295" s="7">
        <f t="shared" si="28"/>
        <v>0.52060813157304975</v>
      </c>
      <c r="BX295" s="5"/>
      <c r="BY295" s="8"/>
      <c r="BZ295" s="8"/>
      <c r="CA295" s="5"/>
      <c r="CB295" s="5"/>
      <c r="CC295" s="8"/>
      <c r="CD295" s="8"/>
      <c r="CE295" s="5">
        <v>0.53407655323248893</v>
      </c>
      <c r="CF295" s="5">
        <v>7.0556381404566659E-2</v>
      </c>
      <c r="CG295" s="12">
        <f>(Table1[[#This Row],[mangrove.sd.ssp370.2100]]/Table1[[#This Row],[mangrove.mn.ssp370.2100]])^-1</f>
        <v>7.569500342855191</v>
      </c>
      <c r="CH295" s="17">
        <f>Table1[[#This Row],[mangrove.weights.ssp370.2100]]*Table1[[#This Row],[mangrove.mn.ssp370.2100]]</f>
        <v>4.0426926528042433</v>
      </c>
      <c r="CI295" s="9">
        <f t="shared" si="29"/>
        <v>0.53407655323248893</v>
      </c>
      <c r="CJ295" s="5"/>
      <c r="CL295" s="5"/>
      <c r="CM295" s="5"/>
      <c r="CP295" s="5"/>
      <c r="CT295" s="5"/>
    </row>
    <row r="296" spans="1:98" x14ac:dyDescent="0.25">
      <c r="A296" s="5" t="s">
        <v>339</v>
      </c>
      <c r="B296" s="5">
        <v>39.58934</v>
      </c>
      <c r="C296" s="5">
        <v>-7.0711019999999998</v>
      </c>
      <c r="D296" s="5">
        <v>30100000</v>
      </c>
      <c r="E296" s="5">
        <v>1</v>
      </c>
      <c r="F296" s="5">
        <v>28890000</v>
      </c>
      <c r="G296" s="5">
        <v>1</v>
      </c>
      <c r="H296" s="5">
        <v>8060000</v>
      </c>
      <c r="I296" s="5">
        <v>1</v>
      </c>
      <c r="J296" s="5">
        <v>0.57237838660412221</v>
      </c>
      <c r="K296" s="5">
        <v>8.1456829653849955E-3</v>
      </c>
      <c r="L296" s="6">
        <f>IF(Table1[[#This Row],[seagrass.mn.ssp126.2050]]="","",(Table1[[#This Row],[seagrass.sd.ssp126.2050]]/Table1[[#This Row],[seagrass.mn.ssp126.2050]])^-1)</f>
        <v>70.26769750755571</v>
      </c>
      <c r="M296" s="6">
        <f>IF(Table1[[#This Row],[seagrass.weights.ssp126.2050]]="","",Table1[[#This Row],[seagrass.weights.ssp126.2050]]*Table1[[#This Row],[seagrass.mn.ssp126.2050]])</f>
        <v>40.219711329761239</v>
      </c>
      <c r="N296" s="5">
        <v>0.58714273294399799</v>
      </c>
      <c r="O296" s="5">
        <v>2.9842659406090081E-3</v>
      </c>
      <c r="P296" s="6">
        <f>IF(Table1[[#This Row],[corals.mn.ssp126.2050]]="","",(Table1[[#This Row],[corals.sd.ssp126.2050]]/Table1[[#This Row],[corals.mn.ssp126.2050]])^-1)</f>
        <v>196.74611600606144</v>
      </c>
      <c r="Q296" s="6">
        <f>IF(Table1[[#This Row],[coral.weights.ssp126.2050]]="","",Table1[[#This Row],[coral.weights.ssp126.2050]]*Table1[[#This Row],[corals.mn.ssp126.2050]])</f>
        <v>115.51805224791578</v>
      </c>
      <c r="R296" s="5">
        <v>0.61348836553456565</v>
      </c>
      <c r="S296" s="5">
        <v>8.6465804282082573E-2</v>
      </c>
      <c r="T296" s="6">
        <f>IF(Table1[[#This Row],[mangrove.mn.ssp126.2050]]="","",(Table1[[#This Row],[mangrove.sd.ssp126.2050]]/Table1[[#This Row],[mangrove.mn.ssp126.2050]])^-1)</f>
        <v>7.0951559478143027</v>
      </c>
      <c r="U296" s="6">
        <f>IF(Table1[[#This Row],[mangrove.weights.ssp126.2050]]="","",Table1[[#This Row],[mangrove.weights.ssp126.2050]]*Table1[[#This Row],[mangrove.mn.ssp126.2050]])</f>
        <v>4.3527956256374489</v>
      </c>
      <c r="V296" s="7">
        <f t="shared" si="24"/>
        <v>0.58403984195723313</v>
      </c>
      <c r="W296" s="5">
        <v>0.56590835517927207</v>
      </c>
      <c r="X296" s="5">
        <v>1.0043232246181959E-3</v>
      </c>
      <c r="Y296" s="6">
        <f>IF(Table1[[#This Row],[seagrass.mn.ssp126.2100]]="", "", (Table1[[#This Row],[seagrass.sd.ssp126.2100]]/Table1[[#This Row],[seagrass.mn.ssp126.2100]])^-1)</f>
        <v>563.47233769726688</v>
      </c>
      <c r="Z296" s="6">
        <f>IF(Table1[[#This Row],[seagrass.weights.ssp126.2100]]="","", Table1[[#This Row],[seagrass.weights.ssp126.2100]]*Table1[[#This Row],[seagrass.mn.ssp126.2100]])</f>
        <v>318.87370381527967</v>
      </c>
      <c r="AA296" s="5">
        <v>0.58715335087834131</v>
      </c>
      <c r="AB296" s="5">
        <v>4.9740729921516121E-3</v>
      </c>
      <c r="AC296" s="6">
        <f>IF(Table1[[#This Row],[corals.mn.ssp126.2100]]="","",(Table1[[#This Row],[corals.sd.ssp126.2100]]/Table1[[#This Row],[corals.mn.ssp126.2100]])^-1)</f>
        <v>118.04276933707784</v>
      </c>
      <c r="AD296" s="6">
        <f>IF( Table1[[#This Row],[Coral.weights.ssp126.2100]]="","", Table1[[#This Row],[Coral.weights.ssp126.2100]]*Table1[[#This Row],[corals.mn.ssp126.2100]])</f>
        <v>69.309207563224376</v>
      </c>
      <c r="AE296" s="5">
        <v>0.61860507089203087</v>
      </c>
      <c r="AF296" s="5">
        <v>9.2698364776952896E-2</v>
      </c>
      <c r="AG296" s="8">
        <f>IF(Table1[[#This Row],[mangrove.mn.ssp126.2100]]="","",(Table1[[#This Row],[mangrove.sd.ssp126.2100]]/Table1[[#This Row],[mangrove.mn.ssp126.2100]])^-1)</f>
        <v>6.6733115776151362</v>
      </c>
      <c r="AH296" s="6">
        <f>IF(Table1[[#This Row],[mangrove.weights.ssp126.2100]]="","",Table1[[#This Row],[mangrove.weights.ssp126.2100]]*Table1[[#This Row],[mangrove.mn.ssp126.2100]])</f>
        <v>4.1281443815552219</v>
      </c>
      <c r="AI296" s="7">
        <f t="shared" si="25"/>
        <v>0.57006343778834612</v>
      </c>
      <c r="AJ296" s="5">
        <v>0.53343225361559443</v>
      </c>
      <c r="AK296" s="5">
        <v>3.8252576242063631E-3</v>
      </c>
      <c r="AL296" s="6">
        <f>IF(Table1[[#This Row],[seagrass.mn.ssp245.2050]]="","",(Table1[[#This Row],[seagrass.sd.ssp245.2050]]/Table1[[#This Row],[seagrass.mn.ssp245.2050]])^-1)</f>
        <v>139.45002036987432</v>
      </c>
      <c r="AM296" s="6">
        <f>IF(Table1[[#This Row],[seagrass.weights.ssp245.2050]]="","",Table1[[#This Row],[seagrass.weights.ssp245.2050]]*Table1[[#This Row],[seagrass.mn.ssp245.2050]])</f>
        <v>74.387138632642603</v>
      </c>
      <c r="AN296" s="5">
        <v>0.55203865125168838</v>
      </c>
      <c r="AO296" s="5">
        <v>4.6136890865200609E-3</v>
      </c>
      <c r="AP296" s="6">
        <f>(Table1[[#This Row],[corals.sd.ssp245.2050]]/Table1[[#This Row],[corals.mn.ssp245.2050]])^-1</f>
        <v>119.65233046686967</v>
      </c>
      <c r="AQ296" s="6">
        <f>Table1[[#This Row],[coral.weights.ssp245.2050]]*Table1[[#This Row],[corals.mn.ssp245.2050]]</f>
        <v>66.052711130052032</v>
      </c>
      <c r="AR296" s="5">
        <v>0.568224338283708</v>
      </c>
      <c r="AS296" s="5">
        <v>0.110592564238506</v>
      </c>
      <c r="AT296" s="8">
        <f>(Table1[[#This Row],[mangrove.sd.ssp245.2050]]/Table1[[#This Row],[mangrove.mn.ssp245.2050]])^-1</f>
        <v>5.1379976782007217</v>
      </c>
      <c r="AU296" s="8">
        <f>Table1[[#This Row],[mangrove.mn.ssp245.2050]]*Table1[[#This Row],[mangrove.weights.ssp245.2050]]</f>
        <v>2.919535330798833</v>
      </c>
      <c r="AV296" s="7">
        <f t="shared" si="26"/>
        <v>0.54253404485418877</v>
      </c>
      <c r="AW296" s="5">
        <v>0.53546146837812136</v>
      </c>
      <c r="AX296" s="5">
        <v>2.8749983046033141E-3</v>
      </c>
      <c r="AY296" s="6">
        <f>(Table1[[#This Row],[seagrass.sd.ssp245.2100]]/Table1[[#This Row],[seagrass.mn.ssp245.2100]])^-1</f>
        <v>186.24757709274655</v>
      </c>
      <c r="AZ296" s="6">
        <f>Table1[[#This Row],[seagrass.weights.ssp245.2100]]*Table1[[#This Row],[seagrass.mn.ssp245.2100]]</f>
        <v>99.728401111949424</v>
      </c>
      <c r="BA296" s="5">
        <v>0.55993109661295448</v>
      </c>
      <c r="BB296" s="5">
        <v>6.5479141836709198E-3</v>
      </c>
      <c r="BC296" s="8">
        <f>(Table1[[#This Row],[corals.sd.ssp245.2100]]/Table1[[#This Row],[corals.mn.ssp245.2100]])^-1</f>
        <v>85.512894779424784</v>
      </c>
      <c r="BD296" s="8">
        <f>Table1[[#This Row],[corals.weights.ssp245.2100]]*Table1[[#This Row],[corals.mn.ssp245.2100]]</f>
        <v>47.881328948391513</v>
      </c>
      <c r="BE296" s="5">
        <v>0.57753573753987475</v>
      </c>
      <c r="BF296" s="5">
        <v>0.1073216067773371</v>
      </c>
      <c r="BG296" s="6">
        <f>(Table1[[#This Row],[mangrove.sd.ssp245.2100]]/Table1[[#This Row],[mangrove.mn.ssp245.2100]])^-1</f>
        <v>5.3813556736818438</v>
      </c>
      <c r="BH296" s="6">
        <f>Table1[[#This Row],[mangrove.weights.ssp245.2100]]*Table1[[#This Row],[mangrove.mn.ssp245.2100]]</f>
        <v>3.1079252179642332</v>
      </c>
      <c r="BI296" s="7">
        <f t="shared" si="27"/>
        <v>0.54382861155582485</v>
      </c>
      <c r="BJ296" s="5">
        <v>0.56590835517927207</v>
      </c>
      <c r="BK296" s="5">
        <v>1.0043232246181959E-3</v>
      </c>
      <c r="BL296" s="6">
        <f>(Table1[[#This Row],[seagrass.sd.ssp370.2050]]/Table1[[#This Row],[seagrass.mn.ssp370.2050]])^-1</f>
        <v>563.47233769726688</v>
      </c>
      <c r="BM296" s="6">
        <f>Table1[[#This Row],[seagrass.mn.ssp370.2050]]*Table1[[#This Row],[seagrass.weights.ssp370.2050]]</f>
        <v>318.87370381527967</v>
      </c>
      <c r="BN296" s="5">
        <v>0.58574884541086003</v>
      </c>
      <c r="BO296" s="5">
        <v>4.9555205943954102E-3</v>
      </c>
      <c r="BP296" s="6">
        <f>(Table1[[#This Row],[corals.sd.ssp370.2050]]/Table1[[#This Row],[corals.mn.ssp370.2050]])^-1</f>
        <v>118.20127356010379</v>
      </c>
      <c r="BQ296" s="6">
        <f>Table1[[#This Row],[corals.weights.ssp370.2050]]*Table1[[#This Row],[corals.mn.ssp370.2050]]</f>
        <v>69.236259513924011</v>
      </c>
      <c r="BR296" s="5">
        <v>0.56164052283622323</v>
      </c>
      <c r="BS296" s="5">
        <v>0.1229629302877402</v>
      </c>
      <c r="BT296" s="6">
        <f>(Table1[[#This Row],[mangrove.sd.ssp370.2050]]/Table1[[#This Row],[mangrove.mn.ssp370.2050]])^-1</f>
        <v>4.567559682596638</v>
      </c>
      <c r="BU296" s="6">
        <f>Table1[[#This Row],[mangrove.weights.ssp370.2050]]*Table1[[#This Row],[mangrove.mn.ssp370.2050]]</f>
        <v>2.5653266082192294</v>
      </c>
      <c r="BV296" s="7">
        <f t="shared" si="28"/>
        <v>0.56929736436871314</v>
      </c>
      <c r="BW296" s="5">
        <v>0.56590835517927207</v>
      </c>
      <c r="BX296" s="5">
        <v>1.0043232246181959E-3</v>
      </c>
      <c r="BY296" s="8">
        <f>(Table1[[#This Row],[seagrass.sd.ssp370.2100]]/Table1[[#This Row],[seagrass.mn.ssp370.2100]])^-1</f>
        <v>563.47233769726688</v>
      </c>
      <c r="BZ296" s="8">
        <f>Table1[[#This Row],[seagrass.imp.ssp370.2100]]*Table1[[#This Row],[seagrass.mn.ssp370.2100]]</f>
        <v>318.87370381527967</v>
      </c>
      <c r="CA296" s="5">
        <v>0.58574884541086003</v>
      </c>
      <c r="CB296" s="5">
        <v>4.9555205943954102E-3</v>
      </c>
      <c r="CC296" s="8">
        <f>(Table1[[#This Row],[corals.sd.ssp370.2100]]/Table1[[#This Row],[corals.mn.ssp370.2100]])^-1</f>
        <v>118.20127356010379</v>
      </c>
      <c r="CD296" s="8">
        <f>Table1[[#This Row],[corals.weights.ssp370.2100]]*Table1[[#This Row],[corals.mn.ssp370.2100]]</f>
        <v>69.236259513924011</v>
      </c>
      <c r="CE296" s="5">
        <v>0.57781719718001667</v>
      </c>
      <c r="CF296" s="5">
        <v>0.1151206517801657</v>
      </c>
      <c r="CG296" s="12">
        <f>(Table1[[#This Row],[mangrove.sd.ssp370.2100]]/Table1[[#This Row],[mangrove.mn.ssp370.2100]])^-1</f>
        <v>5.0192314606020121</v>
      </c>
      <c r="CH296" s="17">
        <f>Table1[[#This Row],[mangrove.weights.ssp370.2100]]*Table1[[#This Row],[mangrove.mn.ssp370.2100]]</f>
        <v>2.9001982545628158</v>
      </c>
      <c r="CI296" s="9">
        <f t="shared" si="29"/>
        <v>0.56941056795659051</v>
      </c>
      <c r="CJ296" s="5"/>
      <c r="CL296" s="5"/>
      <c r="CM296" s="5"/>
      <c r="CP296" s="5"/>
      <c r="CT296" s="5"/>
    </row>
    <row r="297" spans="1:98" x14ac:dyDescent="0.25">
      <c r="A297" s="5" t="s">
        <v>340</v>
      </c>
      <c r="B297" s="5">
        <v>39.83934</v>
      </c>
      <c r="C297" s="5">
        <v>-7.0711019999999998</v>
      </c>
      <c r="E297" s="5">
        <v>0</v>
      </c>
      <c r="G297" s="5">
        <v>0</v>
      </c>
      <c r="I297" s="5">
        <v>0</v>
      </c>
      <c r="L297" s="6" t="str">
        <f>IF(Table1[[#This Row],[seagrass.mn.ssp126.2050]]="","",(Table1[[#This Row],[seagrass.sd.ssp126.2050]]/Table1[[#This Row],[seagrass.mn.ssp126.2050]])^-1)</f>
        <v/>
      </c>
      <c r="M297" s="6" t="str">
        <f>IF(Table1[[#This Row],[seagrass.weights.ssp126.2050]]="","",Table1[[#This Row],[seagrass.weights.ssp126.2050]]*Table1[[#This Row],[seagrass.mn.ssp126.2050]])</f>
        <v/>
      </c>
      <c r="P297" s="6" t="str">
        <f>IF(Table1[[#This Row],[corals.mn.ssp126.2050]]="","",(Table1[[#This Row],[corals.sd.ssp126.2050]]/Table1[[#This Row],[corals.mn.ssp126.2050]])^-1)</f>
        <v/>
      </c>
      <c r="Q297" s="6" t="str">
        <f>IF(Table1[[#This Row],[coral.weights.ssp126.2050]]="","",Table1[[#This Row],[coral.weights.ssp126.2050]]*Table1[[#This Row],[corals.mn.ssp126.2050]])</f>
        <v/>
      </c>
      <c r="T297" s="6" t="str">
        <f>IF(Table1[[#This Row],[mangrove.mn.ssp126.2050]]="","",(Table1[[#This Row],[mangrove.sd.ssp126.2050]]/Table1[[#This Row],[mangrove.mn.ssp126.2050]])^-1)</f>
        <v/>
      </c>
      <c r="U297" s="6" t="str">
        <f>IF(Table1[[#This Row],[mangrove.weights.ssp126.2050]]="","",Table1[[#This Row],[mangrove.weights.ssp126.2050]]*Table1[[#This Row],[mangrove.mn.ssp126.2050]])</f>
        <v/>
      </c>
      <c r="V297" s="7" t="e">
        <f t="shared" si="24"/>
        <v>#DIV/0!</v>
      </c>
      <c r="Y297" s="6" t="str">
        <f>IF(Table1[[#This Row],[seagrass.mn.ssp126.2100]]="", "", (Table1[[#This Row],[seagrass.sd.ssp126.2100]]/Table1[[#This Row],[seagrass.mn.ssp126.2100]])^-1)</f>
        <v/>
      </c>
      <c r="Z297" s="6" t="str">
        <f>IF(Table1[[#This Row],[seagrass.weights.ssp126.2100]]="","", Table1[[#This Row],[seagrass.weights.ssp126.2100]]*Table1[[#This Row],[seagrass.mn.ssp126.2100]])</f>
        <v/>
      </c>
      <c r="AC297" s="6" t="str">
        <f>IF(Table1[[#This Row],[corals.mn.ssp126.2100]]="","",(Table1[[#This Row],[corals.sd.ssp126.2100]]/Table1[[#This Row],[corals.mn.ssp126.2100]])^-1)</f>
        <v/>
      </c>
      <c r="AD297" s="6" t="str">
        <f>IF( Table1[[#This Row],[Coral.weights.ssp126.2100]]="","", Table1[[#This Row],[Coral.weights.ssp126.2100]]*Table1[[#This Row],[corals.mn.ssp126.2100]])</f>
        <v/>
      </c>
      <c r="AG297" s="8" t="str">
        <f>IF(Table1[[#This Row],[mangrove.mn.ssp126.2100]]="","",(Table1[[#This Row],[mangrove.sd.ssp126.2100]]/Table1[[#This Row],[mangrove.mn.ssp126.2100]])^-1)</f>
        <v/>
      </c>
      <c r="AH297" s="6" t="str">
        <f>IF(Table1[[#This Row],[mangrove.weights.ssp126.2100]]="","",Table1[[#This Row],[mangrove.weights.ssp126.2100]]*Table1[[#This Row],[mangrove.mn.ssp126.2100]])</f>
        <v/>
      </c>
      <c r="AI297" s="7" t="e">
        <f t="shared" si="25"/>
        <v>#DIV/0!</v>
      </c>
      <c r="AL297" s="6" t="str">
        <f>IF(Table1[[#This Row],[seagrass.mn.ssp245.2050]]="","",(Table1[[#This Row],[seagrass.sd.ssp245.2050]]/Table1[[#This Row],[seagrass.mn.ssp245.2050]])^-1)</f>
        <v/>
      </c>
      <c r="AM297" s="6" t="str">
        <f>IF(Table1[[#This Row],[seagrass.weights.ssp245.2050]]="","",Table1[[#This Row],[seagrass.weights.ssp245.2050]]*Table1[[#This Row],[seagrass.mn.ssp245.2050]])</f>
        <v/>
      </c>
      <c r="AS297" s="5"/>
      <c r="AT297" s="8"/>
      <c r="AU297" s="8"/>
      <c r="AV297" s="7" t="e">
        <f t="shared" si="26"/>
        <v>#DIV/0!</v>
      </c>
      <c r="AX297" s="5"/>
      <c r="AY297" s="6"/>
      <c r="AZ297" s="6"/>
      <c r="BB297" s="5"/>
      <c r="BC297" s="8"/>
      <c r="BD297" s="8"/>
      <c r="BE297" s="5"/>
      <c r="BF297" s="5"/>
      <c r="BG297" s="6"/>
      <c r="BH297" s="6"/>
      <c r="BI297" s="7" t="e">
        <f t="shared" si="27"/>
        <v>#DIV/0!</v>
      </c>
      <c r="BK297" s="5"/>
      <c r="BL297" s="6"/>
      <c r="BM297" s="6"/>
      <c r="BO297" s="5"/>
      <c r="BP297" s="6"/>
      <c r="BQ297" s="6"/>
      <c r="BR297" s="5"/>
      <c r="BS297" s="5"/>
      <c r="BT297" s="6"/>
      <c r="BU297" s="6"/>
      <c r="BV297" s="7" t="e">
        <f t="shared" si="28"/>
        <v>#DIV/0!</v>
      </c>
      <c r="BX297" s="5"/>
      <c r="BY297" s="8"/>
      <c r="BZ297" s="8"/>
      <c r="CA297" s="5"/>
      <c r="CB297" s="5"/>
      <c r="CC297" s="8"/>
      <c r="CD297" s="8"/>
      <c r="CE297" s="5"/>
      <c r="CF297" s="5"/>
      <c r="CG297" s="12"/>
      <c r="CH297" s="17"/>
      <c r="CI297" s="9" t="e">
        <f t="shared" si="29"/>
        <v>#DIV/0!</v>
      </c>
      <c r="CJ297" s="5"/>
      <c r="CL297" s="5"/>
      <c r="CM297" s="5"/>
      <c r="CP297" s="5"/>
      <c r="CT297" s="5"/>
    </row>
    <row r="298" spans="1:98" x14ac:dyDescent="0.25">
      <c r="A298" s="5" t="s">
        <v>341</v>
      </c>
      <c r="B298" s="5">
        <v>43.08934</v>
      </c>
      <c r="C298" s="5">
        <v>11.678898</v>
      </c>
      <c r="E298" s="5">
        <v>0</v>
      </c>
      <c r="G298" s="5">
        <v>0</v>
      </c>
      <c r="H298" s="5">
        <v>1660000</v>
      </c>
      <c r="I298" s="5">
        <v>1</v>
      </c>
      <c r="L298" s="6" t="str">
        <f>IF(Table1[[#This Row],[seagrass.mn.ssp126.2050]]="","",(Table1[[#This Row],[seagrass.sd.ssp126.2050]]/Table1[[#This Row],[seagrass.mn.ssp126.2050]])^-1)</f>
        <v/>
      </c>
      <c r="M298" s="6" t="str">
        <f>IF(Table1[[#This Row],[seagrass.weights.ssp126.2050]]="","",Table1[[#This Row],[seagrass.weights.ssp126.2050]]*Table1[[#This Row],[seagrass.mn.ssp126.2050]])</f>
        <v/>
      </c>
      <c r="P298" s="6" t="str">
        <f>IF(Table1[[#This Row],[corals.mn.ssp126.2050]]="","",(Table1[[#This Row],[corals.sd.ssp126.2050]]/Table1[[#This Row],[corals.mn.ssp126.2050]])^-1)</f>
        <v/>
      </c>
      <c r="Q298" s="6" t="str">
        <f>IF(Table1[[#This Row],[coral.weights.ssp126.2050]]="","",Table1[[#This Row],[coral.weights.ssp126.2050]]*Table1[[#This Row],[corals.mn.ssp126.2050]])</f>
        <v/>
      </c>
      <c r="R298" s="5">
        <v>0.50076188324747128</v>
      </c>
      <c r="S298" s="5">
        <v>7.0030134186273407E-2</v>
      </c>
      <c r="T298" s="6">
        <f>IF(Table1[[#This Row],[mangrove.mn.ssp126.2050]]="","",(Table1[[#This Row],[mangrove.sd.ssp126.2050]]/Table1[[#This Row],[mangrove.mn.ssp126.2050]])^-1)</f>
        <v>7.1506629119900431</v>
      </c>
      <c r="U298" s="6">
        <f>IF(Table1[[#This Row],[mangrove.weights.ssp126.2050]]="","",Table1[[#This Row],[mangrove.weights.ssp126.2050]]*Table1[[#This Row],[mangrove.mn.ssp126.2050]])</f>
        <v>3.5807794262759809</v>
      </c>
      <c r="V298" s="7">
        <f t="shared" si="24"/>
        <v>0.50076188324747128</v>
      </c>
      <c r="Y298" s="6" t="str">
        <f>IF(Table1[[#This Row],[seagrass.mn.ssp126.2100]]="", "", (Table1[[#This Row],[seagrass.sd.ssp126.2100]]/Table1[[#This Row],[seagrass.mn.ssp126.2100]])^-1)</f>
        <v/>
      </c>
      <c r="Z298" s="6" t="str">
        <f>IF(Table1[[#This Row],[seagrass.weights.ssp126.2100]]="","", Table1[[#This Row],[seagrass.weights.ssp126.2100]]*Table1[[#This Row],[seagrass.mn.ssp126.2100]])</f>
        <v/>
      </c>
      <c r="AC298" s="6" t="str">
        <f>IF(Table1[[#This Row],[corals.mn.ssp126.2100]]="","",(Table1[[#This Row],[corals.sd.ssp126.2100]]/Table1[[#This Row],[corals.mn.ssp126.2100]])^-1)</f>
        <v/>
      </c>
      <c r="AD298" s="6" t="str">
        <f>IF( Table1[[#This Row],[Coral.weights.ssp126.2100]]="","", Table1[[#This Row],[Coral.weights.ssp126.2100]]*Table1[[#This Row],[corals.mn.ssp126.2100]])</f>
        <v/>
      </c>
      <c r="AE298" s="5">
        <v>0.49107681892785721</v>
      </c>
      <c r="AF298" s="5">
        <v>9.6028986600376426E-2</v>
      </c>
      <c r="AG298" s="8">
        <f>IF(Table1[[#This Row],[mangrove.mn.ssp126.2100]]="","",(Table1[[#This Row],[mangrove.sd.ssp126.2100]]/Table1[[#This Row],[mangrove.mn.ssp126.2100]])^-1)</f>
        <v>5.1138394386214658</v>
      </c>
      <c r="AH298" s="6">
        <f>IF(Table1[[#This Row],[mangrove.weights.ssp126.2100]]="","",Table1[[#This Row],[mangrove.weights.ssp126.2100]]*Table1[[#This Row],[mangrove.mn.ssp126.2100]])</f>
        <v>2.5112880040260483</v>
      </c>
      <c r="AI298" s="7">
        <f t="shared" si="25"/>
        <v>0.49107681892785715</v>
      </c>
      <c r="AL298" s="6" t="str">
        <f>IF(Table1[[#This Row],[seagrass.mn.ssp245.2050]]="","",(Table1[[#This Row],[seagrass.sd.ssp245.2050]]/Table1[[#This Row],[seagrass.mn.ssp245.2050]])^-1)</f>
        <v/>
      </c>
      <c r="AM298" s="6" t="str">
        <f>IF(Table1[[#This Row],[seagrass.weights.ssp245.2050]]="","",Table1[[#This Row],[seagrass.weights.ssp245.2050]]*Table1[[#This Row],[seagrass.mn.ssp245.2050]])</f>
        <v/>
      </c>
      <c r="AR298" s="5">
        <v>0.53872897461388414</v>
      </c>
      <c r="AS298" s="5">
        <v>0.146535841368411</v>
      </c>
      <c r="AT298" s="8">
        <f>(Table1[[#This Row],[mangrove.sd.ssp245.2050]]/Table1[[#This Row],[mangrove.mn.ssp245.2050]])^-1</f>
        <v>3.6764314421851676</v>
      </c>
      <c r="AU298" s="8">
        <f>Table1[[#This Row],[mangrove.mn.ssp245.2050]]*Table1[[#This Row],[mangrove.weights.ssp245.2050]]</f>
        <v>1.9806001410866585</v>
      </c>
      <c r="AV298" s="7">
        <f t="shared" si="26"/>
        <v>0.53872897461388414</v>
      </c>
      <c r="AX298" s="5"/>
      <c r="AY298" s="6"/>
      <c r="AZ298" s="6"/>
      <c r="BB298" s="5"/>
      <c r="BC298" s="8"/>
      <c r="BD298" s="8"/>
      <c r="BE298" s="5">
        <v>0.53237753862675585</v>
      </c>
      <c r="BF298" s="5">
        <v>0.18935932014553511</v>
      </c>
      <c r="BG298" s="6">
        <f>(Table1[[#This Row],[mangrove.sd.ssp245.2100]]/Table1[[#This Row],[mangrove.mn.ssp245.2100]])^-1</f>
        <v>2.8114673110232369</v>
      </c>
      <c r="BH298" s="6">
        <f>Table1[[#This Row],[mangrove.weights.ssp245.2100]]*Table1[[#This Row],[mangrove.mn.ssp245.2100]]</f>
        <v>1.4967620469721348</v>
      </c>
      <c r="BI298" s="7">
        <f t="shared" si="27"/>
        <v>0.53237753862675585</v>
      </c>
      <c r="BK298" s="5"/>
      <c r="BL298" s="6"/>
      <c r="BM298" s="6"/>
      <c r="BO298" s="5"/>
      <c r="BP298" s="6"/>
      <c r="BQ298" s="6"/>
      <c r="BR298" s="5">
        <v>0.56156602845966619</v>
      </c>
      <c r="BS298" s="5">
        <v>0.16976660054882059</v>
      </c>
      <c r="BT298" s="6">
        <f>(Table1[[#This Row],[mangrove.sd.ssp370.2050]]/Table1[[#This Row],[mangrove.mn.ssp370.2050]])^-1</f>
        <v>3.307871080908956</v>
      </c>
      <c r="BU298" s="6">
        <f>Table1[[#This Row],[mangrove.weights.ssp370.2050]]*Table1[[#This Row],[mangrove.mn.ssp370.2050]]</f>
        <v>1.8575880255626256</v>
      </c>
      <c r="BV298" s="7">
        <f t="shared" si="28"/>
        <v>0.56156602845966619</v>
      </c>
      <c r="BX298" s="5"/>
      <c r="BY298" s="8"/>
      <c r="BZ298" s="8"/>
      <c r="CA298" s="5"/>
      <c r="CB298" s="5"/>
      <c r="CC298" s="8"/>
      <c r="CD298" s="8"/>
      <c r="CE298" s="5">
        <v>0.5505225328230231</v>
      </c>
      <c r="CF298" s="5">
        <v>0.1586241679795633</v>
      </c>
      <c r="CG298" s="12">
        <f>(Table1[[#This Row],[mangrove.sd.ssp370.2100]]/Table1[[#This Row],[mangrove.mn.ssp370.2100]])^-1</f>
        <v>3.4706094275240007</v>
      </c>
      <c r="CH298" s="17">
        <f>Table1[[#This Row],[mangrove.weights.ssp370.2100]]*Table1[[#This Row],[mangrove.mn.ssp370.2100]]</f>
        <v>1.910648692479975</v>
      </c>
      <c r="CI298" s="9">
        <f t="shared" si="29"/>
        <v>0.5505225328230231</v>
      </c>
      <c r="CJ298" s="5"/>
      <c r="CL298" s="5"/>
      <c r="CM298" s="5"/>
      <c r="CP298" s="5"/>
      <c r="CT298" s="5"/>
    </row>
    <row r="299" spans="1:98" x14ac:dyDescent="0.25">
      <c r="A299" s="5" t="s">
        <v>342</v>
      </c>
      <c r="B299" s="5">
        <v>43.33934</v>
      </c>
      <c r="C299" s="5">
        <v>11.678898</v>
      </c>
      <c r="E299" s="5">
        <v>0</v>
      </c>
      <c r="G299" s="5">
        <v>0</v>
      </c>
      <c r="I299" s="5">
        <v>0</v>
      </c>
      <c r="L299" s="6" t="str">
        <f>IF(Table1[[#This Row],[seagrass.mn.ssp126.2050]]="","",(Table1[[#This Row],[seagrass.sd.ssp126.2050]]/Table1[[#This Row],[seagrass.mn.ssp126.2050]])^-1)</f>
        <v/>
      </c>
      <c r="M299" s="6" t="str">
        <f>IF(Table1[[#This Row],[seagrass.weights.ssp126.2050]]="","",Table1[[#This Row],[seagrass.weights.ssp126.2050]]*Table1[[#This Row],[seagrass.mn.ssp126.2050]])</f>
        <v/>
      </c>
      <c r="P299" s="6" t="str">
        <f>IF(Table1[[#This Row],[corals.mn.ssp126.2050]]="","",(Table1[[#This Row],[corals.sd.ssp126.2050]]/Table1[[#This Row],[corals.mn.ssp126.2050]])^-1)</f>
        <v/>
      </c>
      <c r="Q299" s="6" t="str">
        <f>IF(Table1[[#This Row],[coral.weights.ssp126.2050]]="","",Table1[[#This Row],[coral.weights.ssp126.2050]]*Table1[[#This Row],[corals.mn.ssp126.2050]])</f>
        <v/>
      </c>
      <c r="T299" s="6" t="str">
        <f>IF(Table1[[#This Row],[mangrove.mn.ssp126.2050]]="","",(Table1[[#This Row],[mangrove.sd.ssp126.2050]]/Table1[[#This Row],[mangrove.mn.ssp126.2050]])^-1)</f>
        <v/>
      </c>
      <c r="U299" s="6" t="str">
        <f>IF(Table1[[#This Row],[mangrove.weights.ssp126.2050]]="","",Table1[[#This Row],[mangrove.weights.ssp126.2050]]*Table1[[#This Row],[mangrove.mn.ssp126.2050]])</f>
        <v/>
      </c>
      <c r="V299" s="7" t="e">
        <f t="shared" si="24"/>
        <v>#DIV/0!</v>
      </c>
      <c r="Y299" s="6" t="str">
        <f>IF(Table1[[#This Row],[seagrass.mn.ssp126.2100]]="", "", (Table1[[#This Row],[seagrass.sd.ssp126.2100]]/Table1[[#This Row],[seagrass.mn.ssp126.2100]])^-1)</f>
        <v/>
      </c>
      <c r="Z299" s="6" t="str">
        <f>IF(Table1[[#This Row],[seagrass.weights.ssp126.2100]]="","", Table1[[#This Row],[seagrass.weights.ssp126.2100]]*Table1[[#This Row],[seagrass.mn.ssp126.2100]])</f>
        <v/>
      </c>
      <c r="AC299" s="6" t="str">
        <f>IF(Table1[[#This Row],[corals.mn.ssp126.2100]]="","",(Table1[[#This Row],[corals.sd.ssp126.2100]]/Table1[[#This Row],[corals.mn.ssp126.2100]])^-1)</f>
        <v/>
      </c>
      <c r="AD299" s="6" t="str">
        <f>IF( Table1[[#This Row],[Coral.weights.ssp126.2100]]="","", Table1[[#This Row],[Coral.weights.ssp126.2100]]*Table1[[#This Row],[corals.mn.ssp126.2100]])</f>
        <v/>
      </c>
      <c r="AG299" s="8" t="str">
        <f>IF(Table1[[#This Row],[mangrove.mn.ssp126.2100]]="","",(Table1[[#This Row],[mangrove.sd.ssp126.2100]]/Table1[[#This Row],[mangrove.mn.ssp126.2100]])^-1)</f>
        <v/>
      </c>
      <c r="AH299" s="6" t="str">
        <f>IF(Table1[[#This Row],[mangrove.weights.ssp126.2100]]="","",Table1[[#This Row],[mangrove.weights.ssp126.2100]]*Table1[[#This Row],[mangrove.mn.ssp126.2100]])</f>
        <v/>
      </c>
      <c r="AI299" s="7" t="e">
        <f t="shared" si="25"/>
        <v>#DIV/0!</v>
      </c>
      <c r="AL299" s="6" t="str">
        <f>IF(Table1[[#This Row],[seagrass.mn.ssp245.2050]]="","",(Table1[[#This Row],[seagrass.sd.ssp245.2050]]/Table1[[#This Row],[seagrass.mn.ssp245.2050]])^-1)</f>
        <v/>
      </c>
      <c r="AM299" s="6" t="str">
        <f>IF(Table1[[#This Row],[seagrass.weights.ssp245.2050]]="","",Table1[[#This Row],[seagrass.weights.ssp245.2050]]*Table1[[#This Row],[seagrass.mn.ssp245.2050]])</f>
        <v/>
      </c>
      <c r="AS299" s="5"/>
      <c r="AT299" s="8"/>
      <c r="AU299" s="8"/>
      <c r="AV299" s="7" t="e">
        <f t="shared" si="26"/>
        <v>#DIV/0!</v>
      </c>
      <c r="AX299" s="5"/>
      <c r="AY299" s="6"/>
      <c r="AZ299" s="6"/>
      <c r="BB299" s="5"/>
      <c r="BC299" s="8"/>
      <c r="BD299" s="8"/>
      <c r="BE299" s="5"/>
      <c r="BF299" s="5"/>
      <c r="BG299" s="6"/>
      <c r="BH299" s="6"/>
      <c r="BI299" s="7" t="e">
        <f t="shared" si="27"/>
        <v>#DIV/0!</v>
      </c>
      <c r="BK299" s="5"/>
      <c r="BL299" s="6"/>
      <c r="BM299" s="6"/>
      <c r="BO299" s="5"/>
      <c r="BP299" s="6"/>
      <c r="BQ299" s="6"/>
      <c r="BR299" s="5"/>
      <c r="BS299" s="5"/>
      <c r="BT299" s="6"/>
      <c r="BU299" s="6"/>
      <c r="BV299" s="7" t="e">
        <f t="shared" si="28"/>
        <v>#DIV/0!</v>
      </c>
      <c r="BX299" s="5"/>
      <c r="BY299" s="8"/>
      <c r="BZ299" s="8"/>
      <c r="CA299" s="5"/>
      <c r="CB299" s="5"/>
      <c r="CC299" s="8"/>
      <c r="CD299" s="8"/>
      <c r="CE299" s="5"/>
      <c r="CF299" s="5"/>
      <c r="CG299" s="12"/>
      <c r="CH299" s="17"/>
      <c r="CI299" s="9" t="e">
        <f t="shared" si="29"/>
        <v>#DIV/0!</v>
      </c>
      <c r="CJ299" s="5"/>
      <c r="CL299" s="5"/>
      <c r="CM299" s="5"/>
      <c r="CP299" s="5"/>
      <c r="CT299" s="5"/>
    </row>
    <row r="300" spans="1:98" x14ac:dyDescent="0.25">
      <c r="A300" s="5" t="s">
        <v>343</v>
      </c>
      <c r="B300" s="5">
        <v>43.58934</v>
      </c>
      <c r="C300" s="5">
        <v>11.678898</v>
      </c>
      <c r="E300" s="5">
        <v>0</v>
      </c>
      <c r="G300" s="5">
        <v>0</v>
      </c>
      <c r="I300" s="5">
        <v>0</v>
      </c>
      <c r="L300" s="6" t="str">
        <f>IF(Table1[[#This Row],[seagrass.mn.ssp126.2050]]="","",(Table1[[#This Row],[seagrass.sd.ssp126.2050]]/Table1[[#This Row],[seagrass.mn.ssp126.2050]])^-1)</f>
        <v/>
      </c>
      <c r="M300" s="6" t="str">
        <f>IF(Table1[[#This Row],[seagrass.weights.ssp126.2050]]="","",Table1[[#This Row],[seagrass.weights.ssp126.2050]]*Table1[[#This Row],[seagrass.mn.ssp126.2050]])</f>
        <v/>
      </c>
      <c r="P300" s="6" t="str">
        <f>IF(Table1[[#This Row],[corals.mn.ssp126.2050]]="","",(Table1[[#This Row],[corals.sd.ssp126.2050]]/Table1[[#This Row],[corals.mn.ssp126.2050]])^-1)</f>
        <v/>
      </c>
      <c r="Q300" s="6" t="str">
        <f>IF(Table1[[#This Row],[coral.weights.ssp126.2050]]="","",Table1[[#This Row],[coral.weights.ssp126.2050]]*Table1[[#This Row],[corals.mn.ssp126.2050]])</f>
        <v/>
      </c>
      <c r="T300" s="6" t="str">
        <f>IF(Table1[[#This Row],[mangrove.mn.ssp126.2050]]="","",(Table1[[#This Row],[mangrove.sd.ssp126.2050]]/Table1[[#This Row],[mangrove.mn.ssp126.2050]])^-1)</f>
        <v/>
      </c>
      <c r="U300" s="6" t="str">
        <f>IF(Table1[[#This Row],[mangrove.weights.ssp126.2050]]="","",Table1[[#This Row],[mangrove.weights.ssp126.2050]]*Table1[[#This Row],[mangrove.mn.ssp126.2050]])</f>
        <v/>
      </c>
      <c r="V300" s="7" t="e">
        <f t="shared" si="24"/>
        <v>#DIV/0!</v>
      </c>
      <c r="Y300" s="6" t="str">
        <f>IF(Table1[[#This Row],[seagrass.mn.ssp126.2100]]="", "", (Table1[[#This Row],[seagrass.sd.ssp126.2100]]/Table1[[#This Row],[seagrass.mn.ssp126.2100]])^-1)</f>
        <v/>
      </c>
      <c r="Z300" s="6" t="str">
        <f>IF(Table1[[#This Row],[seagrass.weights.ssp126.2100]]="","", Table1[[#This Row],[seagrass.weights.ssp126.2100]]*Table1[[#This Row],[seagrass.mn.ssp126.2100]])</f>
        <v/>
      </c>
      <c r="AC300" s="6" t="str">
        <f>IF(Table1[[#This Row],[corals.mn.ssp126.2100]]="","",(Table1[[#This Row],[corals.sd.ssp126.2100]]/Table1[[#This Row],[corals.mn.ssp126.2100]])^-1)</f>
        <v/>
      </c>
      <c r="AD300" s="6" t="str">
        <f>IF( Table1[[#This Row],[Coral.weights.ssp126.2100]]="","", Table1[[#This Row],[Coral.weights.ssp126.2100]]*Table1[[#This Row],[corals.mn.ssp126.2100]])</f>
        <v/>
      </c>
      <c r="AG300" s="8" t="str">
        <f>IF(Table1[[#This Row],[mangrove.mn.ssp126.2100]]="","",(Table1[[#This Row],[mangrove.sd.ssp126.2100]]/Table1[[#This Row],[mangrove.mn.ssp126.2100]])^-1)</f>
        <v/>
      </c>
      <c r="AH300" s="6" t="str">
        <f>IF(Table1[[#This Row],[mangrove.weights.ssp126.2100]]="","",Table1[[#This Row],[mangrove.weights.ssp126.2100]]*Table1[[#This Row],[mangrove.mn.ssp126.2100]])</f>
        <v/>
      </c>
      <c r="AI300" s="7" t="e">
        <f t="shared" si="25"/>
        <v>#DIV/0!</v>
      </c>
      <c r="AL300" s="6" t="str">
        <f>IF(Table1[[#This Row],[seagrass.mn.ssp245.2050]]="","",(Table1[[#This Row],[seagrass.sd.ssp245.2050]]/Table1[[#This Row],[seagrass.mn.ssp245.2050]])^-1)</f>
        <v/>
      </c>
      <c r="AM300" s="6" t="str">
        <f>IF(Table1[[#This Row],[seagrass.weights.ssp245.2050]]="","",Table1[[#This Row],[seagrass.weights.ssp245.2050]]*Table1[[#This Row],[seagrass.mn.ssp245.2050]])</f>
        <v/>
      </c>
      <c r="AS300" s="5"/>
      <c r="AT300" s="8"/>
      <c r="AU300" s="8"/>
      <c r="AV300" s="7" t="e">
        <f t="shared" si="26"/>
        <v>#DIV/0!</v>
      </c>
      <c r="AX300" s="5"/>
      <c r="AY300" s="6"/>
      <c r="AZ300" s="6"/>
      <c r="BB300" s="5"/>
      <c r="BC300" s="8"/>
      <c r="BD300" s="8"/>
      <c r="BE300" s="5"/>
      <c r="BF300" s="5"/>
      <c r="BG300" s="6"/>
      <c r="BH300" s="6"/>
      <c r="BI300" s="7" t="e">
        <f t="shared" si="27"/>
        <v>#DIV/0!</v>
      </c>
      <c r="BK300" s="5"/>
      <c r="BL300" s="6"/>
      <c r="BM300" s="6"/>
      <c r="BO300" s="5"/>
      <c r="BP300" s="6"/>
      <c r="BQ300" s="6"/>
      <c r="BR300" s="5"/>
      <c r="BS300" s="5"/>
      <c r="BT300" s="6"/>
      <c r="BU300" s="6"/>
      <c r="BV300" s="7" t="e">
        <f t="shared" si="28"/>
        <v>#DIV/0!</v>
      </c>
      <c r="BX300" s="5"/>
      <c r="BY300" s="8"/>
      <c r="BZ300" s="8"/>
      <c r="CA300" s="5"/>
      <c r="CB300" s="5"/>
      <c r="CC300" s="8"/>
      <c r="CD300" s="8"/>
      <c r="CE300" s="5"/>
      <c r="CF300" s="5"/>
      <c r="CG300" s="12"/>
      <c r="CH300" s="17"/>
      <c r="CI300" s="9" t="e">
        <f t="shared" si="29"/>
        <v>#DIV/0!</v>
      </c>
      <c r="CJ300" s="5"/>
      <c r="CL300" s="5"/>
      <c r="CM300" s="5"/>
      <c r="CP300" s="5"/>
      <c r="CT300" s="5"/>
    </row>
    <row r="301" spans="1:98" x14ac:dyDescent="0.25">
      <c r="A301" s="5" t="s">
        <v>344</v>
      </c>
      <c r="B301" s="5">
        <v>49.33934</v>
      </c>
      <c r="C301" s="5">
        <v>11.678898</v>
      </c>
      <c r="E301" s="5">
        <v>0</v>
      </c>
      <c r="G301" s="5">
        <v>0</v>
      </c>
      <c r="I301" s="5">
        <v>0</v>
      </c>
      <c r="L301" s="6" t="str">
        <f>IF(Table1[[#This Row],[seagrass.mn.ssp126.2050]]="","",(Table1[[#This Row],[seagrass.sd.ssp126.2050]]/Table1[[#This Row],[seagrass.mn.ssp126.2050]])^-1)</f>
        <v/>
      </c>
      <c r="M301" s="6" t="str">
        <f>IF(Table1[[#This Row],[seagrass.weights.ssp126.2050]]="","",Table1[[#This Row],[seagrass.weights.ssp126.2050]]*Table1[[#This Row],[seagrass.mn.ssp126.2050]])</f>
        <v/>
      </c>
      <c r="P301" s="6" t="str">
        <f>IF(Table1[[#This Row],[corals.mn.ssp126.2050]]="","",(Table1[[#This Row],[corals.sd.ssp126.2050]]/Table1[[#This Row],[corals.mn.ssp126.2050]])^-1)</f>
        <v/>
      </c>
      <c r="Q301" s="6" t="str">
        <f>IF(Table1[[#This Row],[coral.weights.ssp126.2050]]="","",Table1[[#This Row],[coral.weights.ssp126.2050]]*Table1[[#This Row],[corals.mn.ssp126.2050]])</f>
        <v/>
      </c>
      <c r="T301" s="6" t="str">
        <f>IF(Table1[[#This Row],[mangrove.mn.ssp126.2050]]="","",(Table1[[#This Row],[mangrove.sd.ssp126.2050]]/Table1[[#This Row],[mangrove.mn.ssp126.2050]])^-1)</f>
        <v/>
      </c>
      <c r="U301" s="6" t="str">
        <f>IF(Table1[[#This Row],[mangrove.weights.ssp126.2050]]="","",Table1[[#This Row],[mangrove.weights.ssp126.2050]]*Table1[[#This Row],[mangrove.mn.ssp126.2050]])</f>
        <v/>
      </c>
      <c r="V301" s="7" t="e">
        <f t="shared" si="24"/>
        <v>#DIV/0!</v>
      </c>
      <c r="Y301" s="6" t="str">
        <f>IF(Table1[[#This Row],[seagrass.mn.ssp126.2100]]="", "", (Table1[[#This Row],[seagrass.sd.ssp126.2100]]/Table1[[#This Row],[seagrass.mn.ssp126.2100]])^-1)</f>
        <v/>
      </c>
      <c r="Z301" s="6" t="str">
        <f>IF(Table1[[#This Row],[seagrass.weights.ssp126.2100]]="","", Table1[[#This Row],[seagrass.weights.ssp126.2100]]*Table1[[#This Row],[seagrass.mn.ssp126.2100]])</f>
        <v/>
      </c>
      <c r="AC301" s="6" t="str">
        <f>IF(Table1[[#This Row],[corals.mn.ssp126.2100]]="","",(Table1[[#This Row],[corals.sd.ssp126.2100]]/Table1[[#This Row],[corals.mn.ssp126.2100]])^-1)</f>
        <v/>
      </c>
      <c r="AD301" s="6" t="str">
        <f>IF( Table1[[#This Row],[Coral.weights.ssp126.2100]]="","", Table1[[#This Row],[Coral.weights.ssp126.2100]]*Table1[[#This Row],[corals.mn.ssp126.2100]])</f>
        <v/>
      </c>
      <c r="AG301" s="8" t="str">
        <f>IF(Table1[[#This Row],[mangrove.mn.ssp126.2100]]="","",(Table1[[#This Row],[mangrove.sd.ssp126.2100]]/Table1[[#This Row],[mangrove.mn.ssp126.2100]])^-1)</f>
        <v/>
      </c>
      <c r="AH301" s="6" t="str">
        <f>IF(Table1[[#This Row],[mangrove.weights.ssp126.2100]]="","",Table1[[#This Row],[mangrove.weights.ssp126.2100]]*Table1[[#This Row],[mangrove.mn.ssp126.2100]])</f>
        <v/>
      </c>
      <c r="AI301" s="7" t="e">
        <f t="shared" si="25"/>
        <v>#DIV/0!</v>
      </c>
      <c r="AL301" s="6" t="str">
        <f>IF(Table1[[#This Row],[seagrass.mn.ssp245.2050]]="","",(Table1[[#This Row],[seagrass.sd.ssp245.2050]]/Table1[[#This Row],[seagrass.mn.ssp245.2050]])^-1)</f>
        <v/>
      </c>
      <c r="AM301" s="6" t="str">
        <f>IF(Table1[[#This Row],[seagrass.weights.ssp245.2050]]="","",Table1[[#This Row],[seagrass.weights.ssp245.2050]]*Table1[[#This Row],[seagrass.mn.ssp245.2050]])</f>
        <v/>
      </c>
      <c r="AS301" s="5"/>
      <c r="AT301" s="8"/>
      <c r="AU301" s="8"/>
      <c r="AV301" s="7" t="e">
        <f t="shared" si="26"/>
        <v>#DIV/0!</v>
      </c>
      <c r="AX301" s="5"/>
      <c r="AY301" s="6"/>
      <c r="AZ301" s="6"/>
      <c r="BB301" s="5"/>
      <c r="BC301" s="8"/>
      <c r="BD301" s="8"/>
      <c r="BE301" s="5"/>
      <c r="BF301" s="5"/>
      <c r="BG301" s="6"/>
      <c r="BH301" s="6"/>
      <c r="BI301" s="7" t="e">
        <f t="shared" si="27"/>
        <v>#DIV/0!</v>
      </c>
      <c r="BK301" s="5"/>
      <c r="BL301" s="6"/>
      <c r="BM301" s="6"/>
      <c r="BO301" s="5"/>
      <c r="BP301" s="6"/>
      <c r="BQ301" s="6"/>
      <c r="BR301" s="5"/>
      <c r="BS301" s="5"/>
      <c r="BT301" s="6"/>
      <c r="BU301" s="6"/>
      <c r="BV301" s="7" t="e">
        <f t="shared" si="28"/>
        <v>#DIV/0!</v>
      </c>
      <c r="BX301" s="5"/>
      <c r="BY301" s="8"/>
      <c r="BZ301" s="8"/>
      <c r="CA301" s="5"/>
      <c r="CB301" s="5"/>
      <c r="CC301" s="8"/>
      <c r="CD301" s="8"/>
      <c r="CE301" s="5"/>
      <c r="CF301" s="5"/>
      <c r="CG301" s="12"/>
      <c r="CH301" s="17"/>
      <c r="CI301" s="9" t="e">
        <f t="shared" si="29"/>
        <v>#DIV/0!</v>
      </c>
      <c r="CJ301" s="5"/>
      <c r="CL301" s="5"/>
      <c r="CM301" s="5"/>
      <c r="CP301" s="5"/>
      <c r="CT301" s="5"/>
    </row>
    <row r="302" spans="1:98" x14ac:dyDescent="0.25">
      <c r="A302" s="5" t="s">
        <v>345</v>
      </c>
      <c r="B302" s="5">
        <v>49.58934</v>
      </c>
      <c r="C302" s="5">
        <v>11.678898</v>
      </c>
      <c r="E302" s="5">
        <v>0</v>
      </c>
      <c r="G302" s="5">
        <v>0</v>
      </c>
      <c r="I302" s="5">
        <v>0</v>
      </c>
      <c r="L302" s="6" t="str">
        <f>IF(Table1[[#This Row],[seagrass.mn.ssp126.2050]]="","",(Table1[[#This Row],[seagrass.sd.ssp126.2050]]/Table1[[#This Row],[seagrass.mn.ssp126.2050]])^-1)</f>
        <v/>
      </c>
      <c r="M302" s="6" t="str">
        <f>IF(Table1[[#This Row],[seagrass.weights.ssp126.2050]]="","",Table1[[#This Row],[seagrass.weights.ssp126.2050]]*Table1[[#This Row],[seagrass.mn.ssp126.2050]])</f>
        <v/>
      </c>
      <c r="P302" s="6" t="str">
        <f>IF(Table1[[#This Row],[corals.mn.ssp126.2050]]="","",(Table1[[#This Row],[corals.sd.ssp126.2050]]/Table1[[#This Row],[corals.mn.ssp126.2050]])^-1)</f>
        <v/>
      </c>
      <c r="Q302" s="6" t="str">
        <f>IF(Table1[[#This Row],[coral.weights.ssp126.2050]]="","",Table1[[#This Row],[coral.weights.ssp126.2050]]*Table1[[#This Row],[corals.mn.ssp126.2050]])</f>
        <v/>
      </c>
      <c r="T302" s="6" t="str">
        <f>IF(Table1[[#This Row],[mangrove.mn.ssp126.2050]]="","",(Table1[[#This Row],[mangrove.sd.ssp126.2050]]/Table1[[#This Row],[mangrove.mn.ssp126.2050]])^-1)</f>
        <v/>
      </c>
      <c r="U302" s="6" t="str">
        <f>IF(Table1[[#This Row],[mangrove.weights.ssp126.2050]]="","",Table1[[#This Row],[mangrove.weights.ssp126.2050]]*Table1[[#This Row],[mangrove.mn.ssp126.2050]])</f>
        <v/>
      </c>
      <c r="V302" s="7" t="e">
        <f t="shared" si="24"/>
        <v>#DIV/0!</v>
      </c>
      <c r="Y302" s="6" t="str">
        <f>IF(Table1[[#This Row],[seagrass.mn.ssp126.2100]]="", "", (Table1[[#This Row],[seagrass.sd.ssp126.2100]]/Table1[[#This Row],[seagrass.mn.ssp126.2100]])^-1)</f>
        <v/>
      </c>
      <c r="Z302" s="6" t="str">
        <f>IF(Table1[[#This Row],[seagrass.weights.ssp126.2100]]="","", Table1[[#This Row],[seagrass.weights.ssp126.2100]]*Table1[[#This Row],[seagrass.mn.ssp126.2100]])</f>
        <v/>
      </c>
      <c r="AC302" s="6" t="str">
        <f>IF(Table1[[#This Row],[corals.mn.ssp126.2100]]="","",(Table1[[#This Row],[corals.sd.ssp126.2100]]/Table1[[#This Row],[corals.mn.ssp126.2100]])^-1)</f>
        <v/>
      </c>
      <c r="AD302" s="6" t="str">
        <f>IF( Table1[[#This Row],[Coral.weights.ssp126.2100]]="","", Table1[[#This Row],[Coral.weights.ssp126.2100]]*Table1[[#This Row],[corals.mn.ssp126.2100]])</f>
        <v/>
      </c>
      <c r="AG302" s="8" t="str">
        <f>IF(Table1[[#This Row],[mangrove.mn.ssp126.2100]]="","",(Table1[[#This Row],[mangrove.sd.ssp126.2100]]/Table1[[#This Row],[mangrove.mn.ssp126.2100]])^-1)</f>
        <v/>
      </c>
      <c r="AH302" s="6" t="str">
        <f>IF(Table1[[#This Row],[mangrove.weights.ssp126.2100]]="","",Table1[[#This Row],[mangrove.weights.ssp126.2100]]*Table1[[#This Row],[mangrove.mn.ssp126.2100]])</f>
        <v/>
      </c>
      <c r="AI302" s="7" t="e">
        <f t="shared" si="25"/>
        <v>#DIV/0!</v>
      </c>
      <c r="AL302" s="6" t="str">
        <f>IF(Table1[[#This Row],[seagrass.mn.ssp245.2050]]="","",(Table1[[#This Row],[seagrass.sd.ssp245.2050]]/Table1[[#This Row],[seagrass.mn.ssp245.2050]])^-1)</f>
        <v/>
      </c>
      <c r="AM302" s="6" t="str">
        <f>IF(Table1[[#This Row],[seagrass.weights.ssp245.2050]]="","",Table1[[#This Row],[seagrass.weights.ssp245.2050]]*Table1[[#This Row],[seagrass.mn.ssp245.2050]])</f>
        <v/>
      </c>
      <c r="AS302" s="5"/>
      <c r="AT302" s="8"/>
      <c r="AU302" s="8"/>
      <c r="AV302" s="7" t="e">
        <f t="shared" si="26"/>
        <v>#DIV/0!</v>
      </c>
      <c r="AX302" s="5"/>
      <c r="AY302" s="6"/>
      <c r="AZ302" s="6"/>
      <c r="BB302" s="5"/>
      <c r="BC302" s="8"/>
      <c r="BD302" s="8"/>
      <c r="BE302" s="5"/>
      <c r="BF302" s="5"/>
      <c r="BG302" s="6"/>
      <c r="BH302" s="6"/>
      <c r="BI302" s="7" t="e">
        <f t="shared" si="27"/>
        <v>#DIV/0!</v>
      </c>
      <c r="BK302" s="5"/>
      <c r="BL302" s="6"/>
      <c r="BM302" s="6"/>
      <c r="BO302" s="5"/>
      <c r="BP302" s="6"/>
      <c r="BQ302" s="6"/>
      <c r="BR302" s="5"/>
      <c r="BS302" s="5"/>
      <c r="BT302" s="6"/>
      <c r="BU302" s="6"/>
      <c r="BV302" s="7" t="e">
        <f t="shared" si="28"/>
        <v>#DIV/0!</v>
      </c>
      <c r="BX302" s="5"/>
      <c r="BY302" s="8"/>
      <c r="BZ302" s="8"/>
      <c r="CA302" s="5"/>
      <c r="CB302" s="5"/>
      <c r="CC302" s="8"/>
      <c r="CD302" s="8"/>
      <c r="CE302" s="5"/>
      <c r="CF302" s="5"/>
      <c r="CG302" s="12"/>
      <c r="CH302" s="17"/>
      <c r="CI302" s="9" t="e">
        <f t="shared" si="29"/>
        <v>#DIV/0!</v>
      </c>
      <c r="CJ302" s="5"/>
      <c r="CL302" s="5"/>
      <c r="CM302" s="5"/>
      <c r="CP302" s="5"/>
      <c r="CT302" s="5"/>
    </row>
    <row r="303" spans="1:98" x14ac:dyDescent="0.25">
      <c r="A303" s="5" t="s">
        <v>346</v>
      </c>
      <c r="B303" s="5">
        <v>49.83934</v>
      </c>
      <c r="C303" s="5">
        <v>11.678898</v>
      </c>
      <c r="E303" s="5">
        <v>0</v>
      </c>
      <c r="G303" s="5">
        <v>0</v>
      </c>
      <c r="I303" s="5">
        <v>0</v>
      </c>
      <c r="L303" s="6" t="str">
        <f>IF(Table1[[#This Row],[seagrass.mn.ssp126.2050]]="","",(Table1[[#This Row],[seagrass.sd.ssp126.2050]]/Table1[[#This Row],[seagrass.mn.ssp126.2050]])^-1)</f>
        <v/>
      </c>
      <c r="M303" s="6" t="str">
        <f>IF(Table1[[#This Row],[seagrass.weights.ssp126.2050]]="","",Table1[[#This Row],[seagrass.weights.ssp126.2050]]*Table1[[#This Row],[seagrass.mn.ssp126.2050]])</f>
        <v/>
      </c>
      <c r="P303" s="6" t="str">
        <f>IF(Table1[[#This Row],[corals.mn.ssp126.2050]]="","",(Table1[[#This Row],[corals.sd.ssp126.2050]]/Table1[[#This Row],[corals.mn.ssp126.2050]])^-1)</f>
        <v/>
      </c>
      <c r="Q303" s="6" t="str">
        <f>IF(Table1[[#This Row],[coral.weights.ssp126.2050]]="","",Table1[[#This Row],[coral.weights.ssp126.2050]]*Table1[[#This Row],[corals.mn.ssp126.2050]])</f>
        <v/>
      </c>
      <c r="T303" s="6" t="str">
        <f>IF(Table1[[#This Row],[mangrove.mn.ssp126.2050]]="","",(Table1[[#This Row],[mangrove.sd.ssp126.2050]]/Table1[[#This Row],[mangrove.mn.ssp126.2050]])^-1)</f>
        <v/>
      </c>
      <c r="U303" s="6" t="str">
        <f>IF(Table1[[#This Row],[mangrove.weights.ssp126.2050]]="","",Table1[[#This Row],[mangrove.weights.ssp126.2050]]*Table1[[#This Row],[mangrove.mn.ssp126.2050]])</f>
        <v/>
      </c>
      <c r="V303" s="7" t="e">
        <f t="shared" si="24"/>
        <v>#DIV/0!</v>
      </c>
      <c r="Y303" s="6" t="str">
        <f>IF(Table1[[#This Row],[seagrass.mn.ssp126.2100]]="", "", (Table1[[#This Row],[seagrass.sd.ssp126.2100]]/Table1[[#This Row],[seagrass.mn.ssp126.2100]])^-1)</f>
        <v/>
      </c>
      <c r="Z303" s="6" t="str">
        <f>IF(Table1[[#This Row],[seagrass.weights.ssp126.2100]]="","", Table1[[#This Row],[seagrass.weights.ssp126.2100]]*Table1[[#This Row],[seagrass.mn.ssp126.2100]])</f>
        <v/>
      </c>
      <c r="AC303" s="6" t="str">
        <f>IF(Table1[[#This Row],[corals.mn.ssp126.2100]]="","",(Table1[[#This Row],[corals.sd.ssp126.2100]]/Table1[[#This Row],[corals.mn.ssp126.2100]])^-1)</f>
        <v/>
      </c>
      <c r="AD303" s="6" t="str">
        <f>IF( Table1[[#This Row],[Coral.weights.ssp126.2100]]="","", Table1[[#This Row],[Coral.weights.ssp126.2100]]*Table1[[#This Row],[corals.mn.ssp126.2100]])</f>
        <v/>
      </c>
      <c r="AG303" s="8" t="str">
        <f>IF(Table1[[#This Row],[mangrove.mn.ssp126.2100]]="","",(Table1[[#This Row],[mangrove.sd.ssp126.2100]]/Table1[[#This Row],[mangrove.mn.ssp126.2100]])^-1)</f>
        <v/>
      </c>
      <c r="AH303" s="6" t="str">
        <f>IF(Table1[[#This Row],[mangrove.weights.ssp126.2100]]="","",Table1[[#This Row],[mangrove.weights.ssp126.2100]]*Table1[[#This Row],[mangrove.mn.ssp126.2100]])</f>
        <v/>
      </c>
      <c r="AI303" s="7" t="e">
        <f t="shared" si="25"/>
        <v>#DIV/0!</v>
      </c>
      <c r="AL303" s="6" t="str">
        <f>IF(Table1[[#This Row],[seagrass.mn.ssp245.2050]]="","",(Table1[[#This Row],[seagrass.sd.ssp245.2050]]/Table1[[#This Row],[seagrass.mn.ssp245.2050]])^-1)</f>
        <v/>
      </c>
      <c r="AM303" s="6" t="str">
        <f>IF(Table1[[#This Row],[seagrass.weights.ssp245.2050]]="","",Table1[[#This Row],[seagrass.weights.ssp245.2050]]*Table1[[#This Row],[seagrass.mn.ssp245.2050]])</f>
        <v/>
      </c>
      <c r="AS303" s="5"/>
      <c r="AT303" s="8"/>
      <c r="AU303" s="8"/>
      <c r="AV303" s="7" t="e">
        <f t="shared" si="26"/>
        <v>#DIV/0!</v>
      </c>
      <c r="AX303" s="5"/>
      <c r="AY303" s="6"/>
      <c r="AZ303" s="6"/>
      <c r="BB303" s="5"/>
      <c r="BC303" s="8"/>
      <c r="BD303" s="8"/>
      <c r="BE303" s="5"/>
      <c r="BF303" s="5"/>
      <c r="BG303" s="6"/>
      <c r="BH303" s="6"/>
      <c r="BI303" s="7" t="e">
        <f t="shared" si="27"/>
        <v>#DIV/0!</v>
      </c>
      <c r="BK303" s="5"/>
      <c r="BL303" s="6"/>
      <c r="BM303" s="6"/>
      <c r="BO303" s="5"/>
      <c r="BP303" s="6"/>
      <c r="BQ303" s="6"/>
      <c r="BR303" s="5"/>
      <c r="BS303" s="5"/>
      <c r="BT303" s="6"/>
      <c r="BU303" s="6"/>
      <c r="BV303" s="7" t="e">
        <f t="shared" si="28"/>
        <v>#DIV/0!</v>
      </c>
      <c r="BX303" s="5"/>
      <c r="BY303" s="8"/>
      <c r="BZ303" s="8"/>
      <c r="CA303" s="5"/>
      <c r="CB303" s="5"/>
      <c r="CC303" s="8"/>
      <c r="CD303" s="8"/>
      <c r="CE303" s="5"/>
      <c r="CF303" s="5"/>
      <c r="CG303" s="12"/>
      <c r="CH303" s="17"/>
      <c r="CI303" s="9" t="e">
        <f t="shared" si="29"/>
        <v>#DIV/0!</v>
      </c>
      <c r="CJ303" s="5"/>
      <c r="CL303" s="5"/>
      <c r="CM303" s="5"/>
      <c r="CP303" s="5"/>
      <c r="CT303" s="5"/>
    </row>
    <row r="304" spans="1:98" x14ac:dyDescent="0.25">
      <c r="A304" s="5" t="s">
        <v>347</v>
      </c>
      <c r="B304" s="5">
        <v>50.08934</v>
      </c>
      <c r="C304" s="5">
        <v>11.678898</v>
      </c>
      <c r="E304" s="5">
        <v>0</v>
      </c>
      <c r="G304" s="5">
        <v>0</v>
      </c>
      <c r="I304" s="5">
        <v>0</v>
      </c>
      <c r="L304" s="6" t="str">
        <f>IF(Table1[[#This Row],[seagrass.mn.ssp126.2050]]="","",(Table1[[#This Row],[seagrass.sd.ssp126.2050]]/Table1[[#This Row],[seagrass.mn.ssp126.2050]])^-1)</f>
        <v/>
      </c>
      <c r="M304" s="6" t="str">
        <f>IF(Table1[[#This Row],[seagrass.weights.ssp126.2050]]="","",Table1[[#This Row],[seagrass.weights.ssp126.2050]]*Table1[[#This Row],[seagrass.mn.ssp126.2050]])</f>
        <v/>
      </c>
      <c r="P304" s="6" t="str">
        <f>IF(Table1[[#This Row],[corals.mn.ssp126.2050]]="","",(Table1[[#This Row],[corals.sd.ssp126.2050]]/Table1[[#This Row],[corals.mn.ssp126.2050]])^-1)</f>
        <v/>
      </c>
      <c r="Q304" s="6" t="str">
        <f>IF(Table1[[#This Row],[coral.weights.ssp126.2050]]="","",Table1[[#This Row],[coral.weights.ssp126.2050]]*Table1[[#This Row],[corals.mn.ssp126.2050]])</f>
        <v/>
      </c>
      <c r="T304" s="6" t="str">
        <f>IF(Table1[[#This Row],[mangrove.mn.ssp126.2050]]="","",(Table1[[#This Row],[mangrove.sd.ssp126.2050]]/Table1[[#This Row],[mangrove.mn.ssp126.2050]])^-1)</f>
        <v/>
      </c>
      <c r="U304" s="6" t="str">
        <f>IF(Table1[[#This Row],[mangrove.weights.ssp126.2050]]="","",Table1[[#This Row],[mangrove.weights.ssp126.2050]]*Table1[[#This Row],[mangrove.mn.ssp126.2050]])</f>
        <v/>
      </c>
      <c r="V304" s="7" t="e">
        <f t="shared" si="24"/>
        <v>#DIV/0!</v>
      </c>
      <c r="Y304" s="6" t="str">
        <f>IF(Table1[[#This Row],[seagrass.mn.ssp126.2100]]="", "", (Table1[[#This Row],[seagrass.sd.ssp126.2100]]/Table1[[#This Row],[seagrass.mn.ssp126.2100]])^-1)</f>
        <v/>
      </c>
      <c r="Z304" s="6" t="str">
        <f>IF(Table1[[#This Row],[seagrass.weights.ssp126.2100]]="","", Table1[[#This Row],[seagrass.weights.ssp126.2100]]*Table1[[#This Row],[seagrass.mn.ssp126.2100]])</f>
        <v/>
      </c>
      <c r="AC304" s="6" t="str">
        <f>IF(Table1[[#This Row],[corals.mn.ssp126.2100]]="","",(Table1[[#This Row],[corals.sd.ssp126.2100]]/Table1[[#This Row],[corals.mn.ssp126.2100]])^-1)</f>
        <v/>
      </c>
      <c r="AD304" s="6" t="str">
        <f>IF( Table1[[#This Row],[Coral.weights.ssp126.2100]]="","", Table1[[#This Row],[Coral.weights.ssp126.2100]]*Table1[[#This Row],[corals.mn.ssp126.2100]])</f>
        <v/>
      </c>
      <c r="AG304" s="8" t="str">
        <f>IF(Table1[[#This Row],[mangrove.mn.ssp126.2100]]="","",(Table1[[#This Row],[mangrove.sd.ssp126.2100]]/Table1[[#This Row],[mangrove.mn.ssp126.2100]])^-1)</f>
        <v/>
      </c>
      <c r="AH304" s="6" t="str">
        <f>IF(Table1[[#This Row],[mangrove.weights.ssp126.2100]]="","",Table1[[#This Row],[mangrove.weights.ssp126.2100]]*Table1[[#This Row],[mangrove.mn.ssp126.2100]])</f>
        <v/>
      </c>
      <c r="AI304" s="7" t="e">
        <f t="shared" si="25"/>
        <v>#DIV/0!</v>
      </c>
      <c r="AL304" s="6" t="str">
        <f>IF(Table1[[#This Row],[seagrass.mn.ssp245.2050]]="","",(Table1[[#This Row],[seagrass.sd.ssp245.2050]]/Table1[[#This Row],[seagrass.mn.ssp245.2050]])^-1)</f>
        <v/>
      </c>
      <c r="AM304" s="6" t="str">
        <f>IF(Table1[[#This Row],[seagrass.weights.ssp245.2050]]="","",Table1[[#This Row],[seagrass.weights.ssp245.2050]]*Table1[[#This Row],[seagrass.mn.ssp245.2050]])</f>
        <v/>
      </c>
      <c r="AS304" s="5"/>
      <c r="AT304" s="8"/>
      <c r="AU304" s="8"/>
      <c r="AV304" s="7" t="e">
        <f t="shared" si="26"/>
        <v>#DIV/0!</v>
      </c>
      <c r="AX304" s="5"/>
      <c r="AY304" s="6"/>
      <c r="AZ304" s="6"/>
      <c r="BB304" s="5"/>
      <c r="BC304" s="8"/>
      <c r="BD304" s="8"/>
      <c r="BE304" s="5"/>
      <c r="BF304" s="5"/>
      <c r="BG304" s="6"/>
      <c r="BH304" s="6"/>
      <c r="BI304" s="7" t="e">
        <f t="shared" si="27"/>
        <v>#DIV/0!</v>
      </c>
      <c r="BK304" s="5"/>
      <c r="BL304" s="6"/>
      <c r="BM304" s="6"/>
      <c r="BO304" s="5"/>
      <c r="BP304" s="6"/>
      <c r="BQ304" s="6"/>
      <c r="BR304" s="5"/>
      <c r="BS304" s="5"/>
      <c r="BT304" s="6"/>
      <c r="BU304" s="6"/>
      <c r="BV304" s="7" t="e">
        <f t="shared" si="28"/>
        <v>#DIV/0!</v>
      </c>
      <c r="BX304" s="5"/>
      <c r="BY304" s="8"/>
      <c r="BZ304" s="8"/>
      <c r="CA304" s="5"/>
      <c r="CB304" s="5"/>
      <c r="CC304" s="8"/>
      <c r="CD304" s="8"/>
      <c r="CE304" s="5"/>
      <c r="CF304" s="5"/>
      <c r="CG304" s="12"/>
      <c r="CH304" s="17"/>
      <c r="CI304" s="9" t="e">
        <f t="shared" si="29"/>
        <v>#DIV/0!</v>
      </c>
      <c r="CJ304" s="5"/>
      <c r="CL304" s="5"/>
      <c r="CM304" s="5"/>
      <c r="CP304" s="5"/>
      <c r="CT304" s="5"/>
    </row>
    <row r="305" spans="1:98" x14ac:dyDescent="0.25">
      <c r="A305" s="5" t="s">
        <v>348</v>
      </c>
      <c r="B305" s="5">
        <v>50.33934</v>
      </c>
      <c r="C305" s="5">
        <v>11.678898</v>
      </c>
      <c r="E305" s="5">
        <v>0</v>
      </c>
      <c r="G305" s="5">
        <v>0</v>
      </c>
      <c r="I305" s="5">
        <v>0</v>
      </c>
      <c r="L305" s="6" t="str">
        <f>IF(Table1[[#This Row],[seagrass.mn.ssp126.2050]]="","",(Table1[[#This Row],[seagrass.sd.ssp126.2050]]/Table1[[#This Row],[seagrass.mn.ssp126.2050]])^-1)</f>
        <v/>
      </c>
      <c r="M305" s="6" t="str">
        <f>IF(Table1[[#This Row],[seagrass.weights.ssp126.2050]]="","",Table1[[#This Row],[seagrass.weights.ssp126.2050]]*Table1[[#This Row],[seagrass.mn.ssp126.2050]])</f>
        <v/>
      </c>
      <c r="P305" s="6" t="str">
        <f>IF(Table1[[#This Row],[corals.mn.ssp126.2050]]="","",(Table1[[#This Row],[corals.sd.ssp126.2050]]/Table1[[#This Row],[corals.mn.ssp126.2050]])^-1)</f>
        <v/>
      </c>
      <c r="Q305" s="6" t="str">
        <f>IF(Table1[[#This Row],[coral.weights.ssp126.2050]]="","",Table1[[#This Row],[coral.weights.ssp126.2050]]*Table1[[#This Row],[corals.mn.ssp126.2050]])</f>
        <v/>
      </c>
      <c r="T305" s="6" t="str">
        <f>IF(Table1[[#This Row],[mangrove.mn.ssp126.2050]]="","",(Table1[[#This Row],[mangrove.sd.ssp126.2050]]/Table1[[#This Row],[mangrove.mn.ssp126.2050]])^-1)</f>
        <v/>
      </c>
      <c r="U305" s="6" t="str">
        <f>IF(Table1[[#This Row],[mangrove.weights.ssp126.2050]]="","",Table1[[#This Row],[mangrove.weights.ssp126.2050]]*Table1[[#This Row],[mangrove.mn.ssp126.2050]])</f>
        <v/>
      </c>
      <c r="V305" s="7" t="e">
        <f t="shared" si="24"/>
        <v>#DIV/0!</v>
      </c>
      <c r="Y305" s="6" t="str">
        <f>IF(Table1[[#This Row],[seagrass.mn.ssp126.2100]]="", "", (Table1[[#This Row],[seagrass.sd.ssp126.2100]]/Table1[[#This Row],[seagrass.mn.ssp126.2100]])^-1)</f>
        <v/>
      </c>
      <c r="Z305" s="6" t="str">
        <f>IF(Table1[[#This Row],[seagrass.weights.ssp126.2100]]="","", Table1[[#This Row],[seagrass.weights.ssp126.2100]]*Table1[[#This Row],[seagrass.mn.ssp126.2100]])</f>
        <v/>
      </c>
      <c r="AC305" s="6" t="str">
        <f>IF(Table1[[#This Row],[corals.mn.ssp126.2100]]="","",(Table1[[#This Row],[corals.sd.ssp126.2100]]/Table1[[#This Row],[corals.mn.ssp126.2100]])^-1)</f>
        <v/>
      </c>
      <c r="AD305" s="6" t="str">
        <f>IF( Table1[[#This Row],[Coral.weights.ssp126.2100]]="","", Table1[[#This Row],[Coral.weights.ssp126.2100]]*Table1[[#This Row],[corals.mn.ssp126.2100]])</f>
        <v/>
      </c>
      <c r="AG305" s="8" t="str">
        <f>IF(Table1[[#This Row],[mangrove.mn.ssp126.2100]]="","",(Table1[[#This Row],[mangrove.sd.ssp126.2100]]/Table1[[#This Row],[mangrove.mn.ssp126.2100]])^-1)</f>
        <v/>
      </c>
      <c r="AH305" s="6" t="str">
        <f>IF(Table1[[#This Row],[mangrove.weights.ssp126.2100]]="","",Table1[[#This Row],[mangrove.weights.ssp126.2100]]*Table1[[#This Row],[mangrove.mn.ssp126.2100]])</f>
        <v/>
      </c>
      <c r="AI305" s="7" t="e">
        <f t="shared" si="25"/>
        <v>#DIV/0!</v>
      </c>
      <c r="AL305" s="6" t="str">
        <f>IF(Table1[[#This Row],[seagrass.mn.ssp245.2050]]="","",(Table1[[#This Row],[seagrass.sd.ssp245.2050]]/Table1[[#This Row],[seagrass.mn.ssp245.2050]])^-1)</f>
        <v/>
      </c>
      <c r="AM305" s="6" t="str">
        <f>IF(Table1[[#This Row],[seagrass.weights.ssp245.2050]]="","",Table1[[#This Row],[seagrass.weights.ssp245.2050]]*Table1[[#This Row],[seagrass.mn.ssp245.2050]])</f>
        <v/>
      </c>
      <c r="AS305" s="5"/>
      <c r="AT305" s="8"/>
      <c r="AU305" s="8"/>
      <c r="AV305" s="7" t="e">
        <f t="shared" si="26"/>
        <v>#DIV/0!</v>
      </c>
      <c r="AX305" s="5"/>
      <c r="AY305" s="6"/>
      <c r="AZ305" s="6"/>
      <c r="BB305" s="5"/>
      <c r="BC305" s="8"/>
      <c r="BD305" s="8"/>
      <c r="BE305" s="5"/>
      <c r="BF305" s="5"/>
      <c r="BG305" s="6"/>
      <c r="BH305" s="6"/>
      <c r="BI305" s="7" t="e">
        <f t="shared" si="27"/>
        <v>#DIV/0!</v>
      </c>
      <c r="BK305" s="5"/>
      <c r="BL305" s="6"/>
      <c r="BM305" s="6"/>
      <c r="BO305" s="5"/>
      <c r="BP305" s="6"/>
      <c r="BQ305" s="6"/>
      <c r="BR305" s="5"/>
      <c r="BS305" s="5"/>
      <c r="BT305" s="6"/>
      <c r="BU305" s="6"/>
      <c r="BV305" s="7" t="e">
        <f t="shared" si="28"/>
        <v>#DIV/0!</v>
      </c>
      <c r="BX305" s="5"/>
      <c r="BY305" s="8"/>
      <c r="BZ305" s="8"/>
      <c r="CA305" s="5"/>
      <c r="CB305" s="5"/>
      <c r="CC305" s="8"/>
      <c r="CD305" s="8"/>
      <c r="CE305" s="5"/>
      <c r="CF305" s="5"/>
      <c r="CG305" s="12"/>
      <c r="CH305" s="17"/>
      <c r="CI305" s="9" t="e">
        <f t="shared" si="29"/>
        <v>#DIV/0!</v>
      </c>
      <c r="CJ305" s="5"/>
      <c r="CL305" s="5"/>
      <c r="CM305" s="5"/>
      <c r="CP305" s="5"/>
      <c r="CT305" s="5"/>
    </row>
    <row r="306" spans="1:98" x14ac:dyDescent="0.25">
      <c r="A306" s="5" t="s">
        <v>349</v>
      </c>
      <c r="B306" s="5">
        <v>50.58934</v>
      </c>
      <c r="C306" s="5">
        <v>11.678898</v>
      </c>
      <c r="E306" s="5">
        <v>0</v>
      </c>
      <c r="G306" s="5">
        <v>0</v>
      </c>
      <c r="I306" s="5">
        <v>0</v>
      </c>
      <c r="L306" s="6" t="str">
        <f>IF(Table1[[#This Row],[seagrass.mn.ssp126.2050]]="","",(Table1[[#This Row],[seagrass.sd.ssp126.2050]]/Table1[[#This Row],[seagrass.mn.ssp126.2050]])^-1)</f>
        <v/>
      </c>
      <c r="M306" s="6" t="str">
        <f>IF(Table1[[#This Row],[seagrass.weights.ssp126.2050]]="","",Table1[[#This Row],[seagrass.weights.ssp126.2050]]*Table1[[#This Row],[seagrass.mn.ssp126.2050]])</f>
        <v/>
      </c>
      <c r="P306" s="6" t="str">
        <f>IF(Table1[[#This Row],[corals.mn.ssp126.2050]]="","",(Table1[[#This Row],[corals.sd.ssp126.2050]]/Table1[[#This Row],[corals.mn.ssp126.2050]])^-1)</f>
        <v/>
      </c>
      <c r="Q306" s="6" t="str">
        <f>IF(Table1[[#This Row],[coral.weights.ssp126.2050]]="","",Table1[[#This Row],[coral.weights.ssp126.2050]]*Table1[[#This Row],[corals.mn.ssp126.2050]])</f>
        <v/>
      </c>
      <c r="T306" s="6" t="str">
        <f>IF(Table1[[#This Row],[mangrove.mn.ssp126.2050]]="","",(Table1[[#This Row],[mangrove.sd.ssp126.2050]]/Table1[[#This Row],[mangrove.mn.ssp126.2050]])^-1)</f>
        <v/>
      </c>
      <c r="U306" s="6" t="str">
        <f>IF(Table1[[#This Row],[mangrove.weights.ssp126.2050]]="","",Table1[[#This Row],[mangrove.weights.ssp126.2050]]*Table1[[#This Row],[mangrove.mn.ssp126.2050]])</f>
        <v/>
      </c>
      <c r="V306" s="7" t="e">
        <f t="shared" si="24"/>
        <v>#DIV/0!</v>
      </c>
      <c r="Y306" s="6" t="str">
        <f>IF(Table1[[#This Row],[seagrass.mn.ssp126.2100]]="", "", (Table1[[#This Row],[seagrass.sd.ssp126.2100]]/Table1[[#This Row],[seagrass.mn.ssp126.2100]])^-1)</f>
        <v/>
      </c>
      <c r="Z306" s="6" t="str">
        <f>IF(Table1[[#This Row],[seagrass.weights.ssp126.2100]]="","", Table1[[#This Row],[seagrass.weights.ssp126.2100]]*Table1[[#This Row],[seagrass.mn.ssp126.2100]])</f>
        <v/>
      </c>
      <c r="AC306" s="6" t="str">
        <f>IF(Table1[[#This Row],[corals.mn.ssp126.2100]]="","",(Table1[[#This Row],[corals.sd.ssp126.2100]]/Table1[[#This Row],[corals.mn.ssp126.2100]])^-1)</f>
        <v/>
      </c>
      <c r="AD306" s="6" t="str">
        <f>IF( Table1[[#This Row],[Coral.weights.ssp126.2100]]="","", Table1[[#This Row],[Coral.weights.ssp126.2100]]*Table1[[#This Row],[corals.mn.ssp126.2100]])</f>
        <v/>
      </c>
      <c r="AG306" s="8" t="str">
        <f>IF(Table1[[#This Row],[mangrove.mn.ssp126.2100]]="","",(Table1[[#This Row],[mangrove.sd.ssp126.2100]]/Table1[[#This Row],[mangrove.mn.ssp126.2100]])^-1)</f>
        <v/>
      </c>
      <c r="AH306" s="6" t="str">
        <f>IF(Table1[[#This Row],[mangrove.weights.ssp126.2100]]="","",Table1[[#This Row],[mangrove.weights.ssp126.2100]]*Table1[[#This Row],[mangrove.mn.ssp126.2100]])</f>
        <v/>
      </c>
      <c r="AI306" s="7" t="e">
        <f t="shared" si="25"/>
        <v>#DIV/0!</v>
      </c>
      <c r="AL306" s="6" t="str">
        <f>IF(Table1[[#This Row],[seagrass.mn.ssp245.2050]]="","",(Table1[[#This Row],[seagrass.sd.ssp245.2050]]/Table1[[#This Row],[seagrass.mn.ssp245.2050]])^-1)</f>
        <v/>
      </c>
      <c r="AM306" s="6" t="str">
        <f>IF(Table1[[#This Row],[seagrass.weights.ssp245.2050]]="","",Table1[[#This Row],[seagrass.weights.ssp245.2050]]*Table1[[#This Row],[seagrass.mn.ssp245.2050]])</f>
        <v/>
      </c>
      <c r="AS306" s="5"/>
      <c r="AT306" s="8"/>
      <c r="AU306" s="8"/>
      <c r="AV306" s="7" t="e">
        <f t="shared" si="26"/>
        <v>#DIV/0!</v>
      </c>
      <c r="AX306" s="5"/>
      <c r="AY306" s="6"/>
      <c r="AZ306" s="6"/>
      <c r="BB306" s="5"/>
      <c r="BC306" s="8"/>
      <c r="BD306" s="8"/>
      <c r="BE306" s="5"/>
      <c r="BF306" s="5"/>
      <c r="BG306" s="6"/>
      <c r="BH306" s="6"/>
      <c r="BI306" s="7" t="e">
        <f t="shared" si="27"/>
        <v>#DIV/0!</v>
      </c>
      <c r="BK306" s="5"/>
      <c r="BL306" s="6"/>
      <c r="BM306" s="6"/>
      <c r="BO306" s="5"/>
      <c r="BP306" s="6"/>
      <c r="BQ306" s="6"/>
      <c r="BR306" s="5"/>
      <c r="BS306" s="5"/>
      <c r="BT306" s="6"/>
      <c r="BU306" s="6"/>
      <c r="BV306" s="7" t="e">
        <f t="shared" si="28"/>
        <v>#DIV/0!</v>
      </c>
      <c r="BX306" s="5"/>
      <c r="BY306" s="8"/>
      <c r="BZ306" s="8"/>
      <c r="CA306" s="5"/>
      <c r="CB306" s="5"/>
      <c r="CC306" s="8"/>
      <c r="CD306" s="8"/>
      <c r="CE306" s="5"/>
      <c r="CF306" s="5"/>
      <c r="CG306" s="12"/>
      <c r="CH306" s="17"/>
      <c r="CI306" s="9" t="e">
        <f t="shared" si="29"/>
        <v>#DIV/0!</v>
      </c>
      <c r="CJ306" s="5"/>
      <c r="CL306" s="5"/>
      <c r="CM306" s="5"/>
      <c r="CP306" s="5"/>
      <c r="CT306" s="5"/>
    </row>
    <row r="307" spans="1:98" x14ac:dyDescent="0.25">
      <c r="A307" s="5" t="s">
        <v>350</v>
      </c>
      <c r="B307" s="5">
        <v>50.83934</v>
      </c>
      <c r="C307" s="5">
        <v>11.678898</v>
      </c>
      <c r="E307" s="5">
        <v>0</v>
      </c>
      <c r="G307" s="5">
        <v>0</v>
      </c>
      <c r="I307" s="5">
        <v>0</v>
      </c>
      <c r="L307" s="6" t="str">
        <f>IF(Table1[[#This Row],[seagrass.mn.ssp126.2050]]="","",(Table1[[#This Row],[seagrass.sd.ssp126.2050]]/Table1[[#This Row],[seagrass.mn.ssp126.2050]])^-1)</f>
        <v/>
      </c>
      <c r="M307" s="6" t="str">
        <f>IF(Table1[[#This Row],[seagrass.weights.ssp126.2050]]="","",Table1[[#This Row],[seagrass.weights.ssp126.2050]]*Table1[[#This Row],[seagrass.mn.ssp126.2050]])</f>
        <v/>
      </c>
      <c r="P307" s="6" t="str">
        <f>IF(Table1[[#This Row],[corals.mn.ssp126.2050]]="","",(Table1[[#This Row],[corals.sd.ssp126.2050]]/Table1[[#This Row],[corals.mn.ssp126.2050]])^-1)</f>
        <v/>
      </c>
      <c r="Q307" s="6" t="str">
        <f>IF(Table1[[#This Row],[coral.weights.ssp126.2050]]="","",Table1[[#This Row],[coral.weights.ssp126.2050]]*Table1[[#This Row],[corals.mn.ssp126.2050]])</f>
        <v/>
      </c>
      <c r="T307" s="6" t="str">
        <f>IF(Table1[[#This Row],[mangrove.mn.ssp126.2050]]="","",(Table1[[#This Row],[mangrove.sd.ssp126.2050]]/Table1[[#This Row],[mangrove.mn.ssp126.2050]])^-1)</f>
        <v/>
      </c>
      <c r="U307" s="6" t="str">
        <f>IF(Table1[[#This Row],[mangrove.weights.ssp126.2050]]="","",Table1[[#This Row],[mangrove.weights.ssp126.2050]]*Table1[[#This Row],[mangrove.mn.ssp126.2050]])</f>
        <v/>
      </c>
      <c r="V307" s="7" t="e">
        <f t="shared" si="24"/>
        <v>#DIV/0!</v>
      </c>
      <c r="Y307" s="6" t="str">
        <f>IF(Table1[[#This Row],[seagrass.mn.ssp126.2100]]="", "", (Table1[[#This Row],[seagrass.sd.ssp126.2100]]/Table1[[#This Row],[seagrass.mn.ssp126.2100]])^-1)</f>
        <v/>
      </c>
      <c r="Z307" s="6" t="str">
        <f>IF(Table1[[#This Row],[seagrass.weights.ssp126.2100]]="","", Table1[[#This Row],[seagrass.weights.ssp126.2100]]*Table1[[#This Row],[seagrass.mn.ssp126.2100]])</f>
        <v/>
      </c>
      <c r="AC307" s="6" t="str">
        <f>IF(Table1[[#This Row],[corals.mn.ssp126.2100]]="","",(Table1[[#This Row],[corals.sd.ssp126.2100]]/Table1[[#This Row],[corals.mn.ssp126.2100]])^-1)</f>
        <v/>
      </c>
      <c r="AD307" s="6" t="str">
        <f>IF( Table1[[#This Row],[Coral.weights.ssp126.2100]]="","", Table1[[#This Row],[Coral.weights.ssp126.2100]]*Table1[[#This Row],[corals.mn.ssp126.2100]])</f>
        <v/>
      </c>
      <c r="AG307" s="8" t="str">
        <f>IF(Table1[[#This Row],[mangrove.mn.ssp126.2100]]="","",(Table1[[#This Row],[mangrove.sd.ssp126.2100]]/Table1[[#This Row],[mangrove.mn.ssp126.2100]])^-1)</f>
        <v/>
      </c>
      <c r="AH307" s="6" t="str">
        <f>IF(Table1[[#This Row],[mangrove.weights.ssp126.2100]]="","",Table1[[#This Row],[mangrove.weights.ssp126.2100]]*Table1[[#This Row],[mangrove.mn.ssp126.2100]])</f>
        <v/>
      </c>
      <c r="AI307" s="7" t="e">
        <f t="shared" si="25"/>
        <v>#DIV/0!</v>
      </c>
      <c r="AL307" s="6" t="str">
        <f>IF(Table1[[#This Row],[seagrass.mn.ssp245.2050]]="","",(Table1[[#This Row],[seagrass.sd.ssp245.2050]]/Table1[[#This Row],[seagrass.mn.ssp245.2050]])^-1)</f>
        <v/>
      </c>
      <c r="AM307" s="6" t="str">
        <f>IF(Table1[[#This Row],[seagrass.weights.ssp245.2050]]="","",Table1[[#This Row],[seagrass.weights.ssp245.2050]]*Table1[[#This Row],[seagrass.mn.ssp245.2050]])</f>
        <v/>
      </c>
      <c r="AS307" s="5"/>
      <c r="AT307" s="8"/>
      <c r="AU307" s="8"/>
      <c r="AV307" s="7" t="e">
        <f t="shared" si="26"/>
        <v>#DIV/0!</v>
      </c>
      <c r="AX307" s="5"/>
      <c r="AY307" s="6"/>
      <c r="AZ307" s="6"/>
      <c r="BB307" s="5"/>
      <c r="BC307" s="8"/>
      <c r="BD307" s="8"/>
      <c r="BE307" s="5"/>
      <c r="BF307" s="5"/>
      <c r="BG307" s="6"/>
      <c r="BH307" s="6"/>
      <c r="BI307" s="7" t="e">
        <f t="shared" si="27"/>
        <v>#DIV/0!</v>
      </c>
      <c r="BK307" s="5"/>
      <c r="BL307" s="6"/>
      <c r="BM307" s="6"/>
      <c r="BO307" s="5"/>
      <c r="BP307" s="6"/>
      <c r="BQ307" s="6"/>
      <c r="BR307" s="5"/>
      <c r="BS307" s="5"/>
      <c r="BT307" s="6"/>
      <c r="BU307" s="6"/>
      <c r="BV307" s="7" t="e">
        <f t="shared" si="28"/>
        <v>#DIV/0!</v>
      </c>
      <c r="BX307" s="5"/>
      <c r="BY307" s="8"/>
      <c r="BZ307" s="8"/>
      <c r="CA307" s="5"/>
      <c r="CB307" s="5"/>
      <c r="CC307" s="8"/>
      <c r="CD307" s="8"/>
      <c r="CE307" s="5"/>
      <c r="CF307" s="5"/>
      <c r="CG307" s="12"/>
      <c r="CH307" s="17"/>
      <c r="CI307" s="9" t="e">
        <f t="shared" si="29"/>
        <v>#DIV/0!</v>
      </c>
      <c r="CJ307" s="5"/>
      <c r="CL307" s="5"/>
      <c r="CM307" s="5"/>
      <c r="CP307" s="5"/>
      <c r="CT307" s="5"/>
    </row>
    <row r="308" spans="1:98" x14ac:dyDescent="0.25">
      <c r="A308" s="5" t="s">
        <v>351</v>
      </c>
      <c r="B308" s="5">
        <v>51.08934</v>
      </c>
      <c r="C308" s="5">
        <v>11.678898</v>
      </c>
      <c r="E308" s="5">
        <v>0</v>
      </c>
      <c r="G308" s="5">
        <v>0</v>
      </c>
      <c r="I308" s="5">
        <v>0</v>
      </c>
      <c r="L308" s="6" t="str">
        <f>IF(Table1[[#This Row],[seagrass.mn.ssp126.2050]]="","",(Table1[[#This Row],[seagrass.sd.ssp126.2050]]/Table1[[#This Row],[seagrass.mn.ssp126.2050]])^-1)</f>
        <v/>
      </c>
      <c r="M308" s="6" t="str">
        <f>IF(Table1[[#This Row],[seagrass.weights.ssp126.2050]]="","",Table1[[#This Row],[seagrass.weights.ssp126.2050]]*Table1[[#This Row],[seagrass.mn.ssp126.2050]])</f>
        <v/>
      </c>
      <c r="P308" s="6" t="str">
        <f>IF(Table1[[#This Row],[corals.mn.ssp126.2050]]="","",(Table1[[#This Row],[corals.sd.ssp126.2050]]/Table1[[#This Row],[corals.mn.ssp126.2050]])^-1)</f>
        <v/>
      </c>
      <c r="Q308" s="6" t="str">
        <f>IF(Table1[[#This Row],[coral.weights.ssp126.2050]]="","",Table1[[#This Row],[coral.weights.ssp126.2050]]*Table1[[#This Row],[corals.mn.ssp126.2050]])</f>
        <v/>
      </c>
      <c r="T308" s="6" t="str">
        <f>IF(Table1[[#This Row],[mangrove.mn.ssp126.2050]]="","",(Table1[[#This Row],[mangrove.sd.ssp126.2050]]/Table1[[#This Row],[mangrove.mn.ssp126.2050]])^-1)</f>
        <v/>
      </c>
      <c r="U308" s="6" t="str">
        <f>IF(Table1[[#This Row],[mangrove.weights.ssp126.2050]]="","",Table1[[#This Row],[mangrove.weights.ssp126.2050]]*Table1[[#This Row],[mangrove.mn.ssp126.2050]])</f>
        <v/>
      </c>
      <c r="V308" s="7" t="e">
        <f t="shared" si="24"/>
        <v>#DIV/0!</v>
      </c>
      <c r="Y308" s="6" t="str">
        <f>IF(Table1[[#This Row],[seagrass.mn.ssp126.2100]]="", "", (Table1[[#This Row],[seagrass.sd.ssp126.2100]]/Table1[[#This Row],[seagrass.mn.ssp126.2100]])^-1)</f>
        <v/>
      </c>
      <c r="Z308" s="6" t="str">
        <f>IF(Table1[[#This Row],[seagrass.weights.ssp126.2100]]="","", Table1[[#This Row],[seagrass.weights.ssp126.2100]]*Table1[[#This Row],[seagrass.mn.ssp126.2100]])</f>
        <v/>
      </c>
      <c r="AC308" s="6" t="str">
        <f>IF(Table1[[#This Row],[corals.mn.ssp126.2100]]="","",(Table1[[#This Row],[corals.sd.ssp126.2100]]/Table1[[#This Row],[corals.mn.ssp126.2100]])^-1)</f>
        <v/>
      </c>
      <c r="AD308" s="6" t="str">
        <f>IF( Table1[[#This Row],[Coral.weights.ssp126.2100]]="","", Table1[[#This Row],[Coral.weights.ssp126.2100]]*Table1[[#This Row],[corals.mn.ssp126.2100]])</f>
        <v/>
      </c>
      <c r="AG308" s="8" t="str">
        <f>IF(Table1[[#This Row],[mangrove.mn.ssp126.2100]]="","",(Table1[[#This Row],[mangrove.sd.ssp126.2100]]/Table1[[#This Row],[mangrove.mn.ssp126.2100]])^-1)</f>
        <v/>
      </c>
      <c r="AH308" s="6" t="str">
        <f>IF(Table1[[#This Row],[mangrove.weights.ssp126.2100]]="","",Table1[[#This Row],[mangrove.weights.ssp126.2100]]*Table1[[#This Row],[mangrove.mn.ssp126.2100]])</f>
        <v/>
      </c>
      <c r="AI308" s="7" t="e">
        <f t="shared" si="25"/>
        <v>#DIV/0!</v>
      </c>
      <c r="AL308" s="6" t="str">
        <f>IF(Table1[[#This Row],[seagrass.mn.ssp245.2050]]="","",(Table1[[#This Row],[seagrass.sd.ssp245.2050]]/Table1[[#This Row],[seagrass.mn.ssp245.2050]])^-1)</f>
        <v/>
      </c>
      <c r="AM308" s="6" t="str">
        <f>IF(Table1[[#This Row],[seagrass.weights.ssp245.2050]]="","",Table1[[#This Row],[seagrass.weights.ssp245.2050]]*Table1[[#This Row],[seagrass.mn.ssp245.2050]])</f>
        <v/>
      </c>
      <c r="AS308" s="5"/>
      <c r="AT308" s="8"/>
      <c r="AU308" s="8"/>
      <c r="AV308" s="7" t="e">
        <f t="shared" si="26"/>
        <v>#DIV/0!</v>
      </c>
      <c r="AX308" s="5"/>
      <c r="AY308" s="6"/>
      <c r="AZ308" s="6"/>
      <c r="BB308" s="5"/>
      <c r="BC308" s="8"/>
      <c r="BD308" s="8"/>
      <c r="BE308" s="5"/>
      <c r="BF308" s="5"/>
      <c r="BG308" s="6"/>
      <c r="BH308" s="6"/>
      <c r="BI308" s="7" t="e">
        <f t="shared" si="27"/>
        <v>#DIV/0!</v>
      </c>
      <c r="BK308" s="5"/>
      <c r="BL308" s="6"/>
      <c r="BM308" s="6"/>
      <c r="BO308" s="5"/>
      <c r="BP308" s="6"/>
      <c r="BQ308" s="6"/>
      <c r="BR308" s="5"/>
      <c r="BS308" s="5"/>
      <c r="BT308" s="6"/>
      <c r="BU308" s="6"/>
      <c r="BV308" s="7" t="e">
        <f t="shared" si="28"/>
        <v>#DIV/0!</v>
      </c>
      <c r="BX308" s="5"/>
      <c r="BY308" s="8"/>
      <c r="BZ308" s="8"/>
      <c r="CA308" s="5"/>
      <c r="CB308" s="5"/>
      <c r="CC308" s="8"/>
      <c r="CD308" s="8"/>
      <c r="CE308" s="5"/>
      <c r="CF308" s="5"/>
      <c r="CG308" s="12"/>
      <c r="CH308" s="17"/>
      <c r="CI308" s="9" t="e">
        <f t="shared" si="29"/>
        <v>#DIV/0!</v>
      </c>
      <c r="CJ308" s="5"/>
      <c r="CL308" s="5"/>
      <c r="CM308" s="5"/>
      <c r="CP308" s="5"/>
      <c r="CT308" s="5"/>
    </row>
    <row r="309" spans="1:98" x14ac:dyDescent="0.25">
      <c r="A309" s="5" t="s">
        <v>352</v>
      </c>
      <c r="B309" s="5">
        <v>51.33934</v>
      </c>
      <c r="C309" s="5">
        <v>11.678898</v>
      </c>
      <c r="E309" s="5">
        <v>0</v>
      </c>
      <c r="G309" s="5">
        <v>0</v>
      </c>
      <c r="I309" s="5">
        <v>0</v>
      </c>
      <c r="L309" s="6" t="str">
        <f>IF(Table1[[#This Row],[seagrass.mn.ssp126.2050]]="","",(Table1[[#This Row],[seagrass.sd.ssp126.2050]]/Table1[[#This Row],[seagrass.mn.ssp126.2050]])^-1)</f>
        <v/>
      </c>
      <c r="M309" s="6" t="str">
        <f>IF(Table1[[#This Row],[seagrass.weights.ssp126.2050]]="","",Table1[[#This Row],[seagrass.weights.ssp126.2050]]*Table1[[#This Row],[seagrass.mn.ssp126.2050]])</f>
        <v/>
      </c>
      <c r="P309" s="6" t="str">
        <f>IF(Table1[[#This Row],[corals.mn.ssp126.2050]]="","",(Table1[[#This Row],[corals.sd.ssp126.2050]]/Table1[[#This Row],[corals.mn.ssp126.2050]])^-1)</f>
        <v/>
      </c>
      <c r="Q309" s="6" t="str">
        <f>IF(Table1[[#This Row],[coral.weights.ssp126.2050]]="","",Table1[[#This Row],[coral.weights.ssp126.2050]]*Table1[[#This Row],[corals.mn.ssp126.2050]])</f>
        <v/>
      </c>
      <c r="T309" s="6" t="str">
        <f>IF(Table1[[#This Row],[mangrove.mn.ssp126.2050]]="","",(Table1[[#This Row],[mangrove.sd.ssp126.2050]]/Table1[[#This Row],[mangrove.mn.ssp126.2050]])^-1)</f>
        <v/>
      </c>
      <c r="U309" s="6" t="str">
        <f>IF(Table1[[#This Row],[mangrove.weights.ssp126.2050]]="","",Table1[[#This Row],[mangrove.weights.ssp126.2050]]*Table1[[#This Row],[mangrove.mn.ssp126.2050]])</f>
        <v/>
      </c>
      <c r="V309" s="7" t="e">
        <f t="shared" si="24"/>
        <v>#DIV/0!</v>
      </c>
      <c r="Y309" s="6" t="str">
        <f>IF(Table1[[#This Row],[seagrass.mn.ssp126.2100]]="", "", (Table1[[#This Row],[seagrass.sd.ssp126.2100]]/Table1[[#This Row],[seagrass.mn.ssp126.2100]])^-1)</f>
        <v/>
      </c>
      <c r="Z309" s="6" t="str">
        <f>IF(Table1[[#This Row],[seagrass.weights.ssp126.2100]]="","", Table1[[#This Row],[seagrass.weights.ssp126.2100]]*Table1[[#This Row],[seagrass.mn.ssp126.2100]])</f>
        <v/>
      </c>
      <c r="AC309" s="6" t="str">
        <f>IF(Table1[[#This Row],[corals.mn.ssp126.2100]]="","",(Table1[[#This Row],[corals.sd.ssp126.2100]]/Table1[[#This Row],[corals.mn.ssp126.2100]])^-1)</f>
        <v/>
      </c>
      <c r="AD309" s="6" t="str">
        <f>IF( Table1[[#This Row],[Coral.weights.ssp126.2100]]="","", Table1[[#This Row],[Coral.weights.ssp126.2100]]*Table1[[#This Row],[corals.mn.ssp126.2100]])</f>
        <v/>
      </c>
      <c r="AG309" s="8" t="str">
        <f>IF(Table1[[#This Row],[mangrove.mn.ssp126.2100]]="","",(Table1[[#This Row],[mangrove.sd.ssp126.2100]]/Table1[[#This Row],[mangrove.mn.ssp126.2100]])^-1)</f>
        <v/>
      </c>
      <c r="AH309" s="6" t="str">
        <f>IF(Table1[[#This Row],[mangrove.weights.ssp126.2100]]="","",Table1[[#This Row],[mangrove.weights.ssp126.2100]]*Table1[[#This Row],[mangrove.mn.ssp126.2100]])</f>
        <v/>
      </c>
      <c r="AI309" s="7" t="e">
        <f t="shared" si="25"/>
        <v>#DIV/0!</v>
      </c>
      <c r="AL309" s="6" t="str">
        <f>IF(Table1[[#This Row],[seagrass.mn.ssp245.2050]]="","",(Table1[[#This Row],[seagrass.sd.ssp245.2050]]/Table1[[#This Row],[seagrass.mn.ssp245.2050]])^-1)</f>
        <v/>
      </c>
      <c r="AM309" s="6" t="str">
        <f>IF(Table1[[#This Row],[seagrass.weights.ssp245.2050]]="","",Table1[[#This Row],[seagrass.weights.ssp245.2050]]*Table1[[#This Row],[seagrass.mn.ssp245.2050]])</f>
        <v/>
      </c>
      <c r="AS309" s="5"/>
      <c r="AT309" s="8"/>
      <c r="AU309" s="8"/>
      <c r="AV309" s="7" t="e">
        <f t="shared" si="26"/>
        <v>#DIV/0!</v>
      </c>
      <c r="AX309" s="5"/>
      <c r="AY309" s="6"/>
      <c r="AZ309" s="6"/>
      <c r="BB309" s="5"/>
      <c r="BC309" s="8"/>
      <c r="BD309" s="8"/>
      <c r="BE309" s="5"/>
      <c r="BF309" s="5"/>
      <c r="BG309" s="6"/>
      <c r="BH309" s="6"/>
      <c r="BI309" s="7" t="e">
        <f t="shared" si="27"/>
        <v>#DIV/0!</v>
      </c>
      <c r="BK309" s="5"/>
      <c r="BL309" s="6"/>
      <c r="BM309" s="6"/>
      <c r="BO309" s="5"/>
      <c r="BP309" s="6"/>
      <c r="BQ309" s="6"/>
      <c r="BR309" s="5"/>
      <c r="BS309" s="5"/>
      <c r="BT309" s="6"/>
      <c r="BU309" s="6"/>
      <c r="BV309" s="7" t="e">
        <f t="shared" si="28"/>
        <v>#DIV/0!</v>
      </c>
      <c r="BX309" s="5"/>
      <c r="BY309" s="8"/>
      <c r="BZ309" s="8"/>
      <c r="CA309" s="5"/>
      <c r="CB309" s="5"/>
      <c r="CC309" s="8"/>
      <c r="CD309" s="8"/>
      <c r="CE309" s="5"/>
      <c r="CF309" s="5"/>
      <c r="CG309" s="12"/>
      <c r="CH309" s="17"/>
      <c r="CI309" s="9" t="e">
        <f t="shared" si="29"/>
        <v>#DIV/0!</v>
      </c>
      <c r="CJ309" s="5"/>
      <c r="CL309" s="5"/>
      <c r="CM309" s="5"/>
      <c r="CP309" s="5"/>
      <c r="CT309" s="5"/>
    </row>
    <row r="310" spans="1:98" x14ac:dyDescent="0.25">
      <c r="A310" s="5" t="s">
        <v>353</v>
      </c>
      <c r="B310" s="5">
        <v>51.58934</v>
      </c>
      <c r="C310" s="5">
        <v>11.678898</v>
      </c>
      <c r="E310" s="5">
        <v>0</v>
      </c>
      <c r="G310" s="5">
        <v>0</v>
      </c>
      <c r="I310" s="5">
        <v>0</v>
      </c>
      <c r="L310" s="6" t="str">
        <f>IF(Table1[[#This Row],[seagrass.mn.ssp126.2050]]="","",(Table1[[#This Row],[seagrass.sd.ssp126.2050]]/Table1[[#This Row],[seagrass.mn.ssp126.2050]])^-1)</f>
        <v/>
      </c>
      <c r="M310" s="6" t="str">
        <f>IF(Table1[[#This Row],[seagrass.weights.ssp126.2050]]="","",Table1[[#This Row],[seagrass.weights.ssp126.2050]]*Table1[[#This Row],[seagrass.mn.ssp126.2050]])</f>
        <v/>
      </c>
      <c r="P310" s="6" t="str">
        <f>IF(Table1[[#This Row],[corals.mn.ssp126.2050]]="","",(Table1[[#This Row],[corals.sd.ssp126.2050]]/Table1[[#This Row],[corals.mn.ssp126.2050]])^-1)</f>
        <v/>
      </c>
      <c r="Q310" s="6" t="str">
        <f>IF(Table1[[#This Row],[coral.weights.ssp126.2050]]="","",Table1[[#This Row],[coral.weights.ssp126.2050]]*Table1[[#This Row],[corals.mn.ssp126.2050]])</f>
        <v/>
      </c>
      <c r="T310" s="6" t="str">
        <f>IF(Table1[[#This Row],[mangrove.mn.ssp126.2050]]="","",(Table1[[#This Row],[mangrove.sd.ssp126.2050]]/Table1[[#This Row],[mangrove.mn.ssp126.2050]])^-1)</f>
        <v/>
      </c>
      <c r="U310" s="6" t="str">
        <f>IF(Table1[[#This Row],[mangrove.weights.ssp126.2050]]="","",Table1[[#This Row],[mangrove.weights.ssp126.2050]]*Table1[[#This Row],[mangrove.mn.ssp126.2050]])</f>
        <v/>
      </c>
      <c r="V310" s="7" t="e">
        <f t="shared" si="24"/>
        <v>#DIV/0!</v>
      </c>
      <c r="Y310" s="6" t="str">
        <f>IF(Table1[[#This Row],[seagrass.mn.ssp126.2100]]="", "", (Table1[[#This Row],[seagrass.sd.ssp126.2100]]/Table1[[#This Row],[seagrass.mn.ssp126.2100]])^-1)</f>
        <v/>
      </c>
      <c r="Z310" s="6" t="str">
        <f>IF(Table1[[#This Row],[seagrass.weights.ssp126.2100]]="","", Table1[[#This Row],[seagrass.weights.ssp126.2100]]*Table1[[#This Row],[seagrass.mn.ssp126.2100]])</f>
        <v/>
      </c>
      <c r="AC310" s="6" t="str">
        <f>IF(Table1[[#This Row],[corals.mn.ssp126.2100]]="","",(Table1[[#This Row],[corals.sd.ssp126.2100]]/Table1[[#This Row],[corals.mn.ssp126.2100]])^-1)</f>
        <v/>
      </c>
      <c r="AD310" s="6" t="str">
        <f>IF( Table1[[#This Row],[Coral.weights.ssp126.2100]]="","", Table1[[#This Row],[Coral.weights.ssp126.2100]]*Table1[[#This Row],[corals.mn.ssp126.2100]])</f>
        <v/>
      </c>
      <c r="AG310" s="8" t="str">
        <f>IF(Table1[[#This Row],[mangrove.mn.ssp126.2100]]="","",(Table1[[#This Row],[mangrove.sd.ssp126.2100]]/Table1[[#This Row],[mangrove.mn.ssp126.2100]])^-1)</f>
        <v/>
      </c>
      <c r="AH310" s="6" t="str">
        <f>IF(Table1[[#This Row],[mangrove.weights.ssp126.2100]]="","",Table1[[#This Row],[mangrove.weights.ssp126.2100]]*Table1[[#This Row],[mangrove.mn.ssp126.2100]])</f>
        <v/>
      </c>
      <c r="AI310" s="7" t="e">
        <f t="shared" si="25"/>
        <v>#DIV/0!</v>
      </c>
      <c r="AL310" s="6" t="str">
        <f>IF(Table1[[#This Row],[seagrass.mn.ssp245.2050]]="","",(Table1[[#This Row],[seagrass.sd.ssp245.2050]]/Table1[[#This Row],[seagrass.mn.ssp245.2050]])^-1)</f>
        <v/>
      </c>
      <c r="AM310" s="6" t="str">
        <f>IF(Table1[[#This Row],[seagrass.weights.ssp245.2050]]="","",Table1[[#This Row],[seagrass.weights.ssp245.2050]]*Table1[[#This Row],[seagrass.mn.ssp245.2050]])</f>
        <v/>
      </c>
      <c r="AS310" s="5"/>
      <c r="AT310" s="8"/>
      <c r="AU310" s="8"/>
      <c r="AV310" s="7" t="e">
        <f t="shared" si="26"/>
        <v>#DIV/0!</v>
      </c>
      <c r="AX310" s="5"/>
      <c r="AY310" s="6"/>
      <c r="AZ310" s="6"/>
      <c r="BB310" s="5"/>
      <c r="BC310" s="8"/>
      <c r="BD310" s="8"/>
      <c r="BE310" s="5"/>
      <c r="BF310" s="5"/>
      <c r="BG310" s="6"/>
      <c r="BH310" s="6"/>
      <c r="BI310" s="7" t="e">
        <f t="shared" si="27"/>
        <v>#DIV/0!</v>
      </c>
      <c r="BK310" s="5"/>
      <c r="BL310" s="6"/>
      <c r="BM310" s="6"/>
      <c r="BO310" s="5"/>
      <c r="BP310" s="6"/>
      <c r="BQ310" s="6"/>
      <c r="BR310" s="5"/>
      <c r="BS310" s="5"/>
      <c r="BT310" s="6"/>
      <c r="BU310" s="6"/>
      <c r="BV310" s="7" t="e">
        <f t="shared" si="28"/>
        <v>#DIV/0!</v>
      </c>
      <c r="BX310" s="5"/>
      <c r="BY310" s="8"/>
      <c r="BZ310" s="8"/>
      <c r="CA310" s="5"/>
      <c r="CB310" s="5"/>
      <c r="CC310" s="8"/>
      <c r="CD310" s="8"/>
      <c r="CE310" s="5"/>
      <c r="CF310" s="5"/>
      <c r="CG310" s="12"/>
      <c r="CH310" s="17"/>
      <c r="CI310" s="9" t="e">
        <f t="shared" si="29"/>
        <v>#DIV/0!</v>
      </c>
      <c r="CJ310" s="5"/>
      <c r="CL310" s="5"/>
      <c r="CM310" s="5"/>
      <c r="CP310" s="5"/>
      <c r="CT310" s="5"/>
    </row>
    <row r="311" spans="1:98" x14ac:dyDescent="0.25">
      <c r="A311" s="5" t="s">
        <v>354</v>
      </c>
      <c r="B311" s="5">
        <v>56.08934</v>
      </c>
      <c r="C311" s="5">
        <v>-7.3211019999999998</v>
      </c>
      <c r="E311" s="5">
        <v>0</v>
      </c>
      <c r="F311" s="5">
        <v>20000</v>
      </c>
      <c r="G311" s="5">
        <v>1</v>
      </c>
      <c r="I311" s="5">
        <v>0</v>
      </c>
      <c r="J311" s="5">
        <v>0.17934209447611829</v>
      </c>
      <c r="K311" s="5">
        <v>0.1058670200026246</v>
      </c>
      <c r="L311" s="6">
        <f>IF(Table1[[#This Row],[seagrass.mn.ssp126.2050]]="","",(Table1[[#This Row],[seagrass.sd.ssp126.2050]]/Table1[[#This Row],[seagrass.mn.ssp126.2050]])^-1)</f>
        <v>1.6940317624097865</v>
      </c>
      <c r="M311" s="6">
        <f>IF(Table1[[#This Row],[seagrass.weights.ssp126.2050]]="","",Table1[[#This Row],[seagrass.weights.ssp126.2050]]*Table1[[#This Row],[seagrass.mn.ssp126.2050]])</f>
        <v>0.3038112043796411</v>
      </c>
      <c r="P311" s="6" t="str">
        <f>IF(Table1[[#This Row],[corals.mn.ssp126.2050]]="","",(Table1[[#This Row],[corals.sd.ssp126.2050]]/Table1[[#This Row],[corals.mn.ssp126.2050]])^-1)</f>
        <v/>
      </c>
      <c r="Q311" s="6" t="str">
        <f>IF(Table1[[#This Row],[coral.weights.ssp126.2050]]="","",Table1[[#This Row],[coral.weights.ssp126.2050]]*Table1[[#This Row],[corals.mn.ssp126.2050]])</f>
        <v/>
      </c>
      <c r="T311" s="6" t="str">
        <f>IF(Table1[[#This Row],[mangrove.mn.ssp126.2050]]="","",(Table1[[#This Row],[mangrove.sd.ssp126.2050]]/Table1[[#This Row],[mangrove.mn.ssp126.2050]])^-1)</f>
        <v/>
      </c>
      <c r="U311" s="6" t="str">
        <f>IF(Table1[[#This Row],[mangrove.weights.ssp126.2050]]="","",Table1[[#This Row],[mangrove.weights.ssp126.2050]]*Table1[[#This Row],[mangrove.mn.ssp126.2050]])</f>
        <v/>
      </c>
      <c r="V311" s="7">
        <f t="shared" si="24"/>
        <v>0.17934209447611829</v>
      </c>
      <c r="W311" s="5">
        <v>0.16331102048691001</v>
      </c>
      <c r="X311" s="5">
        <v>0.13318961337106519</v>
      </c>
      <c r="Y311" s="6">
        <f>IF(Table1[[#This Row],[seagrass.mn.ssp126.2100]]="", "", (Table1[[#This Row],[seagrass.sd.ssp126.2100]]/Table1[[#This Row],[seagrass.mn.ssp126.2100]])^-1)</f>
        <v>1.2261543250518103</v>
      </c>
      <c r="Z311" s="6">
        <f>IF(Table1[[#This Row],[seagrass.weights.ssp126.2100]]="","", Table1[[#This Row],[seagrass.weights.ssp126.2100]]*Table1[[#This Row],[seagrass.mn.ssp126.2100]])</f>
        <v>0.20024451409864952</v>
      </c>
      <c r="AC311" s="6" t="str">
        <f>IF(Table1[[#This Row],[corals.mn.ssp126.2100]]="","",(Table1[[#This Row],[corals.sd.ssp126.2100]]/Table1[[#This Row],[corals.mn.ssp126.2100]])^-1)</f>
        <v/>
      </c>
      <c r="AD311" s="6" t="str">
        <f>IF( Table1[[#This Row],[Coral.weights.ssp126.2100]]="","", Table1[[#This Row],[Coral.weights.ssp126.2100]]*Table1[[#This Row],[corals.mn.ssp126.2100]])</f>
        <v/>
      </c>
      <c r="AG311" s="8" t="str">
        <f>IF(Table1[[#This Row],[mangrove.mn.ssp126.2100]]="","",(Table1[[#This Row],[mangrove.sd.ssp126.2100]]/Table1[[#This Row],[mangrove.mn.ssp126.2100]])^-1)</f>
        <v/>
      </c>
      <c r="AH311" s="6" t="str">
        <f>IF(Table1[[#This Row],[mangrove.weights.ssp126.2100]]="","",Table1[[#This Row],[mangrove.weights.ssp126.2100]]*Table1[[#This Row],[mangrove.mn.ssp126.2100]])</f>
        <v/>
      </c>
      <c r="AI311" s="7">
        <f t="shared" si="25"/>
        <v>0.16331102048691001</v>
      </c>
      <c r="AJ311" s="5">
        <v>0.1334415748199704</v>
      </c>
      <c r="AK311" s="5">
        <v>6.3206026756755254E-2</v>
      </c>
      <c r="AL311" s="6">
        <f>IF(Table1[[#This Row],[seagrass.mn.ssp245.2050]]="","",(Table1[[#This Row],[seagrass.sd.ssp245.2050]]/Table1[[#This Row],[seagrass.mn.ssp245.2050]])^-1)</f>
        <v>2.111215997384436</v>
      </c>
      <c r="AM311" s="6">
        <f>IF(Table1[[#This Row],[seagrass.weights.ssp245.2050]]="","",Table1[[#This Row],[seagrass.weights.ssp245.2050]]*Table1[[#This Row],[seagrass.mn.ssp245.2050]])</f>
        <v>0.28172398747609367</v>
      </c>
      <c r="AS311" s="5"/>
      <c r="AT311" s="8"/>
      <c r="AU311" s="8"/>
      <c r="AV311" s="7">
        <f t="shared" si="26"/>
        <v>0.1334415748199704</v>
      </c>
      <c r="AW311" s="5">
        <v>8.6807274208432927E-2</v>
      </c>
      <c r="AX311" s="5">
        <v>2.4996977811692751E-2</v>
      </c>
      <c r="AY311" s="6">
        <f>(Table1[[#This Row],[seagrass.sd.ssp245.2100]]/Table1[[#This Row],[seagrass.mn.ssp245.2100]])^-1</f>
        <v>3.4727107757733573</v>
      </c>
      <c r="AZ311" s="6">
        <f>Table1[[#This Row],[seagrass.weights.ssp245.2100]]*Table1[[#This Row],[seagrass.mn.ssp245.2100]]</f>
        <v>0.30145655655913767</v>
      </c>
      <c r="BB311" s="5"/>
      <c r="BC311" s="8"/>
      <c r="BD311" s="8"/>
      <c r="BE311" s="5"/>
      <c r="BF311" s="5"/>
      <c r="BG311" s="6"/>
      <c r="BH311" s="6"/>
      <c r="BI311" s="7">
        <f t="shared" si="27"/>
        <v>8.6807274208432927E-2</v>
      </c>
      <c r="BJ311" s="5">
        <v>7.8939953188512851E-2</v>
      </c>
      <c r="BK311" s="5">
        <v>1.387090572577883E-2</v>
      </c>
      <c r="BL311" s="6">
        <f>(Table1[[#This Row],[seagrass.sd.ssp370.2050]]/Table1[[#This Row],[seagrass.mn.ssp370.2050]])^-1</f>
        <v>5.6910453253102542</v>
      </c>
      <c r="BM311" s="6">
        <f>Table1[[#This Row],[seagrass.mn.ssp370.2050]]*Table1[[#This Row],[seagrass.weights.ssp370.2050]]</f>
        <v>0.44925085157369637</v>
      </c>
      <c r="BO311" s="5"/>
      <c r="BP311" s="6"/>
      <c r="BQ311" s="6"/>
      <c r="BR311" s="5"/>
      <c r="BS311" s="5"/>
      <c r="BT311" s="6"/>
      <c r="BU311" s="6"/>
      <c r="BV311" s="7">
        <f t="shared" si="28"/>
        <v>7.8939953188512851E-2</v>
      </c>
      <c r="BW311" s="5">
        <v>8.8748164688410375E-2</v>
      </c>
      <c r="BX311" s="5">
        <f>NonZeroMin!$C$19</f>
        <v>9.4033807947367773E-4</v>
      </c>
      <c r="BY311" s="8">
        <f>(Table1[[#This Row],[seagrass.sd.ssp370.2100]]/Table1[[#This Row],[seagrass.mn.ssp370.2100]])^-1</f>
        <v>94.378996900863726</v>
      </c>
      <c r="BZ311" s="8">
        <f>Table1[[#This Row],[seagrass.imp.ssp370.2100]]*Table1[[#This Row],[seagrass.mn.ssp370.2100]]</f>
        <v>8.3759627600848265</v>
      </c>
      <c r="CA311" s="5"/>
      <c r="CB311" s="5"/>
      <c r="CC311" s="8"/>
      <c r="CD311" s="8"/>
      <c r="CE311" s="5"/>
      <c r="CF311" s="5"/>
      <c r="CG311" s="12"/>
      <c r="CH311" s="17"/>
      <c r="CI311" s="9">
        <f t="shared" si="29"/>
        <v>8.8748164688410375E-2</v>
      </c>
      <c r="CJ311" s="5"/>
      <c r="CL311" s="5"/>
      <c r="CM311" s="5"/>
      <c r="CP311" s="5"/>
      <c r="CT311" s="5"/>
    </row>
    <row r="312" spans="1:98" x14ac:dyDescent="0.25">
      <c r="A312" s="5" t="s">
        <v>355</v>
      </c>
      <c r="B312" s="5">
        <v>56.33934</v>
      </c>
      <c r="C312" s="5">
        <v>-7.3211019999999998</v>
      </c>
      <c r="D312" s="5">
        <v>160000</v>
      </c>
      <c r="E312" s="5">
        <v>1</v>
      </c>
      <c r="F312" s="5">
        <v>20000</v>
      </c>
      <c r="G312" s="5">
        <v>1</v>
      </c>
      <c r="I312" s="5">
        <v>0</v>
      </c>
      <c r="J312" s="5">
        <v>0.16978889640109401</v>
      </c>
      <c r="K312" s="5">
        <v>0.11460890189271659</v>
      </c>
      <c r="L312" s="6">
        <f>IF(Table1[[#This Row],[seagrass.mn.ssp126.2050]]="","",(Table1[[#This Row],[seagrass.sd.ssp126.2050]]/Table1[[#This Row],[seagrass.mn.ssp126.2050]])^-1)</f>
        <v>1.4814634255900161</v>
      </c>
      <c r="M312" s="6">
        <f>IF(Table1[[#This Row],[seagrass.weights.ssp126.2050]]="","",Table1[[#This Row],[seagrass.weights.ssp126.2050]]*Table1[[#This Row],[seagrass.mn.ssp126.2050]])</f>
        <v>0.25153604008951308</v>
      </c>
      <c r="N312" s="5">
        <v>0.26883539500928338</v>
      </c>
      <c r="O312" s="5">
        <v>5.610711895466524E-2</v>
      </c>
      <c r="P312" s="6">
        <f>IF(Table1[[#This Row],[corals.mn.ssp126.2050]]="","",(Table1[[#This Row],[corals.sd.ssp126.2050]]/Table1[[#This Row],[corals.mn.ssp126.2050]])^-1)</f>
        <v>4.7914667517771381</v>
      </c>
      <c r="Q312" s="6">
        <f>IF(Table1[[#This Row],[coral.weights.ssp126.2050]]="","",Table1[[#This Row],[coral.weights.ssp126.2050]]*Table1[[#This Row],[corals.mn.ssp126.2050]])</f>
        <v>1.2881158568878548</v>
      </c>
      <c r="T312" s="6" t="str">
        <f>IF(Table1[[#This Row],[mangrove.mn.ssp126.2050]]="","",(Table1[[#This Row],[mangrove.sd.ssp126.2050]]/Table1[[#This Row],[mangrove.mn.ssp126.2050]])^-1)</f>
        <v/>
      </c>
      <c r="U312" s="6" t="str">
        <f>IF(Table1[[#This Row],[mangrove.weights.ssp126.2050]]="","",Table1[[#This Row],[mangrove.weights.ssp126.2050]]*Table1[[#This Row],[mangrove.mn.ssp126.2050]])</f>
        <v/>
      </c>
      <c r="V312" s="7">
        <f t="shared" si="24"/>
        <v>0.24544381229245302</v>
      </c>
      <c r="W312" s="5">
        <v>0.17472477376107531</v>
      </c>
      <c r="X312" s="5">
        <v>0.1215892865974124</v>
      </c>
      <c r="Y312" s="6">
        <f>IF(Table1[[#This Row],[seagrass.mn.ssp126.2100]]="", "", (Table1[[#This Row],[seagrass.sd.ssp126.2100]]/Table1[[#This Row],[seagrass.mn.ssp126.2100]])^-1)</f>
        <v>1.4370079687990678</v>
      </c>
      <c r="Z312" s="6">
        <f>IF(Table1[[#This Row],[seagrass.weights.ssp126.2100]]="","", Table1[[#This Row],[seagrass.weights.ssp126.2100]]*Table1[[#This Row],[seagrass.mn.ssp126.2100]])</f>
        <v>0.2510808922412795</v>
      </c>
      <c r="AA312" s="5">
        <v>0.27183314261625929</v>
      </c>
      <c r="AB312" s="5">
        <v>5.4959781883590193E-2</v>
      </c>
      <c r="AC312" s="6">
        <f>IF(Table1[[#This Row],[corals.mn.ssp126.2100]]="","",(Table1[[#This Row],[corals.sd.ssp126.2100]]/Table1[[#This Row],[corals.mn.ssp126.2100]])^-1)</f>
        <v>4.9460375077911802</v>
      </c>
      <c r="AD312" s="6">
        <f>IF( Table1[[#This Row],[Coral.weights.ssp126.2100]]="","", Table1[[#This Row],[Coral.weights.ssp126.2100]]*Table1[[#This Row],[corals.mn.ssp126.2100]])</f>
        <v>1.3444969192407676</v>
      </c>
      <c r="AG312" s="8" t="str">
        <f>IF(Table1[[#This Row],[mangrove.mn.ssp126.2100]]="","",(Table1[[#This Row],[mangrove.sd.ssp126.2100]]/Table1[[#This Row],[mangrove.mn.ssp126.2100]])^-1)</f>
        <v/>
      </c>
      <c r="AH312" s="6" t="str">
        <f>IF(Table1[[#This Row],[mangrove.weights.ssp126.2100]]="","",Table1[[#This Row],[mangrove.weights.ssp126.2100]]*Table1[[#This Row],[mangrove.mn.ssp126.2100]])</f>
        <v/>
      </c>
      <c r="AI312" s="7">
        <f t="shared" si="25"/>
        <v>0.24997124293314404</v>
      </c>
      <c r="AJ312" s="5">
        <v>0.1203193472386318</v>
      </c>
      <c r="AK312" s="5">
        <v>7.2390205994237608E-2</v>
      </c>
      <c r="AL312" s="6">
        <f>IF(Table1[[#This Row],[seagrass.mn.ssp245.2050]]="","",(Table1[[#This Row],[seagrass.sd.ssp245.2050]]/Table1[[#This Row],[seagrass.mn.ssp245.2050]])^-1)</f>
        <v>1.6620942789996955</v>
      </c>
      <c r="AM312" s="6">
        <f>IF(Table1[[#This Row],[seagrass.weights.ssp245.2050]]="","",Table1[[#This Row],[seagrass.weights.ssp245.2050]]*Table1[[#This Row],[seagrass.mn.ssp245.2050]])</f>
        <v>0.19998209869830774</v>
      </c>
      <c r="AN312" s="5">
        <v>0.24051876567073999</v>
      </c>
      <c r="AO312" s="5">
        <v>2.7379789209199978E-2</v>
      </c>
      <c r="AP312" s="6">
        <f>(Table1[[#This Row],[corals.sd.ssp245.2050]]/Table1[[#This Row],[corals.mn.ssp245.2050]])^-1</f>
        <v>8.7845367921942383</v>
      </c>
      <c r="AQ312" s="6">
        <f>Table1[[#This Row],[coral.weights.ssp245.2050]]*Table1[[#This Row],[corals.mn.ssp245.2050]]</f>
        <v>2.1128459462477598</v>
      </c>
      <c r="AS312" s="5"/>
      <c r="AT312" s="8"/>
      <c r="AU312" s="8"/>
      <c r="AV312" s="7">
        <f t="shared" si="26"/>
        <v>0.22139463231582626</v>
      </c>
      <c r="AW312" s="5">
        <v>6.5689604577930577E-2</v>
      </c>
      <c r="AX312" s="5">
        <v>3.2609728437035773E-2</v>
      </c>
      <c r="AY312" s="6">
        <f>(Table1[[#This Row],[seagrass.sd.ssp245.2100]]/Table1[[#This Row],[seagrass.mn.ssp245.2100]])^-1</f>
        <v>2.0144174062892555</v>
      </c>
      <c r="AZ312" s="6">
        <f>Table1[[#This Row],[seagrass.weights.ssp245.2100]]*Table1[[#This Row],[seagrass.mn.ssp245.2100]]</f>
        <v>0.13232628287404172</v>
      </c>
      <c r="BA312" s="5">
        <v>0.2329128892815219</v>
      </c>
      <c r="BB312" s="5">
        <v>5.3050241600398201E-3</v>
      </c>
      <c r="BC312" s="8">
        <f>(Table1[[#This Row],[corals.sd.ssp245.2100]]/Table1[[#This Row],[corals.mn.ssp245.2100]])^-1</f>
        <v>43.904208964012263</v>
      </c>
      <c r="BD312" s="8">
        <f>Table1[[#This Row],[corals.weights.ssp245.2100]]*Table1[[#This Row],[corals.mn.ssp245.2100]]</f>
        <v>10.225856161427789</v>
      </c>
      <c r="BE312" s="5"/>
      <c r="BF312" s="5"/>
      <c r="BG312" s="6"/>
      <c r="BH312" s="6"/>
      <c r="BI312" s="7">
        <f t="shared" si="27"/>
        <v>0.2255769229848113</v>
      </c>
      <c r="BJ312" s="5">
        <v>9.6615485708330451E-2</v>
      </c>
      <c r="BK312" s="5">
        <v>1.112607208591391E-2</v>
      </c>
      <c r="BL312" s="6">
        <f>(Table1[[#This Row],[seagrass.sd.ssp370.2050]]/Table1[[#This Row],[seagrass.mn.ssp370.2050]])^-1</f>
        <v>8.683701216591059</v>
      </c>
      <c r="BM312" s="6">
        <f>Table1[[#This Row],[seagrass.mn.ssp370.2050]]*Table1[[#This Row],[seagrass.weights.ssp370.2050]]</f>
        <v>0.83898001078696516</v>
      </c>
      <c r="BN312" s="5">
        <v>0.2147529130003033</v>
      </c>
      <c r="BO312" s="5">
        <v>3.0953651180884219E-3</v>
      </c>
      <c r="BP312" s="6">
        <f>(Table1[[#This Row],[corals.sd.ssp370.2050]]/Table1[[#This Row],[corals.mn.ssp370.2050]])^-1</f>
        <v>69.378863173636333</v>
      </c>
      <c r="BQ312" s="6">
        <f>Table1[[#This Row],[corals.weights.ssp370.2050]]*Table1[[#This Row],[corals.mn.ssp370.2050]]</f>
        <v>14.899312967187869</v>
      </c>
      <c r="BR312" s="5"/>
      <c r="BS312" s="5"/>
      <c r="BT312" s="6"/>
      <c r="BU312" s="6"/>
      <c r="BV312" s="7">
        <f t="shared" si="28"/>
        <v>0.20161127296946835</v>
      </c>
      <c r="BW312" s="5">
        <v>0.1044828067282505</v>
      </c>
      <c r="BX312" s="5">
        <f>NonZeroMin!$C$19</f>
        <v>9.4033807947367773E-4</v>
      </c>
      <c r="BY312" s="8">
        <f>(Table1[[#This Row],[seagrass.sd.ssp370.2100]]/Table1[[#This Row],[seagrass.mn.ssp370.2100]])^-1</f>
        <v>111.11195963342377</v>
      </c>
      <c r="BZ312" s="8">
        <f>Table1[[#This Row],[seagrass.imp.ssp370.2100]]*Table1[[#This Row],[seagrass.mn.ssp370.2100]]</f>
        <v>11.609289403576186</v>
      </c>
      <c r="CA312" s="5">
        <v>0.2147529130003033</v>
      </c>
      <c r="CB312" s="5">
        <v>3.0953651180884219E-3</v>
      </c>
      <c r="CC312" s="8">
        <f>(Table1[[#This Row],[corals.sd.ssp370.2100]]/Table1[[#This Row],[corals.mn.ssp370.2100]])^-1</f>
        <v>69.378863173636333</v>
      </c>
      <c r="CD312" s="8">
        <f>Table1[[#This Row],[corals.weights.ssp370.2100]]*Table1[[#This Row],[corals.mn.ssp370.2100]]</f>
        <v>14.899312967187869</v>
      </c>
      <c r="CE312" s="5"/>
      <c r="CF312" s="5"/>
      <c r="CG312" s="12"/>
      <c r="CH312" s="17"/>
      <c r="CI312" s="9">
        <f t="shared" si="29"/>
        <v>0.1468695303090343</v>
      </c>
      <c r="CJ312" s="5"/>
      <c r="CL312" s="5"/>
      <c r="CM312" s="5"/>
      <c r="CP312" s="5"/>
      <c r="CT312" s="5"/>
    </row>
    <row r="313" spans="1:98" x14ac:dyDescent="0.25">
      <c r="A313" s="5" t="s">
        <v>356</v>
      </c>
      <c r="B313" s="5">
        <v>56.58934</v>
      </c>
      <c r="C313" s="5">
        <v>-7.3211019999999998</v>
      </c>
      <c r="E313" s="5">
        <v>0</v>
      </c>
      <c r="G313" s="5">
        <v>0</v>
      </c>
      <c r="I313" s="5">
        <v>0</v>
      </c>
      <c r="L313" s="6" t="str">
        <f>IF(Table1[[#This Row],[seagrass.mn.ssp126.2050]]="","",(Table1[[#This Row],[seagrass.sd.ssp126.2050]]/Table1[[#This Row],[seagrass.mn.ssp126.2050]])^-1)</f>
        <v/>
      </c>
      <c r="M313" s="6" t="str">
        <f>IF(Table1[[#This Row],[seagrass.weights.ssp126.2050]]="","",Table1[[#This Row],[seagrass.weights.ssp126.2050]]*Table1[[#This Row],[seagrass.mn.ssp126.2050]])</f>
        <v/>
      </c>
      <c r="P313" s="6" t="str">
        <f>IF(Table1[[#This Row],[corals.mn.ssp126.2050]]="","",(Table1[[#This Row],[corals.sd.ssp126.2050]]/Table1[[#This Row],[corals.mn.ssp126.2050]])^-1)</f>
        <v/>
      </c>
      <c r="Q313" s="6" t="str">
        <f>IF(Table1[[#This Row],[coral.weights.ssp126.2050]]="","",Table1[[#This Row],[coral.weights.ssp126.2050]]*Table1[[#This Row],[corals.mn.ssp126.2050]])</f>
        <v/>
      </c>
      <c r="T313" s="6" t="str">
        <f>IF(Table1[[#This Row],[mangrove.mn.ssp126.2050]]="","",(Table1[[#This Row],[mangrove.sd.ssp126.2050]]/Table1[[#This Row],[mangrove.mn.ssp126.2050]])^-1)</f>
        <v/>
      </c>
      <c r="U313" s="6" t="str">
        <f>IF(Table1[[#This Row],[mangrove.weights.ssp126.2050]]="","",Table1[[#This Row],[mangrove.weights.ssp126.2050]]*Table1[[#This Row],[mangrove.mn.ssp126.2050]])</f>
        <v/>
      </c>
      <c r="V313" s="7" t="e">
        <f t="shared" si="24"/>
        <v>#DIV/0!</v>
      </c>
      <c r="Y313" s="6" t="str">
        <f>IF(Table1[[#This Row],[seagrass.mn.ssp126.2100]]="", "", (Table1[[#This Row],[seagrass.sd.ssp126.2100]]/Table1[[#This Row],[seagrass.mn.ssp126.2100]])^-1)</f>
        <v/>
      </c>
      <c r="Z313" s="6" t="str">
        <f>IF(Table1[[#This Row],[seagrass.weights.ssp126.2100]]="","", Table1[[#This Row],[seagrass.weights.ssp126.2100]]*Table1[[#This Row],[seagrass.mn.ssp126.2100]])</f>
        <v/>
      </c>
      <c r="AC313" s="6" t="str">
        <f>IF(Table1[[#This Row],[corals.mn.ssp126.2100]]="","",(Table1[[#This Row],[corals.sd.ssp126.2100]]/Table1[[#This Row],[corals.mn.ssp126.2100]])^-1)</f>
        <v/>
      </c>
      <c r="AD313" s="6" t="str">
        <f>IF( Table1[[#This Row],[Coral.weights.ssp126.2100]]="","", Table1[[#This Row],[Coral.weights.ssp126.2100]]*Table1[[#This Row],[corals.mn.ssp126.2100]])</f>
        <v/>
      </c>
      <c r="AG313" s="8" t="str">
        <f>IF(Table1[[#This Row],[mangrove.mn.ssp126.2100]]="","",(Table1[[#This Row],[mangrove.sd.ssp126.2100]]/Table1[[#This Row],[mangrove.mn.ssp126.2100]])^-1)</f>
        <v/>
      </c>
      <c r="AH313" s="6" t="str">
        <f>IF(Table1[[#This Row],[mangrove.weights.ssp126.2100]]="","",Table1[[#This Row],[mangrove.weights.ssp126.2100]]*Table1[[#This Row],[mangrove.mn.ssp126.2100]])</f>
        <v/>
      </c>
      <c r="AI313" s="7" t="e">
        <f t="shared" si="25"/>
        <v>#DIV/0!</v>
      </c>
      <c r="AL313" s="6" t="str">
        <f>IF(Table1[[#This Row],[seagrass.mn.ssp245.2050]]="","",(Table1[[#This Row],[seagrass.sd.ssp245.2050]]/Table1[[#This Row],[seagrass.mn.ssp245.2050]])^-1)</f>
        <v/>
      </c>
      <c r="AM313" s="6" t="str">
        <f>IF(Table1[[#This Row],[seagrass.weights.ssp245.2050]]="","",Table1[[#This Row],[seagrass.weights.ssp245.2050]]*Table1[[#This Row],[seagrass.mn.ssp245.2050]])</f>
        <v/>
      </c>
      <c r="AS313" s="5"/>
      <c r="AT313" s="8"/>
      <c r="AU313" s="8"/>
      <c r="AV313" s="7" t="e">
        <f t="shared" si="26"/>
        <v>#DIV/0!</v>
      </c>
      <c r="AX313" s="5"/>
      <c r="AY313" s="6"/>
      <c r="AZ313" s="6"/>
      <c r="BB313" s="5"/>
      <c r="BC313" s="8"/>
      <c r="BD313" s="8"/>
      <c r="BE313" s="5"/>
      <c r="BF313" s="5"/>
      <c r="BG313" s="6"/>
      <c r="BH313" s="6"/>
      <c r="BI313" s="7" t="e">
        <f t="shared" si="27"/>
        <v>#DIV/0!</v>
      </c>
      <c r="BK313" s="5"/>
      <c r="BL313" s="6"/>
      <c r="BM313" s="6"/>
      <c r="BO313" s="5"/>
      <c r="BP313" s="6"/>
      <c r="BQ313" s="6"/>
      <c r="BR313" s="5"/>
      <c r="BS313" s="5"/>
      <c r="BT313" s="6"/>
      <c r="BU313" s="6"/>
      <c r="BV313" s="7" t="e">
        <f t="shared" si="28"/>
        <v>#DIV/0!</v>
      </c>
      <c r="BX313" s="5"/>
      <c r="BY313" s="8"/>
      <c r="BZ313" s="8"/>
      <c r="CA313" s="5"/>
      <c r="CB313" s="5"/>
      <c r="CC313" s="8"/>
      <c r="CD313" s="8"/>
      <c r="CE313" s="5"/>
      <c r="CF313" s="5"/>
      <c r="CG313" s="12"/>
      <c r="CH313" s="17"/>
      <c r="CI313" s="9" t="e">
        <f t="shared" si="29"/>
        <v>#DIV/0!</v>
      </c>
      <c r="CJ313" s="5"/>
      <c r="CL313" s="5"/>
      <c r="CM313" s="5"/>
      <c r="CP313" s="5"/>
      <c r="CT313" s="5"/>
    </row>
    <row r="314" spans="1:98" x14ac:dyDescent="0.25">
      <c r="A314" s="5" t="s">
        <v>357</v>
      </c>
      <c r="B314" s="5">
        <v>39.08934</v>
      </c>
      <c r="C314" s="5">
        <v>-7.3211019999999998</v>
      </c>
      <c r="E314" s="5">
        <v>0</v>
      </c>
      <c r="G314" s="5">
        <v>0</v>
      </c>
      <c r="I314" s="5">
        <v>0</v>
      </c>
      <c r="L314" s="6" t="str">
        <f>IF(Table1[[#This Row],[seagrass.mn.ssp126.2050]]="","",(Table1[[#This Row],[seagrass.sd.ssp126.2050]]/Table1[[#This Row],[seagrass.mn.ssp126.2050]])^-1)</f>
        <v/>
      </c>
      <c r="M314" s="6" t="str">
        <f>IF(Table1[[#This Row],[seagrass.weights.ssp126.2050]]="","",Table1[[#This Row],[seagrass.weights.ssp126.2050]]*Table1[[#This Row],[seagrass.mn.ssp126.2050]])</f>
        <v/>
      </c>
      <c r="P314" s="6" t="str">
        <f>IF(Table1[[#This Row],[corals.mn.ssp126.2050]]="","",(Table1[[#This Row],[corals.sd.ssp126.2050]]/Table1[[#This Row],[corals.mn.ssp126.2050]])^-1)</f>
        <v/>
      </c>
      <c r="Q314" s="6" t="str">
        <f>IF(Table1[[#This Row],[coral.weights.ssp126.2050]]="","",Table1[[#This Row],[coral.weights.ssp126.2050]]*Table1[[#This Row],[corals.mn.ssp126.2050]])</f>
        <v/>
      </c>
      <c r="T314" s="6" t="str">
        <f>IF(Table1[[#This Row],[mangrove.mn.ssp126.2050]]="","",(Table1[[#This Row],[mangrove.sd.ssp126.2050]]/Table1[[#This Row],[mangrove.mn.ssp126.2050]])^-1)</f>
        <v/>
      </c>
      <c r="U314" s="6" t="str">
        <f>IF(Table1[[#This Row],[mangrove.weights.ssp126.2050]]="","",Table1[[#This Row],[mangrove.weights.ssp126.2050]]*Table1[[#This Row],[mangrove.mn.ssp126.2050]])</f>
        <v/>
      </c>
      <c r="V314" s="7" t="e">
        <f t="shared" si="24"/>
        <v>#DIV/0!</v>
      </c>
      <c r="Y314" s="6" t="str">
        <f>IF(Table1[[#This Row],[seagrass.mn.ssp126.2100]]="", "", (Table1[[#This Row],[seagrass.sd.ssp126.2100]]/Table1[[#This Row],[seagrass.mn.ssp126.2100]])^-1)</f>
        <v/>
      </c>
      <c r="Z314" s="6" t="str">
        <f>IF(Table1[[#This Row],[seagrass.weights.ssp126.2100]]="","", Table1[[#This Row],[seagrass.weights.ssp126.2100]]*Table1[[#This Row],[seagrass.mn.ssp126.2100]])</f>
        <v/>
      </c>
      <c r="AC314" s="6" t="str">
        <f>IF(Table1[[#This Row],[corals.mn.ssp126.2100]]="","",(Table1[[#This Row],[corals.sd.ssp126.2100]]/Table1[[#This Row],[corals.mn.ssp126.2100]])^-1)</f>
        <v/>
      </c>
      <c r="AD314" s="6" t="str">
        <f>IF( Table1[[#This Row],[Coral.weights.ssp126.2100]]="","", Table1[[#This Row],[Coral.weights.ssp126.2100]]*Table1[[#This Row],[corals.mn.ssp126.2100]])</f>
        <v/>
      </c>
      <c r="AG314" s="8" t="str">
        <f>IF(Table1[[#This Row],[mangrove.mn.ssp126.2100]]="","",(Table1[[#This Row],[mangrove.sd.ssp126.2100]]/Table1[[#This Row],[mangrove.mn.ssp126.2100]])^-1)</f>
        <v/>
      </c>
      <c r="AH314" s="6" t="str">
        <f>IF(Table1[[#This Row],[mangrove.weights.ssp126.2100]]="","",Table1[[#This Row],[mangrove.weights.ssp126.2100]]*Table1[[#This Row],[mangrove.mn.ssp126.2100]])</f>
        <v/>
      </c>
      <c r="AI314" s="7" t="e">
        <f t="shared" si="25"/>
        <v>#DIV/0!</v>
      </c>
      <c r="AL314" s="6" t="str">
        <f>IF(Table1[[#This Row],[seagrass.mn.ssp245.2050]]="","",(Table1[[#This Row],[seagrass.sd.ssp245.2050]]/Table1[[#This Row],[seagrass.mn.ssp245.2050]])^-1)</f>
        <v/>
      </c>
      <c r="AM314" s="6" t="str">
        <f>IF(Table1[[#This Row],[seagrass.weights.ssp245.2050]]="","",Table1[[#This Row],[seagrass.weights.ssp245.2050]]*Table1[[#This Row],[seagrass.mn.ssp245.2050]])</f>
        <v/>
      </c>
      <c r="AS314" s="5"/>
      <c r="AT314" s="8"/>
      <c r="AU314" s="8"/>
      <c r="AV314" s="7" t="e">
        <f t="shared" si="26"/>
        <v>#DIV/0!</v>
      </c>
      <c r="AX314" s="5"/>
      <c r="AY314" s="6"/>
      <c r="AZ314" s="6"/>
      <c r="BB314" s="5"/>
      <c r="BC314" s="8"/>
      <c r="BD314" s="8"/>
      <c r="BE314" s="5"/>
      <c r="BF314" s="5"/>
      <c r="BG314" s="6"/>
      <c r="BH314" s="6"/>
      <c r="BI314" s="7" t="e">
        <f t="shared" si="27"/>
        <v>#DIV/0!</v>
      </c>
      <c r="BK314" s="5"/>
      <c r="BL314" s="6"/>
      <c r="BM314" s="6"/>
      <c r="BO314" s="5"/>
      <c r="BP314" s="6"/>
      <c r="BQ314" s="6"/>
      <c r="BR314" s="5"/>
      <c r="BS314" s="5"/>
      <c r="BT314" s="6"/>
      <c r="BU314" s="6"/>
      <c r="BV314" s="7" t="e">
        <f t="shared" si="28"/>
        <v>#DIV/0!</v>
      </c>
      <c r="BX314" s="5"/>
      <c r="BY314" s="8"/>
      <c r="BZ314" s="8"/>
      <c r="CA314" s="5"/>
      <c r="CB314" s="5"/>
      <c r="CC314" s="8"/>
      <c r="CD314" s="8"/>
      <c r="CE314" s="5"/>
      <c r="CF314" s="5"/>
      <c r="CG314" s="12"/>
      <c r="CH314" s="17"/>
      <c r="CI314" s="9" t="e">
        <f t="shared" si="29"/>
        <v>#DIV/0!</v>
      </c>
      <c r="CJ314" s="5"/>
      <c r="CL314" s="5"/>
      <c r="CM314" s="5"/>
      <c r="CP314" s="5"/>
      <c r="CT314" s="5"/>
    </row>
    <row r="315" spans="1:98" x14ac:dyDescent="0.25">
      <c r="A315" s="5" t="s">
        <v>358</v>
      </c>
      <c r="B315" s="5">
        <v>39.33934</v>
      </c>
      <c r="C315" s="5">
        <v>-7.3211019999999998</v>
      </c>
      <c r="D315" s="5">
        <v>3880000</v>
      </c>
      <c r="E315" s="5">
        <v>1</v>
      </c>
      <c r="F315" s="5">
        <v>13010000</v>
      </c>
      <c r="G315" s="5">
        <v>1</v>
      </c>
      <c r="H315" s="5">
        <v>36010000</v>
      </c>
      <c r="I315" s="5">
        <v>1</v>
      </c>
      <c r="J315" s="5">
        <v>0.68419372598386186</v>
      </c>
      <c r="K315" s="28">
        <f>NonZeroMin!$C$2</f>
        <v>9.6277348665939669E-4</v>
      </c>
      <c r="L315" s="6">
        <f>IF(Table1[[#This Row],[seagrass.mn.ssp126.2050]]="","",(Table1[[#This Row],[seagrass.sd.ssp126.2050]]/Table1[[#This Row],[seagrass.mn.ssp126.2050]])^-1)</f>
        <v>710.64869926763072</v>
      </c>
      <c r="M315" s="6">
        <f>IF(Table1[[#This Row],[seagrass.weights.ssp126.2050]]="","",Table1[[#This Row],[seagrass.weights.ssp126.2050]]*Table1[[#This Row],[seagrass.mn.ssp126.2050]])</f>
        <v>486.2213814175052</v>
      </c>
      <c r="N315" s="5">
        <v>0.68930442292132044</v>
      </c>
      <c r="O315" s="5">
        <f>NonZeroMin!$C$3</f>
        <v>8.8608041434714289E-4</v>
      </c>
      <c r="P315" s="6">
        <f>IF(Table1[[#This Row],[corals.mn.ssp126.2050]]="","",(Table1[[#This Row],[corals.sd.ssp126.2050]]/Table1[[#This Row],[corals.mn.ssp126.2050]])^-1)</f>
        <v>777.92535729298856</v>
      </c>
      <c r="Q315" s="6">
        <f>IF(Table1[[#This Row],[coral.weights.ssp126.2050]]="","",Table1[[#This Row],[coral.weights.ssp126.2050]]*Table1[[#This Row],[corals.mn.ssp126.2050]])</f>
        <v>536.22738948470544</v>
      </c>
      <c r="R315" s="5">
        <v>0.65948155874101499</v>
      </c>
      <c r="S315" s="5">
        <v>8.5656024283432122E-2</v>
      </c>
      <c r="T315" s="6">
        <f>IF(Table1[[#This Row],[mangrove.mn.ssp126.2050]]="","",(Table1[[#This Row],[mangrove.sd.ssp126.2050]]/Table1[[#This Row],[mangrove.mn.ssp126.2050]])^-1)</f>
        <v>7.6991847830669649</v>
      </c>
      <c r="U315" s="6">
        <f>IF(Table1[[#This Row],[mangrove.weights.ssp126.2050]]="","",Table1[[#This Row],[mangrove.weights.ssp126.2050]]*Table1[[#This Row],[mangrove.mn.ssp126.2050]])</f>
        <v>5.0774703817721054</v>
      </c>
      <c r="V315" s="7">
        <f t="shared" si="24"/>
        <v>0.68672366309327415</v>
      </c>
      <c r="W315" s="5">
        <v>0.68419372598386186</v>
      </c>
      <c r="X315" s="5">
        <f>NonZeroMin!$C$5</f>
        <v>9.4124857450742275E-4</v>
      </c>
      <c r="Y315" s="6">
        <f>IF(Table1[[#This Row],[seagrass.mn.ssp126.2100]]="", "", (Table1[[#This Row],[seagrass.sd.ssp126.2100]]/Table1[[#This Row],[seagrass.mn.ssp126.2100]])^-1)</f>
        <v>726.90014573665235</v>
      </c>
      <c r="Z315" s="6">
        <f>IF(Table1[[#This Row],[seagrass.weights.ssp126.2100]]="","", Table1[[#This Row],[seagrass.weights.ssp126.2100]]*Table1[[#This Row],[seagrass.mn.ssp126.2100]])</f>
        <v>497.34051912977236</v>
      </c>
      <c r="AA315" s="5">
        <v>0.68930442292132044</v>
      </c>
      <c r="AB315" s="5">
        <f>NonZeroMin!$C$6</f>
        <v>9.0900273914041208E-4</v>
      </c>
      <c r="AC315" s="6">
        <f>IF(Table1[[#This Row],[corals.mn.ssp126.2100]]="","",(Table1[[#This Row],[corals.sd.ssp126.2100]]/Table1[[#This Row],[corals.mn.ssp126.2100]])^-1)</f>
        <v>758.30841123004006</v>
      </c>
      <c r="AD315" s="6">
        <f>IF( Table1[[#This Row],[Coral.weights.ssp126.2100]]="","", Table1[[#This Row],[Coral.weights.ssp126.2100]]*Table1[[#This Row],[corals.mn.ssp126.2100]])</f>
        <v>522.7053417993061</v>
      </c>
      <c r="AE315" s="5">
        <v>0.67186953261271065</v>
      </c>
      <c r="AF315" s="5">
        <v>0.10298972965989291</v>
      </c>
      <c r="AG315" s="8">
        <f>IF(Table1[[#This Row],[mangrove.mn.ssp126.2100]]="","",(Table1[[#This Row],[mangrove.sd.ssp126.2100]]/Table1[[#This Row],[mangrove.mn.ssp126.2100]])^-1)</f>
        <v>6.5236556580102905</v>
      </c>
      <c r="AH315" s="6">
        <f>IF(Table1[[#This Row],[mangrove.weights.ssp126.2100]]="","",Table1[[#This Row],[mangrove.weights.ssp126.2100]]*Table1[[#This Row],[mangrove.mn.ssp126.2100]])</f>
        <v>4.3830454778736394</v>
      </c>
      <c r="AI315" s="7">
        <f t="shared" si="25"/>
        <v>0.68673780571143506</v>
      </c>
      <c r="AJ315" s="5">
        <v>0.68419372598386186</v>
      </c>
      <c r="AK315" s="5">
        <f>NonZeroMin!$C$9</f>
        <v>9.4246577305150765E-4</v>
      </c>
      <c r="AL315" s="6">
        <f>IF(Table1[[#This Row],[seagrass.mn.ssp245.2050]]="","",(Table1[[#This Row],[seagrass.sd.ssp245.2050]]/Table1[[#This Row],[seagrass.mn.ssp245.2050]])^-1)</f>
        <v>725.96135111473086</v>
      </c>
      <c r="AM315" s="6">
        <f>IF(Table1[[#This Row],[seagrass.weights.ssp245.2050]]="","",Table1[[#This Row],[seagrass.weights.ssp245.2050]]*Table1[[#This Row],[seagrass.mn.ssp245.2050]])</f>
        <v>496.6982017394663</v>
      </c>
      <c r="AN315" s="5">
        <v>0.68930442292132044</v>
      </c>
      <c r="AO315" s="5">
        <f>NonZeroMin!$C$10</f>
        <v>8.871730941705804E-4</v>
      </c>
      <c r="AP315" s="6">
        <f>(Table1[[#This Row],[corals.sd.ssp245.2050]]/Table1[[#This Row],[corals.mn.ssp245.2050]])^-1</f>
        <v>776.9672315927844</v>
      </c>
      <c r="AQ315" s="6">
        <f>Table1[[#This Row],[coral.weights.ssp245.2050]]*Table1[[#This Row],[corals.mn.ssp245.2050]]</f>
        <v>535.5669492018402</v>
      </c>
      <c r="AR315" s="5">
        <v>0.5498589712500308</v>
      </c>
      <c r="AS315" s="5">
        <v>0.1424141966938805</v>
      </c>
      <c r="AT315" s="8">
        <f>(Table1[[#This Row],[mangrove.sd.ssp245.2050]]/Table1[[#This Row],[mangrove.mn.ssp245.2050]])^-1</f>
        <v>3.8609842558881495</v>
      </c>
      <c r="AU315" s="8">
        <f>Table1[[#This Row],[mangrove.mn.ssp245.2050]]*Table1[[#This Row],[mangrove.weights.ssp245.2050]]</f>
        <v>2.1229968309552234</v>
      </c>
      <c r="AV315" s="7">
        <f t="shared" si="26"/>
        <v>0.68648480879572249</v>
      </c>
      <c r="AW315" s="5">
        <v>0.68419372598386186</v>
      </c>
      <c r="AX315" s="5">
        <f>NonZeroMin!$C$12</f>
        <v>9.4048968592101831E-4</v>
      </c>
      <c r="AY315" s="6">
        <f>(Table1[[#This Row],[seagrass.sd.ssp245.2100]]/Table1[[#This Row],[seagrass.mn.ssp245.2100]])^-1</f>
        <v>727.48668722914624</v>
      </c>
      <c r="AZ315" s="6">
        <f>Table1[[#This Row],[seagrass.weights.ssp245.2100]]*Table1[[#This Row],[seagrass.mn.ssp245.2100]]</f>
        <v>497.7418271389659</v>
      </c>
      <c r="BA315" s="5">
        <v>0.68930442292132044</v>
      </c>
      <c r="BB315" s="5">
        <f>NonZeroMin!$C$13</f>
        <v>8.8505487379242798E-4</v>
      </c>
      <c r="BC315" s="8">
        <f>(Table1[[#This Row],[corals.sd.ssp245.2100]]/Table1[[#This Row],[corals.mn.ssp245.2100]])^-1</f>
        <v>778.82676355159322</v>
      </c>
      <c r="BD315" s="8">
        <f>Table1[[#This Row],[corals.weights.ssp245.2100]]*Table1[[#This Row],[corals.mn.ssp245.2100]]</f>
        <v>536.84873280561067</v>
      </c>
      <c r="BE315" s="5">
        <v>0.57073726584036644</v>
      </c>
      <c r="BF315" s="5">
        <v>0.1349101084401563</v>
      </c>
      <c r="BG315" s="6">
        <f>(Table1[[#This Row],[mangrove.sd.ssp245.2100]]/Table1[[#This Row],[mangrove.mn.ssp245.2100]])^-1</f>
        <v>4.2305003860665877</v>
      </c>
      <c r="BH315" s="6">
        <f>Table1[[#This Row],[mangrove.weights.ssp245.2100]]*Table1[[#This Row],[mangrove.mn.ssp245.2100]]</f>
        <v>2.4145042234802587</v>
      </c>
      <c r="BI315" s="7">
        <f t="shared" si="27"/>
        <v>0.68651101701941986</v>
      </c>
      <c r="BJ315" s="5">
        <v>0.68419372598386186</v>
      </c>
      <c r="BK315" s="5">
        <f>NonZeroMin!$C$16</f>
        <v>9.4033807947367773E-4</v>
      </c>
      <c r="BL315" s="6">
        <f>(Table1[[#This Row],[seagrass.sd.ssp370.2050]]/Table1[[#This Row],[seagrass.mn.ssp370.2050]])^-1</f>
        <v>727.60397661106742</v>
      </c>
      <c r="BM315" s="6">
        <f>Table1[[#This Row],[seagrass.mn.ssp370.2050]]*Table1[[#This Row],[seagrass.weights.ssp370.2050]]</f>
        <v>497.8220757982009</v>
      </c>
      <c r="BN315" s="5">
        <v>0.68930442292132044</v>
      </c>
      <c r="BO315" s="5">
        <f>NonZeroMin!$C$17</f>
        <v>8.8537505761509139E-4</v>
      </c>
      <c r="BP315" s="6">
        <f>(Table1[[#This Row],[corals.sd.ssp370.2050]]/Table1[[#This Row],[corals.mn.ssp370.2050]])^-1</f>
        <v>778.54511146731352</v>
      </c>
      <c r="BQ315" s="6">
        <f>Table1[[#This Row],[corals.weights.ssp370.2050]]*Table1[[#This Row],[corals.mn.ssp370.2050]]</f>
        <v>536.65458877819162</v>
      </c>
      <c r="BR315" s="5">
        <v>0.53038606118384102</v>
      </c>
      <c r="BS315" s="5">
        <v>0.1856431337700572</v>
      </c>
      <c r="BT315" s="6">
        <f>(Table1[[#This Row],[mangrove.sd.ssp370.2050]]/Table1[[#This Row],[mangrove.mn.ssp370.2050]])^-1</f>
        <v>2.8570195428870107</v>
      </c>
      <c r="BU315" s="6">
        <f>Table1[[#This Row],[mangrove.weights.ssp370.2050]]*Table1[[#This Row],[mangrove.mn.ssp370.2050]]</f>
        <v>1.5153233420770995</v>
      </c>
      <c r="BV315" s="7">
        <f t="shared" si="28"/>
        <v>0.68653929409971881</v>
      </c>
      <c r="BW315" s="5">
        <v>0.68419372598386186</v>
      </c>
      <c r="BX315" s="5">
        <f>NonZeroMin!$C$19</f>
        <v>9.4033807947367773E-4</v>
      </c>
      <c r="BY315" s="8">
        <f>(Table1[[#This Row],[seagrass.sd.ssp370.2100]]/Table1[[#This Row],[seagrass.mn.ssp370.2100]])^-1</f>
        <v>727.60397661106742</v>
      </c>
      <c r="BZ315" s="8">
        <f>Table1[[#This Row],[seagrass.imp.ssp370.2100]]*Table1[[#This Row],[seagrass.mn.ssp370.2100]]</f>
        <v>497.8220757982009</v>
      </c>
      <c r="CA315" s="5">
        <v>0.68930442292132044</v>
      </c>
      <c r="CB315" s="5">
        <f>NonZeroMin!$C$20</f>
        <v>8.8537505761509139E-4</v>
      </c>
      <c r="CC315" s="8">
        <f>(Table1[[#This Row],[corals.sd.ssp370.2100]]/Table1[[#This Row],[corals.mn.ssp370.2100]])^-1</f>
        <v>778.54511146731352</v>
      </c>
      <c r="CD315" s="8">
        <f>Table1[[#This Row],[corals.weights.ssp370.2100]]*Table1[[#This Row],[corals.mn.ssp370.2100]]</f>
        <v>536.65458877819162</v>
      </c>
      <c r="CE315" s="5">
        <v>0.55703720767466514</v>
      </c>
      <c r="CF315" s="5">
        <v>0.14733078213224601</v>
      </c>
      <c r="CG315" s="12">
        <f>(Table1[[#This Row],[mangrove.sd.ssp370.2100]]/Table1[[#This Row],[mangrove.mn.ssp370.2100]])^-1</f>
        <v>3.7808609960046322</v>
      </c>
      <c r="CH315" s="17">
        <f>Table1[[#This Row],[mangrove.weights.ssp370.2100]]*Table1[[#This Row],[mangrove.mn.ssp370.2100]]</f>
        <v>2.1060802518204738</v>
      </c>
      <c r="CI315" s="9">
        <f t="shared" si="29"/>
        <v>0.68651048710150886</v>
      </c>
      <c r="CJ315" s="5"/>
      <c r="CL315" s="5"/>
      <c r="CM315" s="5"/>
      <c r="CP315" s="5"/>
      <c r="CT315" s="5"/>
    </row>
    <row r="316" spans="1:98" x14ac:dyDescent="0.25">
      <c r="A316" s="5" t="s">
        <v>359</v>
      </c>
      <c r="B316" s="5">
        <v>39.58934</v>
      </c>
      <c r="C316" s="5">
        <v>-7.3211019999999998</v>
      </c>
      <c r="D316" s="5">
        <v>54900000</v>
      </c>
      <c r="E316" s="5">
        <v>1</v>
      </c>
      <c r="F316" s="5">
        <v>45030000</v>
      </c>
      <c r="G316" s="5">
        <v>1</v>
      </c>
      <c r="I316" s="5">
        <v>0</v>
      </c>
      <c r="J316" s="5">
        <v>0.57962299242719939</v>
      </c>
      <c r="K316" s="5">
        <v>6.2119457343448653E-3</v>
      </c>
      <c r="L316" s="6">
        <f>IF(Table1[[#This Row],[seagrass.mn.ssp126.2050]]="","",(Table1[[#This Row],[seagrass.sd.ssp126.2050]]/Table1[[#This Row],[seagrass.mn.ssp126.2050]])^-1)</f>
        <v>93.307800359967018</v>
      </c>
      <c r="M316" s="6">
        <f>IF(Table1[[#This Row],[seagrass.weights.ssp126.2050]]="","",Table1[[#This Row],[seagrass.weights.ssp126.2050]]*Table1[[#This Row],[seagrass.mn.ssp126.2050]])</f>
        <v>54.083346461443796</v>
      </c>
      <c r="N316" s="5">
        <v>0.60825556231532341</v>
      </c>
      <c r="O316" s="5">
        <v>1.0601293398230989E-2</v>
      </c>
      <c r="P316" s="6">
        <f>IF(Table1[[#This Row],[corals.mn.ssp126.2050]]="","",(Table1[[#This Row],[corals.sd.ssp126.2050]]/Table1[[#This Row],[corals.mn.ssp126.2050]])^-1)</f>
        <v>57.375599322326224</v>
      </c>
      <c r="Q316" s="6">
        <f>IF(Table1[[#This Row],[coral.weights.ssp126.2050]]="","",Table1[[#This Row],[coral.weights.ssp126.2050]]*Table1[[#This Row],[corals.mn.ssp126.2050]])</f>
        <v>34.899027428980226</v>
      </c>
      <c r="T316" s="6" t="str">
        <f>IF(Table1[[#This Row],[mangrove.mn.ssp126.2050]]="","",(Table1[[#This Row],[mangrove.sd.ssp126.2050]]/Table1[[#This Row],[mangrove.mn.ssp126.2050]])^-1)</f>
        <v/>
      </c>
      <c r="U316" s="6" t="str">
        <f>IF(Table1[[#This Row],[mangrove.weights.ssp126.2050]]="","",Table1[[#This Row],[mangrove.weights.ssp126.2050]]*Table1[[#This Row],[mangrove.mn.ssp126.2050]])</f>
        <v/>
      </c>
      <c r="V316" s="7">
        <f t="shared" si="24"/>
        <v>0.59052539349416011</v>
      </c>
      <c r="W316" s="5">
        <v>0.57889968099153055</v>
      </c>
      <c r="X316" s="5">
        <v>7.234862576487369E-3</v>
      </c>
      <c r="Y316" s="6">
        <f>IF(Table1[[#This Row],[seagrass.mn.ssp126.2100]]="", "", (Table1[[#This Row],[seagrass.sd.ssp126.2100]]/Table1[[#This Row],[seagrass.mn.ssp126.2100]])^-1)</f>
        <v>80.015297439498113</v>
      </c>
      <c r="Z316" s="6">
        <f>IF(Table1[[#This Row],[seagrass.weights.ssp126.2100]]="","", Table1[[#This Row],[seagrass.weights.ssp126.2100]]*Table1[[#This Row],[seagrass.mn.ssp126.2100]])</f>
        <v>46.320830162167887</v>
      </c>
      <c r="AA316" s="5">
        <v>0.6075255772365622</v>
      </c>
      <c r="AB316" s="5">
        <v>1.163364819694508E-2</v>
      </c>
      <c r="AC316" s="6">
        <f>IF(Table1[[#This Row],[corals.mn.ssp126.2100]]="","",(Table1[[#This Row],[corals.sd.ssp126.2100]]/Table1[[#This Row],[corals.mn.ssp126.2100]])^-1)</f>
        <v>52.221415582782925</v>
      </c>
      <c r="AD316" s="6">
        <f>IF( Table1[[#This Row],[Coral.weights.ssp126.2100]]="","", Table1[[#This Row],[Coral.weights.ssp126.2100]]*Table1[[#This Row],[corals.mn.ssp126.2100]])</f>
        <v>31.7258456460406</v>
      </c>
      <c r="AG316" s="8" t="str">
        <f>IF(Table1[[#This Row],[mangrove.mn.ssp126.2100]]="","",(Table1[[#This Row],[mangrove.sd.ssp126.2100]]/Table1[[#This Row],[mangrove.mn.ssp126.2100]])^-1)</f>
        <v/>
      </c>
      <c r="AH316" s="6" t="str">
        <f>IF(Table1[[#This Row],[mangrove.weights.ssp126.2100]]="","",Table1[[#This Row],[mangrove.weights.ssp126.2100]]*Table1[[#This Row],[mangrove.mn.ssp126.2100]])</f>
        <v/>
      </c>
      <c r="AI316" s="7">
        <f t="shared" si="25"/>
        <v>0.59020429368248228</v>
      </c>
      <c r="AJ316" s="5">
        <v>0.54090420286470509</v>
      </c>
      <c r="AK316" s="5">
        <v>4.8221906227192291E-3</v>
      </c>
      <c r="AL316" s="6">
        <f>IF(Table1[[#This Row],[seagrass.mn.ssp245.2050]]="","",(Table1[[#This Row],[seagrass.sd.ssp245.2050]]/Table1[[#This Row],[seagrass.mn.ssp245.2050]])^-1)</f>
        <v>112.16980936346512</v>
      </c>
      <c r="AM316" s="6">
        <f>IF(Table1[[#This Row],[seagrass.weights.ssp245.2050]]="","",Table1[[#This Row],[seagrass.weights.ssp245.2050]]*Table1[[#This Row],[seagrass.mn.ssp245.2050]])</f>
        <v>60.673121319231036</v>
      </c>
      <c r="AN316" s="5">
        <v>0.57131219607282613</v>
      </c>
      <c r="AO316" s="5">
        <v>7.6575510906787426E-3</v>
      </c>
      <c r="AP316" s="6">
        <f>(Table1[[#This Row],[corals.sd.ssp245.2050]]/Table1[[#This Row],[corals.mn.ssp245.2050]])^-1</f>
        <v>74.607689757142282</v>
      </c>
      <c r="AQ316" s="6">
        <f>Table1[[#This Row],[coral.weights.ssp245.2050]]*Table1[[#This Row],[corals.mn.ssp245.2050]]</f>
        <v>42.624283079073052</v>
      </c>
      <c r="AS316" s="5"/>
      <c r="AT316" s="8"/>
      <c r="AU316" s="8"/>
      <c r="AV316" s="7">
        <f t="shared" si="26"/>
        <v>0.55305058095676773</v>
      </c>
      <c r="AW316" s="5">
        <v>0.55397651917799762</v>
      </c>
      <c r="AX316" s="5">
        <v>3.9310585755704883E-3</v>
      </c>
      <c r="AY316" s="6">
        <f>(Table1[[#This Row],[seagrass.sd.ssp245.2100]]/Table1[[#This Row],[seagrass.mn.ssp245.2100]])^-1</f>
        <v>140.92298767071989</v>
      </c>
      <c r="AZ316" s="6">
        <f>Table1[[#This Row],[seagrass.weights.ssp245.2100]]*Table1[[#This Row],[seagrass.mn.ssp245.2100]]</f>
        <v>78.068026181989282</v>
      </c>
      <c r="BA316" s="5">
        <v>0.58087972031842838</v>
      </c>
      <c r="BB316" s="5">
        <v>5.8729714557853811E-3</v>
      </c>
      <c r="BC316" s="8">
        <f>(Table1[[#This Row],[corals.sd.ssp245.2100]]/Table1[[#This Row],[corals.mn.ssp245.2100]])^-1</f>
        <v>98.907295002466256</v>
      </c>
      <c r="BD316" s="8">
        <f>Table1[[#This Row],[corals.weights.ssp245.2100]]*Table1[[#This Row],[corals.mn.ssp245.2100]]</f>
        <v>57.453241858484887</v>
      </c>
      <c r="BE316" s="5"/>
      <c r="BF316" s="5"/>
      <c r="BG316" s="6"/>
      <c r="BH316" s="6"/>
      <c r="BI316" s="7">
        <f t="shared" si="27"/>
        <v>0.56507154363466017</v>
      </c>
      <c r="BJ316" s="5">
        <v>0.57668436887021146</v>
      </c>
      <c r="BK316" s="5">
        <v>2.05610444534347E-3</v>
      </c>
      <c r="BL316" s="6">
        <f>(Table1[[#This Row],[seagrass.sd.ssp370.2050]]/Table1[[#This Row],[seagrass.mn.ssp370.2050]])^-1</f>
        <v>280.47425809338057</v>
      </c>
      <c r="BM316" s="6">
        <f>Table1[[#This Row],[seagrass.mn.ssp370.2050]]*Table1[[#This Row],[seagrass.weights.ssp370.2050]]</f>
        <v>161.74512051292197</v>
      </c>
      <c r="BN316" s="5">
        <v>0.60223952542875581</v>
      </c>
      <c r="BO316" s="5">
        <v>4.1580420389385432E-3</v>
      </c>
      <c r="BP316" s="6">
        <f>(Table1[[#This Row],[corals.sd.ssp370.2050]]/Table1[[#This Row],[corals.mn.ssp370.2050]])^-1</f>
        <v>144.83728634511218</v>
      </c>
      <c r="BQ316" s="6">
        <f>Table1[[#This Row],[corals.weights.ssp370.2050]]*Table1[[#This Row],[corals.mn.ssp370.2050]]</f>
        <v>87.226738592869168</v>
      </c>
      <c r="BR316" s="5"/>
      <c r="BS316" s="5"/>
      <c r="BT316" s="6"/>
      <c r="BU316" s="6"/>
      <c r="BV316" s="7">
        <f t="shared" si="28"/>
        <v>0.58538702360992856</v>
      </c>
      <c r="BW316" s="5">
        <v>0.57668436887021146</v>
      </c>
      <c r="BX316" s="5">
        <v>2.05610444534347E-3</v>
      </c>
      <c r="BY316" s="8">
        <f>(Table1[[#This Row],[seagrass.sd.ssp370.2100]]/Table1[[#This Row],[seagrass.mn.ssp370.2100]])^-1</f>
        <v>280.47425809338057</v>
      </c>
      <c r="BZ316" s="8">
        <f>Table1[[#This Row],[seagrass.imp.ssp370.2100]]*Table1[[#This Row],[seagrass.mn.ssp370.2100]]</f>
        <v>161.74512051292197</v>
      </c>
      <c r="CA316" s="5">
        <v>0.60223952542875581</v>
      </c>
      <c r="CB316" s="5">
        <v>4.1580420389385432E-3</v>
      </c>
      <c r="CC316" s="8">
        <f>(Table1[[#This Row],[corals.sd.ssp370.2100]]/Table1[[#This Row],[corals.mn.ssp370.2100]])^-1</f>
        <v>144.83728634511218</v>
      </c>
      <c r="CD316" s="8">
        <f>Table1[[#This Row],[corals.weights.ssp370.2100]]*Table1[[#This Row],[corals.mn.ssp370.2100]]</f>
        <v>87.226738592869168</v>
      </c>
      <c r="CE316" s="5"/>
      <c r="CF316" s="5"/>
      <c r="CG316" s="12"/>
      <c r="CH316" s="17"/>
      <c r="CI316" s="9">
        <f t="shared" si="29"/>
        <v>0.58538702360992856</v>
      </c>
      <c r="CJ316" s="5"/>
      <c r="CL316" s="5"/>
      <c r="CM316" s="5"/>
      <c r="CP316" s="5"/>
      <c r="CT316" s="5"/>
    </row>
    <row r="317" spans="1:98" x14ac:dyDescent="0.25">
      <c r="A317" s="5" t="s">
        <v>360</v>
      </c>
      <c r="B317" s="5">
        <v>39.83934</v>
      </c>
      <c r="C317" s="5">
        <v>-7.3211019999999998</v>
      </c>
      <c r="E317" s="5">
        <v>0</v>
      </c>
      <c r="G317" s="5">
        <v>0</v>
      </c>
      <c r="I317" s="5">
        <v>0</v>
      </c>
      <c r="L317" s="6" t="str">
        <f>IF(Table1[[#This Row],[seagrass.mn.ssp126.2050]]="","",(Table1[[#This Row],[seagrass.sd.ssp126.2050]]/Table1[[#This Row],[seagrass.mn.ssp126.2050]])^-1)</f>
        <v/>
      </c>
      <c r="M317" s="6" t="str">
        <f>IF(Table1[[#This Row],[seagrass.weights.ssp126.2050]]="","",Table1[[#This Row],[seagrass.weights.ssp126.2050]]*Table1[[#This Row],[seagrass.mn.ssp126.2050]])</f>
        <v/>
      </c>
      <c r="P317" s="6" t="str">
        <f>IF(Table1[[#This Row],[corals.mn.ssp126.2050]]="","",(Table1[[#This Row],[corals.sd.ssp126.2050]]/Table1[[#This Row],[corals.mn.ssp126.2050]])^-1)</f>
        <v/>
      </c>
      <c r="Q317" s="6" t="str">
        <f>IF(Table1[[#This Row],[coral.weights.ssp126.2050]]="","",Table1[[#This Row],[coral.weights.ssp126.2050]]*Table1[[#This Row],[corals.mn.ssp126.2050]])</f>
        <v/>
      </c>
      <c r="T317" s="6" t="str">
        <f>IF(Table1[[#This Row],[mangrove.mn.ssp126.2050]]="","",(Table1[[#This Row],[mangrove.sd.ssp126.2050]]/Table1[[#This Row],[mangrove.mn.ssp126.2050]])^-1)</f>
        <v/>
      </c>
      <c r="U317" s="6" t="str">
        <f>IF(Table1[[#This Row],[mangrove.weights.ssp126.2050]]="","",Table1[[#This Row],[mangrove.weights.ssp126.2050]]*Table1[[#This Row],[mangrove.mn.ssp126.2050]])</f>
        <v/>
      </c>
      <c r="V317" s="7" t="e">
        <f t="shared" si="24"/>
        <v>#DIV/0!</v>
      </c>
      <c r="Y317" s="6" t="str">
        <f>IF(Table1[[#This Row],[seagrass.mn.ssp126.2100]]="", "", (Table1[[#This Row],[seagrass.sd.ssp126.2100]]/Table1[[#This Row],[seagrass.mn.ssp126.2100]])^-1)</f>
        <v/>
      </c>
      <c r="Z317" s="6" t="str">
        <f>IF(Table1[[#This Row],[seagrass.weights.ssp126.2100]]="","", Table1[[#This Row],[seagrass.weights.ssp126.2100]]*Table1[[#This Row],[seagrass.mn.ssp126.2100]])</f>
        <v/>
      </c>
      <c r="AC317" s="6" t="str">
        <f>IF(Table1[[#This Row],[corals.mn.ssp126.2100]]="","",(Table1[[#This Row],[corals.sd.ssp126.2100]]/Table1[[#This Row],[corals.mn.ssp126.2100]])^-1)</f>
        <v/>
      </c>
      <c r="AD317" s="6" t="str">
        <f>IF( Table1[[#This Row],[Coral.weights.ssp126.2100]]="","", Table1[[#This Row],[Coral.weights.ssp126.2100]]*Table1[[#This Row],[corals.mn.ssp126.2100]])</f>
        <v/>
      </c>
      <c r="AG317" s="8" t="str">
        <f>IF(Table1[[#This Row],[mangrove.mn.ssp126.2100]]="","",(Table1[[#This Row],[mangrove.sd.ssp126.2100]]/Table1[[#This Row],[mangrove.mn.ssp126.2100]])^-1)</f>
        <v/>
      </c>
      <c r="AH317" s="6" t="str">
        <f>IF(Table1[[#This Row],[mangrove.weights.ssp126.2100]]="","",Table1[[#This Row],[mangrove.weights.ssp126.2100]]*Table1[[#This Row],[mangrove.mn.ssp126.2100]])</f>
        <v/>
      </c>
      <c r="AI317" s="7" t="e">
        <f t="shared" si="25"/>
        <v>#DIV/0!</v>
      </c>
      <c r="AL317" s="6" t="str">
        <f>IF(Table1[[#This Row],[seagrass.mn.ssp245.2050]]="","",(Table1[[#This Row],[seagrass.sd.ssp245.2050]]/Table1[[#This Row],[seagrass.mn.ssp245.2050]])^-1)</f>
        <v/>
      </c>
      <c r="AM317" s="6" t="str">
        <f>IF(Table1[[#This Row],[seagrass.weights.ssp245.2050]]="","",Table1[[#This Row],[seagrass.weights.ssp245.2050]]*Table1[[#This Row],[seagrass.mn.ssp245.2050]])</f>
        <v/>
      </c>
      <c r="AS317" s="5"/>
      <c r="AT317" s="8"/>
      <c r="AU317" s="8"/>
      <c r="AV317" s="7" t="e">
        <f t="shared" si="26"/>
        <v>#DIV/0!</v>
      </c>
      <c r="AX317" s="5"/>
      <c r="AY317" s="6"/>
      <c r="AZ317" s="6"/>
      <c r="BB317" s="5"/>
      <c r="BC317" s="8"/>
      <c r="BD317" s="8"/>
      <c r="BE317" s="5"/>
      <c r="BF317" s="5"/>
      <c r="BG317" s="6"/>
      <c r="BH317" s="6"/>
      <c r="BI317" s="7" t="e">
        <f t="shared" si="27"/>
        <v>#DIV/0!</v>
      </c>
      <c r="BK317" s="5"/>
      <c r="BL317" s="6"/>
      <c r="BM317" s="6"/>
      <c r="BO317" s="5"/>
      <c r="BP317" s="6"/>
      <c r="BQ317" s="6"/>
      <c r="BR317" s="5"/>
      <c r="BS317" s="5"/>
      <c r="BT317" s="6"/>
      <c r="BU317" s="6"/>
      <c r="BV317" s="7" t="e">
        <f t="shared" si="28"/>
        <v>#DIV/0!</v>
      </c>
      <c r="BX317" s="5"/>
      <c r="BY317" s="8"/>
      <c r="BZ317" s="8"/>
      <c r="CA317" s="5"/>
      <c r="CB317" s="5"/>
      <c r="CC317" s="8"/>
      <c r="CD317" s="8"/>
      <c r="CE317" s="5"/>
      <c r="CF317" s="5"/>
      <c r="CG317" s="12"/>
      <c r="CH317" s="17"/>
      <c r="CI317" s="9" t="e">
        <f t="shared" si="29"/>
        <v>#DIV/0!</v>
      </c>
      <c r="CJ317" s="5"/>
      <c r="CL317" s="5"/>
      <c r="CM317" s="5"/>
      <c r="CP317" s="5"/>
      <c r="CT317" s="5"/>
    </row>
    <row r="318" spans="1:98" x14ac:dyDescent="0.25">
      <c r="A318" s="5" t="s">
        <v>361</v>
      </c>
      <c r="B318" s="5">
        <v>40.08934</v>
      </c>
      <c r="C318" s="5">
        <v>-7.3211019999999998</v>
      </c>
      <c r="E318" s="5">
        <v>0</v>
      </c>
      <c r="G318" s="5">
        <v>0</v>
      </c>
      <c r="I318" s="5">
        <v>0</v>
      </c>
      <c r="L318" s="6" t="str">
        <f>IF(Table1[[#This Row],[seagrass.mn.ssp126.2050]]="","",(Table1[[#This Row],[seagrass.sd.ssp126.2050]]/Table1[[#This Row],[seagrass.mn.ssp126.2050]])^-1)</f>
        <v/>
      </c>
      <c r="M318" s="6" t="str">
        <f>IF(Table1[[#This Row],[seagrass.weights.ssp126.2050]]="","",Table1[[#This Row],[seagrass.weights.ssp126.2050]]*Table1[[#This Row],[seagrass.mn.ssp126.2050]])</f>
        <v/>
      </c>
      <c r="P318" s="6" t="str">
        <f>IF(Table1[[#This Row],[corals.mn.ssp126.2050]]="","",(Table1[[#This Row],[corals.sd.ssp126.2050]]/Table1[[#This Row],[corals.mn.ssp126.2050]])^-1)</f>
        <v/>
      </c>
      <c r="Q318" s="6" t="str">
        <f>IF(Table1[[#This Row],[coral.weights.ssp126.2050]]="","",Table1[[#This Row],[coral.weights.ssp126.2050]]*Table1[[#This Row],[corals.mn.ssp126.2050]])</f>
        <v/>
      </c>
      <c r="T318" s="6" t="str">
        <f>IF(Table1[[#This Row],[mangrove.mn.ssp126.2050]]="","",(Table1[[#This Row],[mangrove.sd.ssp126.2050]]/Table1[[#This Row],[mangrove.mn.ssp126.2050]])^-1)</f>
        <v/>
      </c>
      <c r="U318" s="6" t="str">
        <f>IF(Table1[[#This Row],[mangrove.weights.ssp126.2050]]="","",Table1[[#This Row],[mangrove.weights.ssp126.2050]]*Table1[[#This Row],[mangrove.mn.ssp126.2050]])</f>
        <v/>
      </c>
      <c r="V318" s="7" t="e">
        <f t="shared" si="24"/>
        <v>#DIV/0!</v>
      </c>
      <c r="Y318" s="6" t="str">
        <f>IF(Table1[[#This Row],[seagrass.mn.ssp126.2100]]="", "", (Table1[[#This Row],[seagrass.sd.ssp126.2100]]/Table1[[#This Row],[seagrass.mn.ssp126.2100]])^-1)</f>
        <v/>
      </c>
      <c r="Z318" s="6" t="str">
        <f>IF(Table1[[#This Row],[seagrass.weights.ssp126.2100]]="","", Table1[[#This Row],[seagrass.weights.ssp126.2100]]*Table1[[#This Row],[seagrass.mn.ssp126.2100]])</f>
        <v/>
      </c>
      <c r="AC318" s="6" t="str">
        <f>IF(Table1[[#This Row],[corals.mn.ssp126.2100]]="","",(Table1[[#This Row],[corals.sd.ssp126.2100]]/Table1[[#This Row],[corals.mn.ssp126.2100]])^-1)</f>
        <v/>
      </c>
      <c r="AD318" s="6" t="str">
        <f>IF( Table1[[#This Row],[Coral.weights.ssp126.2100]]="","", Table1[[#This Row],[Coral.weights.ssp126.2100]]*Table1[[#This Row],[corals.mn.ssp126.2100]])</f>
        <v/>
      </c>
      <c r="AG318" s="8" t="str">
        <f>IF(Table1[[#This Row],[mangrove.mn.ssp126.2100]]="","",(Table1[[#This Row],[mangrove.sd.ssp126.2100]]/Table1[[#This Row],[mangrove.mn.ssp126.2100]])^-1)</f>
        <v/>
      </c>
      <c r="AH318" s="6" t="str">
        <f>IF(Table1[[#This Row],[mangrove.weights.ssp126.2100]]="","",Table1[[#This Row],[mangrove.weights.ssp126.2100]]*Table1[[#This Row],[mangrove.mn.ssp126.2100]])</f>
        <v/>
      </c>
      <c r="AI318" s="7" t="e">
        <f t="shared" si="25"/>
        <v>#DIV/0!</v>
      </c>
      <c r="AL318" s="6" t="str">
        <f>IF(Table1[[#This Row],[seagrass.mn.ssp245.2050]]="","",(Table1[[#This Row],[seagrass.sd.ssp245.2050]]/Table1[[#This Row],[seagrass.mn.ssp245.2050]])^-1)</f>
        <v/>
      </c>
      <c r="AM318" s="6" t="str">
        <f>IF(Table1[[#This Row],[seagrass.weights.ssp245.2050]]="","",Table1[[#This Row],[seagrass.weights.ssp245.2050]]*Table1[[#This Row],[seagrass.mn.ssp245.2050]])</f>
        <v/>
      </c>
      <c r="AS318" s="5"/>
      <c r="AT318" s="8"/>
      <c r="AU318" s="8"/>
      <c r="AV318" s="7" t="e">
        <f t="shared" si="26"/>
        <v>#DIV/0!</v>
      </c>
      <c r="AX318" s="5"/>
      <c r="AY318" s="6"/>
      <c r="AZ318" s="6"/>
      <c r="BB318" s="5"/>
      <c r="BC318" s="8"/>
      <c r="BD318" s="8"/>
      <c r="BE318" s="5"/>
      <c r="BF318" s="5"/>
      <c r="BG318" s="6"/>
      <c r="BH318" s="6"/>
      <c r="BI318" s="7" t="e">
        <f t="shared" si="27"/>
        <v>#DIV/0!</v>
      </c>
      <c r="BK318" s="5"/>
      <c r="BL318" s="6"/>
      <c r="BM318" s="6"/>
      <c r="BO318" s="5"/>
      <c r="BP318" s="6"/>
      <c r="BQ318" s="6"/>
      <c r="BR318" s="5"/>
      <c r="BS318" s="5"/>
      <c r="BT318" s="6"/>
      <c r="BU318" s="6"/>
      <c r="BV318" s="7" t="e">
        <f t="shared" si="28"/>
        <v>#DIV/0!</v>
      </c>
      <c r="BX318" s="5"/>
      <c r="BY318" s="8"/>
      <c r="BZ318" s="8"/>
      <c r="CA318" s="5"/>
      <c r="CB318" s="5"/>
      <c r="CC318" s="8"/>
      <c r="CD318" s="8"/>
      <c r="CE318" s="5"/>
      <c r="CF318" s="5"/>
      <c r="CG318" s="12"/>
      <c r="CH318" s="17"/>
      <c r="CI318" s="9" t="e">
        <f t="shared" si="29"/>
        <v>#DIV/0!</v>
      </c>
      <c r="CJ318" s="5"/>
      <c r="CL318" s="5"/>
      <c r="CM318" s="5"/>
      <c r="CP318" s="5"/>
      <c r="CT318" s="5"/>
    </row>
    <row r="319" spans="1:98" x14ac:dyDescent="0.25">
      <c r="A319" s="5" t="s">
        <v>362</v>
      </c>
      <c r="B319" s="5">
        <v>39.08934</v>
      </c>
      <c r="C319" s="5">
        <v>-7.5711019999999998</v>
      </c>
      <c r="E319" s="5">
        <v>0</v>
      </c>
      <c r="G319" s="5">
        <v>0</v>
      </c>
      <c r="I319" s="5">
        <v>0</v>
      </c>
      <c r="L319" s="6" t="str">
        <f>IF(Table1[[#This Row],[seagrass.mn.ssp126.2050]]="","",(Table1[[#This Row],[seagrass.sd.ssp126.2050]]/Table1[[#This Row],[seagrass.mn.ssp126.2050]])^-1)</f>
        <v/>
      </c>
      <c r="M319" s="6" t="str">
        <f>IF(Table1[[#This Row],[seagrass.weights.ssp126.2050]]="","",Table1[[#This Row],[seagrass.weights.ssp126.2050]]*Table1[[#This Row],[seagrass.mn.ssp126.2050]])</f>
        <v/>
      </c>
      <c r="P319" s="6" t="str">
        <f>IF(Table1[[#This Row],[corals.mn.ssp126.2050]]="","",(Table1[[#This Row],[corals.sd.ssp126.2050]]/Table1[[#This Row],[corals.mn.ssp126.2050]])^-1)</f>
        <v/>
      </c>
      <c r="Q319" s="6" t="str">
        <f>IF(Table1[[#This Row],[coral.weights.ssp126.2050]]="","",Table1[[#This Row],[coral.weights.ssp126.2050]]*Table1[[#This Row],[corals.mn.ssp126.2050]])</f>
        <v/>
      </c>
      <c r="T319" s="6" t="str">
        <f>IF(Table1[[#This Row],[mangrove.mn.ssp126.2050]]="","",(Table1[[#This Row],[mangrove.sd.ssp126.2050]]/Table1[[#This Row],[mangrove.mn.ssp126.2050]])^-1)</f>
        <v/>
      </c>
      <c r="U319" s="6" t="str">
        <f>IF(Table1[[#This Row],[mangrove.weights.ssp126.2050]]="","",Table1[[#This Row],[mangrove.weights.ssp126.2050]]*Table1[[#This Row],[mangrove.mn.ssp126.2050]])</f>
        <v/>
      </c>
      <c r="V319" s="7" t="e">
        <f t="shared" si="24"/>
        <v>#DIV/0!</v>
      </c>
      <c r="Y319" s="6" t="str">
        <f>IF(Table1[[#This Row],[seagrass.mn.ssp126.2100]]="", "", (Table1[[#This Row],[seagrass.sd.ssp126.2100]]/Table1[[#This Row],[seagrass.mn.ssp126.2100]])^-1)</f>
        <v/>
      </c>
      <c r="Z319" s="6" t="str">
        <f>IF(Table1[[#This Row],[seagrass.weights.ssp126.2100]]="","", Table1[[#This Row],[seagrass.weights.ssp126.2100]]*Table1[[#This Row],[seagrass.mn.ssp126.2100]])</f>
        <v/>
      </c>
      <c r="AC319" s="6" t="str">
        <f>IF(Table1[[#This Row],[corals.mn.ssp126.2100]]="","",(Table1[[#This Row],[corals.sd.ssp126.2100]]/Table1[[#This Row],[corals.mn.ssp126.2100]])^-1)</f>
        <v/>
      </c>
      <c r="AD319" s="6" t="str">
        <f>IF( Table1[[#This Row],[Coral.weights.ssp126.2100]]="","", Table1[[#This Row],[Coral.weights.ssp126.2100]]*Table1[[#This Row],[corals.mn.ssp126.2100]])</f>
        <v/>
      </c>
      <c r="AG319" s="8" t="str">
        <f>IF(Table1[[#This Row],[mangrove.mn.ssp126.2100]]="","",(Table1[[#This Row],[mangrove.sd.ssp126.2100]]/Table1[[#This Row],[mangrove.mn.ssp126.2100]])^-1)</f>
        <v/>
      </c>
      <c r="AH319" s="6" t="str">
        <f>IF(Table1[[#This Row],[mangrove.weights.ssp126.2100]]="","",Table1[[#This Row],[mangrove.weights.ssp126.2100]]*Table1[[#This Row],[mangrove.mn.ssp126.2100]])</f>
        <v/>
      </c>
      <c r="AI319" s="7" t="e">
        <f t="shared" si="25"/>
        <v>#DIV/0!</v>
      </c>
      <c r="AL319" s="6" t="str">
        <f>IF(Table1[[#This Row],[seagrass.mn.ssp245.2050]]="","",(Table1[[#This Row],[seagrass.sd.ssp245.2050]]/Table1[[#This Row],[seagrass.mn.ssp245.2050]])^-1)</f>
        <v/>
      </c>
      <c r="AM319" s="6" t="str">
        <f>IF(Table1[[#This Row],[seagrass.weights.ssp245.2050]]="","",Table1[[#This Row],[seagrass.weights.ssp245.2050]]*Table1[[#This Row],[seagrass.mn.ssp245.2050]])</f>
        <v/>
      </c>
      <c r="AS319" s="5"/>
      <c r="AT319" s="8"/>
      <c r="AU319" s="8"/>
      <c r="AV319" s="7" t="e">
        <f t="shared" si="26"/>
        <v>#DIV/0!</v>
      </c>
      <c r="AX319" s="5"/>
      <c r="AY319" s="6"/>
      <c r="AZ319" s="6"/>
      <c r="BB319" s="5"/>
      <c r="BC319" s="8"/>
      <c r="BD319" s="8"/>
      <c r="BE319" s="5"/>
      <c r="BF319" s="5"/>
      <c r="BG319" s="6"/>
      <c r="BH319" s="6"/>
      <c r="BI319" s="7" t="e">
        <f t="shared" si="27"/>
        <v>#DIV/0!</v>
      </c>
      <c r="BK319" s="5"/>
      <c r="BL319" s="6"/>
      <c r="BM319" s="6"/>
      <c r="BO319" s="5"/>
      <c r="BP319" s="6"/>
      <c r="BQ319" s="6"/>
      <c r="BR319" s="5"/>
      <c r="BS319" s="5"/>
      <c r="BT319" s="6"/>
      <c r="BU319" s="6"/>
      <c r="BV319" s="7" t="e">
        <f t="shared" si="28"/>
        <v>#DIV/0!</v>
      </c>
      <c r="BX319" s="5"/>
      <c r="BY319" s="8"/>
      <c r="BZ319" s="8"/>
      <c r="CA319" s="5"/>
      <c r="CB319" s="5"/>
      <c r="CC319" s="8"/>
      <c r="CD319" s="8"/>
      <c r="CE319" s="5"/>
      <c r="CF319" s="5"/>
      <c r="CG319" s="12"/>
      <c r="CH319" s="17"/>
      <c r="CI319" s="9" t="e">
        <f t="shared" si="29"/>
        <v>#DIV/0!</v>
      </c>
      <c r="CJ319" s="5"/>
      <c r="CL319" s="5"/>
      <c r="CM319" s="5"/>
      <c r="CP319" s="5"/>
      <c r="CT319" s="5"/>
    </row>
    <row r="320" spans="1:98" x14ac:dyDescent="0.25">
      <c r="A320" s="5" t="s">
        <v>363</v>
      </c>
      <c r="B320" s="5">
        <v>39.33934</v>
      </c>
      <c r="C320" s="5">
        <v>-7.5711019999999998</v>
      </c>
      <c r="D320" s="5">
        <v>9070000</v>
      </c>
      <c r="E320" s="5">
        <v>1</v>
      </c>
      <c r="F320" s="5">
        <v>21660000</v>
      </c>
      <c r="G320" s="5">
        <v>1</v>
      </c>
      <c r="H320" s="5">
        <v>7960000</v>
      </c>
      <c r="I320" s="5">
        <v>1</v>
      </c>
      <c r="J320" s="5">
        <v>0.54845777950573971</v>
      </c>
      <c r="K320" s="5">
        <v>7.7957160523806513E-3</v>
      </c>
      <c r="L320" s="6">
        <f>IF(Table1[[#This Row],[seagrass.mn.ssp126.2050]]="","",(Table1[[#This Row],[seagrass.sd.ssp126.2050]]/Table1[[#This Row],[seagrass.mn.ssp126.2050]])^-1)</f>
        <v>70.353739902860099</v>
      </c>
      <c r="M320" s="6">
        <f>IF(Table1[[#This Row],[seagrass.weights.ssp126.2050]]="","",Table1[[#This Row],[seagrass.weights.ssp126.2050]]*Table1[[#This Row],[seagrass.mn.ssp126.2050]])</f>
        <v>38.586055967047002</v>
      </c>
      <c r="N320" s="5">
        <v>0.48744012839272088</v>
      </c>
      <c r="O320" s="5">
        <v>1.86473743064887E-2</v>
      </c>
      <c r="P320" s="6">
        <f>IF(Table1[[#This Row],[corals.mn.ssp126.2050]]="","",(Table1[[#This Row],[corals.sd.ssp126.2050]]/Table1[[#This Row],[corals.mn.ssp126.2050]])^-1)</f>
        <v>26.139880091488649</v>
      </c>
      <c r="Q320" s="6">
        <f>IF(Table1[[#This Row],[coral.weights.ssp126.2050]]="","",Table1[[#This Row],[coral.weights.ssp126.2050]]*Table1[[#This Row],[corals.mn.ssp126.2050]])</f>
        <v>12.741626507965556</v>
      </c>
      <c r="R320" s="5">
        <v>0.53393687881353991</v>
      </c>
      <c r="S320" s="5">
        <v>8.0897683962056488E-2</v>
      </c>
      <c r="T320" s="6">
        <f>IF(Table1[[#This Row],[mangrove.mn.ssp126.2050]]="","",(Table1[[#This Row],[mangrove.sd.ssp126.2050]]/Table1[[#This Row],[mangrove.mn.ssp126.2050]])^-1)</f>
        <v>6.6001503709793816</v>
      </c>
      <c r="U320" s="6">
        <f>IF(Table1[[#This Row],[mangrove.weights.ssp126.2050]]="","",Table1[[#This Row],[mangrove.weights.ssp126.2050]]*Table1[[#This Row],[mangrove.mn.ssp126.2050]])</f>
        <v>3.5240636887807586</v>
      </c>
      <c r="V320" s="7">
        <f t="shared" si="24"/>
        <v>0.53205684465140801</v>
      </c>
      <c r="W320" s="5">
        <v>0.54775542377808706</v>
      </c>
      <c r="X320" s="5">
        <v>4.8668989117998194E-3</v>
      </c>
      <c r="Y320" s="6">
        <f>IF(Table1[[#This Row],[seagrass.mn.ssp126.2100]]="", "", (Table1[[#This Row],[seagrass.sd.ssp126.2100]]/Table1[[#This Row],[seagrass.mn.ssp126.2100]])^-1)</f>
        <v>112.54711340933166</v>
      </c>
      <c r="Z320" s="6">
        <f>IF(Table1[[#This Row],[seagrass.weights.ssp126.2100]]="","", Table1[[#This Row],[seagrass.weights.ssp126.2100]]*Table1[[#This Row],[seagrass.mn.ssp126.2100]])</f>
        <v>61.648291800528888</v>
      </c>
      <c r="AA320" s="5">
        <v>0.4836899785152316</v>
      </c>
      <c r="AB320" s="5">
        <v>1.15565318226129E-2</v>
      </c>
      <c r="AC320" s="6">
        <f>IF(Table1[[#This Row],[corals.mn.ssp126.2100]]="","",(Table1[[#This Row],[corals.sd.ssp126.2100]]/Table1[[#This Row],[corals.mn.ssp126.2100]])^-1)</f>
        <v>41.854250560603802</v>
      </c>
      <c r="AD320" s="6">
        <f>IF( Table1[[#This Row],[Coral.weights.ssp126.2100]]="","", Table1[[#This Row],[Coral.weights.ssp126.2100]]*Table1[[#This Row],[corals.mn.ssp126.2100]])</f>
        <v>20.244481554429573</v>
      </c>
      <c r="AE320" s="5">
        <v>0.54644344539258016</v>
      </c>
      <c r="AF320" s="5">
        <v>9.0241536688478341E-2</v>
      </c>
      <c r="AG320" s="8">
        <f>IF(Table1[[#This Row],[mangrove.mn.ssp126.2100]]="","",(Table1[[#This Row],[mangrove.sd.ssp126.2100]]/Table1[[#This Row],[mangrove.mn.ssp126.2100]])^-1)</f>
        <v>6.0553428658794966</v>
      </c>
      <c r="AH320" s="6">
        <f>IF(Table1[[#This Row],[mangrove.weights.ssp126.2100]]="","",Table1[[#This Row],[mangrove.weights.ssp126.2100]]*Table1[[#This Row],[mangrove.mn.ssp126.2100]])</f>
        <v>3.3089024186645726</v>
      </c>
      <c r="AI320" s="7">
        <f t="shared" si="25"/>
        <v>0.53099479263777005</v>
      </c>
      <c r="AJ320" s="5">
        <v>0.62658747765408929</v>
      </c>
      <c r="AK320" s="5">
        <v>4.7975195980649908E-3</v>
      </c>
      <c r="AL320" s="6">
        <f>IF(Table1[[#This Row],[seagrass.mn.ssp245.2050]]="","",(Table1[[#This Row],[seagrass.sd.ssp245.2050]]/Table1[[#This Row],[seagrass.mn.ssp245.2050]])^-1)</f>
        <v>130.60654883136155</v>
      </c>
      <c r="AM320" s="6">
        <f>IF(Table1[[#This Row],[seagrass.weights.ssp245.2050]]="","",Table1[[#This Row],[seagrass.weights.ssp245.2050]]*Table1[[#This Row],[seagrass.mn.ssp245.2050]])</f>
        <v>81.83642799734848</v>
      </c>
      <c r="AN320" s="5">
        <v>0.62675814304215516</v>
      </c>
      <c r="AO320" s="5">
        <v>4.533258862719749E-3</v>
      </c>
      <c r="AP320" s="6">
        <f>(Table1[[#This Row],[corals.sd.ssp245.2050]]/Table1[[#This Row],[corals.mn.ssp245.2050]])^-1</f>
        <v>138.25774393702477</v>
      </c>
      <c r="AQ320" s="6">
        <f>Table1[[#This Row],[coral.weights.ssp245.2050]]*Table1[[#This Row],[corals.mn.ssp245.2050]]</f>
        <v>86.654166851167432</v>
      </c>
      <c r="AR320" s="5">
        <v>0.48235211088102181</v>
      </c>
      <c r="AS320" s="5">
        <v>1.507280724260654E-2</v>
      </c>
      <c r="AT320" s="8">
        <f>(Table1[[#This Row],[mangrove.sd.ssp245.2050]]/Table1[[#This Row],[mangrove.mn.ssp245.2050]])^-1</f>
        <v>32.001478100081421</v>
      </c>
      <c r="AU320" s="8">
        <f>Table1[[#This Row],[mangrove.mn.ssp245.2050]]*Table1[[#This Row],[mangrove.weights.ssp245.2050]]</f>
        <v>15.435980512887065</v>
      </c>
      <c r="AV320" s="7">
        <f t="shared" si="26"/>
        <v>0.61132436179259442</v>
      </c>
      <c r="AW320" s="5">
        <v>0.62658747765408929</v>
      </c>
      <c r="AX320" s="5">
        <v>4.7975195980649908E-3</v>
      </c>
      <c r="AY320" s="6">
        <f>(Table1[[#This Row],[seagrass.sd.ssp245.2100]]/Table1[[#This Row],[seagrass.mn.ssp245.2100]])^-1</f>
        <v>130.60654883136155</v>
      </c>
      <c r="AZ320" s="6">
        <f>Table1[[#This Row],[seagrass.weights.ssp245.2100]]*Table1[[#This Row],[seagrass.mn.ssp245.2100]]</f>
        <v>81.83642799734848</v>
      </c>
      <c r="BA320" s="5">
        <v>0.62675814304215516</v>
      </c>
      <c r="BB320" s="5">
        <v>4.533258862719749E-3</v>
      </c>
      <c r="BC320" s="8">
        <f>(Table1[[#This Row],[corals.sd.ssp245.2100]]/Table1[[#This Row],[corals.mn.ssp245.2100]])^-1</f>
        <v>138.25774393702477</v>
      </c>
      <c r="BD320" s="8">
        <f>Table1[[#This Row],[corals.weights.ssp245.2100]]*Table1[[#This Row],[corals.mn.ssp245.2100]]</f>
        <v>86.654166851167432</v>
      </c>
      <c r="BE320" s="5">
        <v>0.49273974765482131</v>
      </c>
      <c r="BF320" s="5">
        <v>5.3604903480672884E-3</v>
      </c>
      <c r="BG320" s="6">
        <f>(Table1[[#This Row],[mangrove.sd.ssp245.2100]]/Table1[[#This Row],[mangrove.mn.ssp245.2100]])^-1</f>
        <v>91.920648235562524</v>
      </c>
      <c r="BH320" s="6">
        <f>Table1[[#This Row],[mangrove.weights.ssp245.2100]]*Table1[[#This Row],[mangrove.mn.ssp245.2100]]</f>
        <v>45.292957015858676</v>
      </c>
      <c r="BI320" s="7">
        <f t="shared" si="27"/>
        <v>0.59255120590533383</v>
      </c>
      <c r="BJ320" s="5">
        <v>0.63085395941848521</v>
      </c>
      <c r="BK320" s="5">
        <v>3.6586381549430281E-3</v>
      </c>
      <c r="BL320" s="6">
        <f>(Table1[[#This Row],[seagrass.sd.ssp370.2050]]/Table1[[#This Row],[seagrass.mn.ssp370.2050]])^-1</f>
        <v>172.42862855026144</v>
      </c>
      <c r="BM320" s="6">
        <f>Table1[[#This Row],[seagrass.mn.ssp370.2050]]*Table1[[#This Row],[seagrass.weights.ssp370.2050]]</f>
        <v>108.77728303803168</v>
      </c>
      <c r="BN320" s="5">
        <v>0.63409024334124853</v>
      </c>
      <c r="BO320" s="5">
        <v>5.8358968209380772E-3</v>
      </c>
      <c r="BP320" s="6">
        <f>(Table1[[#This Row],[corals.sd.ssp370.2050]]/Table1[[#This Row],[corals.mn.ssp370.2050]])^-1</f>
        <v>108.65343627499624</v>
      </c>
      <c r="BQ320" s="6">
        <f>Table1[[#This Row],[corals.weights.ssp370.2050]]*Table1[[#This Row],[corals.mn.ssp370.2050]]</f>
        <v>68.896083847475211</v>
      </c>
      <c r="BR320" s="5">
        <v>0.48027729778336248</v>
      </c>
      <c r="BS320" s="5">
        <v>2.227318294201569E-2</v>
      </c>
      <c r="BT320" s="6">
        <f>(Table1[[#This Row],[mangrove.sd.ssp370.2050]]/Table1[[#This Row],[mangrove.mn.ssp370.2050]])^-1</f>
        <v>21.563029362874623</v>
      </c>
      <c r="BU320" s="6">
        <f>Table1[[#This Row],[mangrove.weights.ssp370.2050]]*Table1[[#This Row],[mangrove.mn.ssp370.2050]]</f>
        <v>10.356233474424725</v>
      </c>
      <c r="BV320" s="7">
        <f t="shared" si="28"/>
        <v>0.62128745507781924</v>
      </c>
      <c r="BW320" s="5">
        <v>0.63085395941848521</v>
      </c>
      <c r="BX320" s="5">
        <v>3.6586381549430281E-3</v>
      </c>
      <c r="BY320" s="8">
        <f>(Table1[[#This Row],[seagrass.sd.ssp370.2100]]/Table1[[#This Row],[seagrass.mn.ssp370.2100]])^-1</f>
        <v>172.42862855026144</v>
      </c>
      <c r="BZ320" s="8">
        <f>Table1[[#This Row],[seagrass.imp.ssp370.2100]]*Table1[[#This Row],[seagrass.mn.ssp370.2100]]</f>
        <v>108.77728303803168</v>
      </c>
      <c r="CA320" s="5">
        <v>0.63409024334124853</v>
      </c>
      <c r="CB320" s="5">
        <v>5.8358968209380772E-3</v>
      </c>
      <c r="CC320" s="8">
        <f>(Table1[[#This Row],[corals.sd.ssp370.2100]]/Table1[[#This Row],[corals.mn.ssp370.2100]])^-1</f>
        <v>108.65343627499624</v>
      </c>
      <c r="CD320" s="8">
        <f>Table1[[#This Row],[corals.weights.ssp370.2100]]*Table1[[#This Row],[corals.mn.ssp370.2100]]</f>
        <v>68.896083847475211</v>
      </c>
      <c r="CE320" s="5">
        <v>0.48543863241297358</v>
      </c>
      <c r="CF320" s="5">
        <v>1.3225402527830259E-2</v>
      </c>
      <c r="CG320" s="12">
        <f>(Table1[[#This Row],[mangrove.sd.ssp370.2100]]/Table1[[#This Row],[mangrove.mn.ssp370.2100]])^-1</f>
        <v>36.705017589556419</v>
      </c>
      <c r="CH320" s="17">
        <f>Table1[[#This Row],[mangrove.weights.ssp370.2100]]*Table1[[#This Row],[mangrove.mn.ssp370.2100]]</f>
        <v>17.818033541368408</v>
      </c>
      <c r="CI320" s="9">
        <f t="shared" si="29"/>
        <v>0.61516471639239356</v>
      </c>
      <c r="CJ320" s="5"/>
      <c r="CL320" s="5"/>
      <c r="CM320" s="5"/>
      <c r="CP320" s="5"/>
      <c r="CT320" s="5"/>
    </row>
    <row r="321" spans="1:98" x14ac:dyDescent="0.25">
      <c r="A321" s="5" t="s">
        <v>364</v>
      </c>
      <c r="B321" s="5">
        <v>39.58934</v>
      </c>
      <c r="C321" s="5">
        <v>-7.5711019999999998</v>
      </c>
      <c r="D321" s="5">
        <v>40140000</v>
      </c>
      <c r="E321" s="5">
        <v>1</v>
      </c>
      <c r="F321" s="5">
        <v>37790000</v>
      </c>
      <c r="G321" s="5">
        <v>1</v>
      </c>
      <c r="I321" s="5">
        <v>0</v>
      </c>
      <c r="J321" s="5">
        <v>0.54740821133305273</v>
      </c>
      <c r="K321" s="5">
        <v>3.120230461168445E-2</v>
      </c>
      <c r="L321" s="6">
        <f>IF(Table1[[#This Row],[seagrass.mn.ssp126.2050]]="","",(Table1[[#This Row],[seagrass.sd.ssp126.2050]]/Table1[[#This Row],[seagrass.mn.ssp126.2050]])^-1)</f>
        <v>17.543839089631302</v>
      </c>
      <c r="M321" s="6">
        <f>IF(Table1[[#This Row],[seagrass.weights.ssp126.2050]]="","",Table1[[#This Row],[seagrass.weights.ssp126.2050]]*Table1[[#This Row],[seagrass.mn.ssp126.2050]])</f>
        <v>9.6036415759699629</v>
      </c>
      <c r="N321" s="5">
        <v>0.56265104249803488</v>
      </c>
      <c r="O321" s="5">
        <v>3.9625569813028977E-2</v>
      </c>
      <c r="P321" s="6">
        <f>IF(Table1[[#This Row],[corals.mn.ssp126.2050]]="","",(Table1[[#This Row],[corals.sd.ssp126.2050]]/Table1[[#This Row],[corals.mn.ssp126.2050]])^-1)</f>
        <v>14.199191207921354</v>
      </c>
      <c r="Q321" s="6">
        <f>IF(Table1[[#This Row],[coral.weights.ssp126.2050]]="","",Table1[[#This Row],[coral.weights.ssp126.2050]]*Table1[[#This Row],[corals.mn.ssp126.2050]])</f>
        <v>7.9891897357658808</v>
      </c>
      <c r="T321" s="6" t="str">
        <f>IF(Table1[[#This Row],[mangrove.mn.ssp126.2050]]="","",(Table1[[#This Row],[mangrove.sd.ssp126.2050]]/Table1[[#This Row],[mangrove.mn.ssp126.2050]])^-1)</f>
        <v/>
      </c>
      <c r="U321" s="6" t="str">
        <f>IF(Table1[[#This Row],[mangrove.weights.ssp126.2050]]="","",Table1[[#This Row],[mangrove.weights.ssp126.2050]]*Table1[[#This Row],[mangrove.mn.ssp126.2050]])</f>
        <v/>
      </c>
      <c r="V321" s="7">
        <f t="shared" si="24"/>
        <v>0.55422658601980501</v>
      </c>
      <c r="W321" s="5">
        <v>0.54460053526273411</v>
      </c>
      <c r="X321" s="5">
        <v>2.912948468595326E-2</v>
      </c>
      <c r="Y321" s="6">
        <f>IF(Table1[[#This Row],[seagrass.mn.ssp126.2100]]="", "", (Table1[[#This Row],[seagrass.sd.ssp126.2100]]/Table1[[#This Row],[seagrass.mn.ssp126.2100]])^-1)</f>
        <v>18.695852025331224</v>
      </c>
      <c r="Z321" s="6">
        <f>IF(Table1[[#This Row],[seagrass.weights.ssp126.2100]]="","", Table1[[#This Row],[seagrass.weights.ssp126.2100]]*Table1[[#This Row],[seagrass.mn.ssp126.2100]])</f>
        <v>10.181771020188256</v>
      </c>
      <c r="AA321" s="5">
        <v>0.56663435387716388</v>
      </c>
      <c r="AB321" s="5">
        <v>3.8026040515911123E-2</v>
      </c>
      <c r="AC321" s="6">
        <f>IF(Table1[[#This Row],[corals.mn.ssp126.2100]]="","",(Table1[[#This Row],[corals.sd.ssp126.2100]]/Table1[[#This Row],[corals.mn.ssp126.2100]])^-1)</f>
        <v>14.901218906556121</v>
      </c>
      <c r="AD321" s="6">
        <f>IF( Table1[[#This Row],[Coral.weights.ssp126.2100]]="","", Table1[[#This Row],[Coral.weights.ssp126.2100]]*Table1[[#This Row],[corals.mn.ssp126.2100]])</f>
        <v>8.4435425470986054</v>
      </c>
      <c r="AG321" s="8" t="str">
        <f>IF(Table1[[#This Row],[mangrove.mn.ssp126.2100]]="","",(Table1[[#This Row],[mangrove.sd.ssp126.2100]]/Table1[[#This Row],[mangrove.mn.ssp126.2100]])^-1)</f>
        <v/>
      </c>
      <c r="AH321" s="6" t="str">
        <f>IF(Table1[[#This Row],[mangrove.weights.ssp126.2100]]="","",Table1[[#This Row],[mangrove.weights.ssp126.2100]]*Table1[[#This Row],[mangrove.mn.ssp126.2100]])</f>
        <v/>
      </c>
      <c r="AI321" s="7">
        <f t="shared" si="25"/>
        <v>0.55437313583218861</v>
      </c>
      <c r="AJ321" s="5">
        <v>0.52669993593778586</v>
      </c>
      <c r="AK321" s="5">
        <v>7.6044213326088407E-3</v>
      </c>
      <c r="AL321" s="6">
        <f>IF(Table1[[#This Row],[seagrass.mn.ssp245.2050]]="","",(Table1[[#This Row],[seagrass.sd.ssp245.2050]]/Table1[[#This Row],[seagrass.mn.ssp245.2050]])^-1)</f>
        <v>69.262329492346979</v>
      </c>
      <c r="AM321" s="6">
        <f>IF(Table1[[#This Row],[seagrass.weights.ssp245.2050]]="","",Table1[[#This Row],[seagrass.weights.ssp245.2050]]*Table1[[#This Row],[seagrass.mn.ssp245.2050]])</f>
        <v>36.480464506520967</v>
      </c>
      <c r="AN321" s="5">
        <v>0.54816517272738119</v>
      </c>
      <c r="AO321" s="5">
        <v>1.0091614949156299E-2</v>
      </c>
      <c r="AP321" s="6">
        <f>(Table1[[#This Row],[corals.sd.ssp245.2050]]/Table1[[#This Row],[corals.mn.ssp245.2050]])^-1</f>
        <v>54.318875174008703</v>
      </c>
      <c r="AQ321" s="6">
        <f>Table1[[#This Row],[coral.weights.ssp245.2050]]*Table1[[#This Row],[corals.mn.ssp245.2050]]</f>
        <v>29.775715592117539</v>
      </c>
      <c r="AS321" s="5"/>
      <c r="AT321" s="8"/>
      <c r="AU321" s="8"/>
      <c r="AV321" s="7">
        <f t="shared" si="26"/>
        <v>0.53613476480923472</v>
      </c>
      <c r="AW321" s="5">
        <v>0.53817623390468228</v>
      </c>
      <c r="AX321" s="5">
        <v>2.883743640252305E-3</v>
      </c>
      <c r="AY321" s="6">
        <f>(Table1[[#This Row],[seagrass.sd.ssp245.2100]]/Table1[[#This Row],[seagrass.mn.ssp245.2100]])^-1</f>
        <v>186.62415978751707</v>
      </c>
      <c r="AZ321" s="6">
        <f>Table1[[#This Row],[seagrass.weights.ssp245.2100]]*Table1[[#This Row],[seagrass.mn.ssp245.2100]]</f>
        <v>100.43668747007159</v>
      </c>
      <c r="BA321" s="5">
        <v>0.56589930554234469</v>
      </c>
      <c r="BB321" s="5">
        <v>1.8924078273489201E-3</v>
      </c>
      <c r="BC321" s="8">
        <f>(Table1[[#This Row],[corals.sd.ssp245.2100]]/Table1[[#This Row],[corals.mn.ssp245.2100]])^-1</f>
        <v>299.03665444837793</v>
      </c>
      <c r="BD321" s="8">
        <f>Table1[[#This Row],[corals.weights.ssp245.2100]]*Table1[[#This Row],[corals.mn.ssp245.2100]]</f>
        <v>169.22463508404317</v>
      </c>
      <c r="BE321" s="5"/>
      <c r="BF321" s="5"/>
      <c r="BG321" s="6"/>
      <c r="BH321" s="6"/>
      <c r="BI321" s="7">
        <f t="shared" si="27"/>
        <v>0.55524620197818741</v>
      </c>
      <c r="BJ321" s="5">
        <v>0.56875725723939352</v>
      </c>
      <c r="BK321" s="5">
        <v>1.010194347211502E-3</v>
      </c>
      <c r="BL321" s="6">
        <f>(Table1[[#This Row],[seagrass.sd.ssp370.2050]]/Table1[[#This Row],[seagrass.mn.ssp370.2050]])^-1</f>
        <v>563.01765972989961</v>
      </c>
      <c r="BM321" s="6">
        <f>Table1[[#This Row],[seagrass.mn.ssp370.2050]]*Table1[[#This Row],[seagrass.weights.ssp370.2050]]</f>
        <v>320.22037992531983</v>
      </c>
      <c r="BN321" s="5">
        <v>0.59067336679299332</v>
      </c>
      <c r="BO321" s="5">
        <v>2.0088043324137011E-3</v>
      </c>
      <c r="BP321" s="6">
        <f>(Table1[[#This Row],[corals.sd.ssp370.2050]]/Table1[[#This Row],[corals.mn.ssp370.2050]])^-1</f>
        <v>294.04226049396419</v>
      </c>
      <c r="BQ321" s="6">
        <f>Table1[[#This Row],[corals.weights.ssp370.2050]]*Table1[[#This Row],[corals.mn.ssp370.2050]]</f>
        <v>173.6829319853922</v>
      </c>
      <c r="BR321" s="5"/>
      <c r="BS321" s="5"/>
      <c r="BT321" s="6"/>
      <c r="BU321" s="6"/>
      <c r="BV321" s="7">
        <f t="shared" si="28"/>
        <v>0.57627629090589672</v>
      </c>
      <c r="BW321" s="5">
        <v>0.56875725723939352</v>
      </c>
      <c r="BX321" s="5">
        <v>1.010194347211502E-3</v>
      </c>
      <c r="BY321" s="8">
        <f>(Table1[[#This Row],[seagrass.sd.ssp370.2100]]/Table1[[#This Row],[seagrass.mn.ssp370.2100]])^-1</f>
        <v>563.01765972989961</v>
      </c>
      <c r="BZ321" s="8">
        <f>Table1[[#This Row],[seagrass.imp.ssp370.2100]]*Table1[[#This Row],[seagrass.mn.ssp370.2100]]</f>
        <v>320.22037992531983</v>
      </c>
      <c r="CA321" s="5">
        <v>0.59067336679299332</v>
      </c>
      <c r="CB321" s="5">
        <v>2.0088043324137011E-3</v>
      </c>
      <c r="CC321" s="8">
        <f>(Table1[[#This Row],[corals.sd.ssp370.2100]]/Table1[[#This Row],[corals.mn.ssp370.2100]])^-1</f>
        <v>294.04226049396419</v>
      </c>
      <c r="CD321" s="8">
        <f>Table1[[#This Row],[corals.weights.ssp370.2100]]*Table1[[#This Row],[corals.mn.ssp370.2100]]</f>
        <v>173.6829319853922</v>
      </c>
      <c r="CE321" s="5"/>
      <c r="CF321" s="5"/>
      <c r="CG321" s="12"/>
      <c r="CH321" s="17"/>
      <c r="CI321" s="9">
        <f t="shared" si="29"/>
        <v>0.57627629090589672</v>
      </c>
      <c r="CJ321" s="5"/>
      <c r="CL321" s="5"/>
      <c r="CM321" s="5"/>
      <c r="CP321" s="5"/>
      <c r="CT321" s="5"/>
    </row>
    <row r="322" spans="1:98" x14ac:dyDescent="0.25">
      <c r="A322" s="5" t="s">
        <v>365</v>
      </c>
      <c r="B322" s="5">
        <v>39.83934</v>
      </c>
      <c r="C322" s="5">
        <v>-7.5711019999999998</v>
      </c>
      <c r="D322" s="5">
        <v>9750000</v>
      </c>
      <c r="E322" s="5">
        <v>1</v>
      </c>
      <c r="F322" s="5">
        <v>6940000</v>
      </c>
      <c r="G322" s="5">
        <v>1</v>
      </c>
      <c r="H322" s="5">
        <v>510000</v>
      </c>
      <c r="I322" s="5">
        <v>1</v>
      </c>
      <c r="J322" s="5">
        <v>0.45207053841864231</v>
      </c>
      <c r="K322" s="5">
        <v>2.2418661755277899E-2</v>
      </c>
      <c r="L322" s="6">
        <f>IF(Table1[[#This Row],[seagrass.mn.ssp126.2050]]="","",(Table1[[#This Row],[seagrass.sd.ssp126.2050]]/Table1[[#This Row],[seagrass.mn.ssp126.2050]])^-1)</f>
        <v>20.164920785791949</v>
      </c>
      <c r="M322" s="6">
        <f>IF(Table1[[#This Row],[seagrass.weights.ssp126.2050]]="","",Table1[[#This Row],[seagrass.weights.ssp126.2050]]*Table1[[#This Row],[seagrass.mn.ssp126.2050]])</f>
        <v>9.1159665968022381</v>
      </c>
      <c r="N322" s="5">
        <v>0.47165284111712158</v>
      </c>
      <c r="O322" s="5">
        <v>1.793528900903716E-2</v>
      </c>
      <c r="P322" s="6">
        <f>IF(Table1[[#This Row],[corals.mn.ssp126.2050]]="","",(Table1[[#This Row],[corals.sd.ssp126.2050]]/Table1[[#This Row],[corals.mn.ssp126.2050]])^-1)</f>
        <v>26.297476493379456</v>
      </c>
      <c r="Q322" s="6">
        <f>IF(Table1[[#This Row],[coral.weights.ssp126.2050]]="","",Table1[[#This Row],[coral.weights.ssp126.2050]]*Table1[[#This Row],[corals.mn.ssp126.2050]])</f>
        <v>12.40327950231314</v>
      </c>
      <c r="R322" s="5">
        <v>0.45990321222630698</v>
      </c>
      <c r="S322" s="5">
        <v>0.12195400551661099</v>
      </c>
      <c r="T322" s="6">
        <f>IF(Table1[[#This Row],[mangrove.mn.ssp126.2050]]="","",(Table1[[#This Row],[mangrove.sd.ssp126.2050]]/Table1[[#This Row],[mangrove.mn.ssp126.2050]])^-1)</f>
        <v>3.7711201881242431</v>
      </c>
      <c r="U322" s="6">
        <f>IF(Table1[[#This Row],[mangrove.weights.ssp126.2050]]="","",Table1[[#This Row],[mangrove.weights.ssp126.2050]]*Table1[[#This Row],[mangrove.mn.ssp126.2050]])</f>
        <v>1.7343502882098145</v>
      </c>
      <c r="V322" s="7">
        <f t="shared" ref="V322:V385" si="30">SUM(U322,Q322,M322)/SUM(T322,P322,L322)</f>
        <v>0.46290997644081688</v>
      </c>
      <c r="W322" s="5">
        <v>0.47647053156095243</v>
      </c>
      <c r="X322" s="5">
        <v>3.3275693381930857E-2</v>
      </c>
      <c r="Y322" s="6">
        <f>IF(Table1[[#This Row],[seagrass.mn.ssp126.2100]]="", "", (Table1[[#This Row],[seagrass.sd.ssp126.2100]]/Table1[[#This Row],[seagrass.mn.ssp126.2100]])^-1)</f>
        <v>14.318876126550748</v>
      </c>
      <c r="Z322" s="6">
        <f>IF(Table1[[#This Row],[seagrass.weights.ssp126.2100]]="","", Table1[[#This Row],[seagrass.weights.ssp126.2100]]*Table1[[#This Row],[seagrass.mn.ssp126.2100]])</f>
        <v>6.8225225193730665</v>
      </c>
      <c r="AA322" s="5">
        <v>0.49372968531139488</v>
      </c>
      <c r="AB322" s="5">
        <v>1.506339634598902E-2</v>
      </c>
      <c r="AC322" s="6">
        <f>IF(Table1[[#This Row],[corals.mn.ssp126.2100]]="","",(Table1[[#This Row],[corals.sd.ssp126.2100]]/Table1[[#This Row],[corals.mn.ssp126.2100]])^-1)</f>
        <v>32.776783799017672</v>
      </c>
      <c r="AD322" s="6">
        <f>IF( Table1[[#This Row],[Coral.weights.ssp126.2100]]="","", Table1[[#This Row],[Coral.weights.ssp126.2100]]*Table1[[#This Row],[corals.mn.ssp126.2100]])</f>
        <v>16.182871150608619</v>
      </c>
      <c r="AE322" s="5">
        <v>0.45700681541697508</v>
      </c>
      <c r="AF322" s="5">
        <v>0.13549471703168239</v>
      </c>
      <c r="AG322" s="8">
        <f>IF(Table1[[#This Row],[mangrove.mn.ssp126.2100]]="","",(Table1[[#This Row],[mangrove.sd.ssp126.2100]]/Table1[[#This Row],[mangrove.mn.ssp126.2100]])^-1)</f>
        <v>3.3728755292364228</v>
      </c>
      <c r="AH322" s="6">
        <f>IF(Table1[[#This Row],[mangrove.weights.ssp126.2100]]="","",Table1[[#This Row],[mangrove.weights.ssp126.2100]]*Table1[[#This Row],[mangrove.mn.ssp126.2100]])</f>
        <v>1.5414271044141821</v>
      </c>
      <c r="AI322" s="7">
        <f t="shared" ref="AI322:AI385" si="31">SUM(AH322,AD322,Z322)/SUM(Y322,AC322,AG322)</f>
        <v>0.48637870215944407</v>
      </c>
      <c r="AJ322" s="5">
        <v>0.41819780715255811</v>
      </c>
      <c r="AK322" s="5">
        <v>1.0407926714188431E-3</v>
      </c>
      <c r="AL322" s="6">
        <f>IF(Table1[[#This Row],[seagrass.mn.ssp245.2050]]="","",(Table1[[#This Row],[seagrass.sd.ssp245.2050]]/Table1[[#This Row],[seagrass.mn.ssp245.2050]])^-1)</f>
        <v>401.80702519979985</v>
      </c>
      <c r="AM322" s="6">
        <f>IF(Table1[[#This Row],[seagrass.weights.ssp245.2050]]="","",Table1[[#This Row],[seagrass.weights.ssp245.2050]]*Table1[[#This Row],[seagrass.mn.ssp245.2050]])</f>
        <v>168.03481683704896</v>
      </c>
      <c r="AN322" s="5">
        <v>0.43537505008874339</v>
      </c>
      <c r="AO322" s="5">
        <v>1.1328579981802081E-2</v>
      </c>
      <c r="AP322" s="6">
        <f>(Table1[[#This Row],[corals.sd.ssp245.2050]]/Table1[[#This Row],[corals.mn.ssp245.2050]])^-1</f>
        <v>38.43156430798193</v>
      </c>
      <c r="AQ322" s="6">
        <f>Table1[[#This Row],[coral.weights.ssp245.2050]]*Table1[[#This Row],[corals.mn.ssp245.2050]]</f>
        <v>16.732144235576396</v>
      </c>
      <c r="AR322" s="5">
        <v>0.4612521787498215</v>
      </c>
      <c r="AS322" s="5">
        <v>0.14502774411392369</v>
      </c>
      <c r="AT322" s="8">
        <f>(Table1[[#This Row],[mangrove.sd.ssp245.2050]]/Table1[[#This Row],[mangrove.mn.ssp245.2050]])^-1</f>
        <v>3.1804409671262204</v>
      </c>
      <c r="AU322" s="8">
        <f>Table1[[#This Row],[mangrove.mn.ssp245.2050]]*Table1[[#This Row],[mangrove.weights.ssp245.2050]]</f>
        <v>1.4669853254721585</v>
      </c>
      <c r="AV322" s="7">
        <f t="shared" si="26"/>
        <v>0.41999538494917177</v>
      </c>
      <c r="AW322" s="5">
        <v>0.4355060482637455</v>
      </c>
      <c r="AX322" s="5">
        <v>3.004591756400971E-3</v>
      </c>
      <c r="AY322" s="6">
        <f>(Table1[[#This Row],[seagrass.sd.ssp245.2100]]/Table1[[#This Row],[seagrass.mn.ssp245.2100]])^-1</f>
        <v>144.94682924425425</v>
      </c>
      <c r="AZ322" s="6">
        <f>Table1[[#This Row],[seagrass.weights.ssp245.2100]]*Table1[[#This Row],[seagrass.mn.ssp245.2100]]</f>
        <v>63.125220812525065</v>
      </c>
      <c r="BA322" s="5">
        <v>0.46536500125263308</v>
      </c>
      <c r="BB322" s="5">
        <v>3.6061984528447171E-3</v>
      </c>
      <c r="BC322" s="8">
        <f>(Table1[[#This Row],[corals.sd.ssp245.2100]]/Table1[[#This Row],[corals.mn.ssp245.2100]])^-1</f>
        <v>129.04586570534798</v>
      </c>
      <c r="BD322" s="8">
        <f>Table1[[#This Row],[corals.weights.ssp245.2100]]*Table1[[#This Row],[corals.mn.ssp245.2100]]</f>
        <v>60.053429455616381</v>
      </c>
      <c r="BE322" s="5">
        <v>0.4556582866458308</v>
      </c>
      <c r="BF322" s="5">
        <v>0.1699515425859163</v>
      </c>
      <c r="BG322" s="6">
        <f>(Table1[[#This Row],[mangrove.sd.ssp245.2100]]/Table1[[#This Row],[mangrove.mn.ssp245.2100]])^-1</f>
        <v>2.6811070950737621</v>
      </c>
      <c r="BH322" s="6">
        <f>Table1[[#This Row],[mangrove.weights.ssp245.2100]]*Table1[[#This Row],[mangrove.mn.ssp245.2100]]</f>
        <v>1.2216686652552911</v>
      </c>
      <c r="BI322" s="7">
        <f t="shared" si="27"/>
        <v>0.44962811084408039</v>
      </c>
      <c r="BJ322" s="5">
        <v>0.39385572960407311</v>
      </c>
      <c r="BK322" s="5">
        <v>1.1157102511375871E-3</v>
      </c>
      <c r="BL322" s="6">
        <f>(Table1[[#This Row],[seagrass.sd.ssp370.2050]]/Table1[[#This Row],[seagrass.mn.ssp370.2050]])^-1</f>
        <v>353.00897271715007</v>
      </c>
      <c r="BM322" s="6">
        <f>Table1[[#This Row],[seagrass.mn.ssp370.2050]]*Table1[[#This Row],[seagrass.weights.ssp370.2050]]</f>
        <v>139.03460650629748</v>
      </c>
      <c r="BN322" s="5">
        <v>0.43610521875075831</v>
      </c>
      <c r="BO322" s="5">
        <v>9.4241761406347918E-4</v>
      </c>
      <c r="BP322" s="6">
        <f>(Table1[[#This Row],[corals.sd.ssp370.2050]]/Table1[[#This Row],[corals.mn.ssp370.2050]])^-1</f>
        <v>462.75155752912661</v>
      </c>
      <c r="BQ322" s="6">
        <f>Table1[[#This Row],[corals.weights.ssp370.2050]]*Table1[[#This Row],[corals.mn.ssp370.2050]]</f>
        <v>201.80836922349388</v>
      </c>
      <c r="BR322" s="5">
        <v>0.47854049826344658</v>
      </c>
      <c r="BS322" s="5">
        <v>0.13695875694582549</v>
      </c>
      <c r="BT322" s="6">
        <f>(Table1[[#This Row],[mangrove.sd.ssp370.2050]]/Table1[[#This Row],[mangrove.mn.ssp370.2050]])^-1</f>
        <v>3.4940482006034483</v>
      </c>
      <c r="BU322" s="6">
        <f>Table1[[#This Row],[mangrove.weights.ssp370.2050]]*Table1[[#This Row],[mangrove.mn.ssp370.2050]]</f>
        <v>1.6720435668732732</v>
      </c>
      <c r="BV322" s="7">
        <f t="shared" si="28"/>
        <v>0.41808130013260952</v>
      </c>
      <c r="BW322" s="5">
        <v>0.38988649729939018</v>
      </c>
      <c r="BX322" s="5">
        <f>NonZeroMin!$C$19</f>
        <v>9.4033807947367773E-4</v>
      </c>
      <c r="BY322" s="8">
        <f>(Table1[[#This Row],[seagrass.sd.ssp370.2100]]/Table1[[#This Row],[seagrass.mn.ssp370.2100]])^-1</f>
        <v>414.62374629943298</v>
      </c>
      <c r="BZ322" s="8">
        <f>Table1[[#This Row],[seagrass.imp.ssp370.2100]]*Table1[[#This Row],[seagrass.mn.ssp370.2100]]</f>
        <v>161.65620014183691</v>
      </c>
      <c r="CA322" s="5">
        <v>0.430069426860344</v>
      </c>
      <c r="CB322" s="5">
        <v>1.908420700772791E-3</v>
      </c>
      <c r="CC322" s="8">
        <f>(Table1[[#This Row],[corals.sd.ssp370.2100]]/Table1[[#This Row],[corals.mn.ssp370.2100]])^-1</f>
        <v>225.35357465269203</v>
      </c>
      <c r="CD322" s="8">
        <f>Table1[[#This Row],[corals.weights.ssp370.2100]]*Table1[[#This Row],[corals.mn.ssp370.2100]]</f>
        <v>96.917682691813013</v>
      </c>
      <c r="CE322" s="5">
        <v>0.47535543596274987</v>
      </c>
      <c r="CF322" s="5">
        <v>0.13467552694021331</v>
      </c>
      <c r="CG322" s="12">
        <f>(Table1[[#This Row],[mangrove.sd.ssp370.2100]]/Table1[[#This Row],[mangrove.mn.ssp370.2100]])^-1</f>
        <v>3.5296348695466775</v>
      </c>
      <c r="CH322" s="17">
        <f>Table1[[#This Row],[mangrove.weights.ssp370.2100]]*Table1[[#This Row],[mangrove.mn.ssp370.2100]]</f>
        <v>1.6778311222026847</v>
      </c>
      <c r="CI322" s="9">
        <f t="shared" si="29"/>
        <v>0.40442719632073942</v>
      </c>
      <c r="CJ322" s="5"/>
      <c r="CL322" s="5"/>
      <c r="CM322" s="5"/>
      <c r="CP322" s="5"/>
      <c r="CT322" s="5"/>
    </row>
    <row r="323" spans="1:98" x14ac:dyDescent="0.25">
      <c r="A323" s="5" t="s">
        <v>366</v>
      </c>
      <c r="B323" s="5">
        <v>40.08934</v>
      </c>
      <c r="C323" s="5">
        <v>-7.5711019999999998</v>
      </c>
      <c r="E323" s="5">
        <v>0</v>
      </c>
      <c r="G323" s="5">
        <v>0</v>
      </c>
      <c r="I323" s="5">
        <v>0</v>
      </c>
      <c r="L323" s="6" t="str">
        <f>IF(Table1[[#This Row],[seagrass.mn.ssp126.2050]]="","",(Table1[[#This Row],[seagrass.sd.ssp126.2050]]/Table1[[#This Row],[seagrass.mn.ssp126.2050]])^-1)</f>
        <v/>
      </c>
      <c r="M323" s="6" t="str">
        <f>IF(Table1[[#This Row],[seagrass.weights.ssp126.2050]]="","",Table1[[#This Row],[seagrass.weights.ssp126.2050]]*Table1[[#This Row],[seagrass.mn.ssp126.2050]])</f>
        <v/>
      </c>
      <c r="P323" s="6" t="str">
        <f>IF(Table1[[#This Row],[corals.mn.ssp126.2050]]="","",(Table1[[#This Row],[corals.sd.ssp126.2050]]/Table1[[#This Row],[corals.mn.ssp126.2050]])^-1)</f>
        <v/>
      </c>
      <c r="Q323" s="6" t="str">
        <f>IF(Table1[[#This Row],[coral.weights.ssp126.2050]]="","",Table1[[#This Row],[coral.weights.ssp126.2050]]*Table1[[#This Row],[corals.mn.ssp126.2050]])</f>
        <v/>
      </c>
      <c r="T323" s="6" t="str">
        <f>IF(Table1[[#This Row],[mangrove.mn.ssp126.2050]]="","",(Table1[[#This Row],[mangrove.sd.ssp126.2050]]/Table1[[#This Row],[mangrove.mn.ssp126.2050]])^-1)</f>
        <v/>
      </c>
      <c r="U323" s="6" t="str">
        <f>IF(Table1[[#This Row],[mangrove.weights.ssp126.2050]]="","",Table1[[#This Row],[mangrove.weights.ssp126.2050]]*Table1[[#This Row],[mangrove.mn.ssp126.2050]])</f>
        <v/>
      </c>
      <c r="V323" s="7" t="e">
        <f t="shared" si="30"/>
        <v>#DIV/0!</v>
      </c>
      <c r="Y323" s="6" t="str">
        <f>IF(Table1[[#This Row],[seagrass.mn.ssp126.2100]]="", "", (Table1[[#This Row],[seagrass.sd.ssp126.2100]]/Table1[[#This Row],[seagrass.mn.ssp126.2100]])^-1)</f>
        <v/>
      </c>
      <c r="Z323" s="6" t="str">
        <f>IF(Table1[[#This Row],[seagrass.weights.ssp126.2100]]="","", Table1[[#This Row],[seagrass.weights.ssp126.2100]]*Table1[[#This Row],[seagrass.mn.ssp126.2100]])</f>
        <v/>
      </c>
      <c r="AC323" s="6" t="str">
        <f>IF(Table1[[#This Row],[corals.mn.ssp126.2100]]="","",(Table1[[#This Row],[corals.sd.ssp126.2100]]/Table1[[#This Row],[corals.mn.ssp126.2100]])^-1)</f>
        <v/>
      </c>
      <c r="AD323" s="6" t="str">
        <f>IF( Table1[[#This Row],[Coral.weights.ssp126.2100]]="","", Table1[[#This Row],[Coral.weights.ssp126.2100]]*Table1[[#This Row],[corals.mn.ssp126.2100]])</f>
        <v/>
      </c>
      <c r="AG323" s="8" t="str">
        <f>IF(Table1[[#This Row],[mangrove.mn.ssp126.2100]]="","",(Table1[[#This Row],[mangrove.sd.ssp126.2100]]/Table1[[#This Row],[mangrove.mn.ssp126.2100]])^-1)</f>
        <v/>
      </c>
      <c r="AH323" s="6" t="str">
        <f>IF(Table1[[#This Row],[mangrove.weights.ssp126.2100]]="","",Table1[[#This Row],[mangrove.weights.ssp126.2100]]*Table1[[#This Row],[mangrove.mn.ssp126.2100]])</f>
        <v/>
      </c>
      <c r="AI323" s="7" t="e">
        <f t="shared" si="31"/>
        <v>#DIV/0!</v>
      </c>
      <c r="AL323" s="6" t="str">
        <f>IF(Table1[[#This Row],[seagrass.mn.ssp245.2050]]="","",(Table1[[#This Row],[seagrass.sd.ssp245.2050]]/Table1[[#This Row],[seagrass.mn.ssp245.2050]])^-1)</f>
        <v/>
      </c>
      <c r="AM323" s="6" t="str">
        <f>IF(Table1[[#This Row],[seagrass.weights.ssp245.2050]]="","",Table1[[#This Row],[seagrass.weights.ssp245.2050]]*Table1[[#This Row],[seagrass.mn.ssp245.2050]])</f>
        <v/>
      </c>
      <c r="AS323" s="5"/>
      <c r="AT323" s="8"/>
      <c r="AU323" s="8"/>
      <c r="AV323" s="7" t="e">
        <f t="shared" ref="AV323:AV386" si="32">SUM(AU323,AQ323,AM323)/SUM(AT323,AP323,AL323)</f>
        <v>#DIV/0!</v>
      </c>
      <c r="AX323" s="5"/>
      <c r="AY323" s="6"/>
      <c r="AZ323" s="6"/>
      <c r="BB323" s="5"/>
      <c r="BC323" s="8"/>
      <c r="BD323" s="8"/>
      <c r="BE323" s="5"/>
      <c r="BF323" s="5"/>
      <c r="BG323" s="6"/>
      <c r="BH323" s="6"/>
      <c r="BI323" s="7" t="e">
        <f t="shared" ref="BI323:BI386" si="33">SUM(BH323,BD323,AZ323)/SUM(BG323,BC323,AY323)</f>
        <v>#DIV/0!</v>
      </c>
      <c r="BK323" s="5"/>
      <c r="BL323" s="6"/>
      <c r="BM323" s="6"/>
      <c r="BO323" s="5"/>
      <c r="BP323" s="6"/>
      <c r="BQ323" s="6"/>
      <c r="BR323" s="5"/>
      <c r="BS323" s="5"/>
      <c r="BT323" s="6"/>
      <c r="BU323" s="6"/>
      <c r="BV323" s="7" t="e">
        <f t="shared" ref="BV323:BV386" si="34">SUM(BU323,BQ323,BM323)/SUM(BT323,BP323,BL323)</f>
        <v>#DIV/0!</v>
      </c>
      <c r="BX323" s="5"/>
      <c r="BY323" s="8"/>
      <c r="BZ323" s="8"/>
      <c r="CA323" s="5"/>
      <c r="CB323" s="5"/>
      <c r="CC323" s="8"/>
      <c r="CD323" s="8"/>
      <c r="CE323" s="5"/>
      <c r="CF323" s="5"/>
      <c r="CG323" s="12"/>
      <c r="CH323" s="17"/>
      <c r="CI323" s="9" t="e">
        <f t="shared" ref="CI323:CI386" si="35">SUM(CH323,CD323,BZ323)/SUM(CG323,CC323,BY323)</f>
        <v>#DIV/0!</v>
      </c>
      <c r="CJ323" s="5"/>
      <c r="CL323" s="5"/>
      <c r="CM323" s="5"/>
      <c r="CP323" s="5"/>
      <c r="CT323" s="5"/>
    </row>
    <row r="324" spans="1:98" x14ac:dyDescent="0.25">
      <c r="A324" s="5" t="s">
        <v>367</v>
      </c>
      <c r="B324" s="5">
        <v>39.08934</v>
      </c>
      <c r="C324" s="5">
        <v>-7.8211019999999998</v>
      </c>
      <c r="E324" s="5">
        <v>0</v>
      </c>
      <c r="G324" s="5">
        <v>0</v>
      </c>
      <c r="H324" s="5">
        <v>80000</v>
      </c>
      <c r="I324" s="5">
        <v>1</v>
      </c>
      <c r="L324" s="6" t="str">
        <f>IF(Table1[[#This Row],[seagrass.mn.ssp126.2050]]="","",(Table1[[#This Row],[seagrass.sd.ssp126.2050]]/Table1[[#This Row],[seagrass.mn.ssp126.2050]])^-1)</f>
        <v/>
      </c>
      <c r="M324" s="6" t="str">
        <f>IF(Table1[[#This Row],[seagrass.weights.ssp126.2050]]="","",Table1[[#This Row],[seagrass.weights.ssp126.2050]]*Table1[[#This Row],[seagrass.mn.ssp126.2050]])</f>
        <v/>
      </c>
      <c r="P324" s="6" t="str">
        <f>IF(Table1[[#This Row],[corals.mn.ssp126.2050]]="","",(Table1[[#This Row],[corals.sd.ssp126.2050]]/Table1[[#This Row],[corals.mn.ssp126.2050]])^-1)</f>
        <v/>
      </c>
      <c r="Q324" s="6" t="str">
        <f>IF(Table1[[#This Row],[coral.weights.ssp126.2050]]="","",Table1[[#This Row],[coral.weights.ssp126.2050]]*Table1[[#This Row],[corals.mn.ssp126.2050]])</f>
        <v/>
      </c>
      <c r="R324" s="5">
        <v>0.4233398583844743</v>
      </c>
      <c r="S324" s="5">
        <v>0.1399461631383406</v>
      </c>
      <c r="T324" s="6">
        <f>IF(Table1[[#This Row],[mangrove.mn.ssp126.2050]]="","",(Table1[[#This Row],[mangrove.sd.ssp126.2050]]/Table1[[#This Row],[mangrove.mn.ssp126.2050]])^-1)</f>
        <v>3.0250193995386017</v>
      </c>
      <c r="U324" s="6">
        <f>IF(Table1[[#This Row],[mangrove.weights.ssp126.2050]]="","",Table1[[#This Row],[mangrove.weights.ssp126.2050]]*Table1[[#This Row],[mangrove.mn.ssp126.2050]])</f>
        <v>1.2806112842109592</v>
      </c>
      <c r="V324" s="7">
        <f t="shared" si="30"/>
        <v>0.4233398583844743</v>
      </c>
      <c r="Y324" s="6" t="str">
        <f>IF(Table1[[#This Row],[seagrass.mn.ssp126.2100]]="", "", (Table1[[#This Row],[seagrass.sd.ssp126.2100]]/Table1[[#This Row],[seagrass.mn.ssp126.2100]])^-1)</f>
        <v/>
      </c>
      <c r="Z324" s="6" t="str">
        <f>IF(Table1[[#This Row],[seagrass.weights.ssp126.2100]]="","", Table1[[#This Row],[seagrass.weights.ssp126.2100]]*Table1[[#This Row],[seagrass.mn.ssp126.2100]])</f>
        <v/>
      </c>
      <c r="AC324" s="6" t="str">
        <f>IF(Table1[[#This Row],[corals.mn.ssp126.2100]]="","",(Table1[[#This Row],[corals.sd.ssp126.2100]]/Table1[[#This Row],[corals.mn.ssp126.2100]])^-1)</f>
        <v/>
      </c>
      <c r="AD324" s="6" t="str">
        <f>IF( Table1[[#This Row],[Coral.weights.ssp126.2100]]="","", Table1[[#This Row],[Coral.weights.ssp126.2100]]*Table1[[#This Row],[corals.mn.ssp126.2100]])</f>
        <v/>
      </c>
      <c r="AE324" s="5">
        <v>0.41989126100402419</v>
      </c>
      <c r="AF324" s="5">
        <v>0.14638041555170009</v>
      </c>
      <c r="AG324" s="8">
        <f>IF(Table1[[#This Row],[mangrove.mn.ssp126.2100]]="","",(Table1[[#This Row],[mangrove.sd.ssp126.2100]]/Table1[[#This Row],[mangrove.mn.ssp126.2100]])^-1)</f>
        <v>2.8684934348729376</v>
      </c>
      <c r="AH324" s="6">
        <f>IF(Table1[[#This Row],[mangrove.weights.ssp126.2100]]="","",Table1[[#This Row],[mangrove.weights.ssp126.2100]]*Table1[[#This Row],[mangrove.mn.ssp126.2100]])</f>
        <v>1.2044553255505626</v>
      </c>
      <c r="AI324" s="7">
        <f t="shared" si="31"/>
        <v>0.41989126100402419</v>
      </c>
      <c r="AL324" s="6" t="str">
        <f>IF(Table1[[#This Row],[seagrass.mn.ssp245.2050]]="","",(Table1[[#This Row],[seagrass.sd.ssp245.2050]]/Table1[[#This Row],[seagrass.mn.ssp245.2050]])^-1)</f>
        <v/>
      </c>
      <c r="AM324" s="6" t="str">
        <f>IF(Table1[[#This Row],[seagrass.weights.ssp245.2050]]="","",Table1[[#This Row],[seagrass.weights.ssp245.2050]]*Table1[[#This Row],[seagrass.mn.ssp245.2050]])</f>
        <v/>
      </c>
      <c r="AR324" s="5">
        <v>0.44119846451260691</v>
      </c>
      <c r="AS324" s="5">
        <v>0.17975328948763741</v>
      </c>
      <c r="AT324" s="8">
        <f>(Table1[[#This Row],[mangrove.sd.ssp245.2050]]/Table1[[#This Row],[mangrove.mn.ssp245.2050]])^-1</f>
        <v>2.4544667069525339</v>
      </c>
      <c r="AU324" s="8">
        <f>Table1[[#This Row],[mangrove.mn.ssp245.2050]]*Table1[[#This Row],[mangrove.weights.ssp245.2050]]</f>
        <v>1.0829069423047726</v>
      </c>
      <c r="AV324" s="7">
        <f t="shared" si="32"/>
        <v>0.44119846451260686</v>
      </c>
      <c r="AX324" s="5"/>
      <c r="AY324" s="6"/>
      <c r="AZ324" s="6"/>
      <c r="BB324" s="5"/>
      <c r="BC324" s="8"/>
      <c r="BD324" s="8"/>
      <c r="BE324" s="5">
        <v>0.43414141238565668</v>
      </c>
      <c r="BF324" s="5">
        <v>0.20574520989388781</v>
      </c>
      <c r="BG324" s="6">
        <f>(Table1[[#This Row],[mangrove.sd.ssp245.2100]]/Table1[[#This Row],[mangrove.mn.ssp245.2100]])^-1</f>
        <v>2.1100924420527853</v>
      </c>
      <c r="BH324" s="6">
        <f>Table1[[#This Row],[mangrove.weights.ssp245.2100]]*Table1[[#This Row],[mangrove.mn.ssp245.2100]]</f>
        <v>0.91607851305709564</v>
      </c>
      <c r="BI324" s="7">
        <f t="shared" si="33"/>
        <v>0.43414141238565668</v>
      </c>
      <c r="BK324" s="5"/>
      <c r="BL324" s="6"/>
      <c r="BM324" s="6"/>
      <c r="BO324" s="5"/>
      <c r="BP324" s="6"/>
      <c r="BQ324" s="6"/>
      <c r="BR324" s="5">
        <v>0.476738319959365</v>
      </c>
      <c r="BS324" s="5">
        <v>0.19963310208984081</v>
      </c>
      <c r="BT324" s="6">
        <f>(Table1[[#This Row],[mangrove.sd.ssp370.2050]]/Table1[[#This Row],[mangrove.mn.ssp370.2050]])^-1</f>
        <v>2.3880724938333056</v>
      </c>
      <c r="BU324" s="6">
        <f>Table1[[#This Row],[mangrove.weights.ssp370.2050]]*Table1[[#This Row],[mangrove.mn.ssp370.2050]]</f>
        <v>1.1384856686512612</v>
      </c>
      <c r="BV324" s="7">
        <f t="shared" si="34"/>
        <v>0.47673831995936505</v>
      </c>
      <c r="BX324" s="5"/>
      <c r="BY324" s="8"/>
      <c r="BZ324" s="8"/>
      <c r="CA324" s="5"/>
      <c r="CB324" s="5"/>
      <c r="CC324" s="8"/>
      <c r="CD324" s="8"/>
      <c r="CE324" s="5">
        <v>0.46711313896466822</v>
      </c>
      <c r="CF324" s="5">
        <v>0.1942456473976017</v>
      </c>
      <c r="CG324" s="12">
        <f>(Table1[[#This Row],[mangrove.sd.ssp370.2100]]/Table1[[#This Row],[mangrove.mn.ssp370.2100]])^-1</f>
        <v>2.4047547279581183</v>
      </c>
      <c r="CH324" s="17">
        <f>Table1[[#This Row],[mangrove.weights.ssp370.2100]]*Table1[[#This Row],[mangrove.mn.ssp370.2100]]</f>
        <v>1.1232925294166434</v>
      </c>
      <c r="CI324" s="9">
        <f t="shared" si="35"/>
        <v>0.46711313896466822</v>
      </c>
      <c r="CJ324" s="5"/>
      <c r="CL324" s="5"/>
      <c r="CM324" s="5"/>
      <c r="CP324" s="5"/>
      <c r="CT324" s="5"/>
    </row>
    <row r="325" spans="1:98" x14ac:dyDescent="0.25">
      <c r="A325" s="5" t="s">
        <v>368</v>
      </c>
      <c r="B325" s="5">
        <v>39.33934</v>
      </c>
      <c r="C325" s="5">
        <v>-7.8211019999999998</v>
      </c>
      <c r="E325" s="5">
        <v>0</v>
      </c>
      <c r="G325" s="5">
        <v>0</v>
      </c>
      <c r="H325" s="5">
        <v>204720000</v>
      </c>
      <c r="I325" s="5">
        <v>1</v>
      </c>
      <c r="L325" s="6" t="str">
        <f>IF(Table1[[#This Row],[seagrass.mn.ssp126.2050]]="","",(Table1[[#This Row],[seagrass.sd.ssp126.2050]]/Table1[[#This Row],[seagrass.mn.ssp126.2050]])^-1)</f>
        <v/>
      </c>
      <c r="M325" s="6" t="str">
        <f>IF(Table1[[#This Row],[seagrass.weights.ssp126.2050]]="","",Table1[[#This Row],[seagrass.weights.ssp126.2050]]*Table1[[#This Row],[seagrass.mn.ssp126.2050]])</f>
        <v/>
      </c>
      <c r="P325" s="6" t="str">
        <f>IF(Table1[[#This Row],[corals.mn.ssp126.2050]]="","",(Table1[[#This Row],[corals.sd.ssp126.2050]]/Table1[[#This Row],[corals.mn.ssp126.2050]])^-1)</f>
        <v/>
      </c>
      <c r="Q325" s="6" t="str">
        <f>IF(Table1[[#This Row],[coral.weights.ssp126.2050]]="","",Table1[[#This Row],[coral.weights.ssp126.2050]]*Table1[[#This Row],[corals.mn.ssp126.2050]])</f>
        <v/>
      </c>
      <c r="R325" s="5">
        <v>0.66548303850569568</v>
      </c>
      <c r="S325" s="5">
        <v>0.33714255511540647</v>
      </c>
      <c r="T325" s="6">
        <f>IF(Table1[[#This Row],[mangrove.mn.ssp126.2050]]="","",(Table1[[#This Row],[mangrove.sd.ssp126.2050]]/Table1[[#This Row],[mangrove.mn.ssp126.2050]])^-1)</f>
        <v>1.9738921367487876</v>
      </c>
      <c r="U325" s="6">
        <f>IF(Table1[[#This Row],[mangrove.weights.ssp126.2050]]="","",Table1[[#This Row],[mangrove.weights.ssp126.2050]]*Table1[[#This Row],[mangrove.mn.ssp126.2050]])</f>
        <v>1.3135917368460834</v>
      </c>
      <c r="V325" s="7">
        <f t="shared" si="30"/>
        <v>0.66548303850569568</v>
      </c>
      <c r="Y325" s="6" t="str">
        <f>IF(Table1[[#This Row],[seagrass.mn.ssp126.2100]]="", "", (Table1[[#This Row],[seagrass.sd.ssp126.2100]]/Table1[[#This Row],[seagrass.mn.ssp126.2100]])^-1)</f>
        <v/>
      </c>
      <c r="Z325" s="6" t="str">
        <f>IF(Table1[[#This Row],[seagrass.weights.ssp126.2100]]="","", Table1[[#This Row],[seagrass.weights.ssp126.2100]]*Table1[[#This Row],[seagrass.mn.ssp126.2100]])</f>
        <v/>
      </c>
      <c r="AC325" s="6" t="str">
        <f>IF(Table1[[#This Row],[corals.mn.ssp126.2100]]="","",(Table1[[#This Row],[corals.sd.ssp126.2100]]/Table1[[#This Row],[corals.mn.ssp126.2100]])^-1)</f>
        <v/>
      </c>
      <c r="AD325" s="6" t="str">
        <f>IF( Table1[[#This Row],[Coral.weights.ssp126.2100]]="","", Table1[[#This Row],[Coral.weights.ssp126.2100]]*Table1[[#This Row],[corals.mn.ssp126.2100]])</f>
        <v/>
      </c>
      <c r="AE325" s="5">
        <v>0.67921859525422024</v>
      </c>
      <c r="AF325" s="5">
        <v>0.31192021764969718</v>
      </c>
      <c r="AG325" s="8">
        <f>IF(Table1[[#This Row],[mangrove.mn.ssp126.2100]]="","",(Table1[[#This Row],[mangrove.sd.ssp126.2100]]/Table1[[#This Row],[mangrove.mn.ssp126.2100]])^-1)</f>
        <v>2.1775395015177197</v>
      </c>
      <c r="AH325" s="6">
        <f>IF(Table1[[#This Row],[mangrove.weights.ssp126.2100]]="","",Table1[[#This Row],[mangrove.weights.ssp126.2100]]*Table1[[#This Row],[mangrove.mn.ssp126.2100]])</f>
        <v>1.4790253213314406</v>
      </c>
      <c r="AI325" s="7">
        <f t="shared" si="31"/>
        <v>0.67921859525422024</v>
      </c>
      <c r="AL325" s="6" t="str">
        <f>IF(Table1[[#This Row],[seagrass.mn.ssp245.2050]]="","",(Table1[[#This Row],[seagrass.sd.ssp245.2050]]/Table1[[#This Row],[seagrass.mn.ssp245.2050]])^-1)</f>
        <v/>
      </c>
      <c r="AM325" s="6" t="str">
        <f>IF(Table1[[#This Row],[seagrass.weights.ssp245.2050]]="","",Table1[[#This Row],[seagrass.weights.ssp245.2050]]*Table1[[#This Row],[seagrass.mn.ssp245.2050]])</f>
        <v/>
      </c>
      <c r="AR325" s="5">
        <v>0.46958310283879778</v>
      </c>
      <c r="AS325" s="5">
        <v>0.33540863153814598</v>
      </c>
      <c r="AT325" s="8">
        <f>(Table1[[#This Row],[mangrove.sd.ssp245.2050]]/Table1[[#This Row],[mangrove.mn.ssp245.2050]])^-1</f>
        <v>1.400032851526041</v>
      </c>
      <c r="AU325" s="8">
        <f>Table1[[#This Row],[mangrove.mn.ssp245.2050]]*Table1[[#This Row],[mangrove.weights.ssp245.2050]]</f>
        <v>0.65743177049584822</v>
      </c>
      <c r="AV325" s="7">
        <f t="shared" si="32"/>
        <v>0.46958310283879778</v>
      </c>
      <c r="AX325" s="5"/>
      <c r="AY325" s="6"/>
      <c r="AZ325" s="6"/>
      <c r="BB325" s="5"/>
      <c r="BC325" s="8"/>
      <c r="BD325" s="8"/>
      <c r="BE325" s="5">
        <v>0.47849008290129591</v>
      </c>
      <c r="BF325" s="5">
        <v>0.33100963312349369</v>
      </c>
      <c r="BG325" s="6">
        <f>(Table1[[#This Row],[mangrove.sd.ssp245.2100]]/Table1[[#This Row],[mangrove.mn.ssp245.2100]])^-1</f>
        <v>1.4455473044277836</v>
      </c>
      <c r="BH325" s="6">
        <f>Table1[[#This Row],[mangrove.weights.ssp245.2100]]*Table1[[#This Row],[mangrove.mn.ssp245.2100]]</f>
        <v>0.69168004953339501</v>
      </c>
      <c r="BI325" s="7">
        <f t="shared" si="33"/>
        <v>0.47849008290129591</v>
      </c>
      <c r="BK325" s="5"/>
      <c r="BL325" s="6"/>
      <c r="BM325" s="6"/>
      <c r="BO325" s="5"/>
      <c r="BP325" s="6"/>
      <c r="BQ325" s="6"/>
      <c r="BR325" s="5">
        <v>0.43417359825039398</v>
      </c>
      <c r="BS325" s="5">
        <v>0.36805415566428218</v>
      </c>
      <c r="BT325" s="6">
        <f>(Table1[[#This Row],[mangrove.sd.ssp370.2050]]/Table1[[#This Row],[mangrove.mn.ssp370.2050]])^-1</f>
        <v>1.1796459612493062</v>
      </c>
      <c r="BU325" s="6">
        <f>Table1[[#This Row],[mangrove.weights.ssp370.2050]]*Table1[[#This Row],[mangrove.mn.ssp370.2050]]</f>
        <v>0.51217113165715611</v>
      </c>
      <c r="BV325" s="7">
        <f t="shared" si="34"/>
        <v>0.43417359825039398</v>
      </c>
      <c r="BX325" s="5"/>
      <c r="BY325" s="8"/>
      <c r="BZ325" s="8"/>
      <c r="CA325" s="5"/>
      <c r="CB325" s="5"/>
      <c r="CC325" s="8"/>
      <c r="CD325" s="8"/>
      <c r="CE325" s="5">
        <v>0.45658207401628348</v>
      </c>
      <c r="CF325" s="5">
        <v>0.32983778535764852</v>
      </c>
      <c r="CG325" s="12">
        <f>(Table1[[#This Row],[mangrove.sd.ssp370.2100]]/Table1[[#This Row],[mangrove.mn.ssp370.2100]])^-1</f>
        <v>1.3842624898818188</v>
      </c>
      <c r="CH325" s="17">
        <f>Table1[[#This Row],[mangrove.weights.ssp370.2100]]*Table1[[#This Row],[mangrove.mn.ssp370.2100]]</f>
        <v>0.63202943861318539</v>
      </c>
      <c r="CI325" s="9">
        <f t="shared" si="35"/>
        <v>0.45658207401628342</v>
      </c>
      <c r="CJ325" s="5"/>
      <c r="CL325" s="5"/>
      <c r="CM325" s="5"/>
      <c r="CP325" s="5"/>
      <c r="CT325" s="5"/>
    </row>
    <row r="326" spans="1:98" x14ac:dyDescent="0.25">
      <c r="A326" s="5" t="s">
        <v>369</v>
      </c>
      <c r="B326" s="5">
        <v>39.58934</v>
      </c>
      <c r="C326" s="5">
        <v>-7.8211019999999998</v>
      </c>
      <c r="D326" s="5">
        <v>11090000</v>
      </c>
      <c r="E326" s="5">
        <v>1</v>
      </c>
      <c r="F326" s="5">
        <v>18520000</v>
      </c>
      <c r="G326" s="5">
        <v>1</v>
      </c>
      <c r="H326" s="5">
        <v>3690000</v>
      </c>
      <c r="I326" s="5">
        <v>1</v>
      </c>
      <c r="J326" s="5">
        <v>0.5039944201973996</v>
      </c>
      <c r="K326" s="5">
        <v>1.31714658882147E-2</v>
      </c>
      <c r="L326" s="6">
        <f>IF(Table1[[#This Row],[seagrass.mn.ssp126.2050]]="","",(Table1[[#This Row],[seagrass.sd.ssp126.2050]]/Table1[[#This Row],[seagrass.mn.ssp126.2050]])^-1)</f>
        <v>38.264110044756194</v>
      </c>
      <c r="M326" s="6">
        <f>IF(Table1[[#This Row],[seagrass.weights.ssp126.2050]]="","",Table1[[#This Row],[seagrass.weights.ssp126.2050]]*Table1[[#This Row],[seagrass.mn.ssp126.2050]])</f>
        <v>19.28489795637639</v>
      </c>
      <c r="N326" s="5">
        <v>0.45157089806460649</v>
      </c>
      <c r="O326" s="5">
        <v>2.8499251487269901E-2</v>
      </c>
      <c r="P326" s="6">
        <f>IF(Table1[[#This Row],[corals.mn.ssp126.2050]]="","",(Table1[[#This Row],[corals.sd.ssp126.2050]]/Table1[[#This Row],[corals.mn.ssp126.2050]])^-1)</f>
        <v>15.845009061599916</v>
      </c>
      <c r="Q326" s="6">
        <f>IF(Table1[[#This Row],[coral.weights.ssp126.2050]]="","",Table1[[#This Row],[coral.weights.ssp126.2050]]*Table1[[#This Row],[corals.mn.ssp126.2050]])</f>
        <v>7.1551449717885012</v>
      </c>
      <c r="R326" s="5">
        <v>0.49116781546761001</v>
      </c>
      <c r="S326" s="5">
        <v>0.1362830192940713</v>
      </c>
      <c r="T326" s="6">
        <f>IF(Table1[[#This Row],[mangrove.mn.ssp126.2050]]="","",(Table1[[#This Row],[mangrove.sd.ssp126.2050]]/Table1[[#This Row],[mangrove.mn.ssp126.2050]])^-1)</f>
        <v>3.6040279853777584</v>
      </c>
      <c r="U326" s="6">
        <f>IF(Table1[[#This Row],[mangrove.weights.ssp126.2050]]="","",Table1[[#This Row],[mangrove.weights.ssp126.2050]]*Table1[[#This Row],[mangrove.mn.ssp126.2050]])</f>
        <v>1.7701825524621251</v>
      </c>
      <c r="V326" s="7">
        <f t="shared" si="30"/>
        <v>0.48880067891268242</v>
      </c>
      <c r="W326" s="5">
        <v>0.50266046418289489</v>
      </c>
      <c r="X326" s="5">
        <v>7.5233116701035217E-3</v>
      </c>
      <c r="Y326" s="6">
        <f>IF(Table1[[#This Row],[seagrass.mn.ssp126.2100]]="", "", (Table1[[#This Row],[seagrass.sd.ssp126.2100]]/Table1[[#This Row],[seagrass.mn.ssp126.2100]])^-1)</f>
        <v>66.813723294276102</v>
      </c>
      <c r="Z326" s="6">
        <f>IF(Table1[[#This Row],[seagrass.weights.ssp126.2100]]="","", Table1[[#This Row],[seagrass.weights.ssp126.2100]]*Table1[[#This Row],[seagrass.mn.ssp126.2100]])</f>
        <v>33.584617164888321</v>
      </c>
      <c r="AA326" s="5">
        <v>0.45369608455189042</v>
      </c>
      <c r="AB326" s="5">
        <v>1.8309066742462889E-2</v>
      </c>
      <c r="AC326" s="6">
        <f>IF(Table1[[#This Row],[corals.mn.ssp126.2100]]="","",(Table1[[#This Row],[corals.sd.ssp126.2100]]/Table1[[#This Row],[corals.mn.ssp126.2100]])^-1)</f>
        <v>24.779858576825546</v>
      </c>
      <c r="AD326" s="6">
        <f>IF( Table1[[#This Row],[Coral.weights.ssp126.2100]]="","", Table1[[#This Row],[Coral.weights.ssp126.2100]]*Table1[[#This Row],[corals.mn.ssp126.2100]])</f>
        <v>11.242524812055331</v>
      </c>
      <c r="AE326" s="5">
        <v>0.49789608804159641</v>
      </c>
      <c r="AF326" s="5">
        <v>0.15283657496801531</v>
      </c>
      <c r="AG326" s="8">
        <f>IF(Table1[[#This Row],[mangrove.mn.ssp126.2100]]="","",(Table1[[#This Row],[mangrove.sd.ssp126.2100]]/Table1[[#This Row],[mangrove.mn.ssp126.2100]])^-1)</f>
        <v>3.2577024717139405</v>
      </c>
      <c r="AH326" s="6">
        <f>IF(Table1[[#This Row],[mangrove.weights.ssp126.2100]]="","",Table1[[#This Row],[mangrove.weights.ssp126.2100]]*Table1[[#This Row],[mangrove.mn.ssp126.2100]])</f>
        <v>1.6219973166698103</v>
      </c>
      <c r="AI326" s="7">
        <f t="shared" si="31"/>
        <v>0.48970490611107581</v>
      </c>
      <c r="AJ326" s="5">
        <v>0.49068636715227609</v>
      </c>
      <c r="AK326" s="5">
        <v>5.6489632169795627E-3</v>
      </c>
      <c r="AL326" s="6">
        <f>IF(Table1[[#This Row],[seagrass.mn.ssp245.2050]]="","",(Table1[[#This Row],[seagrass.sd.ssp245.2050]]/Table1[[#This Row],[seagrass.mn.ssp245.2050]])^-1)</f>
        <v>86.863084127965095</v>
      </c>
      <c r="AM326" s="6">
        <f>IF(Table1[[#This Row],[seagrass.weights.ssp245.2050]]="","",Table1[[#This Row],[seagrass.weights.ssp245.2050]]*Table1[[#This Row],[seagrass.mn.ssp245.2050]])</f>
        <v>42.62253119039373</v>
      </c>
      <c r="AN326" s="5">
        <v>0.45703912037527478</v>
      </c>
      <c r="AO326" s="5">
        <v>2.7316330608155152E-3</v>
      </c>
      <c r="AP326" s="6">
        <f>(Table1[[#This Row],[corals.sd.ssp245.2050]]/Table1[[#This Row],[corals.mn.ssp245.2050]])^-1</f>
        <v>167.31351180777847</v>
      </c>
      <c r="AQ326" s="6">
        <f>Table1[[#This Row],[coral.weights.ssp245.2050]]*Table1[[#This Row],[corals.mn.ssp245.2050]]</f>
        <v>76.468820263525217</v>
      </c>
      <c r="AR326" s="5">
        <v>0.46496385381064198</v>
      </c>
      <c r="AS326" s="5">
        <v>0.1366114637243892</v>
      </c>
      <c r="AT326" s="8">
        <f>(Table1[[#This Row],[mangrove.sd.ssp245.2050]]/Table1[[#This Row],[mangrove.mn.ssp245.2050]])^-1</f>
        <v>3.4035493152221612</v>
      </c>
      <c r="AU326" s="8">
        <f>Table1[[#This Row],[mangrove.mn.ssp245.2050]]*Table1[[#This Row],[mangrove.weights.ssp245.2050]]</f>
        <v>1.5825274062402677</v>
      </c>
      <c r="AV326" s="7">
        <f t="shared" si="32"/>
        <v>0.46849060801089354</v>
      </c>
      <c r="AW326" s="5">
        <v>0.50066484798703714</v>
      </c>
      <c r="AX326" s="5">
        <v>2.8206101002614071E-3</v>
      </c>
      <c r="AY326" s="6">
        <f>(Table1[[#This Row],[seagrass.sd.ssp245.2100]]/Table1[[#This Row],[seagrass.mn.ssp245.2100]])^-1</f>
        <v>177.50232403288803</v>
      </c>
      <c r="AZ326" s="6">
        <f>Table1[[#This Row],[seagrass.weights.ssp245.2100]]*Table1[[#This Row],[seagrass.mn.ssp245.2100]]</f>
        <v>88.869174079271687</v>
      </c>
      <c r="BA326" s="5">
        <v>0.47551827649646389</v>
      </c>
      <c r="BB326" s="5">
        <f>NonZeroMin!$C$13</f>
        <v>8.8505487379242798E-4</v>
      </c>
      <c r="BC326" s="8">
        <f>(Table1[[#This Row],[corals.sd.ssp245.2100]]/Table1[[#This Row],[corals.mn.ssp245.2100]])^-1</f>
        <v>537.27547361994107</v>
      </c>
      <c r="BD326" s="8">
        <f>Table1[[#This Row],[corals.weights.ssp245.2100]]*Table1[[#This Row],[corals.mn.ssp245.2100]]</f>
        <v>255.48430721957573</v>
      </c>
      <c r="BE326" s="5">
        <v>0.46598755912220408</v>
      </c>
      <c r="BF326" s="5">
        <v>0.15820645709657191</v>
      </c>
      <c r="BG326" s="6">
        <f>(Table1[[#This Row],[mangrove.sd.ssp245.2100]]/Table1[[#This Row],[mangrove.mn.ssp245.2100]])^-1</f>
        <v>2.9454395710142052</v>
      </c>
      <c r="BH326" s="6">
        <f>Table1[[#This Row],[mangrove.weights.ssp245.2100]]*Table1[[#This Row],[mangrove.mn.ssp245.2100]]</f>
        <v>1.3725381962388614</v>
      </c>
      <c r="BI326" s="7">
        <f t="shared" si="33"/>
        <v>0.48169823904873976</v>
      </c>
      <c r="BJ326" s="5">
        <v>0.55050576271331431</v>
      </c>
      <c r="BK326" s="5">
        <v>9.7733228847874634E-4</v>
      </c>
      <c r="BL326" s="6">
        <f>(Table1[[#This Row],[seagrass.sd.ssp370.2050]]/Table1[[#This Row],[seagrass.mn.ssp370.2050]])^-1</f>
        <v>563.27389282328613</v>
      </c>
      <c r="BM326" s="6">
        <f>Table1[[#This Row],[seagrass.mn.ssp370.2050]]*Table1[[#This Row],[seagrass.weights.ssp370.2050]]</f>
        <v>310.08552398518077</v>
      </c>
      <c r="BN326" s="5">
        <v>0.53463239963974041</v>
      </c>
      <c r="BO326" s="5">
        <v>1.803050792815189E-3</v>
      </c>
      <c r="BP326" s="6">
        <f>(Table1[[#This Row],[corals.sd.ssp370.2050]]/Table1[[#This Row],[corals.mn.ssp370.2050]])^-1</f>
        <v>296.51544025833761</v>
      </c>
      <c r="BQ326" s="6">
        <f>Table1[[#This Row],[corals.weights.ssp370.2050]]*Table1[[#This Row],[corals.mn.ssp370.2050]]</f>
        <v>158.52676135554913</v>
      </c>
      <c r="BR326" s="5">
        <v>0.4706015030154827</v>
      </c>
      <c r="BS326" s="5">
        <v>0.1247805657696025</v>
      </c>
      <c r="BT326" s="6">
        <f>(Table1[[#This Row],[mangrove.sd.ssp370.2050]]/Table1[[#This Row],[mangrove.mn.ssp370.2050]])^-1</f>
        <v>3.7714326755370813</v>
      </c>
      <c r="BU326" s="6">
        <f>Table1[[#This Row],[mangrove.weights.ssp370.2050]]*Table1[[#This Row],[mangrove.mn.ssp370.2050]]</f>
        <v>1.7748418856294537</v>
      </c>
      <c r="BV326" s="7">
        <f t="shared" si="34"/>
        <v>0.54470645943939899</v>
      </c>
      <c r="BW326" s="5">
        <v>0.55050576271331431</v>
      </c>
      <c r="BX326" s="5">
        <v>9.7733228847874634E-4</v>
      </c>
      <c r="BY326" s="8">
        <f>(Table1[[#This Row],[seagrass.sd.ssp370.2100]]/Table1[[#This Row],[seagrass.mn.ssp370.2100]])^-1</f>
        <v>563.27389282328613</v>
      </c>
      <c r="BZ326" s="8">
        <f>Table1[[#This Row],[seagrass.imp.ssp370.2100]]*Table1[[#This Row],[seagrass.mn.ssp370.2100]]</f>
        <v>310.08552398518077</v>
      </c>
      <c r="CA326" s="5">
        <v>0.53463239963974041</v>
      </c>
      <c r="CB326" s="5">
        <v>1.803050792815189E-3</v>
      </c>
      <c r="CC326" s="8">
        <f>(Table1[[#This Row],[corals.sd.ssp370.2100]]/Table1[[#This Row],[corals.mn.ssp370.2100]])^-1</f>
        <v>296.51544025833761</v>
      </c>
      <c r="CD326" s="8">
        <f>Table1[[#This Row],[corals.weights.ssp370.2100]]*Table1[[#This Row],[corals.mn.ssp370.2100]]</f>
        <v>158.52676135554913</v>
      </c>
      <c r="CE326" s="5">
        <v>0.47955271603523242</v>
      </c>
      <c r="CF326" s="5">
        <v>0.13078980711160251</v>
      </c>
      <c r="CG326" s="12">
        <f>(Table1[[#This Row],[mangrove.sd.ssp370.2100]]/Table1[[#This Row],[mangrove.mn.ssp370.2100]])^-1</f>
        <v>3.666590895925335</v>
      </c>
      <c r="CH326" s="17">
        <f>Table1[[#This Row],[mangrove.weights.ssp370.2100]]*Table1[[#This Row],[mangrove.mn.ssp370.2100]]</f>
        <v>1.7583236227310506</v>
      </c>
      <c r="CI326" s="9">
        <f t="shared" si="35"/>
        <v>0.54475346789755907</v>
      </c>
      <c r="CJ326" s="5"/>
      <c r="CL326" s="5"/>
      <c r="CM326" s="5"/>
      <c r="CP326" s="5"/>
      <c r="CT326" s="5"/>
    </row>
    <row r="327" spans="1:98" x14ac:dyDescent="0.25">
      <c r="A327" s="5" t="s">
        <v>370</v>
      </c>
      <c r="B327" s="5">
        <v>39.83934</v>
      </c>
      <c r="C327" s="5">
        <v>-7.8211019999999998</v>
      </c>
      <c r="D327" s="5">
        <v>35830000</v>
      </c>
      <c r="E327" s="5">
        <v>1</v>
      </c>
      <c r="F327" s="5">
        <v>41590000</v>
      </c>
      <c r="G327" s="5">
        <v>1</v>
      </c>
      <c r="H327" s="5">
        <v>17010000</v>
      </c>
      <c r="I327" s="5">
        <v>1</v>
      </c>
      <c r="J327" s="5">
        <v>0.3791378380950724</v>
      </c>
      <c r="K327" s="5">
        <v>0.26715215989599589</v>
      </c>
      <c r="L327" s="6">
        <f>IF(Table1[[#This Row],[seagrass.mn.ssp126.2050]]="","",(Table1[[#This Row],[seagrass.sd.ssp126.2050]]/Table1[[#This Row],[seagrass.mn.ssp126.2050]])^-1)</f>
        <v>1.4191831286060845</v>
      </c>
      <c r="M327" s="6">
        <f>IF(Table1[[#This Row],[seagrass.weights.ssp126.2050]]="","",Table1[[#This Row],[seagrass.weights.ssp126.2050]]*Table1[[#This Row],[seagrass.mn.ssp126.2050]])</f>
        <v>0.53806602324071195</v>
      </c>
      <c r="N327" s="5">
        <v>0.36742477550576569</v>
      </c>
      <c r="O327" s="5">
        <v>0.29021174112838682</v>
      </c>
      <c r="P327" s="6">
        <f>IF(Table1[[#This Row],[corals.mn.ssp126.2050]]="","",(Table1[[#This Row],[corals.sd.ssp126.2050]]/Table1[[#This Row],[corals.mn.ssp126.2050]])^-1)</f>
        <v>1.266057582912266</v>
      </c>
      <c r="Q327" s="6">
        <f>IF(Table1[[#This Row],[coral.weights.ssp126.2050]]="","",Table1[[#This Row],[coral.weights.ssp126.2050]]*Table1[[#This Row],[corals.mn.ssp126.2050]])</f>
        <v>0.46518092317891169</v>
      </c>
      <c r="R327" s="5">
        <v>0.5356633853550381</v>
      </c>
      <c r="S327" s="5">
        <v>0.21310375958192879</v>
      </c>
      <c r="T327" s="6">
        <f>IF(Table1[[#This Row],[mangrove.mn.ssp126.2050]]="","",(Table1[[#This Row],[mangrove.sd.ssp126.2050]]/Table1[[#This Row],[mangrove.mn.ssp126.2050]])^-1)</f>
        <v>2.5136271007415036</v>
      </c>
      <c r="U327" s="6">
        <f>IF(Table1[[#This Row],[mangrove.weights.ssp126.2050]]="","",Table1[[#This Row],[mangrove.weights.ssp126.2050]]*Table1[[#This Row],[mangrove.mn.ssp126.2050]])</f>
        <v>1.3464580023033632</v>
      </c>
      <c r="V327" s="7">
        <f t="shared" si="30"/>
        <v>0.45196474185821095</v>
      </c>
      <c r="W327" s="5">
        <v>0.38709238102356752</v>
      </c>
      <c r="X327" s="5">
        <v>0.25590273740403913</v>
      </c>
      <c r="Y327" s="6">
        <f>IF(Table1[[#This Row],[seagrass.mn.ssp126.2100]]="", "", (Table1[[#This Row],[seagrass.sd.ssp126.2100]]/Table1[[#This Row],[seagrass.mn.ssp126.2100]])^-1)</f>
        <v>1.5126543191775086</v>
      </c>
      <c r="Z327" s="6">
        <f>IF(Table1[[#This Row],[seagrass.weights.ssp126.2100]]="","", Table1[[#This Row],[seagrass.weights.ssp126.2100]]*Table1[[#This Row],[seagrass.mn.ssp126.2100]])</f>
        <v>0.58553696207600525</v>
      </c>
      <c r="AA327" s="5">
        <v>0.37675988064314819</v>
      </c>
      <c r="AB327" s="5">
        <v>0.26748097198106008</v>
      </c>
      <c r="AC327" s="6">
        <f>IF(Table1[[#This Row],[corals.mn.ssp126.2100]]="","",(Table1[[#This Row],[corals.sd.ssp126.2100]]/Table1[[#This Row],[corals.mn.ssp126.2100]])^-1)</f>
        <v>1.4085483458981374</v>
      </c>
      <c r="AD327" s="6">
        <f>IF( Table1[[#This Row],[Coral.weights.ssp126.2100]]="","", Table1[[#This Row],[Coral.weights.ssp126.2100]]*Table1[[#This Row],[corals.mn.ssp126.2100]])</f>
        <v>0.53068450668068601</v>
      </c>
      <c r="AE327" s="5">
        <v>0.54324736075349367</v>
      </c>
      <c r="AF327" s="5">
        <v>0.21979515908375541</v>
      </c>
      <c r="AG327" s="8">
        <f>IF(Table1[[#This Row],[mangrove.mn.ssp126.2100]]="","",(Table1[[#This Row],[mangrove.sd.ssp126.2100]]/Table1[[#This Row],[mangrove.mn.ssp126.2100]])^-1)</f>
        <v>2.4716074867985749</v>
      </c>
      <c r="AH327" s="6">
        <f>IF(Table1[[#This Row],[mangrove.weights.ssp126.2100]]="","",Table1[[#This Row],[mangrove.weights.ssp126.2100]]*Table1[[#This Row],[mangrove.mn.ssp126.2100]])</f>
        <v>1.3426942440219012</v>
      </c>
      <c r="AI327" s="7">
        <f t="shared" si="31"/>
        <v>0.45596185356608915</v>
      </c>
      <c r="AJ327" s="5">
        <v>0.52005053590731698</v>
      </c>
      <c r="AK327" s="5">
        <v>2.083323714174122E-2</v>
      </c>
      <c r="AL327" s="6">
        <f>IF(Table1[[#This Row],[seagrass.mn.ssp245.2050]]="","",(Table1[[#This Row],[seagrass.sd.ssp245.2050]]/Table1[[#This Row],[seagrass.mn.ssp245.2050]])^-1)</f>
        <v>24.962540980506102</v>
      </c>
      <c r="AM327" s="6">
        <f>IF(Table1[[#This Row],[seagrass.weights.ssp245.2050]]="","",Table1[[#This Row],[seagrass.weights.ssp245.2050]]*Table1[[#This Row],[seagrass.mn.ssp245.2050]])</f>
        <v>12.98178281452056</v>
      </c>
      <c r="AN327" s="5">
        <v>0.52839574963658076</v>
      </c>
      <c r="AO327" s="5">
        <v>2.3329837427776379E-2</v>
      </c>
      <c r="AP327" s="6">
        <f>(Table1[[#This Row],[corals.sd.ssp245.2050]]/Table1[[#This Row],[corals.mn.ssp245.2050]])^-1</f>
        <v>22.648925491759989</v>
      </c>
      <c r="AQ327" s="6">
        <f>Table1[[#This Row],[coral.weights.ssp245.2050]]*Table1[[#This Row],[corals.mn.ssp245.2050]]</f>
        <v>11.967595963681584</v>
      </c>
      <c r="AR327" s="5">
        <v>0.47739915246865222</v>
      </c>
      <c r="AS327" s="5">
        <v>0.1987344141864637</v>
      </c>
      <c r="AT327" s="8">
        <f>(Table1[[#This Row],[mangrove.sd.ssp245.2050]]/Table1[[#This Row],[mangrove.mn.ssp245.2050]])^-1</f>
        <v>2.4021966926207847</v>
      </c>
      <c r="AU327" s="8">
        <f>Table1[[#This Row],[mangrove.mn.ssp245.2050]]*Table1[[#This Row],[mangrove.weights.ssp245.2050]]</f>
        <v>1.146806665120162</v>
      </c>
      <c r="AV327" s="7">
        <f t="shared" si="32"/>
        <v>0.52178112523546705</v>
      </c>
      <c r="AW327" s="5">
        <v>0.54090420286470509</v>
      </c>
      <c r="AX327" s="5">
        <v>4.8221906227192291E-3</v>
      </c>
      <c r="AY327" s="6">
        <f>(Table1[[#This Row],[seagrass.sd.ssp245.2100]]/Table1[[#This Row],[seagrass.mn.ssp245.2100]])^-1</f>
        <v>112.16980936346512</v>
      </c>
      <c r="AZ327" s="6">
        <f>Table1[[#This Row],[seagrass.weights.ssp245.2100]]*Table1[[#This Row],[seagrass.mn.ssp245.2100]]</f>
        <v>60.673121319231036</v>
      </c>
      <c r="BA327" s="5">
        <v>0.55335356966798654</v>
      </c>
      <c r="BB327" s="5">
        <v>6.4732645442629926E-3</v>
      </c>
      <c r="BC327" s="8">
        <f>(Table1[[#This Row],[corals.sd.ssp245.2100]]/Table1[[#This Row],[corals.mn.ssp245.2100]])^-1</f>
        <v>85.482922238733877</v>
      </c>
      <c r="BD327" s="8">
        <f>Table1[[#This Row],[corals.weights.ssp245.2100]]*Table1[[#This Row],[corals.mn.ssp245.2100]]</f>
        <v>47.302280166454302</v>
      </c>
      <c r="BE327" s="5">
        <v>0.48473903289363091</v>
      </c>
      <c r="BF327" s="5">
        <v>0.20673287678708999</v>
      </c>
      <c r="BG327" s="6">
        <f>(Table1[[#This Row],[mangrove.sd.ssp245.2100]]/Table1[[#This Row],[mangrove.mn.ssp245.2100]])^-1</f>
        <v>2.344760255007015</v>
      </c>
      <c r="BH327" s="6">
        <f>Table1[[#This Row],[mangrove.weights.ssp245.2100]]*Table1[[#This Row],[mangrove.mn.ssp245.2100]]</f>
        <v>1.1365968183795239</v>
      </c>
      <c r="BI327" s="7">
        <f t="shared" si="33"/>
        <v>0.54556683331793243</v>
      </c>
      <c r="BJ327" s="5">
        <v>0.45841963779559758</v>
      </c>
      <c r="BK327" s="5">
        <v>1.9304207692699481E-3</v>
      </c>
      <c r="BL327" s="6">
        <f>(Table1[[#This Row],[seagrass.sd.ssp370.2050]]/Table1[[#This Row],[seagrass.mn.ssp370.2050]])^-1</f>
        <v>237.47135603444838</v>
      </c>
      <c r="BM327" s="6">
        <f>Table1[[#This Row],[seagrass.mn.ssp370.2050]]*Table1[[#This Row],[seagrass.weights.ssp370.2050]]</f>
        <v>108.86153302014122</v>
      </c>
      <c r="BN327" s="5">
        <v>0.46982043685821501</v>
      </c>
      <c r="BO327" s="5">
        <v>8.975252042777124E-4</v>
      </c>
      <c r="BP327" s="6">
        <f>(Table1[[#This Row],[corals.sd.ssp370.2050]]/Table1[[#This Row],[corals.mn.ssp370.2050]])^-1</f>
        <v>523.46210960872702</v>
      </c>
      <c r="BQ327" s="6">
        <f>Table1[[#This Row],[corals.weights.ssp370.2050]]*Table1[[#This Row],[corals.mn.ssp370.2050]]</f>
        <v>245.93319701509495</v>
      </c>
      <c r="BR327" s="5">
        <v>0.45758132283528008</v>
      </c>
      <c r="BS327" s="5">
        <v>0.21273728196425309</v>
      </c>
      <c r="BT327" s="6">
        <f>(Table1[[#This Row],[mangrove.sd.ssp370.2050]]/Table1[[#This Row],[mangrove.mn.ssp370.2050]])^-1</f>
        <v>2.1509221073538436</v>
      </c>
      <c r="BU327" s="6">
        <f>Table1[[#This Row],[mangrove.weights.ssp370.2050]]*Table1[[#This Row],[mangrove.mn.ssp370.2050]]</f>
        <v>0.98422178319862008</v>
      </c>
      <c r="BV327" s="7">
        <f t="shared" si="34"/>
        <v>0.46623801709169227</v>
      </c>
      <c r="BW327" s="5">
        <v>0.45636782531023162</v>
      </c>
      <c r="BX327" s="5">
        <v>2.9033656763422849E-3</v>
      </c>
      <c r="BY327" s="8">
        <f>(Table1[[#This Row],[seagrass.sd.ssp370.2100]]/Table1[[#This Row],[seagrass.mn.ssp370.2100]])^-1</f>
        <v>157.18578924759228</v>
      </c>
      <c r="BZ327" s="8">
        <f>Table1[[#This Row],[seagrass.imp.ssp370.2100]]*Table1[[#This Row],[seagrass.mn.ssp370.2100]]</f>
        <v>71.734536808596076</v>
      </c>
      <c r="CA327" s="5">
        <v>0.46982043685821501</v>
      </c>
      <c r="CB327" s="5">
        <v>8.975252042777124E-4</v>
      </c>
      <c r="CC327" s="8">
        <f>(Table1[[#This Row],[corals.sd.ssp370.2100]]/Table1[[#This Row],[corals.mn.ssp370.2100]])^-1</f>
        <v>523.46210960872702</v>
      </c>
      <c r="CD327" s="8">
        <f>Table1[[#This Row],[corals.weights.ssp370.2100]]*Table1[[#This Row],[corals.mn.ssp370.2100]]</f>
        <v>245.93319701509495</v>
      </c>
      <c r="CE327" s="5">
        <v>0.47739093875541899</v>
      </c>
      <c r="CF327" s="5">
        <v>0.21559122860832899</v>
      </c>
      <c r="CG327" s="12">
        <f>(Table1[[#This Row],[mangrove.sd.ssp370.2100]]/Table1[[#This Row],[mangrove.mn.ssp370.2100]])^-1</f>
        <v>2.21433377339627</v>
      </c>
      <c r="CH327" s="17">
        <f>Table1[[#This Row],[mangrove.weights.ssp370.2100]]*Table1[[#This Row],[mangrove.mn.ssp370.2100]]</f>
        <v>1.0571028787994745</v>
      </c>
      <c r="CI327" s="9">
        <f t="shared" si="35"/>
        <v>0.46674837393638691</v>
      </c>
      <c r="CJ327" s="5"/>
      <c r="CL327" s="5"/>
      <c r="CM327" s="5"/>
      <c r="CP327" s="5"/>
      <c r="CT327" s="5"/>
    </row>
    <row r="328" spans="1:98" x14ac:dyDescent="0.25">
      <c r="A328" s="5" t="s">
        <v>371</v>
      </c>
      <c r="B328" s="5">
        <v>40.08934</v>
      </c>
      <c r="C328" s="5">
        <v>-7.8211019999999998</v>
      </c>
      <c r="E328" s="5">
        <v>0</v>
      </c>
      <c r="G328" s="5">
        <v>0</v>
      </c>
      <c r="I328" s="5">
        <v>0</v>
      </c>
      <c r="L328" s="6" t="str">
        <f>IF(Table1[[#This Row],[seagrass.mn.ssp126.2050]]="","",(Table1[[#This Row],[seagrass.sd.ssp126.2050]]/Table1[[#This Row],[seagrass.mn.ssp126.2050]])^-1)</f>
        <v/>
      </c>
      <c r="M328" s="6" t="str">
        <f>IF(Table1[[#This Row],[seagrass.weights.ssp126.2050]]="","",Table1[[#This Row],[seagrass.weights.ssp126.2050]]*Table1[[#This Row],[seagrass.mn.ssp126.2050]])</f>
        <v/>
      </c>
      <c r="P328" s="6" t="str">
        <f>IF(Table1[[#This Row],[corals.mn.ssp126.2050]]="","",(Table1[[#This Row],[corals.sd.ssp126.2050]]/Table1[[#This Row],[corals.mn.ssp126.2050]])^-1)</f>
        <v/>
      </c>
      <c r="Q328" s="6" t="str">
        <f>IF(Table1[[#This Row],[coral.weights.ssp126.2050]]="","",Table1[[#This Row],[coral.weights.ssp126.2050]]*Table1[[#This Row],[corals.mn.ssp126.2050]])</f>
        <v/>
      </c>
      <c r="T328" s="6" t="str">
        <f>IF(Table1[[#This Row],[mangrove.mn.ssp126.2050]]="","",(Table1[[#This Row],[mangrove.sd.ssp126.2050]]/Table1[[#This Row],[mangrove.mn.ssp126.2050]])^-1)</f>
        <v/>
      </c>
      <c r="U328" s="6" t="str">
        <f>IF(Table1[[#This Row],[mangrove.weights.ssp126.2050]]="","",Table1[[#This Row],[mangrove.weights.ssp126.2050]]*Table1[[#This Row],[mangrove.mn.ssp126.2050]])</f>
        <v/>
      </c>
      <c r="V328" s="7" t="e">
        <f t="shared" si="30"/>
        <v>#DIV/0!</v>
      </c>
      <c r="Y328" s="6" t="str">
        <f>IF(Table1[[#This Row],[seagrass.mn.ssp126.2100]]="", "", (Table1[[#This Row],[seagrass.sd.ssp126.2100]]/Table1[[#This Row],[seagrass.mn.ssp126.2100]])^-1)</f>
        <v/>
      </c>
      <c r="Z328" s="6" t="str">
        <f>IF(Table1[[#This Row],[seagrass.weights.ssp126.2100]]="","", Table1[[#This Row],[seagrass.weights.ssp126.2100]]*Table1[[#This Row],[seagrass.mn.ssp126.2100]])</f>
        <v/>
      </c>
      <c r="AC328" s="6" t="str">
        <f>IF(Table1[[#This Row],[corals.mn.ssp126.2100]]="","",(Table1[[#This Row],[corals.sd.ssp126.2100]]/Table1[[#This Row],[corals.mn.ssp126.2100]])^-1)</f>
        <v/>
      </c>
      <c r="AD328" s="6" t="str">
        <f>IF( Table1[[#This Row],[Coral.weights.ssp126.2100]]="","", Table1[[#This Row],[Coral.weights.ssp126.2100]]*Table1[[#This Row],[corals.mn.ssp126.2100]])</f>
        <v/>
      </c>
      <c r="AG328" s="8" t="str">
        <f>IF(Table1[[#This Row],[mangrove.mn.ssp126.2100]]="","",(Table1[[#This Row],[mangrove.sd.ssp126.2100]]/Table1[[#This Row],[mangrove.mn.ssp126.2100]])^-1)</f>
        <v/>
      </c>
      <c r="AH328" s="6" t="str">
        <f>IF(Table1[[#This Row],[mangrove.weights.ssp126.2100]]="","",Table1[[#This Row],[mangrove.weights.ssp126.2100]]*Table1[[#This Row],[mangrove.mn.ssp126.2100]])</f>
        <v/>
      </c>
      <c r="AI328" s="7" t="e">
        <f t="shared" si="31"/>
        <v>#DIV/0!</v>
      </c>
      <c r="AL328" s="6" t="str">
        <f>IF(Table1[[#This Row],[seagrass.mn.ssp245.2050]]="","",(Table1[[#This Row],[seagrass.sd.ssp245.2050]]/Table1[[#This Row],[seagrass.mn.ssp245.2050]])^-1)</f>
        <v/>
      </c>
      <c r="AM328" s="6" t="str">
        <f>IF(Table1[[#This Row],[seagrass.weights.ssp245.2050]]="","",Table1[[#This Row],[seagrass.weights.ssp245.2050]]*Table1[[#This Row],[seagrass.mn.ssp245.2050]])</f>
        <v/>
      </c>
      <c r="AS328" s="5"/>
      <c r="AT328" s="8"/>
      <c r="AU328" s="8"/>
      <c r="AV328" s="7" t="e">
        <f t="shared" si="32"/>
        <v>#DIV/0!</v>
      </c>
      <c r="AX328" s="5"/>
      <c r="AY328" s="6"/>
      <c r="AZ328" s="6"/>
      <c r="BB328" s="5"/>
      <c r="BC328" s="8"/>
      <c r="BD328" s="8"/>
      <c r="BE328" s="5"/>
      <c r="BF328" s="5"/>
      <c r="BG328" s="6"/>
      <c r="BH328" s="6"/>
      <c r="BI328" s="7" t="e">
        <f t="shared" si="33"/>
        <v>#DIV/0!</v>
      </c>
      <c r="BK328" s="5"/>
      <c r="BL328" s="6"/>
      <c r="BM328" s="6"/>
      <c r="BO328" s="5"/>
      <c r="BP328" s="6"/>
      <c r="BQ328" s="6"/>
      <c r="BR328" s="5"/>
      <c r="BS328" s="5"/>
      <c r="BT328" s="6"/>
      <c r="BU328" s="6"/>
      <c r="BV328" s="7" t="e">
        <f t="shared" si="34"/>
        <v>#DIV/0!</v>
      </c>
      <c r="BX328" s="5"/>
      <c r="BY328" s="8"/>
      <c r="BZ328" s="8"/>
      <c r="CA328" s="5"/>
      <c r="CB328" s="5"/>
      <c r="CC328" s="8"/>
      <c r="CD328" s="8"/>
      <c r="CE328" s="5"/>
      <c r="CF328" s="5"/>
      <c r="CG328" s="12"/>
      <c r="CH328" s="17"/>
      <c r="CI328" s="9" t="e">
        <f t="shared" si="35"/>
        <v>#DIV/0!</v>
      </c>
      <c r="CJ328" s="5"/>
      <c r="CL328" s="5"/>
      <c r="CM328" s="5"/>
      <c r="CP328" s="5"/>
      <c r="CT328" s="5"/>
    </row>
    <row r="329" spans="1:98" x14ac:dyDescent="0.25">
      <c r="A329" s="5" t="s">
        <v>372</v>
      </c>
      <c r="B329" s="5">
        <v>39.08934</v>
      </c>
      <c r="C329" s="5">
        <v>-8.0711019999999998</v>
      </c>
      <c r="E329" s="5">
        <v>0</v>
      </c>
      <c r="G329" s="5">
        <v>0</v>
      </c>
      <c r="I329" s="5">
        <v>0</v>
      </c>
      <c r="L329" s="6" t="str">
        <f>IF(Table1[[#This Row],[seagrass.mn.ssp126.2050]]="","",(Table1[[#This Row],[seagrass.sd.ssp126.2050]]/Table1[[#This Row],[seagrass.mn.ssp126.2050]])^-1)</f>
        <v/>
      </c>
      <c r="M329" s="6" t="str">
        <f>IF(Table1[[#This Row],[seagrass.weights.ssp126.2050]]="","",Table1[[#This Row],[seagrass.weights.ssp126.2050]]*Table1[[#This Row],[seagrass.mn.ssp126.2050]])</f>
        <v/>
      </c>
      <c r="P329" s="6" t="str">
        <f>IF(Table1[[#This Row],[corals.mn.ssp126.2050]]="","",(Table1[[#This Row],[corals.sd.ssp126.2050]]/Table1[[#This Row],[corals.mn.ssp126.2050]])^-1)</f>
        <v/>
      </c>
      <c r="Q329" s="6" t="str">
        <f>IF(Table1[[#This Row],[coral.weights.ssp126.2050]]="","",Table1[[#This Row],[coral.weights.ssp126.2050]]*Table1[[#This Row],[corals.mn.ssp126.2050]])</f>
        <v/>
      </c>
      <c r="T329" s="6" t="str">
        <f>IF(Table1[[#This Row],[mangrove.mn.ssp126.2050]]="","",(Table1[[#This Row],[mangrove.sd.ssp126.2050]]/Table1[[#This Row],[mangrove.mn.ssp126.2050]])^-1)</f>
        <v/>
      </c>
      <c r="U329" s="6" t="str">
        <f>IF(Table1[[#This Row],[mangrove.weights.ssp126.2050]]="","",Table1[[#This Row],[mangrove.weights.ssp126.2050]]*Table1[[#This Row],[mangrove.mn.ssp126.2050]])</f>
        <v/>
      </c>
      <c r="V329" s="7" t="e">
        <f t="shared" si="30"/>
        <v>#DIV/0!</v>
      </c>
      <c r="Y329" s="6" t="str">
        <f>IF(Table1[[#This Row],[seagrass.mn.ssp126.2100]]="", "", (Table1[[#This Row],[seagrass.sd.ssp126.2100]]/Table1[[#This Row],[seagrass.mn.ssp126.2100]])^-1)</f>
        <v/>
      </c>
      <c r="Z329" s="6" t="str">
        <f>IF(Table1[[#This Row],[seagrass.weights.ssp126.2100]]="","", Table1[[#This Row],[seagrass.weights.ssp126.2100]]*Table1[[#This Row],[seagrass.mn.ssp126.2100]])</f>
        <v/>
      </c>
      <c r="AC329" s="6" t="str">
        <f>IF(Table1[[#This Row],[corals.mn.ssp126.2100]]="","",(Table1[[#This Row],[corals.sd.ssp126.2100]]/Table1[[#This Row],[corals.mn.ssp126.2100]])^-1)</f>
        <v/>
      </c>
      <c r="AD329" s="6" t="str">
        <f>IF( Table1[[#This Row],[Coral.weights.ssp126.2100]]="","", Table1[[#This Row],[Coral.weights.ssp126.2100]]*Table1[[#This Row],[corals.mn.ssp126.2100]])</f>
        <v/>
      </c>
      <c r="AG329" s="8" t="str">
        <f>IF(Table1[[#This Row],[mangrove.mn.ssp126.2100]]="","",(Table1[[#This Row],[mangrove.sd.ssp126.2100]]/Table1[[#This Row],[mangrove.mn.ssp126.2100]])^-1)</f>
        <v/>
      </c>
      <c r="AH329" s="6" t="str">
        <f>IF(Table1[[#This Row],[mangrove.weights.ssp126.2100]]="","",Table1[[#This Row],[mangrove.weights.ssp126.2100]]*Table1[[#This Row],[mangrove.mn.ssp126.2100]])</f>
        <v/>
      </c>
      <c r="AI329" s="7" t="e">
        <f t="shared" si="31"/>
        <v>#DIV/0!</v>
      </c>
      <c r="AL329" s="6" t="str">
        <f>IF(Table1[[#This Row],[seagrass.mn.ssp245.2050]]="","",(Table1[[#This Row],[seagrass.sd.ssp245.2050]]/Table1[[#This Row],[seagrass.mn.ssp245.2050]])^-1)</f>
        <v/>
      </c>
      <c r="AM329" s="6" t="str">
        <f>IF(Table1[[#This Row],[seagrass.weights.ssp245.2050]]="","",Table1[[#This Row],[seagrass.weights.ssp245.2050]]*Table1[[#This Row],[seagrass.mn.ssp245.2050]])</f>
        <v/>
      </c>
      <c r="AS329" s="5"/>
      <c r="AT329" s="8"/>
      <c r="AU329" s="8"/>
      <c r="AV329" s="7" t="e">
        <f t="shared" si="32"/>
        <v>#DIV/0!</v>
      </c>
      <c r="AX329" s="5"/>
      <c r="AY329" s="6"/>
      <c r="AZ329" s="6"/>
      <c r="BB329" s="5"/>
      <c r="BC329" s="8"/>
      <c r="BD329" s="8"/>
      <c r="BE329" s="5"/>
      <c r="BF329" s="5"/>
      <c r="BG329" s="6"/>
      <c r="BH329" s="6"/>
      <c r="BI329" s="7" t="e">
        <f t="shared" si="33"/>
        <v>#DIV/0!</v>
      </c>
      <c r="BK329" s="5"/>
      <c r="BL329" s="6"/>
      <c r="BM329" s="6"/>
      <c r="BO329" s="5"/>
      <c r="BP329" s="6"/>
      <c r="BQ329" s="6"/>
      <c r="BR329" s="5"/>
      <c r="BS329" s="5"/>
      <c r="BT329" s="6"/>
      <c r="BU329" s="6"/>
      <c r="BV329" s="7" t="e">
        <f t="shared" si="34"/>
        <v>#DIV/0!</v>
      </c>
      <c r="BX329" s="5"/>
      <c r="BY329" s="8"/>
      <c r="BZ329" s="8"/>
      <c r="CA329" s="5"/>
      <c r="CB329" s="5"/>
      <c r="CC329" s="8"/>
      <c r="CD329" s="8"/>
      <c r="CE329" s="5"/>
      <c r="CF329" s="5"/>
      <c r="CG329" s="12"/>
      <c r="CH329" s="17"/>
      <c r="CI329" s="9" t="e">
        <f t="shared" si="35"/>
        <v>#DIV/0!</v>
      </c>
      <c r="CJ329" s="5"/>
      <c r="CL329" s="5"/>
      <c r="CM329" s="5"/>
      <c r="CP329" s="5"/>
      <c r="CT329" s="5"/>
    </row>
    <row r="330" spans="1:98" x14ac:dyDescent="0.25">
      <c r="A330" s="5" t="s">
        <v>373</v>
      </c>
      <c r="B330" s="5">
        <v>39.33934</v>
      </c>
      <c r="C330" s="5">
        <v>-8.0711019999999998</v>
      </c>
      <c r="E330" s="5">
        <v>0</v>
      </c>
      <c r="G330" s="5">
        <v>0</v>
      </c>
      <c r="H330" s="5">
        <v>99210000</v>
      </c>
      <c r="I330" s="5">
        <v>1</v>
      </c>
      <c r="L330" s="6" t="str">
        <f>IF(Table1[[#This Row],[seagrass.mn.ssp126.2050]]="","",(Table1[[#This Row],[seagrass.sd.ssp126.2050]]/Table1[[#This Row],[seagrass.mn.ssp126.2050]])^-1)</f>
        <v/>
      </c>
      <c r="M330" s="6" t="str">
        <f>IF(Table1[[#This Row],[seagrass.weights.ssp126.2050]]="","",Table1[[#This Row],[seagrass.weights.ssp126.2050]]*Table1[[#This Row],[seagrass.mn.ssp126.2050]])</f>
        <v/>
      </c>
      <c r="P330" s="6" t="str">
        <f>IF(Table1[[#This Row],[corals.mn.ssp126.2050]]="","",(Table1[[#This Row],[corals.sd.ssp126.2050]]/Table1[[#This Row],[corals.mn.ssp126.2050]])^-1)</f>
        <v/>
      </c>
      <c r="Q330" s="6" t="str">
        <f>IF(Table1[[#This Row],[coral.weights.ssp126.2050]]="","",Table1[[#This Row],[coral.weights.ssp126.2050]]*Table1[[#This Row],[corals.mn.ssp126.2050]])</f>
        <v/>
      </c>
      <c r="R330" s="5">
        <v>0.63330106860787505</v>
      </c>
      <c r="S330" s="5">
        <v>0.21222503283991151</v>
      </c>
      <c r="T330" s="6">
        <f>IF(Table1[[#This Row],[mangrove.mn.ssp126.2050]]="","",(Table1[[#This Row],[mangrove.sd.ssp126.2050]]/Table1[[#This Row],[mangrove.mn.ssp126.2050]])^-1)</f>
        <v>2.9841016402885674</v>
      </c>
      <c r="U330" s="6">
        <f>IF(Table1[[#This Row],[mangrove.weights.ssp126.2050]]="","",Table1[[#This Row],[mangrove.weights.ssp126.2050]]*Table1[[#This Row],[mangrove.mn.ssp126.2050]])</f>
        <v>1.8898347576292625</v>
      </c>
      <c r="V330" s="7">
        <f t="shared" si="30"/>
        <v>0.63330106860787505</v>
      </c>
      <c r="Y330" s="6" t="str">
        <f>IF(Table1[[#This Row],[seagrass.mn.ssp126.2100]]="", "", (Table1[[#This Row],[seagrass.sd.ssp126.2100]]/Table1[[#This Row],[seagrass.mn.ssp126.2100]])^-1)</f>
        <v/>
      </c>
      <c r="Z330" s="6" t="str">
        <f>IF(Table1[[#This Row],[seagrass.weights.ssp126.2100]]="","", Table1[[#This Row],[seagrass.weights.ssp126.2100]]*Table1[[#This Row],[seagrass.mn.ssp126.2100]])</f>
        <v/>
      </c>
      <c r="AC330" s="6" t="str">
        <f>IF(Table1[[#This Row],[corals.mn.ssp126.2100]]="","",(Table1[[#This Row],[corals.sd.ssp126.2100]]/Table1[[#This Row],[corals.mn.ssp126.2100]])^-1)</f>
        <v/>
      </c>
      <c r="AD330" s="6" t="str">
        <f>IF( Table1[[#This Row],[Coral.weights.ssp126.2100]]="","", Table1[[#This Row],[Coral.weights.ssp126.2100]]*Table1[[#This Row],[corals.mn.ssp126.2100]])</f>
        <v/>
      </c>
      <c r="AE330" s="5">
        <v>0.72254664677932079</v>
      </c>
      <c r="AF330" s="5">
        <v>0.1370459594293065</v>
      </c>
      <c r="AG330" s="8">
        <f>IF(Table1[[#This Row],[mangrove.mn.ssp126.2100]]="","",(Table1[[#This Row],[mangrove.sd.ssp126.2100]]/Table1[[#This Row],[mangrove.mn.ssp126.2100]])^-1)</f>
        <v>5.2722944170567665</v>
      </c>
      <c r="AH330" s="6">
        <f>IF(Table1[[#This Row],[mangrove.weights.ssp126.2100]]="","",Table1[[#This Row],[mangrove.weights.ssp126.2100]]*Table1[[#This Row],[mangrove.mn.ssp126.2100]])</f>
        <v>3.8094786518777006</v>
      </c>
      <c r="AI330" s="7">
        <f t="shared" si="31"/>
        <v>0.72254664677932079</v>
      </c>
      <c r="AL330" s="6" t="str">
        <f>IF(Table1[[#This Row],[seagrass.mn.ssp245.2050]]="","",(Table1[[#This Row],[seagrass.sd.ssp245.2050]]/Table1[[#This Row],[seagrass.mn.ssp245.2050]])^-1)</f>
        <v/>
      </c>
      <c r="AM330" s="6" t="str">
        <f>IF(Table1[[#This Row],[seagrass.weights.ssp245.2050]]="","",Table1[[#This Row],[seagrass.weights.ssp245.2050]]*Table1[[#This Row],[seagrass.mn.ssp245.2050]])</f>
        <v/>
      </c>
      <c r="AR330" s="5">
        <v>0.50128768091003006</v>
      </c>
      <c r="AS330" s="5">
        <v>0.2236850006811868</v>
      </c>
      <c r="AT330" s="8">
        <f>(Table1[[#This Row],[mangrove.sd.ssp245.2050]]/Table1[[#This Row],[mangrove.mn.ssp245.2050]])^-1</f>
        <v>2.2410428923864418</v>
      </c>
      <c r="AU330" s="8">
        <f>Table1[[#This Row],[mangrove.mn.ssp245.2050]]*Table1[[#This Row],[mangrove.weights.ssp245.2050]]</f>
        <v>1.1234071943443056</v>
      </c>
      <c r="AV330" s="7">
        <f t="shared" si="32"/>
        <v>0.50128768091003006</v>
      </c>
      <c r="AX330" s="5"/>
      <c r="AY330" s="6"/>
      <c r="AZ330" s="6"/>
      <c r="BB330" s="5"/>
      <c r="BC330" s="8"/>
      <c r="BD330" s="8"/>
      <c r="BE330" s="5">
        <v>0.52582346204554409</v>
      </c>
      <c r="BF330" s="5">
        <v>0.20181749028396601</v>
      </c>
      <c r="BG330" s="6">
        <f>(Table1[[#This Row],[mangrove.sd.ssp245.2100]]/Table1[[#This Row],[mangrove.mn.ssp245.2100]])^-1</f>
        <v>2.6054404962904236</v>
      </c>
      <c r="BH330" s="6">
        <f>Table1[[#This Row],[mangrove.weights.ssp245.2100]]*Table1[[#This Row],[mangrove.mn.ssp245.2100]]</f>
        <v>1.3700017419130912</v>
      </c>
      <c r="BI330" s="7">
        <f t="shared" si="33"/>
        <v>0.52582346204554409</v>
      </c>
      <c r="BK330" s="5"/>
      <c r="BL330" s="6"/>
      <c r="BM330" s="6"/>
      <c r="BO330" s="5"/>
      <c r="BP330" s="6"/>
      <c r="BQ330" s="6"/>
      <c r="BR330" s="5">
        <v>0.40883360586433648</v>
      </c>
      <c r="BS330" s="5">
        <v>0.2751753671842781</v>
      </c>
      <c r="BT330" s="6">
        <f>(Table1[[#This Row],[mangrove.sd.ssp370.2050]]/Table1[[#This Row],[mangrove.mn.ssp370.2050]])^-1</f>
        <v>1.4857202156127252</v>
      </c>
      <c r="BU330" s="6">
        <f>Table1[[#This Row],[mangrove.weights.ssp370.2050]]*Table1[[#This Row],[mangrove.mn.ssp370.2050]]</f>
        <v>0.60741235305448993</v>
      </c>
      <c r="BV330" s="7">
        <f t="shared" si="34"/>
        <v>0.40883360586433648</v>
      </c>
      <c r="BX330" s="5"/>
      <c r="BY330" s="8"/>
      <c r="BZ330" s="8"/>
      <c r="CA330" s="5"/>
      <c r="CB330" s="5"/>
      <c r="CC330" s="8"/>
      <c r="CD330" s="8"/>
      <c r="CE330" s="5">
        <v>0.42971304239182939</v>
      </c>
      <c r="CF330" s="5">
        <v>0.24016793456194879</v>
      </c>
      <c r="CG330" s="12">
        <f>(Table1[[#This Row],[mangrove.sd.ssp370.2100]]/Table1[[#This Row],[mangrove.mn.ssp370.2100]])^-1</f>
        <v>1.7892190444806839</v>
      </c>
      <c r="CH330" s="17">
        <f>Table1[[#This Row],[mangrove.weights.ssp370.2100]]*Table1[[#This Row],[mangrove.mn.ssp370.2100]]</f>
        <v>0.76885075910919665</v>
      </c>
      <c r="CI330" s="9">
        <f t="shared" si="35"/>
        <v>0.42971304239182939</v>
      </c>
      <c r="CJ330" s="5"/>
      <c r="CL330" s="5"/>
      <c r="CM330" s="5"/>
      <c r="CP330" s="5"/>
      <c r="CT330" s="5"/>
    </row>
    <row r="331" spans="1:98" x14ac:dyDescent="0.25">
      <c r="A331" s="5" t="s">
        <v>374</v>
      </c>
      <c r="B331" s="5">
        <v>39.58934</v>
      </c>
      <c r="C331" s="5">
        <v>-8.0711019999999998</v>
      </c>
      <c r="D331" s="5">
        <v>14630000</v>
      </c>
      <c r="E331" s="5">
        <v>1</v>
      </c>
      <c r="F331" s="5">
        <v>25770000</v>
      </c>
      <c r="G331" s="5">
        <v>1</v>
      </c>
      <c r="H331" s="5">
        <v>3000000</v>
      </c>
      <c r="I331" s="5">
        <v>1</v>
      </c>
      <c r="J331" s="5">
        <v>0.53413369735514982</v>
      </c>
      <c r="K331" s="5">
        <v>1.0529509792168769E-2</v>
      </c>
      <c r="L331" s="6">
        <f>IF(Table1[[#This Row],[seagrass.mn.ssp126.2050]]="","",(Table1[[#This Row],[seagrass.sd.ssp126.2050]]/Table1[[#This Row],[seagrass.mn.ssp126.2050]])^-1)</f>
        <v>50.727309048366813</v>
      </c>
      <c r="M331" s="6">
        <f>IF(Table1[[#This Row],[seagrass.weights.ssp126.2050]]="","",Table1[[#This Row],[seagrass.weights.ssp126.2050]]*Table1[[#This Row],[seagrass.mn.ssp126.2050]])</f>
        <v>27.095165138881512</v>
      </c>
      <c r="N331" s="5">
        <v>0.4968707830408215</v>
      </c>
      <c r="O331" s="5">
        <f>NonZeroMin!$C$3</f>
        <v>8.8608041434714289E-4</v>
      </c>
      <c r="P331" s="6">
        <f>IF(Table1[[#This Row],[corals.mn.ssp126.2050]]="","",(Table1[[#This Row],[corals.sd.ssp126.2050]]/Table1[[#This Row],[corals.mn.ssp126.2050]])^-1)</f>
        <v>560.75134377833194</v>
      </c>
      <c r="Q331" s="6">
        <f>IF(Table1[[#This Row],[coral.weights.ssp126.2050]]="","",Table1[[#This Row],[coral.weights.ssp126.2050]]*Table1[[#This Row],[corals.mn.ssp126.2050]])</f>
        <v>278.62095927433268</v>
      </c>
      <c r="R331" s="5">
        <v>0.48789206098596738</v>
      </c>
      <c r="S331" s="5">
        <v>0.14016103802183369</v>
      </c>
      <c r="T331" s="6">
        <f>IF(Table1[[#This Row],[mangrove.mn.ssp126.2050]]="","",(Table1[[#This Row],[mangrove.sd.ssp126.2050]]/Table1[[#This Row],[mangrove.mn.ssp126.2050]])^-1)</f>
        <v>3.4809392672303523</v>
      </c>
      <c r="U331" s="6">
        <f>IF(Table1[[#This Row],[mangrove.weights.ssp126.2050]]="","",Table1[[#This Row],[mangrove.weights.ssp126.2050]]*Table1[[#This Row],[mangrove.mn.ssp126.2050]])</f>
        <v>1.6983226332559997</v>
      </c>
      <c r="V331" s="7">
        <f t="shared" si="30"/>
        <v>0.49989373448055036</v>
      </c>
      <c r="W331" s="5">
        <v>0.53556874123557852</v>
      </c>
      <c r="X331" s="5">
        <v>2.0146806066793501E-2</v>
      </c>
      <c r="Y331" s="6">
        <f>IF(Table1[[#This Row],[seagrass.mn.ssp126.2100]]="", "", (Table1[[#This Row],[seagrass.sd.ssp126.2100]]/Table1[[#This Row],[seagrass.mn.ssp126.2100]])^-1)</f>
        <v>26.583307520804354</v>
      </c>
      <c r="Z331" s="6">
        <f>IF(Table1[[#This Row],[seagrass.weights.ssp126.2100]]="","", Table1[[#This Row],[seagrass.weights.ssp126.2100]]*Table1[[#This Row],[seagrass.mn.ssp126.2100]])</f>
        <v>14.237188546795474</v>
      </c>
      <c r="AA331" s="5">
        <v>0.4949904129188667</v>
      </c>
      <c r="AB331" s="5">
        <v>7.9696595298375406E-3</v>
      </c>
      <c r="AC331" s="6">
        <f>IF(Table1[[#This Row],[corals.mn.ssp126.2100]]="","",(Table1[[#This Row],[corals.sd.ssp126.2100]]/Table1[[#This Row],[corals.mn.ssp126.2100]])^-1)</f>
        <v>62.109354993858439</v>
      </c>
      <c r="AD331" s="6">
        <f>IF( Table1[[#This Row],[Coral.weights.ssp126.2100]]="","", Table1[[#This Row],[Coral.weights.ssp126.2100]]*Table1[[#This Row],[corals.mn.ssp126.2100]])</f>
        <v>30.743535274534462</v>
      </c>
      <c r="AE331" s="5">
        <v>0.49056968952365609</v>
      </c>
      <c r="AF331" s="5">
        <v>0.15450838674057571</v>
      </c>
      <c r="AG331" s="8">
        <f>IF(Table1[[#This Row],[mangrove.mn.ssp126.2100]]="","",(Table1[[#This Row],[mangrove.sd.ssp126.2100]]/Table1[[#This Row],[mangrove.mn.ssp126.2100]])^-1)</f>
        <v>3.1750359956015695</v>
      </c>
      <c r="AH331" s="6">
        <f>IF(Table1[[#This Row],[mangrove.weights.ssp126.2100]]="","",Table1[[#This Row],[mangrove.weights.ssp126.2100]]*Table1[[#This Row],[mangrove.mn.ssp126.2100]])</f>
        <v>1.5575764225886943</v>
      </c>
      <c r="AI331" s="7">
        <f t="shared" si="31"/>
        <v>0.50657958127381308</v>
      </c>
      <c r="AJ331" s="5">
        <v>0.51264162910596256</v>
      </c>
      <c r="AK331" s="5">
        <v>9.4246577305150765E-4</v>
      </c>
      <c r="AL331" s="6">
        <f>IF(Table1[[#This Row],[seagrass.mn.ssp245.2050]]="","",(Table1[[#This Row],[seagrass.sd.ssp245.2050]]/Table1[[#This Row],[seagrass.mn.ssp245.2050]])^-1)</f>
        <v>543.93660095064865</v>
      </c>
      <c r="AM331" s="6">
        <f>IF(Table1[[#This Row],[seagrass.weights.ssp245.2050]]="","",Table1[[#This Row],[seagrass.weights.ssp245.2050]]*Table1[[#This Row],[seagrass.mn.ssp245.2050]])</f>
        <v>278.84454524170042</v>
      </c>
      <c r="AN331" s="5">
        <v>0.48872251558891738</v>
      </c>
      <c r="AO331" s="5">
        <v>7.9821890153574555E-3</v>
      </c>
      <c r="AP331" s="6">
        <f>(Table1[[#This Row],[corals.sd.ssp245.2050]]/Table1[[#This Row],[corals.mn.ssp245.2050]])^-1</f>
        <v>61.226627764468134</v>
      </c>
      <c r="AQ331" s="6">
        <f>Table1[[#This Row],[coral.weights.ssp245.2050]]*Table1[[#This Row],[corals.mn.ssp245.2050]]</f>
        <v>29.92283154207712</v>
      </c>
      <c r="AR331" s="5">
        <v>0.46873609306283232</v>
      </c>
      <c r="AS331" s="5">
        <v>0.14539758330822819</v>
      </c>
      <c r="AT331" s="8">
        <f>(Table1[[#This Row],[mangrove.sd.ssp245.2050]]/Table1[[#This Row],[mangrove.mn.ssp245.2050]])^-1</f>
        <v>3.223823136517745</v>
      </c>
      <c r="AU331" s="8">
        <f>Table1[[#This Row],[mangrove.mn.ssp245.2050]]*Table1[[#This Row],[mangrove.weights.ssp245.2050]]</f>
        <v>1.5111222617368938</v>
      </c>
      <c r="AV331" s="7">
        <f t="shared" si="32"/>
        <v>0.51000181233505459</v>
      </c>
      <c r="AW331" s="5">
        <v>0.52400353522102971</v>
      </c>
      <c r="AX331" s="5">
        <v>1.896905768888094E-3</v>
      </c>
      <c r="AY331" s="6">
        <f>(Table1[[#This Row],[seagrass.sd.ssp245.2100]]/Table1[[#This Row],[seagrass.mn.ssp245.2100]])^-1</f>
        <v>276.24120492194191</v>
      </c>
      <c r="AZ331" s="6">
        <f>Table1[[#This Row],[seagrass.weights.ssp245.2100]]*Table1[[#This Row],[seagrass.mn.ssp245.2100]]</f>
        <v>144.75136795281449</v>
      </c>
      <c r="BA331" s="5">
        <v>0.4987483584808563</v>
      </c>
      <c r="BB331" s="5">
        <v>8.8505487379242798E-4</v>
      </c>
      <c r="BC331" s="8">
        <f>(Table1[[#This Row],[corals.sd.ssp245.2100]]/Table1[[#This Row],[corals.mn.ssp245.2100]])^-1</f>
        <v>563.52252639854714</v>
      </c>
      <c r="BD331" s="8">
        <f>Table1[[#This Row],[corals.weights.ssp245.2100]]*Table1[[#This Row],[corals.mn.ssp245.2100]]</f>
        <v>281.05593500826041</v>
      </c>
      <c r="BE331" s="5">
        <v>0.46590797944654599</v>
      </c>
      <c r="BF331" s="5">
        <v>0.16524697089844259</v>
      </c>
      <c r="BG331" s="6">
        <f>(Table1[[#This Row],[mangrove.sd.ssp245.2100]]/Table1[[#This Row],[mangrove.mn.ssp245.2100]])^-1</f>
        <v>2.8194645681758579</v>
      </c>
      <c r="BH331" s="6">
        <f>Table1[[#This Row],[mangrove.weights.ssp245.2100]]*Table1[[#This Row],[mangrove.mn.ssp245.2100]]</f>
        <v>1.3136110400799423</v>
      </c>
      <c r="BI331" s="7">
        <f t="shared" si="33"/>
        <v>0.50691838632109698</v>
      </c>
      <c r="BJ331" s="5">
        <v>0.55815419915282749</v>
      </c>
      <c r="BK331" s="5">
        <f>NonZeroMin!$C$16</f>
        <v>9.4033807947367773E-4</v>
      </c>
      <c r="BL331" s="6">
        <f>(Table1[[#This Row],[seagrass.sd.ssp370.2050]]/Table1[[#This Row],[seagrass.mn.ssp370.2050]])^-1</f>
        <v>593.56758099728916</v>
      </c>
      <c r="BM331" s="6">
        <f>Table1[[#This Row],[seagrass.mn.ssp370.2050]]*Table1[[#This Row],[seagrass.weights.ssp370.2050]]</f>
        <v>331.30223781462297</v>
      </c>
      <c r="BN331" s="5">
        <v>0.54618583653183661</v>
      </c>
      <c r="BO331" s="5">
        <v>1.829144735290316E-3</v>
      </c>
      <c r="BP331" s="6">
        <f>(Table1[[#This Row],[corals.sd.ssp370.2050]]/Table1[[#This Row],[corals.mn.ssp370.2050]])^-1</f>
        <v>298.60175960605312</v>
      </c>
      <c r="BQ331" s="6">
        <f>Table1[[#This Row],[corals.weights.ssp370.2050]]*Table1[[#This Row],[corals.mn.ssp370.2050]]</f>
        <v>163.09205186031051</v>
      </c>
      <c r="BR331" s="5">
        <v>0.4718299610922872</v>
      </c>
      <c r="BS331" s="5">
        <v>0.13209678112252471</v>
      </c>
      <c r="BT331" s="6">
        <f>(Table1[[#This Row],[mangrove.sd.ssp370.2050]]/Table1[[#This Row],[mangrove.mn.ssp370.2050]])^-1</f>
        <v>3.5718505559544802</v>
      </c>
      <c r="BU331" s="6">
        <f>Table1[[#This Row],[mangrove.weights.ssp370.2050]]*Table1[[#This Row],[mangrove.mn.ssp370.2050]]</f>
        <v>1.6853061088434669</v>
      </c>
      <c r="BV331" s="7">
        <f t="shared" si="34"/>
        <v>0.55382023365670496</v>
      </c>
      <c r="BW331" s="5">
        <v>0.55815419915282749</v>
      </c>
      <c r="BX331" s="5">
        <f>NonZeroMin!$C$19</f>
        <v>9.4033807947367773E-4</v>
      </c>
      <c r="BY331" s="8">
        <f>(Table1[[#This Row],[seagrass.sd.ssp370.2100]]/Table1[[#This Row],[seagrass.mn.ssp370.2100]])^-1</f>
        <v>593.56758099728916</v>
      </c>
      <c r="BZ331" s="8">
        <f>Table1[[#This Row],[seagrass.imp.ssp370.2100]]*Table1[[#This Row],[seagrass.mn.ssp370.2100]]</f>
        <v>331.30223781462297</v>
      </c>
      <c r="CA331" s="5">
        <v>0.54618583653183661</v>
      </c>
      <c r="CB331" s="5">
        <v>1.829144735290316E-3</v>
      </c>
      <c r="CC331" s="8">
        <f>(Table1[[#This Row],[corals.sd.ssp370.2100]]/Table1[[#This Row],[corals.mn.ssp370.2100]])^-1</f>
        <v>298.60175960605312</v>
      </c>
      <c r="CD331" s="8">
        <f>Table1[[#This Row],[corals.weights.ssp370.2100]]*Table1[[#This Row],[corals.mn.ssp370.2100]]</f>
        <v>163.09205186031051</v>
      </c>
      <c r="CE331" s="5">
        <v>0.47783081197663652</v>
      </c>
      <c r="CF331" s="5">
        <v>0.13528052576138169</v>
      </c>
      <c r="CG331" s="12">
        <f>(Table1[[#This Row],[mangrove.sd.ssp370.2100]]/Table1[[#This Row],[mangrove.mn.ssp370.2100]])^-1</f>
        <v>3.5321478038862124</v>
      </c>
      <c r="CH331" s="17">
        <f>Table1[[#This Row],[mangrove.weights.ssp370.2100]]*Table1[[#This Row],[mangrove.mn.ssp370.2100]]</f>
        <v>1.6877690531524423</v>
      </c>
      <c r="CI331" s="9">
        <f t="shared" si="35"/>
        <v>0.55384753196094216</v>
      </c>
      <c r="CJ331" s="5"/>
      <c r="CL331" s="5"/>
      <c r="CM331" s="5"/>
      <c r="CP331" s="5"/>
      <c r="CT331" s="5"/>
    </row>
    <row r="332" spans="1:98" x14ac:dyDescent="0.25">
      <c r="A332" s="5" t="s">
        <v>375</v>
      </c>
      <c r="B332" s="5">
        <v>39.83934</v>
      </c>
      <c r="C332" s="5">
        <v>-8.0711019999999998</v>
      </c>
      <c r="D332" s="5">
        <v>12630000</v>
      </c>
      <c r="E332" s="5">
        <v>1</v>
      </c>
      <c r="F332" s="5">
        <v>21210000</v>
      </c>
      <c r="G332" s="5">
        <v>1</v>
      </c>
      <c r="H332" s="5">
        <v>3930000</v>
      </c>
      <c r="I332" s="5">
        <v>1</v>
      </c>
      <c r="J332" s="5">
        <v>0.3722407949821035</v>
      </c>
      <c r="K332" s="5">
        <v>0.20327224528523069</v>
      </c>
      <c r="L332" s="6">
        <f>IF(Table1[[#This Row],[seagrass.mn.ssp126.2050]]="","",(Table1[[#This Row],[seagrass.sd.ssp126.2050]]/Table1[[#This Row],[seagrass.mn.ssp126.2050]])^-1)</f>
        <v>1.8312426000892392</v>
      </c>
      <c r="M332" s="6">
        <f>IF(Table1[[#This Row],[seagrass.weights.ssp126.2050]]="","",Table1[[#This Row],[seagrass.weights.ssp126.2050]]*Table1[[#This Row],[seagrass.mn.ssp126.2050]])</f>
        <v>0.68166320126231261</v>
      </c>
      <c r="N332" s="5">
        <v>0.35360203507271998</v>
      </c>
      <c r="O332" s="5">
        <v>0.17598525096917589</v>
      </c>
      <c r="P332" s="6">
        <f>IF(Table1[[#This Row],[corals.mn.ssp126.2050]]="","",(Table1[[#This Row],[corals.sd.ssp126.2050]]/Table1[[#This Row],[corals.mn.ssp126.2050]])^-1)</f>
        <v>2.0092708515366096</v>
      </c>
      <c r="Q332" s="6">
        <f>IF(Table1[[#This Row],[coral.weights.ssp126.2050]]="","",Table1[[#This Row],[coral.weights.ssp126.2050]]*Table1[[#This Row],[corals.mn.ssp126.2050]])</f>
        <v>0.71048226211564214</v>
      </c>
      <c r="R332" s="5">
        <v>0.4906360302052592</v>
      </c>
      <c r="S332" s="5">
        <v>0.1643841607035304</v>
      </c>
      <c r="T332" s="6">
        <f>IF(Table1[[#This Row],[mangrove.mn.ssp126.2050]]="","",(Table1[[#This Row],[mangrove.sd.ssp126.2050]]/Table1[[#This Row],[mangrove.mn.ssp126.2050]])^-1)</f>
        <v>2.9846916400305106</v>
      </c>
      <c r="U332" s="6">
        <f>IF(Table1[[#This Row],[mangrove.weights.ssp126.2050]]="","",Table1[[#This Row],[mangrove.weights.ssp126.2050]]*Table1[[#This Row],[mangrove.mn.ssp126.2050]])</f>
        <v>1.4643972576513942</v>
      </c>
      <c r="V332" s="7">
        <f t="shared" si="30"/>
        <v>0.41852848122049841</v>
      </c>
      <c r="W332" s="5">
        <v>0.44969873026215912</v>
      </c>
      <c r="X332" s="5">
        <v>9.3730182698758616E-2</v>
      </c>
      <c r="Y332" s="6">
        <f>IF(Table1[[#This Row],[seagrass.mn.ssp126.2100]]="", "", (Table1[[#This Row],[seagrass.sd.ssp126.2100]]/Table1[[#This Row],[seagrass.mn.ssp126.2100]])^-1)</f>
        <v>4.797800637041914</v>
      </c>
      <c r="Z332" s="6">
        <f>IF(Table1[[#This Row],[seagrass.weights.ssp126.2100]]="","", Table1[[#This Row],[seagrass.weights.ssp126.2100]]*Table1[[#This Row],[seagrass.mn.ssp126.2100]])</f>
        <v>2.1575648545287267</v>
      </c>
      <c r="AA332" s="5">
        <v>0.40650776586169612</v>
      </c>
      <c r="AB332" s="5">
        <v>0.10650854816186291</v>
      </c>
      <c r="AC332" s="6">
        <f>IF(Table1[[#This Row],[corals.mn.ssp126.2100]]="","",(Table1[[#This Row],[corals.sd.ssp126.2100]]/Table1[[#This Row],[corals.mn.ssp126.2100]])^-1)</f>
        <v>3.8166679846571481</v>
      </c>
      <c r="AD332" s="6">
        <f>IF( Table1[[#This Row],[Coral.weights.ssp126.2100]]="","", Table1[[#This Row],[Coral.weights.ssp126.2100]]*Table1[[#This Row],[corals.mn.ssp126.2100]])</f>
        <v>1.5515051754788396</v>
      </c>
      <c r="AE332" s="5">
        <v>0.49197118600479939</v>
      </c>
      <c r="AF332" s="5">
        <v>0.17041884907708479</v>
      </c>
      <c r="AG332" s="8">
        <f>IF(Table1[[#This Row],[mangrove.mn.ssp126.2100]]="","",(Table1[[#This Row],[mangrove.sd.ssp126.2100]]/Table1[[#This Row],[mangrove.mn.ssp126.2100]])^-1)</f>
        <v>2.8868355153734679</v>
      </c>
      <c r="AH332" s="6">
        <f>IF(Table1[[#This Row],[mangrove.weights.ssp126.2100]]="","",Table1[[#This Row],[mangrove.weights.ssp126.2100]]*Table1[[#This Row],[mangrove.mn.ssp126.2100]])</f>
        <v>1.4202398922990613</v>
      </c>
      <c r="AI332" s="7">
        <f t="shared" si="31"/>
        <v>0.44597637460721995</v>
      </c>
      <c r="AJ332" s="5">
        <v>0.49267405959587268</v>
      </c>
      <c r="AK332" s="5">
        <v>1.412129141709963E-2</v>
      </c>
      <c r="AL332" s="6">
        <f>IF(Table1[[#This Row],[seagrass.mn.ssp245.2050]]="","",(Table1[[#This Row],[seagrass.sd.ssp245.2050]]/Table1[[#This Row],[seagrass.mn.ssp245.2050]])^-1)</f>
        <v>34.888739637458947</v>
      </c>
      <c r="AM332" s="6">
        <f>IF(Table1[[#This Row],[seagrass.weights.ssp245.2050]]="","",Table1[[#This Row],[seagrass.weights.ssp245.2050]]*Table1[[#This Row],[seagrass.mn.ssp245.2050]])</f>
        <v>17.188776991370336</v>
      </c>
      <c r="AN332" s="5">
        <v>0.45826846643492097</v>
      </c>
      <c r="AO332" s="5">
        <v>1.3642214237906059E-2</v>
      </c>
      <c r="AP332" s="6">
        <f>(Table1[[#This Row],[corals.sd.ssp245.2050]]/Table1[[#This Row],[corals.mn.ssp245.2050]])^-1</f>
        <v>33.591941780358709</v>
      </c>
      <c r="AQ332" s="6">
        <f>Table1[[#This Row],[coral.weights.ssp245.2050]]*Table1[[#This Row],[corals.mn.ssp245.2050]]</f>
        <v>15.394127644256134</v>
      </c>
      <c r="AR332" s="5">
        <v>0.47326985754058087</v>
      </c>
      <c r="AS332" s="5">
        <v>0.15803088089756631</v>
      </c>
      <c r="AT332" s="8">
        <f>(Table1[[#This Row],[mangrove.sd.ssp245.2050]]/Table1[[#This Row],[mangrove.mn.ssp245.2050]])^-1</f>
        <v>2.99479351663773</v>
      </c>
      <c r="AU332" s="8">
        <f>Table1[[#This Row],[mangrove.mn.ssp245.2050]]*Table1[[#This Row],[mangrove.weights.ssp245.2050]]</f>
        <v>1.4173455009825937</v>
      </c>
      <c r="AV332" s="7">
        <f t="shared" si="32"/>
        <v>0.47569113976210814</v>
      </c>
      <c r="AW332" s="5">
        <v>0.50798110803209373</v>
      </c>
      <c r="AX332" s="5">
        <v>3.7644885505165419E-3</v>
      </c>
      <c r="AY332" s="6">
        <f>(Table1[[#This Row],[seagrass.sd.ssp245.2100]]/Table1[[#This Row],[seagrass.mn.ssp245.2100]])^-1</f>
        <v>134.94027175680782</v>
      </c>
      <c r="AZ332" s="6">
        <f>Table1[[#This Row],[seagrass.weights.ssp245.2100]]*Table1[[#This Row],[seagrass.mn.ssp245.2100]]</f>
        <v>68.547108765175082</v>
      </c>
      <c r="BA332" s="5">
        <v>0.4805579563355632</v>
      </c>
      <c r="BB332" s="5">
        <v>5.3415542926219016E-3</v>
      </c>
      <c r="BC332" s="8">
        <f>(Table1[[#This Row],[corals.sd.ssp245.2100]]/Table1[[#This Row],[corals.mn.ssp245.2100]])^-1</f>
        <v>89.965940625061279</v>
      </c>
      <c r="BD332" s="8">
        <f>Table1[[#This Row],[corals.weights.ssp245.2100]]*Table1[[#This Row],[corals.mn.ssp245.2100]]</f>
        <v>43.233848566586069</v>
      </c>
      <c r="BE332" s="5">
        <v>0.46833809567376111</v>
      </c>
      <c r="BF332" s="5">
        <v>0.17674946276974379</v>
      </c>
      <c r="BG332" s="6">
        <f>(Table1[[#This Row],[mangrove.sd.ssp245.2100]]/Table1[[#This Row],[mangrove.mn.ssp245.2100]])^-1</f>
        <v>2.6497285385465505</v>
      </c>
      <c r="BH332" s="6">
        <f>Table1[[#This Row],[mangrove.weights.ssp245.2100]]*Table1[[#This Row],[mangrove.mn.ssp245.2100]]</f>
        <v>1.2409688177953095</v>
      </c>
      <c r="BI332" s="7">
        <f t="shared" si="33"/>
        <v>0.49667754527702807</v>
      </c>
      <c r="BJ332" s="5">
        <v>0.43973820815828307</v>
      </c>
      <c r="BK332" s="5">
        <v>2.980586164585625E-3</v>
      </c>
      <c r="BL332" s="6">
        <f>(Table1[[#This Row],[seagrass.sd.ssp370.2050]]/Table1[[#This Row],[seagrass.mn.ssp370.2050]])^-1</f>
        <v>147.53413720532973</v>
      </c>
      <c r="BM332" s="6">
        <f>Table1[[#This Row],[seagrass.mn.ssp370.2050]]*Table1[[#This Row],[seagrass.weights.ssp370.2050]]</f>
        <v>64.876397136849974</v>
      </c>
      <c r="BN332" s="5">
        <v>0.4466632781089655</v>
      </c>
      <c r="BO332" s="5">
        <v>9.2463768419264142E-4</v>
      </c>
      <c r="BP332" s="6">
        <f>(Table1[[#This Row],[corals.sd.ssp370.2050]]/Table1[[#This Row],[corals.mn.ssp370.2050]])^-1</f>
        <v>483.06843398771372</v>
      </c>
      <c r="BQ332" s="6">
        <f>Table1[[#This Row],[corals.weights.ssp370.2050]]*Table1[[#This Row],[corals.mn.ssp370.2050]]</f>
        <v>215.7689302759166</v>
      </c>
      <c r="BR332" s="5">
        <v>0.46718309210714037</v>
      </c>
      <c r="BS332" s="5">
        <v>0.1491749125948072</v>
      </c>
      <c r="BT332" s="6">
        <f>(Table1[[#This Row],[mangrove.sd.ssp370.2050]]/Table1[[#This Row],[mangrove.mn.ssp370.2050]])^-1</f>
        <v>3.1317805653831035</v>
      </c>
      <c r="BU332" s="6">
        <f>Table1[[#This Row],[mangrove.weights.ssp370.2050]]*Table1[[#This Row],[mangrove.mn.ssp370.2050]]</f>
        <v>1.4631149283367266</v>
      </c>
      <c r="BV332" s="7">
        <f t="shared" si="34"/>
        <v>0.44515251786231136</v>
      </c>
      <c r="BW332" s="5">
        <v>0.44044433682697981</v>
      </c>
      <c r="BX332" s="5">
        <f>NonZeroMin!$C$19</f>
        <v>9.4033807947367773E-4</v>
      </c>
      <c r="BY332" s="8">
        <f>(Table1[[#This Row],[seagrass.sd.ssp370.2100]]/Table1[[#This Row],[seagrass.mn.ssp370.2100]])^-1</f>
        <v>468.38934468494944</v>
      </c>
      <c r="BZ332" s="8">
        <f>Table1[[#This Row],[seagrass.imp.ssp370.2100]]*Table1[[#This Row],[seagrass.mn.ssp370.2100]]</f>
        <v>206.29943429658621</v>
      </c>
      <c r="CA332" s="5">
        <v>0.44731156193586941</v>
      </c>
      <c r="CB332" s="5">
        <v>3.694751763713301E-3</v>
      </c>
      <c r="CC332" s="8">
        <f>(Table1[[#This Row],[corals.sd.ssp370.2100]]/Table1[[#This Row],[corals.mn.ssp370.2100]])^-1</f>
        <v>121.06674292140055</v>
      </c>
      <c r="CD332" s="8">
        <f>Table1[[#This Row],[corals.weights.ssp370.2100]]*Table1[[#This Row],[corals.mn.ssp370.2100]]</f>
        <v>54.154553874660039</v>
      </c>
      <c r="CE332" s="5">
        <v>0.4730822454646133</v>
      </c>
      <c r="CF332" s="5">
        <v>0.14858119619141039</v>
      </c>
      <c r="CG332" s="12">
        <f>(Table1[[#This Row],[mangrove.sd.ssp370.2100]]/Table1[[#This Row],[mangrove.mn.ssp370.2100]])^-1</f>
        <v>3.1839980939119847</v>
      </c>
      <c r="CH332" s="17">
        <f>Table1[[#This Row],[mangrove.weights.ssp370.2100]]*Table1[[#This Row],[mangrove.mn.ssp370.2100]]</f>
        <v>1.5062929678229304</v>
      </c>
      <c r="CI332" s="9">
        <f t="shared" si="35"/>
        <v>0.44202254869333996</v>
      </c>
      <c r="CJ332" s="5"/>
      <c r="CL332" s="5"/>
      <c r="CM332" s="5"/>
      <c r="CP332" s="5"/>
      <c r="CT332" s="5"/>
    </row>
    <row r="333" spans="1:98" x14ac:dyDescent="0.25">
      <c r="A333" s="5" t="s">
        <v>376</v>
      </c>
      <c r="B333" s="5">
        <v>40.08934</v>
      </c>
      <c r="C333" s="5">
        <v>-8.0711019999999998</v>
      </c>
      <c r="E333" s="5">
        <v>0</v>
      </c>
      <c r="G333" s="5">
        <v>0</v>
      </c>
      <c r="I333" s="5">
        <v>0</v>
      </c>
      <c r="L333" s="6" t="str">
        <f>IF(Table1[[#This Row],[seagrass.mn.ssp126.2050]]="","",(Table1[[#This Row],[seagrass.sd.ssp126.2050]]/Table1[[#This Row],[seagrass.mn.ssp126.2050]])^-1)</f>
        <v/>
      </c>
      <c r="M333" s="6" t="str">
        <f>IF(Table1[[#This Row],[seagrass.weights.ssp126.2050]]="","",Table1[[#This Row],[seagrass.weights.ssp126.2050]]*Table1[[#This Row],[seagrass.mn.ssp126.2050]])</f>
        <v/>
      </c>
      <c r="P333" s="6" t="str">
        <f>IF(Table1[[#This Row],[corals.mn.ssp126.2050]]="","",(Table1[[#This Row],[corals.sd.ssp126.2050]]/Table1[[#This Row],[corals.mn.ssp126.2050]])^-1)</f>
        <v/>
      </c>
      <c r="Q333" s="6" t="str">
        <f>IF(Table1[[#This Row],[coral.weights.ssp126.2050]]="","",Table1[[#This Row],[coral.weights.ssp126.2050]]*Table1[[#This Row],[corals.mn.ssp126.2050]])</f>
        <v/>
      </c>
      <c r="T333" s="6" t="str">
        <f>IF(Table1[[#This Row],[mangrove.mn.ssp126.2050]]="","",(Table1[[#This Row],[mangrove.sd.ssp126.2050]]/Table1[[#This Row],[mangrove.mn.ssp126.2050]])^-1)</f>
        <v/>
      </c>
      <c r="U333" s="6" t="str">
        <f>IF(Table1[[#This Row],[mangrove.weights.ssp126.2050]]="","",Table1[[#This Row],[mangrove.weights.ssp126.2050]]*Table1[[#This Row],[mangrove.mn.ssp126.2050]])</f>
        <v/>
      </c>
      <c r="V333" s="7" t="e">
        <f t="shared" si="30"/>
        <v>#DIV/0!</v>
      </c>
      <c r="Y333" s="6" t="str">
        <f>IF(Table1[[#This Row],[seagrass.mn.ssp126.2100]]="", "", (Table1[[#This Row],[seagrass.sd.ssp126.2100]]/Table1[[#This Row],[seagrass.mn.ssp126.2100]])^-1)</f>
        <v/>
      </c>
      <c r="Z333" s="6" t="str">
        <f>IF(Table1[[#This Row],[seagrass.weights.ssp126.2100]]="","", Table1[[#This Row],[seagrass.weights.ssp126.2100]]*Table1[[#This Row],[seagrass.mn.ssp126.2100]])</f>
        <v/>
      </c>
      <c r="AC333" s="6" t="str">
        <f>IF(Table1[[#This Row],[corals.mn.ssp126.2100]]="","",(Table1[[#This Row],[corals.sd.ssp126.2100]]/Table1[[#This Row],[corals.mn.ssp126.2100]])^-1)</f>
        <v/>
      </c>
      <c r="AD333" s="6" t="str">
        <f>IF( Table1[[#This Row],[Coral.weights.ssp126.2100]]="","", Table1[[#This Row],[Coral.weights.ssp126.2100]]*Table1[[#This Row],[corals.mn.ssp126.2100]])</f>
        <v/>
      </c>
      <c r="AG333" s="8" t="str">
        <f>IF(Table1[[#This Row],[mangrove.mn.ssp126.2100]]="","",(Table1[[#This Row],[mangrove.sd.ssp126.2100]]/Table1[[#This Row],[mangrove.mn.ssp126.2100]])^-1)</f>
        <v/>
      </c>
      <c r="AH333" s="6" t="str">
        <f>IF(Table1[[#This Row],[mangrove.weights.ssp126.2100]]="","",Table1[[#This Row],[mangrove.weights.ssp126.2100]]*Table1[[#This Row],[mangrove.mn.ssp126.2100]])</f>
        <v/>
      </c>
      <c r="AI333" s="7" t="e">
        <f t="shared" si="31"/>
        <v>#DIV/0!</v>
      </c>
      <c r="AL333" s="6" t="str">
        <f>IF(Table1[[#This Row],[seagrass.mn.ssp245.2050]]="","",(Table1[[#This Row],[seagrass.sd.ssp245.2050]]/Table1[[#This Row],[seagrass.mn.ssp245.2050]])^-1)</f>
        <v/>
      </c>
      <c r="AM333" s="6" t="str">
        <f>IF(Table1[[#This Row],[seagrass.weights.ssp245.2050]]="","",Table1[[#This Row],[seagrass.weights.ssp245.2050]]*Table1[[#This Row],[seagrass.mn.ssp245.2050]])</f>
        <v/>
      </c>
      <c r="AS333" s="5"/>
      <c r="AT333" s="8"/>
      <c r="AU333" s="8"/>
      <c r="AV333" s="7" t="e">
        <f t="shared" si="32"/>
        <v>#DIV/0!</v>
      </c>
      <c r="AX333" s="5"/>
      <c r="AY333" s="6"/>
      <c r="AZ333" s="6"/>
      <c r="BB333" s="5"/>
      <c r="BC333" s="8"/>
      <c r="BD333" s="8"/>
      <c r="BE333" s="5"/>
      <c r="BF333" s="5"/>
      <c r="BG333" s="6"/>
      <c r="BH333" s="6"/>
      <c r="BI333" s="7" t="e">
        <f t="shared" si="33"/>
        <v>#DIV/0!</v>
      </c>
      <c r="BK333" s="5"/>
      <c r="BL333" s="6"/>
      <c r="BM333" s="6"/>
      <c r="BO333" s="5"/>
      <c r="BP333" s="6"/>
      <c r="BQ333" s="6"/>
      <c r="BR333" s="5"/>
      <c r="BS333" s="5"/>
      <c r="BT333" s="6"/>
      <c r="BU333" s="6"/>
      <c r="BV333" s="7" t="e">
        <f t="shared" si="34"/>
        <v>#DIV/0!</v>
      </c>
      <c r="BX333" s="5"/>
      <c r="BY333" s="8"/>
      <c r="BZ333" s="8"/>
      <c r="CA333" s="5"/>
      <c r="CB333" s="5"/>
      <c r="CC333" s="8"/>
      <c r="CD333" s="8"/>
      <c r="CE333" s="5"/>
      <c r="CF333" s="5"/>
      <c r="CG333" s="12"/>
      <c r="CH333" s="17"/>
      <c r="CI333" s="9" t="e">
        <f t="shared" si="35"/>
        <v>#DIV/0!</v>
      </c>
      <c r="CJ333" s="5"/>
      <c r="CL333" s="5"/>
      <c r="CM333" s="5"/>
      <c r="CP333" s="5"/>
      <c r="CT333" s="5"/>
    </row>
    <row r="334" spans="1:98" x14ac:dyDescent="0.25">
      <c r="A334" s="5" t="s">
        <v>377</v>
      </c>
      <c r="B334" s="5">
        <v>39.08934</v>
      </c>
      <c r="C334" s="5">
        <v>-8.3211019999999998</v>
      </c>
      <c r="E334" s="5">
        <v>0</v>
      </c>
      <c r="G334" s="5">
        <v>0</v>
      </c>
      <c r="I334" s="5">
        <v>0</v>
      </c>
      <c r="L334" s="6" t="str">
        <f>IF(Table1[[#This Row],[seagrass.mn.ssp126.2050]]="","",(Table1[[#This Row],[seagrass.sd.ssp126.2050]]/Table1[[#This Row],[seagrass.mn.ssp126.2050]])^-1)</f>
        <v/>
      </c>
      <c r="M334" s="6" t="str">
        <f>IF(Table1[[#This Row],[seagrass.weights.ssp126.2050]]="","",Table1[[#This Row],[seagrass.weights.ssp126.2050]]*Table1[[#This Row],[seagrass.mn.ssp126.2050]])</f>
        <v/>
      </c>
      <c r="P334" s="6" t="str">
        <f>IF(Table1[[#This Row],[corals.mn.ssp126.2050]]="","",(Table1[[#This Row],[corals.sd.ssp126.2050]]/Table1[[#This Row],[corals.mn.ssp126.2050]])^-1)</f>
        <v/>
      </c>
      <c r="Q334" s="6" t="str">
        <f>IF(Table1[[#This Row],[coral.weights.ssp126.2050]]="","",Table1[[#This Row],[coral.weights.ssp126.2050]]*Table1[[#This Row],[corals.mn.ssp126.2050]])</f>
        <v/>
      </c>
      <c r="T334" s="6" t="str">
        <f>IF(Table1[[#This Row],[mangrove.mn.ssp126.2050]]="","",(Table1[[#This Row],[mangrove.sd.ssp126.2050]]/Table1[[#This Row],[mangrove.mn.ssp126.2050]])^-1)</f>
        <v/>
      </c>
      <c r="U334" s="6" t="str">
        <f>IF(Table1[[#This Row],[mangrove.weights.ssp126.2050]]="","",Table1[[#This Row],[mangrove.weights.ssp126.2050]]*Table1[[#This Row],[mangrove.mn.ssp126.2050]])</f>
        <v/>
      </c>
      <c r="V334" s="7" t="e">
        <f t="shared" si="30"/>
        <v>#DIV/0!</v>
      </c>
      <c r="Y334" s="6" t="str">
        <f>IF(Table1[[#This Row],[seagrass.mn.ssp126.2100]]="", "", (Table1[[#This Row],[seagrass.sd.ssp126.2100]]/Table1[[#This Row],[seagrass.mn.ssp126.2100]])^-1)</f>
        <v/>
      </c>
      <c r="Z334" s="6" t="str">
        <f>IF(Table1[[#This Row],[seagrass.weights.ssp126.2100]]="","", Table1[[#This Row],[seagrass.weights.ssp126.2100]]*Table1[[#This Row],[seagrass.mn.ssp126.2100]])</f>
        <v/>
      </c>
      <c r="AC334" s="6" t="str">
        <f>IF(Table1[[#This Row],[corals.mn.ssp126.2100]]="","",(Table1[[#This Row],[corals.sd.ssp126.2100]]/Table1[[#This Row],[corals.mn.ssp126.2100]])^-1)</f>
        <v/>
      </c>
      <c r="AD334" s="6" t="str">
        <f>IF( Table1[[#This Row],[Coral.weights.ssp126.2100]]="","", Table1[[#This Row],[Coral.weights.ssp126.2100]]*Table1[[#This Row],[corals.mn.ssp126.2100]])</f>
        <v/>
      </c>
      <c r="AG334" s="8" t="str">
        <f>IF(Table1[[#This Row],[mangrove.mn.ssp126.2100]]="","",(Table1[[#This Row],[mangrove.sd.ssp126.2100]]/Table1[[#This Row],[mangrove.mn.ssp126.2100]])^-1)</f>
        <v/>
      </c>
      <c r="AH334" s="6" t="str">
        <f>IF(Table1[[#This Row],[mangrove.weights.ssp126.2100]]="","",Table1[[#This Row],[mangrove.weights.ssp126.2100]]*Table1[[#This Row],[mangrove.mn.ssp126.2100]])</f>
        <v/>
      </c>
      <c r="AI334" s="7" t="e">
        <f t="shared" si="31"/>
        <v>#DIV/0!</v>
      </c>
      <c r="AL334" s="6" t="str">
        <f>IF(Table1[[#This Row],[seagrass.mn.ssp245.2050]]="","",(Table1[[#This Row],[seagrass.sd.ssp245.2050]]/Table1[[#This Row],[seagrass.mn.ssp245.2050]])^-1)</f>
        <v/>
      </c>
      <c r="AM334" s="6" t="str">
        <f>IF(Table1[[#This Row],[seagrass.weights.ssp245.2050]]="","",Table1[[#This Row],[seagrass.weights.ssp245.2050]]*Table1[[#This Row],[seagrass.mn.ssp245.2050]])</f>
        <v/>
      </c>
      <c r="AS334" s="5"/>
      <c r="AT334" s="8"/>
      <c r="AU334" s="8"/>
      <c r="AV334" s="7" t="e">
        <f t="shared" si="32"/>
        <v>#DIV/0!</v>
      </c>
      <c r="AX334" s="5"/>
      <c r="AY334" s="6"/>
      <c r="AZ334" s="6"/>
      <c r="BB334" s="5"/>
      <c r="BC334" s="8"/>
      <c r="BD334" s="8"/>
      <c r="BE334" s="5"/>
      <c r="BF334" s="5"/>
      <c r="BG334" s="6"/>
      <c r="BH334" s="6"/>
      <c r="BI334" s="7" t="e">
        <f t="shared" si="33"/>
        <v>#DIV/0!</v>
      </c>
      <c r="BK334" s="5"/>
      <c r="BL334" s="6"/>
      <c r="BM334" s="6"/>
      <c r="BO334" s="5"/>
      <c r="BP334" s="6"/>
      <c r="BQ334" s="6"/>
      <c r="BR334" s="5"/>
      <c r="BS334" s="5"/>
      <c r="BT334" s="6"/>
      <c r="BU334" s="6"/>
      <c r="BV334" s="7" t="e">
        <f t="shared" si="34"/>
        <v>#DIV/0!</v>
      </c>
      <c r="BX334" s="5"/>
      <c r="BY334" s="8"/>
      <c r="BZ334" s="8"/>
      <c r="CA334" s="5"/>
      <c r="CB334" s="5"/>
      <c r="CC334" s="8"/>
      <c r="CD334" s="8"/>
      <c r="CE334" s="5"/>
      <c r="CF334" s="5"/>
      <c r="CG334" s="12"/>
      <c r="CH334" s="17"/>
      <c r="CI334" s="9" t="e">
        <f t="shared" si="35"/>
        <v>#DIV/0!</v>
      </c>
      <c r="CJ334" s="5"/>
      <c r="CL334" s="5"/>
      <c r="CM334" s="5"/>
      <c r="CP334" s="5"/>
      <c r="CT334" s="5"/>
    </row>
    <row r="335" spans="1:98" x14ac:dyDescent="0.25">
      <c r="A335" s="5" t="s">
        <v>378</v>
      </c>
      <c r="B335" s="5">
        <v>39.33934</v>
      </c>
      <c r="C335" s="5">
        <v>-8.3211019999999998</v>
      </c>
      <c r="D335" s="5">
        <v>41750000</v>
      </c>
      <c r="E335" s="5">
        <v>1</v>
      </c>
      <c r="F335" s="5">
        <v>33360000</v>
      </c>
      <c r="G335" s="5">
        <v>1</v>
      </c>
      <c r="H335" s="5">
        <v>101030000</v>
      </c>
      <c r="I335" s="5">
        <v>1</v>
      </c>
      <c r="J335" s="5">
        <v>0.58477397260158248</v>
      </c>
      <c r="K335" s="5">
        <v>5.2435239041102102E-3</v>
      </c>
      <c r="L335" s="6">
        <f>IF(Table1[[#This Row],[seagrass.mn.ssp126.2050]]="","",(Table1[[#This Row],[seagrass.sd.ssp126.2050]]/Table1[[#This Row],[seagrass.mn.ssp126.2050]])^-1)</f>
        <v>111.52308701085526</v>
      </c>
      <c r="M335" s="6">
        <f>IF(Table1[[#This Row],[seagrass.weights.ssp126.2050]]="","",Table1[[#This Row],[seagrass.weights.ssp126.2050]]*Table1[[#This Row],[seagrass.mn.ssp126.2050]])</f>
        <v>65.215798628129775</v>
      </c>
      <c r="N335" s="5">
        <v>0.61499312214735524</v>
      </c>
      <c r="O335" s="5">
        <v>3.2543130965015151E-3</v>
      </c>
      <c r="P335" s="6">
        <f>IF(Table1[[#This Row],[corals.mn.ssp126.2050]]="","",(Table1[[#This Row],[corals.sd.ssp126.2050]]/Table1[[#This Row],[corals.mn.ssp126.2050]])^-1)</f>
        <v>188.97785920122175</v>
      </c>
      <c r="Q335" s="6">
        <f>IF(Table1[[#This Row],[coral.weights.ssp126.2050]]="","",Table1[[#This Row],[coral.weights.ssp126.2050]]*Table1[[#This Row],[corals.mn.ssp126.2050]])</f>
        <v>116.22008364688267</v>
      </c>
      <c r="R335" s="5">
        <v>0.74536771251397183</v>
      </c>
      <c r="S335" s="5">
        <v>0.13183591562968799</v>
      </c>
      <c r="T335" s="6">
        <f>IF(Table1[[#This Row],[mangrove.mn.ssp126.2050]]="","",(Table1[[#This Row],[mangrove.sd.ssp126.2050]]/Table1[[#This Row],[mangrove.mn.ssp126.2050]])^-1)</f>
        <v>5.653753068379519</v>
      </c>
      <c r="U335" s="6">
        <f>IF(Table1[[#This Row],[mangrove.weights.ssp126.2050]]="","",Table1[[#This Row],[mangrove.weights.ssp126.2050]]*Table1[[#This Row],[mangrove.mn.ssp126.2050]])</f>
        <v>4.2141249916968917</v>
      </c>
      <c r="V335" s="7">
        <f t="shared" si="30"/>
        <v>0.60639280632645953</v>
      </c>
      <c r="W335" s="5">
        <v>0.5803487037886661</v>
      </c>
      <c r="X335" s="5">
        <v>5.1856348845905603E-3</v>
      </c>
      <c r="Y335" s="6">
        <f>IF(Table1[[#This Row],[seagrass.mn.ssp126.2100]]="", "", (Table1[[#This Row],[seagrass.sd.ssp126.2100]]/Table1[[#This Row],[seagrass.mn.ssp126.2100]])^-1)</f>
        <v>111.9146867653966</v>
      </c>
      <c r="Z335" s="6">
        <f>IF(Table1[[#This Row],[seagrass.weights.ssp126.2100]]="","", Table1[[#This Row],[seagrass.weights.ssp126.2100]]*Table1[[#This Row],[seagrass.mn.ssp126.2100]])</f>
        <v>64.949543399212502</v>
      </c>
      <c r="AA335" s="5">
        <v>0.61346300665447617</v>
      </c>
      <c r="AB335" s="5">
        <v>3.2368549884979878E-3</v>
      </c>
      <c r="AC335" s="6">
        <f>IF(Table1[[#This Row],[corals.mn.ssp126.2100]]="","",(Table1[[#This Row],[corals.sd.ssp126.2100]]/Table1[[#This Row],[corals.mn.ssp126.2100]])^-1)</f>
        <v>189.52440218495676</v>
      </c>
      <c r="AD335" s="6">
        <f>IF( Table1[[#This Row],[Coral.weights.ssp126.2100]]="","", Table1[[#This Row],[Coral.weights.ssp126.2100]]*Table1[[#This Row],[corals.mn.ssp126.2100]])</f>
        <v>116.26620959877575</v>
      </c>
      <c r="AE335" s="5">
        <v>0.75871073616466134</v>
      </c>
      <c r="AF335" s="5">
        <v>0.12780458839816961</v>
      </c>
      <c r="AG335" s="8">
        <f>IF(Table1[[#This Row],[mangrove.mn.ssp126.2100]]="","",(Table1[[#This Row],[mangrove.sd.ssp126.2100]]/Table1[[#This Row],[mangrove.mn.ssp126.2100]])^-1)</f>
        <v>5.9364905882794385</v>
      </c>
      <c r="AH335" s="6">
        <f>IF(Table1[[#This Row],[mangrove.weights.ssp126.2100]]="","",Table1[[#This Row],[mangrove.weights.ssp126.2100]]*Table1[[#This Row],[mangrove.mn.ssp126.2100]])</f>
        <v>4.5040791444680766</v>
      </c>
      <c r="AI335" s="7">
        <f t="shared" si="31"/>
        <v>0.60421140944644869</v>
      </c>
      <c r="AJ335" s="5">
        <v>0.5443253810571852</v>
      </c>
      <c r="AK335" s="5">
        <v>5.8124636598451459E-3</v>
      </c>
      <c r="AL335" s="6">
        <f>IF(Table1[[#This Row],[seagrass.mn.ssp245.2050]]="","",(Table1[[#This Row],[seagrass.sd.ssp245.2050]]/Table1[[#This Row],[seagrass.mn.ssp245.2050]])^-1)</f>
        <v>93.647962879769125</v>
      </c>
      <c r="AM335" s="6">
        <f>IF(Table1[[#This Row],[seagrass.weights.ssp245.2050]]="","",Table1[[#This Row],[seagrass.weights.ssp245.2050]]*Table1[[#This Row],[seagrass.mn.ssp245.2050]])</f>
        <v>50.974963079759462</v>
      </c>
      <c r="AN335" s="5">
        <v>0.57128003035852926</v>
      </c>
      <c r="AO335" s="5">
        <f>NonZeroMin!$C$10</f>
        <v>8.871730941705804E-4</v>
      </c>
      <c r="AP335" s="6">
        <f>(Table1[[#This Row],[corals.sd.ssp245.2050]]/Table1[[#This Row],[corals.mn.ssp245.2050]])^-1</f>
        <v>643.93299809505595</v>
      </c>
      <c r="AQ335" s="6">
        <f>Table1[[#This Row],[coral.weights.ssp245.2050]]*Table1[[#This Row],[corals.mn.ssp245.2050]]</f>
        <v>367.8660627006023</v>
      </c>
      <c r="AR335" s="5">
        <v>0.5963107453510218</v>
      </c>
      <c r="AS335" s="5">
        <v>0.25948476196007381</v>
      </c>
      <c r="AT335" s="8">
        <f>(Table1[[#This Row],[mangrove.sd.ssp245.2050]]/Table1[[#This Row],[mangrove.mn.ssp245.2050]])^-1</f>
        <v>2.2980568910739141</v>
      </c>
      <c r="AU335" s="8">
        <f>Table1[[#This Row],[mangrove.mn.ssp245.2050]]*Table1[[#This Row],[mangrove.weights.ssp245.2050]]</f>
        <v>1.3703560175753375</v>
      </c>
      <c r="AV335" s="7">
        <f t="shared" si="32"/>
        <v>0.56794607179156309</v>
      </c>
      <c r="AW335" s="5">
        <v>0.54568647171614959</v>
      </c>
      <c r="AX335" s="5">
        <v>1.9409588459080719E-3</v>
      </c>
      <c r="AY335" s="6">
        <f>(Table1[[#This Row],[seagrass.sd.ssp245.2100]]/Table1[[#This Row],[seagrass.mn.ssp245.2100]])^-1</f>
        <v>281.14273152497049</v>
      </c>
      <c r="AZ335" s="6">
        <f>Table1[[#This Row],[seagrass.weights.ssp245.2100]]*Table1[[#This Row],[seagrass.mn.ssp245.2100]]</f>
        <v>153.41578521450185</v>
      </c>
      <c r="BA335" s="5">
        <v>0.57536745342646345</v>
      </c>
      <c r="BB335" s="5">
        <v>3.8636141832442362E-3</v>
      </c>
      <c r="BC335" s="8">
        <f>(Table1[[#This Row],[corals.sd.ssp245.2100]]/Table1[[#This Row],[corals.mn.ssp245.2100]])^-1</f>
        <v>148.91948992260234</v>
      </c>
      <c r="BD335" s="8">
        <f>Table1[[#This Row],[corals.weights.ssp245.2100]]*Table1[[#This Row],[corals.mn.ssp245.2100]]</f>
        <v>85.683427682335591</v>
      </c>
      <c r="BE335" s="5">
        <v>0.61194476668302311</v>
      </c>
      <c r="BF335" s="5">
        <v>0.2468073380442117</v>
      </c>
      <c r="BG335" s="6">
        <f>(Table1[[#This Row],[mangrove.sd.ssp245.2100]]/Table1[[#This Row],[mangrove.mn.ssp245.2100]])^-1</f>
        <v>2.4794431621534798</v>
      </c>
      <c r="BH335" s="6">
        <f>Table1[[#This Row],[mangrove.weights.ssp245.2100]]*Table1[[#This Row],[mangrove.mn.ssp245.2100]]</f>
        <v>1.5172822673678283</v>
      </c>
      <c r="BI335" s="7">
        <f t="shared" si="33"/>
        <v>0.5562851277721621</v>
      </c>
      <c r="BJ335" s="5">
        <v>0.57234419262419312</v>
      </c>
      <c r="BK335" s="5">
        <v>2.0359979805802909E-3</v>
      </c>
      <c r="BL335" s="6">
        <f>(Table1[[#This Row],[seagrass.sd.ssp370.2050]]/Table1[[#This Row],[seagrass.mn.ssp370.2050]])^-1</f>
        <v>281.1123577151418</v>
      </c>
      <c r="BM335" s="6">
        <f>Table1[[#This Row],[seagrass.mn.ssp370.2050]]*Table1[[#This Row],[seagrass.weights.ssp370.2050]]</f>
        <v>160.89302541315621</v>
      </c>
      <c r="BN335" s="5">
        <v>0.59857901297714933</v>
      </c>
      <c r="BO335" s="5">
        <v>3.0834139127870349E-3</v>
      </c>
      <c r="BP335" s="6">
        <f>(Table1[[#This Row],[corals.sd.ssp370.2050]]/Table1[[#This Row],[corals.mn.ssp370.2050]])^-1</f>
        <v>194.12866060402055</v>
      </c>
      <c r="BQ335" s="6">
        <f>Table1[[#This Row],[corals.weights.ssp370.2050]]*Table1[[#This Row],[corals.mn.ssp370.2050]]</f>
        <v>116.20134205493063</v>
      </c>
      <c r="BR335" s="5">
        <v>0.56118637066700716</v>
      </c>
      <c r="BS335" s="5">
        <v>0.32370604810849363</v>
      </c>
      <c r="BT335" s="6">
        <f>(Table1[[#This Row],[mangrove.sd.ssp370.2050]]/Table1[[#This Row],[mangrove.mn.ssp370.2050]])^-1</f>
        <v>1.7336295504708006</v>
      </c>
      <c r="BU335" s="6">
        <f>Table1[[#This Row],[mangrove.weights.ssp370.2050]]*Table1[[#This Row],[mangrove.mn.ssp370.2050]]</f>
        <v>0.97288927550978366</v>
      </c>
      <c r="BV335" s="7">
        <f t="shared" si="34"/>
        <v>0.5829812087195001</v>
      </c>
      <c r="BW335" s="5">
        <v>0.57234419262419312</v>
      </c>
      <c r="BX335" s="5">
        <v>2.0359979805802909E-3</v>
      </c>
      <c r="BY335" s="8">
        <f>(Table1[[#This Row],[seagrass.sd.ssp370.2100]]/Table1[[#This Row],[seagrass.mn.ssp370.2100]])^-1</f>
        <v>281.1123577151418</v>
      </c>
      <c r="BZ335" s="8">
        <f>Table1[[#This Row],[seagrass.imp.ssp370.2100]]*Table1[[#This Row],[seagrass.mn.ssp370.2100]]</f>
        <v>160.89302541315621</v>
      </c>
      <c r="CA335" s="5">
        <v>0.59857901297714933</v>
      </c>
      <c r="CB335" s="5">
        <v>3.0834139127870349E-3</v>
      </c>
      <c r="CC335" s="8">
        <f>(Table1[[#This Row],[corals.sd.ssp370.2100]]/Table1[[#This Row],[corals.mn.ssp370.2100]])^-1</f>
        <v>194.12866060402055</v>
      </c>
      <c r="CD335" s="8">
        <f>Table1[[#This Row],[corals.weights.ssp370.2100]]*Table1[[#This Row],[corals.mn.ssp370.2100]]</f>
        <v>116.20134205493063</v>
      </c>
      <c r="CE335" s="5">
        <v>0.58382488620577866</v>
      </c>
      <c r="CF335" s="5">
        <v>0.26845650244135733</v>
      </c>
      <c r="CG335" s="12">
        <f>(Table1[[#This Row],[mangrove.sd.ssp370.2100]]/Table1[[#This Row],[mangrove.mn.ssp370.2100]])^-1</f>
        <v>2.1747466755189202</v>
      </c>
      <c r="CH335" s="17">
        <f>Table1[[#This Row],[mangrove.weights.ssp370.2100]]*Table1[[#This Row],[mangrove.mn.ssp370.2100]]</f>
        <v>1.269671230361229</v>
      </c>
      <c r="CI335" s="9">
        <f t="shared" si="35"/>
        <v>0.58306419500317352</v>
      </c>
      <c r="CJ335" s="5"/>
      <c r="CL335" s="5"/>
      <c r="CM335" s="5"/>
      <c r="CP335" s="5"/>
      <c r="CT335" s="5"/>
    </row>
    <row r="336" spans="1:98" x14ac:dyDescent="0.25">
      <c r="A336" s="5" t="s">
        <v>379</v>
      </c>
      <c r="B336" s="5">
        <v>39.58934</v>
      </c>
      <c r="C336" s="5">
        <v>-8.3211019999999998</v>
      </c>
      <c r="D336" s="5">
        <v>16940000</v>
      </c>
      <c r="E336" s="5">
        <v>1</v>
      </c>
      <c r="F336" s="5">
        <v>7590000</v>
      </c>
      <c r="G336" s="5">
        <v>1</v>
      </c>
      <c r="I336" s="5">
        <v>0</v>
      </c>
      <c r="J336" s="5">
        <v>0.45827779653371892</v>
      </c>
      <c r="K336" s="5">
        <v>2.126127805268168E-2</v>
      </c>
      <c r="L336" s="6">
        <f>IF(Table1[[#This Row],[seagrass.mn.ssp126.2050]]="","",(Table1[[#This Row],[seagrass.sd.ssp126.2050]]/Table1[[#This Row],[seagrass.mn.ssp126.2050]])^-1)</f>
        <v>21.554574254576217</v>
      </c>
      <c r="M336" s="6">
        <f>IF(Table1[[#This Row],[seagrass.weights.ssp126.2050]]="","",Table1[[#This Row],[seagrass.weights.ssp126.2050]]*Table1[[#This Row],[seagrass.mn.ssp126.2050]])</f>
        <v>9.8779827946096148</v>
      </c>
      <c r="N336" s="5">
        <v>0.5213273916547192</v>
      </c>
      <c r="O336" s="5">
        <v>8.9125000665756968E-4</v>
      </c>
      <c r="P336" s="6">
        <f>IF(Table1[[#This Row],[corals.mn.ssp126.2050]]="","",(Table1[[#This Row],[corals.sd.ssp126.2050]]/Table1[[#This Row],[corals.mn.ssp126.2050]])^-1)</f>
        <v>584.93956550961377</v>
      </c>
      <c r="Q336" s="6">
        <f>IF(Table1[[#This Row],[coral.weights.ssp126.2050]]="","",Table1[[#This Row],[coral.weights.ssp126.2050]]*Table1[[#This Row],[corals.mn.ssp126.2050]])</f>
        <v>304.94501796277171</v>
      </c>
      <c r="T336" s="6" t="str">
        <f>IF(Table1[[#This Row],[mangrove.mn.ssp126.2050]]="","",(Table1[[#This Row],[mangrove.sd.ssp126.2050]]/Table1[[#This Row],[mangrove.mn.ssp126.2050]])^-1)</f>
        <v/>
      </c>
      <c r="U336" s="6" t="str">
        <f>IF(Table1[[#This Row],[mangrove.weights.ssp126.2050]]="","",Table1[[#This Row],[mangrove.weights.ssp126.2050]]*Table1[[#This Row],[mangrove.mn.ssp126.2050]])</f>
        <v/>
      </c>
      <c r="V336" s="7">
        <f t="shared" si="30"/>
        <v>0.51908663269159894</v>
      </c>
      <c r="W336" s="5">
        <v>0.46248877517501519</v>
      </c>
      <c r="X336" s="5">
        <v>7.6850500384015663E-3</v>
      </c>
      <c r="Y336" s="6">
        <f>IF(Table1[[#This Row],[seagrass.mn.ssp126.2100]]="", "", (Table1[[#This Row],[seagrass.sd.ssp126.2100]]/Table1[[#This Row],[seagrass.mn.ssp126.2100]])^-1)</f>
        <v>60.180320604810198</v>
      </c>
      <c r="Z336" s="6">
        <f>IF(Table1[[#This Row],[seagrass.weights.ssp126.2100]]="","", Table1[[#This Row],[seagrass.weights.ssp126.2100]]*Table1[[#This Row],[seagrass.mn.ssp126.2100]])</f>
        <v>27.832722766158398</v>
      </c>
      <c r="AA336" s="5">
        <v>0.5200772809240688</v>
      </c>
      <c r="AB336" s="5">
        <v>8.0161520967747969E-3</v>
      </c>
      <c r="AC336" s="6">
        <f>IF(Table1[[#This Row],[corals.mn.ssp126.2100]]="","",(Table1[[#This Row],[corals.sd.ssp126.2100]]/Table1[[#This Row],[corals.mn.ssp126.2100]])^-1)</f>
        <v>64.878669297369711</v>
      </c>
      <c r="AD336" s="6">
        <f>IF( Table1[[#This Row],[Coral.weights.ssp126.2100]]="","", Table1[[#This Row],[Coral.weights.ssp126.2100]]*Table1[[#This Row],[corals.mn.ssp126.2100]])</f>
        <v>33.741921918147902</v>
      </c>
      <c r="AG336" s="8" t="str">
        <f>IF(Table1[[#This Row],[mangrove.mn.ssp126.2100]]="","",(Table1[[#This Row],[mangrove.sd.ssp126.2100]]/Table1[[#This Row],[mangrove.mn.ssp126.2100]])^-1)</f>
        <v/>
      </c>
      <c r="AH336" s="6" t="str">
        <f>IF(Table1[[#This Row],[mangrove.weights.ssp126.2100]]="","",Table1[[#This Row],[mangrove.weights.ssp126.2100]]*Table1[[#This Row],[mangrove.mn.ssp126.2100]])</f>
        <v/>
      </c>
      <c r="AI336" s="7">
        <f t="shared" si="31"/>
        <v>0.49236480106283814</v>
      </c>
      <c r="AJ336" s="5">
        <v>0.44521805261860042</v>
      </c>
      <c r="AK336" s="5">
        <v>1.67394400328632E-2</v>
      </c>
      <c r="AL336" s="6">
        <f>IF(Table1[[#This Row],[seagrass.mn.ssp245.2050]]="","",(Table1[[#This Row],[seagrass.sd.ssp245.2050]]/Table1[[#This Row],[seagrass.mn.ssp245.2050]])^-1)</f>
        <v>26.596950181400306</v>
      </c>
      <c r="AM336" s="6">
        <f>IF(Table1[[#This Row],[seagrass.weights.ssp245.2050]]="","",Table1[[#This Row],[seagrass.weights.ssp245.2050]]*Table1[[#This Row],[seagrass.mn.ssp245.2050]])</f>
        <v>11.841442365356976</v>
      </c>
      <c r="AN336" s="5">
        <v>0.50939506021638059</v>
      </c>
      <c r="AO336" s="5">
        <v>7.0907893043007418E-3</v>
      </c>
      <c r="AP336" s="6">
        <f>(Table1[[#This Row],[corals.sd.ssp245.2050]]/Table1[[#This Row],[corals.mn.ssp245.2050]])^-1</f>
        <v>71.838978476968663</v>
      </c>
      <c r="AQ336" s="6">
        <f>Table1[[#This Row],[coral.weights.ssp245.2050]]*Table1[[#This Row],[corals.mn.ssp245.2050]]</f>
        <v>36.594420767158724</v>
      </c>
      <c r="AS336" s="5"/>
      <c r="AT336" s="8"/>
      <c r="AU336" s="8"/>
      <c r="AV336" s="7">
        <f t="shared" si="32"/>
        <v>0.49205471815699392</v>
      </c>
      <c r="AW336" s="5">
        <v>0.45431483575222559</v>
      </c>
      <c r="AX336" s="5">
        <f>NonZeroMin!$C$12</f>
        <v>9.4048968592101831E-4</v>
      </c>
      <c r="AY336" s="6">
        <f>(Table1[[#This Row],[seagrass.sd.ssp245.2100]]/Table1[[#This Row],[seagrass.mn.ssp245.2100]])^-1</f>
        <v>483.06200754058949</v>
      </c>
      <c r="AZ336" s="6">
        <f>Table1[[#This Row],[seagrass.weights.ssp245.2100]]*Table1[[#This Row],[seagrass.mn.ssp245.2100]]</f>
        <v>219.46223661394328</v>
      </c>
      <c r="BA336" s="5">
        <v>0.52449134650813301</v>
      </c>
      <c r="BB336" s="5">
        <v>7.1468279047492379E-3</v>
      </c>
      <c r="BC336" s="8">
        <f>(Table1[[#This Row],[corals.sd.ssp245.2100]]/Table1[[#This Row],[corals.mn.ssp245.2100]])^-1</f>
        <v>73.387991637464211</v>
      </c>
      <c r="BD336" s="8">
        <f>Table1[[#This Row],[corals.weights.ssp245.2100]]*Table1[[#This Row],[corals.mn.ssp245.2100]]</f>
        <v>38.491366551461212</v>
      </c>
      <c r="BE336" s="5"/>
      <c r="BF336" s="5"/>
      <c r="BG336" s="6"/>
      <c r="BH336" s="6"/>
      <c r="BI336" s="7">
        <f t="shared" si="33"/>
        <v>0.46357013846065998</v>
      </c>
      <c r="BJ336" s="5">
        <v>0.52938021104553323</v>
      </c>
      <c r="BK336" s="5">
        <v>1.905195933687394E-3</v>
      </c>
      <c r="BL336" s="6">
        <f>(Table1[[#This Row],[seagrass.sd.ssp370.2050]]/Table1[[#This Row],[seagrass.mn.ssp370.2050]])^-1</f>
        <v>277.8612958830692</v>
      </c>
      <c r="BM336" s="6">
        <f>Table1[[#This Row],[seagrass.mn.ssp370.2050]]*Table1[[#This Row],[seagrass.weights.ssp370.2050]]</f>
        <v>147.09427145596453</v>
      </c>
      <c r="BN336" s="5">
        <v>0.56057471998955033</v>
      </c>
      <c r="BO336" s="5">
        <v>1.872898586018142E-3</v>
      </c>
      <c r="BP336" s="6">
        <f>(Table1[[#This Row],[corals.sd.ssp370.2050]]/Table1[[#This Row],[corals.mn.ssp370.2050]])^-1</f>
        <v>299.30863538177732</v>
      </c>
      <c r="BQ336" s="6">
        <f>Table1[[#This Row],[corals.weights.ssp370.2050]]*Table1[[#This Row],[corals.mn.ssp370.2050]]</f>
        <v>167.78485446959425</v>
      </c>
      <c r="BR336" s="5"/>
      <c r="BS336" s="5"/>
      <c r="BT336" s="6"/>
      <c r="BU336" s="6"/>
      <c r="BV336" s="7">
        <f t="shared" si="34"/>
        <v>0.54555705151776157</v>
      </c>
      <c r="BW336" s="5">
        <v>0.52938021104553323</v>
      </c>
      <c r="BX336" s="5">
        <v>1.905195933687394E-3</v>
      </c>
      <c r="BY336" s="8">
        <f>(Table1[[#This Row],[seagrass.sd.ssp370.2100]]/Table1[[#This Row],[seagrass.mn.ssp370.2100]])^-1</f>
        <v>277.8612958830692</v>
      </c>
      <c r="BZ336" s="8">
        <f>Table1[[#This Row],[seagrass.imp.ssp370.2100]]*Table1[[#This Row],[seagrass.mn.ssp370.2100]]</f>
        <v>147.09427145596453</v>
      </c>
      <c r="CA336" s="5">
        <v>0.56057471998955033</v>
      </c>
      <c r="CB336" s="5">
        <v>1.872898586018142E-3</v>
      </c>
      <c r="CC336" s="8">
        <f>(Table1[[#This Row],[corals.sd.ssp370.2100]]/Table1[[#This Row],[corals.mn.ssp370.2100]])^-1</f>
        <v>299.30863538177732</v>
      </c>
      <c r="CD336" s="8">
        <f>Table1[[#This Row],[corals.weights.ssp370.2100]]*Table1[[#This Row],[corals.mn.ssp370.2100]]</f>
        <v>167.78485446959425</v>
      </c>
      <c r="CE336" s="5"/>
      <c r="CF336" s="5"/>
      <c r="CG336" s="12"/>
      <c r="CH336" s="17"/>
      <c r="CI336" s="9">
        <f t="shared" si="35"/>
        <v>0.54555705151776157</v>
      </c>
      <c r="CJ336" s="5"/>
      <c r="CL336" s="5"/>
      <c r="CM336" s="5"/>
      <c r="CP336" s="5"/>
      <c r="CT336" s="5"/>
    </row>
    <row r="337" spans="1:98" x14ac:dyDescent="0.25">
      <c r="A337" s="5" t="s">
        <v>380</v>
      </c>
      <c r="B337" s="5">
        <v>39.83934</v>
      </c>
      <c r="C337" s="5">
        <v>-8.3211019999999998</v>
      </c>
      <c r="E337" s="5">
        <v>0</v>
      </c>
      <c r="G337" s="5">
        <v>0</v>
      </c>
      <c r="I337" s="5">
        <v>0</v>
      </c>
      <c r="L337" s="6" t="str">
        <f>IF(Table1[[#This Row],[seagrass.mn.ssp126.2050]]="","",(Table1[[#This Row],[seagrass.sd.ssp126.2050]]/Table1[[#This Row],[seagrass.mn.ssp126.2050]])^-1)</f>
        <v/>
      </c>
      <c r="M337" s="6" t="str">
        <f>IF(Table1[[#This Row],[seagrass.weights.ssp126.2050]]="","",Table1[[#This Row],[seagrass.weights.ssp126.2050]]*Table1[[#This Row],[seagrass.mn.ssp126.2050]])</f>
        <v/>
      </c>
      <c r="P337" s="6" t="str">
        <f>IF(Table1[[#This Row],[corals.mn.ssp126.2050]]="","",(Table1[[#This Row],[corals.sd.ssp126.2050]]/Table1[[#This Row],[corals.mn.ssp126.2050]])^-1)</f>
        <v/>
      </c>
      <c r="Q337" s="6" t="str">
        <f>IF(Table1[[#This Row],[coral.weights.ssp126.2050]]="","",Table1[[#This Row],[coral.weights.ssp126.2050]]*Table1[[#This Row],[corals.mn.ssp126.2050]])</f>
        <v/>
      </c>
      <c r="T337" s="6" t="str">
        <f>IF(Table1[[#This Row],[mangrove.mn.ssp126.2050]]="","",(Table1[[#This Row],[mangrove.sd.ssp126.2050]]/Table1[[#This Row],[mangrove.mn.ssp126.2050]])^-1)</f>
        <v/>
      </c>
      <c r="U337" s="6" t="str">
        <f>IF(Table1[[#This Row],[mangrove.weights.ssp126.2050]]="","",Table1[[#This Row],[mangrove.weights.ssp126.2050]]*Table1[[#This Row],[mangrove.mn.ssp126.2050]])</f>
        <v/>
      </c>
      <c r="V337" s="7" t="e">
        <f t="shared" si="30"/>
        <v>#DIV/0!</v>
      </c>
      <c r="Y337" s="6" t="str">
        <f>IF(Table1[[#This Row],[seagrass.mn.ssp126.2100]]="", "", (Table1[[#This Row],[seagrass.sd.ssp126.2100]]/Table1[[#This Row],[seagrass.mn.ssp126.2100]])^-1)</f>
        <v/>
      </c>
      <c r="Z337" s="6" t="str">
        <f>IF(Table1[[#This Row],[seagrass.weights.ssp126.2100]]="","", Table1[[#This Row],[seagrass.weights.ssp126.2100]]*Table1[[#This Row],[seagrass.mn.ssp126.2100]])</f>
        <v/>
      </c>
      <c r="AC337" s="6" t="str">
        <f>IF(Table1[[#This Row],[corals.mn.ssp126.2100]]="","",(Table1[[#This Row],[corals.sd.ssp126.2100]]/Table1[[#This Row],[corals.mn.ssp126.2100]])^-1)</f>
        <v/>
      </c>
      <c r="AD337" s="6" t="str">
        <f>IF( Table1[[#This Row],[Coral.weights.ssp126.2100]]="","", Table1[[#This Row],[Coral.weights.ssp126.2100]]*Table1[[#This Row],[corals.mn.ssp126.2100]])</f>
        <v/>
      </c>
      <c r="AG337" s="8" t="str">
        <f>IF(Table1[[#This Row],[mangrove.mn.ssp126.2100]]="","",(Table1[[#This Row],[mangrove.sd.ssp126.2100]]/Table1[[#This Row],[mangrove.mn.ssp126.2100]])^-1)</f>
        <v/>
      </c>
      <c r="AH337" s="6" t="str">
        <f>IF(Table1[[#This Row],[mangrove.weights.ssp126.2100]]="","",Table1[[#This Row],[mangrove.weights.ssp126.2100]]*Table1[[#This Row],[mangrove.mn.ssp126.2100]])</f>
        <v/>
      </c>
      <c r="AI337" s="7" t="e">
        <f t="shared" si="31"/>
        <v>#DIV/0!</v>
      </c>
      <c r="AL337" s="6" t="str">
        <f>IF(Table1[[#This Row],[seagrass.mn.ssp245.2050]]="","",(Table1[[#This Row],[seagrass.sd.ssp245.2050]]/Table1[[#This Row],[seagrass.mn.ssp245.2050]])^-1)</f>
        <v/>
      </c>
      <c r="AM337" s="6" t="str">
        <f>IF(Table1[[#This Row],[seagrass.weights.ssp245.2050]]="","",Table1[[#This Row],[seagrass.weights.ssp245.2050]]*Table1[[#This Row],[seagrass.mn.ssp245.2050]])</f>
        <v/>
      </c>
      <c r="AS337" s="5"/>
      <c r="AT337" s="8"/>
      <c r="AU337" s="8"/>
      <c r="AV337" s="7" t="e">
        <f t="shared" si="32"/>
        <v>#DIV/0!</v>
      </c>
      <c r="AX337" s="5"/>
      <c r="AY337" s="6"/>
      <c r="AZ337" s="6"/>
      <c r="BB337" s="5"/>
      <c r="BC337" s="8"/>
      <c r="BD337" s="8"/>
      <c r="BE337" s="5"/>
      <c r="BF337" s="5"/>
      <c r="BG337" s="6"/>
      <c r="BH337" s="6"/>
      <c r="BI337" s="7" t="e">
        <f t="shared" si="33"/>
        <v>#DIV/0!</v>
      </c>
      <c r="BK337" s="5"/>
      <c r="BL337" s="6"/>
      <c r="BM337" s="6"/>
      <c r="BO337" s="5"/>
      <c r="BP337" s="6"/>
      <c r="BQ337" s="6"/>
      <c r="BR337" s="5"/>
      <c r="BS337" s="5"/>
      <c r="BT337" s="6"/>
      <c r="BU337" s="6"/>
      <c r="BV337" s="7" t="e">
        <f t="shared" si="34"/>
        <v>#DIV/0!</v>
      </c>
      <c r="BX337" s="5"/>
      <c r="BY337" s="8"/>
      <c r="BZ337" s="8"/>
      <c r="CA337" s="5"/>
      <c r="CB337" s="5"/>
      <c r="CC337" s="8"/>
      <c r="CD337" s="8"/>
      <c r="CE337" s="5"/>
      <c r="CF337" s="5"/>
      <c r="CG337" s="12"/>
      <c r="CH337" s="17"/>
      <c r="CI337" s="9" t="e">
        <f t="shared" si="35"/>
        <v>#DIV/0!</v>
      </c>
      <c r="CJ337" s="5"/>
      <c r="CL337" s="5"/>
      <c r="CM337" s="5"/>
      <c r="CP337" s="5"/>
      <c r="CT337" s="5"/>
    </row>
    <row r="338" spans="1:98" x14ac:dyDescent="0.25">
      <c r="A338" s="5" t="s">
        <v>381</v>
      </c>
      <c r="B338" s="5">
        <v>39.08934</v>
      </c>
      <c r="C338" s="5">
        <v>-8.5711019999999998</v>
      </c>
      <c r="E338" s="5">
        <v>0</v>
      </c>
      <c r="G338" s="5">
        <v>0</v>
      </c>
      <c r="I338" s="5">
        <v>0</v>
      </c>
      <c r="L338" s="6" t="str">
        <f>IF(Table1[[#This Row],[seagrass.mn.ssp126.2050]]="","",(Table1[[#This Row],[seagrass.sd.ssp126.2050]]/Table1[[#This Row],[seagrass.mn.ssp126.2050]])^-1)</f>
        <v/>
      </c>
      <c r="M338" s="6" t="str">
        <f>IF(Table1[[#This Row],[seagrass.weights.ssp126.2050]]="","",Table1[[#This Row],[seagrass.weights.ssp126.2050]]*Table1[[#This Row],[seagrass.mn.ssp126.2050]])</f>
        <v/>
      </c>
      <c r="P338" s="6" t="str">
        <f>IF(Table1[[#This Row],[corals.mn.ssp126.2050]]="","",(Table1[[#This Row],[corals.sd.ssp126.2050]]/Table1[[#This Row],[corals.mn.ssp126.2050]])^-1)</f>
        <v/>
      </c>
      <c r="Q338" s="6" t="str">
        <f>IF(Table1[[#This Row],[coral.weights.ssp126.2050]]="","",Table1[[#This Row],[coral.weights.ssp126.2050]]*Table1[[#This Row],[corals.mn.ssp126.2050]])</f>
        <v/>
      </c>
      <c r="T338" s="6" t="str">
        <f>IF(Table1[[#This Row],[mangrove.mn.ssp126.2050]]="","",(Table1[[#This Row],[mangrove.sd.ssp126.2050]]/Table1[[#This Row],[mangrove.mn.ssp126.2050]])^-1)</f>
        <v/>
      </c>
      <c r="U338" s="6" t="str">
        <f>IF(Table1[[#This Row],[mangrove.weights.ssp126.2050]]="","",Table1[[#This Row],[mangrove.weights.ssp126.2050]]*Table1[[#This Row],[mangrove.mn.ssp126.2050]])</f>
        <v/>
      </c>
      <c r="V338" s="7" t="e">
        <f t="shared" si="30"/>
        <v>#DIV/0!</v>
      </c>
      <c r="Y338" s="6" t="str">
        <f>IF(Table1[[#This Row],[seagrass.mn.ssp126.2100]]="", "", (Table1[[#This Row],[seagrass.sd.ssp126.2100]]/Table1[[#This Row],[seagrass.mn.ssp126.2100]])^-1)</f>
        <v/>
      </c>
      <c r="Z338" s="6" t="str">
        <f>IF(Table1[[#This Row],[seagrass.weights.ssp126.2100]]="","", Table1[[#This Row],[seagrass.weights.ssp126.2100]]*Table1[[#This Row],[seagrass.mn.ssp126.2100]])</f>
        <v/>
      </c>
      <c r="AC338" s="6" t="str">
        <f>IF(Table1[[#This Row],[corals.mn.ssp126.2100]]="","",(Table1[[#This Row],[corals.sd.ssp126.2100]]/Table1[[#This Row],[corals.mn.ssp126.2100]])^-1)</f>
        <v/>
      </c>
      <c r="AD338" s="6" t="str">
        <f>IF( Table1[[#This Row],[Coral.weights.ssp126.2100]]="","", Table1[[#This Row],[Coral.weights.ssp126.2100]]*Table1[[#This Row],[corals.mn.ssp126.2100]])</f>
        <v/>
      </c>
      <c r="AG338" s="8" t="str">
        <f>IF(Table1[[#This Row],[mangrove.mn.ssp126.2100]]="","",(Table1[[#This Row],[mangrove.sd.ssp126.2100]]/Table1[[#This Row],[mangrove.mn.ssp126.2100]])^-1)</f>
        <v/>
      </c>
      <c r="AH338" s="6" t="str">
        <f>IF(Table1[[#This Row],[mangrove.weights.ssp126.2100]]="","",Table1[[#This Row],[mangrove.weights.ssp126.2100]]*Table1[[#This Row],[mangrove.mn.ssp126.2100]])</f>
        <v/>
      </c>
      <c r="AI338" s="7" t="e">
        <f t="shared" si="31"/>
        <v>#DIV/0!</v>
      </c>
      <c r="AL338" s="6" t="str">
        <f>IF(Table1[[#This Row],[seagrass.mn.ssp245.2050]]="","",(Table1[[#This Row],[seagrass.sd.ssp245.2050]]/Table1[[#This Row],[seagrass.mn.ssp245.2050]])^-1)</f>
        <v/>
      </c>
      <c r="AM338" s="6" t="str">
        <f>IF(Table1[[#This Row],[seagrass.weights.ssp245.2050]]="","",Table1[[#This Row],[seagrass.weights.ssp245.2050]]*Table1[[#This Row],[seagrass.mn.ssp245.2050]])</f>
        <v/>
      </c>
      <c r="AS338" s="5"/>
      <c r="AT338" s="8"/>
      <c r="AU338" s="8"/>
      <c r="AV338" s="7" t="e">
        <f t="shared" si="32"/>
        <v>#DIV/0!</v>
      </c>
      <c r="AX338" s="5"/>
      <c r="AY338" s="6"/>
      <c r="AZ338" s="6"/>
      <c r="BB338" s="5"/>
      <c r="BC338" s="8"/>
      <c r="BD338" s="8"/>
      <c r="BE338" s="5"/>
      <c r="BF338" s="5"/>
      <c r="BG338" s="6"/>
      <c r="BH338" s="6"/>
      <c r="BI338" s="7" t="e">
        <f t="shared" si="33"/>
        <v>#DIV/0!</v>
      </c>
      <c r="BK338" s="5"/>
      <c r="BL338" s="6"/>
      <c r="BM338" s="6"/>
      <c r="BO338" s="5"/>
      <c r="BP338" s="6"/>
      <c r="BQ338" s="6"/>
      <c r="BR338" s="5"/>
      <c r="BS338" s="5"/>
      <c r="BT338" s="6"/>
      <c r="BU338" s="6"/>
      <c r="BV338" s="7" t="e">
        <f t="shared" si="34"/>
        <v>#DIV/0!</v>
      </c>
      <c r="BX338" s="5"/>
      <c r="BY338" s="8"/>
      <c r="BZ338" s="8"/>
      <c r="CA338" s="5"/>
      <c r="CB338" s="5"/>
      <c r="CC338" s="8"/>
      <c r="CD338" s="8"/>
      <c r="CE338" s="5"/>
      <c r="CF338" s="5"/>
      <c r="CG338" s="12"/>
      <c r="CH338" s="17"/>
      <c r="CI338" s="9" t="e">
        <f t="shared" si="35"/>
        <v>#DIV/0!</v>
      </c>
      <c r="CJ338" s="5"/>
      <c r="CL338" s="5"/>
      <c r="CM338" s="5"/>
      <c r="CP338" s="5"/>
      <c r="CT338" s="5"/>
    </row>
    <row r="339" spans="1:98" x14ac:dyDescent="0.25">
      <c r="A339" s="5" t="s">
        <v>382</v>
      </c>
      <c r="B339" s="5">
        <v>39.33934</v>
      </c>
      <c r="C339" s="5">
        <v>-8.5711019999999998</v>
      </c>
      <c r="D339" s="5">
        <v>3870000</v>
      </c>
      <c r="E339" s="5">
        <v>1</v>
      </c>
      <c r="F339" s="5">
        <v>2690000</v>
      </c>
      <c r="G339" s="5">
        <v>1</v>
      </c>
      <c r="H339" s="5">
        <v>26570000</v>
      </c>
      <c r="I339" s="5">
        <v>1</v>
      </c>
      <c r="J339" s="5">
        <v>0.42328996248175849</v>
      </c>
      <c r="K339" s="5">
        <v>3.6081108532801047E-2</v>
      </c>
      <c r="L339" s="6">
        <f>IF(Table1[[#This Row],[seagrass.mn.ssp126.2050]]="","",(Table1[[#This Row],[seagrass.sd.ssp126.2050]]/Table1[[#This Row],[seagrass.mn.ssp126.2050]])^-1)</f>
        <v>11.731622993150252</v>
      </c>
      <c r="M339" s="6">
        <f>IF(Table1[[#This Row],[seagrass.weights.ssp126.2050]]="","",Table1[[#This Row],[seagrass.weights.ssp126.2050]]*Table1[[#This Row],[seagrass.mn.ssp126.2050]])</f>
        <v>4.9658782566207051</v>
      </c>
      <c r="N339" s="5">
        <v>0.41371765327737109</v>
      </c>
      <c r="O339" s="5">
        <v>2.882854117039824E-2</v>
      </c>
      <c r="P339" s="6">
        <f>IF(Table1[[#This Row],[corals.mn.ssp126.2050]]="","",(Table1[[#This Row],[corals.sd.ssp126.2050]]/Table1[[#This Row],[corals.mn.ssp126.2050]])^-1)</f>
        <v>14.350974294258952</v>
      </c>
      <c r="Q339" s="6">
        <f>IF(Table1[[#This Row],[coral.weights.ssp126.2050]]="","",Table1[[#This Row],[coral.weights.ssp126.2050]]*Table1[[#This Row],[corals.mn.ssp126.2050]])</f>
        <v>5.9372514072646903</v>
      </c>
      <c r="R339" s="5">
        <v>0.63729364741887473</v>
      </c>
      <c r="S339" s="5">
        <v>9.3667759721170807E-2</v>
      </c>
      <c r="T339" s="6">
        <f>IF(Table1[[#This Row],[mangrove.mn.ssp126.2050]]="","",(Table1[[#This Row],[mangrove.sd.ssp126.2050]]/Table1[[#This Row],[mangrove.mn.ssp126.2050]])^-1)</f>
        <v>6.803767372209645</v>
      </c>
      <c r="U339" s="6">
        <f>IF(Table1[[#This Row],[mangrove.weights.ssp126.2050]]="","",Table1[[#This Row],[mangrove.weights.ssp126.2050]]*Table1[[#This Row],[mangrove.mn.ssp126.2050]])</f>
        <v>4.3359977248250177</v>
      </c>
      <c r="V339" s="7">
        <f t="shared" si="30"/>
        <v>0.46338741136147926</v>
      </c>
      <c r="W339" s="5">
        <v>0.41692259683150212</v>
      </c>
      <c r="X339" s="5">
        <v>2.9285560807581351E-2</v>
      </c>
      <c r="Y339" s="6">
        <f>IF(Table1[[#This Row],[seagrass.mn.ssp126.2100]]="", "", (Table1[[#This Row],[seagrass.sd.ssp126.2100]]/Table1[[#This Row],[seagrass.mn.ssp126.2100]])^-1)</f>
        <v>14.236455964455033</v>
      </c>
      <c r="Z339" s="6">
        <f>IF(Table1[[#This Row],[seagrass.weights.ssp126.2100]]="","", Table1[[#This Row],[seagrass.weights.ssp126.2100]]*Table1[[#This Row],[seagrass.mn.ssp126.2100]])</f>
        <v>5.935500190377919</v>
      </c>
      <c r="AA339" s="5">
        <v>0.41379142744960928</v>
      </c>
      <c r="AB339" s="5">
        <v>2.6829233017286382E-2</v>
      </c>
      <c r="AC339" s="6">
        <f>IF(Table1[[#This Row],[corals.mn.ssp126.2100]]="","",(Table1[[#This Row],[corals.sd.ssp126.2100]]/Table1[[#This Row],[corals.mn.ssp126.2100]])^-1)</f>
        <v>15.423155301644245</v>
      </c>
      <c r="AD339" s="6">
        <f>IF( Table1[[#This Row],[Coral.weights.ssp126.2100]]="","", Table1[[#This Row],[Coral.weights.ssp126.2100]]*Table1[[#This Row],[corals.mn.ssp126.2100]])</f>
        <v>6.3819694480443818</v>
      </c>
      <c r="AE339" s="5">
        <v>0.64451986170191367</v>
      </c>
      <c r="AF339" s="5">
        <v>9.8641028926110874E-2</v>
      </c>
      <c r="AG339" s="8">
        <f>IF(Table1[[#This Row],[mangrove.mn.ssp126.2100]]="","",(Table1[[#This Row],[mangrove.sd.ssp126.2100]]/Table1[[#This Row],[mangrove.mn.ssp126.2100]])^-1)</f>
        <v>6.5339937013907745</v>
      </c>
      <c r="AH339" s="6">
        <f>IF(Table1[[#This Row],[mangrove.weights.ssp126.2100]]="","",Table1[[#This Row],[mangrove.weights.ssp126.2100]]*Table1[[#This Row],[mangrove.mn.ssp126.2100]])</f>
        <v>4.2112887167815574</v>
      </c>
      <c r="AI339" s="7">
        <f t="shared" si="31"/>
        <v>0.45667621034297023</v>
      </c>
      <c r="AJ339" s="5">
        <v>0.60464878618842288</v>
      </c>
      <c r="AK339" s="5">
        <v>9.9950806398544575E-3</v>
      </c>
      <c r="AL339" s="6">
        <f>IF(Table1[[#This Row],[seagrass.mn.ssp245.2050]]="","",(Table1[[#This Row],[seagrass.sd.ssp245.2050]]/Table1[[#This Row],[seagrass.mn.ssp245.2050]])^-1)</f>
        <v>60.494638110016034</v>
      </c>
      <c r="AM339" s="6">
        <f>IF(Table1[[#This Row],[seagrass.weights.ssp245.2050]]="","",Table1[[#This Row],[seagrass.weights.ssp245.2050]]*Table1[[#This Row],[seagrass.mn.ssp245.2050]])</f>
        <v>36.578009504129106</v>
      </c>
      <c r="AN339" s="5">
        <v>0.61733315315784409</v>
      </c>
      <c r="AO339" s="5">
        <v>6.5636166879083106E-3</v>
      </c>
      <c r="AP339" s="6">
        <f>(Table1[[#This Row],[corals.sd.ssp245.2050]]/Table1[[#This Row],[corals.mn.ssp245.2050]])^-1</f>
        <v>94.053809433313432</v>
      </c>
      <c r="AQ339" s="6">
        <f>Table1[[#This Row],[coral.weights.ssp245.2050]]*Table1[[#This Row],[corals.mn.ssp245.2050]]</f>
        <v>58.062534743974361</v>
      </c>
      <c r="AR339" s="5">
        <v>0.54152874542411022</v>
      </c>
      <c r="AS339" s="5">
        <v>0.13206503827722951</v>
      </c>
      <c r="AT339" s="8">
        <f>(Table1[[#This Row],[mangrove.sd.ssp245.2050]]/Table1[[#This Row],[mangrove.mn.ssp245.2050]])^-1</f>
        <v>4.1004701356867734</v>
      </c>
      <c r="AU339" s="8">
        <f>Table1[[#This Row],[mangrove.mn.ssp245.2050]]*Table1[[#This Row],[mangrove.weights.ssp245.2050]]</f>
        <v>2.2205224482274892</v>
      </c>
      <c r="AV339" s="7">
        <f t="shared" si="32"/>
        <v>0.61053720449769144</v>
      </c>
      <c r="AW339" s="5">
        <v>0.60464878618842288</v>
      </c>
      <c r="AX339" s="5">
        <v>9.9950806398544575E-3</v>
      </c>
      <c r="AY339" s="6">
        <f>(Table1[[#This Row],[seagrass.sd.ssp245.2100]]/Table1[[#This Row],[seagrass.mn.ssp245.2100]])^-1</f>
        <v>60.494638110016034</v>
      </c>
      <c r="AZ339" s="6">
        <f>Table1[[#This Row],[seagrass.weights.ssp245.2100]]*Table1[[#This Row],[seagrass.mn.ssp245.2100]]</f>
        <v>36.578009504129106</v>
      </c>
      <c r="BA339" s="5">
        <v>0.61733315315784409</v>
      </c>
      <c r="BB339" s="5">
        <v>6.5636166879083106E-3</v>
      </c>
      <c r="BC339" s="8">
        <f>(Table1[[#This Row],[corals.sd.ssp245.2100]]/Table1[[#This Row],[corals.mn.ssp245.2100]])^-1</f>
        <v>94.053809433313432</v>
      </c>
      <c r="BD339" s="8">
        <f>Table1[[#This Row],[corals.weights.ssp245.2100]]*Table1[[#This Row],[corals.mn.ssp245.2100]]</f>
        <v>58.062534743974361</v>
      </c>
      <c r="BE339" s="5">
        <v>0.55918394957885198</v>
      </c>
      <c r="BF339" s="5">
        <v>0.11405856899649799</v>
      </c>
      <c r="BG339" s="6">
        <f>(Table1[[#This Row],[mangrove.sd.ssp245.2100]]/Table1[[#This Row],[mangrove.mn.ssp245.2100]])^-1</f>
        <v>4.9026035877762144</v>
      </c>
      <c r="BH339" s="6">
        <f>Table1[[#This Row],[mangrove.weights.ssp245.2100]]*Table1[[#This Row],[mangrove.mn.ssp245.2100]]</f>
        <v>2.7414572374321535</v>
      </c>
      <c r="BI339" s="7">
        <f t="shared" si="33"/>
        <v>0.61073289134648023</v>
      </c>
      <c r="BJ339" s="5">
        <v>0.61100163372336724</v>
      </c>
      <c r="BK339" s="5">
        <v>1.020526476194796E-2</v>
      </c>
      <c r="BL339" s="6">
        <f>(Table1[[#This Row],[seagrass.sd.ssp370.2050]]/Table1[[#This Row],[seagrass.mn.ssp370.2050]])^-1</f>
        <v>59.871218236452748</v>
      </c>
      <c r="BM339" s="6">
        <f>Table1[[#This Row],[seagrass.mn.ssp370.2050]]*Table1[[#This Row],[seagrass.weights.ssp370.2050]]</f>
        <v>36.581412155480891</v>
      </c>
      <c r="BN339" s="5">
        <v>0.62518447733228266</v>
      </c>
      <c r="BO339" s="5">
        <v>6.7587582522628392E-3</v>
      </c>
      <c r="BP339" s="6">
        <f>(Table1[[#This Row],[corals.sd.ssp370.2050]]/Table1[[#This Row],[corals.mn.ssp370.2050]])^-1</f>
        <v>92.499902200669808</v>
      </c>
      <c r="BQ339" s="6">
        <f>Table1[[#This Row],[corals.weights.ssp370.2050]]*Table1[[#This Row],[corals.mn.ssp370.2050]]</f>
        <v>57.829503010613017</v>
      </c>
      <c r="BR339" s="5">
        <v>0.54016398537740784</v>
      </c>
      <c r="BS339" s="5">
        <v>0.1504684865062024</v>
      </c>
      <c r="BT339" s="6">
        <f>(Table1[[#This Row],[mangrove.sd.ssp370.2050]]/Table1[[#This Row],[mangrove.mn.ssp370.2050]])^-1</f>
        <v>3.589881163290241</v>
      </c>
      <c r="BU339" s="6">
        <f>Table1[[#This Row],[mangrove.weights.ssp370.2050]]*Table1[[#This Row],[mangrove.mn.ssp370.2050]]</f>
        <v>1.9391245161941415</v>
      </c>
      <c r="BV339" s="7">
        <f t="shared" si="34"/>
        <v>0.61778289888869897</v>
      </c>
      <c r="BW339" s="5">
        <v>0.61100163372336724</v>
      </c>
      <c r="BX339" s="5">
        <v>1.020526476194796E-2</v>
      </c>
      <c r="BY339" s="8">
        <f>(Table1[[#This Row],[seagrass.sd.ssp370.2100]]/Table1[[#This Row],[seagrass.mn.ssp370.2100]])^-1</f>
        <v>59.871218236452748</v>
      </c>
      <c r="BZ339" s="8">
        <f>Table1[[#This Row],[seagrass.imp.ssp370.2100]]*Table1[[#This Row],[seagrass.mn.ssp370.2100]]</f>
        <v>36.581412155480891</v>
      </c>
      <c r="CA339" s="5">
        <v>0.62518447733228266</v>
      </c>
      <c r="CB339" s="5">
        <v>6.7587582522628392E-3</v>
      </c>
      <c r="CC339" s="8">
        <f>(Table1[[#This Row],[corals.sd.ssp370.2100]]/Table1[[#This Row],[corals.mn.ssp370.2100]])^-1</f>
        <v>92.499902200669808</v>
      </c>
      <c r="CD339" s="8">
        <f>Table1[[#This Row],[corals.weights.ssp370.2100]]*Table1[[#This Row],[corals.mn.ssp370.2100]]</f>
        <v>57.829503010613017</v>
      </c>
      <c r="CE339" s="5">
        <v>0.54270474042471728</v>
      </c>
      <c r="CF339" s="5">
        <v>0.1157039564258472</v>
      </c>
      <c r="CG339" s="12">
        <f>(Table1[[#This Row],[mangrove.sd.ssp370.2100]]/Table1[[#This Row],[mangrove.mn.ssp370.2100]])^-1</f>
        <v>4.6904596626523141</v>
      </c>
      <c r="CH339" s="17">
        <f>Table1[[#This Row],[mangrove.weights.ssp370.2100]]*Table1[[#This Row],[mangrove.mn.ssp370.2100]]</f>
        <v>2.5455346936923311</v>
      </c>
      <c r="CI339" s="9">
        <f t="shared" si="35"/>
        <v>0.61731487610269631</v>
      </c>
      <c r="CJ339" s="5"/>
      <c r="CL339" s="5"/>
      <c r="CM339" s="5"/>
      <c r="CP339" s="5"/>
      <c r="CT339" s="5"/>
    </row>
    <row r="340" spans="1:98" x14ac:dyDescent="0.25">
      <c r="A340" s="5" t="s">
        <v>383</v>
      </c>
      <c r="B340" s="5">
        <v>39.58934</v>
      </c>
      <c r="C340" s="5">
        <v>-8.5711019999999998</v>
      </c>
      <c r="D340" s="5">
        <v>18080000</v>
      </c>
      <c r="E340" s="5">
        <v>1</v>
      </c>
      <c r="F340" s="5">
        <v>7250000</v>
      </c>
      <c r="G340" s="5">
        <v>1</v>
      </c>
      <c r="I340" s="5">
        <v>0</v>
      </c>
      <c r="J340" s="5">
        <v>0.46366362029227198</v>
      </c>
      <c r="K340" s="5">
        <v>2.6905665296453881E-2</v>
      </c>
      <c r="L340" s="6">
        <f>IF(Table1[[#This Row],[seagrass.mn.ssp126.2050]]="","",(Table1[[#This Row],[seagrass.sd.ssp126.2050]]/Table1[[#This Row],[seagrass.mn.ssp126.2050]])^-1)</f>
        <v>17.232936453475546</v>
      </c>
      <c r="M340" s="6">
        <f>IF(Table1[[#This Row],[seagrass.weights.ssp126.2050]]="","",Table1[[#This Row],[seagrass.weights.ssp126.2050]]*Table1[[#This Row],[seagrass.mn.ssp126.2050]])</f>
        <v>7.9902857042851378</v>
      </c>
      <c r="N340" s="5">
        <v>0.53654799367443196</v>
      </c>
      <c r="O340" s="5">
        <v>2.7102841474026598E-3</v>
      </c>
      <c r="P340" s="6">
        <f>IF(Table1[[#This Row],[corals.mn.ssp126.2050]]="","",(Table1[[#This Row],[corals.sd.ssp126.2050]]/Table1[[#This Row],[corals.mn.ssp126.2050]])^-1)</f>
        <v>197.96743237738403</v>
      </c>
      <c r="Q340" s="6">
        <f>IF(Table1[[#This Row],[coral.weights.ssp126.2050]]="","",Table1[[#This Row],[coral.weights.ssp126.2050]]*Table1[[#This Row],[corals.mn.ssp126.2050]])</f>
        <v>106.21902865496418</v>
      </c>
      <c r="T340" s="6" t="str">
        <f>IF(Table1[[#This Row],[mangrove.mn.ssp126.2050]]="","",(Table1[[#This Row],[mangrove.sd.ssp126.2050]]/Table1[[#This Row],[mangrove.mn.ssp126.2050]])^-1)</f>
        <v/>
      </c>
      <c r="U340" s="6" t="str">
        <f>IF(Table1[[#This Row],[mangrove.weights.ssp126.2050]]="","",Table1[[#This Row],[mangrove.weights.ssp126.2050]]*Table1[[#This Row],[mangrove.mn.ssp126.2050]])</f>
        <v/>
      </c>
      <c r="V340" s="7">
        <f t="shared" si="30"/>
        <v>0.53071151773449832</v>
      </c>
      <c r="W340" s="5">
        <v>0.46382647968223112</v>
      </c>
      <c r="X340" s="5">
        <v>1.1512386039878071E-2</v>
      </c>
      <c r="Y340" s="6">
        <f>IF(Table1[[#This Row],[seagrass.mn.ssp126.2100]]="", "", (Table1[[#This Row],[seagrass.sd.ssp126.2100]]/Table1[[#This Row],[seagrass.mn.ssp126.2100]])^-1)</f>
        <v>40.289343848926698</v>
      </c>
      <c r="Z340" s="6">
        <f>IF(Table1[[#This Row],[seagrass.weights.ssp126.2100]]="","", Table1[[#This Row],[seagrass.weights.ssp126.2100]]*Table1[[#This Row],[seagrass.mn.ssp126.2100]])</f>
        <v>18.687264526154621</v>
      </c>
      <c r="AA340" s="5">
        <v>0.53719993936634591</v>
      </c>
      <c r="AB340" s="5">
        <v>7.2335722628864528E-3</v>
      </c>
      <c r="AC340" s="6">
        <f>IF(Table1[[#This Row],[corals.mn.ssp126.2100]]="","",(Table1[[#This Row],[corals.sd.ssp126.2100]]/Table1[[#This Row],[corals.mn.ssp126.2100]])^-1)</f>
        <v>74.264819627582469</v>
      </c>
      <c r="AD340" s="6">
        <f>IF( Table1[[#This Row],[Coral.weights.ssp126.2100]]="","", Table1[[#This Row],[Coral.weights.ssp126.2100]]*Table1[[#This Row],[corals.mn.ssp126.2100]])</f>
        <v>39.895056600989918</v>
      </c>
      <c r="AG340" s="8" t="str">
        <f>IF(Table1[[#This Row],[mangrove.mn.ssp126.2100]]="","",(Table1[[#This Row],[mangrove.sd.ssp126.2100]]/Table1[[#This Row],[mangrove.mn.ssp126.2100]])^-1)</f>
        <v/>
      </c>
      <c r="AH340" s="6" t="str">
        <f>IF(Table1[[#This Row],[mangrove.weights.ssp126.2100]]="","",Table1[[#This Row],[mangrove.weights.ssp126.2100]]*Table1[[#This Row],[mangrove.mn.ssp126.2100]])</f>
        <v/>
      </c>
      <c r="AI340" s="7">
        <f t="shared" si="31"/>
        <v>0.51139408074991199</v>
      </c>
      <c r="AJ340" s="5">
        <v>0.43961133596263258</v>
      </c>
      <c r="AK340" s="5">
        <v>1.690444898696539E-2</v>
      </c>
      <c r="AL340" s="6">
        <f>IF(Table1[[#This Row],[seagrass.mn.ssp245.2050]]="","",(Table1[[#This Row],[seagrass.sd.ssp245.2050]]/Table1[[#This Row],[seagrass.mn.ssp245.2050]])^-1)</f>
        <v>26.005659001462053</v>
      </c>
      <c r="AM340" s="6">
        <f>IF(Table1[[#This Row],[seagrass.weights.ssp245.2050]]="","",Table1[[#This Row],[seagrass.weights.ssp245.2050]]*Table1[[#This Row],[seagrass.mn.ssp245.2050]])</f>
        <v>11.432382496221395</v>
      </c>
      <c r="AN340" s="5">
        <v>0.5125300319292776</v>
      </c>
      <c r="AO340" s="5">
        <v>6.2108193276091571E-3</v>
      </c>
      <c r="AP340" s="6">
        <f>(Table1[[#This Row],[corals.sd.ssp245.2050]]/Table1[[#This Row],[corals.mn.ssp245.2050]])^-1</f>
        <v>82.522128707063032</v>
      </c>
      <c r="AQ340" s="6">
        <f>Table1[[#This Row],[coral.weights.ssp245.2050]]*Table1[[#This Row],[corals.mn.ssp245.2050]]</f>
        <v>42.295069261102974</v>
      </c>
      <c r="AS340" s="5"/>
      <c r="AT340" s="8"/>
      <c r="AU340" s="8"/>
      <c r="AV340" s="7">
        <f t="shared" si="32"/>
        <v>0.495057099123969</v>
      </c>
      <c r="AW340" s="5">
        <v>0.44462374791250492</v>
      </c>
      <c r="AX340" s="5">
        <v>5.9105798398819886E-3</v>
      </c>
      <c r="AY340" s="6">
        <f>(Table1[[#This Row],[seagrass.sd.ssp245.2100]]/Table1[[#This Row],[seagrass.mn.ssp245.2100]])^-1</f>
        <v>75.22506419968812</v>
      </c>
      <c r="AZ340" s="6">
        <f>Table1[[#This Row],[seagrass.weights.ssp245.2100]]*Table1[[#This Row],[seagrass.mn.ssp245.2100]]</f>
        <v>33.44684998142413</v>
      </c>
      <c r="BA340" s="5">
        <v>0.5232196620408478</v>
      </c>
      <c r="BB340" s="5">
        <v>1.784824437082395E-3</v>
      </c>
      <c r="BC340" s="8">
        <f>(Table1[[#This Row],[corals.sd.ssp245.2100]]/Table1[[#This Row],[corals.mn.ssp245.2100]])^-1</f>
        <v>293.14909140091169</v>
      </c>
      <c r="BD340" s="8">
        <f>Table1[[#This Row],[corals.weights.ssp245.2100]]*Table1[[#This Row],[corals.mn.ssp245.2100]]</f>
        <v>153.38136853036661</v>
      </c>
      <c r="BE340" s="5"/>
      <c r="BF340" s="5"/>
      <c r="BG340" s="6"/>
      <c r="BH340" s="6"/>
      <c r="BI340" s="7">
        <f t="shared" si="33"/>
        <v>0.50716972315059594</v>
      </c>
      <c r="BJ340" s="5">
        <v>0.52400878564819076</v>
      </c>
      <c r="BK340" s="5">
        <v>5.6911467125096279E-3</v>
      </c>
      <c r="BL340" s="6">
        <f>(Table1[[#This Row],[seagrass.sd.ssp370.2050]]/Table1[[#This Row],[seagrass.mn.ssp370.2050]])^-1</f>
        <v>92.07437659204507</v>
      </c>
      <c r="BM340" s="6">
        <f>Table1[[#This Row],[seagrass.mn.ssp370.2050]]*Table1[[#This Row],[seagrass.weights.ssp370.2050]]</f>
        <v>48.247782267311734</v>
      </c>
      <c r="BN340" s="5">
        <v>0.5599214127742691</v>
      </c>
      <c r="BO340" s="5">
        <v>4.6767739715487394E-3</v>
      </c>
      <c r="BP340" s="6">
        <f>(Table1[[#This Row],[corals.sd.ssp370.2050]]/Table1[[#This Row],[corals.mn.ssp370.2050]])^-1</f>
        <v>119.72385584177549</v>
      </c>
      <c r="BQ340" s="6">
        <f>Table1[[#This Row],[corals.weights.ssp370.2050]]*Table1[[#This Row],[corals.mn.ssp370.2050]]</f>
        <v>67.035950505709863</v>
      </c>
      <c r="BR340" s="5"/>
      <c r="BS340" s="5"/>
      <c r="BT340" s="6"/>
      <c r="BU340" s="6"/>
      <c r="BV340" s="7">
        <f t="shared" si="34"/>
        <v>0.54430922981873175</v>
      </c>
      <c r="BW340" s="5">
        <v>0.52400878564819076</v>
      </c>
      <c r="BX340" s="5">
        <v>5.6911467125096279E-3</v>
      </c>
      <c r="BY340" s="8">
        <f>(Table1[[#This Row],[seagrass.sd.ssp370.2100]]/Table1[[#This Row],[seagrass.mn.ssp370.2100]])^-1</f>
        <v>92.07437659204507</v>
      </c>
      <c r="BZ340" s="8">
        <f>Table1[[#This Row],[seagrass.imp.ssp370.2100]]*Table1[[#This Row],[seagrass.mn.ssp370.2100]]</f>
        <v>48.247782267311734</v>
      </c>
      <c r="CA340" s="5">
        <v>0.5599214127742691</v>
      </c>
      <c r="CB340" s="5">
        <v>4.6767739715487394E-3</v>
      </c>
      <c r="CC340" s="8">
        <f>(Table1[[#This Row],[corals.sd.ssp370.2100]]/Table1[[#This Row],[corals.mn.ssp370.2100]])^-1</f>
        <v>119.72385584177549</v>
      </c>
      <c r="CD340" s="8">
        <f>Table1[[#This Row],[corals.weights.ssp370.2100]]*Table1[[#This Row],[corals.mn.ssp370.2100]]</f>
        <v>67.035950505709863</v>
      </c>
      <c r="CE340" s="5"/>
      <c r="CF340" s="5"/>
      <c r="CG340" s="12"/>
      <c r="CH340" s="17"/>
      <c r="CI340" s="9">
        <f t="shared" si="35"/>
        <v>0.54430922981873175</v>
      </c>
      <c r="CJ340" s="5"/>
      <c r="CL340" s="5"/>
      <c r="CM340" s="5"/>
      <c r="CP340" s="5"/>
      <c r="CT340" s="5"/>
    </row>
    <row r="341" spans="1:98" x14ac:dyDescent="0.25">
      <c r="A341" s="5" t="s">
        <v>384</v>
      </c>
      <c r="B341" s="5">
        <v>39.08934</v>
      </c>
      <c r="C341" s="5">
        <v>-8.8211019999999998</v>
      </c>
      <c r="E341" s="5">
        <v>0</v>
      </c>
      <c r="G341" s="5">
        <v>0</v>
      </c>
      <c r="I341" s="5">
        <v>0</v>
      </c>
      <c r="L341" s="6" t="str">
        <f>IF(Table1[[#This Row],[seagrass.mn.ssp126.2050]]="","",(Table1[[#This Row],[seagrass.sd.ssp126.2050]]/Table1[[#This Row],[seagrass.mn.ssp126.2050]])^-1)</f>
        <v/>
      </c>
      <c r="M341" s="6" t="str">
        <f>IF(Table1[[#This Row],[seagrass.weights.ssp126.2050]]="","",Table1[[#This Row],[seagrass.weights.ssp126.2050]]*Table1[[#This Row],[seagrass.mn.ssp126.2050]])</f>
        <v/>
      </c>
      <c r="P341" s="6" t="str">
        <f>IF(Table1[[#This Row],[corals.mn.ssp126.2050]]="","",(Table1[[#This Row],[corals.sd.ssp126.2050]]/Table1[[#This Row],[corals.mn.ssp126.2050]])^-1)</f>
        <v/>
      </c>
      <c r="Q341" s="6" t="str">
        <f>IF(Table1[[#This Row],[coral.weights.ssp126.2050]]="","",Table1[[#This Row],[coral.weights.ssp126.2050]]*Table1[[#This Row],[corals.mn.ssp126.2050]])</f>
        <v/>
      </c>
      <c r="T341" s="6" t="str">
        <f>IF(Table1[[#This Row],[mangrove.mn.ssp126.2050]]="","",(Table1[[#This Row],[mangrove.sd.ssp126.2050]]/Table1[[#This Row],[mangrove.mn.ssp126.2050]])^-1)</f>
        <v/>
      </c>
      <c r="U341" s="6" t="str">
        <f>IF(Table1[[#This Row],[mangrove.weights.ssp126.2050]]="","",Table1[[#This Row],[mangrove.weights.ssp126.2050]]*Table1[[#This Row],[mangrove.mn.ssp126.2050]])</f>
        <v/>
      </c>
      <c r="V341" s="7" t="e">
        <f t="shared" si="30"/>
        <v>#DIV/0!</v>
      </c>
      <c r="Y341" s="6" t="str">
        <f>IF(Table1[[#This Row],[seagrass.mn.ssp126.2100]]="", "", (Table1[[#This Row],[seagrass.sd.ssp126.2100]]/Table1[[#This Row],[seagrass.mn.ssp126.2100]])^-1)</f>
        <v/>
      </c>
      <c r="Z341" s="6" t="str">
        <f>IF(Table1[[#This Row],[seagrass.weights.ssp126.2100]]="","", Table1[[#This Row],[seagrass.weights.ssp126.2100]]*Table1[[#This Row],[seagrass.mn.ssp126.2100]])</f>
        <v/>
      </c>
      <c r="AC341" s="6" t="str">
        <f>IF(Table1[[#This Row],[corals.mn.ssp126.2100]]="","",(Table1[[#This Row],[corals.sd.ssp126.2100]]/Table1[[#This Row],[corals.mn.ssp126.2100]])^-1)</f>
        <v/>
      </c>
      <c r="AD341" s="6" t="str">
        <f>IF( Table1[[#This Row],[Coral.weights.ssp126.2100]]="","", Table1[[#This Row],[Coral.weights.ssp126.2100]]*Table1[[#This Row],[corals.mn.ssp126.2100]])</f>
        <v/>
      </c>
      <c r="AG341" s="8" t="str">
        <f>IF(Table1[[#This Row],[mangrove.mn.ssp126.2100]]="","",(Table1[[#This Row],[mangrove.sd.ssp126.2100]]/Table1[[#This Row],[mangrove.mn.ssp126.2100]])^-1)</f>
        <v/>
      </c>
      <c r="AH341" s="6" t="str">
        <f>IF(Table1[[#This Row],[mangrove.weights.ssp126.2100]]="","",Table1[[#This Row],[mangrove.weights.ssp126.2100]]*Table1[[#This Row],[mangrove.mn.ssp126.2100]])</f>
        <v/>
      </c>
      <c r="AI341" s="7" t="e">
        <f t="shared" si="31"/>
        <v>#DIV/0!</v>
      </c>
      <c r="AL341" s="6" t="str">
        <f>IF(Table1[[#This Row],[seagrass.mn.ssp245.2050]]="","",(Table1[[#This Row],[seagrass.sd.ssp245.2050]]/Table1[[#This Row],[seagrass.mn.ssp245.2050]])^-1)</f>
        <v/>
      </c>
      <c r="AM341" s="6" t="str">
        <f>IF(Table1[[#This Row],[seagrass.weights.ssp245.2050]]="","",Table1[[#This Row],[seagrass.weights.ssp245.2050]]*Table1[[#This Row],[seagrass.mn.ssp245.2050]])</f>
        <v/>
      </c>
      <c r="AS341" s="5"/>
      <c r="AT341" s="8"/>
      <c r="AU341" s="8"/>
      <c r="AV341" s="7" t="e">
        <f t="shared" si="32"/>
        <v>#DIV/0!</v>
      </c>
      <c r="AX341" s="5"/>
      <c r="AY341" s="6"/>
      <c r="AZ341" s="6"/>
      <c r="BB341" s="5"/>
      <c r="BC341" s="8"/>
      <c r="BD341" s="8"/>
      <c r="BE341" s="5"/>
      <c r="BF341" s="5"/>
      <c r="BG341" s="6"/>
      <c r="BH341" s="6"/>
      <c r="BI341" s="7" t="e">
        <f t="shared" si="33"/>
        <v>#DIV/0!</v>
      </c>
      <c r="BK341" s="5"/>
      <c r="BL341" s="6"/>
      <c r="BM341" s="6"/>
      <c r="BO341" s="5"/>
      <c r="BP341" s="6"/>
      <c r="BQ341" s="6"/>
      <c r="BR341" s="5"/>
      <c r="BS341" s="5"/>
      <c r="BT341" s="6"/>
      <c r="BU341" s="6"/>
      <c r="BV341" s="7" t="e">
        <f t="shared" si="34"/>
        <v>#DIV/0!</v>
      </c>
      <c r="BX341" s="5"/>
      <c r="BY341" s="8"/>
      <c r="BZ341" s="8"/>
      <c r="CA341" s="5"/>
      <c r="CB341" s="5"/>
      <c r="CC341" s="8"/>
      <c r="CD341" s="8"/>
      <c r="CE341" s="5"/>
      <c r="CF341" s="5"/>
      <c r="CG341" s="12"/>
      <c r="CH341" s="17"/>
      <c r="CI341" s="9" t="e">
        <f t="shared" si="35"/>
        <v>#DIV/0!</v>
      </c>
      <c r="CJ341" s="5"/>
      <c r="CL341" s="5"/>
      <c r="CM341" s="5"/>
      <c r="CP341" s="5"/>
      <c r="CT341" s="5"/>
    </row>
    <row r="342" spans="1:98" x14ac:dyDescent="0.25">
      <c r="A342" s="5" t="s">
        <v>385</v>
      </c>
      <c r="B342" s="5">
        <v>39.33934</v>
      </c>
      <c r="C342" s="5">
        <v>-8.8211019999999998</v>
      </c>
      <c r="D342" s="5">
        <v>1430000</v>
      </c>
      <c r="E342" s="5">
        <v>1</v>
      </c>
      <c r="F342" s="5">
        <v>3990000</v>
      </c>
      <c r="G342" s="5">
        <v>1</v>
      </c>
      <c r="H342" s="5">
        <v>50990000</v>
      </c>
      <c r="I342" s="5">
        <v>1</v>
      </c>
      <c r="J342" s="5">
        <v>0.68643409038655046</v>
      </c>
      <c r="K342" s="28">
        <f>NonZeroMin!$C$2</f>
        <v>9.6277348665939669E-4</v>
      </c>
      <c r="L342" s="6">
        <f>IF(Table1[[#This Row],[seagrass.mn.ssp126.2050]]="","",(Table1[[#This Row],[seagrass.sd.ssp126.2050]]/Table1[[#This Row],[seagrass.mn.ssp126.2050]])^-1)</f>
        <v>712.97568939950702</v>
      </c>
      <c r="M342" s="6">
        <f>IF(Table1[[#This Row],[seagrass.weights.ssp126.2050]]="","",Table1[[#This Row],[seagrass.weights.ssp126.2050]]*Table1[[#This Row],[seagrass.mn.ssp126.2050]])</f>
        <v>489.41081882067431</v>
      </c>
      <c r="N342" s="5">
        <v>0.69149088070503262</v>
      </c>
      <c r="O342" s="5">
        <f>NonZeroMin!$C$3</f>
        <v>8.8608041434714289E-4</v>
      </c>
      <c r="P342" s="6">
        <f>IF(Table1[[#This Row],[corals.mn.ssp126.2050]]="","",(Table1[[#This Row],[corals.sd.ssp126.2050]]/Table1[[#This Row],[corals.mn.ssp126.2050]])^-1)</f>
        <v>780.3929186433013</v>
      </c>
      <c r="Q342" s="6">
        <f>IF(Table1[[#This Row],[coral.weights.ssp126.2050]]="","",Table1[[#This Row],[coral.weights.ssp126.2050]]*Table1[[#This Row],[corals.mn.ssp126.2050]])</f>
        <v>539.63458660862727</v>
      </c>
      <c r="R342" s="5">
        <v>0.6759181241308001</v>
      </c>
      <c r="S342" s="5">
        <v>0.13511326710993951</v>
      </c>
      <c r="T342" s="6">
        <f>IF(Table1[[#This Row],[mangrove.mn.ssp126.2050]]="","",(Table1[[#This Row],[mangrove.sd.ssp126.2050]]/Table1[[#This Row],[mangrove.mn.ssp126.2050]])^-1)</f>
        <v>5.0026036568327248</v>
      </c>
      <c r="U342" s="6">
        <f>IF(Table1[[#This Row],[mangrove.weights.ssp126.2050]]="","",Table1[[#This Row],[mangrove.weights.ssp126.2050]]*Table1[[#This Row],[mangrove.mn.ssp126.2050]])</f>
        <v>3.3813504794962563</v>
      </c>
      <c r="V342" s="7">
        <f t="shared" si="30"/>
        <v>0.68903269620195762</v>
      </c>
      <c r="W342" s="5">
        <v>0.68643409038655046</v>
      </c>
      <c r="X342" s="5">
        <f>NonZeroMin!$C$5</f>
        <v>9.4124857450742275E-4</v>
      </c>
      <c r="Y342" s="6">
        <f>IF(Table1[[#This Row],[seagrass.mn.ssp126.2100]]="", "", (Table1[[#This Row],[seagrass.sd.ssp126.2100]]/Table1[[#This Row],[seagrass.mn.ssp126.2100]])^-1)</f>
        <v>729.2803505660313</v>
      </c>
      <c r="Z342" s="6">
        <f>IF(Table1[[#This Row],[seagrass.weights.ssp126.2100]]="","", Table1[[#This Row],[seagrass.weights.ssp126.2100]]*Table1[[#This Row],[seagrass.mn.ssp126.2100]])</f>
        <v>500.60289407757836</v>
      </c>
      <c r="AA342" s="5">
        <v>0.69149088070503262</v>
      </c>
      <c r="AB342" s="5">
        <f>NonZeroMin!$C$6</f>
        <v>9.0900273914041208E-4</v>
      </c>
      <c r="AC342" s="6">
        <f>IF(Table1[[#This Row],[corals.mn.ssp126.2100]]="","",(Table1[[#This Row],[corals.sd.ssp126.2100]]/Table1[[#This Row],[corals.mn.ssp126.2100]])^-1)</f>
        <v>760.71374807839743</v>
      </c>
      <c r="AD342" s="6">
        <f>IF( Table1[[#This Row],[Coral.weights.ssp126.2100]]="","", Table1[[#This Row],[Coral.weights.ssp126.2100]]*Table1[[#This Row],[corals.mn.ssp126.2100]])</f>
        <v>526.02661962315733</v>
      </c>
      <c r="AE342" s="5">
        <v>0.6954376868588571</v>
      </c>
      <c r="AF342" s="5">
        <v>0.1149536069080998</v>
      </c>
      <c r="AG342" s="8">
        <f>IF(Table1[[#This Row],[mangrove.mn.ssp126.2100]]="","",(Table1[[#This Row],[mangrove.sd.ssp126.2100]]/Table1[[#This Row],[mangrove.mn.ssp126.2100]])^-1)</f>
        <v>6.049724802587777</v>
      </c>
      <c r="AH342" s="6">
        <f>IF(Table1[[#This Row],[mangrove.weights.ssp126.2100]]="","",Table1[[#This Row],[mangrove.weights.ssp126.2100]]*Table1[[#This Row],[mangrove.mn.ssp126.2100]])</f>
        <v>4.2072066228442999</v>
      </c>
      <c r="AI342" s="7">
        <f t="shared" si="31"/>
        <v>0.6890417942092375</v>
      </c>
      <c r="AJ342" s="5">
        <v>0.68643409038655046</v>
      </c>
      <c r="AK342" s="5">
        <f>NonZeroMin!$C$9</f>
        <v>9.4246577305150765E-4</v>
      </c>
      <c r="AL342" s="6">
        <f>IF(Table1[[#This Row],[seagrass.mn.ssp245.2050]]="","",(Table1[[#This Row],[seagrass.sd.ssp245.2050]]/Table1[[#This Row],[seagrass.mn.ssp245.2050]])^-1)</f>
        <v>728.33848189947525</v>
      </c>
      <c r="AM342" s="6">
        <f>IF(Table1[[#This Row],[seagrass.weights.ssp245.2050]]="","",Table1[[#This Row],[seagrass.weights.ssp245.2050]]*Table1[[#This Row],[seagrass.mn.ssp245.2050]])</f>
        <v>499.95636331618732</v>
      </c>
      <c r="AN342" s="5">
        <v>0.69149088070503262</v>
      </c>
      <c r="AO342" s="5">
        <f>NonZeroMin!$C$10</f>
        <v>8.871730941705804E-4</v>
      </c>
      <c r="AP342" s="6">
        <f>(Table1[[#This Row],[corals.sd.ssp245.2050]]/Table1[[#This Row],[corals.mn.ssp245.2050]])^-1</f>
        <v>779.43175379040167</v>
      </c>
      <c r="AQ342" s="6">
        <f>Table1[[#This Row],[coral.weights.ssp245.2050]]*Table1[[#This Row],[corals.mn.ssp245.2050]]</f>
        <v>538.96994987799303</v>
      </c>
      <c r="AR342" s="5">
        <v>0.55913514832312261</v>
      </c>
      <c r="AS342" s="5">
        <v>0.19878785524509879</v>
      </c>
      <c r="AT342" s="8">
        <f>(Table1[[#This Row],[mangrove.sd.ssp245.2050]]/Table1[[#This Row],[mangrove.mn.ssp245.2050]])^-1</f>
        <v>2.8127228780336084</v>
      </c>
      <c r="AU342" s="8">
        <f>Table1[[#This Row],[mangrove.mn.ssp245.2050]]*Table1[[#This Row],[mangrove.weights.ssp245.2050]]</f>
        <v>1.572692223601162</v>
      </c>
      <c r="AV342" s="7">
        <f t="shared" si="32"/>
        <v>0.6888062648371287</v>
      </c>
      <c r="AW342" s="5">
        <v>0.68643409038655046</v>
      </c>
      <c r="AX342" s="5">
        <f>NonZeroMin!$C$12</f>
        <v>9.4048968592101831E-4</v>
      </c>
      <c r="AY342" s="6">
        <f>(Table1[[#This Row],[seagrass.sd.ssp245.2100]]/Table1[[#This Row],[seagrass.mn.ssp245.2100]])^-1</f>
        <v>729.8688126646789</v>
      </c>
      <c r="AZ342" s="6">
        <f>Table1[[#This Row],[seagrass.weights.ssp245.2100]]*Table1[[#This Row],[seagrass.mn.ssp245.2100]]</f>
        <v>501.00683452299046</v>
      </c>
      <c r="BA342" s="5">
        <v>0.69149088070503262</v>
      </c>
      <c r="BB342" s="5">
        <f>NonZeroMin!$C$13</f>
        <v>8.8505487379242798E-4</v>
      </c>
      <c r="BC342" s="8">
        <f>(Table1[[#This Row],[corals.sd.ssp245.2100]]/Table1[[#This Row],[corals.mn.ssp245.2100]])^-1</f>
        <v>781.29718414183662</v>
      </c>
      <c r="BD342" s="8">
        <f>Table1[[#This Row],[corals.weights.ssp245.2100]]*Table1[[#This Row],[corals.mn.ssp245.2100]]</f>
        <v>540.2598779546006</v>
      </c>
      <c r="BE342" s="5">
        <v>0.57562431663932434</v>
      </c>
      <c r="BF342" s="5">
        <v>0.17012477805418569</v>
      </c>
      <c r="BG342" s="6">
        <f>(Table1[[#This Row],[mangrove.sd.ssp245.2100]]/Table1[[#This Row],[mangrove.mn.ssp245.2100]])^-1</f>
        <v>3.383541910961287</v>
      </c>
      <c r="BH342" s="6">
        <f>Table1[[#This Row],[mangrove.weights.ssp245.2100]]*Table1[[#This Row],[mangrove.mn.ssp245.2100]]</f>
        <v>1.9476490003176044</v>
      </c>
      <c r="BI342" s="7">
        <f t="shared" si="33"/>
        <v>0.6887951399472243</v>
      </c>
      <c r="BJ342" s="5">
        <v>0.68643409038655046</v>
      </c>
      <c r="BK342" s="5">
        <f>NonZeroMin!$C$16</f>
        <v>9.4033807947367773E-4</v>
      </c>
      <c r="BL342" s="6">
        <f>(Table1[[#This Row],[seagrass.sd.ssp370.2050]]/Table1[[#This Row],[seagrass.mn.ssp370.2050]])^-1</f>
        <v>729.9864861058893</v>
      </c>
      <c r="BM342" s="6">
        <f>Table1[[#This Row],[seagrass.mn.ssp370.2050]]*Table1[[#This Row],[seagrass.weights.ssp370.2050]]</f>
        <v>501.08760958457037</v>
      </c>
      <c r="BN342" s="5">
        <v>0.69149088070503262</v>
      </c>
      <c r="BO342" s="5">
        <f>NonZeroMin!$C$17</f>
        <v>8.8537505761509139E-4</v>
      </c>
      <c r="BP342" s="6">
        <f>(Table1[[#This Row],[corals.sd.ssp370.2050]]/Table1[[#This Row],[corals.mn.ssp370.2050]])^-1</f>
        <v>781.0146386636203</v>
      </c>
      <c r="BQ342" s="6">
        <f>Table1[[#This Row],[corals.weights.ssp370.2050]]*Table1[[#This Row],[corals.mn.ssp370.2050]]</f>
        <v>540.06450033302963</v>
      </c>
      <c r="BR342" s="5">
        <v>0.51304715150255753</v>
      </c>
      <c r="BS342" s="5">
        <v>0.24735734454750191</v>
      </c>
      <c r="BT342" s="6">
        <f>(Table1[[#This Row],[mangrove.sd.ssp370.2050]]/Table1[[#This Row],[mangrove.mn.ssp370.2050]])^-1</f>
        <v>2.0741132730103078</v>
      </c>
      <c r="BU342" s="6">
        <f>Table1[[#This Row],[mangrove.weights.ssp370.2050]]*Table1[[#This Row],[mangrove.mn.ssp370.2050]]</f>
        <v>1.0641179066115849</v>
      </c>
      <c r="BV342" s="7">
        <f t="shared" si="34"/>
        <v>0.68880661160811607</v>
      </c>
      <c r="BW342" s="5">
        <v>0.68643409038655046</v>
      </c>
      <c r="BX342" s="5">
        <f>NonZeroMin!$C$19</f>
        <v>9.4033807947367773E-4</v>
      </c>
      <c r="BY342" s="8">
        <f>(Table1[[#This Row],[seagrass.sd.ssp370.2100]]/Table1[[#This Row],[seagrass.mn.ssp370.2100]])^-1</f>
        <v>729.9864861058893</v>
      </c>
      <c r="BZ342" s="8">
        <f>Table1[[#This Row],[seagrass.imp.ssp370.2100]]*Table1[[#This Row],[seagrass.mn.ssp370.2100]]</f>
        <v>501.08760958457037</v>
      </c>
      <c r="CA342" s="5">
        <v>0.69149088070503262</v>
      </c>
      <c r="CB342" s="5">
        <f>NonZeroMin!$C$20</f>
        <v>8.8537505761509139E-4</v>
      </c>
      <c r="CC342" s="8">
        <f>(Table1[[#This Row],[corals.sd.ssp370.2100]]/Table1[[#This Row],[corals.mn.ssp370.2100]])^-1</f>
        <v>781.0146386636203</v>
      </c>
      <c r="CD342" s="8">
        <f>Table1[[#This Row],[corals.weights.ssp370.2100]]*Table1[[#This Row],[corals.mn.ssp370.2100]]</f>
        <v>540.06450033302963</v>
      </c>
      <c r="CE342" s="5">
        <v>0.52067610930180952</v>
      </c>
      <c r="CF342" s="5">
        <v>0.21576746473133709</v>
      </c>
      <c r="CG342" s="12">
        <f>(Table1[[#This Row],[mangrove.sd.ssp370.2100]]/Table1[[#This Row],[mangrove.mn.ssp370.2100]])^-1</f>
        <v>2.4131354092246</v>
      </c>
      <c r="CH342" s="17">
        <f>Table1[[#This Row],[mangrove.weights.ssp370.2100]]*Table1[[#This Row],[mangrove.mn.ssp370.2100]]</f>
        <v>1.2564619560934946</v>
      </c>
      <c r="CI342" s="9">
        <f t="shared" si="35"/>
        <v>0.68877940382997649</v>
      </c>
      <c r="CJ342" s="5"/>
      <c r="CL342" s="5"/>
      <c r="CM342" s="5"/>
      <c r="CP342" s="5"/>
      <c r="CT342" s="5"/>
    </row>
    <row r="343" spans="1:98" x14ac:dyDescent="0.25">
      <c r="A343" s="5" t="s">
        <v>386</v>
      </c>
      <c r="B343" s="5">
        <v>39.58934</v>
      </c>
      <c r="C343" s="5">
        <v>-8.8211019999999998</v>
      </c>
      <c r="D343" s="5">
        <v>22810000</v>
      </c>
      <c r="E343" s="5">
        <v>1</v>
      </c>
      <c r="F343" s="5">
        <v>17020000</v>
      </c>
      <c r="G343" s="5">
        <v>1</v>
      </c>
      <c r="H343" s="5">
        <v>7920000</v>
      </c>
      <c r="I343" s="5">
        <v>1</v>
      </c>
      <c r="J343" s="5">
        <v>0.33723777521838633</v>
      </c>
      <c r="K343" s="5">
        <v>0.20002555554307569</v>
      </c>
      <c r="L343" s="6">
        <f>IF(Table1[[#This Row],[seagrass.mn.ssp126.2050]]="","",(Table1[[#This Row],[seagrass.sd.ssp126.2050]]/Table1[[#This Row],[seagrass.mn.ssp126.2050]])^-1)</f>
        <v>1.6859734462567801</v>
      </c>
      <c r="M343" s="6">
        <f>IF(Table1[[#This Row],[seagrass.weights.ssp126.2050]]="","",Table1[[#This Row],[seagrass.weights.ssp126.2050]]*Table1[[#This Row],[seagrass.mn.ssp126.2050]])</f>
        <v>0.56857393409291213</v>
      </c>
      <c r="N343" s="5">
        <v>0.32606149404116108</v>
      </c>
      <c r="O343" s="5">
        <v>0.25395277653414999</v>
      </c>
      <c r="P343" s="6">
        <f>IF(Table1[[#This Row],[corals.mn.ssp126.2050]]="","",(Table1[[#This Row],[corals.sd.ssp126.2050]]/Table1[[#This Row],[corals.mn.ssp126.2050]])^-1)</f>
        <v>1.2839453794958384</v>
      </c>
      <c r="Q343" s="6">
        <f>IF(Table1[[#This Row],[coral.weights.ssp126.2050]]="","",Table1[[#This Row],[coral.weights.ssp126.2050]]*Table1[[#This Row],[corals.mn.ssp126.2050]])</f>
        <v>0.41864514870565861</v>
      </c>
      <c r="R343" s="5">
        <v>0.5410344188145485</v>
      </c>
      <c r="S343" s="5">
        <v>0.1744839213219129</v>
      </c>
      <c r="T343" s="6">
        <f>IF(Table1[[#This Row],[mangrove.mn.ssp126.2050]]="","",(Table1[[#This Row],[mangrove.sd.ssp126.2050]]/Table1[[#This Row],[mangrove.mn.ssp126.2050]])^-1)</f>
        <v>3.1007694847502356</v>
      </c>
      <c r="U343" s="6">
        <f>IF(Table1[[#This Row],[mangrove.weights.ssp126.2050]]="","",Table1[[#This Row],[mangrove.weights.ssp126.2050]]*Table1[[#This Row],[mangrove.mn.ssp126.2050]])</f>
        <v>1.6776230160597307</v>
      </c>
      <c r="V343" s="7">
        <f t="shared" si="30"/>
        <v>0.43896869062571986</v>
      </c>
      <c r="W343" s="5">
        <v>0.34781254572240922</v>
      </c>
      <c r="X343" s="5">
        <v>0.1869631582951338</v>
      </c>
      <c r="Y343" s="6">
        <f>IF(Table1[[#This Row],[seagrass.mn.ssp126.2100]]="", "", (Table1[[#This Row],[seagrass.sd.ssp126.2100]]/Table1[[#This Row],[seagrass.mn.ssp126.2100]])^-1)</f>
        <v>1.8603266488115477</v>
      </c>
      <c r="Z343" s="6">
        <f>IF(Table1[[#This Row],[seagrass.weights.ssp126.2100]]="","", Table1[[#This Row],[seagrass.weights.ssp126.2100]]*Table1[[#This Row],[seagrass.mn.ssp126.2100]])</f>
        <v>0.64704494759838271</v>
      </c>
      <c r="AA343" s="5">
        <v>0.33580275588962599</v>
      </c>
      <c r="AB343" s="5">
        <v>0.24549145211761411</v>
      </c>
      <c r="AC343" s="6">
        <f>IF(Table1[[#This Row],[corals.mn.ssp126.2100]]="","",(Table1[[#This Row],[corals.sd.ssp126.2100]]/Table1[[#This Row],[corals.mn.ssp126.2100]])^-1)</f>
        <v>1.3678796267364293</v>
      </c>
      <c r="AD343" s="6">
        <f>IF( Table1[[#This Row],[Coral.weights.ssp126.2100]]="","", Table1[[#This Row],[Coral.weights.ssp126.2100]]*Table1[[#This Row],[corals.mn.ssp126.2100]])</f>
        <v>0.45933774838336588</v>
      </c>
      <c r="AE343" s="5">
        <v>0.54772561591311475</v>
      </c>
      <c r="AF343" s="5">
        <v>0.17760716094204701</v>
      </c>
      <c r="AG343" s="8">
        <f>IF(Table1[[#This Row],[mangrove.mn.ssp126.2100]]="","",(Table1[[#This Row],[mangrove.sd.ssp126.2100]]/Table1[[#This Row],[mangrove.mn.ssp126.2100]])^-1)</f>
        <v>3.0839162847259121</v>
      </c>
      <c r="AH343" s="6">
        <f>IF(Table1[[#This Row],[mangrove.weights.ssp126.2100]]="","",Table1[[#This Row],[mangrove.weights.ssp126.2100]]*Table1[[#This Row],[mangrove.mn.ssp126.2100]])</f>
        <v>1.6891399464759846</v>
      </c>
      <c r="AI343" s="7">
        <f t="shared" si="31"/>
        <v>0.44288155303759386</v>
      </c>
      <c r="AJ343" s="5">
        <v>0.29886581060904249</v>
      </c>
      <c r="AK343" s="5">
        <v>0.22564485096785039</v>
      </c>
      <c r="AL343" s="6">
        <f>IF(Table1[[#This Row],[seagrass.mn.ssp245.2050]]="","",(Table1[[#This Row],[seagrass.sd.ssp245.2050]]/Table1[[#This Row],[seagrass.mn.ssp245.2050]])^-1)</f>
        <v>1.3244964789895628</v>
      </c>
      <c r="AM343" s="6">
        <f>IF(Table1[[#This Row],[seagrass.weights.ssp245.2050]]="","",Table1[[#This Row],[seagrass.weights.ssp245.2050]]*Table1[[#This Row],[seagrass.mn.ssp245.2050]])</f>
        <v>0.39584671384203829</v>
      </c>
      <c r="AN343" s="5">
        <v>0.30780023615267949</v>
      </c>
      <c r="AO343" s="5">
        <v>0.25498369589575959</v>
      </c>
      <c r="AP343" s="6">
        <f>(Table1[[#This Row],[corals.sd.ssp245.2050]]/Table1[[#This Row],[corals.mn.ssp245.2050]])^-1</f>
        <v>1.207136931133479</v>
      </c>
      <c r="AQ343" s="6">
        <f>Table1[[#This Row],[coral.weights.ssp245.2050]]*Table1[[#This Row],[corals.mn.ssp245.2050]]</f>
        <v>0.37155703247150562</v>
      </c>
      <c r="AR343" s="5">
        <v>0.4889917994379816</v>
      </c>
      <c r="AS343" s="5">
        <v>0.16996678887590311</v>
      </c>
      <c r="AT343" s="8">
        <f>(Table1[[#This Row],[mangrove.sd.ssp245.2050]]/Table1[[#This Row],[mangrove.mn.ssp245.2050]])^-1</f>
        <v>2.8769843960222512</v>
      </c>
      <c r="AU343" s="8">
        <f>Table1[[#This Row],[mangrove.mn.ssp245.2050]]*Table1[[#This Row],[mangrove.weights.ssp245.2050]]</f>
        <v>1.4068217767659152</v>
      </c>
      <c r="AV343" s="7">
        <f t="shared" si="32"/>
        <v>0.401992819793829</v>
      </c>
      <c r="AW343" s="5">
        <v>0.45358801777191782</v>
      </c>
      <c r="AX343" s="5">
        <v>1.068891030830992E-2</v>
      </c>
      <c r="AY343" s="6">
        <f>(Table1[[#This Row],[seagrass.sd.ssp245.2100]]/Table1[[#This Row],[seagrass.mn.ssp245.2100]])^-1</f>
        <v>42.435384402026763</v>
      </c>
      <c r="AZ343" s="6">
        <f>Table1[[#This Row],[seagrass.weights.ssp245.2100]]*Table1[[#This Row],[seagrass.mn.ssp245.2100]]</f>
        <v>19.248181894304679</v>
      </c>
      <c r="BA343" s="5">
        <v>0.48304484381019269</v>
      </c>
      <c r="BB343" s="5">
        <v>1.601162944753301E-2</v>
      </c>
      <c r="BC343" s="8">
        <f>(Table1[[#This Row],[corals.sd.ssp245.2100]]/Table1[[#This Row],[corals.mn.ssp245.2100]])^-1</f>
        <v>30.168375142145059</v>
      </c>
      <c r="BD343" s="8">
        <f>Table1[[#This Row],[corals.weights.ssp245.2100]]*Table1[[#This Row],[corals.mn.ssp245.2100]]</f>
        <v>14.57267805854476</v>
      </c>
      <c r="BE343" s="5">
        <v>0.48573800878443602</v>
      </c>
      <c r="BF343" s="5">
        <v>0.17885142023256179</v>
      </c>
      <c r="BG343" s="6">
        <f>(Table1[[#This Row],[mangrove.sd.ssp245.2100]]/Table1[[#This Row],[mangrove.mn.ssp245.2100]])^-1</f>
        <v>2.7158744848256022</v>
      </c>
      <c r="BH343" s="6">
        <f>Table1[[#This Row],[mangrove.weights.ssp245.2100]]*Table1[[#This Row],[mangrove.mn.ssp245.2100]]</f>
        <v>1.319203464367644</v>
      </c>
      <c r="BI343" s="7">
        <f t="shared" si="33"/>
        <v>0.46654585979119939</v>
      </c>
      <c r="BJ343" s="5">
        <v>0.52803611908160741</v>
      </c>
      <c r="BK343" s="5">
        <v>3.8060290181478988E-3</v>
      </c>
      <c r="BL343" s="6">
        <f>(Table1[[#This Row],[seagrass.sd.ssp370.2050]]/Table1[[#This Row],[seagrass.mn.ssp370.2050]])^-1</f>
        <v>138.73675596371621</v>
      </c>
      <c r="BM343" s="6">
        <f>Table1[[#This Row],[seagrass.mn.ssp370.2050]]*Table1[[#This Row],[seagrass.weights.ssp370.2050]]</f>
        <v>73.258018193052763</v>
      </c>
      <c r="BN343" s="5">
        <v>0.53847319037024843</v>
      </c>
      <c r="BO343" s="5">
        <v>5.4329234248622713E-3</v>
      </c>
      <c r="BP343" s="6">
        <f>(Table1[[#This Row],[corals.sd.ssp370.2050]]/Table1[[#This Row],[corals.mn.ssp370.2050]])^-1</f>
        <v>99.112972567600508</v>
      </c>
      <c r="BQ343" s="6">
        <f>Table1[[#This Row],[corals.weights.ssp370.2050]]*Table1[[#This Row],[corals.mn.ssp370.2050]]</f>
        <v>53.369678545554756</v>
      </c>
      <c r="BR343" s="5">
        <v>0.49682273894440859</v>
      </c>
      <c r="BS343" s="5">
        <v>0.16843064382384201</v>
      </c>
      <c r="BT343" s="6">
        <f>(Table1[[#This Row],[mangrove.sd.ssp370.2050]]/Table1[[#This Row],[mangrove.mn.ssp370.2050]])^-1</f>
        <v>2.9497170328697719</v>
      </c>
      <c r="BU343" s="6">
        <f>Table1[[#This Row],[mangrove.weights.ssp370.2050]]*Table1[[#This Row],[mangrove.mn.ssp370.2050]]</f>
        <v>1.4654864953813342</v>
      </c>
      <c r="BV343" s="7">
        <f t="shared" si="34"/>
        <v>0.53194966015752243</v>
      </c>
      <c r="BW343" s="5">
        <v>0.52803611908160741</v>
      </c>
      <c r="BX343" s="5">
        <v>3.8060290181478988E-3</v>
      </c>
      <c r="BY343" s="8">
        <f>(Table1[[#This Row],[seagrass.sd.ssp370.2100]]/Table1[[#This Row],[seagrass.mn.ssp370.2100]])^-1</f>
        <v>138.73675596371621</v>
      </c>
      <c r="BZ343" s="8">
        <f>Table1[[#This Row],[seagrass.imp.ssp370.2100]]*Table1[[#This Row],[seagrass.mn.ssp370.2100]]</f>
        <v>73.258018193052763</v>
      </c>
      <c r="CA343" s="5">
        <v>0.53847319037024843</v>
      </c>
      <c r="CB343" s="5">
        <v>5.4329234248622713E-3</v>
      </c>
      <c r="CC343" s="8">
        <f>(Table1[[#This Row],[corals.sd.ssp370.2100]]/Table1[[#This Row],[corals.mn.ssp370.2100]])^-1</f>
        <v>99.112972567600508</v>
      </c>
      <c r="CD343" s="8">
        <f>Table1[[#This Row],[corals.weights.ssp370.2100]]*Table1[[#This Row],[corals.mn.ssp370.2100]]</f>
        <v>53.369678545554756</v>
      </c>
      <c r="CE343" s="5">
        <v>0.50274132302992791</v>
      </c>
      <c r="CF343" s="5">
        <v>0.16556333871838649</v>
      </c>
      <c r="CG343" s="12">
        <f>(Table1[[#This Row],[mangrove.sd.ssp370.2100]]/Table1[[#This Row],[mangrove.mn.ssp370.2100]])^-1</f>
        <v>3.0365497997419668</v>
      </c>
      <c r="CH343" s="17">
        <f>Table1[[#This Row],[mangrove.weights.ssp370.2100]]*Table1[[#This Row],[mangrove.mn.ssp370.2100]]</f>
        <v>1.5265990637685392</v>
      </c>
      <c r="CI343" s="9">
        <f t="shared" si="35"/>
        <v>0.53201160601704756</v>
      </c>
      <c r="CJ343" s="5"/>
      <c r="CL343" s="5"/>
      <c r="CM343" s="5"/>
      <c r="CP343" s="5"/>
      <c r="CT343" s="5"/>
    </row>
    <row r="344" spans="1:98" x14ac:dyDescent="0.25">
      <c r="A344" s="5" t="s">
        <v>387</v>
      </c>
      <c r="B344" s="5">
        <v>39.83934</v>
      </c>
      <c r="C344" s="5">
        <v>-8.8211019999999998</v>
      </c>
      <c r="E344" s="5">
        <v>0</v>
      </c>
      <c r="G344" s="5">
        <v>0</v>
      </c>
      <c r="I344" s="5">
        <v>0</v>
      </c>
      <c r="L344" s="6" t="str">
        <f>IF(Table1[[#This Row],[seagrass.mn.ssp126.2050]]="","",(Table1[[#This Row],[seagrass.sd.ssp126.2050]]/Table1[[#This Row],[seagrass.mn.ssp126.2050]])^-1)</f>
        <v/>
      </c>
      <c r="M344" s="6" t="str">
        <f>IF(Table1[[#This Row],[seagrass.weights.ssp126.2050]]="","",Table1[[#This Row],[seagrass.weights.ssp126.2050]]*Table1[[#This Row],[seagrass.mn.ssp126.2050]])</f>
        <v/>
      </c>
      <c r="P344" s="6" t="str">
        <f>IF(Table1[[#This Row],[corals.mn.ssp126.2050]]="","",(Table1[[#This Row],[corals.sd.ssp126.2050]]/Table1[[#This Row],[corals.mn.ssp126.2050]])^-1)</f>
        <v/>
      </c>
      <c r="Q344" s="6" t="str">
        <f>IF(Table1[[#This Row],[coral.weights.ssp126.2050]]="","",Table1[[#This Row],[coral.weights.ssp126.2050]]*Table1[[#This Row],[corals.mn.ssp126.2050]])</f>
        <v/>
      </c>
      <c r="T344" s="6" t="str">
        <f>IF(Table1[[#This Row],[mangrove.mn.ssp126.2050]]="","",(Table1[[#This Row],[mangrove.sd.ssp126.2050]]/Table1[[#This Row],[mangrove.mn.ssp126.2050]])^-1)</f>
        <v/>
      </c>
      <c r="U344" s="6" t="str">
        <f>IF(Table1[[#This Row],[mangrove.weights.ssp126.2050]]="","",Table1[[#This Row],[mangrove.weights.ssp126.2050]]*Table1[[#This Row],[mangrove.mn.ssp126.2050]])</f>
        <v/>
      </c>
      <c r="V344" s="7" t="e">
        <f t="shared" si="30"/>
        <v>#DIV/0!</v>
      </c>
      <c r="Y344" s="6" t="str">
        <f>IF(Table1[[#This Row],[seagrass.mn.ssp126.2100]]="", "", (Table1[[#This Row],[seagrass.sd.ssp126.2100]]/Table1[[#This Row],[seagrass.mn.ssp126.2100]])^-1)</f>
        <v/>
      </c>
      <c r="Z344" s="6" t="str">
        <f>IF(Table1[[#This Row],[seagrass.weights.ssp126.2100]]="","", Table1[[#This Row],[seagrass.weights.ssp126.2100]]*Table1[[#This Row],[seagrass.mn.ssp126.2100]])</f>
        <v/>
      </c>
      <c r="AC344" s="6" t="str">
        <f>IF(Table1[[#This Row],[corals.mn.ssp126.2100]]="","",(Table1[[#This Row],[corals.sd.ssp126.2100]]/Table1[[#This Row],[corals.mn.ssp126.2100]])^-1)</f>
        <v/>
      </c>
      <c r="AD344" s="6" t="str">
        <f>IF( Table1[[#This Row],[Coral.weights.ssp126.2100]]="","", Table1[[#This Row],[Coral.weights.ssp126.2100]]*Table1[[#This Row],[corals.mn.ssp126.2100]])</f>
        <v/>
      </c>
      <c r="AG344" s="8" t="str">
        <f>IF(Table1[[#This Row],[mangrove.mn.ssp126.2100]]="","",(Table1[[#This Row],[mangrove.sd.ssp126.2100]]/Table1[[#This Row],[mangrove.mn.ssp126.2100]])^-1)</f>
        <v/>
      </c>
      <c r="AH344" s="6" t="str">
        <f>IF(Table1[[#This Row],[mangrove.weights.ssp126.2100]]="","",Table1[[#This Row],[mangrove.weights.ssp126.2100]]*Table1[[#This Row],[mangrove.mn.ssp126.2100]])</f>
        <v/>
      </c>
      <c r="AI344" s="7" t="e">
        <f t="shared" si="31"/>
        <v>#DIV/0!</v>
      </c>
      <c r="AL344" s="6" t="str">
        <f>IF(Table1[[#This Row],[seagrass.mn.ssp245.2050]]="","",(Table1[[#This Row],[seagrass.sd.ssp245.2050]]/Table1[[#This Row],[seagrass.mn.ssp245.2050]])^-1)</f>
        <v/>
      </c>
      <c r="AM344" s="6" t="str">
        <f>IF(Table1[[#This Row],[seagrass.weights.ssp245.2050]]="","",Table1[[#This Row],[seagrass.weights.ssp245.2050]]*Table1[[#This Row],[seagrass.mn.ssp245.2050]])</f>
        <v/>
      </c>
      <c r="AS344" s="5"/>
      <c r="AT344" s="8"/>
      <c r="AU344" s="8"/>
      <c r="AV344" s="7" t="e">
        <f t="shared" si="32"/>
        <v>#DIV/0!</v>
      </c>
      <c r="AX344" s="5"/>
      <c r="AY344" s="6"/>
      <c r="AZ344" s="6"/>
      <c r="BB344" s="5"/>
      <c r="BC344" s="8"/>
      <c r="BD344" s="8"/>
      <c r="BE344" s="5"/>
      <c r="BF344" s="5"/>
      <c r="BG344" s="6"/>
      <c r="BH344" s="6"/>
      <c r="BI344" s="7" t="e">
        <f t="shared" si="33"/>
        <v>#DIV/0!</v>
      </c>
      <c r="BK344" s="5"/>
      <c r="BL344" s="6"/>
      <c r="BM344" s="6"/>
      <c r="BO344" s="5"/>
      <c r="BP344" s="6"/>
      <c r="BQ344" s="6"/>
      <c r="BR344" s="5"/>
      <c r="BS344" s="5"/>
      <c r="BT344" s="6"/>
      <c r="BU344" s="6"/>
      <c r="BV344" s="7" t="e">
        <f t="shared" si="34"/>
        <v>#DIV/0!</v>
      </c>
      <c r="BX344" s="5"/>
      <c r="BY344" s="8"/>
      <c r="BZ344" s="8"/>
      <c r="CA344" s="5"/>
      <c r="CB344" s="5"/>
      <c r="CC344" s="8"/>
      <c r="CD344" s="8"/>
      <c r="CE344" s="5"/>
      <c r="CF344" s="5"/>
      <c r="CG344" s="12"/>
      <c r="CH344" s="17"/>
      <c r="CI344" s="9" t="e">
        <f t="shared" si="35"/>
        <v>#DIV/0!</v>
      </c>
      <c r="CJ344" s="5"/>
      <c r="CL344" s="5"/>
      <c r="CM344" s="5"/>
      <c r="CP344" s="5"/>
      <c r="CT344" s="5"/>
    </row>
    <row r="345" spans="1:98" x14ac:dyDescent="0.25">
      <c r="A345" s="5" t="s">
        <v>388</v>
      </c>
      <c r="B345" s="5">
        <v>46.08934</v>
      </c>
      <c r="C345" s="5">
        <v>-9.0711019999999998</v>
      </c>
      <c r="E345" s="5">
        <v>0</v>
      </c>
      <c r="G345" s="5">
        <v>0</v>
      </c>
      <c r="I345" s="5">
        <v>0</v>
      </c>
      <c r="L345" s="6" t="str">
        <f>IF(Table1[[#This Row],[seagrass.mn.ssp126.2050]]="","",(Table1[[#This Row],[seagrass.sd.ssp126.2050]]/Table1[[#This Row],[seagrass.mn.ssp126.2050]])^-1)</f>
        <v/>
      </c>
      <c r="M345" s="6" t="str">
        <f>IF(Table1[[#This Row],[seagrass.weights.ssp126.2050]]="","",Table1[[#This Row],[seagrass.weights.ssp126.2050]]*Table1[[#This Row],[seagrass.mn.ssp126.2050]])</f>
        <v/>
      </c>
      <c r="P345" s="6" t="str">
        <f>IF(Table1[[#This Row],[corals.mn.ssp126.2050]]="","",(Table1[[#This Row],[corals.sd.ssp126.2050]]/Table1[[#This Row],[corals.mn.ssp126.2050]])^-1)</f>
        <v/>
      </c>
      <c r="Q345" s="6" t="str">
        <f>IF(Table1[[#This Row],[coral.weights.ssp126.2050]]="","",Table1[[#This Row],[coral.weights.ssp126.2050]]*Table1[[#This Row],[corals.mn.ssp126.2050]])</f>
        <v/>
      </c>
      <c r="T345" s="6" t="str">
        <f>IF(Table1[[#This Row],[mangrove.mn.ssp126.2050]]="","",(Table1[[#This Row],[mangrove.sd.ssp126.2050]]/Table1[[#This Row],[mangrove.mn.ssp126.2050]])^-1)</f>
        <v/>
      </c>
      <c r="U345" s="6" t="str">
        <f>IF(Table1[[#This Row],[mangrove.weights.ssp126.2050]]="","",Table1[[#This Row],[mangrove.weights.ssp126.2050]]*Table1[[#This Row],[mangrove.mn.ssp126.2050]])</f>
        <v/>
      </c>
      <c r="V345" s="7" t="e">
        <f t="shared" si="30"/>
        <v>#DIV/0!</v>
      </c>
      <c r="Y345" s="6" t="str">
        <f>IF(Table1[[#This Row],[seagrass.mn.ssp126.2100]]="", "", (Table1[[#This Row],[seagrass.sd.ssp126.2100]]/Table1[[#This Row],[seagrass.mn.ssp126.2100]])^-1)</f>
        <v/>
      </c>
      <c r="Z345" s="6" t="str">
        <f>IF(Table1[[#This Row],[seagrass.weights.ssp126.2100]]="","", Table1[[#This Row],[seagrass.weights.ssp126.2100]]*Table1[[#This Row],[seagrass.mn.ssp126.2100]])</f>
        <v/>
      </c>
      <c r="AC345" s="6" t="str">
        <f>IF(Table1[[#This Row],[corals.mn.ssp126.2100]]="","",(Table1[[#This Row],[corals.sd.ssp126.2100]]/Table1[[#This Row],[corals.mn.ssp126.2100]])^-1)</f>
        <v/>
      </c>
      <c r="AD345" s="6" t="str">
        <f>IF( Table1[[#This Row],[Coral.weights.ssp126.2100]]="","", Table1[[#This Row],[Coral.weights.ssp126.2100]]*Table1[[#This Row],[corals.mn.ssp126.2100]])</f>
        <v/>
      </c>
      <c r="AG345" s="8" t="str">
        <f>IF(Table1[[#This Row],[mangrove.mn.ssp126.2100]]="","",(Table1[[#This Row],[mangrove.sd.ssp126.2100]]/Table1[[#This Row],[mangrove.mn.ssp126.2100]])^-1)</f>
        <v/>
      </c>
      <c r="AH345" s="6" t="str">
        <f>IF(Table1[[#This Row],[mangrove.weights.ssp126.2100]]="","",Table1[[#This Row],[mangrove.weights.ssp126.2100]]*Table1[[#This Row],[mangrove.mn.ssp126.2100]])</f>
        <v/>
      </c>
      <c r="AI345" s="7" t="e">
        <f t="shared" si="31"/>
        <v>#DIV/0!</v>
      </c>
      <c r="AL345" s="6" t="str">
        <f>IF(Table1[[#This Row],[seagrass.mn.ssp245.2050]]="","",(Table1[[#This Row],[seagrass.sd.ssp245.2050]]/Table1[[#This Row],[seagrass.mn.ssp245.2050]])^-1)</f>
        <v/>
      </c>
      <c r="AM345" s="6" t="str">
        <f>IF(Table1[[#This Row],[seagrass.weights.ssp245.2050]]="","",Table1[[#This Row],[seagrass.weights.ssp245.2050]]*Table1[[#This Row],[seagrass.mn.ssp245.2050]])</f>
        <v/>
      </c>
      <c r="AS345" s="5"/>
      <c r="AT345" s="8"/>
      <c r="AU345" s="8"/>
      <c r="AV345" s="7" t="e">
        <f t="shared" si="32"/>
        <v>#DIV/0!</v>
      </c>
      <c r="AX345" s="5"/>
      <c r="AY345" s="6"/>
      <c r="AZ345" s="6"/>
      <c r="BB345" s="5"/>
      <c r="BC345" s="8"/>
      <c r="BD345" s="8"/>
      <c r="BE345" s="5"/>
      <c r="BF345" s="5"/>
      <c r="BG345" s="6"/>
      <c r="BH345" s="6"/>
      <c r="BI345" s="7" t="e">
        <f t="shared" si="33"/>
        <v>#DIV/0!</v>
      </c>
      <c r="BK345" s="5"/>
      <c r="BL345" s="6"/>
      <c r="BM345" s="6"/>
      <c r="BO345" s="5"/>
      <c r="BP345" s="6"/>
      <c r="BQ345" s="6"/>
      <c r="BR345" s="5"/>
      <c r="BS345" s="5"/>
      <c r="BT345" s="6"/>
      <c r="BU345" s="6"/>
      <c r="BV345" s="7" t="e">
        <f t="shared" si="34"/>
        <v>#DIV/0!</v>
      </c>
      <c r="BX345" s="5"/>
      <c r="BY345" s="8"/>
      <c r="BZ345" s="8"/>
      <c r="CA345" s="5"/>
      <c r="CB345" s="5"/>
      <c r="CC345" s="8"/>
      <c r="CD345" s="8"/>
      <c r="CE345" s="5"/>
      <c r="CF345" s="5"/>
      <c r="CG345" s="12"/>
      <c r="CH345" s="17"/>
      <c r="CI345" s="9" t="e">
        <f t="shared" si="35"/>
        <v>#DIV/0!</v>
      </c>
      <c r="CJ345" s="5"/>
      <c r="CL345" s="5"/>
      <c r="CM345" s="5"/>
      <c r="CP345" s="5"/>
      <c r="CT345" s="5"/>
    </row>
    <row r="346" spans="1:98" x14ac:dyDescent="0.25">
      <c r="A346" s="5" t="s">
        <v>389</v>
      </c>
      <c r="B346" s="5">
        <v>46.33934</v>
      </c>
      <c r="C346" s="5">
        <v>-9.0711019999999998</v>
      </c>
      <c r="E346" s="5">
        <v>0</v>
      </c>
      <c r="G346" s="5">
        <v>0</v>
      </c>
      <c r="I346" s="5">
        <v>0</v>
      </c>
      <c r="L346" s="6" t="str">
        <f>IF(Table1[[#This Row],[seagrass.mn.ssp126.2050]]="","",(Table1[[#This Row],[seagrass.sd.ssp126.2050]]/Table1[[#This Row],[seagrass.mn.ssp126.2050]])^-1)</f>
        <v/>
      </c>
      <c r="M346" s="6" t="str">
        <f>IF(Table1[[#This Row],[seagrass.weights.ssp126.2050]]="","",Table1[[#This Row],[seagrass.weights.ssp126.2050]]*Table1[[#This Row],[seagrass.mn.ssp126.2050]])</f>
        <v/>
      </c>
      <c r="P346" s="6" t="str">
        <f>IF(Table1[[#This Row],[corals.mn.ssp126.2050]]="","",(Table1[[#This Row],[corals.sd.ssp126.2050]]/Table1[[#This Row],[corals.mn.ssp126.2050]])^-1)</f>
        <v/>
      </c>
      <c r="Q346" s="6" t="str">
        <f>IF(Table1[[#This Row],[coral.weights.ssp126.2050]]="","",Table1[[#This Row],[coral.weights.ssp126.2050]]*Table1[[#This Row],[corals.mn.ssp126.2050]])</f>
        <v/>
      </c>
      <c r="T346" s="6" t="str">
        <f>IF(Table1[[#This Row],[mangrove.mn.ssp126.2050]]="","",(Table1[[#This Row],[mangrove.sd.ssp126.2050]]/Table1[[#This Row],[mangrove.mn.ssp126.2050]])^-1)</f>
        <v/>
      </c>
      <c r="U346" s="6" t="str">
        <f>IF(Table1[[#This Row],[mangrove.weights.ssp126.2050]]="","",Table1[[#This Row],[mangrove.weights.ssp126.2050]]*Table1[[#This Row],[mangrove.mn.ssp126.2050]])</f>
        <v/>
      </c>
      <c r="V346" s="7" t="e">
        <f t="shared" si="30"/>
        <v>#DIV/0!</v>
      </c>
      <c r="Y346" s="6" t="str">
        <f>IF(Table1[[#This Row],[seagrass.mn.ssp126.2100]]="", "", (Table1[[#This Row],[seagrass.sd.ssp126.2100]]/Table1[[#This Row],[seagrass.mn.ssp126.2100]])^-1)</f>
        <v/>
      </c>
      <c r="Z346" s="6" t="str">
        <f>IF(Table1[[#This Row],[seagrass.weights.ssp126.2100]]="","", Table1[[#This Row],[seagrass.weights.ssp126.2100]]*Table1[[#This Row],[seagrass.mn.ssp126.2100]])</f>
        <v/>
      </c>
      <c r="AC346" s="6" t="str">
        <f>IF(Table1[[#This Row],[corals.mn.ssp126.2100]]="","",(Table1[[#This Row],[corals.sd.ssp126.2100]]/Table1[[#This Row],[corals.mn.ssp126.2100]])^-1)</f>
        <v/>
      </c>
      <c r="AD346" s="6" t="str">
        <f>IF( Table1[[#This Row],[Coral.weights.ssp126.2100]]="","", Table1[[#This Row],[Coral.weights.ssp126.2100]]*Table1[[#This Row],[corals.mn.ssp126.2100]])</f>
        <v/>
      </c>
      <c r="AG346" s="8" t="str">
        <f>IF(Table1[[#This Row],[mangrove.mn.ssp126.2100]]="","",(Table1[[#This Row],[mangrove.sd.ssp126.2100]]/Table1[[#This Row],[mangrove.mn.ssp126.2100]])^-1)</f>
        <v/>
      </c>
      <c r="AH346" s="6" t="str">
        <f>IF(Table1[[#This Row],[mangrove.weights.ssp126.2100]]="","",Table1[[#This Row],[mangrove.weights.ssp126.2100]]*Table1[[#This Row],[mangrove.mn.ssp126.2100]])</f>
        <v/>
      </c>
      <c r="AI346" s="7" t="e">
        <f t="shared" si="31"/>
        <v>#DIV/0!</v>
      </c>
      <c r="AL346" s="6" t="str">
        <f>IF(Table1[[#This Row],[seagrass.mn.ssp245.2050]]="","",(Table1[[#This Row],[seagrass.sd.ssp245.2050]]/Table1[[#This Row],[seagrass.mn.ssp245.2050]])^-1)</f>
        <v/>
      </c>
      <c r="AM346" s="6" t="str">
        <f>IF(Table1[[#This Row],[seagrass.weights.ssp245.2050]]="","",Table1[[#This Row],[seagrass.weights.ssp245.2050]]*Table1[[#This Row],[seagrass.mn.ssp245.2050]])</f>
        <v/>
      </c>
      <c r="AS346" s="5"/>
      <c r="AT346" s="8"/>
      <c r="AU346" s="8"/>
      <c r="AV346" s="7" t="e">
        <f t="shared" si="32"/>
        <v>#DIV/0!</v>
      </c>
      <c r="AX346" s="5"/>
      <c r="AY346" s="6"/>
      <c r="AZ346" s="6"/>
      <c r="BB346" s="5"/>
      <c r="BC346" s="8"/>
      <c r="BD346" s="8"/>
      <c r="BE346" s="5"/>
      <c r="BF346" s="5"/>
      <c r="BG346" s="6"/>
      <c r="BH346" s="6"/>
      <c r="BI346" s="7" t="e">
        <f t="shared" si="33"/>
        <v>#DIV/0!</v>
      </c>
      <c r="BK346" s="5"/>
      <c r="BL346" s="6"/>
      <c r="BM346" s="6"/>
      <c r="BO346" s="5"/>
      <c r="BP346" s="6"/>
      <c r="BQ346" s="6"/>
      <c r="BR346" s="5"/>
      <c r="BS346" s="5"/>
      <c r="BT346" s="6"/>
      <c r="BU346" s="6"/>
      <c r="BV346" s="7" t="e">
        <f t="shared" si="34"/>
        <v>#DIV/0!</v>
      </c>
      <c r="BX346" s="5"/>
      <c r="BY346" s="8"/>
      <c r="BZ346" s="8"/>
      <c r="CA346" s="5"/>
      <c r="CB346" s="5"/>
      <c r="CC346" s="8"/>
      <c r="CD346" s="8"/>
      <c r="CE346" s="5"/>
      <c r="CF346" s="5"/>
      <c r="CG346" s="12"/>
      <c r="CH346" s="17"/>
      <c r="CI346" s="9" t="e">
        <f t="shared" si="35"/>
        <v>#DIV/0!</v>
      </c>
      <c r="CJ346" s="5"/>
      <c r="CL346" s="5"/>
      <c r="CM346" s="5"/>
      <c r="CP346" s="5"/>
      <c r="CT346" s="5"/>
    </row>
    <row r="347" spans="1:98" x14ac:dyDescent="0.25">
      <c r="A347" s="5" t="s">
        <v>390</v>
      </c>
      <c r="B347" s="5">
        <v>46.58934</v>
      </c>
      <c r="C347" s="5">
        <v>-9.0711019999999998</v>
      </c>
      <c r="E347" s="5">
        <v>0</v>
      </c>
      <c r="G347" s="5">
        <v>0</v>
      </c>
      <c r="I347" s="5">
        <v>0</v>
      </c>
      <c r="L347" s="6" t="str">
        <f>IF(Table1[[#This Row],[seagrass.mn.ssp126.2050]]="","",(Table1[[#This Row],[seagrass.sd.ssp126.2050]]/Table1[[#This Row],[seagrass.mn.ssp126.2050]])^-1)</f>
        <v/>
      </c>
      <c r="M347" s="6" t="str">
        <f>IF(Table1[[#This Row],[seagrass.weights.ssp126.2050]]="","",Table1[[#This Row],[seagrass.weights.ssp126.2050]]*Table1[[#This Row],[seagrass.mn.ssp126.2050]])</f>
        <v/>
      </c>
      <c r="P347" s="6" t="str">
        <f>IF(Table1[[#This Row],[corals.mn.ssp126.2050]]="","",(Table1[[#This Row],[corals.sd.ssp126.2050]]/Table1[[#This Row],[corals.mn.ssp126.2050]])^-1)</f>
        <v/>
      </c>
      <c r="Q347" s="6" t="str">
        <f>IF(Table1[[#This Row],[coral.weights.ssp126.2050]]="","",Table1[[#This Row],[coral.weights.ssp126.2050]]*Table1[[#This Row],[corals.mn.ssp126.2050]])</f>
        <v/>
      </c>
      <c r="T347" s="6" t="str">
        <f>IF(Table1[[#This Row],[mangrove.mn.ssp126.2050]]="","",(Table1[[#This Row],[mangrove.sd.ssp126.2050]]/Table1[[#This Row],[mangrove.mn.ssp126.2050]])^-1)</f>
        <v/>
      </c>
      <c r="U347" s="6" t="str">
        <f>IF(Table1[[#This Row],[mangrove.weights.ssp126.2050]]="","",Table1[[#This Row],[mangrove.weights.ssp126.2050]]*Table1[[#This Row],[mangrove.mn.ssp126.2050]])</f>
        <v/>
      </c>
      <c r="V347" s="7" t="e">
        <f t="shared" si="30"/>
        <v>#DIV/0!</v>
      </c>
      <c r="Y347" s="6" t="str">
        <f>IF(Table1[[#This Row],[seagrass.mn.ssp126.2100]]="", "", (Table1[[#This Row],[seagrass.sd.ssp126.2100]]/Table1[[#This Row],[seagrass.mn.ssp126.2100]])^-1)</f>
        <v/>
      </c>
      <c r="Z347" s="6" t="str">
        <f>IF(Table1[[#This Row],[seagrass.weights.ssp126.2100]]="","", Table1[[#This Row],[seagrass.weights.ssp126.2100]]*Table1[[#This Row],[seagrass.mn.ssp126.2100]])</f>
        <v/>
      </c>
      <c r="AC347" s="6" t="str">
        <f>IF(Table1[[#This Row],[corals.mn.ssp126.2100]]="","",(Table1[[#This Row],[corals.sd.ssp126.2100]]/Table1[[#This Row],[corals.mn.ssp126.2100]])^-1)</f>
        <v/>
      </c>
      <c r="AD347" s="6" t="str">
        <f>IF( Table1[[#This Row],[Coral.weights.ssp126.2100]]="","", Table1[[#This Row],[Coral.weights.ssp126.2100]]*Table1[[#This Row],[corals.mn.ssp126.2100]])</f>
        <v/>
      </c>
      <c r="AG347" s="8" t="str">
        <f>IF(Table1[[#This Row],[mangrove.mn.ssp126.2100]]="","",(Table1[[#This Row],[mangrove.sd.ssp126.2100]]/Table1[[#This Row],[mangrove.mn.ssp126.2100]])^-1)</f>
        <v/>
      </c>
      <c r="AH347" s="6" t="str">
        <f>IF(Table1[[#This Row],[mangrove.weights.ssp126.2100]]="","",Table1[[#This Row],[mangrove.weights.ssp126.2100]]*Table1[[#This Row],[mangrove.mn.ssp126.2100]])</f>
        <v/>
      </c>
      <c r="AI347" s="7" t="e">
        <f t="shared" si="31"/>
        <v>#DIV/0!</v>
      </c>
      <c r="AL347" s="6" t="str">
        <f>IF(Table1[[#This Row],[seagrass.mn.ssp245.2050]]="","",(Table1[[#This Row],[seagrass.sd.ssp245.2050]]/Table1[[#This Row],[seagrass.mn.ssp245.2050]])^-1)</f>
        <v/>
      </c>
      <c r="AM347" s="6" t="str">
        <f>IF(Table1[[#This Row],[seagrass.weights.ssp245.2050]]="","",Table1[[#This Row],[seagrass.weights.ssp245.2050]]*Table1[[#This Row],[seagrass.mn.ssp245.2050]])</f>
        <v/>
      </c>
      <c r="AS347" s="5"/>
      <c r="AT347" s="8"/>
      <c r="AU347" s="8"/>
      <c r="AV347" s="7" t="e">
        <f t="shared" si="32"/>
        <v>#DIV/0!</v>
      </c>
      <c r="AX347" s="5"/>
      <c r="AY347" s="6"/>
      <c r="AZ347" s="6"/>
      <c r="BB347" s="5"/>
      <c r="BC347" s="8"/>
      <c r="BD347" s="8"/>
      <c r="BE347" s="5"/>
      <c r="BF347" s="5"/>
      <c r="BG347" s="6"/>
      <c r="BH347" s="6"/>
      <c r="BI347" s="7" t="e">
        <f t="shared" si="33"/>
        <v>#DIV/0!</v>
      </c>
      <c r="BK347" s="5"/>
      <c r="BL347" s="6"/>
      <c r="BM347" s="6"/>
      <c r="BO347" s="5"/>
      <c r="BP347" s="6"/>
      <c r="BQ347" s="6"/>
      <c r="BR347" s="5"/>
      <c r="BS347" s="5"/>
      <c r="BT347" s="6"/>
      <c r="BU347" s="6"/>
      <c r="BV347" s="7" t="e">
        <f t="shared" si="34"/>
        <v>#DIV/0!</v>
      </c>
      <c r="BX347" s="5"/>
      <c r="BY347" s="8"/>
      <c r="BZ347" s="8"/>
      <c r="CA347" s="5"/>
      <c r="CB347" s="5"/>
      <c r="CC347" s="8"/>
      <c r="CD347" s="8"/>
      <c r="CE347" s="5"/>
      <c r="CF347" s="5"/>
      <c r="CG347" s="12"/>
      <c r="CH347" s="17"/>
      <c r="CI347" s="9" t="e">
        <f t="shared" si="35"/>
        <v>#DIV/0!</v>
      </c>
      <c r="CJ347" s="5"/>
      <c r="CL347" s="5"/>
      <c r="CM347" s="5"/>
      <c r="CP347" s="5"/>
      <c r="CT347" s="5"/>
    </row>
    <row r="348" spans="1:98" x14ac:dyDescent="0.25">
      <c r="A348" s="5" t="s">
        <v>391</v>
      </c>
      <c r="B348" s="5">
        <v>39.08934</v>
      </c>
      <c r="C348" s="5">
        <v>-9.0711019999999998</v>
      </c>
      <c r="E348" s="5">
        <v>0</v>
      </c>
      <c r="G348" s="5">
        <v>0</v>
      </c>
      <c r="I348" s="5">
        <v>0</v>
      </c>
      <c r="L348" s="6" t="str">
        <f>IF(Table1[[#This Row],[seagrass.mn.ssp126.2050]]="","",(Table1[[#This Row],[seagrass.sd.ssp126.2050]]/Table1[[#This Row],[seagrass.mn.ssp126.2050]])^-1)</f>
        <v/>
      </c>
      <c r="M348" s="6" t="str">
        <f>IF(Table1[[#This Row],[seagrass.weights.ssp126.2050]]="","",Table1[[#This Row],[seagrass.weights.ssp126.2050]]*Table1[[#This Row],[seagrass.mn.ssp126.2050]])</f>
        <v/>
      </c>
      <c r="P348" s="6" t="str">
        <f>IF(Table1[[#This Row],[corals.mn.ssp126.2050]]="","",(Table1[[#This Row],[corals.sd.ssp126.2050]]/Table1[[#This Row],[corals.mn.ssp126.2050]])^-1)</f>
        <v/>
      </c>
      <c r="Q348" s="6" t="str">
        <f>IF(Table1[[#This Row],[coral.weights.ssp126.2050]]="","",Table1[[#This Row],[coral.weights.ssp126.2050]]*Table1[[#This Row],[corals.mn.ssp126.2050]])</f>
        <v/>
      </c>
      <c r="T348" s="6" t="str">
        <f>IF(Table1[[#This Row],[mangrove.mn.ssp126.2050]]="","",(Table1[[#This Row],[mangrove.sd.ssp126.2050]]/Table1[[#This Row],[mangrove.mn.ssp126.2050]])^-1)</f>
        <v/>
      </c>
      <c r="U348" s="6" t="str">
        <f>IF(Table1[[#This Row],[mangrove.weights.ssp126.2050]]="","",Table1[[#This Row],[mangrove.weights.ssp126.2050]]*Table1[[#This Row],[mangrove.mn.ssp126.2050]])</f>
        <v/>
      </c>
      <c r="V348" s="7" t="e">
        <f t="shared" si="30"/>
        <v>#DIV/0!</v>
      </c>
      <c r="Y348" s="6" t="str">
        <f>IF(Table1[[#This Row],[seagrass.mn.ssp126.2100]]="", "", (Table1[[#This Row],[seagrass.sd.ssp126.2100]]/Table1[[#This Row],[seagrass.mn.ssp126.2100]])^-1)</f>
        <v/>
      </c>
      <c r="Z348" s="6" t="str">
        <f>IF(Table1[[#This Row],[seagrass.weights.ssp126.2100]]="","", Table1[[#This Row],[seagrass.weights.ssp126.2100]]*Table1[[#This Row],[seagrass.mn.ssp126.2100]])</f>
        <v/>
      </c>
      <c r="AC348" s="6" t="str">
        <f>IF(Table1[[#This Row],[corals.mn.ssp126.2100]]="","",(Table1[[#This Row],[corals.sd.ssp126.2100]]/Table1[[#This Row],[corals.mn.ssp126.2100]])^-1)</f>
        <v/>
      </c>
      <c r="AD348" s="6" t="str">
        <f>IF( Table1[[#This Row],[Coral.weights.ssp126.2100]]="","", Table1[[#This Row],[Coral.weights.ssp126.2100]]*Table1[[#This Row],[corals.mn.ssp126.2100]])</f>
        <v/>
      </c>
      <c r="AG348" s="8" t="str">
        <f>IF(Table1[[#This Row],[mangrove.mn.ssp126.2100]]="","",(Table1[[#This Row],[mangrove.sd.ssp126.2100]]/Table1[[#This Row],[mangrove.mn.ssp126.2100]])^-1)</f>
        <v/>
      </c>
      <c r="AH348" s="6" t="str">
        <f>IF(Table1[[#This Row],[mangrove.weights.ssp126.2100]]="","",Table1[[#This Row],[mangrove.weights.ssp126.2100]]*Table1[[#This Row],[mangrove.mn.ssp126.2100]])</f>
        <v/>
      </c>
      <c r="AI348" s="7" t="e">
        <f t="shared" si="31"/>
        <v>#DIV/0!</v>
      </c>
      <c r="AL348" s="6" t="str">
        <f>IF(Table1[[#This Row],[seagrass.mn.ssp245.2050]]="","",(Table1[[#This Row],[seagrass.sd.ssp245.2050]]/Table1[[#This Row],[seagrass.mn.ssp245.2050]])^-1)</f>
        <v/>
      </c>
      <c r="AM348" s="6" t="str">
        <f>IF(Table1[[#This Row],[seagrass.weights.ssp245.2050]]="","",Table1[[#This Row],[seagrass.weights.ssp245.2050]]*Table1[[#This Row],[seagrass.mn.ssp245.2050]])</f>
        <v/>
      </c>
      <c r="AS348" s="5"/>
      <c r="AT348" s="8"/>
      <c r="AU348" s="8"/>
      <c r="AV348" s="7" t="e">
        <f t="shared" si="32"/>
        <v>#DIV/0!</v>
      </c>
      <c r="AX348" s="5"/>
      <c r="AY348" s="6"/>
      <c r="AZ348" s="6"/>
      <c r="BB348" s="5"/>
      <c r="BC348" s="8"/>
      <c r="BD348" s="8"/>
      <c r="BE348" s="5"/>
      <c r="BF348" s="5"/>
      <c r="BG348" s="6"/>
      <c r="BH348" s="6"/>
      <c r="BI348" s="7" t="e">
        <f t="shared" si="33"/>
        <v>#DIV/0!</v>
      </c>
      <c r="BK348" s="5"/>
      <c r="BL348" s="6"/>
      <c r="BM348" s="6"/>
      <c r="BO348" s="5"/>
      <c r="BP348" s="6"/>
      <c r="BQ348" s="6"/>
      <c r="BR348" s="5"/>
      <c r="BS348" s="5"/>
      <c r="BT348" s="6"/>
      <c r="BU348" s="6"/>
      <c r="BV348" s="7" t="e">
        <f t="shared" si="34"/>
        <v>#DIV/0!</v>
      </c>
      <c r="BX348" s="5"/>
      <c r="BY348" s="8"/>
      <c r="BZ348" s="8"/>
      <c r="CA348" s="5"/>
      <c r="CB348" s="5"/>
      <c r="CC348" s="8"/>
      <c r="CD348" s="8"/>
      <c r="CE348" s="5"/>
      <c r="CF348" s="5"/>
      <c r="CG348" s="12"/>
      <c r="CH348" s="17"/>
      <c r="CI348" s="9" t="e">
        <f t="shared" si="35"/>
        <v>#DIV/0!</v>
      </c>
      <c r="CJ348" s="5"/>
      <c r="CL348" s="5"/>
      <c r="CM348" s="5"/>
      <c r="CP348" s="5"/>
      <c r="CT348" s="5"/>
    </row>
    <row r="349" spans="1:98" x14ac:dyDescent="0.25">
      <c r="A349" s="5" t="s">
        <v>392</v>
      </c>
      <c r="B349" s="5">
        <v>39.33934</v>
      </c>
      <c r="C349" s="5">
        <v>-9.0711019999999998</v>
      </c>
      <c r="E349" s="5">
        <v>0</v>
      </c>
      <c r="G349" s="5">
        <v>0</v>
      </c>
      <c r="H349" s="5">
        <v>16780000</v>
      </c>
      <c r="I349" s="5">
        <v>1</v>
      </c>
      <c r="L349" s="6" t="str">
        <f>IF(Table1[[#This Row],[seagrass.mn.ssp126.2050]]="","",(Table1[[#This Row],[seagrass.sd.ssp126.2050]]/Table1[[#This Row],[seagrass.mn.ssp126.2050]])^-1)</f>
        <v/>
      </c>
      <c r="M349" s="6" t="str">
        <f>IF(Table1[[#This Row],[seagrass.weights.ssp126.2050]]="","",Table1[[#This Row],[seagrass.weights.ssp126.2050]]*Table1[[#This Row],[seagrass.mn.ssp126.2050]])</f>
        <v/>
      </c>
      <c r="P349" s="6" t="str">
        <f>IF(Table1[[#This Row],[corals.mn.ssp126.2050]]="","",(Table1[[#This Row],[corals.sd.ssp126.2050]]/Table1[[#This Row],[corals.mn.ssp126.2050]])^-1)</f>
        <v/>
      </c>
      <c r="Q349" s="6" t="str">
        <f>IF(Table1[[#This Row],[coral.weights.ssp126.2050]]="","",Table1[[#This Row],[coral.weights.ssp126.2050]]*Table1[[#This Row],[corals.mn.ssp126.2050]])</f>
        <v/>
      </c>
      <c r="R349" s="5">
        <v>0.59628313523183407</v>
      </c>
      <c r="S349" s="5">
        <v>9.1451458194470564E-2</v>
      </c>
      <c r="T349" s="6">
        <f>IF(Table1[[#This Row],[mangrove.mn.ssp126.2050]]="","",(Table1[[#This Row],[mangrove.sd.ssp126.2050]]/Table1[[#This Row],[mangrove.mn.ssp126.2050]])^-1)</f>
        <v>6.5202146253791193</v>
      </c>
      <c r="U349" s="6">
        <f>IF(Table1[[#This Row],[mangrove.weights.ssp126.2050]]="","",Table1[[#This Row],[mangrove.weights.ssp126.2050]]*Table1[[#This Row],[mangrove.mn.ssp126.2050]])</f>
        <v>3.8878940192055196</v>
      </c>
      <c r="V349" s="7">
        <f t="shared" si="30"/>
        <v>0.59628313523183407</v>
      </c>
      <c r="Y349" s="6" t="str">
        <f>IF(Table1[[#This Row],[seagrass.mn.ssp126.2100]]="", "", (Table1[[#This Row],[seagrass.sd.ssp126.2100]]/Table1[[#This Row],[seagrass.mn.ssp126.2100]])^-1)</f>
        <v/>
      </c>
      <c r="Z349" s="6" t="str">
        <f>IF(Table1[[#This Row],[seagrass.weights.ssp126.2100]]="","", Table1[[#This Row],[seagrass.weights.ssp126.2100]]*Table1[[#This Row],[seagrass.mn.ssp126.2100]])</f>
        <v/>
      </c>
      <c r="AC349" s="6" t="str">
        <f>IF(Table1[[#This Row],[corals.mn.ssp126.2100]]="","",(Table1[[#This Row],[corals.sd.ssp126.2100]]/Table1[[#This Row],[corals.mn.ssp126.2100]])^-1)</f>
        <v/>
      </c>
      <c r="AD349" s="6" t="str">
        <f>IF( Table1[[#This Row],[Coral.weights.ssp126.2100]]="","", Table1[[#This Row],[Coral.weights.ssp126.2100]]*Table1[[#This Row],[corals.mn.ssp126.2100]])</f>
        <v/>
      </c>
      <c r="AE349" s="5">
        <v>0.6028155436547521</v>
      </c>
      <c r="AF349" s="5">
        <v>9.2238445543639053E-2</v>
      </c>
      <c r="AG349" s="8">
        <f>IF(Table1[[#This Row],[mangrove.mn.ssp126.2100]]="","",(Table1[[#This Row],[mangrove.sd.ssp126.2100]]/Table1[[#This Row],[mangrove.mn.ssp126.2100]])^-1)</f>
        <v>6.5354044086698453</v>
      </c>
      <c r="AH349" s="6">
        <f>IF(Table1[[#This Row],[mangrove.weights.ssp126.2100]]="","",Table1[[#This Row],[mangrove.weights.ssp126.2100]]*Table1[[#This Row],[mangrove.mn.ssp126.2100]])</f>
        <v>3.9396433616159765</v>
      </c>
      <c r="AI349" s="7">
        <f t="shared" si="31"/>
        <v>0.6028155436547521</v>
      </c>
      <c r="AL349" s="6" t="str">
        <f>IF(Table1[[#This Row],[seagrass.mn.ssp245.2050]]="","",(Table1[[#This Row],[seagrass.sd.ssp245.2050]]/Table1[[#This Row],[seagrass.mn.ssp245.2050]])^-1)</f>
        <v/>
      </c>
      <c r="AM349" s="6" t="str">
        <f>IF(Table1[[#This Row],[seagrass.weights.ssp245.2050]]="","",Table1[[#This Row],[seagrass.weights.ssp245.2050]]*Table1[[#This Row],[seagrass.mn.ssp245.2050]])</f>
        <v/>
      </c>
      <c r="AR349" s="5">
        <v>0.52100330218812874</v>
      </c>
      <c r="AS349" s="5">
        <v>8.5988550362189498E-2</v>
      </c>
      <c r="AT349" s="8">
        <f>(Table1[[#This Row],[mangrove.sd.ssp245.2050]]/Table1[[#This Row],[mangrove.mn.ssp245.2050]])^-1</f>
        <v>6.0589845972938043</v>
      </c>
      <c r="AU349" s="8">
        <f>Table1[[#This Row],[mangrove.mn.ssp245.2050]]*Table1[[#This Row],[mangrove.weights.ssp245.2050]]</f>
        <v>3.1567509830970812</v>
      </c>
      <c r="AV349" s="7">
        <f t="shared" si="32"/>
        <v>0.52100330218812874</v>
      </c>
      <c r="AX349" s="5"/>
      <c r="AY349" s="6"/>
      <c r="AZ349" s="6"/>
      <c r="BB349" s="5"/>
      <c r="BC349" s="8"/>
      <c r="BD349" s="8"/>
      <c r="BE349" s="5">
        <v>0.52591174414512931</v>
      </c>
      <c r="BF349" s="5">
        <v>8.1772563017507627E-2</v>
      </c>
      <c r="BG349" s="6">
        <f>(Table1[[#This Row],[mangrove.sd.ssp245.2100]]/Table1[[#This Row],[mangrove.mn.ssp245.2100]])^-1</f>
        <v>6.4313961154981873</v>
      </c>
      <c r="BH349" s="6">
        <f>Table1[[#This Row],[mangrove.weights.ssp245.2100]]*Table1[[#This Row],[mangrove.mn.ssp245.2100]]</f>
        <v>3.3823467483898613</v>
      </c>
      <c r="BI349" s="7">
        <f t="shared" si="33"/>
        <v>0.52591174414512931</v>
      </c>
      <c r="BK349" s="5"/>
      <c r="BL349" s="6"/>
      <c r="BM349" s="6"/>
      <c r="BO349" s="5"/>
      <c r="BP349" s="6"/>
      <c r="BQ349" s="6"/>
      <c r="BR349" s="5">
        <v>0.5067764698514432</v>
      </c>
      <c r="BS349" s="5">
        <v>0.1326014753970963</v>
      </c>
      <c r="BT349" s="6">
        <f>(Table1[[#This Row],[mangrove.sd.ssp370.2050]]/Table1[[#This Row],[mangrove.mn.ssp370.2050]])^-1</f>
        <v>3.8218011400990832</v>
      </c>
      <c r="BU349" s="6">
        <f>Table1[[#This Row],[mangrove.weights.ssp370.2050]]*Table1[[#This Row],[mangrove.mn.ssp370.2050]]</f>
        <v>1.9367988902536344</v>
      </c>
      <c r="BV349" s="7">
        <f t="shared" si="34"/>
        <v>0.5067764698514432</v>
      </c>
      <c r="BX349" s="5"/>
      <c r="BY349" s="8"/>
      <c r="BZ349" s="8"/>
      <c r="CA349" s="5"/>
      <c r="CB349" s="5"/>
      <c r="CC349" s="8"/>
      <c r="CD349" s="8"/>
      <c r="CE349" s="5">
        <v>0.49449285623276601</v>
      </c>
      <c r="CF349" s="5">
        <v>0.1022409447236674</v>
      </c>
      <c r="CG349" s="12">
        <f>(Table1[[#This Row],[mangrove.sd.ssp370.2100]]/Table1[[#This Row],[mangrove.mn.ssp370.2100]])^-1</f>
        <v>4.8365442785105399</v>
      </c>
      <c r="CH349" s="17">
        <f>Table1[[#This Row],[mangrove.weights.ssp370.2100]]*Table1[[#This Row],[mangrove.mn.ssp370.2100]]</f>
        <v>2.3916365945769194</v>
      </c>
      <c r="CI349" s="9">
        <f t="shared" si="35"/>
        <v>0.49449285623276601</v>
      </c>
      <c r="CJ349" s="5"/>
      <c r="CL349" s="5"/>
      <c r="CM349" s="5"/>
      <c r="CP349" s="5"/>
      <c r="CT349" s="5"/>
    </row>
    <row r="350" spans="1:98" x14ac:dyDescent="0.25">
      <c r="A350" s="5" t="s">
        <v>393</v>
      </c>
      <c r="B350" s="5">
        <v>39.58934</v>
      </c>
      <c r="C350" s="5">
        <v>-9.0711019999999998</v>
      </c>
      <c r="D350" s="5">
        <v>4480000</v>
      </c>
      <c r="E350" s="5">
        <v>1</v>
      </c>
      <c r="F350" s="5">
        <v>1360000</v>
      </c>
      <c r="G350" s="5">
        <v>1</v>
      </c>
      <c r="H350" s="5">
        <v>70470000</v>
      </c>
      <c r="I350" s="5">
        <v>1</v>
      </c>
      <c r="J350" s="5">
        <v>0.68870325596675264</v>
      </c>
      <c r="K350" s="28">
        <f>NonZeroMin!$C$2</f>
        <v>9.6277348665939669E-4</v>
      </c>
      <c r="L350" s="6">
        <f>IF(Table1[[#This Row],[seagrass.mn.ssp126.2050]]="","",(Table1[[#This Row],[seagrass.sd.ssp126.2050]]/Table1[[#This Row],[seagrass.mn.ssp126.2050]])^-1)</f>
        <v>715.33259433264527</v>
      </c>
      <c r="M350" s="6">
        <f>IF(Table1[[#This Row],[seagrass.weights.ssp126.2050]]="","",Table1[[#This Row],[seagrass.weights.ssp126.2050]]*Table1[[#This Row],[seagrass.mn.ssp126.2050]])</f>
        <v>492.65188681603701</v>
      </c>
      <c r="N350" s="5">
        <v>0.69370588172096548</v>
      </c>
      <c r="O350" s="5">
        <f>NonZeroMin!$C$3</f>
        <v>8.8608041434714289E-4</v>
      </c>
      <c r="P350" s="6">
        <f>IF(Table1[[#This Row],[corals.mn.ssp126.2050]]="","",(Table1[[#This Row],[corals.sd.ssp126.2050]]/Table1[[#This Row],[corals.mn.ssp126.2050]])^-1)</f>
        <v>782.89269290765503</v>
      </c>
      <c r="Q350" s="6">
        <f>IF(Table1[[#This Row],[coral.weights.ssp126.2050]]="","",Table1[[#This Row],[coral.weights.ssp126.2050]]*Table1[[#This Row],[corals.mn.ssp126.2050]])</f>
        <v>543.09726582640587</v>
      </c>
      <c r="R350" s="5">
        <v>0.65135943456381473</v>
      </c>
      <c r="S350" s="5">
        <v>0.24646076785425061</v>
      </c>
      <c r="T350" s="6">
        <f>IF(Table1[[#This Row],[mangrove.mn.ssp126.2050]]="","",(Table1[[#This Row],[mangrove.sd.ssp126.2050]]/Table1[[#This Row],[mangrove.mn.ssp126.2050]])^-1)</f>
        <v>2.6428524110945268</v>
      </c>
      <c r="U350" s="6">
        <f>IF(Table1[[#This Row],[mangrove.weights.ssp126.2050]]="","",Table1[[#This Row],[mangrove.weights.ssp126.2050]]*Table1[[#This Row],[mangrove.mn.ssp126.2050]])</f>
        <v>1.7214468521261455</v>
      </c>
      <c r="V350" s="7">
        <f t="shared" si="30"/>
        <v>0.69124700037642306</v>
      </c>
      <c r="W350" s="5">
        <v>0.68870325596675264</v>
      </c>
      <c r="X350" s="5">
        <f>NonZeroMin!$C$5</f>
        <v>9.4124857450742275E-4</v>
      </c>
      <c r="Y350" s="6">
        <f>IF(Table1[[#This Row],[seagrass.mn.ssp126.2100]]="", "", (Table1[[#This Row],[seagrass.sd.ssp126.2100]]/Table1[[#This Row],[seagrass.mn.ssp126.2100]])^-1)</f>
        <v>731.69115430232353</v>
      </c>
      <c r="Z350" s="6">
        <f>IF(Table1[[#This Row],[seagrass.weights.ssp126.2100]]="","", Table1[[#This Row],[seagrass.weights.ssp126.2100]]*Table1[[#This Row],[seagrass.mn.ssp126.2100]])</f>
        <v>503.91808033008181</v>
      </c>
      <c r="AA350" s="5">
        <v>0.69370588172096548</v>
      </c>
      <c r="AB350" s="5">
        <f>NonZeroMin!$C$6</f>
        <v>9.0900273914041208E-4</v>
      </c>
      <c r="AC350" s="6">
        <f>IF(Table1[[#This Row],[corals.mn.ssp126.2100]]="","",(Table1[[#This Row],[corals.sd.ssp126.2100]]/Table1[[#This Row],[corals.mn.ssp126.2100]])^-1)</f>
        <v>763.15048552764574</v>
      </c>
      <c r="AD350" s="6">
        <f>IF( Table1[[#This Row],[Coral.weights.ssp126.2100]]="","", Table1[[#This Row],[Coral.weights.ssp126.2100]]*Table1[[#This Row],[corals.mn.ssp126.2100]])</f>
        <v>529.40198044873841</v>
      </c>
      <c r="AE350" s="5">
        <v>0.71450622269667696</v>
      </c>
      <c r="AF350" s="5">
        <v>0.14015976742553979</v>
      </c>
      <c r="AG350" s="8">
        <f>IF(Table1[[#This Row],[mangrove.mn.ssp126.2100]]="","",(Table1[[#This Row],[mangrove.sd.ssp126.2100]]/Table1[[#This Row],[mangrove.mn.ssp126.2100]])^-1)</f>
        <v>5.0977982899141168</v>
      </c>
      <c r="AH350" s="6">
        <f>IF(Table1[[#This Row],[mangrove.weights.ssp126.2100]]="","",Table1[[#This Row],[mangrove.weights.ssp126.2100]]*Table1[[#This Row],[mangrove.mn.ssp126.2100]])</f>
        <v>3.6424086001961151</v>
      </c>
      <c r="AI350" s="7">
        <f t="shared" si="31"/>
        <v>0.6913362253337435</v>
      </c>
      <c r="AJ350" s="5">
        <v>0.68870325596675264</v>
      </c>
      <c r="AK350" s="5">
        <f>NonZeroMin!$C$9</f>
        <v>9.4246577305150765E-4</v>
      </c>
      <c r="AL350" s="6">
        <f>IF(Table1[[#This Row],[seagrass.mn.ssp245.2050]]="","",(Table1[[#This Row],[seagrass.sd.ssp245.2050]]/Table1[[#This Row],[seagrass.mn.ssp245.2050]])^-1)</f>
        <v>730.74617207251481</v>
      </c>
      <c r="AM350" s="6">
        <f>IF(Table1[[#This Row],[seagrass.weights.ssp245.2050]]="","",Table1[[#This Row],[seagrass.weights.ssp245.2050]]*Table1[[#This Row],[seagrass.mn.ssp245.2050]])</f>
        <v>503.26726799158183</v>
      </c>
      <c r="AN350" s="5">
        <v>0.69370588172096548</v>
      </c>
      <c r="AO350" s="5">
        <f>NonZeroMin!$C$10</f>
        <v>8.871730941705804E-4</v>
      </c>
      <c r="AP350" s="6">
        <f>(Table1[[#This Row],[corals.sd.ssp245.2050]]/Table1[[#This Row],[corals.mn.ssp245.2050]])^-1</f>
        <v>781.92844922727534</v>
      </c>
      <c r="AQ350" s="6">
        <f>Table1[[#This Row],[coral.weights.ssp245.2050]]*Table1[[#This Row],[corals.mn.ssp245.2050]]</f>
        <v>542.42836431391424</v>
      </c>
      <c r="AR350" s="5">
        <v>0.56314166145697842</v>
      </c>
      <c r="AS350" s="5">
        <v>0.23662497556174919</v>
      </c>
      <c r="AT350" s="8">
        <f>(Table1[[#This Row],[mangrove.sd.ssp245.2050]]/Table1[[#This Row],[mangrove.mn.ssp245.2050]])^-1</f>
        <v>2.379891049624312</v>
      </c>
      <c r="AU350" s="8">
        <f>Table1[[#This Row],[mangrove.mn.ssp245.2050]]*Table1[[#This Row],[mangrove.weights.ssp245.2050]]</f>
        <v>1.3402157997720272</v>
      </c>
      <c r="AV350" s="7">
        <f t="shared" si="32"/>
        <v>0.69108790447521007</v>
      </c>
      <c r="AW350" s="5">
        <v>0.68870325596675264</v>
      </c>
      <c r="AX350" s="5">
        <f>NonZeroMin!$C$12</f>
        <v>9.4048968592101831E-4</v>
      </c>
      <c r="AY350" s="6">
        <f>(Table1[[#This Row],[seagrass.sd.ssp245.2100]]/Table1[[#This Row],[seagrass.mn.ssp245.2100]])^-1</f>
        <v>732.28156169762553</v>
      </c>
      <c r="AZ350" s="6">
        <f>Table1[[#This Row],[seagrass.weights.ssp245.2100]]*Table1[[#This Row],[seagrass.mn.ssp245.2100]]</f>
        <v>504.32469582557314</v>
      </c>
      <c r="BA350" s="5">
        <v>0.69370588172096548</v>
      </c>
      <c r="BB350" s="5">
        <f>NonZeroMin!$C$13</f>
        <v>8.8505487379242798E-4</v>
      </c>
      <c r="BC350" s="8">
        <f>(Table1[[#This Row],[corals.sd.ssp245.2100]]/Table1[[#This Row],[corals.mn.ssp245.2100]])^-1</f>
        <v>783.79985497222447</v>
      </c>
      <c r="BD350" s="8">
        <f>Table1[[#This Row],[corals.weights.ssp245.2100]]*Table1[[#This Row],[corals.mn.ssp245.2100]]</f>
        <v>543.72656948627184</v>
      </c>
      <c r="BE350" s="5">
        <v>0.59367413771405431</v>
      </c>
      <c r="BF350" s="5">
        <v>0.21087288320437181</v>
      </c>
      <c r="BG350" s="6">
        <f>(Table1[[#This Row],[mangrove.sd.ssp245.2100]]/Table1[[#This Row],[mangrove.mn.ssp245.2100]])^-1</f>
        <v>2.8153175917772355</v>
      </c>
      <c r="BH350" s="6">
        <f>Table1[[#This Row],[mangrove.weights.ssp245.2100]]*Table1[[#This Row],[mangrove.mn.ssp245.2100]]</f>
        <v>1.6713812436895583</v>
      </c>
      <c r="BI350" s="7">
        <f t="shared" si="33"/>
        <v>0.69110863357398045</v>
      </c>
      <c r="BJ350" s="5">
        <v>0.68870325596675264</v>
      </c>
      <c r="BK350" s="5">
        <f>NonZeroMin!$C$16</f>
        <v>9.4033807947367773E-4</v>
      </c>
      <c r="BL350" s="6">
        <f>(Table1[[#This Row],[seagrass.sd.ssp370.2050]]/Table1[[#This Row],[seagrass.mn.ssp370.2050]])^-1</f>
        <v>732.39962413542889</v>
      </c>
      <c r="BM350" s="6">
        <f>Table1[[#This Row],[seagrass.mn.ssp370.2050]]*Table1[[#This Row],[seagrass.weights.ssp370.2050]]</f>
        <v>504.40600581089569</v>
      </c>
      <c r="BN350" s="5">
        <v>0.69370588172096548</v>
      </c>
      <c r="BO350" s="5">
        <f>NonZeroMin!$C$17</f>
        <v>8.8537505761509139E-4</v>
      </c>
      <c r="BP350" s="6">
        <f>(Table1[[#This Row],[corals.sd.ssp370.2050]]/Table1[[#This Row],[corals.mn.ssp370.2050]])^-1</f>
        <v>783.51640443721169</v>
      </c>
      <c r="BQ350" s="6">
        <f>Table1[[#This Row],[corals.weights.ssp370.2050]]*Table1[[#This Row],[corals.mn.ssp370.2050]]</f>
        <v>543.52993818295647</v>
      </c>
      <c r="BR350" s="5">
        <v>0.51477801016598557</v>
      </c>
      <c r="BS350" s="5">
        <v>0.2894864471074225</v>
      </c>
      <c r="BT350" s="6">
        <f>(Table1[[#This Row],[mangrove.sd.ssp370.2050]]/Table1[[#This Row],[mangrove.mn.ssp370.2050]])^-1</f>
        <v>1.7782456322556683</v>
      </c>
      <c r="BU350" s="6">
        <f>Table1[[#This Row],[mangrove.weights.ssp370.2050]]*Table1[[#This Row],[mangrove.mn.ssp370.2050]]</f>
        <v>0.91540174815892783</v>
      </c>
      <c r="BV350" s="7">
        <f t="shared" si="34"/>
        <v>0.69108209971437951</v>
      </c>
      <c r="BW350" s="5">
        <v>0.68870325596675264</v>
      </c>
      <c r="BX350" s="5">
        <f>NonZeroMin!$C$19</f>
        <v>9.4033807947367773E-4</v>
      </c>
      <c r="BY350" s="8">
        <f>(Table1[[#This Row],[seagrass.sd.ssp370.2100]]/Table1[[#This Row],[seagrass.mn.ssp370.2100]])^-1</f>
        <v>732.39962413542889</v>
      </c>
      <c r="BZ350" s="8">
        <f>Table1[[#This Row],[seagrass.imp.ssp370.2100]]*Table1[[#This Row],[seagrass.mn.ssp370.2100]]</f>
        <v>504.40600581089569</v>
      </c>
      <c r="CA350" s="5">
        <v>0.69370588172096548</v>
      </c>
      <c r="CB350" s="5">
        <f>NonZeroMin!$C$20</f>
        <v>8.8537505761509139E-4</v>
      </c>
      <c r="CC350" s="8">
        <f>(Table1[[#This Row],[corals.sd.ssp370.2100]]/Table1[[#This Row],[corals.mn.ssp370.2100]])^-1</f>
        <v>783.51640443721169</v>
      </c>
      <c r="CD350" s="8">
        <f>Table1[[#This Row],[corals.weights.ssp370.2100]]*Table1[[#This Row],[corals.mn.ssp370.2100]]</f>
        <v>543.52993818295647</v>
      </c>
      <c r="CE350" s="5">
        <v>0.53546804005684034</v>
      </c>
      <c r="CF350" s="5">
        <v>0.27545373605641732</v>
      </c>
      <c r="CG350" s="12">
        <f>(Table1[[#This Row],[mangrove.sd.ssp370.2100]]/Table1[[#This Row],[mangrove.mn.ssp370.2100]])^-1</f>
        <v>1.9439490918619013</v>
      </c>
      <c r="CH350" s="17">
        <f>Table1[[#This Row],[mangrove.weights.ssp370.2100]]*Table1[[#This Row],[mangrove.mn.ssp370.2100]]</f>
        <v>1.040922610189567</v>
      </c>
      <c r="CI350" s="9">
        <f t="shared" si="35"/>
        <v>0.691089350822781</v>
      </c>
      <c r="CJ350" s="5"/>
      <c r="CL350" s="5"/>
      <c r="CM350" s="5"/>
      <c r="CP350" s="5"/>
      <c r="CT350" s="5"/>
    </row>
    <row r="351" spans="1:98" x14ac:dyDescent="0.25">
      <c r="A351" s="5" t="s">
        <v>394</v>
      </c>
      <c r="B351" s="5">
        <v>39.83934</v>
      </c>
      <c r="C351" s="5">
        <v>-9.0711019999999998</v>
      </c>
      <c r="E351" s="5">
        <v>0</v>
      </c>
      <c r="G351" s="5">
        <v>0</v>
      </c>
      <c r="I351" s="5">
        <v>0</v>
      </c>
      <c r="L351" s="6" t="str">
        <f>IF(Table1[[#This Row],[seagrass.mn.ssp126.2050]]="","",(Table1[[#This Row],[seagrass.sd.ssp126.2050]]/Table1[[#This Row],[seagrass.mn.ssp126.2050]])^-1)</f>
        <v/>
      </c>
      <c r="M351" s="6" t="str">
        <f>IF(Table1[[#This Row],[seagrass.weights.ssp126.2050]]="","",Table1[[#This Row],[seagrass.weights.ssp126.2050]]*Table1[[#This Row],[seagrass.mn.ssp126.2050]])</f>
        <v/>
      </c>
      <c r="P351" s="6" t="str">
        <f>IF(Table1[[#This Row],[corals.mn.ssp126.2050]]="","",(Table1[[#This Row],[corals.sd.ssp126.2050]]/Table1[[#This Row],[corals.mn.ssp126.2050]])^-1)</f>
        <v/>
      </c>
      <c r="Q351" s="6" t="str">
        <f>IF(Table1[[#This Row],[coral.weights.ssp126.2050]]="","",Table1[[#This Row],[coral.weights.ssp126.2050]]*Table1[[#This Row],[corals.mn.ssp126.2050]])</f>
        <v/>
      </c>
      <c r="T351" s="6" t="str">
        <f>IF(Table1[[#This Row],[mangrove.mn.ssp126.2050]]="","",(Table1[[#This Row],[mangrove.sd.ssp126.2050]]/Table1[[#This Row],[mangrove.mn.ssp126.2050]])^-1)</f>
        <v/>
      </c>
      <c r="U351" s="6" t="str">
        <f>IF(Table1[[#This Row],[mangrove.weights.ssp126.2050]]="","",Table1[[#This Row],[mangrove.weights.ssp126.2050]]*Table1[[#This Row],[mangrove.mn.ssp126.2050]])</f>
        <v/>
      </c>
      <c r="V351" s="7" t="e">
        <f t="shared" si="30"/>
        <v>#DIV/0!</v>
      </c>
      <c r="Y351" s="6" t="str">
        <f>IF(Table1[[#This Row],[seagrass.mn.ssp126.2100]]="", "", (Table1[[#This Row],[seagrass.sd.ssp126.2100]]/Table1[[#This Row],[seagrass.mn.ssp126.2100]])^-1)</f>
        <v/>
      </c>
      <c r="Z351" s="6" t="str">
        <f>IF(Table1[[#This Row],[seagrass.weights.ssp126.2100]]="","", Table1[[#This Row],[seagrass.weights.ssp126.2100]]*Table1[[#This Row],[seagrass.mn.ssp126.2100]])</f>
        <v/>
      </c>
      <c r="AC351" s="6" t="str">
        <f>IF(Table1[[#This Row],[corals.mn.ssp126.2100]]="","",(Table1[[#This Row],[corals.sd.ssp126.2100]]/Table1[[#This Row],[corals.mn.ssp126.2100]])^-1)</f>
        <v/>
      </c>
      <c r="AD351" s="6" t="str">
        <f>IF( Table1[[#This Row],[Coral.weights.ssp126.2100]]="","", Table1[[#This Row],[Coral.weights.ssp126.2100]]*Table1[[#This Row],[corals.mn.ssp126.2100]])</f>
        <v/>
      </c>
      <c r="AG351" s="8" t="str">
        <f>IF(Table1[[#This Row],[mangrove.mn.ssp126.2100]]="","",(Table1[[#This Row],[mangrove.sd.ssp126.2100]]/Table1[[#This Row],[mangrove.mn.ssp126.2100]])^-1)</f>
        <v/>
      </c>
      <c r="AH351" s="6" t="str">
        <f>IF(Table1[[#This Row],[mangrove.weights.ssp126.2100]]="","",Table1[[#This Row],[mangrove.weights.ssp126.2100]]*Table1[[#This Row],[mangrove.mn.ssp126.2100]])</f>
        <v/>
      </c>
      <c r="AI351" s="7" t="e">
        <f t="shared" si="31"/>
        <v>#DIV/0!</v>
      </c>
      <c r="AL351" s="6" t="str">
        <f>IF(Table1[[#This Row],[seagrass.mn.ssp245.2050]]="","",(Table1[[#This Row],[seagrass.sd.ssp245.2050]]/Table1[[#This Row],[seagrass.mn.ssp245.2050]])^-1)</f>
        <v/>
      </c>
      <c r="AM351" s="6" t="str">
        <f>IF(Table1[[#This Row],[seagrass.weights.ssp245.2050]]="","",Table1[[#This Row],[seagrass.weights.ssp245.2050]]*Table1[[#This Row],[seagrass.mn.ssp245.2050]])</f>
        <v/>
      </c>
      <c r="AS351" s="5"/>
      <c r="AT351" s="8"/>
      <c r="AU351" s="8"/>
      <c r="AV351" s="7" t="e">
        <f t="shared" si="32"/>
        <v>#DIV/0!</v>
      </c>
      <c r="AX351" s="5"/>
      <c r="AY351" s="6"/>
      <c r="AZ351" s="6"/>
      <c r="BB351" s="5"/>
      <c r="BC351" s="8"/>
      <c r="BD351" s="8"/>
      <c r="BE351" s="5"/>
      <c r="BF351" s="5"/>
      <c r="BG351" s="6"/>
      <c r="BH351" s="6"/>
      <c r="BI351" s="7" t="e">
        <f t="shared" si="33"/>
        <v>#DIV/0!</v>
      </c>
      <c r="BK351" s="5"/>
      <c r="BL351" s="6"/>
      <c r="BM351" s="6"/>
      <c r="BO351" s="5"/>
      <c r="BP351" s="6"/>
      <c r="BQ351" s="6"/>
      <c r="BR351" s="5"/>
      <c r="BS351" s="5"/>
      <c r="BT351" s="6"/>
      <c r="BU351" s="6"/>
      <c r="BV351" s="7" t="e">
        <f t="shared" si="34"/>
        <v>#DIV/0!</v>
      </c>
      <c r="BX351" s="5"/>
      <c r="BY351" s="8"/>
      <c r="BZ351" s="8"/>
      <c r="CA351" s="5"/>
      <c r="CB351" s="5"/>
      <c r="CC351" s="8"/>
      <c r="CD351" s="8"/>
      <c r="CE351" s="5"/>
      <c r="CF351" s="5"/>
      <c r="CG351" s="12"/>
      <c r="CH351" s="17"/>
      <c r="CI351" s="9" t="e">
        <f t="shared" si="35"/>
        <v>#DIV/0!</v>
      </c>
      <c r="CJ351" s="5"/>
      <c r="CL351" s="5"/>
      <c r="CM351" s="5"/>
      <c r="CP351" s="5"/>
      <c r="CT351" s="5"/>
    </row>
    <row r="352" spans="1:98" x14ac:dyDescent="0.25">
      <c r="A352" s="5" t="s">
        <v>395</v>
      </c>
      <c r="B352" s="5">
        <v>46.08934</v>
      </c>
      <c r="C352" s="5">
        <v>-9.3211019999999998</v>
      </c>
      <c r="D352" s="5">
        <v>190000</v>
      </c>
      <c r="E352" s="5">
        <v>1</v>
      </c>
      <c r="F352" s="5">
        <v>70000</v>
      </c>
      <c r="G352" s="5">
        <v>1</v>
      </c>
      <c r="H352" s="5">
        <v>110000</v>
      </c>
      <c r="I352" s="5">
        <v>1</v>
      </c>
      <c r="J352" s="5">
        <v>0.23815861856382531</v>
      </c>
      <c r="K352" s="5">
        <v>7.608376197831232E-2</v>
      </c>
      <c r="L352" s="6">
        <f>IF(Table1[[#This Row],[seagrass.mn.ssp126.2050]]="","",(Table1[[#This Row],[seagrass.sd.ssp126.2050]]/Table1[[#This Row],[seagrass.mn.ssp126.2050]])^-1)</f>
        <v>3.1302161245879567</v>
      </c>
      <c r="M352" s="6">
        <f>IF(Table1[[#This Row],[seagrass.weights.ssp126.2050]]="","",Table1[[#This Row],[seagrass.weights.ssp126.2050]]*Table1[[#This Row],[seagrass.mn.ssp126.2050]])</f>
        <v>0.74548794803807872</v>
      </c>
      <c r="N352" s="5">
        <v>0.27582553804719478</v>
      </c>
      <c r="O352" s="5">
        <v>5.5382625721727849E-2</v>
      </c>
      <c r="P352" s="6">
        <f>IF(Table1[[#This Row],[corals.mn.ssp126.2050]]="","",(Table1[[#This Row],[corals.sd.ssp126.2050]]/Table1[[#This Row],[corals.mn.ssp126.2050]])^-1)</f>
        <v>4.9803622427201431</v>
      </c>
      <c r="Q352" s="6">
        <f>IF(Table1[[#This Row],[coral.weights.ssp126.2050]]="","",Table1[[#This Row],[coral.weights.ssp126.2050]]*Table1[[#This Row],[corals.mn.ssp126.2050]])</f>
        <v>1.3737110952682172</v>
      </c>
      <c r="R352" s="5">
        <v>0.53642415127484733</v>
      </c>
      <c r="S352" s="5">
        <v>0.24724682831929259</v>
      </c>
      <c r="T352" s="6">
        <f>IF(Table1[[#This Row],[mangrove.mn.ssp126.2050]]="","",(Table1[[#This Row],[mangrove.sd.ssp126.2050]]/Table1[[#This Row],[mangrove.mn.ssp126.2050]])^-1)</f>
        <v>2.1695896158559149</v>
      </c>
      <c r="U352" s="6">
        <f>IF(Table1[[#This Row],[mangrove.weights.ssp126.2050]]="","",Table1[[#This Row],[mangrove.weights.ssp126.2050]]*Table1[[#This Row],[mangrove.mn.ssp126.2050]])</f>
        <v>1.1638202683002312</v>
      </c>
      <c r="V352" s="7">
        <f t="shared" si="30"/>
        <v>0.31935463671247177</v>
      </c>
      <c r="W352" s="5">
        <v>0.2406844979557424</v>
      </c>
      <c r="X352" s="5">
        <v>7.9655894871280178E-2</v>
      </c>
      <c r="Y352" s="6">
        <f>IF(Table1[[#This Row],[seagrass.mn.ssp126.2100]]="", "", (Table1[[#This Row],[seagrass.sd.ssp126.2100]]/Table1[[#This Row],[seagrass.mn.ssp126.2100]])^-1)</f>
        <v>3.0215528724481238</v>
      </c>
      <c r="Z352" s="6">
        <f>IF(Table1[[#This Row],[seagrass.weights.ssp126.2100]]="","", Table1[[#This Row],[seagrass.weights.ssp126.2100]]*Table1[[#This Row],[seagrass.mn.ssp126.2100]])</f>
        <v>0.72724093615190799</v>
      </c>
      <c r="AA352" s="5">
        <v>0.27582553804719478</v>
      </c>
      <c r="AB352" s="5">
        <v>5.5382625721727849E-2</v>
      </c>
      <c r="AC352" s="6">
        <f>IF(Table1[[#This Row],[corals.mn.ssp126.2100]]="","",(Table1[[#This Row],[corals.sd.ssp126.2100]]/Table1[[#This Row],[corals.mn.ssp126.2100]])^-1)</f>
        <v>4.9803622427201431</v>
      </c>
      <c r="AD352" s="6">
        <f>IF( Table1[[#This Row],[Coral.weights.ssp126.2100]]="","", Table1[[#This Row],[Coral.weights.ssp126.2100]]*Table1[[#This Row],[corals.mn.ssp126.2100]])</f>
        <v>1.3737110952682172</v>
      </c>
      <c r="AE352" s="5">
        <v>0.5399894977555505</v>
      </c>
      <c r="AF352" s="5">
        <v>0.24642310434862461</v>
      </c>
      <c r="AG352" s="8">
        <f>IF(Table1[[#This Row],[mangrove.mn.ssp126.2100]]="","",(Table1[[#This Row],[mangrove.sd.ssp126.2100]]/Table1[[#This Row],[mangrove.mn.ssp126.2100]])^-1)</f>
        <v>2.1913103447946414</v>
      </c>
      <c r="AH352" s="6">
        <f>IF(Table1[[#This Row],[mangrove.weights.ssp126.2100]]="","",Table1[[#This Row],[mangrove.weights.ssp126.2100]]*Table1[[#This Row],[mangrove.mn.ssp126.2100]])</f>
        <v>1.1832845725122005</v>
      </c>
      <c r="AI352" s="7">
        <f t="shared" si="31"/>
        <v>0.32219797519756588</v>
      </c>
      <c r="AJ352" s="5">
        <v>0.20000628235127499</v>
      </c>
      <c r="AK352" s="5">
        <v>4.0304138386007153E-2</v>
      </c>
      <c r="AL352" s="6">
        <f>IF(Table1[[#This Row],[seagrass.mn.ssp245.2050]]="","",(Table1[[#This Row],[seagrass.sd.ssp245.2050]]/Table1[[#This Row],[seagrass.mn.ssp245.2050]])^-1)</f>
        <v>4.9624254570521584</v>
      </c>
      <c r="AM352" s="6">
        <f>IF(Table1[[#This Row],[seagrass.weights.ssp245.2050]]="","",Table1[[#This Row],[seagrass.weights.ssp245.2050]]*Table1[[#This Row],[seagrass.mn.ssp245.2050]])</f>
        <v>0.99251626711032881</v>
      </c>
      <c r="AN352" s="5">
        <v>0.24602344001616361</v>
      </c>
      <c r="AO352" s="5">
        <v>2.3846142819150571E-2</v>
      </c>
      <c r="AP352" s="6">
        <f>(Table1[[#This Row],[corals.sd.ssp245.2050]]/Table1[[#This Row],[corals.mn.ssp245.2050]])^-1</f>
        <v>10.317116771547008</v>
      </c>
      <c r="AQ352" s="6">
        <f>Table1[[#This Row],[coral.weights.ssp245.2050]]*Table1[[#This Row],[corals.mn.ssp245.2050]]</f>
        <v>2.5382525591844507</v>
      </c>
      <c r="AR352" s="5">
        <v>0.57079589608951253</v>
      </c>
      <c r="AS352" s="5">
        <v>0.25014494939199139</v>
      </c>
      <c r="AT352" s="8">
        <f>(Table1[[#This Row],[mangrove.sd.ssp245.2050]]/Table1[[#This Row],[mangrove.mn.ssp245.2050]])^-1</f>
        <v>2.2818605671507797</v>
      </c>
      <c r="AU352" s="8">
        <f>Table1[[#This Row],[mangrove.mn.ssp245.2050]]*Table1[[#This Row],[mangrove.weights.ssp245.2050]]</f>
        <v>1.3024766471781526</v>
      </c>
      <c r="AV352" s="7">
        <f t="shared" si="32"/>
        <v>0.2752197833901191</v>
      </c>
      <c r="AW352" s="5">
        <v>0.1808698435063146</v>
      </c>
      <c r="AX352" s="5">
        <v>1.324112703594086E-2</v>
      </c>
      <c r="AY352" s="6">
        <f>(Table1[[#This Row],[seagrass.sd.ssp245.2100]]/Table1[[#This Row],[seagrass.mn.ssp245.2100]])^-1</f>
        <v>13.659701550734557</v>
      </c>
      <c r="AZ352" s="6">
        <f>Table1[[#This Row],[seagrass.weights.ssp245.2100]]*Table1[[#This Row],[seagrass.mn.ssp245.2100]]</f>
        <v>2.470628081824322</v>
      </c>
      <c r="BA352" s="5">
        <v>0.2307042389942692</v>
      </c>
      <c r="BB352" s="5">
        <v>1.349995247506236E-2</v>
      </c>
      <c r="BC352" s="8">
        <f>(Table1[[#This Row],[corals.sd.ssp245.2100]]/Table1[[#This Row],[corals.mn.ssp245.2100]])^-1</f>
        <v>17.089263048920735</v>
      </c>
      <c r="BD352" s="8">
        <f>Table1[[#This Row],[corals.weights.ssp245.2100]]*Table1[[#This Row],[corals.mn.ssp245.2100]]</f>
        <v>3.9425654266741428</v>
      </c>
      <c r="BE352" s="5">
        <v>0.57730725915483361</v>
      </c>
      <c r="BF352" s="5">
        <v>0.25496593823590941</v>
      </c>
      <c r="BG352" s="6">
        <f>(Table1[[#This Row],[mangrove.sd.ssp245.2100]]/Table1[[#This Row],[mangrove.mn.ssp245.2100]])^-1</f>
        <v>2.2642524846619909</v>
      </c>
      <c r="BH352" s="6">
        <f>Table1[[#This Row],[mangrove.weights.ssp245.2100]]*Table1[[#This Row],[mangrove.mn.ssp245.2100]]</f>
        <v>1.3071693959547359</v>
      </c>
      <c r="BI352" s="7">
        <f t="shared" si="33"/>
        <v>0.23385672728395532</v>
      </c>
      <c r="BJ352" s="5">
        <v>0.16795796380416719</v>
      </c>
      <c r="BK352" s="5">
        <v>5.0190283545659244E-3</v>
      </c>
      <c r="BL352" s="6">
        <f>(Table1[[#This Row],[seagrass.sd.ssp370.2050]]/Table1[[#This Row],[seagrass.mn.ssp370.2050]])^-1</f>
        <v>33.464238880294829</v>
      </c>
      <c r="BM352" s="6">
        <f>Table1[[#This Row],[seagrass.mn.ssp370.2050]]*Table1[[#This Row],[seagrass.weights.ssp370.2050]]</f>
        <v>5.6205854225905636</v>
      </c>
      <c r="BN352" s="5">
        <v>0.21458429274316621</v>
      </c>
      <c r="BO352" s="5">
        <v>9.2970941379728056E-3</v>
      </c>
      <c r="BP352" s="6">
        <f>(Table1[[#This Row],[corals.sd.ssp370.2050]]/Table1[[#This Row],[corals.mn.ssp370.2050]])^-1</f>
        <v>23.080791649373946</v>
      </c>
      <c r="BQ352" s="6">
        <f>Table1[[#This Row],[corals.weights.ssp370.2050]]*Table1[[#This Row],[corals.mn.ssp370.2050]]</f>
        <v>4.9527753520332851</v>
      </c>
      <c r="BR352" s="5">
        <v>0.58786997054180323</v>
      </c>
      <c r="BS352" s="5">
        <v>0.25769636791692302</v>
      </c>
      <c r="BT352" s="6">
        <f>(Table1[[#This Row],[mangrove.sd.ssp370.2050]]/Table1[[#This Row],[mangrove.mn.ssp370.2050]])^-1</f>
        <v>2.281250509247855</v>
      </c>
      <c r="BU352" s="6">
        <f>Table1[[#This Row],[mangrove.weights.ssp370.2050]]*Table1[[#This Row],[mangrove.mn.ssp370.2050]]</f>
        <v>1.3410786696700101</v>
      </c>
      <c r="BV352" s="7">
        <f t="shared" si="34"/>
        <v>0.20253599639269801</v>
      </c>
      <c r="BW352" s="5">
        <v>0.1748209688700893</v>
      </c>
      <c r="BX352" s="5">
        <v>4.686726488296474E-3</v>
      </c>
      <c r="BY352" s="8">
        <f>(Table1[[#This Row],[seagrass.sd.ssp370.2100]]/Table1[[#This Row],[seagrass.mn.ssp370.2100]])^-1</f>
        <v>37.30129532983117</v>
      </c>
      <c r="BZ352" s="8">
        <f>Table1[[#This Row],[seagrass.imp.ssp370.2100]]*Table1[[#This Row],[seagrass.mn.ssp370.2100]]</f>
        <v>6.5210485896704222</v>
      </c>
      <c r="CA352" s="5">
        <v>0.21010182043741679</v>
      </c>
      <c r="CB352" s="5">
        <v>9.6730033003752224E-3</v>
      </c>
      <c r="CC352" s="8">
        <f>(Table1[[#This Row],[corals.sd.ssp370.2100]]/Table1[[#This Row],[corals.mn.ssp370.2100]])^-1</f>
        <v>21.720433035442756</v>
      </c>
      <c r="CD352" s="8">
        <f>Table1[[#This Row],[corals.weights.ssp370.2100]]*Table1[[#This Row],[corals.mn.ssp370.2100]]</f>
        <v>4.56350252143553</v>
      </c>
      <c r="CE352" s="5">
        <v>0.57812553388475729</v>
      </c>
      <c r="CF352" s="5">
        <v>0.25578551722790871</v>
      </c>
      <c r="CG352" s="12">
        <f>(Table1[[#This Row],[mangrove.sd.ssp370.2100]]/Table1[[#This Row],[mangrove.mn.ssp370.2100]])^-1</f>
        <v>2.2601965121021248</v>
      </c>
      <c r="CH352" s="17">
        <f>Table1[[#This Row],[mangrove.weights.ssp370.2100]]*Table1[[#This Row],[mangrove.mn.ssp370.2100]]</f>
        <v>1.3066773152435072</v>
      </c>
      <c r="CI352" s="9">
        <f t="shared" si="35"/>
        <v>0.20220037884162531</v>
      </c>
      <c r="CJ352" s="5"/>
      <c r="CL352" s="5"/>
      <c r="CM352" s="5"/>
      <c r="CP352" s="5"/>
      <c r="CT352" s="5"/>
    </row>
    <row r="353" spans="1:98" x14ac:dyDescent="0.25">
      <c r="A353" s="5" t="s">
        <v>396</v>
      </c>
      <c r="B353" s="5">
        <v>46.33934</v>
      </c>
      <c r="C353" s="5">
        <v>-9.3211019999999998</v>
      </c>
      <c r="D353" s="5">
        <v>4310000</v>
      </c>
      <c r="E353" s="5">
        <v>1</v>
      </c>
      <c r="F353" s="5">
        <v>7140000</v>
      </c>
      <c r="G353" s="5">
        <v>1</v>
      </c>
      <c r="H353" s="5">
        <v>1520000</v>
      </c>
      <c r="I353" s="5">
        <v>1</v>
      </c>
      <c r="J353" s="5">
        <v>0.45631808245104299</v>
      </c>
      <c r="K353" s="5">
        <v>1.258658327348075E-2</v>
      </c>
      <c r="L353" s="6">
        <f>IF(Table1[[#This Row],[seagrass.mn.ssp126.2050]]="","",(Table1[[#This Row],[seagrass.sd.ssp126.2050]]/Table1[[#This Row],[seagrass.mn.ssp126.2050]])^-1)</f>
        <v>36.254325144177969</v>
      </c>
      <c r="M353" s="6">
        <f>IF(Table1[[#This Row],[seagrass.weights.ssp126.2050]]="","",Table1[[#This Row],[seagrass.weights.ssp126.2050]]*Table1[[#This Row],[seagrass.mn.ssp126.2050]])</f>
        <v>16.543504130347923</v>
      </c>
      <c r="N353" s="5">
        <v>0.39649656535624872</v>
      </c>
      <c r="O353" s="5">
        <v>2.6121792174340661E-2</v>
      </c>
      <c r="P353" s="6">
        <f>IF(Table1[[#This Row],[corals.mn.ssp126.2050]]="","",(Table1[[#This Row],[corals.sd.ssp126.2050]]/Table1[[#This Row],[corals.mn.ssp126.2050]])^-1)</f>
        <v>15.178765787200689</v>
      </c>
      <c r="Q353" s="6">
        <f>IF(Table1[[#This Row],[coral.weights.ssp126.2050]]="","",Table1[[#This Row],[coral.weights.ssp126.2050]]*Table1[[#This Row],[corals.mn.ssp126.2050]])</f>
        <v>6.01832850097201</v>
      </c>
      <c r="R353" s="5">
        <v>0.55626550090371141</v>
      </c>
      <c r="S353" s="5">
        <v>0.14566142423862469</v>
      </c>
      <c r="T353" s="6">
        <f>IF(Table1[[#This Row],[mangrove.mn.ssp126.2050]]="","",(Table1[[#This Row],[mangrove.sd.ssp126.2050]]/Table1[[#This Row],[mangrove.mn.ssp126.2050]])^-1)</f>
        <v>3.8188937380732257</v>
      </c>
      <c r="U353" s="6">
        <f>IF(Table1[[#This Row],[mangrove.weights.ssp126.2050]]="","",Table1[[#This Row],[mangrove.weights.ssp126.2050]]*Table1[[#This Row],[mangrove.mn.ssp126.2050]])</f>
        <v>2.1243188381073499</v>
      </c>
      <c r="V353" s="7">
        <f t="shared" si="30"/>
        <v>0.4467921218959568</v>
      </c>
      <c r="W353" s="5">
        <v>0.45350789962297172</v>
      </c>
      <c r="X353" s="5">
        <v>1.8474667679004231E-2</v>
      </c>
      <c r="Y353" s="6">
        <f>IF(Table1[[#This Row],[seagrass.mn.ssp126.2100]]="", "", (Table1[[#This Row],[seagrass.sd.ssp126.2100]]/Table1[[#This Row],[seagrass.mn.ssp126.2100]])^-1)</f>
        <v>24.547553845223774</v>
      </c>
      <c r="Z353" s="6">
        <f>IF(Table1[[#This Row],[seagrass.weights.ssp126.2100]]="","", Table1[[#This Row],[seagrass.weights.ssp126.2100]]*Table1[[#This Row],[seagrass.mn.ssp126.2100]])</f>
        <v>11.132509585229236</v>
      </c>
      <c r="AA353" s="5">
        <v>0.39039171562383762</v>
      </c>
      <c r="AB353" s="5">
        <v>2.8786821580948301E-2</v>
      </c>
      <c r="AC353" s="6">
        <f>IF(Table1[[#This Row],[corals.mn.ssp126.2100]]="","",(Table1[[#This Row],[corals.sd.ssp126.2100]]/Table1[[#This Row],[corals.mn.ssp126.2100]])^-1)</f>
        <v>13.561473416787587</v>
      </c>
      <c r="AD353" s="6">
        <f>IF( Table1[[#This Row],[Coral.weights.ssp126.2100]]="","", Table1[[#This Row],[Coral.weights.ssp126.2100]]*Table1[[#This Row],[corals.mn.ssp126.2100]])</f>
        <v>5.2942868735667732</v>
      </c>
      <c r="AE353" s="5">
        <v>0.55803712035531894</v>
      </c>
      <c r="AF353" s="5">
        <v>0.1456598799085676</v>
      </c>
      <c r="AG353" s="8">
        <f>IF(Table1[[#This Row],[mangrove.mn.ssp126.2100]]="","",(Table1[[#This Row],[mangrove.sd.ssp126.2100]]/Table1[[#This Row],[mangrove.mn.ssp126.2100]])^-1)</f>
        <v>3.8310969410767424</v>
      </c>
      <c r="AH353" s="6">
        <f>IF(Table1[[#This Row],[mangrove.weights.ssp126.2100]]="","",Table1[[#This Row],[mangrove.weights.ssp126.2100]]*Table1[[#This Row],[mangrove.mn.ssp126.2100]])</f>
        <v>2.1378943048005361</v>
      </c>
      <c r="AI353" s="7">
        <f t="shared" si="31"/>
        <v>0.44264749130689518</v>
      </c>
      <c r="AJ353" s="5">
        <v>0.44810151419117589</v>
      </c>
      <c r="AK353" s="5">
        <v>4.8975237891946194E-3</v>
      </c>
      <c r="AL353" s="6">
        <f>IF(Table1[[#This Row],[seagrass.mn.ssp245.2050]]="","",(Table1[[#This Row],[seagrass.sd.ssp245.2050]]/Table1[[#This Row],[seagrass.mn.ssp245.2050]])^-1)</f>
        <v>91.495525796080841</v>
      </c>
      <c r="AM353" s="6">
        <f>IF(Table1[[#This Row],[seagrass.weights.ssp245.2050]]="","",Table1[[#This Row],[seagrass.weights.ssp245.2050]]*Table1[[#This Row],[seagrass.mn.ssp245.2050]])</f>
        <v>40.999283650941621</v>
      </c>
      <c r="AN353" s="5">
        <v>0.39907762191819979</v>
      </c>
      <c r="AO353" s="5">
        <v>1.449827201966406E-2</v>
      </c>
      <c r="AP353" s="6">
        <f>(Table1[[#This Row],[corals.sd.ssp245.2050]]/Table1[[#This Row],[corals.mn.ssp245.2050]])^-1</f>
        <v>27.525874902673181</v>
      </c>
      <c r="AQ353" s="6">
        <f>Table1[[#This Row],[coral.weights.ssp245.2050]]*Table1[[#This Row],[corals.mn.ssp245.2050]]</f>
        <v>10.984960697376671</v>
      </c>
      <c r="AR353" s="5">
        <v>0.56885537520292484</v>
      </c>
      <c r="AS353" s="5">
        <v>0.1460525184498036</v>
      </c>
      <c r="AT353" s="8">
        <f>(Table1[[#This Row],[mangrove.sd.ssp245.2050]]/Table1[[#This Row],[mangrove.mn.ssp245.2050]])^-1</f>
        <v>3.8948686488992874</v>
      </c>
      <c r="AU353" s="8">
        <f>Table1[[#This Row],[mangrove.mn.ssp245.2050]]*Table1[[#This Row],[mangrove.weights.ssp245.2050]]</f>
        <v>2.2156169666357131</v>
      </c>
      <c r="AV353" s="7">
        <f t="shared" si="32"/>
        <v>0.44094944959366178</v>
      </c>
      <c r="AW353" s="5">
        <v>0.4383238047152655</v>
      </c>
      <c r="AX353" s="5">
        <v>4.9808546963683994E-3</v>
      </c>
      <c r="AY353" s="6">
        <f>(Table1[[#This Row],[seagrass.sd.ssp245.2100]]/Table1[[#This Row],[seagrass.mn.ssp245.2100]])^-1</f>
        <v>88.001724891684276</v>
      </c>
      <c r="AZ353" s="6">
        <f>Table1[[#This Row],[seagrass.weights.ssp245.2100]]*Table1[[#This Row],[seagrass.mn.ssp245.2100]]</f>
        <v>38.573250876029135</v>
      </c>
      <c r="BA353" s="5">
        <v>0.39777067461464921</v>
      </c>
      <c r="BB353" s="5">
        <v>2.078907401790227E-3</v>
      </c>
      <c r="BC353" s="8">
        <f>(Table1[[#This Row],[corals.sd.ssp245.2100]]/Table1[[#This Row],[corals.mn.ssp245.2100]])^-1</f>
        <v>191.33640789970426</v>
      </c>
      <c r="BD353" s="8">
        <f>Table1[[#This Row],[corals.weights.ssp245.2100]]*Table1[[#This Row],[corals.mn.ssp245.2100]]</f>
        <v>76.108012048609055</v>
      </c>
      <c r="BE353" s="5">
        <v>0.5726657798139807</v>
      </c>
      <c r="BF353" s="5">
        <v>0.14673344946773931</v>
      </c>
      <c r="BG353" s="6">
        <f>(Table1[[#This Row],[mangrove.sd.ssp245.2100]]/Table1[[#This Row],[mangrove.mn.ssp245.2100]])^-1</f>
        <v>3.9027623346364968</v>
      </c>
      <c r="BH353" s="6">
        <f>Table1[[#This Row],[mangrove.weights.ssp245.2100]]*Table1[[#This Row],[mangrove.mn.ssp245.2100]]</f>
        <v>2.2349784357932414</v>
      </c>
      <c r="BI353" s="7">
        <f t="shared" si="33"/>
        <v>0.41278022832264666</v>
      </c>
      <c r="BJ353" s="5">
        <v>0.38667198229282967</v>
      </c>
      <c r="BK353" s="5">
        <f>NonZeroMin!$C$16</f>
        <v>9.4033807947367773E-4</v>
      </c>
      <c r="BL353" s="6">
        <f>(Table1[[#This Row],[seagrass.sd.ssp370.2050]]/Table1[[#This Row],[seagrass.mn.ssp370.2050]])^-1</f>
        <v>411.20527896653527</v>
      </c>
      <c r="BM353" s="6">
        <f>Table1[[#This Row],[seagrass.mn.ssp370.2050]]*Table1[[#This Row],[seagrass.weights.ssp370.2050]]</f>
        <v>159.00156034726621</v>
      </c>
      <c r="BN353" s="5">
        <v>0.36593224423727649</v>
      </c>
      <c r="BO353" s="5">
        <v>3.5011257741271711E-3</v>
      </c>
      <c r="BP353" s="6">
        <f>(Table1[[#This Row],[corals.sd.ssp370.2050]]/Table1[[#This Row],[corals.mn.ssp370.2050]])^-1</f>
        <v>104.51845144823545</v>
      </c>
      <c r="BQ353" s="6">
        <f>Table1[[#This Row],[corals.weights.ssp370.2050]]*Table1[[#This Row],[corals.mn.ssp370.2050]]</f>
        <v>38.24667150265762</v>
      </c>
      <c r="BR353" s="5">
        <v>0.56642814206051717</v>
      </c>
      <c r="BS353" s="5">
        <v>0.14593293222233819</v>
      </c>
      <c r="BT353" s="6">
        <f>(Table1[[#This Row],[mangrove.sd.ssp370.2050]]/Table1[[#This Row],[mangrove.mn.ssp370.2050]])^-1</f>
        <v>3.8814278136858618</v>
      </c>
      <c r="BU353" s="6">
        <f>Table1[[#This Row],[mangrove.weights.ssp370.2050]]*Table1[[#This Row],[mangrove.mn.ssp370.2050]]</f>
        <v>2.1985499450480979</v>
      </c>
      <c r="BV353" s="7">
        <f t="shared" si="34"/>
        <v>0.38384295967146742</v>
      </c>
      <c r="BW353" s="5">
        <v>0.38828362451262971</v>
      </c>
      <c r="BX353" s="5">
        <f>NonZeroMin!$C$19</f>
        <v>9.4033807947367773E-4</v>
      </c>
      <c r="BY353" s="8">
        <f>(Table1[[#This Row],[seagrass.sd.ssp370.2100]]/Table1[[#This Row],[seagrass.mn.ssp370.2100]])^-1</f>
        <v>412.91917554796697</v>
      </c>
      <c r="BZ353" s="8">
        <f>Table1[[#This Row],[seagrass.imp.ssp370.2100]]*Table1[[#This Row],[seagrass.mn.ssp370.2100]]</f>
        <v>160.32975411253145</v>
      </c>
      <c r="CA353" s="5">
        <v>0.36840791401394879</v>
      </c>
      <c r="CB353" s="5">
        <f>NonZeroMin!$C$20</f>
        <v>8.8537505761509139E-4</v>
      </c>
      <c r="CC353" s="8">
        <f>(Table1[[#This Row],[corals.sd.ssp370.2100]]/Table1[[#This Row],[corals.mn.ssp370.2100]])^-1</f>
        <v>416.10378657641235</v>
      </c>
      <c r="CD353" s="8">
        <f>Table1[[#This Row],[corals.weights.ssp370.2100]]*Table1[[#This Row],[corals.mn.ssp370.2100]]</f>
        <v>153.29592802592143</v>
      </c>
      <c r="CE353" s="5">
        <v>0.5727490635085617</v>
      </c>
      <c r="CF353" s="5">
        <v>0.14536952394007979</v>
      </c>
      <c r="CG353" s="12">
        <f>(Table1[[#This Row],[mangrove.sd.ssp370.2100]]/Table1[[#This Row],[mangrove.mn.ssp370.2100]])^-1</f>
        <v>3.9399528043074867</v>
      </c>
      <c r="CH353" s="17">
        <f>Table1[[#This Row],[mangrove.weights.ssp370.2100]]*Table1[[#This Row],[mangrove.mn.ssp370.2100]]</f>
        <v>2.2566042789350447</v>
      </c>
      <c r="CI353" s="9">
        <f t="shared" si="35"/>
        <v>0.37922731103152635</v>
      </c>
      <c r="CJ353" s="5"/>
      <c r="CL353" s="5"/>
      <c r="CM353" s="5"/>
      <c r="CP353" s="5"/>
      <c r="CT353" s="5"/>
    </row>
    <row r="354" spans="1:98" x14ac:dyDescent="0.25">
      <c r="A354" s="5" t="s">
        <v>397</v>
      </c>
      <c r="B354" s="5">
        <v>46.58934</v>
      </c>
      <c r="C354" s="5">
        <v>-9.3211019999999998</v>
      </c>
      <c r="D354" s="5">
        <v>1400000</v>
      </c>
      <c r="E354" s="5">
        <v>1</v>
      </c>
      <c r="F354" s="5">
        <v>750000</v>
      </c>
      <c r="G354" s="5">
        <v>1</v>
      </c>
      <c r="H354" s="5">
        <v>40000</v>
      </c>
      <c r="I354" s="5">
        <v>1</v>
      </c>
      <c r="J354" s="5">
        <v>0.33880668770171452</v>
      </c>
      <c r="K354" s="5">
        <v>2.7905338633057429E-3</v>
      </c>
      <c r="L354" s="6">
        <f>IF(Table1[[#This Row],[seagrass.mn.ssp126.2050]]="","",(Table1[[#This Row],[seagrass.sd.ssp126.2050]]/Table1[[#This Row],[seagrass.mn.ssp126.2050]])^-1)</f>
        <v>121.41285657087667</v>
      </c>
      <c r="M354" s="6">
        <f>IF(Table1[[#This Row],[seagrass.weights.ssp126.2050]]="","",Table1[[#This Row],[seagrass.weights.ssp126.2050]]*Table1[[#This Row],[seagrass.mn.ssp126.2050]])</f>
        <v>41.135487779182071</v>
      </c>
      <c r="N354" s="5">
        <v>0.33094959459582818</v>
      </c>
      <c r="O354" s="5">
        <v>1.373951936605722E-2</v>
      </c>
      <c r="P354" s="6">
        <f>IF(Table1[[#This Row],[corals.mn.ssp126.2050]]="","",(Table1[[#This Row],[corals.sd.ssp126.2050]]/Table1[[#This Row],[corals.mn.ssp126.2050]])^-1)</f>
        <v>24.087421530437393</v>
      </c>
      <c r="Q354" s="6">
        <f>IF(Table1[[#This Row],[coral.weights.ssp126.2050]]="","",Table1[[#This Row],[coral.weights.ssp126.2050]]*Table1[[#This Row],[corals.mn.ssp126.2050]])</f>
        <v>7.971722390357078</v>
      </c>
      <c r="R354" s="5">
        <v>0.52114821697495728</v>
      </c>
      <c r="S354" s="5">
        <v>0.29402267256983727</v>
      </c>
      <c r="T354" s="6">
        <f>IF(Table1[[#This Row],[mangrove.mn.ssp126.2050]]="","",(Table1[[#This Row],[mangrove.sd.ssp126.2050]]/Table1[[#This Row],[mangrove.mn.ssp126.2050]])^-1)</f>
        <v>1.7724762938176899</v>
      </c>
      <c r="U354" s="6">
        <f>IF(Table1[[#This Row],[mangrove.weights.ssp126.2050]]="","",Table1[[#This Row],[mangrove.weights.ssp126.2050]]*Table1[[#This Row],[mangrove.mn.ssp126.2050]])</f>
        <v>0.9237228601534696</v>
      </c>
      <c r="V354" s="7">
        <f t="shared" si="30"/>
        <v>0.33971614936636535</v>
      </c>
      <c r="W354" s="5">
        <v>0.33178642196311792</v>
      </c>
      <c r="X354" s="5">
        <v>1.4451553502376621E-3</v>
      </c>
      <c r="Y354" s="6">
        <f>IF(Table1[[#This Row],[seagrass.mn.ssp126.2100]]="", "", (Table1[[#This Row],[seagrass.sd.ssp126.2100]]/Table1[[#This Row],[seagrass.mn.ssp126.2100]])^-1)</f>
        <v>229.58529815396952</v>
      </c>
      <c r="Z354" s="6">
        <f>IF(Table1[[#This Row],[seagrass.weights.ssp126.2100]]="","", Table1[[#This Row],[seagrass.weights.ssp126.2100]]*Table1[[#This Row],[seagrass.mn.ssp126.2100]])</f>
        <v>76.173284609841161</v>
      </c>
      <c r="AA354" s="5">
        <v>0.32583054729195821</v>
      </c>
      <c r="AB354" s="5">
        <v>1.8350857418608549E-2</v>
      </c>
      <c r="AC354" s="6">
        <f>IF(Table1[[#This Row],[corals.mn.ssp126.2100]]="","",(Table1[[#This Row],[corals.sd.ssp126.2100]]/Table1[[#This Row],[corals.mn.ssp126.2100]])^-1)</f>
        <v>17.755603449981152</v>
      </c>
      <c r="AD354" s="6">
        <f>IF( Table1[[#This Row],[Coral.weights.ssp126.2100]]="","", Table1[[#This Row],[Coral.weights.ssp126.2100]]*Table1[[#This Row],[corals.mn.ssp126.2100]])</f>
        <v>5.78531798960634</v>
      </c>
      <c r="AE354" s="5">
        <v>0.52580745195989975</v>
      </c>
      <c r="AF354" s="5">
        <v>0.29330003182186559</v>
      </c>
      <c r="AG354" s="8">
        <f>IF(Table1[[#This Row],[mangrove.mn.ssp126.2100]]="","",(Table1[[#This Row],[mangrove.sd.ssp126.2100]]/Table1[[#This Row],[mangrove.mn.ssp126.2100]])^-1)</f>
        <v>1.7927289291234938</v>
      </c>
      <c r="AH354" s="6">
        <f>IF(Table1[[#This Row],[mangrove.weights.ssp126.2100]]="","",Table1[[#This Row],[mangrove.weights.ssp126.2100]]*Table1[[#This Row],[mangrove.mn.ssp126.2100]])</f>
        <v>0.94263023027722403</v>
      </c>
      <c r="AI354" s="7">
        <f t="shared" si="31"/>
        <v>0.33275809713983606</v>
      </c>
      <c r="AJ354" s="5">
        <v>0.33178642196311792</v>
      </c>
      <c r="AK354" s="5">
        <v>1.4451553502376621E-3</v>
      </c>
      <c r="AL354" s="6">
        <f>IF(Table1[[#This Row],[seagrass.mn.ssp245.2050]]="","",(Table1[[#This Row],[seagrass.sd.ssp245.2050]]/Table1[[#This Row],[seagrass.mn.ssp245.2050]])^-1)</f>
        <v>229.58529815396952</v>
      </c>
      <c r="AM354" s="6">
        <f>IF(Table1[[#This Row],[seagrass.weights.ssp245.2050]]="","",Table1[[#This Row],[seagrass.weights.ssp245.2050]]*Table1[[#This Row],[seagrass.mn.ssp245.2050]])</f>
        <v>76.173284609841161</v>
      </c>
      <c r="AN354" s="5">
        <v>0.31906852510290279</v>
      </c>
      <c r="AO354" s="5">
        <v>8.7879139297787293E-3</v>
      </c>
      <c r="AP354" s="6">
        <f>(Table1[[#This Row],[corals.sd.ssp245.2050]]/Table1[[#This Row],[corals.mn.ssp245.2050]])^-1</f>
        <v>36.307652493239267</v>
      </c>
      <c r="AQ354" s="6">
        <f>Table1[[#This Row],[coral.weights.ssp245.2050]]*Table1[[#This Row],[corals.mn.ssp245.2050]]</f>
        <v>11.584629130966585</v>
      </c>
      <c r="AR354" s="5">
        <v>0.55636074457573426</v>
      </c>
      <c r="AS354" s="5">
        <v>0.29792134193148923</v>
      </c>
      <c r="AT354" s="8">
        <f>(Table1[[#This Row],[mangrove.sd.ssp245.2050]]/Table1[[#This Row],[mangrove.mn.ssp245.2050]])^-1</f>
        <v>1.8674752905203964</v>
      </c>
      <c r="AU354" s="8">
        <f>Table1[[#This Row],[mangrove.mn.ssp245.2050]]*Table1[[#This Row],[mangrove.weights.ssp245.2050]]</f>
        <v>1.0389899431107135</v>
      </c>
      <c r="AV354" s="7">
        <f t="shared" si="32"/>
        <v>0.33162818356350099</v>
      </c>
      <c r="AW354" s="5">
        <v>0.32765511803406022</v>
      </c>
      <c r="AX354" s="5">
        <v>1.4763792088273719E-3</v>
      </c>
      <c r="AY354" s="6">
        <f>(Table1[[#This Row],[seagrass.sd.ssp245.2100]]/Table1[[#This Row],[seagrass.mn.ssp245.2100]])^-1</f>
        <v>221.93154446702306</v>
      </c>
      <c r="AZ354" s="6">
        <f>Table1[[#This Row],[seagrass.weights.ssp245.2100]]*Table1[[#This Row],[seagrass.mn.ssp245.2100]]</f>
        <v>72.717006397823724</v>
      </c>
      <c r="BA354" s="5">
        <v>0.30291175222404731</v>
      </c>
      <c r="BB354" s="5">
        <v>1.6089836178803251E-3</v>
      </c>
      <c r="BC354" s="8">
        <f>(Table1[[#This Row],[corals.sd.ssp245.2100]]/Table1[[#This Row],[corals.mn.ssp245.2100]])^-1</f>
        <v>188.26279451067577</v>
      </c>
      <c r="BD354" s="8">
        <f>Table1[[#This Row],[corals.weights.ssp245.2100]]*Table1[[#This Row],[corals.mn.ssp245.2100]]</f>
        <v>57.027012963824554</v>
      </c>
      <c r="BE354" s="5">
        <v>0.56727050129234924</v>
      </c>
      <c r="BF354" s="5">
        <v>0.30483403200338982</v>
      </c>
      <c r="BG354" s="6">
        <f>(Table1[[#This Row],[mangrove.sd.ssp245.2100]]/Table1[[#This Row],[mangrove.mn.ssp245.2100]])^-1</f>
        <v>1.8609159140277391</v>
      </c>
      <c r="BH354" s="6">
        <f>Table1[[#This Row],[mangrove.weights.ssp245.2100]]*Table1[[#This Row],[mangrove.mn.ssp245.2100]]</f>
        <v>1.0556427034134259</v>
      </c>
      <c r="BI354" s="7">
        <f t="shared" si="33"/>
        <v>0.31743233586338121</v>
      </c>
      <c r="BJ354" s="5">
        <v>0.2944838419887903</v>
      </c>
      <c r="BK354" s="5">
        <v>3.5721328929678559E-3</v>
      </c>
      <c r="BL354" s="6">
        <f>(Table1[[#This Row],[seagrass.sd.ssp370.2050]]/Table1[[#This Row],[seagrass.mn.ssp370.2050]])^-1</f>
        <v>82.43921791614045</v>
      </c>
      <c r="BM354" s="6">
        <f>Table1[[#This Row],[seagrass.mn.ssp370.2050]]*Table1[[#This Row],[seagrass.weights.ssp370.2050]]</f>
        <v>24.277017622496153</v>
      </c>
      <c r="BN354" s="5">
        <v>0.28613499215131699</v>
      </c>
      <c r="BO354" s="5">
        <v>1.7890665735348749E-3</v>
      </c>
      <c r="BP354" s="6">
        <f>(Table1[[#This Row],[corals.sd.ssp370.2050]]/Table1[[#This Row],[corals.mn.ssp370.2050]])^-1</f>
        <v>159.93535197852671</v>
      </c>
      <c r="BQ354" s="6">
        <f>Table1[[#This Row],[corals.weights.ssp370.2050]]*Table1[[#This Row],[corals.mn.ssp370.2050]]</f>
        <v>45.76310068309386</v>
      </c>
      <c r="BR354" s="5">
        <v>0.57935683424658979</v>
      </c>
      <c r="BS354" s="5">
        <v>0.30414466971788068</v>
      </c>
      <c r="BT354" s="6">
        <f>(Table1[[#This Row],[mangrove.sd.ssp370.2050]]/Table1[[#This Row],[mangrove.mn.ssp370.2050]])^-1</f>
        <v>1.9048725554979844</v>
      </c>
      <c r="BU354" s="6">
        <f>Table1[[#This Row],[mangrove.weights.ssp370.2050]]*Table1[[#This Row],[mangrove.mn.ssp370.2050]]</f>
        <v>1.1036009333965238</v>
      </c>
      <c r="BV354" s="7">
        <f t="shared" si="34"/>
        <v>0.29123907654857367</v>
      </c>
      <c r="BW354" s="5">
        <v>0.2944838419887903</v>
      </c>
      <c r="BX354" s="5">
        <v>3.5721328929678559E-3</v>
      </c>
      <c r="BY354" s="8">
        <f>(Table1[[#This Row],[seagrass.sd.ssp370.2100]]/Table1[[#This Row],[seagrass.mn.ssp370.2100]])^-1</f>
        <v>82.43921791614045</v>
      </c>
      <c r="BZ354" s="8">
        <f>Table1[[#This Row],[seagrass.imp.ssp370.2100]]*Table1[[#This Row],[seagrass.mn.ssp370.2100]]</f>
        <v>24.277017622496153</v>
      </c>
      <c r="CA354" s="5">
        <v>0.28613499215131699</v>
      </c>
      <c r="CB354" s="5">
        <v>1.7890665735348749E-3</v>
      </c>
      <c r="CC354" s="8">
        <f>(Table1[[#This Row],[corals.sd.ssp370.2100]]/Table1[[#This Row],[corals.mn.ssp370.2100]])^-1</f>
        <v>159.93535197852671</v>
      </c>
      <c r="CD354" s="8">
        <f>Table1[[#This Row],[corals.weights.ssp370.2100]]*Table1[[#This Row],[corals.mn.ssp370.2100]]</f>
        <v>45.76310068309386</v>
      </c>
      <c r="CE354" s="5">
        <v>0.56837130851185613</v>
      </c>
      <c r="CF354" s="5">
        <v>0.30219518349766261</v>
      </c>
      <c r="CG354" s="12">
        <f>(Table1[[#This Row],[mangrove.sd.ssp370.2100]]/Table1[[#This Row],[mangrove.mn.ssp370.2100]])^-1</f>
        <v>1.8808086281635006</v>
      </c>
      <c r="CH354" s="17">
        <f>Table1[[#This Row],[mangrove.weights.ssp370.2100]]*Table1[[#This Row],[mangrove.mn.ssp370.2100]]</f>
        <v>1.0689976610496779</v>
      </c>
      <c r="CI354" s="9">
        <f t="shared" si="35"/>
        <v>0.29112610087311996</v>
      </c>
      <c r="CJ354" s="5"/>
      <c r="CL354" s="5"/>
      <c r="CM354" s="5"/>
      <c r="CP354" s="5"/>
      <c r="CT354" s="5"/>
    </row>
    <row r="355" spans="1:98" x14ac:dyDescent="0.25">
      <c r="A355" s="5" t="s">
        <v>398</v>
      </c>
      <c r="B355" s="5">
        <v>46.83934</v>
      </c>
      <c r="C355" s="5">
        <v>-9.3211019999999998</v>
      </c>
      <c r="E355" s="5">
        <v>0</v>
      </c>
      <c r="G355" s="5">
        <v>0</v>
      </c>
      <c r="I355" s="5">
        <v>0</v>
      </c>
      <c r="L355" s="6" t="str">
        <f>IF(Table1[[#This Row],[seagrass.mn.ssp126.2050]]="","",(Table1[[#This Row],[seagrass.sd.ssp126.2050]]/Table1[[#This Row],[seagrass.mn.ssp126.2050]])^-1)</f>
        <v/>
      </c>
      <c r="M355" s="6" t="str">
        <f>IF(Table1[[#This Row],[seagrass.weights.ssp126.2050]]="","",Table1[[#This Row],[seagrass.weights.ssp126.2050]]*Table1[[#This Row],[seagrass.mn.ssp126.2050]])</f>
        <v/>
      </c>
      <c r="P355" s="6" t="str">
        <f>IF(Table1[[#This Row],[corals.mn.ssp126.2050]]="","",(Table1[[#This Row],[corals.sd.ssp126.2050]]/Table1[[#This Row],[corals.mn.ssp126.2050]])^-1)</f>
        <v/>
      </c>
      <c r="Q355" s="6" t="str">
        <f>IF(Table1[[#This Row],[coral.weights.ssp126.2050]]="","",Table1[[#This Row],[coral.weights.ssp126.2050]]*Table1[[#This Row],[corals.mn.ssp126.2050]])</f>
        <v/>
      </c>
      <c r="T355" s="6" t="str">
        <f>IF(Table1[[#This Row],[mangrove.mn.ssp126.2050]]="","",(Table1[[#This Row],[mangrove.sd.ssp126.2050]]/Table1[[#This Row],[mangrove.mn.ssp126.2050]])^-1)</f>
        <v/>
      </c>
      <c r="U355" s="6" t="str">
        <f>IF(Table1[[#This Row],[mangrove.weights.ssp126.2050]]="","",Table1[[#This Row],[mangrove.weights.ssp126.2050]]*Table1[[#This Row],[mangrove.mn.ssp126.2050]])</f>
        <v/>
      </c>
      <c r="V355" s="7" t="e">
        <f t="shared" si="30"/>
        <v>#DIV/0!</v>
      </c>
      <c r="Y355" s="6" t="str">
        <f>IF(Table1[[#This Row],[seagrass.mn.ssp126.2100]]="", "", (Table1[[#This Row],[seagrass.sd.ssp126.2100]]/Table1[[#This Row],[seagrass.mn.ssp126.2100]])^-1)</f>
        <v/>
      </c>
      <c r="Z355" s="6" t="str">
        <f>IF(Table1[[#This Row],[seagrass.weights.ssp126.2100]]="","", Table1[[#This Row],[seagrass.weights.ssp126.2100]]*Table1[[#This Row],[seagrass.mn.ssp126.2100]])</f>
        <v/>
      </c>
      <c r="AC355" s="6" t="str">
        <f>IF(Table1[[#This Row],[corals.mn.ssp126.2100]]="","",(Table1[[#This Row],[corals.sd.ssp126.2100]]/Table1[[#This Row],[corals.mn.ssp126.2100]])^-1)</f>
        <v/>
      </c>
      <c r="AD355" s="6" t="str">
        <f>IF( Table1[[#This Row],[Coral.weights.ssp126.2100]]="","", Table1[[#This Row],[Coral.weights.ssp126.2100]]*Table1[[#This Row],[corals.mn.ssp126.2100]])</f>
        <v/>
      </c>
      <c r="AG355" s="8" t="str">
        <f>IF(Table1[[#This Row],[mangrove.mn.ssp126.2100]]="","",(Table1[[#This Row],[mangrove.sd.ssp126.2100]]/Table1[[#This Row],[mangrove.mn.ssp126.2100]])^-1)</f>
        <v/>
      </c>
      <c r="AH355" s="6" t="str">
        <f>IF(Table1[[#This Row],[mangrove.weights.ssp126.2100]]="","",Table1[[#This Row],[mangrove.weights.ssp126.2100]]*Table1[[#This Row],[mangrove.mn.ssp126.2100]])</f>
        <v/>
      </c>
      <c r="AI355" s="7" t="e">
        <f t="shared" si="31"/>
        <v>#DIV/0!</v>
      </c>
      <c r="AL355" s="6" t="str">
        <f>IF(Table1[[#This Row],[seagrass.mn.ssp245.2050]]="","",(Table1[[#This Row],[seagrass.sd.ssp245.2050]]/Table1[[#This Row],[seagrass.mn.ssp245.2050]])^-1)</f>
        <v/>
      </c>
      <c r="AM355" s="6" t="str">
        <f>IF(Table1[[#This Row],[seagrass.weights.ssp245.2050]]="","",Table1[[#This Row],[seagrass.weights.ssp245.2050]]*Table1[[#This Row],[seagrass.mn.ssp245.2050]])</f>
        <v/>
      </c>
      <c r="AS355" s="5"/>
      <c r="AT355" s="8"/>
      <c r="AU355" s="8"/>
      <c r="AV355" s="7" t="e">
        <f t="shared" si="32"/>
        <v>#DIV/0!</v>
      </c>
      <c r="AX355" s="5"/>
      <c r="AY355" s="6"/>
      <c r="AZ355" s="6"/>
      <c r="BB355" s="5"/>
      <c r="BC355" s="8"/>
      <c r="BD355" s="8"/>
      <c r="BE355" s="5"/>
      <c r="BF355" s="5"/>
      <c r="BG355" s="6"/>
      <c r="BH355" s="6"/>
      <c r="BI355" s="7" t="e">
        <f t="shared" si="33"/>
        <v>#DIV/0!</v>
      </c>
      <c r="BK355" s="5"/>
      <c r="BL355" s="6"/>
      <c r="BM355" s="6"/>
      <c r="BO355" s="5"/>
      <c r="BP355" s="6"/>
      <c r="BQ355" s="6"/>
      <c r="BR355" s="5"/>
      <c r="BS355" s="5"/>
      <c r="BT355" s="6"/>
      <c r="BU355" s="6"/>
      <c r="BV355" s="7" t="e">
        <f t="shared" si="34"/>
        <v>#DIV/0!</v>
      </c>
      <c r="BX355" s="5"/>
      <c r="BY355" s="8"/>
      <c r="BZ355" s="8"/>
      <c r="CA355" s="5"/>
      <c r="CB355" s="5"/>
      <c r="CC355" s="8"/>
      <c r="CD355" s="8"/>
      <c r="CE355" s="5"/>
      <c r="CF355" s="5"/>
      <c r="CG355" s="12"/>
      <c r="CH355" s="17"/>
      <c r="CI355" s="9" t="e">
        <f t="shared" si="35"/>
        <v>#DIV/0!</v>
      </c>
      <c r="CJ355" s="5"/>
      <c r="CL355" s="5"/>
      <c r="CM355" s="5"/>
      <c r="CP355" s="5"/>
      <c r="CT355" s="5"/>
    </row>
    <row r="356" spans="1:98" x14ac:dyDescent="0.25">
      <c r="A356" s="5" t="s">
        <v>399</v>
      </c>
      <c r="B356" s="5">
        <v>39.33934</v>
      </c>
      <c r="C356" s="5">
        <v>-9.3211019999999998</v>
      </c>
      <c r="E356" s="5">
        <v>0</v>
      </c>
      <c r="G356" s="5">
        <v>0</v>
      </c>
      <c r="I356" s="5">
        <v>0</v>
      </c>
      <c r="L356" s="6" t="str">
        <f>IF(Table1[[#This Row],[seagrass.mn.ssp126.2050]]="","",(Table1[[#This Row],[seagrass.sd.ssp126.2050]]/Table1[[#This Row],[seagrass.mn.ssp126.2050]])^-1)</f>
        <v/>
      </c>
      <c r="M356" s="6" t="str">
        <f>IF(Table1[[#This Row],[seagrass.weights.ssp126.2050]]="","",Table1[[#This Row],[seagrass.weights.ssp126.2050]]*Table1[[#This Row],[seagrass.mn.ssp126.2050]])</f>
        <v/>
      </c>
      <c r="P356" s="6" t="str">
        <f>IF(Table1[[#This Row],[corals.mn.ssp126.2050]]="","",(Table1[[#This Row],[corals.sd.ssp126.2050]]/Table1[[#This Row],[corals.mn.ssp126.2050]])^-1)</f>
        <v/>
      </c>
      <c r="Q356" s="6" t="str">
        <f>IF(Table1[[#This Row],[coral.weights.ssp126.2050]]="","",Table1[[#This Row],[coral.weights.ssp126.2050]]*Table1[[#This Row],[corals.mn.ssp126.2050]])</f>
        <v/>
      </c>
      <c r="T356" s="6" t="str">
        <f>IF(Table1[[#This Row],[mangrove.mn.ssp126.2050]]="","",(Table1[[#This Row],[mangrove.sd.ssp126.2050]]/Table1[[#This Row],[mangrove.mn.ssp126.2050]])^-1)</f>
        <v/>
      </c>
      <c r="U356" s="6" t="str">
        <f>IF(Table1[[#This Row],[mangrove.weights.ssp126.2050]]="","",Table1[[#This Row],[mangrove.weights.ssp126.2050]]*Table1[[#This Row],[mangrove.mn.ssp126.2050]])</f>
        <v/>
      </c>
      <c r="V356" s="7" t="e">
        <f t="shared" si="30"/>
        <v>#DIV/0!</v>
      </c>
      <c r="Y356" s="6" t="str">
        <f>IF(Table1[[#This Row],[seagrass.mn.ssp126.2100]]="", "", (Table1[[#This Row],[seagrass.sd.ssp126.2100]]/Table1[[#This Row],[seagrass.mn.ssp126.2100]])^-1)</f>
        <v/>
      </c>
      <c r="Z356" s="6" t="str">
        <f>IF(Table1[[#This Row],[seagrass.weights.ssp126.2100]]="","", Table1[[#This Row],[seagrass.weights.ssp126.2100]]*Table1[[#This Row],[seagrass.mn.ssp126.2100]])</f>
        <v/>
      </c>
      <c r="AC356" s="6" t="str">
        <f>IF(Table1[[#This Row],[corals.mn.ssp126.2100]]="","",(Table1[[#This Row],[corals.sd.ssp126.2100]]/Table1[[#This Row],[corals.mn.ssp126.2100]])^-1)</f>
        <v/>
      </c>
      <c r="AD356" s="6" t="str">
        <f>IF( Table1[[#This Row],[Coral.weights.ssp126.2100]]="","", Table1[[#This Row],[Coral.weights.ssp126.2100]]*Table1[[#This Row],[corals.mn.ssp126.2100]])</f>
        <v/>
      </c>
      <c r="AG356" s="8" t="str">
        <f>IF(Table1[[#This Row],[mangrove.mn.ssp126.2100]]="","",(Table1[[#This Row],[mangrove.sd.ssp126.2100]]/Table1[[#This Row],[mangrove.mn.ssp126.2100]])^-1)</f>
        <v/>
      </c>
      <c r="AH356" s="6" t="str">
        <f>IF(Table1[[#This Row],[mangrove.weights.ssp126.2100]]="","",Table1[[#This Row],[mangrove.weights.ssp126.2100]]*Table1[[#This Row],[mangrove.mn.ssp126.2100]])</f>
        <v/>
      </c>
      <c r="AI356" s="7" t="e">
        <f t="shared" si="31"/>
        <v>#DIV/0!</v>
      </c>
      <c r="AL356" s="6" t="str">
        <f>IF(Table1[[#This Row],[seagrass.mn.ssp245.2050]]="","",(Table1[[#This Row],[seagrass.sd.ssp245.2050]]/Table1[[#This Row],[seagrass.mn.ssp245.2050]])^-1)</f>
        <v/>
      </c>
      <c r="AM356" s="6" t="str">
        <f>IF(Table1[[#This Row],[seagrass.weights.ssp245.2050]]="","",Table1[[#This Row],[seagrass.weights.ssp245.2050]]*Table1[[#This Row],[seagrass.mn.ssp245.2050]])</f>
        <v/>
      </c>
      <c r="AS356" s="5"/>
      <c r="AT356" s="8"/>
      <c r="AU356" s="8"/>
      <c r="AV356" s="7" t="e">
        <f t="shared" si="32"/>
        <v>#DIV/0!</v>
      </c>
      <c r="AX356" s="5"/>
      <c r="AY356" s="6"/>
      <c r="AZ356" s="6"/>
      <c r="BB356" s="5"/>
      <c r="BC356" s="8"/>
      <c r="BD356" s="8"/>
      <c r="BE356" s="5"/>
      <c r="BF356" s="5"/>
      <c r="BG356" s="6"/>
      <c r="BH356" s="6"/>
      <c r="BI356" s="7" t="e">
        <f t="shared" si="33"/>
        <v>#DIV/0!</v>
      </c>
      <c r="BK356" s="5"/>
      <c r="BL356" s="6"/>
      <c r="BM356" s="6"/>
      <c r="BO356" s="5"/>
      <c r="BP356" s="6"/>
      <c r="BQ356" s="6"/>
      <c r="BR356" s="5"/>
      <c r="BS356" s="5"/>
      <c r="BT356" s="6"/>
      <c r="BU356" s="6"/>
      <c r="BV356" s="7" t="e">
        <f t="shared" si="34"/>
        <v>#DIV/0!</v>
      </c>
      <c r="BX356" s="5"/>
      <c r="BY356" s="8"/>
      <c r="BZ356" s="8"/>
      <c r="CA356" s="5"/>
      <c r="CB356" s="5"/>
      <c r="CC356" s="8"/>
      <c r="CD356" s="8"/>
      <c r="CE356" s="5"/>
      <c r="CF356" s="5"/>
      <c r="CG356" s="12"/>
      <c r="CH356" s="17"/>
      <c r="CI356" s="9" t="e">
        <f t="shared" si="35"/>
        <v>#DIV/0!</v>
      </c>
      <c r="CJ356" s="5"/>
      <c r="CL356" s="5"/>
      <c r="CM356" s="5"/>
      <c r="CP356" s="5"/>
      <c r="CT356" s="5"/>
    </row>
    <row r="357" spans="1:98" x14ac:dyDescent="0.25">
      <c r="A357" s="5" t="s">
        <v>400</v>
      </c>
      <c r="B357" s="5">
        <v>39.58934</v>
      </c>
      <c r="C357" s="5">
        <v>-9.3211019999999998</v>
      </c>
      <c r="D357" s="5">
        <v>10820000</v>
      </c>
      <c r="E357" s="5">
        <v>1</v>
      </c>
      <c r="F357" s="5">
        <v>7480000</v>
      </c>
      <c r="G357" s="5">
        <v>1</v>
      </c>
      <c r="H357" s="5">
        <v>21070000</v>
      </c>
      <c r="I357" s="5">
        <v>1</v>
      </c>
      <c r="J357" s="5">
        <v>0.6910023373547588</v>
      </c>
      <c r="K357" s="28">
        <f>NonZeroMin!$C$2</f>
        <v>9.6277348665939669E-4</v>
      </c>
      <c r="L357" s="6">
        <f>IF(Table1[[#This Row],[seagrass.mn.ssp126.2050]]="","",(Table1[[#This Row],[seagrass.sd.ssp126.2050]]/Table1[[#This Row],[seagrass.mn.ssp126.2050]])^-1)</f>
        <v>717.72057179553065</v>
      </c>
      <c r="M357" s="6">
        <f>IF(Table1[[#This Row],[seagrass.weights.ssp126.2050]]="","",Table1[[#This Row],[seagrass.weights.ssp126.2050]]*Table1[[#This Row],[seagrass.mn.ssp126.2050]])</f>
        <v>495.94659267830565</v>
      </c>
      <c r="N357" s="5">
        <v>0.69595052454893147</v>
      </c>
      <c r="O357" s="5">
        <f>NonZeroMin!$C$3</f>
        <v>8.8608041434714289E-4</v>
      </c>
      <c r="P357" s="6">
        <f>IF(Table1[[#This Row],[corals.mn.ssp126.2050]]="","",(Table1[[#This Row],[corals.sd.ssp126.2050]]/Table1[[#This Row],[corals.mn.ssp126.2050]])^-1)</f>
        <v>785.42591990559049</v>
      </c>
      <c r="Q357" s="6">
        <f>IF(Table1[[#This Row],[coral.weights.ssp126.2050]]="","",Table1[[#This Row],[coral.weights.ssp126.2050]]*Table1[[#This Row],[corals.mn.ssp126.2050]])</f>
        <v>546.61758095262269</v>
      </c>
      <c r="R357" s="5">
        <v>0.52056411784319179</v>
      </c>
      <c r="S357" s="5">
        <v>0.16488882953448161</v>
      </c>
      <c r="T357" s="6">
        <f>IF(Table1[[#This Row],[mangrove.mn.ssp126.2050]]="","",(Table1[[#This Row],[mangrove.sd.ssp126.2050]]/Table1[[#This Row],[mangrove.mn.ssp126.2050]])^-1)</f>
        <v>3.1570611503087371</v>
      </c>
      <c r="U357" s="6">
        <f>IF(Table1[[#This Row],[mangrove.weights.ssp126.2050]]="","",Table1[[#This Row],[mangrove.weights.ssp126.2050]]*Table1[[#This Row],[mangrove.mn.ssp126.2050]])</f>
        <v>1.64345275268748</v>
      </c>
      <c r="V357" s="7">
        <f t="shared" si="30"/>
        <v>0.69322522967361577</v>
      </c>
      <c r="W357" s="5">
        <v>0.6910023373547588</v>
      </c>
      <c r="X357" s="5">
        <f>NonZeroMin!$C$5</f>
        <v>9.4124857450742275E-4</v>
      </c>
      <c r="Y357" s="6">
        <f>IF(Table1[[#This Row],[seagrass.mn.ssp126.2100]]="", "", (Table1[[#This Row],[seagrass.sd.ssp126.2100]]/Table1[[#This Row],[seagrass.mn.ssp126.2100]])^-1)</f>
        <v>734.13374114948999</v>
      </c>
      <c r="Z357" s="6">
        <f>IF(Table1[[#This Row],[seagrass.weights.ssp126.2100]]="","", Table1[[#This Row],[seagrass.weights.ssp126.2100]]*Table1[[#This Row],[seagrass.mn.ssp126.2100]])</f>
        <v>507.28813106529105</v>
      </c>
      <c r="AA357" s="5">
        <v>0.69595052454893147</v>
      </c>
      <c r="AB357" s="5">
        <f>NonZeroMin!$C$6</f>
        <v>9.0900273914041208E-4</v>
      </c>
      <c r="AC357" s="6">
        <f>IF(Table1[[#This Row],[corals.mn.ssp126.2100]]="","",(Table1[[#This Row],[corals.sd.ssp126.2100]]/Table1[[#This Row],[corals.mn.ssp126.2100]])^-1)</f>
        <v>765.61983213279314</v>
      </c>
      <c r="AD357" s="6">
        <f>IF( Table1[[#This Row],[Coral.weights.ssp126.2100]]="","", Table1[[#This Row],[Coral.weights.ssp126.2100]]*Table1[[#This Row],[corals.mn.ssp126.2100]])</f>
        <v>532.83352377788219</v>
      </c>
      <c r="AE357" s="5">
        <v>0.55617048001887692</v>
      </c>
      <c r="AF357" s="5">
        <v>0.14113228891173721</v>
      </c>
      <c r="AG357" s="8">
        <f>IF(Table1[[#This Row],[mangrove.mn.ssp126.2100]]="","",(Table1[[#This Row],[mangrove.sd.ssp126.2100]]/Table1[[#This Row],[mangrove.mn.ssp126.2100]])^-1)</f>
        <v>3.9407741793708215</v>
      </c>
      <c r="AH357" s="6">
        <f>IF(Table1[[#This Row],[mangrove.weights.ssp126.2100]]="","",Table1[[#This Row],[mangrove.weights.ssp126.2100]]*Table1[[#This Row],[mangrove.mn.ssp126.2100]])</f>
        <v>2.1917422669866657</v>
      </c>
      <c r="AI357" s="7">
        <f t="shared" si="31"/>
        <v>0.69316839480687098</v>
      </c>
      <c r="AJ357" s="5">
        <v>0.6910023373547588</v>
      </c>
      <c r="AK357" s="5">
        <f>NonZeroMin!$C$9</f>
        <v>9.4246577305150765E-4</v>
      </c>
      <c r="AL357" s="6">
        <f>IF(Table1[[#This Row],[seagrass.mn.ssp245.2050]]="","",(Table1[[#This Row],[seagrass.sd.ssp245.2050]]/Table1[[#This Row],[seagrass.mn.ssp245.2050]])^-1)</f>
        <v>733.18560430840614</v>
      </c>
      <c r="AM357" s="6">
        <f>IF(Table1[[#This Row],[seagrass.weights.ssp245.2050]]="","",Table1[[#This Row],[seagrass.weights.ssp245.2050]]*Table1[[#This Row],[seagrass.mn.ssp245.2050]])</f>
        <v>506.63296629196998</v>
      </c>
      <c r="AN357" s="5">
        <v>0.69595052454893147</v>
      </c>
      <c r="AO357" s="5">
        <f>NonZeroMin!$C$10</f>
        <v>8.871730941705804E-4</v>
      </c>
      <c r="AP357" s="6">
        <f>(Table1[[#This Row],[corals.sd.ssp245.2050]]/Table1[[#This Row],[corals.mn.ssp245.2050]])^-1</f>
        <v>784.45855619593237</v>
      </c>
      <c r="AQ357" s="6">
        <f>Table1[[#This Row],[coral.weights.ssp245.2050]]*Table1[[#This Row],[corals.mn.ssp245.2050]]</f>
        <v>545.94434367145652</v>
      </c>
      <c r="AR357" s="5">
        <v>0.473268682340237</v>
      </c>
      <c r="AS357" s="5">
        <v>8.2952195552501662E-2</v>
      </c>
      <c r="AT357" s="8">
        <f>(Table1[[#This Row],[mangrove.sd.ssp245.2050]]/Table1[[#This Row],[mangrove.mn.ssp245.2050]])^-1</f>
        <v>5.7053183365194755</v>
      </c>
      <c r="AU357" s="8">
        <f>Table1[[#This Row],[mangrove.mn.ssp245.2050]]*Table1[[#This Row],[mangrove.weights.ssp245.2050]]</f>
        <v>2.7001484914561651</v>
      </c>
      <c r="AV357" s="7">
        <f t="shared" si="32"/>
        <v>0.69273497192375111</v>
      </c>
      <c r="AW357" s="5">
        <v>0.6910023373547588</v>
      </c>
      <c r="AX357" s="5">
        <f>NonZeroMin!$C$12</f>
        <v>9.4048968592101831E-4</v>
      </c>
      <c r="AY357" s="6">
        <f>(Table1[[#This Row],[seagrass.sd.ssp245.2100]]/Table1[[#This Row],[seagrass.mn.ssp245.2100]])^-1</f>
        <v>734.72611948749079</v>
      </c>
      <c r="AZ357" s="6">
        <f>Table1[[#This Row],[seagrass.weights.ssp245.2100]]*Table1[[#This Row],[seagrass.mn.ssp245.2100]]</f>
        <v>507.69746588144795</v>
      </c>
      <c r="BA357" s="5">
        <v>0.69595052454893147</v>
      </c>
      <c r="BB357" s="5">
        <f>NonZeroMin!$C$13</f>
        <v>8.8505487379242798E-4</v>
      </c>
      <c r="BC357" s="8">
        <f>(Table1[[#This Row],[corals.sd.ssp245.2100]]/Table1[[#This Row],[corals.mn.ssp245.2100]])^-1</f>
        <v>786.33601729891473</v>
      </c>
      <c r="BD357" s="8">
        <f>Table1[[#This Row],[corals.weights.ssp245.2100]]*Table1[[#This Row],[corals.mn.ssp245.2100]]</f>
        <v>547.25096371089739</v>
      </c>
      <c r="BE357" s="5">
        <v>0.4864422105831111</v>
      </c>
      <c r="BF357" s="5">
        <v>7.597693098027497E-2</v>
      </c>
      <c r="BG357" s="6">
        <f>(Table1[[#This Row],[mangrove.sd.ssp245.2100]]/Table1[[#This Row],[mangrove.mn.ssp245.2100]])^-1</f>
        <v>6.4024988151916871</v>
      </c>
      <c r="BH357" s="6">
        <f>Table1[[#This Row],[mangrove.weights.ssp245.2100]]*Table1[[#This Row],[mangrove.mn.ssp245.2100]]</f>
        <v>3.1144456769175939</v>
      </c>
      <c r="BI357" s="7">
        <f t="shared" si="33"/>
        <v>0.6926922238383223</v>
      </c>
      <c r="BJ357" s="5">
        <v>0.6910023373547588</v>
      </c>
      <c r="BK357" s="5">
        <f>NonZeroMin!$C$16</f>
        <v>9.4033807947367773E-4</v>
      </c>
      <c r="BL357" s="6">
        <f>(Table1[[#This Row],[seagrass.sd.ssp370.2050]]/Table1[[#This Row],[seagrass.mn.ssp370.2050]])^-1</f>
        <v>734.84457605026898</v>
      </c>
      <c r="BM357" s="6">
        <f>Table1[[#This Row],[seagrass.mn.ssp370.2050]]*Table1[[#This Row],[seagrass.weights.ssp370.2050]]</f>
        <v>507.77931964320265</v>
      </c>
      <c r="BN357" s="5">
        <v>0.69595052454893147</v>
      </c>
      <c r="BO357" s="5">
        <f>NonZeroMin!$C$17</f>
        <v>8.8537505761509139E-4</v>
      </c>
      <c r="BP357" s="6">
        <f>(Table1[[#This Row],[corals.sd.ssp370.2050]]/Table1[[#This Row],[corals.mn.ssp370.2050]])^-1</f>
        <v>786.05164959536228</v>
      </c>
      <c r="BQ357" s="6">
        <f>Table1[[#This Row],[corals.weights.ssp370.2050]]*Table1[[#This Row],[corals.mn.ssp370.2050]]</f>
        <v>547.0530578584453</v>
      </c>
      <c r="BR357" s="5">
        <v>0.45008054294288852</v>
      </c>
      <c r="BS357" s="5">
        <v>0.1132639695263967</v>
      </c>
      <c r="BT357" s="6">
        <f>(Table1[[#This Row],[mangrove.sd.ssp370.2050]]/Table1[[#This Row],[mangrove.mn.ssp370.2050]])^-1</f>
        <v>3.9737309651503527</v>
      </c>
      <c r="BU357" s="6">
        <f>Table1[[#This Row],[mangrove.weights.ssp370.2050]]*Table1[[#This Row],[mangrove.mn.ssp370.2050]]</f>
        <v>1.7884989903038391</v>
      </c>
      <c r="BV357" s="7">
        <f t="shared" si="34"/>
        <v>0.69292523727100419</v>
      </c>
      <c r="BW357" s="5">
        <v>0.6910023373547588</v>
      </c>
      <c r="BX357" s="5">
        <f>NonZeroMin!$C$19</f>
        <v>9.4033807947367773E-4</v>
      </c>
      <c r="BY357" s="8">
        <f>(Table1[[#This Row],[seagrass.sd.ssp370.2100]]/Table1[[#This Row],[seagrass.mn.ssp370.2100]])^-1</f>
        <v>734.84457605026898</v>
      </c>
      <c r="BZ357" s="8">
        <f>Table1[[#This Row],[seagrass.imp.ssp370.2100]]*Table1[[#This Row],[seagrass.mn.ssp370.2100]]</f>
        <v>507.77931964320265</v>
      </c>
      <c r="CA357" s="5">
        <v>0.69595052454893147</v>
      </c>
      <c r="CB357" s="5">
        <f>NonZeroMin!$C$20</f>
        <v>8.8537505761509139E-4</v>
      </c>
      <c r="CC357" s="8">
        <f>(Table1[[#This Row],[corals.sd.ssp370.2100]]/Table1[[#This Row],[corals.mn.ssp370.2100]])^-1</f>
        <v>786.05164959536228</v>
      </c>
      <c r="CD357" s="8">
        <f>Table1[[#This Row],[corals.weights.ssp370.2100]]*Table1[[#This Row],[corals.mn.ssp370.2100]]</f>
        <v>547.0530578584453</v>
      </c>
      <c r="CE357" s="5">
        <v>0.45180398552240197</v>
      </c>
      <c r="CF357" s="5">
        <v>0.11515363154245541</v>
      </c>
      <c r="CG357" s="12">
        <f>(Table1[[#This Row],[mangrove.sd.ssp370.2100]]/Table1[[#This Row],[mangrove.mn.ssp370.2100]])^-1</f>
        <v>3.9234888163803037</v>
      </c>
      <c r="CH357" s="17">
        <f>Table1[[#This Row],[mangrove.weights.ssp370.2100]]*Table1[[#This Row],[mangrove.mn.ssp370.2100]]</f>
        <v>1.7726478843931928</v>
      </c>
      <c r="CI357" s="9">
        <f t="shared" si="35"/>
        <v>0.69293767346052026</v>
      </c>
      <c r="CJ357" s="5"/>
      <c r="CL357" s="5"/>
      <c r="CM357" s="5"/>
      <c r="CP357" s="5"/>
      <c r="CT357" s="5"/>
    </row>
    <row r="358" spans="1:98" x14ac:dyDescent="0.25">
      <c r="A358" s="5" t="s">
        <v>401</v>
      </c>
      <c r="B358" s="5">
        <v>39.83934</v>
      </c>
      <c r="C358" s="5">
        <v>-9.3211019999999998</v>
      </c>
      <c r="E358" s="5">
        <v>0</v>
      </c>
      <c r="G358" s="5">
        <v>0</v>
      </c>
      <c r="I358" s="5">
        <v>0</v>
      </c>
      <c r="L358" s="6" t="str">
        <f>IF(Table1[[#This Row],[seagrass.mn.ssp126.2050]]="","",(Table1[[#This Row],[seagrass.sd.ssp126.2050]]/Table1[[#This Row],[seagrass.mn.ssp126.2050]])^-1)</f>
        <v/>
      </c>
      <c r="M358" s="6" t="str">
        <f>IF(Table1[[#This Row],[seagrass.weights.ssp126.2050]]="","",Table1[[#This Row],[seagrass.weights.ssp126.2050]]*Table1[[#This Row],[seagrass.mn.ssp126.2050]])</f>
        <v/>
      </c>
      <c r="P358" s="6" t="str">
        <f>IF(Table1[[#This Row],[corals.mn.ssp126.2050]]="","",(Table1[[#This Row],[corals.sd.ssp126.2050]]/Table1[[#This Row],[corals.mn.ssp126.2050]])^-1)</f>
        <v/>
      </c>
      <c r="Q358" s="6" t="str">
        <f>IF(Table1[[#This Row],[coral.weights.ssp126.2050]]="","",Table1[[#This Row],[coral.weights.ssp126.2050]]*Table1[[#This Row],[corals.mn.ssp126.2050]])</f>
        <v/>
      </c>
      <c r="T358" s="6" t="str">
        <f>IF(Table1[[#This Row],[mangrove.mn.ssp126.2050]]="","",(Table1[[#This Row],[mangrove.sd.ssp126.2050]]/Table1[[#This Row],[mangrove.mn.ssp126.2050]])^-1)</f>
        <v/>
      </c>
      <c r="U358" s="6" t="str">
        <f>IF(Table1[[#This Row],[mangrove.weights.ssp126.2050]]="","",Table1[[#This Row],[mangrove.weights.ssp126.2050]]*Table1[[#This Row],[mangrove.mn.ssp126.2050]])</f>
        <v/>
      </c>
      <c r="V358" s="7" t="e">
        <f t="shared" si="30"/>
        <v>#DIV/0!</v>
      </c>
      <c r="Y358" s="6" t="str">
        <f>IF(Table1[[#This Row],[seagrass.mn.ssp126.2100]]="", "", (Table1[[#This Row],[seagrass.sd.ssp126.2100]]/Table1[[#This Row],[seagrass.mn.ssp126.2100]])^-1)</f>
        <v/>
      </c>
      <c r="Z358" s="6" t="str">
        <f>IF(Table1[[#This Row],[seagrass.weights.ssp126.2100]]="","", Table1[[#This Row],[seagrass.weights.ssp126.2100]]*Table1[[#This Row],[seagrass.mn.ssp126.2100]])</f>
        <v/>
      </c>
      <c r="AC358" s="6" t="str">
        <f>IF(Table1[[#This Row],[corals.mn.ssp126.2100]]="","",(Table1[[#This Row],[corals.sd.ssp126.2100]]/Table1[[#This Row],[corals.mn.ssp126.2100]])^-1)</f>
        <v/>
      </c>
      <c r="AD358" s="6" t="str">
        <f>IF( Table1[[#This Row],[Coral.weights.ssp126.2100]]="","", Table1[[#This Row],[Coral.weights.ssp126.2100]]*Table1[[#This Row],[corals.mn.ssp126.2100]])</f>
        <v/>
      </c>
      <c r="AG358" s="8" t="str">
        <f>IF(Table1[[#This Row],[mangrove.mn.ssp126.2100]]="","",(Table1[[#This Row],[mangrove.sd.ssp126.2100]]/Table1[[#This Row],[mangrove.mn.ssp126.2100]])^-1)</f>
        <v/>
      </c>
      <c r="AH358" s="6" t="str">
        <f>IF(Table1[[#This Row],[mangrove.weights.ssp126.2100]]="","",Table1[[#This Row],[mangrove.weights.ssp126.2100]]*Table1[[#This Row],[mangrove.mn.ssp126.2100]])</f>
        <v/>
      </c>
      <c r="AI358" s="7" t="e">
        <f t="shared" si="31"/>
        <v>#DIV/0!</v>
      </c>
      <c r="AL358" s="6" t="str">
        <f>IF(Table1[[#This Row],[seagrass.mn.ssp245.2050]]="","",(Table1[[#This Row],[seagrass.sd.ssp245.2050]]/Table1[[#This Row],[seagrass.mn.ssp245.2050]])^-1)</f>
        <v/>
      </c>
      <c r="AM358" s="6" t="str">
        <f>IF(Table1[[#This Row],[seagrass.weights.ssp245.2050]]="","",Table1[[#This Row],[seagrass.weights.ssp245.2050]]*Table1[[#This Row],[seagrass.mn.ssp245.2050]])</f>
        <v/>
      </c>
      <c r="AS358" s="5"/>
      <c r="AT358" s="8"/>
      <c r="AU358" s="8"/>
      <c r="AV358" s="7" t="e">
        <f t="shared" si="32"/>
        <v>#DIV/0!</v>
      </c>
      <c r="AX358" s="5"/>
      <c r="AY358" s="6"/>
      <c r="AZ358" s="6"/>
      <c r="BB358" s="5"/>
      <c r="BC358" s="8"/>
      <c r="BD358" s="8"/>
      <c r="BE358" s="5"/>
      <c r="BF358" s="5"/>
      <c r="BG358" s="6"/>
      <c r="BH358" s="6"/>
      <c r="BI358" s="7" t="e">
        <f t="shared" si="33"/>
        <v>#DIV/0!</v>
      </c>
      <c r="BK358" s="5"/>
      <c r="BL358" s="6"/>
      <c r="BM358" s="6"/>
      <c r="BO358" s="5"/>
      <c r="BP358" s="6"/>
      <c r="BQ358" s="6"/>
      <c r="BR358" s="5"/>
      <c r="BS358" s="5"/>
      <c r="BT358" s="6"/>
      <c r="BU358" s="6"/>
      <c r="BV358" s="7" t="e">
        <f t="shared" si="34"/>
        <v>#DIV/0!</v>
      </c>
      <c r="BX358" s="5"/>
      <c r="BY358" s="8"/>
      <c r="BZ358" s="8"/>
      <c r="CA358" s="5"/>
      <c r="CB358" s="5"/>
      <c r="CC358" s="8"/>
      <c r="CD358" s="8"/>
      <c r="CE358" s="5"/>
      <c r="CF358" s="5"/>
      <c r="CG358" s="12"/>
      <c r="CH358" s="17"/>
      <c r="CI358" s="9" t="e">
        <f t="shared" si="35"/>
        <v>#DIV/0!</v>
      </c>
      <c r="CJ358" s="5"/>
      <c r="CL358" s="5"/>
      <c r="CM358" s="5"/>
      <c r="CP358" s="5"/>
      <c r="CT358" s="5"/>
    </row>
    <row r="359" spans="1:98" x14ac:dyDescent="0.25">
      <c r="A359" s="5" t="s">
        <v>402</v>
      </c>
      <c r="B359" s="5">
        <v>46.08934</v>
      </c>
      <c r="C359" s="5">
        <v>-9.5711019999999998</v>
      </c>
      <c r="D359" s="5">
        <v>60000</v>
      </c>
      <c r="E359" s="5">
        <v>1</v>
      </c>
      <c r="G359" s="5">
        <v>0</v>
      </c>
      <c r="I359" s="5">
        <v>0</v>
      </c>
      <c r="L359" s="6" t="str">
        <f>IF(Table1[[#This Row],[seagrass.mn.ssp126.2050]]="","",(Table1[[#This Row],[seagrass.sd.ssp126.2050]]/Table1[[#This Row],[seagrass.mn.ssp126.2050]])^-1)</f>
        <v/>
      </c>
      <c r="M359" s="6" t="str">
        <f>IF(Table1[[#This Row],[seagrass.weights.ssp126.2050]]="","",Table1[[#This Row],[seagrass.weights.ssp126.2050]]*Table1[[#This Row],[seagrass.mn.ssp126.2050]])</f>
        <v/>
      </c>
      <c r="N359" s="5">
        <v>0.2280714087503444</v>
      </c>
      <c r="O359" s="5">
        <v>6.5373169753763422E-2</v>
      </c>
      <c r="P359" s="6">
        <f>IF(Table1[[#This Row],[corals.mn.ssp126.2050]]="","",(Table1[[#This Row],[corals.sd.ssp126.2050]]/Table1[[#This Row],[corals.mn.ssp126.2050]])^-1)</f>
        <v>3.4887616679656981</v>
      </c>
      <c r="Q359" s="6">
        <f>IF(Table1[[#This Row],[coral.weights.ssp126.2050]]="","",Table1[[#This Row],[coral.weights.ssp126.2050]]*Table1[[#This Row],[corals.mn.ssp126.2050]])</f>
        <v>0.79568678840713802</v>
      </c>
      <c r="T359" s="6" t="str">
        <f>IF(Table1[[#This Row],[mangrove.mn.ssp126.2050]]="","",(Table1[[#This Row],[mangrove.sd.ssp126.2050]]/Table1[[#This Row],[mangrove.mn.ssp126.2050]])^-1)</f>
        <v/>
      </c>
      <c r="U359" s="6" t="str">
        <f>IF(Table1[[#This Row],[mangrove.weights.ssp126.2050]]="","",Table1[[#This Row],[mangrove.weights.ssp126.2050]]*Table1[[#This Row],[mangrove.mn.ssp126.2050]])</f>
        <v/>
      </c>
      <c r="V359" s="7">
        <f t="shared" si="30"/>
        <v>0.2280714087503444</v>
      </c>
      <c r="Y359" s="6" t="str">
        <f>IF(Table1[[#This Row],[seagrass.mn.ssp126.2100]]="", "", (Table1[[#This Row],[seagrass.sd.ssp126.2100]]/Table1[[#This Row],[seagrass.mn.ssp126.2100]])^-1)</f>
        <v/>
      </c>
      <c r="Z359" s="6" t="str">
        <f>IF(Table1[[#This Row],[seagrass.weights.ssp126.2100]]="","", Table1[[#This Row],[seagrass.weights.ssp126.2100]]*Table1[[#This Row],[seagrass.mn.ssp126.2100]])</f>
        <v/>
      </c>
      <c r="AA359" s="5">
        <v>0.22636749638907619</v>
      </c>
      <c r="AB359" s="5">
        <v>7.1623007443560385E-2</v>
      </c>
      <c r="AC359" s="6">
        <f>IF(Table1[[#This Row],[corals.mn.ssp126.2100]]="","",(Table1[[#This Row],[corals.sd.ssp126.2100]]/Table1[[#This Row],[corals.mn.ssp126.2100]])^-1)</f>
        <v>3.1605416257821335</v>
      </c>
      <c r="AD359" s="6">
        <f>IF( Table1[[#This Row],[Coral.weights.ssp126.2100]]="","", Table1[[#This Row],[Coral.weights.ssp126.2100]]*Table1[[#This Row],[corals.mn.ssp126.2100]])</f>
        <v>0.71544389506176209</v>
      </c>
      <c r="AG359" s="8" t="str">
        <f>IF(Table1[[#This Row],[mangrove.mn.ssp126.2100]]="","",(Table1[[#This Row],[mangrove.sd.ssp126.2100]]/Table1[[#This Row],[mangrove.mn.ssp126.2100]])^-1)</f>
        <v/>
      </c>
      <c r="AH359" s="6" t="str">
        <f>IF(Table1[[#This Row],[mangrove.weights.ssp126.2100]]="","",Table1[[#This Row],[mangrove.weights.ssp126.2100]]*Table1[[#This Row],[mangrove.mn.ssp126.2100]])</f>
        <v/>
      </c>
      <c r="AI359" s="7">
        <f t="shared" si="31"/>
        <v>0.22636749638907619</v>
      </c>
      <c r="AL359" s="6" t="str">
        <f>IF(Table1[[#This Row],[seagrass.mn.ssp245.2050]]="","",(Table1[[#This Row],[seagrass.sd.ssp245.2050]]/Table1[[#This Row],[seagrass.mn.ssp245.2050]])^-1)</f>
        <v/>
      </c>
      <c r="AM359" s="6" t="str">
        <f>IF(Table1[[#This Row],[seagrass.weights.ssp245.2050]]="","",Table1[[#This Row],[seagrass.weights.ssp245.2050]]*Table1[[#This Row],[seagrass.mn.ssp245.2050]])</f>
        <v/>
      </c>
      <c r="AN359" s="5">
        <v>0.1941432707359074</v>
      </c>
      <c r="AO359" s="5">
        <v>2.6051070487878091E-2</v>
      </c>
      <c r="AP359" s="6">
        <f>(Table1[[#This Row],[corals.sd.ssp245.2050]]/Table1[[#This Row],[corals.mn.ssp245.2050]])^-1</f>
        <v>7.4524104806458853</v>
      </c>
      <c r="AQ359" s="6">
        <f>Table1[[#This Row],[coral.weights.ssp245.2050]]*Table1[[#This Row],[corals.mn.ssp245.2050]]</f>
        <v>1.4468353455791478</v>
      </c>
      <c r="AS359" s="5"/>
      <c r="AT359" s="8"/>
      <c r="AU359" s="8"/>
      <c r="AV359" s="7">
        <f t="shared" si="32"/>
        <v>0.1941432707359074</v>
      </c>
      <c r="AX359" s="5"/>
      <c r="AY359" s="6"/>
      <c r="AZ359" s="6"/>
      <c r="BA359" s="5">
        <v>0.16520127431154971</v>
      </c>
      <c r="BB359" s="5">
        <v>1.4879093377602071E-2</v>
      </c>
      <c r="BC359" s="8">
        <f>(Table1[[#This Row],[corals.sd.ssp245.2100]]/Table1[[#This Row],[corals.mn.ssp245.2100]])^-1</f>
        <v>11.10291266538</v>
      </c>
      <c r="BD359" s="8">
        <f>Table1[[#This Row],[corals.weights.ssp245.2100]]*Table1[[#This Row],[corals.mn.ssp245.2100]]</f>
        <v>1.8342153208906209</v>
      </c>
      <c r="BE359" s="5"/>
      <c r="BF359" s="5"/>
      <c r="BG359" s="6"/>
      <c r="BH359" s="6"/>
      <c r="BI359" s="7">
        <f t="shared" si="33"/>
        <v>0.16520127431154971</v>
      </c>
      <c r="BK359" s="5"/>
      <c r="BL359" s="6"/>
      <c r="BM359" s="6"/>
      <c r="BN359" s="5">
        <v>0.16570721729034951</v>
      </c>
      <c r="BO359" s="5">
        <v>4.9400345313609061E-3</v>
      </c>
      <c r="BP359" s="6">
        <f>(Table1[[#This Row],[corals.sd.ssp370.2050]]/Table1[[#This Row],[corals.mn.ssp370.2050]])^-1</f>
        <v>33.543736635520972</v>
      </c>
      <c r="BQ359" s="6">
        <f>Table1[[#This Row],[corals.weights.ssp370.2050]]*Table1[[#This Row],[corals.mn.ssp370.2050]]</f>
        <v>5.558439255392531</v>
      </c>
      <c r="BR359" s="5"/>
      <c r="BS359" s="5"/>
      <c r="BT359" s="6"/>
      <c r="BU359" s="6"/>
      <c r="BV359" s="7">
        <f t="shared" si="34"/>
        <v>0.16570721729034951</v>
      </c>
      <c r="BX359" s="5"/>
      <c r="BY359" s="8"/>
      <c r="BZ359" s="8"/>
      <c r="CA359" s="5">
        <v>0.161940257846555</v>
      </c>
      <c r="CB359" s="5">
        <v>1.026731966568452E-2</v>
      </c>
      <c r="CC359" s="8">
        <f>(Table1[[#This Row],[corals.sd.ssp370.2100]]/Table1[[#This Row],[corals.mn.ssp370.2100]])^-1</f>
        <v>15.772398553810731</v>
      </c>
      <c r="CD359" s="8">
        <f>Table1[[#This Row],[corals.weights.ssp370.2100]]*Table1[[#This Row],[corals.mn.ssp370.2100]]</f>
        <v>2.5541862886627409</v>
      </c>
      <c r="CE359" s="5"/>
      <c r="CF359" s="5"/>
      <c r="CG359" s="12"/>
      <c r="CH359" s="17"/>
      <c r="CI359" s="9">
        <f t="shared" si="35"/>
        <v>0.161940257846555</v>
      </c>
      <c r="CJ359" s="5"/>
      <c r="CL359" s="5"/>
      <c r="CM359" s="5"/>
      <c r="CP359" s="5"/>
      <c r="CT359" s="5"/>
    </row>
    <row r="360" spans="1:98" x14ac:dyDescent="0.25">
      <c r="A360" s="5" t="s">
        <v>403</v>
      </c>
      <c r="B360" s="5">
        <v>46.33934</v>
      </c>
      <c r="C360" s="5">
        <v>-9.5711019999999998</v>
      </c>
      <c r="D360" s="5">
        <v>5000000</v>
      </c>
      <c r="E360" s="5">
        <v>1</v>
      </c>
      <c r="F360" s="5">
        <v>1680000</v>
      </c>
      <c r="G360" s="5">
        <v>1</v>
      </c>
      <c r="I360" s="5">
        <v>0</v>
      </c>
      <c r="J360" s="5">
        <v>0.36992671544194122</v>
      </c>
      <c r="K360" s="5">
        <v>9.7271949974724915E-3</v>
      </c>
      <c r="L360" s="6">
        <f>IF(Table1[[#This Row],[seagrass.mn.ssp126.2050]]="","",(Table1[[#This Row],[seagrass.sd.ssp126.2050]]/Table1[[#This Row],[seagrass.mn.ssp126.2050]])^-1)</f>
        <v>38.030153146725524</v>
      </c>
      <c r="M360" s="6">
        <f>IF(Table1[[#This Row],[seagrass.weights.ssp126.2050]]="","",Table1[[#This Row],[seagrass.weights.ssp126.2050]]*Table1[[#This Row],[seagrass.mn.ssp126.2050]])</f>
        <v>14.068369641322178</v>
      </c>
      <c r="N360" s="5">
        <v>0.4007276214771795</v>
      </c>
      <c r="O360" s="5">
        <v>4.3403999818155882E-2</v>
      </c>
      <c r="P360" s="6">
        <f>IF(Table1[[#This Row],[corals.mn.ssp126.2050]]="","",(Table1[[#This Row],[corals.sd.ssp126.2050]]/Table1[[#This Row],[corals.mn.ssp126.2050]])^-1)</f>
        <v>9.2325044501902163</v>
      </c>
      <c r="Q360" s="6">
        <f>IF(Table1[[#This Row],[coral.weights.ssp126.2050]]="","",Table1[[#This Row],[coral.weights.ssp126.2050]]*Table1[[#This Row],[corals.mn.ssp126.2050]])</f>
        <v>3.6997195486022001</v>
      </c>
      <c r="T360" s="6" t="str">
        <f>IF(Table1[[#This Row],[mangrove.mn.ssp126.2050]]="","",(Table1[[#This Row],[mangrove.sd.ssp126.2050]]/Table1[[#This Row],[mangrove.mn.ssp126.2050]])^-1)</f>
        <v/>
      </c>
      <c r="U360" s="6" t="str">
        <f>IF(Table1[[#This Row],[mangrove.weights.ssp126.2050]]="","",Table1[[#This Row],[mangrove.weights.ssp126.2050]]*Table1[[#This Row],[mangrove.mn.ssp126.2050]])</f>
        <v/>
      </c>
      <c r="V360" s="7">
        <f t="shared" si="30"/>
        <v>0.37594350578973545</v>
      </c>
      <c r="W360" s="5">
        <v>0.36470872971162532</v>
      </c>
      <c r="X360" s="5">
        <v>9.9339433676064633E-3</v>
      </c>
      <c r="Y360" s="6">
        <f>IF(Table1[[#This Row],[seagrass.mn.ssp126.2100]]="", "", (Table1[[#This Row],[seagrass.sd.ssp126.2100]]/Table1[[#This Row],[seagrass.mn.ssp126.2100]])^-1)</f>
        <v>36.713389256969378</v>
      </c>
      <c r="Z360" s="6">
        <f>IF(Table1[[#This Row],[seagrass.weights.ssp126.2100]]="","", Table1[[#This Row],[seagrass.weights.ssp126.2100]]*Table1[[#This Row],[seagrass.mn.ssp126.2100]])</f>
        <v>13.389693559317735</v>
      </c>
      <c r="AA360" s="5">
        <v>0.39199002562940433</v>
      </c>
      <c r="AB360" s="5">
        <v>4.0352393624227621E-2</v>
      </c>
      <c r="AC360" s="6">
        <f>IF(Table1[[#This Row],[corals.mn.ssp126.2100]]="","",(Table1[[#This Row],[corals.sd.ssp126.2100]]/Table1[[#This Row],[corals.mn.ssp126.2100]])^-1)</f>
        <v>9.714170348349624</v>
      </c>
      <c r="AD360" s="6">
        <f>IF( Table1[[#This Row],[Coral.weights.ssp126.2100]]="","", Table1[[#This Row],[Coral.weights.ssp126.2100]]*Table1[[#This Row],[corals.mn.ssp126.2100]])</f>
        <v>3.8078578838179689</v>
      </c>
      <c r="AG360" s="8" t="str">
        <f>IF(Table1[[#This Row],[mangrove.mn.ssp126.2100]]="","",(Table1[[#This Row],[mangrove.sd.ssp126.2100]]/Table1[[#This Row],[mangrove.mn.ssp126.2100]])^-1)</f>
        <v/>
      </c>
      <c r="AH360" s="6" t="str">
        <f>IF(Table1[[#This Row],[mangrove.weights.ssp126.2100]]="","",Table1[[#This Row],[mangrove.weights.ssp126.2100]]*Table1[[#This Row],[mangrove.mn.ssp126.2100]])</f>
        <v/>
      </c>
      <c r="AI360" s="7">
        <f t="shared" si="31"/>
        <v>0.37041687285164687</v>
      </c>
      <c r="AJ360" s="5">
        <v>0.37001432979727938</v>
      </c>
      <c r="AK360" s="5">
        <v>2.43069176994644E-3</v>
      </c>
      <c r="AL360" s="6">
        <f>IF(Table1[[#This Row],[seagrass.mn.ssp245.2050]]="","",(Table1[[#This Row],[seagrass.sd.ssp245.2050]]/Table1[[#This Row],[seagrass.mn.ssp245.2050]])^-1)</f>
        <v>152.22593599575671</v>
      </c>
      <c r="AM360" s="6">
        <f>IF(Table1[[#This Row],[seagrass.weights.ssp245.2050]]="","",Table1[[#This Row],[seagrass.weights.ssp245.2050]]*Table1[[#This Row],[seagrass.mn.ssp245.2050]])</f>
        <v>56.325777685233469</v>
      </c>
      <c r="AN360" s="5">
        <v>0.41627369814822568</v>
      </c>
      <c r="AO360" s="5">
        <v>1.183343779097217E-2</v>
      </c>
      <c r="AP360" s="6">
        <f>(Table1[[#This Row],[corals.sd.ssp245.2050]]/Table1[[#This Row],[corals.mn.ssp245.2050]])^-1</f>
        <v>35.177748470170215</v>
      </c>
      <c r="AQ360" s="6">
        <f>Table1[[#This Row],[coral.weights.ssp245.2050]]*Table1[[#This Row],[corals.mn.ssp245.2050]]</f>
        <v>14.643571448205844</v>
      </c>
      <c r="AS360" s="5"/>
      <c r="AT360" s="8"/>
      <c r="AU360" s="8"/>
      <c r="AV360" s="7">
        <f t="shared" si="32"/>
        <v>0.3786977259048645</v>
      </c>
      <c r="AW360" s="5">
        <v>0.36304204543532148</v>
      </c>
      <c r="AX360" s="5">
        <v>2.5004056803501402E-3</v>
      </c>
      <c r="AY360" s="6">
        <f>(Table1[[#This Row],[seagrass.sd.ssp245.2100]]/Table1[[#This Row],[seagrass.mn.ssp245.2100]])^-1</f>
        <v>145.19325735353613</v>
      </c>
      <c r="AZ360" s="6">
        <f>Table1[[#This Row],[seagrass.weights.ssp245.2100]]*Table1[[#This Row],[seagrass.mn.ssp245.2100]]</f>
        <v>52.711257133044789</v>
      </c>
      <c r="BA360" s="5">
        <v>0.41002156347473911</v>
      </c>
      <c r="BB360" s="5">
        <v>5.0125222338137758E-3</v>
      </c>
      <c r="BC360" s="8">
        <f>(Table1[[#This Row],[corals.sd.ssp245.2100]]/Table1[[#This Row],[corals.mn.ssp245.2100]])^-1</f>
        <v>81.799450326382768</v>
      </c>
      <c r="BD360" s="8">
        <f>Table1[[#This Row],[corals.weights.ssp245.2100]]*Table1[[#This Row],[corals.mn.ssp245.2100]]</f>
        <v>33.539538514197723</v>
      </c>
      <c r="BE360" s="5"/>
      <c r="BF360" s="5"/>
      <c r="BG360" s="6"/>
      <c r="BH360" s="6"/>
      <c r="BI360" s="7">
        <f t="shared" si="33"/>
        <v>0.37997165868810312</v>
      </c>
      <c r="BJ360" s="5">
        <v>0.33075368844768188</v>
      </c>
      <c r="BK360" s="5">
        <v>2.905661094084468E-3</v>
      </c>
      <c r="BL360" s="6">
        <f>(Table1[[#This Row],[seagrass.sd.ssp370.2050]]/Table1[[#This Row],[seagrass.mn.ssp370.2050]])^-1</f>
        <v>113.83078677725064</v>
      </c>
      <c r="BM360" s="6">
        <f>Table1[[#This Row],[seagrass.mn.ssp370.2050]]*Table1[[#This Row],[seagrass.weights.ssp370.2050]]</f>
        <v>37.649952585477266</v>
      </c>
      <c r="BN360" s="5">
        <v>0.38190394546559769</v>
      </c>
      <c r="BO360" s="5">
        <v>5.4847112144265457E-3</v>
      </c>
      <c r="BP360" s="6">
        <f>(Table1[[#This Row],[corals.sd.ssp370.2050]]/Table1[[#This Row],[corals.mn.ssp370.2050]])^-1</f>
        <v>69.630638794813507</v>
      </c>
      <c r="BQ360" s="6">
        <f>Table1[[#This Row],[corals.weights.ssp370.2050]]*Table1[[#This Row],[corals.mn.ssp370.2050]]</f>
        <v>26.592215681029188</v>
      </c>
      <c r="BR360" s="5"/>
      <c r="BS360" s="5"/>
      <c r="BT360" s="6"/>
      <c r="BU360" s="6"/>
      <c r="BV360" s="7">
        <f t="shared" si="34"/>
        <v>0.35016717038030404</v>
      </c>
      <c r="BW360" s="5">
        <v>0.33075368844768188</v>
      </c>
      <c r="BX360" s="5">
        <v>2.905661094084468E-3</v>
      </c>
      <c r="BY360" s="8">
        <f>(Table1[[#This Row],[seagrass.sd.ssp370.2100]]/Table1[[#This Row],[seagrass.mn.ssp370.2100]])^-1</f>
        <v>113.83078677725064</v>
      </c>
      <c r="BZ360" s="8">
        <f>Table1[[#This Row],[seagrass.imp.ssp370.2100]]*Table1[[#This Row],[seagrass.mn.ssp370.2100]]</f>
        <v>37.649952585477266</v>
      </c>
      <c r="CA360" s="5">
        <v>0.38115463387943482</v>
      </c>
      <c r="CB360" s="5">
        <f>NonZeroMin!$C$20</f>
        <v>8.8537505761509139E-4</v>
      </c>
      <c r="CC360" s="8">
        <f>(Table1[[#This Row],[corals.sd.ssp370.2100]]/Table1[[#This Row],[corals.mn.ssp370.2100]])^-1</f>
        <v>430.5007585216369</v>
      </c>
      <c r="CD360" s="8">
        <f>Table1[[#This Row],[corals.weights.ssp370.2100]]*Table1[[#This Row],[corals.mn.ssp370.2100]]</f>
        <v>164.0873589991335</v>
      </c>
      <c r="CE360" s="5"/>
      <c r="CF360" s="5"/>
      <c r="CG360" s="12"/>
      <c r="CH360" s="17"/>
      <c r="CI360" s="9">
        <f t="shared" si="35"/>
        <v>0.37061477205742077</v>
      </c>
      <c r="CJ360" s="5"/>
      <c r="CL360" s="5"/>
      <c r="CM360" s="5"/>
      <c r="CP360" s="5"/>
      <c r="CT360" s="5"/>
    </row>
    <row r="361" spans="1:98" x14ac:dyDescent="0.25">
      <c r="A361" s="5" t="s">
        <v>404</v>
      </c>
      <c r="B361" s="5">
        <v>46.58934</v>
      </c>
      <c r="C361" s="5">
        <v>-9.5711019999999998</v>
      </c>
      <c r="D361" s="5">
        <v>290000</v>
      </c>
      <c r="E361" s="5">
        <v>1</v>
      </c>
      <c r="F361" s="5">
        <v>320000</v>
      </c>
      <c r="G361" s="5">
        <v>1</v>
      </c>
      <c r="I361" s="5">
        <v>0</v>
      </c>
      <c r="J361" s="5">
        <v>0.28367835802511532</v>
      </c>
      <c r="K361" s="5">
        <v>1.5309432467541099E-2</v>
      </c>
      <c r="L361" s="6">
        <f>IF(Table1[[#This Row],[seagrass.mn.ssp126.2050]]="","",(Table1[[#This Row],[seagrass.sd.ssp126.2050]]/Table1[[#This Row],[seagrass.mn.ssp126.2050]])^-1)</f>
        <v>18.529645604209513</v>
      </c>
      <c r="M361" s="6">
        <f>IF(Table1[[#This Row],[seagrass.weights.ssp126.2050]]="","",Table1[[#This Row],[seagrass.weights.ssp126.2050]]*Table1[[#This Row],[seagrass.mn.ssp126.2050]])</f>
        <v>5.2564594397894506</v>
      </c>
      <c r="N361" s="5">
        <v>0.26301646614626678</v>
      </c>
      <c r="O361" s="5">
        <v>2.7266367491339798E-2</v>
      </c>
      <c r="P361" s="6">
        <f>IF(Table1[[#This Row],[corals.mn.ssp126.2050]]="","",(Table1[[#This Row],[corals.sd.ssp126.2050]]/Table1[[#This Row],[corals.mn.ssp126.2050]])^-1)</f>
        <v>9.6461865054010101</v>
      </c>
      <c r="Q361" s="6">
        <f>IF(Table1[[#This Row],[coral.weights.ssp126.2050]]="","",Table1[[#This Row],[coral.weights.ssp126.2050]]*Table1[[#This Row],[corals.mn.ssp126.2050]])</f>
        <v>2.5371058864383804</v>
      </c>
      <c r="T361" s="6" t="str">
        <f>IF(Table1[[#This Row],[mangrove.mn.ssp126.2050]]="","",(Table1[[#This Row],[mangrove.sd.ssp126.2050]]/Table1[[#This Row],[mangrove.mn.ssp126.2050]])^-1)</f>
        <v/>
      </c>
      <c r="U361" s="6" t="str">
        <f>IF(Table1[[#This Row],[mangrove.weights.ssp126.2050]]="","",Table1[[#This Row],[mangrove.weights.ssp126.2050]]*Table1[[#This Row],[mangrove.mn.ssp126.2050]])</f>
        <v/>
      </c>
      <c r="V361" s="7">
        <f t="shared" si="30"/>
        <v>0.27660461972903067</v>
      </c>
      <c r="W361" s="5">
        <v>0.28070582894153501</v>
      </c>
      <c r="X361" s="5">
        <v>1.951322341208888E-2</v>
      </c>
      <c r="Y361" s="6">
        <f>IF(Table1[[#This Row],[seagrass.mn.ssp126.2100]]="", "", (Table1[[#This Row],[seagrass.sd.ssp126.2100]]/Table1[[#This Row],[seagrass.mn.ssp126.2100]])^-1)</f>
        <v>14.385415623726804</v>
      </c>
      <c r="Z361" s="6">
        <f>IF(Table1[[#This Row],[seagrass.weights.ssp126.2100]]="","", Table1[[#This Row],[seagrass.weights.ssp126.2100]]*Table1[[#This Row],[seagrass.mn.ssp126.2100]])</f>
        <v>4.0380700173267412</v>
      </c>
      <c r="AA361" s="5">
        <v>0.26170727694465418</v>
      </c>
      <c r="AB361" s="5">
        <v>2.5414894366706891E-2</v>
      </c>
      <c r="AC361" s="6">
        <f>IF(Table1[[#This Row],[corals.mn.ssp126.2100]]="","",(Table1[[#This Row],[corals.sd.ssp126.2100]]/Table1[[#This Row],[corals.mn.ssp126.2100]])^-1)</f>
        <v>10.297397784485248</v>
      </c>
      <c r="AD361" s="6">
        <f>IF( Table1[[#This Row],[Coral.weights.ssp126.2100]]="","", Table1[[#This Row],[Coral.weights.ssp126.2100]]*Table1[[#This Row],[corals.mn.ssp126.2100]])</f>
        <v>2.6949039337935492</v>
      </c>
      <c r="AG361" s="8" t="str">
        <f>IF(Table1[[#This Row],[mangrove.mn.ssp126.2100]]="","",(Table1[[#This Row],[mangrove.sd.ssp126.2100]]/Table1[[#This Row],[mangrove.mn.ssp126.2100]])^-1)</f>
        <v/>
      </c>
      <c r="AH361" s="6" t="str">
        <f>IF(Table1[[#This Row],[mangrove.weights.ssp126.2100]]="","",Table1[[#This Row],[mangrove.weights.ssp126.2100]]*Table1[[#This Row],[mangrove.mn.ssp126.2100]])</f>
        <v/>
      </c>
      <c r="AI361" s="7">
        <f t="shared" si="31"/>
        <v>0.27277984238539876</v>
      </c>
      <c r="AJ361" s="5">
        <v>0.28346051750999962</v>
      </c>
      <c r="AK361" s="5">
        <v>1.9161467873313031E-2</v>
      </c>
      <c r="AL361" s="6">
        <f>IF(Table1[[#This Row],[seagrass.mn.ssp245.2050]]="","",(Table1[[#This Row],[seagrass.sd.ssp245.2050]]/Table1[[#This Row],[seagrass.mn.ssp245.2050]])^-1)</f>
        <v>14.793256935434828</v>
      </c>
      <c r="AM361" s="6">
        <f>IF(Table1[[#This Row],[seagrass.weights.ssp245.2050]]="","",Table1[[#This Row],[seagrass.weights.ssp245.2050]]*Table1[[#This Row],[seagrass.mn.ssp245.2050]])</f>
        <v>4.1933042665767477</v>
      </c>
      <c r="AN361" s="5">
        <v>0.2526856007145582</v>
      </c>
      <c r="AO361" s="5">
        <v>2.265781251344965E-2</v>
      </c>
      <c r="AP361" s="6">
        <f>(Table1[[#This Row],[corals.sd.ssp245.2050]]/Table1[[#This Row],[corals.mn.ssp245.2050]])^-1</f>
        <v>11.152250490402123</v>
      </c>
      <c r="AQ361" s="6">
        <f>Table1[[#This Row],[coral.weights.ssp245.2050]]*Table1[[#This Row],[corals.mn.ssp245.2050]]</f>
        <v>2.8180131144864866</v>
      </c>
      <c r="AS361" s="5"/>
      <c r="AT361" s="8"/>
      <c r="AU361" s="8"/>
      <c r="AV361" s="7">
        <f t="shared" si="32"/>
        <v>0.27023242467330788</v>
      </c>
      <c r="AW361" s="5">
        <v>0.26991131363929172</v>
      </c>
      <c r="AX361" s="5">
        <f>NonZeroMin!$C$12</f>
        <v>9.4048968592101831E-4</v>
      </c>
      <c r="AY361" s="6">
        <f>(Table1[[#This Row],[seagrass.sd.ssp245.2100]]/Table1[[#This Row],[seagrass.mn.ssp245.2100]])^-1</f>
        <v>286.99018998275187</v>
      </c>
      <c r="AZ361" s="6">
        <f>Table1[[#This Row],[seagrass.weights.ssp245.2100]]*Table1[[#This Row],[seagrass.mn.ssp245.2100]]</f>
        <v>77.461899179834461</v>
      </c>
      <c r="BA361" s="5">
        <v>0.24368958446736819</v>
      </c>
      <c r="BB361" s="5">
        <v>4.8640992050942994E-3</v>
      </c>
      <c r="BC361" s="8">
        <f>(Table1[[#This Row],[corals.sd.ssp245.2100]]/Table1[[#This Row],[corals.mn.ssp245.2100]])^-1</f>
        <v>50.099632880050152</v>
      </c>
      <c r="BD361" s="8">
        <f>Table1[[#This Row],[corals.weights.ssp245.2100]]*Table1[[#This Row],[corals.mn.ssp245.2100]]</f>
        <v>12.208758718507118</v>
      </c>
      <c r="BE361" s="5"/>
      <c r="BF361" s="5"/>
      <c r="BG361" s="6"/>
      <c r="BH361" s="6"/>
      <c r="BI361" s="7">
        <f t="shared" si="33"/>
        <v>0.26601413574813909</v>
      </c>
      <c r="BJ361" s="5">
        <v>0.24732231528465809</v>
      </c>
      <c r="BK361" s="5">
        <v>4.9600893704260553E-3</v>
      </c>
      <c r="BL361" s="6">
        <f>(Table1[[#This Row],[seagrass.sd.ssp370.2050]]/Table1[[#This Row],[seagrass.mn.ssp370.2050]])^-1</f>
        <v>49.862471583533967</v>
      </c>
      <c r="BM361" s="6">
        <f>Table1[[#This Row],[seagrass.mn.ssp370.2050]]*Table1[[#This Row],[seagrass.weights.ssp370.2050]]</f>
        <v>12.332101917855093</v>
      </c>
      <c r="BN361" s="5">
        <v>0.2329128892815219</v>
      </c>
      <c r="BO361" s="5">
        <v>5.3050241600398201E-3</v>
      </c>
      <c r="BP361" s="6">
        <f>(Table1[[#This Row],[corals.sd.ssp370.2050]]/Table1[[#This Row],[corals.mn.ssp370.2050]])^-1</f>
        <v>43.904208964012263</v>
      </c>
      <c r="BQ361" s="6">
        <f>Table1[[#This Row],[corals.weights.ssp370.2050]]*Table1[[#This Row],[corals.mn.ssp370.2050]]</f>
        <v>10.225856161427789</v>
      </c>
      <c r="BR361" s="5"/>
      <c r="BS361" s="5"/>
      <c r="BT361" s="6"/>
      <c r="BU361" s="6"/>
      <c r="BV361" s="7">
        <f t="shared" si="34"/>
        <v>0.24057541492944745</v>
      </c>
      <c r="BW361" s="5">
        <v>0.24732231528465809</v>
      </c>
      <c r="BX361" s="5">
        <v>4.9600893704260553E-3</v>
      </c>
      <c r="BY361" s="8">
        <f>(Table1[[#This Row],[seagrass.sd.ssp370.2100]]/Table1[[#This Row],[seagrass.mn.ssp370.2100]])^-1</f>
        <v>49.862471583533967</v>
      </c>
      <c r="BZ361" s="8">
        <f>Table1[[#This Row],[seagrass.imp.ssp370.2100]]*Table1[[#This Row],[seagrass.mn.ssp370.2100]]</f>
        <v>12.332101917855093</v>
      </c>
      <c r="CA361" s="5">
        <v>0.23106618943871929</v>
      </c>
      <c r="CB361" s="5">
        <v>2.6933961967160048E-3</v>
      </c>
      <c r="CC361" s="8">
        <f>(Table1[[#This Row],[corals.sd.ssp370.2100]]/Table1[[#This Row],[corals.mn.ssp370.2100]])^-1</f>
        <v>85.789899651767882</v>
      </c>
      <c r="CD361" s="8">
        <f>Table1[[#This Row],[corals.weights.ssp370.2100]]*Table1[[#This Row],[corals.mn.ssp370.2100]]</f>
        <v>19.823145204864115</v>
      </c>
      <c r="CE361" s="5"/>
      <c r="CF361" s="5"/>
      <c r="CG361" s="12"/>
      <c r="CH361" s="17"/>
      <c r="CI361" s="9">
        <f t="shared" si="35"/>
        <v>0.23704154103537858</v>
      </c>
      <c r="CJ361" s="5"/>
      <c r="CL361" s="5"/>
      <c r="CM361" s="5"/>
      <c r="CP361" s="5"/>
      <c r="CT361" s="5"/>
    </row>
    <row r="362" spans="1:98" x14ac:dyDescent="0.25">
      <c r="A362" s="5" t="s">
        <v>405</v>
      </c>
      <c r="B362" s="5">
        <v>46.83934</v>
      </c>
      <c r="C362" s="5">
        <v>-9.5711019999999998</v>
      </c>
      <c r="E362" s="5">
        <v>0</v>
      </c>
      <c r="G362" s="5">
        <v>0</v>
      </c>
      <c r="I362" s="5">
        <v>0</v>
      </c>
      <c r="L362" s="6" t="str">
        <f>IF(Table1[[#This Row],[seagrass.mn.ssp126.2050]]="","",(Table1[[#This Row],[seagrass.sd.ssp126.2050]]/Table1[[#This Row],[seagrass.mn.ssp126.2050]])^-1)</f>
        <v/>
      </c>
      <c r="M362" s="6" t="str">
        <f>IF(Table1[[#This Row],[seagrass.weights.ssp126.2050]]="","",Table1[[#This Row],[seagrass.weights.ssp126.2050]]*Table1[[#This Row],[seagrass.mn.ssp126.2050]])</f>
        <v/>
      </c>
      <c r="P362" s="6" t="str">
        <f>IF(Table1[[#This Row],[corals.mn.ssp126.2050]]="","",(Table1[[#This Row],[corals.sd.ssp126.2050]]/Table1[[#This Row],[corals.mn.ssp126.2050]])^-1)</f>
        <v/>
      </c>
      <c r="Q362" s="6" t="str">
        <f>IF(Table1[[#This Row],[coral.weights.ssp126.2050]]="","",Table1[[#This Row],[coral.weights.ssp126.2050]]*Table1[[#This Row],[corals.mn.ssp126.2050]])</f>
        <v/>
      </c>
      <c r="T362" s="6" t="str">
        <f>IF(Table1[[#This Row],[mangrove.mn.ssp126.2050]]="","",(Table1[[#This Row],[mangrove.sd.ssp126.2050]]/Table1[[#This Row],[mangrove.mn.ssp126.2050]])^-1)</f>
        <v/>
      </c>
      <c r="U362" s="6" t="str">
        <f>IF(Table1[[#This Row],[mangrove.weights.ssp126.2050]]="","",Table1[[#This Row],[mangrove.weights.ssp126.2050]]*Table1[[#This Row],[mangrove.mn.ssp126.2050]])</f>
        <v/>
      </c>
      <c r="V362" s="7" t="e">
        <f t="shared" si="30"/>
        <v>#DIV/0!</v>
      </c>
      <c r="Y362" s="6" t="str">
        <f>IF(Table1[[#This Row],[seagrass.mn.ssp126.2100]]="", "", (Table1[[#This Row],[seagrass.sd.ssp126.2100]]/Table1[[#This Row],[seagrass.mn.ssp126.2100]])^-1)</f>
        <v/>
      </c>
      <c r="Z362" s="6" t="str">
        <f>IF(Table1[[#This Row],[seagrass.weights.ssp126.2100]]="","", Table1[[#This Row],[seagrass.weights.ssp126.2100]]*Table1[[#This Row],[seagrass.mn.ssp126.2100]])</f>
        <v/>
      </c>
      <c r="AC362" s="6" t="str">
        <f>IF(Table1[[#This Row],[corals.mn.ssp126.2100]]="","",(Table1[[#This Row],[corals.sd.ssp126.2100]]/Table1[[#This Row],[corals.mn.ssp126.2100]])^-1)</f>
        <v/>
      </c>
      <c r="AD362" s="6" t="str">
        <f>IF( Table1[[#This Row],[Coral.weights.ssp126.2100]]="","", Table1[[#This Row],[Coral.weights.ssp126.2100]]*Table1[[#This Row],[corals.mn.ssp126.2100]])</f>
        <v/>
      </c>
      <c r="AG362" s="8" t="str">
        <f>IF(Table1[[#This Row],[mangrove.mn.ssp126.2100]]="","",(Table1[[#This Row],[mangrove.sd.ssp126.2100]]/Table1[[#This Row],[mangrove.mn.ssp126.2100]])^-1)</f>
        <v/>
      </c>
      <c r="AH362" s="6" t="str">
        <f>IF(Table1[[#This Row],[mangrove.weights.ssp126.2100]]="","",Table1[[#This Row],[mangrove.weights.ssp126.2100]]*Table1[[#This Row],[mangrove.mn.ssp126.2100]])</f>
        <v/>
      </c>
      <c r="AI362" s="7" t="e">
        <f t="shared" si="31"/>
        <v>#DIV/0!</v>
      </c>
      <c r="AL362" s="6" t="str">
        <f>IF(Table1[[#This Row],[seagrass.mn.ssp245.2050]]="","",(Table1[[#This Row],[seagrass.sd.ssp245.2050]]/Table1[[#This Row],[seagrass.mn.ssp245.2050]])^-1)</f>
        <v/>
      </c>
      <c r="AM362" s="6" t="str">
        <f>IF(Table1[[#This Row],[seagrass.weights.ssp245.2050]]="","",Table1[[#This Row],[seagrass.weights.ssp245.2050]]*Table1[[#This Row],[seagrass.mn.ssp245.2050]])</f>
        <v/>
      </c>
      <c r="AS362" s="5"/>
      <c r="AT362" s="8"/>
      <c r="AU362" s="8"/>
      <c r="AV362" s="7" t="e">
        <f t="shared" si="32"/>
        <v>#DIV/0!</v>
      </c>
      <c r="AX362" s="5"/>
      <c r="AY362" s="6"/>
      <c r="AZ362" s="6"/>
      <c r="BB362" s="5"/>
      <c r="BC362" s="8"/>
      <c r="BD362" s="8"/>
      <c r="BE362" s="5"/>
      <c r="BF362" s="5"/>
      <c r="BG362" s="6"/>
      <c r="BH362" s="6"/>
      <c r="BI362" s="7" t="e">
        <f t="shared" si="33"/>
        <v>#DIV/0!</v>
      </c>
      <c r="BK362" s="5"/>
      <c r="BL362" s="6"/>
      <c r="BM362" s="6"/>
      <c r="BO362" s="5"/>
      <c r="BP362" s="6"/>
      <c r="BQ362" s="6"/>
      <c r="BR362" s="5"/>
      <c r="BS362" s="5"/>
      <c r="BT362" s="6"/>
      <c r="BU362" s="6"/>
      <c r="BV362" s="7" t="e">
        <f t="shared" si="34"/>
        <v>#DIV/0!</v>
      </c>
      <c r="BX362" s="5"/>
      <c r="BY362" s="8"/>
      <c r="BZ362" s="8"/>
      <c r="CA362" s="5"/>
      <c r="CB362" s="5"/>
      <c r="CC362" s="8"/>
      <c r="CD362" s="8"/>
      <c r="CE362" s="5"/>
      <c r="CF362" s="5"/>
      <c r="CG362" s="12"/>
      <c r="CH362" s="17"/>
      <c r="CI362" s="9" t="e">
        <f t="shared" si="35"/>
        <v>#DIV/0!</v>
      </c>
      <c r="CJ362" s="5"/>
      <c r="CL362" s="5"/>
      <c r="CM362" s="5"/>
      <c r="CP362" s="5"/>
      <c r="CT362" s="5"/>
    </row>
    <row r="363" spans="1:98" x14ac:dyDescent="0.25">
      <c r="A363" s="5" t="s">
        <v>406</v>
      </c>
      <c r="B363" s="5">
        <v>47.33934</v>
      </c>
      <c r="C363" s="5">
        <v>-9.5711019999999998</v>
      </c>
      <c r="E363" s="5">
        <v>0</v>
      </c>
      <c r="G363" s="5">
        <v>0</v>
      </c>
      <c r="I363" s="5">
        <v>0</v>
      </c>
      <c r="L363" s="6" t="str">
        <f>IF(Table1[[#This Row],[seagrass.mn.ssp126.2050]]="","",(Table1[[#This Row],[seagrass.sd.ssp126.2050]]/Table1[[#This Row],[seagrass.mn.ssp126.2050]])^-1)</f>
        <v/>
      </c>
      <c r="M363" s="6" t="str">
        <f>IF(Table1[[#This Row],[seagrass.weights.ssp126.2050]]="","",Table1[[#This Row],[seagrass.weights.ssp126.2050]]*Table1[[#This Row],[seagrass.mn.ssp126.2050]])</f>
        <v/>
      </c>
      <c r="P363" s="6" t="str">
        <f>IF(Table1[[#This Row],[corals.mn.ssp126.2050]]="","",(Table1[[#This Row],[corals.sd.ssp126.2050]]/Table1[[#This Row],[corals.mn.ssp126.2050]])^-1)</f>
        <v/>
      </c>
      <c r="Q363" s="6" t="str">
        <f>IF(Table1[[#This Row],[coral.weights.ssp126.2050]]="","",Table1[[#This Row],[coral.weights.ssp126.2050]]*Table1[[#This Row],[corals.mn.ssp126.2050]])</f>
        <v/>
      </c>
      <c r="T363" s="6" t="str">
        <f>IF(Table1[[#This Row],[mangrove.mn.ssp126.2050]]="","",(Table1[[#This Row],[mangrove.sd.ssp126.2050]]/Table1[[#This Row],[mangrove.mn.ssp126.2050]])^-1)</f>
        <v/>
      </c>
      <c r="U363" s="6" t="str">
        <f>IF(Table1[[#This Row],[mangrove.weights.ssp126.2050]]="","",Table1[[#This Row],[mangrove.weights.ssp126.2050]]*Table1[[#This Row],[mangrove.mn.ssp126.2050]])</f>
        <v/>
      </c>
      <c r="V363" s="7" t="e">
        <f t="shared" si="30"/>
        <v>#DIV/0!</v>
      </c>
      <c r="Y363" s="6" t="str">
        <f>IF(Table1[[#This Row],[seagrass.mn.ssp126.2100]]="", "", (Table1[[#This Row],[seagrass.sd.ssp126.2100]]/Table1[[#This Row],[seagrass.mn.ssp126.2100]])^-1)</f>
        <v/>
      </c>
      <c r="Z363" s="6" t="str">
        <f>IF(Table1[[#This Row],[seagrass.weights.ssp126.2100]]="","", Table1[[#This Row],[seagrass.weights.ssp126.2100]]*Table1[[#This Row],[seagrass.mn.ssp126.2100]])</f>
        <v/>
      </c>
      <c r="AC363" s="6" t="str">
        <f>IF(Table1[[#This Row],[corals.mn.ssp126.2100]]="","",(Table1[[#This Row],[corals.sd.ssp126.2100]]/Table1[[#This Row],[corals.mn.ssp126.2100]])^-1)</f>
        <v/>
      </c>
      <c r="AD363" s="6" t="str">
        <f>IF( Table1[[#This Row],[Coral.weights.ssp126.2100]]="","", Table1[[#This Row],[Coral.weights.ssp126.2100]]*Table1[[#This Row],[corals.mn.ssp126.2100]])</f>
        <v/>
      </c>
      <c r="AG363" s="8" t="str">
        <f>IF(Table1[[#This Row],[mangrove.mn.ssp126.2100]]="","",(Table1[[#This Row],[mangrove.sd.ssp126.2100]]/Table1[[#This Row],[mangrove.mn.ssp126.2100]])^-1)</f>
        <v/>
      </c>
      <c r="AH363" s="6" t="str">
        <f>IF(Table1[[#This Row],[mangrove.weights.ssp126.2100]]="","",Table1[[#This Row],[mangrove.weights.ssp126.2100]]*Table1[[#This Row],[mangrove.mn.ssp126.2100]])</f>
        <v/>
      </c>
      <c r="AI363" s="7" t="e">
        <f t="shared" si="31"/>
        <v>#DIV/0!</v>
      </c>
      <c r="AL363" s="6" t="str">
        <f>IF(Table1[[#This Row],[seagrass.mn.ssp245.2050]]="","",(Table1[[#This Row],[seagrass.sd.ssp245.2050]]/Table1[[#This Row],[seagrass.mn.ssp245.2050]])^-1)</f>
        <v/>
      </c>
      <c r="AM363" s="6" t="str">
        <f>IF(Table1[[#This Row],[seagrass.weights.ssp245.2050]]="","",Table1[[#This Row],[seagrass.weights.ssp245.2050]]*Table1[[#This Row],[seagrass.mn.ssp245.2050]])</f>
        <v/>
      </c>
      <c r="AS363" s="5"/>
      <c r="AT363" s="8"/>
      <c r="AU363" s="8"/>
      <c r="AV363" s="7" t="e">
        <f t="shared" si="32"/>
        <v>#DIV/0!</v>
      </c>
      <c r="AX363" s="5"/>
      <c r="AY363" s="6"/>
      <c r="AZ363" s="6"/>
      <c r="BB363" s="5"/>
      <c r="BC363" s="8"/>
      <c r="BD363" s="8"/>
      <c r="BE363" s="5"/>
      <c r="BF363" s="5"/>
      <c r="BG363" s="6"/>
      <c r="BH363" s="6"/>
      <c r="BI363" s="7" t="e">
        <f t="shared" si="33"/>
        <v>#DIV/0!</v>
      </c>
      <c r="BK363" s="5"/>
      <c r="BL363" s="6"/>
      <c r="BM363" s="6"/>
      <c r="BO363" s="5"/>
      <c r="BP363" s="6"/>
      <c r="BQ363" s="6"/>
      <c r="BR363" s="5"/>
      <c r="BS363" s="5"/>
      <c r="BT363" s="6"/>
      <c r="BU363" s="6"/>
      <c r="BV363" s="7" t="e">
        <f t="shared" si="34"/>
        <v>#DIV/0!</v>
      </c>
      <c r="BX363" s="5"/>
      <c r="BY363" s="8"/>
      <c r="BZ363" s="8"/>
      <c r="CA363" s="5"/>
      <c r="CB363" s="5"/>
      <c r="CC363" s="8"/>
      <c r="CD363" s="8"/>
      <c r="CE363" s="5"/>
      <c r="CF363" s="5"/>
      <c r="CG363" s="12"/>
      <c r="CH363" s="17"/>
      <c r="CI363" s="9" t="e">
        <f t="shared" si="35"/>
        <v>#DIV/0!</v>
      </c>
      <c r="CJ363" s="5"/>
      <c r="CL363" s="5"/>
      <c r="CM363" s="5"/>
      <c r="CP363" s="5"/>
      <c r="CT363" s="5"/>
    </row>
    <row r="364" spans="1:98" x14ac:dyDescent="0.25">
      <c r="A364" s="5" t="s">
        <v>407</v>
      </c>
      <c r="B364" s="5">
        <v>47.58934</v>
      </c>
      <c r="C364" s="5">
        <v>-9.5711019999999998</v>
      </c>
      <c r="D364" s="5">
        <v>3620000</v>
      </c>
      <c r="E364" s="5">
        <v>1</v>
      </c>
      <c r="F364" s="5">
        <v>4740000</v>
      </c>
      <c r="G364" s="5">
        <v>1</v>
      </c>
      <c r="I364" s="5">
        <v>0</v>
      </c>
      <c r="J364" s="5">
        <v>0.4644312587644216</v>
      </c>
      <c r="K364" s="5">
        <v>2.0146806066793539E-2</v>
      </c>
      <c r="L364" s="6">
        <f>IF(Table1[[#This Row],[seagrass.mn.ssp126.2050]]="","",(Table1[[#This Row],[seagrass.sd.ssp126.2050]]/Table1[[#This Row],[seagrass.mn.ssp126.2050]])^-1)</f>
        <v>23.052351684166386</v>
      </c>
      <c r="M364" s="6">
        <f>IF(Table1[[#This Row],[seagrass.weights.ssp126.2050]]="","",Table1[[#This Row],[seagrass.weights.ssp126.2050]]*Table1[[#This Row],[seagrass.mn.ssp126.2050]])</f>
        <v>10.706232710157529</v>
      </c>
      <c r="N364" s="5">
        <v>0.42723239529216372</v>
      </c>
      <c r="O364" s="5">
        <v>1.537044434703346E-2</v>
      </c>
      <c r="P364" s="6">
        <f>IF(Table1[[#This Row],[corals.mn.ssp126.2050]]="","",(Table1[[#This Row],[corals.sd.ssp126.2050]]/Table1[[#This Row],[corals.mn.ssp126.2050]])^-1)</f>
        <v>27.795708806207728</v>
      </c>
      <c r="Q364" s="6">
        <f>IF(Table1[[#This Row],[coral.weights.ssp126.2050]]="","",Table1[[#This Row],[coral.weights.ssp126.2050]]*Table1[[#This Row],[corals.mn.ssp126.2050]])</f>
        <v>11.875227252119616</v>
      </c>
      <c r="T364" s="6" t="str">
        <f>IF(Table1[[#This Row],[mangrove.mn.ssp126.2050]]="","",(Table1[[#This Row],[mangrove.sd.ssp126.2050]]/Table1[[#This Row],[mangrove.mn.ssp126.2050]])^-1)</f>
        <v/>
      </c>
      <c r="U364" s="6" t="str">
        <f>IF(Table1[[#This Row],[mangrove.weights.ssp126.2050]]="","",Table1[[#This Row],[mangrove.weights.ssp126.2050]]*Table1[[#This Row],[mangrove.mn.ssp126.2050]])</f>
        <v/>
      </c>
      <c r="V364" s="7">
        <f t="shared" si="30"/>
        <v>0.44409678057537655</v>
      </c>
      <c r="W364" s="5">
        <v>0.47176788182927781</v>
      </c>
      <c r="X364" s="5">
        <v>3.052235790713238E-2</v>
      </c>
      <c r="Y364" s="6">
        <f>IF(Table1[[#This Row],[seagrass.mn.ssp126.2100]]="", "", (Table1[[#This Row],[seagrass.sd.ssp126.2100]]/Table1[[#This Row],[seagrass.mn.ssp126.2100]])^-1)</f>
        <v>15.45646909929709</v>
      </c>
      <c r="Z364" s="6">
        <f>IF(Table1[[#This Row],[seagrass.weights.ssp126.2100]]="","", Table1[[#This Row],[seagrass.weights.ssp126.2100]]*Table1[[#This Row],[seagrass.mn.ssp126.2100]])</f>
        <v>7.2918656875350738</v>
      </c>
      <c r="AA364" s="5">
        <v>0.43304335737959249</v>
      </c>
      <c r="AB364" s="5">
        <v>2.7545210936588269E-2</v>
      </c>
      <c r="AC364" s="6">
        <f>IF(Table1[[#This Row],[corals.mn.ssp126.2100]]="","",(Table1[[#This Row],[corals.sd.ssp126.2100]]/Table1[[#This Row],[corals.mn.ssp126.2100]])^-1)</f>
        <v>15.721185013848688</v>
      </c>
      <c r="AD364" s="6">
        <f>IF( Table1[[#This Row],[Coral.weights.ssp126.2100]]="","", Table1[[#This Row],[Coral.weights.ssp126.2100]]*Table1[[#This Row],[corals.mn.ssp126.2100]])</f>
        <v>6.8079547403827707</v>
      </c>
      <c r="AG364" s="8" t="str">
        <f>IF(Table1[[#This Row],[mangrove.mn.ssp126.2100]]="","",(Table1[[#This Row],[mangrove.sd.ssp126.2100]]/Table1[[#This Row],[mangrove.mn.ssp126.2100]])^-1)</f>
        <v/>
      </c>
      <c r="AH364" s="6" t="str">
        <f>IF(Table1[[#This Row],[mangrove.weights.ssp126.2100]]="","",Table1[[#This Row],[mangrove.weights.ssp126.2100]]*Table1[[#This Row],[mangrove.mn.ssp126.2100]])</f>
        <v/>
      </c>
      <c r="AI364" s="7">
        <f t="shared" si="31"/>
        <v>0.45224122304868286</v>
      </c>
      <c r="AJ364" s="5">
        <v>0.42113104500135468</v>
      </c>
      <c r="AK364" s="5">
        <v>1.033366885659792E-3</v>
      </c>
      <c r="AL364" s="6">
        <f>IF(Table1[[#This Row],[seagrass.mn.ssp245.2050]]="","",(Table1[[#This Row],[seagrass.sd.ssp245.2050]]/Table1[[#This Row],[seagrass.mn.ssp245.2050]])^-1)</f>
        <v>407.53293999010589</v>
      </c>
      <c r="AM364" s="6">
        <f>IF(Table1[[#This Row],[seagrass.weights.ssp245.2050]]="","",Table1[[#This Row],[seagrass.weights.ssp245.2050]]*Table1[[#This Row],[seagrass.mn.ssp245.2050]])</f>
        <v>171.62477289050767</v>
      </c>
      <c r="AN364" s="5">
        <v>0.38642298191103941</v>
      </c>
      <c r="AO364" s="5">
        <v>1.187559384442856E-2</v>
      </c>
      <c r="AP364" s="6">
        <f>(Table1[[#This Row],[corals.sd.ssp245.2050]]/Table1[[#This Row],[corals.mn.ssp245.2050]])^-1</f>
        <v>32.539255465723926</v>
      </c>
      <c r="AQ364" s="6">
        <f>Table1[[#This Row],[coral.weights.ssp245.2050]]*Table1[[#This Row],[corals.mn.ssp245.2050]]</f>
        <v>12.573916126230127</v>
      </c>
      <c r="AS364" s="5"/>
      <c r="AT364" s="8"/>
      <c r="AU364" s="8"/>
      <c r="AV364" s="7">
        <f t="shared" si="32"/>
        <v>0.41856470578865707</v>
      </c>
      <c r="AW364" s="5">
        <v>0.41893109993291983</v>
      </c>
      <c r="AX364" s="5">
        <v>2.0778252665966568E-3</v>
      </c>
      <c r="AY364" s="6">
        <f>(Table1[[#This Row],[seagrass.sd.ssp245.2100]]/Table1[[#This Row],[seagrass.mn.ssp245.2100]])^-1</f>
        <v>201.61998540863922</v>
      </c>
      <c r="AZ364" s="6">
        <f>Table1[[#This Row],[seagrass.weights.ssp245.2100]]*Table1[[#This Row],[seagrass.mn.ssp245.2100]]</f>
        <v>84.464882255700473</v>
      </c>
      <c r="BA364" s="5">
        <v>0.38730802471128523</v>
      </c>
      <c r="BB364" s="5">
        <f>NonZeroMin!$C$13</f>
        <v>8.8505487379242798E-4</v>
      </c>
      <c r="BC364" s="8">
        <f>(Table1[[#This Row],[corals.sd.ssp245.2100]]/Table1[[#This Row],[corals.mn.ssp245.2100]])^-1</f>
        <v>437.60905247793784</v>
      </c>
      <c r="BD364" s="8">
        <f>Table1[[#This Row],[corals.weights.ssp245.2100]]*Table1[[#This Row],[corals.mn.ssp245.2100]]</f>
        <v>169.48949771100726</v>
      </c>
      <c r="BE364" s="5"/>
      <c r="BF364" s="5"/>
      <c r="BG364" s="6"/>
      <c r="BH364" s="6"/>
      <c r="BI364" s="7">
        <f t="shared" si="33"/>
        <v>0.39728229619595073</v>
      </c>
      <c r="BJ364" s="5">
        <v>0.37426898470868042</v>
      </c>
      <c r="BK364" s="5">
        <v>3.5862989089740852E-3</v>
      </c>
      <c r="BL364" s="6">
        <f>(Table1[[#This Row],[seagrass.sd.ssp370.2050]]/Table1[[#This Row],[seagrass.mn.ssp370.2050]])^-1</f>
        <v>104.36078927278977</v>
      </c>
      <c r="BM364" s="6">
        <f>Table1[[#This Row],[seagrass.mn.ssp370.2050]]*Table1[[#This Row],[seagrass.weights.ssp370.2050]]</f>
        <v>39.059006644523578</v>
      </c>
      <c r="BN364" s="5">
        <v>0.3583936706786166</v>
      </c>
      <c r="BO364" s="5">
        <v>2.4099131347688702E-3</v>
      </c>
      <c r="BP364" s="6">
        <f>(Table1[[#This Row],[corals.sd.ssp370.2050]]/Table1[[#This Row],[corals.mn.ssp370.2050]])^-1</f>
        <v>148.71642695660455</v>
      </c>
      <c r="BQ364" s="6">
        <f>Table1[[#This Row],[corals.weights.ssp370.2050]]*Table1[[#This Row],[corals.mn.ssp370.2050]]</f>
        <v>53.29902614718587</v>
      </c>
      <c r="BR364" s="5"/>
      <c r="BS364" s="5"/>
      <c r="BT364" s="6"/>
      <c r="BU364" s="6"/>
      <c r="BV364" s="7">
        <f t="shared" si="34"/>
        <v>0.36494013237443806</v>
      </c>
      <c r="BW364" s="5">
        <v>0.37258387064200371</v>
      </c>
      <c r="BX364" s="5">
        <v>1.203187741734206E-3</v>
      </c>
      <c r="BY364" s="8">
        <f>(Table1[[#This Row],[seagrass.sd.ssp370.2100]]/Table1[[#This Row],[seagrass.mn.ssp370.2100]])^-1</f>
        <v>309.66395161654708</v>
      </c>
      <c r="BZ364" s="8">
        <f>Table1[[#This Row],[seagrass.imp.ssp370.2100]]*Table1[[#This Row],[seagrass.mn.ssp370.2100]]</f>
        <v>115.37579369159127</v>
      </c>
      <c r="CA364" s="5">
        <v>0.3592488673692148</v>
      </c>
      <c r="CB364" s="5">
        <v>1.200482376428319E-3</v>
      </c>
      <c r="CC364" s="8">
        <f>(Table1[[#This Row],[corals.sd.ssp370.2100]]/Table1[[#This Row],[corals.mn.ssp370.2100]])^-1</f>
        <v>299.2537620069474</v>
      </c>
      <c r="CD364" s="8">
        <f>Table1[[#This Row],[corals.weights.ssp370.2100]]*Table1[[#This Row],[corals.mn.ssp370.2100]]</f>
        <v>107.50657505697241</v>
      </c>
      <c r="CE364" s="5"/>
      <c r="CF364" s="5"/>
      <c r="CG364" s="12"/>
      <c r="CH364" s="17"/>
      <c r="CI364" s="9">
        <f t="shared" si="35"/>
        <v>0.36603035806308659</v>
      </c>
      <c r="CJ364" s="5"/>
      <c r="CL364" s="5"/>
      <c r="CM364" s="5"/>
      <c r="CP364" s="5"/>
      <c r="CT364" s="5"/>
    </row>
    <row r="365" spans="1:98" x14ac:dyDescent="0.25">
      <c r="A365" s="5" t="s">
        <v>408</v>
      </c>
      <c r="B365" s="5">
        <v>47.83934</v>
      </c>
      <c r="C365" s="5">
        <v>-9.5711019999999998</v>
      </c>
      <c r="E365" s="5">
        <v>0</v>
      </c>
      <c r="G365" s="5">
        <v>0</v>
      </c>
      <c r="I365" s="5">
        <v>0</v>
      </c>
      <c r="L365" s="6" t="str">
        <f>IF(Table1[[#This Row],[seagrass.mn.ssp126.2050]]="","",(Table1[[#This Row],[seagrass.sd.ssp126.2050]]/Table1[[#This Row],[seagrass.mn.ssp126.2050]])^-1)</f>
        <v/>
      </c>
      <c r="M365" s="6" t="str">
        <f>IF(Table1[[#This Row],[seagrass.weights.ssp126.2050]]="","",Table1[[#This Row],[seagrass.weights.ssp126.2050]]*Table1[[#This Row],[seagrass.mn.ssp126.2050]])</f>
        <v/>
      </c>
      <c r="P365" s="6" t="str">
        <f>IF(Table1[[#This Row],[corals.mn.ssp126.2050]]="","",(Table1[[#This Row],[corals.sd.ssp126.2050]]/Table1[[#This Row],[corals.mn.ssp126.2050]])^-1)</f>
        <v/>
      </c>
      <c r="Q365" s="6" t="str">
        <f>IF(Table1[[#This Row],[coral.weights.ssp126.2050]]="","",Table1[[#This Row],[coral.weights.ssp126.2050]]*Table1[[#This Row],[corals.mn.ssp126.2050]])</f>
        <v/>
      </c>
      <c r="T365" s="6" t="str">
        <f>IF(Table1[[#This Row],[mangrove.mn.ssp126.2050]]="","",(Table1[[#This Row],[mangrove.sd.ssp126.2050]]/Table1[[#This Row],[mangrove.mn.ssp126.2050]])^-1)</f>
        <v/>
      </c>
      <c r="U365" s="6" t="str">
        <f>IF(Table1[[#This Row],[mangrove.weights.ssp126.2050]]="","",Table1[[#This Row],[mangrove.weights.ssp126.2050]]*Table1[[#This Row],[mangrove.mn.ssp126.2050]])</f>
        <v/>
      </c>
      <c r="V365" s="7" t="e">
        <f t="shared" si="30"/>
        <v>#DIV/0!</v>
      </c>
      <c r="Y365" s="6" t="str">
        <f>IF(Table1[[#This Row],[seagrass.mn.ssp126.2100]]="", "", (Table1[[#This Row],[seagrass.sd.ssp126.2100]]/Table1[[#This Row],[seagrass.mn.ssp126.2100]])^-1)</f>
        <v/>
      </c>
      <c r="Z365" s="6" t="str">
        <f>IF(Table1[[#This Row],[seagrass.weights.ssp126.2100]]="","", Table1[[#This Row],[seagrass.weights.ssp126.2100]]*Table1[[#This Row],[seagrass.mn.ssp126.2100]])</f>
        <v/>
      </c>
      <c r="AC365" s="6" t="str">
        <f>IF(Table1[[#This Row],[corals.mn.ssp126.2100]]="","",(Table1[[#This Row],[corals.sd.ssp126.2100]]/Table1[[#This Row],[corals.mn.ssp126.2100]])^-1)</f>
        <v/>
      </c>
      <c r="AD365" s="6" t="str">
        <f>IF( Table1[[#This Row],[Coral.weights.ssp126.2100]]="","", Table1[[#This Row],[Coral.weights.ssp126.2100]]*Table1[[#This Row],[corals.mn.ssp126.2100]])</f>
        <v/>
      </c>
      <c r="AG365" s="8" t="str">
        <f>IF(Table1[[#This Row],[mangrove.mn.ssp126.2100]]="","",(Table1[[#This Row],[mangrove.sd.ssp126.2100]]/Table1[[#This Row],[mangrove.mn.ssp126.2100]])^-1)</f>
        <v/>
      </c>
      <c r="AH365" s="6" t="str">
        <f>IF(Table1[[#This Row],[mangrove.weights.ssp126.2100]]="","",Table1[[#This Row],[mangrove.weights.ssp126.2100]]*Table1[[#This Row],[mangrove.mn.ssp126.2100]])</f>
        <v/>
      </c>
      <c r="AI365" s="7" t="e">
        <f t="shared" si="31"/>
        <v>#DIV/0!</v>
      </c>
      <c r="AL365" s="6" t="str">
        <f>IF(Table1[[#This Row],[seagrass.mn.ssp245.2050]]="","",(Table1[[#This Row],[seagrass.sd.ssp245.2050]]/Table1[[#This Row],[seagrass.mn.ssp245.2050]])^-1)</f>
        <v/>
      </c>
      <c r="AM365" s="6" t="str">
        <f>IF(Table1[[#This Row],[seagrass.weights.ssp245.2050]]="","",Table1[[#This Row],[seagrass.weights.ssp245.2050]]*Table1[[#This Row],[seagrass.mn.ssp245.2050]])</f>
        <v/>
      </c>
      <c r="AS365" s="5"/>
      <c r="AT365" s="8"/>
      <c r="AU365" s="8"/>
      <c r="AV365" s="7" t="e">
        <f t="shared" si="32"/>
        <v>#DIV/0!</v>
      </c>
      <c r="AX365" s="5"/>
      <c r="AY365" s="6"/>
      <c r="AZ365" s="6"/>
      <c r="BB365" s="5"/>
      <c r="BC365" s="8"/>
      <c r="BD365" s="8"/>
      <c r="BE365" s="5"/>
      <c r="BF365" s="5"/>
      <c r="BG365" s="6"/>
      <c r="BH365" s="6"/>
      <c r="BI365" s="7" t="e">
        <f t="shared" si="33"/>
        <v>#DIV/0!</v>
      </c>
      <c r="BK365" s="5"/>
      <c r="BL365" s="6"/>
      <c r="BM365" s="6"/>
      <c r="BO365" s="5"/>
      <c r="BP365" s="6"/>
      <c r="BQ365" s="6"/>
      <c r="BR365" s="5"/>
      <c r="BS365" s="5"/>
      <c r="BT365" s="6"/>
      <c r="BU365" s="6"/>
      <c r="BV365" s="7" t="e">
        <f t="shared" si="34"/>
        <v>#DIV/0!</v>
      </c>
      <c r="BX365" s="5"/>
      <c r="BY365" s="8"/>
      <c r="BZ365" s="8"/>
      <c r="CA365" s="5"/>
      <c r="CB365" s="5"/>
      <c r="CC365" s="8"/>
      <c r="CD365" s="8"/>
      <c r="CE365" s="5"/>
      <c r="CF365" s="5"/>
      <c r="CG365" s="12"/>
      <c r="CH365" s="17"/>
      <c r="CI365" s="9" t="e">
        <f t="shared" si="35"/>
        <v>#DIV/0!</v>
      </c>
      <c r="CJ365" s="5"/>
      <c r="CL365" s="5"/>
      <c r="CM365" s="5"/>
      <c r="CP365" s="5"/>
      <c r="CT365" s="5"/>
    </row>
    <row r="366" spans="1:98" x14ac:dyDescent="0.25">
      <c r="A366" s="5" t="s">
        <v>409</v>
      </c>
      <c r="B366" s="5">
        <v>39.33934</v>
      </c>
      <c r="C366" s="5">
        <v>-9.5711019999999998</v>
      </c>
      <c r="E366" s="5">
        <v>0</v>
      </c>
      <c r="G366" s="5">
        <v>0</v>
      </c>
      <c r="I366" s="5">
        <v>0</v>
      </c>
      <c r="L366" s="6" t="str">
        <f>IF(Table1[[#This Row],[seagrass.mn.ssp126.2050]]="","",(Table1[[#This Row],[seagrass.sd.ssp126.2050]]/Table1[[#This Row],[seagrass.mn.ssp126.2050]])^-1)</f>
        <v/>
      </c>
      <c r="M366" s="6" t="str">
        <f>IF(Table1[[#This Row],[seagrass.weights.ssp126.2050]]="","",Table1[[#This Row],[seagrass.weights.ssp126.2050]]*Table1[[#This Row],[seagrass.mn.ssp126.2050]])</f>
        <v/>
      </c>
      <c r="P366" s="6" t="str">
        <f>IF(Table1[[#This Row],[corals.mn.ssp126.2050]]="","",(Table1[[#This Row],[corals.sd.ssp126.2050]]/Table1[[#This Row],[corals.mn.ssp126.2050]])^-1)</f>
        <v/>
      </c>
      <c r="Q366" s="6" t="str">
        <f>IF(Table1[[#This Row],[coral.weights.ssp126.2050]]="","",Table1[[#This Row],[coral.weights.ssp126.2050]]*Table1[[#This Row],[corals.mn.ssp126.2050]])</f>
        <v/>
      </c>
      <c r="T366" s="6" t="str">
        <f>IF(Table1[[#This Row],[mangrove.mn.ssp126.2050]]="","",(Table1[[#This Row],[mangrove.sd.ssp126.2050]]/Table1[[#This Row],[mangrove.mn.ssp126.2050]])^-1)</f>
        <v/>
      </c>
      <c r="U366" s="6" t="str">
        <f>IF(Table1[[#This Row],[mangrove.weights.ssp126.2050]]="","",Table1[[#This Row],[mangrove.weights.ssp126.2050]]*Table1[[#This Row],[mangrove.mn.ssp126.2050]])</f>
        <v/>
      </c>
      <c r="V366" s="7" t="e">
        <f t="shared" si="30"/>
        <v>#DIV/0!</v>
      </c>
      <c r="Y366" s="6" t="str">
        <f>IF(Table1[[#This Row],[seagrass.mn.ssp126.2100]]="", "", (Table1[[#This Row],[seagrass.sd.ssp126.2100]]/Table1[[#This Row],[seagrass.mn.ssp126.2100]])^-1)</f>
        <v/>
      </c>
      <c r="Z366" s="6" t="str">
        <f>IF(Table1[[#This Row],[seagrass.weights.ssp126.2100]]="","", Table1[[#This Row],[seagrass.weights.ssp126.2100]]*Table1[[#This Row],[seagrass.mn.ssp126.2100]])</f>
        <v/>
      </c>
      <c r="AC366" s="6" t="str">
        <f>IF(Table1[[#This Row],[corals.mn.ssp126.2100]]="","",(Table1[[#This Row],[corals.sd.ssp126.2100]]/Table1[[#This Row],[corals.mn.ssp126.2100]])^-1)</f>
        <v/>
      </c>
      <c r="AD366" s="6" t="str">
        <f>IF( Table1[[#This Row],[Coral.weights.ssp126.2100]]="","", Table1[[#This Row],[Coral.weights.ssp126.2100]]*Table1[[#This Row],[corals.mn.ssp126.2100]])</f>
        <v/>
      </c>
      <c r="AG366" s="8" t="str">
        <f>IF(Table1[[#This Row],[mangrove.mn.ssp126.2100]]="","",(Table1[[#This Row],[mangrove.sd.ssp126.2100]]/Table1[[#This Row],[mangrove.mn.ssp126.2100]])^-1)</f>
        <v/>
      </c>
      <c r="AH366" s="6" t="str">
        <f>IF(Table1[[#This Row],[mangrove.weights.ssp126.2100]]="","",Table1[[#This Row],[mangrove.weights.ssp126.2100]]*Table1[[#This Row],[mangrove.mn.ssp126.2100]])</f>
        <v/>
      </c>
      <c r="AI366" s="7" t="e">
        <f t="shared" si="31"/>
        <v>#DIV/0!</v>
      </c>
      <c r="AL366" s="6" t="str">
        <f>IF(Table1[[#This Row],[seagrass.mn.ssp245.2050]]="","",(Table1[[#This Row],[seagrass.sd.ssp245.2050]]/Table1[[#This Row],[seagrass.mn.ssp245.2050]])^-1)</f>
        <v/>
      </c>
      <c r="AM366" s="6" t="str">
        <f>IF(Table1[[#This Row],[seagrass.weights.ssp245.2050]]="","",Table1[[#This Row],[seagrass.weights.ssp245.2050]]*Table1[[#This Row],[seagrass.mn.ssp245.2050]])</f>
        <v/>
      </c>
      <c r="AS366" s="5"/>
      <c r="AT366" s="8"/>
      <c r="AU366" s="8"/>
      <c r="AV366" s="7" t="e">
        <f t="shared" si="32"/>
        <v>#DIV/0!</v>
      </c>
      <c r="AX366" s="5"/>
      <c r="AY366" s="6"/>
      <c r="AZ366" s="6"/>
      <c r="BB366" s="5"/>
      <c r="BC366" s="8"/>
      <c r="BD366" s="8"/>
      <c r="BE366" s="5"/>
      <c r="BF366" s="5"/>
      <c r="BG366" s="6"/>
      <c r="BH366" s="6"/>
      <c r="BI366" s="7" t="e">
        <f t="shared" si="33"/>
        <v>#DIV/0!</v>
      </c>
      <c r="BK366" s="5"/>
      <c r="BL366" s="6"/>
      <c r="BM366" s="6"/>
      <c r="BO366" s="5"/>
      <c r="BP366" s="6"/>
      <c r="BQ366" s="6"/>
      <c r="BR366" s="5"/>
      <c r="BS366" s="5"/>
      <c r="BT366" s="6"/>
      <c r="BU366" s="6"/>
      <c r="BV366" s="7" t="e">
        <f t="shared" si="34"/>
        <v>#DIV/0!</v>
      </c>
      <c r="BX366" s="5"/>
      <c r="BY366" s="8"/>
      <c r="BZ366" s="8"/>
      <c r="CA366" s="5"/>
      <c r="CB366" s="5"/>
      <c r="CC366" s="8"/>
      <c r="CD366" s="8"/>
      <c r="CE366" s="5"/>
      <c r="CF366" s="5"/>
      <c r="CG366" s="12"/>
      <c r="CH366" s="17"/>
      <c r="CI366" s="9" t="e">
        <f t="shared" si="35"/>
        <v>#DIV/0!</v>
      </c>
      <c r="CJ366" s="5"/>
      <c r="CL366" s="5"/>
      <c r="CM366" s="5"/>
      <c r="CP366" s="5"/>
      <c r="CT366" s="5"/>
    </row>
    <row r="367" spans="1:98" x14ac:dyDescent="0.25">
      <c r="A367" s="5" t="s">
        <v>410</v>
      </c>
      <c r="B367" s="5">
        <v>39.58934</v>
      </c>
      <c r="C367" s="5">
        <v>-9.5711019999999998</v>
      </c>
      <c r="D367" s="5">
        <v>2850000</v>
      </c>
      <c r="E367" s="5">
        <v>1</v>
      </c>
      <c r="F367" s="5">
        <v>1360000</v>
      </c>
      <c r="G367" s="5">
        <v>1</v>
      </c>
      <c r="H367" s="5">
        <v>5050000</v>
      </c>
      <c r="I367" s="5">
        <v>1</v>
      </c>
      <c r="J367" s="5">
        <v>0.69333251322443712</v>
      </c>
      <c r="K367" s="28">
        <f>NonZeroMin!$C$2</f>
        <v>9.6277348665939669E-4</v>
      </c>
      <c r="L367" s="6">
        <f>IF(Table1[[#This Row],[seagrass.mn.ssp126.2050]]="","",(Table1[[#This Row],[seagrass.sd.ssp126.2050]]/Table1[[#This Row],[seagrass.mn.ssp126.2050]])^-1)</f>
        <v>720.1408460365293</v>
      </c>
      <c r="M367" s="6">
        <f>IF(Table1[[#This Row],[seagrass.weights.ssp126.2050]]="","",Table1[[#This Row],[seagrass.weights.ssp126.2050]]*Table1[[#This Row],[seagrass.mn.ssp126.2050]])</f>
        <v>499.29706265807931</v>
      </c>
      <c r="N367" s="5">
        <v>0.6982259710029739</v>
      </c>
      <c r="O367" s="5">
        <f>NonZeroMin!$C$3</f>
        <v>8.8608041434714289E-4</v>
      </c>
      <c r="P367" s="6">
        <f>IF(Table1[[#This Row],[corals.mn.ssp126.2050]]="","",(Table1[[#This Row],[corals.sd.ssp126.2050]]/Table1[[#This Row],[corals.mn.ssp126.2050]])^-1)</f>
        <v>787.99391082063505</v>
      </c>
      <c r="Q367" s="6">
        <f>IF(Table1[[#This Row],[coral.weights.ssp126.2050]]="","",Table1[[#This Row],[coral.weights.ssp126.2050]]*Table1[[#This Row],[corals.mn.ssp126.2050]])</f>
        <v>550.19781352716871</v>
      </c>
      <c r="R367" s="5">
        <v>0.47679101517948502</v>
      </c>
      <c r="S367" s="5">
        <v>9.7639617187024325E-2</v>
      </c>
      <c r="T367" s="6">
        <f>IF(Table1[[#This Row],[mangrove.mn.ssp126.2050]]="","",(Table1[[#This Row],[mangrove.sd.ssp126.2050]]/Table1[[#This Row],[mangrove.mn.ssp126.2050]])^-1)</f>
        <v>4.8831716972651904</v>
      </c>
      <c r="U367" s="6">
        <f>IF(Table1[[#This Row],[mangrove.weights.ssp126.2050]]="","",Table1[[#This Row],[mangrove.weights.ssp126.2050]]*Table1[[#This Row],[mangrove.mn.ssp126.2050]])</f>
        <v>2.3282523908347992</v>
      </c>
      <c r="V367" s="7">
        <f t="shared" si="30"/>
        <v>0.69518219759696942</v>
      </c>
      <c r="W367" s="5">
        <v>0.69333251322443712</v>
      </c>
      <c r="X367" s="5">
        <f>NonZeroMin!$C$5</f>
        <v>9.4124857450742275E-4</v>
      </c>
      <c r="Y367" s="6">
        <f>IF(Table1[[#This Row],[seagrass.mn.ssp126.2100]]="", "", (Table1[[#This Row],[seagrass.sd.ssp126.2100]]/Table1[[#This Row],[seagrass.mn.ssp126.2100]])^-1)</f>
        <v>736.609363352581</v>
      </c>
      <c r="Z367" s="6">
        <f>IF(Table1[[#This Row],[seagrass.weights.ssp126.2100]]="","", Table1[[#This Row],[seagrass.weights.ssp126.2100]]*Table1[[#This Row],[seagrass.mn.ssp126.2100]])</f>
        <v>510.71522115789759</v>
      </c>
      <c r="AA367" s="5">
        <v>0.6982259710029739</v>
      </c>
      <c r="AB367" s="5">
        <f>NonZeroMin!$C$6</f>
        <v>9.0900273914041208E-4</v>
      </c>
      <c r="AC367" s="6">
        <f>IF(Table1[[#This Row],[corals.mn.ssp126.2100]]="","",(Table1[[#This Row],[corals.sd.ssp126.2100]]/Table1[[#This Row],[corals.mn.ssp126.2100]])^-1)</f>
        <v>768.12306601324792</v>
      </c>
      <c r="AD367" s="6">
        <f>IF( Table1[[#This Row],[Coral.weights.ssp126.2100]]="","", Table1[[#This Row],[Coral.weights.ssp126.2100]]*Table1[[#This Row],[corals.mn.ssp126.2100]])</f>
        <v>536.32347361688142</v>
      </c>
      <c r="AE367" s="5">
        <v>0.49450862115594357</v>
      </c>
      <c r="AF367" s="5">
        <v>8.8061372470198726E-2</v>
      </c>
      <c r="AG367" s="8">
        <f>IF(Table1[[#This Row],[mangrove.mn.ssp126.2100]]="","",(Table1[[#This Row],[mangrove.sd.ssp126.2100]]/Table1[[#This Row],[mangrove.mn.ssp126.2100]])^-1)</f>
        <v>5.6154998188711245</v>
      </c>
      <c r="AH367" s="6">
        <f>IF(Table1[[#This Row],[mangrove.weights.ssp126.2100]]="","",Table1[[#This Row],[mangrove.weights.ssp126.2100]]*Table1[[#This Row],[mangrove.mn.ssp126.2100]])</f>
        <v>2.7769130725314106</v>
      </c>
      <c r="AI367" s="7">
        <f t="shared" si="31"/>
        <v>0.69508196592424298</v>
      </c>
      <c r="AJ367" s="5">
        <v>0.69333251322443712</v>
      </c>
      <c r="AK367" s="5">
        <f>NonZeroMin!$C$9</f>
        <v>9.4246577305150765E-4</v>
      </c>
      <c r="AL367" s="6">
        <f>IF(Table1[[#This Row],[seagrass.mn.ssp245.2050]]="","",(Table1[[#This Row],[seagrass.sd.ssp245.2050]]/Table1[[#This Row],[seagrass.mn.ssp245.2050]])^-1)</f>
        <v>735.65802923491958</v>
      </c>
      <c r="AM367" s="6">
        <f>IF(Table1[[#This Row],[seagrass.weights.ssp245.2050]]="","",Table1[[#This Row],[seagrass.weights.ssp245.2050]]*Table1[[#This Row],[seagrass.mn.ssp245.2050]])</f>
        <v>510.05563028318323</v>
      </c>
      <c r="AN367" s="5">
        <v>0.6982259710029739</v>
      </c>
      <c r="AO367" s="5">
        <f>NonZeroMin!$C$10</f>
        <v>8.871730941705804E-4</v>
      </c>
      <c r="AP367" s="6">
        <f>(Table1[[#This Row],[corals.sd.ssp245.2050]]/Table1[[#This Row],[corals.mn.ssp245.2050]])^-1</f>
        <v>787.02338426499125</v>
      </c>
      <c r="AQ367" s="6">
        <f>Table1[[#This Row],[coral.weights.ssp245.2050]]*Table1[[#This Row],[corals.mn.ssp245.2050]]</f>
        <v>549.5201666804702</v>
      </c>
      <c r="AR367" s="5">
        <v>0.47927503430848029</v>
      </c>
      <c r="AS367" s="5">
        <v>8.9459381286815923E-2</v>
      </c>
      <c r="AT367" s="8">
        <f>(Table1[[#This Row],[mangrove.sd.ssp245.2050]]/Table1[[#This Row],[mangrove.mn.ssp245.2050]])^-1</f>
        <v>5.3574597478142119</v>
      </c>
      <c r="AU367" s="8">
        <f>Table1[[#This Row],[mangrove.mn.ssp245.2050]]*Table1[[#This Row],[mangrove.weights.ssp245.2050]]</f>
        <v>2.5676967044399586</v>
      </c>
      <c r="AV367" s="7">
        <f t="shared" si="32"/>
        <v>0.69510240365193854</v>
      </c>
      <c r="AW367" s="5">
        <v>0.69333251322443712</v>
      </c>
      <c r="AX367" s="5">
        <f>NonZeroMin!$C$12</f>
        <v>9.4048968592101831E-4</v>
      </c>
      <c r="AY367" s="6">
        <f>(Table1[[#This Row],[seagrass.sd.ssp245.2100]]/Table1[[#This Row],[seagrass.mn.ssp245.2100]])^-1</f>
        <v>737.20373928977108</v>
      </c>
      <c r="AZ367" s="6">
        <f>Table1[[#This Row],[seagrass.weights.ssp245.2100]]*Table1[[#This Row],[seagrass.mn.ssp245.2100]]</f>
        <v>511.12732132022973</v>
      </c>
      <c r="BA367" s="5">
        <v>0.6982259710029739</v>
      </c>
      <c r="BB367" s="5">
        <f>NonZeroMin!$C$13</f>
        <v>8.8505487379242798E-4</v>
      </c>
      <c r="BC367" s="8">
        <f>(Table1[[#This Row],[corals.sd.ssp245.2100]]/Table1[[#This Row],[corals.mn.ssp245.2100]])^-1</f>
        <v>788.90698382474409</v>
      </c>
      <c r="BD367" s="8">
        <f>Table1[[#This Row],[corals.weights.ssp245.2100]]*Table1[[#This Row],[corals.mn.ssp245.2100]]</f>
        <v>550.83534481205936</v>
      </c>
      <c r="BE367" s="5">
        <v>0.47437951491263358</v>
      </c>
      <c r="BF367" s="5">
        <v>7.1421889423618046E-2</v>
      </c>
      <c r="BG367" s="6">
        <f>(Table1[[#This Row],[mangrove.sd.ssp245.2100]]/Table1[[#This Row],[mangrove.mn.ssp245.2100]])^-1</f>
        <v>6.6419345489306547</v>
      </c>
      <c r="BH367" s="6">
        <f>Table1[[#This Row],[mangrove.weights.ssp245.2100]]*Table1[[#This Row],[mangrove.mn.ssp245.2100]]</f>
        <v>3.1507976894031859</v>
      </c>
      <c r="BI367" s="7">
        <f t="shared" si="33"/>
        <v>0.69490237612464445</v>
      </c>
      <c r="BJ367" s="5">
        <v>0.69333251322443712</v>
      </c>
      <c r="BK367" s="5">
        <f>NonZeroMin!$C$16</f>
        <v>9.4033807947367773E-4</v>
      </c>
      <c r="BL367" s="6">
        <f>(Table1[[#This Row],[seagrass.sd.ssp370.2050]]/Table1[[#This Row],[seagrass.mn.ssp370.2050]])^-1</f>
        <v>737.32259530796239</v>
      </c>
      <c r="BM367" s="6">
        <f>Table1[[#This Row],[seagrass.mn.ssp370.2050]]*Table1[[#This Row],[seagrass.weights.ssp370.2050]]</f>
        <v>511.20972806203412</v>
      </c>
      <c r="BN367" s="5">
        <v>0.6982259710029739</v>
      </c>
      <c r="BO367" s="5">
        <f>NonZeroMin!$C$17</f>
        <v>8.8537505761509139E-4</v>
      </c>
      <c r="BP367" s="6">
        <f>(Table1[[#This Row],[corals.sd.ssp370.2050]]/Table1[[#This Row],[corals.mn.ssp370.2050]])^-1</f>
        <v>788.62168636618753</v>
      </c>
      <c r="BQ367" s="6">
        <f>Table1[[#This Row],[corals.weights.ssp370.2050]]*Table1[[#This Row],[corals.mn.ssp370.2050]]</f>
        <v>550.63614271703398</v>
      </c>
      <c r="BR367" s="5">
        <v>0.47423064876145521</v>
      </c>
      <c r="BS367" s="5">
        <v>0.102244749315155</v>
      </c>
      <c r="BT367" s="6">
        <f>(Table1[[#This Row],[mangrove.sd.ssp370.2050]]/Table1[[#This Row],[mangrove.mn.ssp370.2050]])^-1</f>
        <v>4.6381907329021486</v>
      </c>
      <c r="BU367" s="6">
        <f>Table1[[#This Row],[mangrove.weights.ssp370.2050]]*Table1[[#This Row],[mangrove.mn.ssp370.2050]]</f>
        <v>2.1995722003435554</v>
      </c>
      <c r="BV367" s="7">
        <f t="shared" si="34"/>
        <v>0.6951898784689815</v>
      </c>
      <c r="BW367" s="5">
        <v>0.69333251322443712</v>
      </c>
      <c r="BX367" s="5">
        <f>NonZeroMin!$C$19</f>
        <v>9.4033807947367773E-4</v>
      </c>
      <c r="BY367" s="8">
        <f>(Table1[[#This Row],[seagrass.sd.ssp370.2100]]/Table1[[#This Row],[seagrass.mn.ssp370.2100]])^-1</f>
        <v>737.32259530796239</v>
      </c>
      <c r="BZ367" s="8">
        <f>Table1[[#This Row],[seagrass.imp.ssp370.2100]]*Table1[[#This Row],[seagrass.mn.ssp370.2100]]</f>
        <v>511.20972806203412</v>
      </c>
      <c r="CA367" s="5">
        <v>0.6982259710029739</v>
      </c>
      <c r="CB367" s="5">
        <f>NonZeroMin!$C$20</f>
        <v>8.8537505761509139E-4</v>
      </c>
      <c r="CC367" s="8">
        <f>(Table1[[#This Row],[corals.sd.ssp370.2100]]/Table1[[#This Row],[corals.mn.ssp370.2100]])^-1</f>
        <v>788.62168636618753</v>
      </c>
      <c r="CD367" s="8">
        <f>Table1[[#This Row],[corals.weights.ssp370.2100]]*Table1[[#This Row],[corals.mn.ssp370.2100]]</f>
        <v>550.63614271703398</v>
      </c>
      <c r="CE367" s="5">
        <v>0.46374304155178397</v>
      </c>
      <c r="CF367" s="5">
        <v>9.0559034149258436E-2</v>
      </c>
      <c r="CG367" s="12">
        <f>(Table1[[#This Row],[mangrove.sd.ssp370.2100]]/Table1[[#This Row],[mangrove.mn.ssp370.2100]])^-1</f>
        <v>5.1208920888825693</v>
      </c>
      <c r="CH367" s="17">
        <f>Table1[[#This Row],[mangrove.weights.ssp370.2100]]*Table1[[#This Row],[mangrove.mn.ssp370.2100]]</f>
        <v>2.3747780727568712</v>
      </c>
      <c r="CI367" s="9">
        <f t="shared" si="35"/>
        <v>0.69508513882279555</v>
      </c>
      <c r="CJ367" s="5"/>
      <c r="CL367" s="5"/>
      <c r="CM367" s="5"/>
      <c r="CP367" s="5"/>
      <c r="CT367" s="5"/>
    </row>
    <row r="368" spans="1:98" x14ac:dyDescent="0.25">
      <c r="A368" s="5" t="s">
        <v>411</v>
      </c>
      <c r="B368" s="5">
        <v>39.83934</v>
      </c>
      <c r="C368" s="5">
        <v>-9.5711019999999998</v>
      </c>
      <c r="D368" s="5">
        <v>1700000</v>
      </c>
      <c r="E368" s="5">
        <v>1</v>
      </c>
      <c r="F368" s="5">
        <v>1410000</v>
      </c>
      <c r="G368" s="5">
        <v>1</v>
      </c>
      <c r="H368" s="5">
        <v>1100000</v>
      </c>
      <c r="I368" s="5">
        <v>1</v>
      </c>
      <c r="J368" s="5">
        <v>0.69569503141522071</v>
      </c>
      <c r="K368" s="28">
        <f>NonZeroMin!$C$2</f>
        <v>9.6277348665939669E-4</v>
      </c>
      <c r="L368" s="6">
        <f>IF(Table1[[#This Row],[seagrass.mn.ssp126.2050]]="","",(Table1[[#This Row],[seagrass.sd.ssp126.2050]]/Table1[[#This Row],[seagrass.mn.ssp126.2050]])^-1)</f>
        <v>722.59471314392238</v>
      </c>
      <c r="M368" s="6">
        <f>IF(Table1[[#This Row],[seagrass.weights.ssp126.2050]]="","",Table1[[#This Row],[seagrass.weights.ssp126.2050]]*Table1[[#This Row],[seagrass.mn.ssp126.2050]])</f>
        <v>502.70555166113348</v>
      </c>
      <c r="N368" s="5">
        <v>0.7005334511883754</v>
      </c>
      <c r="O368" s="5">
        <f>NonZeroMin!$C$3</f>
        <v>8.8608041434714289E-4</v>
      </c>
      <c r="P368" s="6">
        <f>IF(Table1[[#This Row],[corals.mn.ssp126.2050]]="","",(Table1[[#This Row],[corals.sd.ssp126.2050]]/Table1[[#This Row],[corals.mn.ssp126.2050]])^-1)</f>
        <v>790.59805390746953</v>
      </c>
      <c r="Q368" s="6">
        <f>IF(Table1[[#This Row],[coral.weights.ssp126.2050]]="","",Table1[[#This Row],[coral.weights.ssp126.2050]]*Table1[[#This Row],[corals.mn.ssp126.2050]])</f>
        <v>553.84038320661284</v>
      </c>
      <c r="R368" s="5">
        <v>0.48468230291164988</v>
      </c>
      <c r="S368" s="5">
        <v>0.1186520178234725</v>
      </c>
      <c r="T368" s="6">
        <f>IF(Table1[[#This Row],[mangrove.mn.ssp126.2050]]="","",(Table1[[#This Row],[mangrove.sd.ssp126.2050]]/Table1[[#This Row],[mangrove.mn.ssp126.2050]])^-1)</f>
        <v>4.0849056914712403</v>
      </c>
      <c r="U368" s="6">
        <f>IF(Table1[[#This Row],[mangrove.weights.ssp126.2050]]="","",Table1[[#This Row],[mangrove.weights.ssp126.2050]]*Table1[[#This Row],[mangrove.mn.ssp126.2050]])</f>
        <v>1.9798814977191863</v>
      </c>
      <c r="V368" s="7">
        <f t="shared" si="30"/>
        <v>0.69764805439462663</v>
      </c>
      <c r="W368" s="5">
        <v>0.69569503141522071</v>
      </c>
      <c r="X368" s="5">
        <f>NonZeroMin!$C$5</f>
        <v>9.4124857450742275E-4</v>
      </c>
      <c r="Y368" s="6">
        <f>IF(Table1[[#This Row],[seagrass.mn.ssp126.2100]]="", "", (Table1[[#This Row],[seagrass.sd.ssp126.2100]]/Table1[[#This Row],[seagrass.mn.ssp126.2100]])^-1)</f>
        <v>739.11934663942964</v>
      </c>
      <c r="Z368" s="6">
        <f>IF(Table1[[#This Row],[seagrass.weights.ssp126.2100]]="","", Table1[[#This Row],[seagrass.weights.ssp126.2100]]*Table1[[#This Row],[seagrass.mn.ssp126.2100]])</f>
        <v>514.20165707991544</v>
      </c>
      <c r="AA368" s="5">
        <v>0.7005334511883754</v>
      </c>
      <c r="AB368" s="5">
        <f>NonZeroMin!$C$6</f>
        <v>9.0900273914041208E-4</v>
      </c>
      <c r="AC368" s="6">
        <f>IF(Table1[[#This Row],[corals.mn.ssp126.2100]]="","",(Table1[[#This Row],[corals.sd.ssp126.2100]]/Table1[[#This Row],[corals.mn.ssp126.2100]])^-1)</f>
        <v>770.66154041606819</v>
      </c>
      <c r="AD368" s="6">
        <f>IF( Table1[[#This Row],[Coral.weights.ssp126.2100]]="","", Table1[[#This Row],[Coral.weights.ssp126.2100]]*Table1[[#This Row],[corals.mn.ssp126.2100]])</f>
        <v>539.87418860581795</v>
      </c>
      <c r="AE368" s="5">
        <v>0.49021023865885083</v>
      </c>
      <c r="AF368" s="5">
        <v>0.117722761523311</v>
      </c>
      <c r="AG368" s="8">
        <f>IF(Table1[[#This Row],[mangrove.mn.ssp126.2100]]="","",(Table1[[#This Row],[mangrove.sd.ssp126.2100]]/Table1[[#This Row],[mangrove.mn.ssp126.2100]])^-1)</f>
        <v>4.1641075380463386</v>
      </c>
      <c r="AH368" s="6">
        <f>IF(Table1[[#This Row],[mangrove.weights.ssp126.2100]]="","",Table1[[#This Row],[mangrove.weights.ssp126.2100]]*Table1[[#This Row],[mangrove.mn.ssp126.2100]])</f>
        <v>2.0412881500268152</v>
      </c>
      <c r="AI368" s="7">
        <f t="shared" si="31"/>
        <v>0.69759280397059675</v>
      </c>
      <c r="AJ368" s="5">
        <v>0.69569503141522071</v>
      </c>
      <c r="AK368" s="5">
        <f>NonZeroMin!$C$9</f>
        <v>9.4246577305150765E-4</v>
      </c>
      <c r="AL368" s="6">
        <f>IF(Table1[[#This Row],[seagrass.mn.ssp245.2050]]="","",(Table1[[#This Row],[seagrass.sd.ssp245.2050]]/Table1[[#This Row],[seagrass.mn.ssp245.2050]])^-1)</f>
        <v>738.1647708677051</v>
      </c>
      <c r="AM368" s="6">
        <f>IF(Table1[[#This Row],[seagrass.weights.ssp245.2050]]="","",Table1[[#This Row],[seagrass.weights.ssp245.2050]]*Table1[[#This Row],[seagrass.mn.ssp245.2050]])</f>
        <v>513.53756345841725</v>
      </c>
      <c r="AN368" s="5">
        <v>0.7005334511883754</v>
      </c>
      <c r="AO368" s="5">
        <f>NonZeroMin!$C$10</f>
        <v>8.871730941705804E-4</v>
      </c>
      <c r="AP368" s="6">
        <f>(Table1[[#This Row],[corals.sd.ssp245.2050]]/Table1[[#This Row],[corals.mn.ssp245.2050]])^-1</f>
        <v>789.62431997929934</v>
      </c>
      <c r="AQ368" s="6">
        <f>Table1[[#This Row],[coral.weights.ssp245.2050]]*Table1[[#This Row],[corals.mn.ssp245.2050]]</f>
        <v>553.15825001737267</v>
      </c>
      <c r="AR368" s="5">
        <v>0.49196663606765412</v>
      </c>
      <c r="AS368" s="5">
        <v>0.1512923975128149</v>
      </c>
      <c r="AT368" s="8">
        <f>(Table1[[#This Row],[mangrove.sd.ssp245.2050]]/Table1[[#This Row],[mangrove.mn.ssp245.2050]])^-1</f>
        <v>3.2517604595827967</v>
      </c>
      <c r="AU368" s="8">
        <f>Table1[[#This Row],[mangrove.mn.ssp245.2050]]*Table1[[#This Row],[mangrove.weights.ssp245.2050]]</f>
        <v>1.5997576545987575</v>
      </c>
      <c r="AV368" s="7">
        <f t="shared" si="32"/>
        <v>0.69775771836441025</v>
      </c>
      <c r="AW368" s="5">
        <v>0.69569503141522071</v>
      </c>
      <c r="AX368" s="5">
        <f>NonZeroMin!$C$12</f>
        <v>9.4048968592101831E-4</v>
      </c>
      <c r="AY368" s="6">
        <f>(Table1[[#This Row],[seagrass.sd.ssp245.2100]]/Table1[[#This Row],[seagrass.mn.ssp245.2100]])^-1</f>
        <v>739.71574790203999</v>
      </c>
      <c r="AZ368" s="6">
        <f>Table1[[#This Row],[seagrass.weights.ssp245.2100]]*Table1[[#This Row],[seagrass.mn.ssp245.2100]]</f>
        <v>514.6165704750432</v>
      </c>
      <c r="BA368" s="5">
        <v>0.7005334511883754</v>
      </c>
      <c r="BB368" s="5">
        <f>NonZeroMin!$C$13</f>
        <v>8.8505487379242798E-4</v>
      </c>
      <c r="BC368" s="8">
        <f>(Table1[[#This Row],[corals.sd.ssp245.2100]]/Table1[[#This Row],[corals.mn.ssp245.2100]])^-1</f>
        <v>791.51414441300687</v>
      </c>
      <c r="BD368" s="8">
        <f>Table1[[#This Row],[corals.weights.ssp245.2100]]*Table1[[#This Row],[corals.mn.ssp245.2100]]</f>
        <v>554.48213525005792</v>
      </c>
      <c r="BE368" s="5">
        <v>0.48950154772045279</v>
      </c>
      <c r="BF368" s="5">
        <v>0.14759743320808649</v>
      </c>
      <c r="BG368" s="6">
        <f>(Table1[[#This Row],[mangrove.sd.ssp245.2100]]/Table1[[#This Row],[mangrove.mn.ssp245.2100]])^-1</f>
        <v>3.3164638238006581</v>
      </c>
      <c r="BH368" s="6">
        <f>Table1[[#This Row],[mangrove.weights.ssp245.2100]]*Table1[[#This Row],[mangrove.mn.ssp245.2100]]</f>
        <v>1.6234141747093132</v>
      </c>
      <c r="BI368" s="7">
        <f t="shared" si="33"/>
        <v>0.69774504733366971</v>
      </c>
      <c r="BJ368" s="5">
        <v>0.69569503141522071</v>
      </c>
      <c r="BK368" s="5">
        <f>NonZeroMin!$C$16</f>
        <v>9.4033807947367773E-4</v>
      </c>
      <c r="BL368" s="6">
        <f>(Table1[[#This Row],[seagrass.sd.ssp370.2050]]/Table1[[#This Row],[seagrass.mn.ssp370.2050]])^-1</f>
        <v>739.83500891999643</v>
      </c>
      <c r="BM368" s="6">
        <f>Table1[[#This Row],[seagrass.mn.ssp370.2050]]*Table1[[#This Row],[seagrass.weights.ssp370.2050]]</f>
        <v>514.69953977267699</v>
      </c>
      <c r="BN368" s="5">
        <v>0.7005334511883754</v>
      </c>
      <c r="BO368" s="5">
        <f>NonZeroMin!$C$17</f>
        <v>8.8537505761509139E-4</v>
      </c>
      <c r="BP368" s="6">
        <f>(Table1[[#This Row],[corals.sd.ssp370.2050]]/Table1[[#This Row],[corals.mn.ssp370.2050]])^-1</f>
        <v>791.22790411035714</v>
      </c>
      <c r="BQ368" s="6">
        <f>Table1[[#This Row],[corals.weights.ssp370.2050]]*Table1[[#This Row],[corals.mn.ssp370.2050]]</f>
        <v>554.2816143429734</v>
      </c>
      <c r="BR368" s="5">
        <v>0.49939929016812162</v>
      </c>
      <c r="BS368" s="5">
        <v>0.13115836938754849</v>
      </c>
      <c r="BT368" s="6">
        <f>(Table1[[#This Row],[mangrove.sd.ssp370.2050]]/Table1[[#This Row],[mangrove.mn.ssp370.2050]])^-1</f>
        <v>3.8076052065918113</v>
      </c>
      <c r="BU368" s="6">
        <f>Table1[[#This Row],[mangrove.weights.ssp370.2050]]*Table1[[#This Row],[mangrove.mn.ssp370.2050]]</f>
        <v>1.9015153374123948</v>
      </c>
      <c r="BV368" s="7">
        <f t="shared" si="34"/>
        <v>0.69770228610759299</v>
      </c>
      <c r="BW368" s="5">
        <v>0.69569503141522071</v>
      </c>
      <c r="BX368" s="5">
        <f>NonZeroMin!$C$19</f>
        <v>9.4033807947367773E-4</v>
      </c>
      <c r="BY368" s="8">
        <f>(Table1[[#This Row],[seagrass.sd.ssp370.2100]]/Table1[[#This Row],[seagrass.mn.ssp370.2100]])^-1</f>
        <v>739.83500891999643</v>
      </c>
      <c r="BZ368" s="8">
        <f>Table1[[#This Row],[seagrass.imp.ssp370.2100]]*Table1[[#This Row],[seagrass.mn.ssp370.2100]]</f>
        <v>514.69953977267699</v>
      </c>
      <c r="CA368" s="5">
        <v>0.7005334511883754</v>
      </c>
      <c r="CB368" s="5">
        <f>NonZeroMin!$C$20</f>
        <v>8.8537505761509139E-4</v>
      </c>
      <c r="CC368" s="8">
        <f>(Table1[[#This Row],[corals.sd.ssp370.2100]]/Table1[[#This Row],[corals.mn.ssp370.2100]])^-1</f>
        <v>791.22790411035714</v>
      </c>
      <c r="CD368" s="8">
        <f>Table1[[#This Row],[corals.weights.ssp370.2100]]*Table1[[#This Row],[corals.mn.ssp370.2100]]</f>
        <v>554.2816143429734</v>
      </c>
      <c r="CE368" s="5">
        <v>0.49591392605155099</v>
      </c>
      <c r="CF368" s="5">
        <v>0.13000446457224399</v>
      </c>
      <c r="CG368" s="12">
        <f>(Table1[[#This Row],[mangrove.sd.ssp370.2100]]/Table1[[#This Row],[mangrove.mn.ssp370.2100]])^-1</f>
        <v>3.8145915040938436</v>
      </c>
      <c r="CH368" s="17">
        <f>Table1[[#This Row],[mangrove.weights.ssp370.2100]]*Table1[[#This Row],[mangrove.mn.ssp370.2100]]</f>
        <v>1.891709049078069</v>
      </c>
      <c r="CI368" s="9">
        <f t="shared" si="35"/>
        <v>0.69769272140680771</v>
      </c>
      <c r="CJ368" s="5"/>
      <c r="CL368" s="5"/>
      <c r="CM368" s="5"/>
      <c r="CP368" s="5"/>
      <c r="CT368" s="5"/>
    </row>
    <row r="369" spans="1:98" x14ac:dyDescent="0.25">
      <c r="A369" s="5" t="s">
        <v>412</v>
      </c>
      <c r="B369" s="5">
        <v>40.08934</v>
      </c>
      <c r="C369" s="5">
        <v>-9.5711019999999998</v>
      </c>
      <c r="E369" s="5">
        <v>0</v>
      </c>
      <c r="G369" s="5">
        <v>0</v>
      </c>
      <c r="I369" s="5">
        <v>0</v>
      </c>
      <c r="L369" s="6" t="str">
        <f>IF(Table1[[#This Row],[seagrass.mn.ssp126.2050]]="","",(Table1[[#This Row],[seagrass.sd.ssp126.2050]]/Table1[[#This Row],[seagrass.mn.ssp126.2050]])^-1)</f>
        <v/>
      </c>
      <c r="M369" s="6" t="str">
        <f>IF(Table1[[#This Row],[seagrass.weights.ssp126.2050]]="","",Table1[[#This Row],[seagrass.weights.ssp126.2050]]*Table1[[#This Row],[seagrass.mn.ssp126.2050]])</f>
        <v/>
      </c>
      <c r="P369" s="6" t="str">
        <f>IF(Table1[[#This Row],[corals.mn.ssp126.2050]]="","",(Table1[[#This Row],[corals.sd.ssp126.2050]]/Table1[[#This Row],[corals.mn.ssp126.2050]])^-1)</f>
        <v/>
      </c>
      <c r="Q369" s="6" t="str">
        <f>IF(Table1[[#This Row],[coral.weights.ssp126.2050]]="","",Table1[[#This Row],[coral.weights.ssp126.2050]]*Table1[[#This Row],[corals.mn.ssp126.2050]])</f>
        <v/>
      </c>
      <c r="T369" s="6" t="str">
        <f>IF(Table1[[#This Row],[mangrove.mn.ssp126.2050]]="","",(Table1[[#This Row],[mangrove.sd.ssp126.2050]]/Table1[[#This Row],[mangrove.mn.ssp126.2050]])^-1)</f>
        <v/>
      </c>
      <c r="U369" s="6" t="str">
        <f>IF(Table1[[#This Row],[mangrove.weights.ssp126.2050]]="","",Table1[[#This Row],[mangrove.weights.ssp126.2050]]*Table1[[#This Row],[mangrove.mn.ssp126.2050]])</f>
        <v/>
      </c>
      <c r="V369" s="7" t="e">
        <f t="shared" si="30"/>
        <v>#DIV/0!</v>
      </c>
      <c r="Y369" s="6" t="str">
        <f>IF(Table1[[#This Row],[seagrass.mn.ssp126.2100]]="", "", (Table1[[#This Row],[seagrass.sd.ssp126.2100]]/Table1[[#This Row],[seagrass.mn.ssp126.2100]])^-1)</f>
        <v/>
      </c>
      <c r="Z369" s="6" t="str">
        <f>IF(Table1[[#This Row],[seagrass.weights.ssp126.2100]]="","", Table1[[#This Row],[seagrass.weights.ssp126.2100]]*Table1[[#This Row],[seagrass.mn.ssp126.2100]])</f>
        <v/>
      </c>
      <c r="AC369" s="6" t="str">
        <f>IF(Table1[[#This Row],[corals.mn.ssp126.2100]]="","",(Table1[[#This Row],[corals.sd.ssp126.2100]]/Table1[[#This Row],[corals.mn.ssp126.2100]])^-1)</f>
        <v/>
      </c>
      <c r="AD369" s="6" t="str">
        <f>IF( Table1[[#This Row],[Coral.weights.ssp126.2100]]="","", Table1[[#This Row],[Coral.weights.ssp126.2100]]*Table1[[#This Row],[corals.mn.ssp126.2100]])</f>
        <v/>
      </c>
      <c r="AG369" s="8" t="str">
        <f>IF(Table1[[#This Row],[mangrove.mn.ssp126.2100]]="","",(Table1[[#This Row],[mangrove.sd.ssp126.2100]]/Table1[[#This Row],[mangrove.mn.ssp126.2100]])^-1)</f>
        <v/>
      </c>
      <c r="AH369" s="6" t="str">
        <f>IF(Table1[[#This Row],[mangrove.weights.ssp126.2100]]="","",Table1[[#This Row],[mangrove.weights.ssp126.2100]]*Table1[[#This Row],[mangrove.mn.ssp126.2100]])</f>
        <v/>
      </c>
      <c r="AI369" s="7" t="e">
        <f t="shared" si="31"/>
        <v>#DIV/0!</v>
      </c>
      <c r="AL369" s="6" t="str">
        <f>IF(Table1[[#This Row],[seagrass.mn.ssp245.2050]]="","",(Table1[[#This Row],[seagrass.sd.ssp245.2050]]/Table1[[#This Row],[seagrass.mn.ssp245.2050]])^-1)</f>
        <v/>
      </c>
      <c r="AM369" s="6" t="str">
        <f>IF(Table1[[#This Row],[seagrass.weights.ssp245.2050]]="","",Table1[[#This Row],[seagrass.weights.ssp245.2050]]*Table1[[#This Row],[seagrass.mn.ssp245.2050]])</f>
        <v/>
      </c>
      <c r="AS369" s="5"/>
      <c r="AT369" s="8"/>
      <c r="AU369" s="8"/>
      <c r="AV369" s="7" t="e">
        <f t="shared" si="32"/>
        <v>#DIV/0!</v>
      </c>
      <c r="AX369" s="5"/>
      <c r="AY369" s="6"/>
      <c r="AZ369" s="6"/>
      <c r="BB369" s="5"/>
      <c r="BC369" s="8"/>
      <c r="BD369" s="8"/>
      <c r="BE369" s="5"/>
      <c r="BF369" s="5"/>
      <c r="BG369" s="6"/>
      <c r="BH369" s="6"/>
      <c r="BI369" s="7" t="e">
        <f t="shared" si="33"/>
        <v>#DIV/0!</v>
      </c>
      <c r="BK369" s="5"/>
      <c r="BL369" s="6"/>
      <c r="BM369" s="6"/>
      <c r="BO369" s="5"/>
      <c r="BP369" s="6"/>
      <c r="BQ369" s="6"/>
      <c r="BR369" s="5"/>
      <c r="BS369" s="5"/>
      <c r="BT369" s="6"/>
      <c r="BU369" s="6"/>
      <c r="BV369" s="7" t="e">
        <f t="shared" si="34"/>
        <v>#DIV/0!</v>
      </c>
      <c r="BX369" s="5"/>
      <c r="BY369" s="8"/>
      <c r="BZ369" s="8"/>
      <c r="CA369" s="5"/>
      <c r="CB369" s="5"/>
      <c r="CC369" s="8"/>
      <c r="CD369" s="8"/>
      <c r="CE369" s="5"/>
      <c r="CF369" s="5"/>
      <c r="CG369" s="12"/>
      <c r="CH369" s="17"/>
      <c r="CI369" s="9" t="e">
        <f t="shared" si="35"/>
        <v>#DIV/0!</v>
      </c>
      <c r="CJ369" s="5"/>
      <c r="CL369" s="5"/>
      <c r="CM369" s="5"/>
      <c r="CP369" s="5"/>
      <c r="CT369" s="5"/>
    </row>
    <row r="370" spans="1:98" x14ac:dyDescent="0.25">
      <c r="A370" s="5" t="s">
        <v>413</v>
      </c>
      <c r="B370" s="5">
        <v>46.33934</v>
      </c>
      <c r="C370" s="5">
        <v>-9.8211019999999998</v>
      </c>
      <c r="E370" s="5">
        <v>0</v>
      </c>
      <c r="G370" s="5">
        <v>0</v>
      </c>
      <c r="I370" s="5">
        <v>0</v>
      </c>
      <c r="L370" s="6" t="str">
        <f>IF(Table1[[#This Row],[seagrass.mn.ssp126.2050]]="","",(Table1[[#This Row],[seagrass.sd.ssp126.2050]]/Table1[[#This Row],[seagrass.mn.ssp126.2050]])^-1)</f>
        <v/>
      </c>
      <c r="M370" s="6" t="str">
        <f>IF(Table1[[#This Row],[seagrass.weights.ssp126.2050]]="","",Table1[[#This Row],[seagrass.weights.ssp126.2050]]*Table1[[#This Row],[seagrass.mn.ssp126.2050]])</f>
        <v/>
      </c>
      <c r="P370" s="6" t="str">
        <f>IF(Table1[[#This Row],[corals.mn.ssp126.2050]]="","",(Table1[[#This Row],[corals.sd.ssp126.2050]]/Table1[[#This Row],[corals.mn.ssp126.2050]])^-1)</f>
        <v/>
      </c>
      <c r="Q370" s="6" t="str">
        <f>IF(Table1[[#This Row],[coral.weights.ssp126.2050]]="","",Table1[[#This Row],[coral.weights.ssp126.2050]]*Table1[[#This Row],[corals.mn.ssp126.2050]])</f>
        <v/>
      </c>
      <c r="T370" s="6" t="str">
        <f>IF(Table1[[#This Row],[mangrove.mn.ssp126.2050]]="","",(Table1[[#This Row],[mangrove.sd.ssp126.2050]]/Table1[[#This Row],[mangrove.mn.ssp126.2050]])^-1)</f>
        <v/>
      </c>
      <c r="U370" s="6" t="str">
        <f>IF(Table1[[#This Row],[mangrove.weights.ssp126.2050]]="","",Table1[[#This Row],[mangrove.weights.ssp126.2050]]*Table1[[#This Row],[mangrove.mn.ssp126.2050]])</f>
        <v/>
      </c>
      <c r="V370" s="7" t="e">
        <f t="shared" si="30"/>
        <v>#DIV/0!</v>
      </c>
      <c r="Y370" s="6" t="str">
        <f>IF(Table1[[#This Row],[seagrass.mn.ssp126.2100]]="", "", (Table1[[#This Row],[seagrass.sd.ssp126.2100]]/Table1[[#This Row],[seagrass.mn.ssp126.2100]])^-1)</f>
        <v/>
      </c>
      <c r="Z370" s="6" t="str">
        <f>IF(Table1[[#This Row],[seagrass.weights.ssp126.2100]]="","", Table1[[#This Row],[seagrass.weights.ssp126.2100]]*Table1[[#This Row],[seagrass.mn.ssp126.2100]])</f>
        <v/>
      </c>
      <c r="AC370" s="6" t="str">
        <f>IF(Table1[[#This Row],[corals.mn.ssp126.2100]]="","",(Table1[[#This Row],[corals.sd.ssp126.2100]]/Table1[[#This Row],[corals.mn.ssp126.2100]])^-1)</f>
        <v/>
      </c>
      <c r="AD370" s="6" t="str">
        <f>IF( Table1[[#This Row],[Coral.weights.ssp126.2100]]="","", Table1[[#This Row],[Coral.weights.ssp126.2100]]*Table1[[#This Row],[corals.mn.ssp126.2100]])</f>
        <v/>
      </c>
      <c r="AG370" s="8" t="str">
        <f>IF(Table1[[#This Row],[mangrove.mn.ssp126.2100]]="","",(Table1[[#This Row],[mangrove.sd.ssp126.2100]]/Table1[[#This Row],[mangrove.mn.ssp126.2100]])^-1)</f>
        <v/>
      </c>
      <c r="AH370" s="6" t="str">
        <f>IF(Table1[[#This Row],[mangrove.weights.ssp126.2100]]="","",Table1[[#This Row],[mangrove.weights.ssp126.2100]]*Table1[[#This Row],[mangrove.mn.ssp126.2100]])</f>
        <v/>
      </c>
      <c r="AI370" s="7" t="e">
        <f t="shared" si="31"/>
        <v>#DIV/0!</v>
      </c>
      <c r="AL370" s="6" t="str">
        <f>IF(Table1[[#This Row],[seagrass.mn.ssp245.2050]]="","",(Table1[[#This Row],[seagrass.sd.ssp245.2050]]/Table1[[#This Row],[seagrass.mn.ssp245.2050]])^-1)</f>
        <v/>
      </c>
      <c r="AM370" s="6" t="str">
        <f>IF(Table1[[#This Row],[seagrass.weights.ssp245.2050]]="","",Table1[[#This Row],[seagrass.weights.ssp245.2050]]*Table1[[#This Row],[seagrass.mn.ssp245.2050]])</f>
        <v/>
      </c>
      <c r="AS370" s="5"/>
      <c r="AT370" s="8"/>
      <c r="AU370" s="8"/>
      <c r="AV370" s="7" t="e">
        <f t="shared" si="32"/>
        <v>#DIV/0!</v>
      </c>
      <c r="AX370" s="5"/>
      <c r="AY370" s="6"/>
      <c r="AZ370" s="6"/>
      <c r="BB370" s="5"/>
      <c r="BC370" s="8"/>
      <c r="BD370" s="8"/>
      <c r="BE370" s="5"/>
      <c r="BF370" s="5"/>
      <c r="BG370" s="6"/>
      <c r="BH370" s="6"/>
      <c r="BI370" s="7" t="e">
        <f t="shared" si="33"/>
        <v>#DIV/0!</v>
      </c>
      <c r="BK370" s="5"/>
      <c r="BL370" s="6"/>
      <c r="BM370" s="6"/>
      <c r="BO370" s="5"/>
      <c r="BP370" s="6"/>
      <c r="BQ370" s="6"/>
      <c r="BR370" s="5"/>
      <c r="BS370" s="5"/>
      <c r="BT370" s="6"/>
      <c r="BU370" s="6"/>
      <c r="BV370" s="7" t="e">
        <f t="shared" si="34"/>
        <v>#DIV/0!</v>
      </c>
      <c r="BX370" s="5"/>
      <c r="BY370" s="8"/>
      <c r="BZ370" s="8"/>
      <c r="CA370" s="5"/>
      <c r="CB370" s="5"/>
      <c r="CC370" s="8"/>
      <c r="CD370" s="8"/>
      <c r="CE370" s="5"/>
      <c r="CF370" s="5"/>
      <c r="CG370" s="12"/>
      <c r="CH370" s="17"/>
      <c r="CI370" s="9" t="e">
        <f t="shared" si="35"/>
        <v>#DIV/0!</v>
      </c>
      <c r="CJ370" s="5"/>
      <c r="CL370" s="5"/>
      <c r="CM370" s="5"/>
      <c r="CP370" s="5"/>
      <c r="CT370" s="5"/>
    </row>
    <row r="371" spans="1:98" x14ac:dyDescent="0.25">
      <c r="A371" s="5" t="s">
        <v>414</v>
      </c>
      <c r="B371" s="5">
        <v>46.58934</v>
      </c>
      <c r="C371" s="5">
        <v>-9.8211019999999998</v>
      </c>
      <c r="D371" s="5">
        <v>2500000</v>
      </c>
      <c r="E371" s="5">
        <v>1</v>
      </c>
      <c r="F371" s="5">
        <v>290000</v>
      </c>
      <c r="G371" s="5">
        <v>1</v>
      </c>
      <c r="I371" s="5">
        <v>0</v>
      </c>
      <c r="J371" s="5">
        <v>0.30727613745242299</v>
      </c>
      <c r="K371" s="5">
        <v>4.460441627779637E-2</v>
      </c>
      <c r="L371" s="6">
        <f>IF(Table1[[#This Row],[seagrass.mn.ssp126.2050]]="","",(Table1[[#This Row],[seagrass.sd.ssp126.2050]]/Table1[[#This Row],[seagrass.mn.ssp126.2050]])^-1)</f>
        <v>6.8889173560462442</v>
      </c>
      <c r="M371" s="6">
        <f>IF(Table1[[#This Row],[seagrass.weights.ssp126.2050]]="","",Table1[[#This Row],[seagrass.weights.ssp126.2050]]*Table1[[#This Row],[seagrass.mn.ssp126.2050]])</f>
        <v>2.1167999163948483</v>
      </c>
      <c r="N371" s="5">
        <v>0.39530596251774219</v>
      </c>
      <c r="O371" s="5">
        <v>1.7819418309911149E-2</v>
      </c>
      <c r="P371" s="6">
        <f>IF(Table1[[#This Row],[corals.mn.ssp126.2050]]="","",(Table1[[#This Row],[corals.sd.ssp126.2050]]/Table1[[#This Row],[corals.mn.ssp126.2050]])^-1)</f>
        <v>22.183999255344563</v>
      </c>
      <c r="Q371" s="6">
        <f>IF(Table1[[#This Row],[coral.weights.ssp126.2050]]="","",Table1[[#This Row],[coral.weights.ssp126.2050]]*Table1[[#This Row],[corals.mn.ssp126.2050]])</f>
        <v>8.7694671781268578</v>
      </c>
      <c r="T371" s="6" t="str">
        <f>IF(Table1[[#This Row],[mangrove.mn.ssp126.2050]]="","",(Table1[[#This Row],[mangrove.sd.ssp126.2050]]/Table1[[#This Row],[mangrove.mn.ssp126.2050]])^-1)</f>
        <v/>
      </c>
      <c r="U371" s="6" t="str">
        <f>IF(Table1[[#This Row],[mangrove.weights.ssp126.2050]]="","",Table1[[#This Row],[mangrove.weights.ssp126.2050]]*Table1[[#This Row],[mangrove.mn.ssp126.2050]])</f>
        <v/>
      </c>
      <c r="V371" s="7">
        <f t="shared" si="30"/>
        <v>0.37444702366932292</v>
      </c>
      <c r="W371" s="5">
        <v>0.31435760119030948</v>
      </c>
      <c r="X371" s="5">
        <v>4.2843252634984702E-2</v>
      </c>
      <c r="Y371" s="6">
        <f>IF(Table1[[#This Row],[seagrass.mn.ssp126.2100]]="", "", (Table1[[#This Row],[seagrass.sd.ssp126.2100]]/Table1[[#This Row],[seagrass.mn.ssp126.2100]])^-1)</f>
        <v>7.3373887801789612</v>
      </c>
      <c r="Z371" s="6">
        <f>IF(Table1[[#This Row],[seagrass.weights.ssp126.2100]]="","", Table1[[#This Row],[seagrass.weights.ssp126.2100]]*Table1[[#This Row],[seagrass.mn.ssp126.2100]])</f>
        <v>2.3065639359377492</v>
      </c>
      <c r="AA371" s="5">
        <v>0.3966569156358532</v>
      </c>
      <c r="AB371" s="5">
        <v>2.192353710765595E-2</v>
      </c>
      <c r="AC371" s="6">
        <f>IF(Table1[[#This Row],[corals.mn.ssp126.2100]]="","",(Table1[[#This Row],[corals.sd.ssp126.2100]]/Table1[[#This Row],[corals.mn.ssp126.2100]])^-1)</f>
        <v>18.092742685090538</v>
      </c>
      <c r="AD371" s="6">
        <f>IF( Table1[[#This Row],[Coral.weights.ssp126.2100]]="","", Table1[[#This Row],[Coral.weights.ssp126.2100]]*Table1[[#This Row],[corals.mn.ssp126.2100]])</f>
        <v>7.176611508861158</v>
      </c>
      <c r="AG371" s="8" t="str">
        <f>IF(Table1[[#This Row],[mangrove.mn.ssp126.2100]]="","",(Table1[[#This Row],[mangrove.sd.ssp126.2100]]/Table1[[#This Row],[mangrove.mn.ssp126.2100]])^-1)</f>
        <v/>
      </c>
      <c r="AH371" s="6" t="str">
        <f>IF(Table1[[#This Row],[mangrove.weights.ssp126.2100]]="","",Table1[[#This Row],[mangrove.weights.ssp126.2100]]*Table1[[#This Row],[mangrove.mn.ssp126.2100]])</f>
        <v/>
      </c>
      <c r="AI371" s="7">
        <f t="shared" si="31"/>
        <v>0.37291098780791954</v>
      </c>
      <c r="AJ371" s="5">
        <v>0.28070582894153501</v>
      </c>
      <c r="AK371" s="5">
        <v>1.951322341208888E-2</v>
      </c>
      <c r="AL371" s="6">
        <f>IF(Table1[[#This Row],[seagrass.mn.ssp245.2050]]="","",(Table1[[#This Row],[seagrass.sd.ssp245.2050]]/Table1[[#This Row],[seagrass.mn.ssp245.2050]])^-1)</f>
        <v>14.385415623726804</v>
      </c>
      <c r="AM371" s="6">
        <f>IF(Table1[[#This Row],[seagrass.weights.ssp245.2050]]="","",Table1[[#This Row],[seagrass.weights.ssp245.2050]]*Table1[[#This Row],[seagrass.mn.ssp245.2050]])</f>
        <v>4.0380700173267412</v>
      </c>
      <c r="AN371" s="5">
        <v>0.35750630463219257</v>
      </c>
      <c r="AO371" s="5">
        <v>6.0483790057731107E-3</v>
      </c>
      <c r="AP371" s="6">
        <f>(Table1[[#This Row],[corals.sd.ssp245.2050]]/Table1[[#This Row],[corals.mn.ssp245.2050]])^-1</f>
        <v>59.107788101730527</v>
      </c>
      <c r="AQ371" s="6">
        <f>Table1[[#This Row],[coral.weights.ssp245.2050]]*Table1[[#This Row],[corals.mn.ssp245.2050]]</f>
        <v>21.13140689923236</v>
      </c>
      <c r="AS371" s="5"/>
      <c r="AT371" s="8"/>
      <c r="AU371" s="8"/>
      <c r="AV371" s="7">
        <f t="shared" si="32"/>
        <v>0.34247353007745718</v>
      </c>
      <c r="AW371" s="5">
        <v>0.26537354449612732</v>
      </c>
      <c r="AX371" s="5">
        <v>2.1699011927686748E-3</v>
      </c>
      <c r="AY371" s="6">
        <f>(Table1[[#This Row],[seagrass.sd.ssp245.2100]]/Table1[[#This Row],[seagrass.mn.ssp245.2100]])^-1</f>
        <v>122.29752459720308</v>
      </c>
      <c r="AZ371" s="6">
        <f>Table1[[#This Row],[seagrass.weights.ssp245.2100]]*Table1[[#This Row],[seagrass.mn.ssp245.2100]]</f>
        <v>32.454527585462095</v>
      </c>
      <c r="BA371" s="5">
        <v>0.35666359571015321</v>
      </c>
      <c r="BB371" s="5">
        <v>4.8566086190920807E-3</v>
      </c>
      <c r="BC371" s="8">
        <f>(Table1[[#This Row],[corals.sd.ssp245.2100]]/Table1[[#This Row],[corals.mn.ssp245.2100]])^-1</f>
        <v>73.438817842568866</v>
      </c>
      <c r="BD371" s="8">
        <f>Table1[[#This Row],[corals.weights.ssp245.2100]]*Table1[[#This Row],[corals.mn.ssp245.2100]]</f>
        <v>26.19295283643357</v>
      </c>
      <c r="BE371" s="5"/>
      <c r="BF371" s="5"/>
      <c r="BG371" s="6"/>
      <c r="BH371" s="6"/>
      <c r="BI371" s="7">
        <f t="shared" si="33"/>
        <v>0.29962489178493512</v>
      </c>
      <c r="BJ371" s="5">
        <v>0.24376441713707439</v>
      </c>
      <c r="BK371" s="5">
        <v>5.098398406725377E-3</v>
      </c>
      <c r="BL371" s="6">
        <f>(Table1[[#This Row],[seagrass.sd.ssp370.2050]]/Table1[[#This Row],[seagrass.mn.ssp370.2050]])^-1</f>
        <v>47.811959303831756</v>
      </c>
      <c r="BM371" s="6">
        <f>Table1[[#This Row],[seagrass.mn.ssp370.2050]]*Table1[[#This Row],[seagrass.weights.ssp370.2050]]</f>
        <v>11.654854391880068</v>
      </c>
      <c r="BN371" s="5">
        <v>0.34066490190981119</v>
      </c>
      <c r="BO371" s="5">
        <f>NonZeroMin!$C$17</f>
        <v>8.8537505761509139E-4</v>
      </c>
      <c r="BP371" s="6">
        <f>(Table1[[#This Row],[corals.sd.ssp370.2050]]/Table1[[#This Row],[corals.mn.ssp370.2050]])^-1</f>
        <v>384.76902977982024</v>
      </c>
      <c r="BQ371" s="6">
        <f>Table1[[#This Row],[corals.weights.ssp370.2050]]*Table1[[#This Row],[corals.mn.ssp370.2050]]</f>
        <v>131.07730378787568</v>
      </c>
      <c r="BR371" s="5"/>
      <c r="BS371" s="5"/>
      <c r="BT371" s="6"/>
      <c r="BU371" s="6"/>
      <c r="BV371" s="7">
        <f t="shared" si="34"/>
        <v>0.32995476403646201</v>
      </c>
      <c r="BW371" s="5">
        <v>0.24198715375301341</v>
      </c>
      <c r="BX371" s="5">
        <v>2.5849684250771211E-3</v>
      </c>
      <c r="BY371" s="8">
        <f>(Table1[[#This Row],[seagrass.sd.ssp370.2100]]/Table1[[#This Row],[seagrass.mn.ssp370.2100]])^-1</f>
        <v>93.613195196298719</v>
      </c>
      <c r="BZ371" s="8">
        <f>Table1[[#This Row],[seagrass.imp.ssp370.2100]]*Table1[[#This Row],[seagrass.mn.ssp370.2100]]</f>
        <v>22.653190659277595</v>
      </c>
      <c r="CA371" s="5">
        <v>0.34158568016730201</v>
      </c>
      <c r="CB371" s="5">
        <v>1.3021770996816621E-3</v>
      </c>
      <c r="CC371" s="8">
        <f>(Table1[[#This Row],[corals.sd.ssp370.2100]]/Table1[[#This Row],[corals.mn.ssp370.2100]])^-1</f>
        <v>262.31891211326638</v>
      </c>
      <c r="CD371" s="8">
        <f>Table1[[#This Row],[corals.weights.ssp370.2100]]*Table1[[#This Row],[corals.mn.ssp370.2100]]</f>
        <v>89.604384014956807</v>
      </c>
      <c r="CE371" s="5"/>
      <c r="CF371" s="5"/>
      <c r="CG371" s="12"/>
      <c r="CH371" s="17"/>
      <c r="CI371" s="9">
        <f t="shared" si="35"/>
        <v>0.31539041398308176</v>
      </c>
      <c r="CJ371" s="5"/>
      <c r="CL371" s="5"/>
      <c r="CM371" s="5"/>
      <c r="CP371" s="5"/>
      <c r="CT371" s="5"/>
    </row>
    <row r="372" spans="1:98" x14ac:dyDescent="0.25">
      <c r="A372" s="5" t="s">
        <v>415</v>
      </c>
      <c r="B372" s="5">
        <v>46.83934</v>
      </c>
      <c r="C372" s="5">
        <v>-9.8211019999999998</v>
      </c>
      <c r="E372" s="5">
        <v>0</v>
      </c>
      <c r="G372" s="5">
        <v>0</v>
      </c>
      <c r="I372" s="5">
        <v>0</v>
      </c>
      <c r="L372" s="6" t="str">
        <f>IF(Table1[[#This Row],[seagrass.mn.ssp126.2050]]="","",(Table1[[#This Row],[seagrass.sd.ssp126.2050]]/Table1[[#This Row],[seagrass.mn.ssp126.2050]])^-1)</f>
        <v/>
      </c>
      <c r="M372" s="6" t="str">
        <f>IF(Table1[[#This Row],[seagrass.weights.ssp126.2050]]="","",Table1[[#This Row],[seagrass.weights.ssp126.2050]]*Table1[[#This Row],[seagrass.mn.ssp126.2050]])</f>
        <v/>
      </c>
      <c r="P372" s="6" t="str">
        <f>IF(Table1[[#This Row],[corals.mn.ssp126.2050]]="","",(Table1[[#This Row],[corals.sd.ssp126.2050]]/Table1[[#This Row],[corals.mn.ssp126.2050]])^-1)</f>
        <v/>
      </c>
      <c r="Q372" s="6" t="str">
        <f>IF(Table1[[#This Row],[coral.weights.ssp126.2050]]="","",Table1[[#This Row],[coral.weights.ssp126.2050]]*Table1[[#This Row],[corals.mn.ssp126.2050]])</f>
        <v/>
      </c>
      <c r="T372" s="6" t="str">
        <f>IF(Table1[[#This Row],[mangrove.mn.ssp126.2050]]="","",(Table1[[#This Row],[mangrove.sd.ssp126.2050]]/Table1[[#This Row],[mangrove.mn.ssp126.2050]])^-1)</f>
        <v/>
      </c>
      <c r="U372" s="6" t="str">
        <f>IF(Table1[[#This Row],[mangrove.weights.ssp126.2050]]="","",Table1[[#This Row],[mangrove.weights.ssp126.2050]]*Table1[[#This Row],[mangrove.mn.ssp126.2050]])</f>
        <v/>
      </c>
      <c r="V372" s="7" t="e">
        <f t="shared" si="30"/>
        <v>#DIV/0!</v>
      </c>
      <c r="Y372" s="6" t="str">
        <f>IF(Table1[[#This Row],[seagrass.mn.ssp126.2100]]="", "", (Table1[[#This Row],[seagrass.sd.ssp126.2100]]/Table1[[#This Row],[seagrass.mn.ssp126.2100]])^-1)</f>
        <v/>
      </c>
      <c r="Z372" s="6" t="str">
        <f>IF(Table1[[#This Row],[seagrass.weights.ssp126.2100]]="","", Table1[[#This Row],[seagrass.weights.ssp126.2100]]*Table1[[#This Row],[seagrass.mn.ssp126.2100]])</f>
        <v/>
      </c>
      <c r="AC372" s="6" t="str">
        <f>IF(Table1[[#This Row],[corals.mn.ssp126.2100]]="","",(Table1[[#This Row],[corals.sd.ssp126.2100]]/Table1[[#This Row],[corals.mn.ssp126.2100]])^-1)</f>
        <v/>
      </c>
      <c r="AD372" s="6" t="str">
        <f>IF( Table1[[#This Row],[Coral.weights.ssp126.2100]]="","", Table1[[#This Row],[Coral.weights.ssp126.2100]]*Table1[[#This Row],[corals.mn.ssp126.2100]])</f>
        <v/>
      </c>
      <c r="AG372" s="8" t="str">
        <f>IF(Table1[[#This Row],[mangrove.mn.ssp126.2100]]="","",(Table1[[#This Row],[mangrove.sd.ssp126.2100]]/Table1[[#This Row],[mangrove.mn.ssp126.2100]])^-1)</f>
        <v/>
      </c>
      <c r="AH372" s="6" t="str">
        <f>IF(Table1[[#This Row],[mangrove.weights.ssp126.2100]]="","",Table1[[#This Row],[mangrove.weights.ssp126.2100]]*Table1[[#This Row],[mangrove.mn.ssp126.2100]])</f>
        <v/>
      </c>
      <c r="AI372" s="7" t="e">
        <f t="shared" si="31"/>
        <v>#DIV/0!</v>
      </c>
      <c r="AL372" s="6" t="str">
        <f>IF(Table1[[#This Row],[seagrass.mn.ssp245.2050]]="","",(Table1[[#This Row],[seagrass.sd.ssp245.2050]]/Table1[[#This Row],[seagrass.mn.ssp245.2050]])^-1)</f>
        <v/>
      </c>
      <c r="AM372" s="6" t="str">
        <f>IF(Table1[[#This Row],[seagrass.weights.ssp245.2050]]="","",Table1[[#This Row],[seagrass.weights.ssp245.2050]]*Table1[[#This Row],[seagrass.mn.ssp245.2050]])</f>
        <v/>
      </c>
      <c r="AS372" s="5"/>
      <c r="AT372" s="8"/>
      <c r="AU372" s="8"/>
      <c r="AV372" s="7" t="e">
        <f t="shared" si="32"/>
        <v>#DIV/0!</v>
      </c>
      <c r="AX372" s="5"/>
      <c r="AY372" s="6"/>
      <c r="AZ372" s="6"/>
      <c r="BB372" s="5"/>
      <c r="BC372" s="8"/>
      <c r="BD372" s="8"/>
      <c r="BE372" s="5"/>
      <c r="BF372" s="5"/>
      <c r="BG372" s="6"/>
      <c r="BH372" s="6"/>
      <c r="BI372" s="7" t="e">
        <f t="shared" si="33"/>
        <v>#DIV/0!</v>
      </c>
      <c r="BK372" s="5"/>
      <c r="BL372" s="6"/>
      <c r="BM372" s="6"/>
      <c r="BO372" s="5"/>
      <c r="BP372" s="6"/>
      <c r="BQ372" s="6"/>
      <c r="BR372" s="5"/>
      <c r="BS372" s="5"/>
      <c r="BT372" s="6"/>
      <c r="BU372" s="6"/>
      <c r="BV372" s="7" t="e">
        <f t="shared" si="34"/>
        <v>#DIV/0!</v>
      </c>
      <c r="BX372" s="5"/>
      <c r="BY372" s="8"/>
      <c r="BZ372" s="8"/>
      <c r="CA372" s="5"/>
      <c r="CB372" s="5"/>
      <c r="CC372" s="8"/>
      <c r="CD372" s="8"/>
      <c r="CE372" s="5"/>
      <c r="CF372" s="5"/>
      <c r="CG372" s="12"/>
      <c r="CH372" s="17"/>
      <c r="CI372" s="9" t="e">
        <f t="shared" si="35"/>
        <v>#DIV/0!</v>
      </c>
      <c r="CJ372" s="5"/>
      <c r="CL372" s="5"/>
      <c r="CM372" s="5"/>
      <c r="CP372" s="5"/>
      <c r="CT372" s="5"/>
    </row>
    <row r="373" spans="1:98" x14ac:dyDescent="0.25">
      <c r="A373" s="5" t="s">
        <v>416</v>
      </c>
      <c r="B373" s="5">
        <v>47.33934</v>
      </c>
      <c r="C373" s="5">
        <v>-9.8211019999999998</v>
      </c>
      <c r="E373" s="5">
        <v>0</v>
      </c>
      <c r="G373" s="5">
        <v>0</v>
      </c>
      <c r="I373" s="5">
        <v>0</v>
      </c>
      <c r="L373" s="6" t="str">
        <f>IF(Table1[[#This Row],[seagrass.mn.ssp126.2050]]="","",(Table1[[#This Row],[seagrass.sd.ssp126.2050]]/Table1[[#This Row],[seagrass.mn.ssp126.2050]])^-1)</f>
        <v/>
      </c>
      <c r="M373" s="6" t="str">
        <f>IF(Table1[[#This Row],[seagrass.weights.ssp126.2050]]="","",Table1[[#This Row],[seagrass.weights.ssp126.2050]]*Table1[[#This Row],[seagrass.mn.ssp126.2050]])</f>
        <v/>
      </c>
      <c r="P373" s="6" t="str">
        <f>IF(Table1[[#This Row],[corals.mn.ssp126.2050]]="","",(Table1[[#This Row],[corals.sd.ssp126.2050]]/Table1[[#This Row],[corals.mn.ssp126.2050]])^-1)</f>
        <v/>
      </c>
      <c r="Q373" s="6" t="str">
        <f>IF(Table1[[#This Row],[coral.weights.ssp126.2050]]="","",Table1[[#This Row],[coral.weights.ssp126.2050]]*Table1[[#This Row],[corals.mn.ssp126.2050]])</f>
        <v/>
      </c>
      <c r="T373" s="6" t="str">
        <f>IF(Table1[[#This Row],[mangrove.mn.ssp126.2050]]="","",(Table1[[#This Row],[mangrove.sd.ssp126.2050]]/Table1[[#This Row],[mangrove.mn.ssp126.2050]])^-1)</f>
        <v/>
      </c>
      <c r="U373" s="6" t="str">
        <f>IF(Table1[[#This Row],[mangrove.weights.ssp126.2050]]="","",Table1[[#This Row],[mangrove.weights.ssp126.2050]]*Table1[[#This Row],[mangrove.mn.ssp126.2050]])</f>
        <v/>
      </c>
      <c r="V373" s="7" t="e">
        <f t="shared" si="30"/>
        <v>#DIV/0!</v>
      </c>
      <c r="Y373" s="6" t="str">
        <f>IF(Table1[[#This Row],[seagrass.mn.ssp126.2100]]="", "", (Table1[[#This Row],[seagrass.sd.ssp126.2100]]/Table1[[#This Row],[seagrass.mn.ssp126.2100]])^-1)</f>
        <v/>
      </c>
      <c r="Z373" s="6" t="str">
        <f>IF(Table1[[#This Row],[seagrass.weights.ssp126.2100]]="","", Table1[[#This Row],[seagrass.weights.ssp126.2100]]*Table1[[#This Row],[seagrass.mn.ssp126.2100]])</f>
        <v/>
      </c>
      <c r="AC373" s="6" t="str">
        <f>IF(Table1[[#This Row],[corals.mn.ssp126.2100]]="","",(Table1[[#This Row],[corals.sd.ssp126.2100]]/Table1[[#This Row],[corals.mn.ssp126.2100]])^-1)</f>
        <v/>
      </c>
      <c r="AD373" s="6" t="str">
        <f>IF( Table1[[#This Row],[Coral.weights.ssp126.2100]]="","", Table1[[#This Row],[Coral.weights.ssp126.2100]]*Table1[[#This Row],[corals.mn.ssp126.2100]])</f>
        <v/>
      </c>
      <c r="AG373" s="8" t="str">
        <f>IF(Table1[[#This Row],[mangrove.mn.ssp126.2100]]="","",(Table1[[#This Row],[mangrove.sd.ssp126.2100]]/Table1[[#This Row],[mangrove.mn.ssp126.2100]])^-1)</f>
        <v/>
      </c>
      <c r="AH373" s="6" t="str">
        <f>IF(Table1[[#This Row],[mangrove.weights.ssp126.2100]]="","",Table1[[#This Row],[mangrove.weights.ssp126.2100]]*Table1[[#This Row],[mangrove.mn.ssp126.2100]])</f>
        <v/>
      </c>
      <c r="AI373" s="7" t="e">
        <f t="shared" si="31"/>
        <v>#DIV/0!</v>
      </c>
      <c r="AL373" s="6" t="str">
        <f>IF(Table1[[#This Row],[seagrass.mn.ssp245.2050]]="","",(Table1[[#This Row],[seagrass.sd.ssp245.2050]]/Table1[[#This Row],[seagrass.mn.ssp245.2050]])^-1)</f>
        <v/>
      </c>
      <c r="AM373" s="6" t="str">
        <f>IF(Table1[[#This Row],[seagrass.weights.ssp245.2050]]="","",Table1[[#This Row],[seagrass.weights.ssp245.2050]]*Table1[[#This Row],[seagrass.mn.ssp245.2050]])</f>
        <v/>
      </c>
      <c r="AS373" s="5"/>
      <c r="AT373" s="8"/>
      <c r="AU373" s="8"/>
      <c r="AV373" s="7" t="e">
        <f t="shared" si="32"/>
        <v>#DIV/0!</v>
      </c>
      <c r="AX373" s="5"/>
      <c r="AY373" s="6"/>
      <c r="AZ373" s="6"/>
      <c r="BB373" s="5"/>
      <c r="BC373" s="8"/>
      <c r="BD373" s="8"/>
      <c r="BE373" s="5"/>
      <c r="BF373" s="5"/>
      <c r="BG373" s="6"/>
      <c r="BH373" s="6"/>
      <c r="BI373" s="7" t="e">
        <f t="shared" si="33"/>
        <v>#DIV/0!</v>
      </c>
      <c r="BK373" s="5"/>
      <c r="BL373" s="6"/>
      <c r="BM373" s="6"/>
      <c r="BO373" s="5"/>
      <c r="BP373" s="6"/>
      <c r="BQ373" s="6"/>
      <c r="BR373" s="5"/>
      <c r="BS373" s="5"/>
      <c r="BT373" s="6"/>
      <c r="BU373" s="6"/>
      <c r="BV373" s="7" t="e">
        <f t="shared" si="34"/>
        <v>#DIV/0!</v>
      </c>
      <c r="BX373" s="5"/>
      <c r="BY373" s="8"/>
      <c r="BZ373" s="8"/>
      <c r="CA373" s="5"/>
      <c r="CB373" s="5"/>
      <c r="CC373" s="8"/>
      <c r="CD373" s="8"/>
      <c r="CE373" s="5"/>
      <c r="CF373" s="5"/>
      <c r="CG373" s="12"/>
      <c r="CH373" s="17"/>
      <c r="CI373" s="9" t="e">
        <f t="shared" si="35"/>
        <v>#DIV/0!</v>
      </c>
      <c r="CJ373" s="5"/>
      <c r="CL373" s="5"/>
      <c r="CM373" s="5"/>
      <c r="CP373" s="5"/>
      <c r="CT373" s="5"/>
    </row>
    <row r="374" spans="1:98" x14ac:dyDescent="0.25">
      <c r="A374" s="5" t="s">
        <v>417</v>
      </c>
      <c r="B374" s="5">
        <v>47.58934</v>
      </c>
      <c r="C374" s="5">
        <v>-9.8211019999999998</v>
      </c>
      <c r="D374" s="5">
        <v>10990000</v>
      </c>
      <c r="E374" s="5">
        <v>1</v>
      </c>
      <c r="F374" s="5">
        <v>19110000</v>
      </c>
      <c r="G374" s="5">
        <v>1</v>
      </c>
      <c r="H374" s="5">
        <v>1240000</v>
      </c>
      <c r="I374" s="5">
        <v>1</v>
      </c>
      <c r="J374" s="5">
        <v>0.56166503760040443</v>
      </c>
      <c r="K374" s="5">
        <v>9.9609698130735777E-4</v>
      </c>
      <c r="L374" s="6">
        <f>IF(Table1[[#This Row],[seagrass.mn.ssp126.2050]]="","",(Table1[[#This Row],[seagrass.sd.ssp126.2050]]/Table1[[#This Row],[seagrass.mn.ssp126.2050]])^-1)</f>
        <v>563.86581642204158</v>
      </c>
      <c r="M374" s="6">
        <f>IF(Table1[[#This Row],[seagrass.weights.ssp126.2050]]="","",Table1[[#This Row],[seagrass.weights.ssp126.2050]]*Table1[[#This Row],[seagrass.mn.ssp126.2050]])</f>
        <v>316.70371498226871</v>
      </c>
      <c r="N374" s="5">
        <v>0.52891100246677936</v>
      </c>
      <c r="O374" s="5">
        <v>8.9649050700858399E-4</v>
      </c>
      <c r="P374" s="6">
        <f>IF(Table1[[#This Row],[corals.mn.ssp126.2050]]="","",(Table1[[#This Row],[corals.sd.ssp126.2050]]/Table1[[#This Row],[corals.mn.ssp126.2050]])^-1)</f>
        <v>589.97947923804952</v>
      </c>
      <c r="Q374" s="6">
        <f>IF(Table1[[#This Row],[coral.weights.ssp126.2050]]="","",Table1[[#This Row],[coral.weights.ssp126.2050]]*Table1[[#This Row],[corals.mn.ssp126.2050]])</f>
        <v>312.04663779862523</v>
      </c>
      <c r="R374" s="5">
        <v>0.56620601629561451</v>
      </c>
      <c r="S374" s="5">
        <v>0.1499943023513689</v>
      </c>
      <c r="T374" s="6">
        <f>IF(Table1[[#This Row],[mangrove.mn.ssp126.2050]]="","",(Table1[[#This Row],[mangrove.sd.ssp126.2050]]/Table1[[#This Row],[mangrove.mn.ssp126.2050]])^-1)</f>
        <v>3.7748501604364249</v>
      </c>
      <c r="U374" s="6">
        <f>IF(Table1[[#This Row],[mangrove.weights.ssp126.2050]]="","",Table1[[#This Row],[mangrove.weights.ssp126.2050]]*Table1[[#This Row],[mangrove.mn.ssp126.2050]])</f>
        <v>2.1373428714535696</v>
      </c>
      <c r="V374" s="7">
        <f t="shared" si="30"/>
        <v>0.54498679720641074</v>
      </c>
      <c r="W374" s="5">
        <v>0.56952564536381045</v>
      </c>
      <c r="X374" s="5">
        <v>1.012048112619668E-2</v>
      </c>
      <c r="Y374" s="6">
        <f>IF(Table1[[#This Row],[seagrass.mn.ssp126.2100]]="", "", (Table1[[#This Row],[seagrass.sd.ssp126.2100]]/Table1[[#This Row],[seagrass.mn.ssp126.2100]])^-1)</f>
        <v>56.274562272499452</v>
      </c>
      <c r="Z374" s="6">
        <f>IF(Table1[[#This Row],[seagrass.weights.ssp126.2100]]="","", Table1[[#This Row],[seagrass.weights.ssp126.2100]]*Table1[[#This Row],[seagrass.mn.ssp126.2100]])</f>
        <v>32.049806395811189</v>
      </c>
      <c r="AA374" s="5">
        <v>0.53595154606823914</v>
      </c>
      <c r="AB374" s="5">
        <v>1.264432763959494E-2</v>
      </c>
      <c r="AC374" s="6">
        <f>IF(Table1[[#This Row],[corals.mn.ssp126.2100]]="","",(Table1[[#This Row],[corals.sd.ssp126.2100]]/Table1[[#This Row],[corals.mn.ssp126.2100]])^-1)</f>
        <v>42.386717692282794</v>
      </c>
      <c r="AD374" s="6">
        <f>IF( Table1[[#This Row],[Coral.weights.ssp126.2100]]="","", Table1[[#This Row],[Coral.weights.ssp126.2100]]*Table1[[#This Row],[corals.mn.ssp126.2100]])</f>
        <v>22.717226879936948</v>
      </c>
      <c r="AE374" s="5">
        <v>0.56647999286491002</v>
      </c>
      <c r="AF374" s="5">
        <v>0.14885460640668699</v>
      </c>
      <c r="AG374" s="8">
        <f>IF(Table1[[#This Row],[mangrove.mn.ssp126.2100]]="","",(Table1[[#This Row],[mangrove.sd.ssp126.2100]]/Table1[[#This Row],[mangrove.mn.ssp126.2100]])^-1)</f>
        <v>3.8055926285359618</v>
      </c>
      <c r="AH374" s="6">
        <f>IF(Table1[[#This Row],[mangrove.weights.ssp126.2100]]="","",Table1[[#This Row],[mangrove.weights.ssp126.2100]]*Table1[[#This Row],[mangrove.mn.ssp126.2100]])</f>
        <v>2.1557920850598058</v>
      </c>
      <c r="AI374" s="7">
        <f t="shared" si="31"/>
        <v>0.55552417986571634</v>
      </c>
      <c r="AJ374" s="5">
        <v>0.50665599757836355</v>
      </c>
      <c r="AK374" s="5">
        <v>1.129337510652116E-2</v>
      </c>
      <c r="AL374" s="6">
        <f>IF(Table1[[#This Row],[seagrass.mn.ssp245.2050]]="","",(Table1[[#This Row],[seagrass.sd.ssp245.2050]]/Table1[[#This Row],[seagrass.mn.ssp245.2050]])^-1)</f>
        <v>44.863116012661621</v>
      </c>
      <c r="AM374" s="6">
        <f>IF(Table1[[#This Row],[seagrass.weights.ssp245.2050]]="","",Table1[[#This Row],[seagrass.weights.ssp245.2050]]*Table1[[#This Row],[seagrass.mn.ssp245.2050]])</f>
        <v>22.730166797868929</v>
      </c>
      <c r="AN374" s="5">
        <v>0.48180472809542468</v>
      </c>
      <c r="AO374" s="5">
        <v>1.067771477665116E-2</v>
      </c>
      <c r="AP374" s="6">
        <f>(Table1[[#This Row],[corals.sd.ssp245.2050]]/Table1[[#This Row],[corals.mn.ssp245.2050]])^-1</f>
        <v>45.122457208632483</v>
      </c>
      <c r="AQ374" s="6">
        <f>Table1[[#This Row],[coral.weights.ssp245.2050]]*Table1[[#This Row],[corals.mn.ssp245.2050]]</f>
        <v>21.740213226402609</v>
      </c>
      <c r="AR374" s="5">
        <v>0.56943792276357508</v>
      </c>
      <c r="AS374" s="5">
        <v>0.14868541998599069</v>
      </c>
      <c r="AT374" s="8">
        <f>(Table1[[#This Row],[mangrove.sd.ssp245.2050]]/Table1[[#This Row],[mangrove.mn.ssp245.2050]])^-1</f>
        <v>3.8298168227740703</v>
      </c>
      <c r="AU374" s="8">
        <f>Table1[[#This Row],[mangrove.mn.ssp245.2050]]*Table1[[#This Row],[mangrove.weights.ssp245.2050]]</f>
        <v>2.1808429361254618</v>
      </c>
      <c r="AV374" s="7">
        <f t="shared" si="32"/>
        <v>0.49726620481440609</v>
      </c>
      <c r="AW374" s="5">
        <v>0.51130971421328064</v>
      </c>
      <c r="AX374" s="5">
        <v>2.826077878208981E-3</v>
      </c>
      <c r="AY374" s="6">
        <f>(Table1[[#This Row],[seagrass.sd.ssp245.2100]]/Table1[[#This Row],[seagrass.mn.ssp245.2100]])^-1</f>
        <v>180.9255569904258</v>
      </c>
      <c r="AZ374" s="6">
        <f>Table1[[#This Row],[seagrass.weights.ssp245.2100]]*Table1[[#This Row],[seagrass.mn.ssp245.2100]]</f>
        <v>92.508994838653237</v>
      </c>
      <c r="BA374" s="5">
        <v>0.48433348345595723</v>
      </c>
      <c r="BB374" s="5">
        <v>3.5536371613595452E-3</v>
      </c>
      <c r="BC374" s="8">
        <f>(Table1[[#This Row],[corals.sd.ssp245.2100]]/Table1[[#This Row],[corals.mn.ssp245.2100]])^-1</f>
        <v>136.29232852536404</v>
      </c>
      <c r="BD374" s="8">
        <f>Table1[[#This Row],[corals.weights.ssp245.2100]]*Table1[[#This Row],[corals.mn.ssp245.2100]]</f>
        <v>66.010938243013285</v>
      </c>
      <c r="BE374" s="5">
        <v>0.57344227991123886</v>
      </c>
      <c r="BF374" s="5">
        <v>0.14771830339839431</v>
      </c>
      <c r="BG374" s="6">
        <f>(Table1[[#This Row],[mangrove.sd.ssp245.2100]]/Table1[[#This Row],[mangrove.mn.ssp245.2100]])^-1</f>
        <v>3.8819988228856963</v>
      </c>
      <c r="BH374" s="6">
        <f>Table1[[#This Row],[mangrove.weights.ssp245.2100]]*Table1[[#This Row],[mangrove.mn.ssp245.2100]]</f>
        <v>2.2261022556083194</v>
      </c>
      <c r="BI374" s="7">
        <f t="shared" si="33"/>
        <v>0.50061069211638287</v>
      </c>
      <c r="BJ374" s="5">
        <v>0.42979881022767691</v>
      </c>
      <c r="BK374" s="5">
        <v>5.0666616778989428E-3</v>
      </c>
      <c r="BL374" s="6">
        <f>(Table1[[#This Row],[seagrass.sd.ssp370.2050]]/Table1[[#This Row],[seagrass.mn.ssp370.2050]])^-1</f>
        <v>84.828796069507263</v>
      </c>
      <c r="BM374" s="6">
        <f>Table1[[#This Row],[seagrass.mn.ssp370.2050]]*Table1[[#This Row],[seagrass.weights.ssp370.2050]]</f>
        <v>36.459315623720457</v>
      </c>
      <c r="BN374" s="5">
        <v>0.42871796040903459</v>
      </c>
      <c r="BO374" s="5">
        <v>1.9140334708238969E-3</v>
      </c>
      <c r="BP374" s="6">
        <f>(Table1[[#This Row],[corals.sd.ssp370.2050]]/Table1[[#This Row],[corals.mn.ssp370.2050]])^-1</f>
        <v>223.98665798905421</v>
      </c>
      <c r="BQ374" s="6">
        <f>Table1[[#This Row],[corals.weights.ssp370.2050]]*Table1[[#This Row],[corals.mn.ssp370.2050]]</f>
        <v>96.02710317190332</v>
      </c>
      <c r="BR374" s="5">
        <v>0.57118220953245202</v>
      </c>
      <c r="BS374" s="5">
        <v>0.1483818898679467</v>
      </c>
      <c r="BT374" s="6">
        <f>(Table1[[#This Row],[mangrove.sd.ssp370.2050]]/Table1[[#This Row],[mangrove.mn.ssp370.2050]])^-1</f>
        <v>3.8494064878185528</v>
      </c>
      <c r="BU374" s="6">
        <f>Table1[[#This Row],[mangrove.weights.ssp370.2050]]*Table1[[#This Row],[mangrove.mn.ssp370.2050]]</f>
        <v>2.1987125031007571</v>
      </c>
      <c r="BV374" s="7">
        <f t="shared" si="34"/>
        <v>0.43076516837665424</v>
      </c>
      <c r="BW374" s="5">
        <v>0.43265681301035758</v>
      </c>
      <c r="BX374" s="5">
        <v>5.0364920133055642E-3</v>
      </c>
      <c r="BY374" s="8">
        <f>(Table1[[#This Row],[seagrass.sd.ssp370.2100]]/Table1[[#This Row],[seagrass.mn.ssp370.2100]])^-1</f>
        <v>85.904397717171221</v>
      </c>
      <c r="BZ374" s="8">
        <f>Table1[[#This Row],[seagrass.imp.ssp370.2100]]*Table1[[#This Row],[seagrass.mn.ssp370.2100]]</f>
        <v>37.167122939885537</v>
      </c>
      <c r="CA374" s="5">
        <v>0.42871796040903459</v>
      </c>
      <c r="CB374" s="5">
        <v>1.9140334708238969E-3</v>
      </c>
      <c r="CC374" s="8">
        <f>(Table1[[#This Row],[corals.sd.ssp370.2100]]/Table1[[#This Row],[corals.mn.ssp370.2100]])^-1</f>
        <v>223.98665798905421</v>
      </c>
      <c r="CD374" s="8">
        <f>Table1[[#This Row],[corals.weights.ssp370.2100]]*Table1[[#This Row],[corals.mn.ssp370.2100]]</f>
        <v>96.02710317190332</v>
      </c>
      <c r="CE374" s="5">
        <v>0.57187919576890811</v>
      </c>
      <c r="CF374" s="5">
        <v>0.14769239474066009</v>
      </c>
      <c r="CG374" s="12">
        <f>(Table1[[#This Row],[mangrove.sd.ssp370.2100]]/Table1[[#This Row],[mangrove.mn.ssp370.2100]])^-1</f>
        <v>3.8720964391775028</v>
      </c>
      <c r="CH374" s="17">
        <f>Table1[[#This Row],[mangrove.weights.ssp370.2100]]*Table1[[#This Row],[mangrove.mn.ssp370.2100]]</f>
        <v>2.2143713975764832</v>
      </c>
      <c r="CI374" s="9">
        <f t="shared" si="35"/>
        <v>0.43156309650603836</v>
      </c>
      <c r="CJ374" s="5"/>
      <c r="CL374" s="5"/>
      <c r="CM374" s="5"/>
      <c r="CP374" s="5"/>
      <c r="CT374" s="5"/>
    </row>
    <row r="375" spans="1:98" x14ac:dyDescent="0.25">
      <c r="A375" s="5" t="s">
        <v>418</v>
      </c>
      <c r="B375" s="5">
        <v>47.83934</v>
      </c>
      <c r="C375" s="5">
        <v>-9.8211019999999998</v>
      </c>
      <c r="E375" s="5">
        <v>0</v>
      </c>
      <c r="G375" s="5">
        <v>0</v>
      </c>
      <c r="I375" s="5">
        <v>0</v>
      </c>
      <c r="L375" s="6" t="str">
        <f>IF(Table1[[#This Row],[seagrass.mn.ssp126.2050]]="","",(Table1[[#This Row],[seagrass.sd.ssp126.2050]]/Table1[[#This Row],[seagrass.mn.ssp126.2050]])^-1)</f>
        <v/>
      </c>
      <c r="M375" s="6" t="str">
        <f>IF(Table1[[#This Row],[seagrass.weights.ssp126.2050]]="","",Table1[[#This Row],[seagrass.weights.ssp126.2050]]*Table1[[#This Row],[seagrass.mn.ssp126.2050]])</f>
        <v/>
      </c>
      <c r="P375" s="6" t="str">
        <f>IF(Table1[[#This Row],[corals.mn.ssp126.2050]]="","",(Table1[[#This Row],[corals.sd.ssp126.2050]]/Table1[[#This Row],[corals.mn.ssp126.2050]])^-1)</f>
        <v/>
      </c>
      <c r="Q375" s="6" t="str">
        <f>IF(Table1[[#This Row],[coral.weights.ssp126.2050]]="","",Table1[[#This Row],[coral.weights.ssp126.2050]]*Table1[[#This Row],[corals.mn.ssp126.2050]])</f>
        <v/>
      </c>
      <c r="T375" s="6" t="str">
        <f>IF(Table1[[#This Row],[mangrove.mn.ssp126.2050]]="","",(Table1[[#This Row],[mangrove.sd.ssp126.2050]]/Table1[[#This Row],[mangrove.mn.ssp126.2050]])^-1)</f>
        <v/>
      </c>
      <c r="U375" s="6" t="str">
        <f>IF(Table1[[#This Row],[mangrove.weights.ssp126.2050]]="","",Table1[[#This Row],[mangrove.weights.ssp126.2050]]*Table1[[#This Row],[mangrove.mn.ssp126.2050]])</f>
        <v/>
      </c>
      <c r="V375" s="7" t="e">
        <f t="shared" si="30"/>
        <v>#DIV/0!</v>
      </c>
      <c r="Y375" s="6" t="str">
        <f>IF(Table1[[#This Row],[seagrass.mn.ssp126.2100]]="", "", (Table1[[#This Row],[seagrass.sd.ssp126.2100]]/Table1[[#This Row],[seagrass.mn.ssp126.2100]])^-1)</f>
        <v/>
      </c>
      <c r="Z375" s="6" t="str">
        <f>IF(Table1[[#This Row],[seagrass.weights.ssp126.2100]]="","", Table1[[#This Row],[seagrass.weights.ssp126.2100]]*Table1[[#This Row],[seagrass.mn.ssp126.2100]])</f>
        <v/>
      </c>
      <c r="AC375" s="6" t="str">
        <f>IF(Table1[[#This Row],[corals.mn.ssp126.2100]]="","",(Table1[[#This Row],[corals.sd.ssp126.2100]]/Table1[[#This Row],[corals.mn.ssp126.2100]])^-1)</f>
        <v/>
      </c>
      <c r="AD375" s="6" t="str">
        <f>IF( Table1[[#This Row],[Coral.weights.ssp126.2100]]="","", Table1[[#This Row],[Coral.weights.ssp126.2100]]*Table1[[#This Row],[corals.mn.ssp126.2100]])</f>
        <v/>
      </c>
      <c r="AG375" s="8" t="str">
        <f>IF(Table1[[#This Row],[mangrove.mn.ssp126.2100]]="","",(Table1[[#This Row],[mangrove.sd.ssp126.2100]]/Table1[[#This Row],[mangrove.mn.ssp126.2100]])^-1)</f>
        <v/>
      </c>
      <c r="AH375" s="6" t="str">
        <f>IF(Table1[[#This Row],[mangrove.weights.ssp126.2100]]="","",Table1[[#This Row],[mangrove.weights.ssp126.2100]]*Table1[[#This Row],[mangrove.mn.ssp126.2100]])</f>
        <v/>
      </c>
      <c r="AI375" s="7" t="e">
        <f t="shared" si="31"/>
        <v>#DIV/0!</v>
      </c>
      <c r="AL375" s="6" t="str">
        <f>IF(Table1[[#This Row],[seagrass.mn.ssp245.2050]]="","",(Table1[[#This Row],[seagrass.sd.ssp245.2050]]/Table1[[#This Row],[seagrass.mn.ssp245.2050]])^-1)</f>
        <v/>
      </c>
      <c r="AM375" s="6" t="str">
        <f>IF(Table1[[#This Row],[seagrass.weights.ssp245.2050]]="","",Table1[[#This Row],[seagrass.weights.ssp245.2050]]*Table1[[#This Row],[seagrass.mn.ssp245.2050]])</f>
        <v/>
      </c>
      <c r="AS375" s="5"/>
      <c r="AT375" s="8"/>
      <c r="AU375" s="8"/>
      <c r="AV375" s="7" t="e">
        <f t="shared" si="32"/>
        <v>#DIV/0!</v>
      </c>
      <c r="AX375" s="5"/>
      <c r="AY375" s="6"/>
      <c r="AZ375" s="6"/>
      <c r="BB375" s="5"/>
      <c r="BC375" s="8"/>
      <c r="BD375" s="8"/>
      <c r="BE375" s="5"/>
      <c r="BF375" s="5"/>
      <c r="BG375" s="6"/>
      <c r="BH375" s="6"/>
      <c r="BI375" s="7" t="e">
        <f t="shared" si="33"/>
        <v>#DIV/0!</v>
      </c>
      <c r="BK375" s="5"/>
      <c r="BL375" s="6"/>
      <c r="BM375" s="6"/>
      <c r="BO375" s="5"/>
      <c r="BP375" s="6"/>
      <c r="BQ375" s="6"/>
      <c r="BR375" s="5"/>
      <c r="BS375" s="5"/>
      <c r="BT375" s="6"/>
      <c r="BU375" s="6"/>
      <c r="BV375" s="7" t="e">
        <f t="shared" si="34"/>
        <v>#DIV/0!</v>
      </c>
      <c r="BX375" s="5"/>
      <c r="BY375" s="8"/>
      <c r="BZ375" s="8"/>
      <c r="CA375" s="5"/>
      <c r="CB375" s="5"/>
      <c r="CC375" s="8"/>
      <c r="CD375" s="8"/>
      <c r="CE375" s="5"/>
      <c r="CF375" s="5"/>
      <c r="CG375" s="12"/>
      <c r="CH375" s="17"/>
      <c r="CI375" s="9" t="e">
        <f t="shared" si="35"/>
        <v>#DIV/0!</v>
      </c>
      <c r="CJ375" s="5"/>
      <c r="CL375" s="5"/>
      <c r="CM375" s="5"/>
      <c r="CP375" s="5"/>
      <c r="CT375" s="5"/>
    </row>
    <row r="376" spans="1:98" x14ac:dyDescent="0.25">
      <c r="A376" s="5" t="s">
        <v>419</v>
      </c>
      <c r="B376" s="5">
        <v>39.58934</v>
      </c>
      <c r="C376" s="5">
        <v>-9.8211019999999998</v>
      </c>
      <c r="E376" s="5">
        <v>0</v>
      </c>
      <c r="G376" s="5">
        <v>0</v>
      </c>
      <c r="I376" s="5">
        <v>0</v>
      </c>
      <c r="L376" s="6" t="str">
        <f>IF(Table1[[#This Row],[seagrass.mn.ssp126.2050]]="","",(Table1[[#This Row],[seagrass.sd.ssp126.2050]]/Table1[[#This Row],[seagrass.mn.ssp126.2050]])^-1)</f>
        <v/>
      </c>
      <c r="M376" s="6" t="str">
        <f>IF(Table1[[#This Row],[seagrass.weights.ssp126.2050]]="","",Table1[[#This Row],[seagrass.weights.ssp126.2050]]*Table1[[#This Row],[seagrass.mn.ssp126.2050]])</f>
        <v/>
      </c>
      <c r="P376" s="6" t="str">
        <f>IF(Table1[[#This Row],[corals.mn.ssp126.2050]]="","",(Table1[[#This Row],[corals.sd.ssp126.2050]]/Table1[[#This Row],[corals.mn.ssp126.2050]])^-1)</f>
        <v/>
      </c>
      <c r="Q376" s="6" t="str">
        <f>IF(Table1[[#This Row],[coral.weights.ssp126.2050]]="","",Table1[[#This Row],[coral.weights.ssp126.2050]]*Table1[[#This Row],[corals.mn.ssp126.2050]])</f>
        <v/>
      </c>
      <c r="T376" s="6" t="str">
        <f>IF(Table1[[#This Row],[mangrove.mn.ssp126.2050]]="","",(Table1[[#This Row],[mangrove.sd.ssp126.2050]]/Table1[[#This Row],[mangrove.mn.ssp126.2050]])^-1)</f>
        <v/>
      </c>
      <c r="U376" s="6" t="str">
        <f>IF(Table1[[#This Row],[mangrove.weights.ssp126.2050]]="","",Table1[[#This Row],[mangrove.weights.ssp126.2050]]*Table1[[#This Row],[mangrove.mn.ssp126.2050]])</f>
        <v/>
      </c>
      <c r="V376" s="7" t="e">
        <f t="shared" si="30"/>
        <v>#DIV/0!</v>
      </c>
      <c r="Y376" s="6" t="str">
        <f>IF(Table1[[#This Row],[seagrass.mn.ssp126.2100]]="", "", (Table1[[#This Row],[seagrass.sd.ssp126.2100]]/Table1[[#This Row],[seagrass.mn.ssp126.2100]])^-1)</f>
        <v/>
      </c>
      <c r="Z376" s="6" t="str">
        <f>IF(Table1[[#This Row],[seagrass.weights.ssp126.2100]]="","", Table1[[#This Row],[seagrass.weights.ssp126.2100]]*Table1[[#This Row],[seagrass.mn.ssp126.2100]])</f>
        <v/>
      </c>
      <c r="AC376" s="6" t="str">
        <f>IF(Table1[[#This Row],[corals.mn.ssp126.2100]]="","",(Table1[[#This Row],[corals.sd.ssp126.2100]]/Table1[[#This Row],[corals.mn.ssp126.2100]])^-1)</f>
        <v/>
      </c>
      <c r="AD376" s="6" t="str">
        <f>IF( Table1[[#This Row],[Coral.weights.ssp126.2100]]="","", Table1[[#This Row],[Coral.weights.ssp126.2100]]*Table1[[#This Row],[corals.mn.ssp126.2100]])</f>
        <v/>
      </c>
      <c r="AG376" s="8" t="str">
        <f>IF(Table1[[#This Row],[mangrove.mn.ssp126.2100]]="","",(Table1[[#This Row],[mangrove.sd.ssp126.2100]]/Table1[[#This Row],[mangrove.mn.ssp126.2100]])^-1)</f>
        <v/>
      </c>
      <c r="AH376" s="6" t="str">
        <f>IF(Table1[[#This Row],[mangrove.weights.ssp126.2100]]="","",Table1[[#This Row],[mangrove.weights.ssp126.2100]]*Table1[[#This Row],[mangrove.mn.ssp126.2100]])</f>
        <v/>
      </c>
      <c r="AI376" s="7" t="e">
        <f t="shared" si="31"/>
        <v>#DIV/0!</v>
      </c>
      <c r="AL376" s="6" t="str">
        <f>IF(Table1[[#This Row],[seagrass.mn.ssp245.2050]]="","",(Table1[[#This Row],[seagrass.sd.ssp245.2050]]/Table1[[#This Row],[seagrass.mn.ssp245.2050]])^-1)</f>
        <v/>
      </c>
      <c r="AM376" s="6" t="str">
        <f>IF(Table1[[#This Row],[seagrass.weights.ssp245.2050]]="","",Table1[[#This Row],[seagrass.weights.ssp245.2050]]*Table1[[#This Row],[seagrass.mn.ssp245.2050]])</f>
        <v/>
      </c>
      <c r="AS376" s="5"/>
      <c r="AT376" s="8"/>
      <c r="AU376" s="8"/>
      <c r="AV376" s="7" t="e">
        <f t="shared" si="32"/>
        <v>#DIV/0!</v>
      </c>
      <c r="AX376" s="5"/>
      <c r="AY376" s="6"/>
      <c r="AZ376" s="6"/>
      <c r="BB376" s="5"/>
      <c r="BC376" s="8"/>
      <c r="BD376" s="8"/>
      <c r="BE376" s="5"/>
      <c r="BF376" s="5"/>
      <c r="BG376" s="6"/>
      <c r="BH376" s="6"/>
      <c r="BI376" s="7" t="e">
        <f t="shared" si="33"/>
        <v>#DIV/0!</v>
      </c>
      <c r="BK376" s="5"/>
      <c r="BL376" s="6"/>
      <c r="BM376" s="6"/>
      <c r="BO376" s="5"/>
      <c r="BP376" s="6"/>
      <c r="BQ376" s="6"/>
      <c r="BR376" s="5"/>
      <c r="BS376" s="5"/>
      <c r="BT376" s="6"/>
      <c r="BU376" s="6"/>
      <c r="BV376" s="7" t="e">
        <f t="shared" si="34"/>
        <v>#DIV/0!</v>
      </c>
      <c r="BX376" s="5"/>
      <c r="BY376" s="8"/>
      <c r="BZ376" s="8"/>
      <c r="CA376" s="5"/>
      <c r="CB376" s="5"/>
      <c r="CC376" s="8"/>
      <c r="CD376" s="8"/>
      <c r="CE376" s="5"/>
      <c r="CF376" s="5"/>
      <c r="CG376" s="12"/>
      <c r="CH376" s="17"/>
      <c r="CI376" s="9" t="e">
        <f t="shared" si="35"/>
        <v>#DIV/0!</v>
      </c>
      <c r="CJ376" s="5"/>
      <c r="CL376" s="5"/>
      <c r="CM376" s="5"/>
      <c r="CP376" s="5"/>
      <c r="CT376" s="5"/>
    </row>
    <row r="377" spans="1:98" x14ac:dyDescent="0.25">
      <c r="A377" s="5" t="s">
        <v>420</v>
      </c>
      <c r="B377" s="5">
        <v>39.83934</v>
      </c>
      <c r="C377" s="5">
        <v>-9.8211019999999998</v>
      </c>
      <c r="D377" s="5">
        <v>5390000</v>
      </c>
      <c r="E377" s="5">
        <v>1</v>
      </c>
      <c r="F377" s="5">
        <v>4710000</v>
      </c>
      <c r="G377" s="5">
        <v>1</v>
      </c>
      <c r="H377" s="5">
        <v>5520000</v>
      </c>
      <c r="I377" s="5">
        <v>1</v>
      </c>
      <c r="J377" s="5">
        <v>0.69809121457993362</v>
      </c>
      <c r="K377" s="28">
        <f>NonZeroMin!$C$2</f>
        <v>9.6277348665939669E-4</v>
      </c>
      <c r="L377" s="6">
        <f>IF(Table1[[#This Row],[seagrass.mn.ssp126.2050]]="","",(Table1[[#This Row],[seagrass.sd.ssp126.2050]]/Table1[[#This Row],[seagrass.mn.ssp126.2050]])^-1)</f>
        <v>725.08354691210923</v>
      </c>
      <c r="M377" s="6">
        <f>IF(Table1[[#This Row],[seagrass.weights.ssp126.2050]]="","",Table1[[#This Row],[seagrass.weights.ssp126.2050]]*Table1[[#This Row],[seagrass.mn.ssp126.2050]])</f>
        <v>506.17445393580061</v>
      </c>
      <c r="N377" s="5">
        <v>0.7028742690779709</v>
      </c>
      <c r="O377" s="5">
        <f>NonZeroMin!$C$3</f>
        <v>8.8608041434714289E-4</v>
      </c>
      <c r="P377" s="6">
        <f>IF(Table1[[#This Row],[corals.mn.ssp126.2050]]="","",(Table1[[#This Row],[corals.sd.ssp126.2050]]/Table1[[#This Row],[corals.mn.ssp126.2050]])^-1)</f>
        <v>793.23982078516326</v>
      </c>
      <c r="Q377" s="6">
        <f>IF(Table1[[#This Row],[coral.weights.ssp126.2050]]="","",Table1[[#This Row],[coral.weights.ssp126.2050]]*Table1[[#This Row],[corals.mn.ssp126.2050]])</f>
        <v>557.54785923791223</v>
      </c>
      <c r="R377" s="5">
        <v>0.52069524032685344</v>
      </c>
      <c r="S377" s="5">
        <v>0.13213618630461299</v>
      </c>
      <c r="T377" s="6">
        <f>IF(Table1[[#This Row],[mangrove.mn.ssp126.2050]]="","",(Table1[[#This Row],[mangrove.sd.ssp126.2050]]/Table1[[#This Row],[mangrove.mn.ssp126.2050]])^-1)</f>
        <v>3.9405953424938187</v>
      </c>
      <c r="U377" s="6">
        <f>IF(Table1[[#This Row],[mangrove.weights.ssp126.2050]]="","",Table1[[#This Row],[mangrove.weights.ssp126.2050]]*Table1[[#This Row],[mangrove.mn.ssp126.2050]])</f>
        <v>2.0518492388906981</v>
      </c>
      <c r="V377" s="7">
        <f t="shared" si="30"/>
        <v>0.70012441225002076</v>
      </c>
      <c r="W377" s="5">
        <v>0.69809121457993362</v>
      </c>
      <c r="X377" s="5">
        <f>NonZeroMin!$C$5</f>
        <v>9.4124857450742275E-4</v>
      </c>
      <c r="Y377" s="6">
        <f>IF(Table1[[#This Row],[seagrass.mn.ssp126.2100]]="", "", (Table1[[#This Row],[seagrass.sd.ssp126.2100]]/Table1[[#This Row],[seagrass.mn.ssp126.2100]])^-1)</f>
        <v>741.66509622100716</v>
      </c>
      <c r="Z377" s="6">
        <f>IF(Table1[[#This Row],[seagrass.weights.ssp126.2100]]="","", Table1[[#This Row],[seagrass.weights.ssp126.2100]]*Table1[[#This Row],[seagrass.mn.ssp126.2100]])</f>
        <v>517.74988783246624</v>
      </c>
      <c r="AA377" s="5">
        <v>0.7028742690779709</v>
      </c>
      <c r="AB377" s="5">
        <f>NonZeroMin!$C$6</f>
        <v>9.0900273914041208E-4</v>
      </c>
      <c r="AC377" s="6">
        <f>IF(Table1[[#This Row],[corals.mn.ssp126.2100]]="","",(Table1[[#This Row],[corals.sd.ssp126.2100]]/Table1[[#This Row],[corals.mn.ssp126.2100]])^-1)</f>
        <v>773.23668985050131</v>
      </c>
      <c r="AD377" s="6">
        <f>IF( Table1[[#This Row],[Coral.weights.ssp126.2100]]="","", Table1[[#This Row],[Coral.weights.ssp126.2100]]*Table1[[#This Row],[corals.mn.ssp126.2100]])</f>
        <v>543.48817320294074</v>
      </c>
      <c r="AE377" s="5">
        <v>0.54266750413277243</v>
      </c>
      <c r="AF377" s="5">
        <v>0.1016544873396607</v>
      </c>
      <c r="AG377" s="8">
        <f>IF(Table1[[#This Row],[mangrove.mn.ssp126.2100]]="","",(Table1[[#This Row],[mangrove.sd.ssp126.2100]]/Table1[[#This Row],[mangrove.mn.ssp126.2100]])^-1)</f>
        <v>5.3383526722194157</v>
      </c>
      <c r="AH377" s="6">
        <f>IF(Table1[[#This Row],[mangrove.weights.ssp126.2100]]="","",Table1[[#This Row],[mangrove.weights.ssp126.2100]]*Table1[[#This Row],[mangrove.mn.ssp126.2100]])</f>
        <v>2.8969505208138266</v>
      </c>
      <c r="AI377" s="7">
        <f t="shared" si="31"/>
        <v>0.6999782366196331</v>
      </c>
      <c r="AJ377" s="5">
        <v>0.69809121457993362</v>
      </c>
      <c r="AK377" s="5">
        <f>NonZeroMin!$C$9</f>
        <v>9.4246577305150765E-4</v>
      </c>
      <c r="AL377" s="6">
        <f>IF(Table1[[#This Row],[seagrass.mn.ssp245.2050]]="","",(Table1[[#This Row],[seagrass.sd.ssp245.2050]]/Table1[[#This Row],[seagrass.mn.ssp245.2050]])^-1)</f>
        <v>740.70723260289844</v>
      </c>
      <c r="AM377" s="6">
        <f>IF(Table1[[#This Row],[seagrass.weights.ssp245.2050]]="","",Table1[[#This Row],[seagrass.weights.ssp245.2050]]*Table1[[#This Row],[seagrass.mn.ssp245.2050]])</f>
        <v>517.08121165589876</v>
      </c>
      <c r="AN377" s="5">
        <v>0.7028742690779709</v>
      </c>
      <c r="AO377" s="5">
        <f>NonZeroMin!$C$10</f>
        <v>8.871730941705804E-4</v>
      </c>
      <c r="AP377" s="6">
        <f>(Table1[[#This Row],[corals.sd.ssp245.2050]]/Table1[[#This Row],[corals.mn.ssp245.2050]])^-1</f>
        <v>792.2628331454182</v>
      </c>
      <c r="AQ377" s="6">
        <f>Table1[[#This Row],[coral.weights.ssp245.2050]]*Table1[[#This Row],[corals.mn.ssp245.2050]]</f>
        <v>556.8611597647282</v>
      </c>
      <c r="AR377" s="5">
        <v>0.53564782671862887</v>
      </c>
      <c r="AS377" s="5">
        <v>0.17278797746823299</v>
      </c>
      <c r="AT377" s="8">
        <f>(Table1[[#This Row],[mangrove.sd.ssp245.2050]]/Table1[[#This Row],[mangrove.mn.ssp245.2050]])^-1</f>
        <v>3.1000294960747925</v>
      </c>
      <c r="AU377" s="8">
        <f>Table1[[#This Row],[mangrove.mn.ssp245.2050]]*Table1[[#This Row],[mangrove.weights.ssp245.2050]]</f>
        <v>1.6605240623361088</v>
      </c>
      <c r="AV377" s="7">
        <f t="shared" si="32"/>
        <v>0.7002303467875487</v>
      </c>
      <c r="AW377" s="5">
        <v>0.69809121457993362</v>
      </c>
      <c r="AX377" s="5">
        <f>NonZeroMin!$C$12</f>
        <v>9.4048968592101831E-4</v>
      </c>
      <c r="AY377" s="6">
        <f>(Table1[[#This Row],[seagrass.sd.ssp245.2100]]/Table1[[#This Row],[seagrass.mn.ssp245.2100]])^-1</f>
        <v>742.26355166914493</v>
      </c>
      <c r="AZ377" s="6">
        <f>Table1[[#This Row],[seagrass.weights.ssp245.2100]]*Table1[[#This Row],[seagrass.mn.ssp245.2100]]</f>
        <v>518.16766432312875</v>
      </c>
      <c r="BA377" s="5">
        <v>0.7028742690779709</v>
      </c>
      <c r="BB377" s="5">
        <f>NonZeroMin!$C$13</f>
        <v>8.8505487379242798E-4</v>
      </c>
      <c r="BC377" s="8">
        <f>(Table1[[#This Row],[corals.sd.ssp245.2100]]/Table1[[#This Row],[corals.mn.ssp245.2100]])^-1</f>
        <v>794.15897238798334</v>
      </c>
      <c r="BD377" s="8">
        <f>Table1[[#This Row],[corals.weights.ssp245.2100]]*Table1[[#This Row],[corals.mn.ssp245.2100]]</f>
        <v>558.19390724891628</v>
      </c>
      <c r="BE377" s="5">
        <v>0.52755219284037524</v>
      </c>
      <c r="BF377" s="5">
        <v>0.10622921873805451</v>
      </c>
      <c r="BG377" s="6">
        <f>(Table1[[#This Row],[mangrove.sd.ssp245.2100]]/Table1[[#This Row],[mangrove.mn.ssp245.2100]])^-1</f>
        <v>4.9661684337643557</v>
      </c>
      <c r="BH377" s="6">
        <f>Table1[[#This Row],[mangrove.weights.ssp245.2100]]*Table1[[#This Row],[mangrove.mn.ssp245.2100]]</f>
        <v>2.6199130472470378</v>
      </c>
      <c r="BI377" s="7">
        <f t="shared" si="33"/>
        <v>0.70000609831622174</v>
      </c>
      <c r="BJ377" s="5">
        <v>0.69809121457993362</v>
      </c>
      <c r="BK377" s="5">
        <f>NonZeroMin!$C$16</f>
        <v>9.4033807947367773E-4</v>
      </c>
      <c r="BL377" s="6">
        <f>(Table1[[#This Row],[seagrass.sd.ssp370.2050]]/Table1[[#This Row],[seagrass.mn.ssp370.2050]])^-1</f>
        <v>742.38322345795723</v>
      </c>
      <c r="BM377" s="6">
        <f>Table1[[#This Row],[seagrass.mn.ssp370.2050]]*Table1[[#This Row],[seagrass.weights.ssp370.2050]]</f>
        <v>518.25120614753166</v>
      </c>
      <c r="BN377" s="5">
        <v>0.7028742690779709</v>
      </c>
      <c r="BO377" s="5">
        <f>NonZeroMin!$C$17</f>
        <v>8.8537505761509139E-4</v>
      </c>
      <c r="BP377" s="6">
        <f>(Table1[[#This Row],[corals.sd.ssp370.2050]]/Table1[[#This Row],[corals.mn.ssp370.2050]])^-1</f>
        <v>793.87177561934323</v>
      </c>
      <c r="BQ377" s="6">
        <f>Table1[[#This Row],[corals.weights.ssp370.2050]]*Table1[[#This Row],[corals.mn.ssp370.2050]]</f>
        <v>557.99204403007684</v>
      </c>
      <c r="BR377" s="5">
        <v>0.5125845689963765</v>
      </c>
      <c r="BS377" s="5">
        <v>0.1294788977535935</v>
      </c>
      <c r="BT377" s="6">
        <f>(Table1[[#This Row],[mangrove.sd.ssp370.2050]]/Table1[[#This Row],[mangrove.mn.ssp370.2050]])^-1</f>
        <v>3.9588270976159929</v>
      </c>
      <c r="BU377" s="6">
        <f>Table1[[#This Row],[mangrove.weights.ssp370.2050]]*Table1[[#This Row],[mangrove.mn.ssp370.2050]]</f>
        <v>2.0292336815626699</v>
      </c>
      <c r="BV377" s="7">
        <f t="shared" si="34"/>
        <v>0.70007973278426849</v>
      </c>
      <c r="BW377" s="5">
        <v>0.69809121457993362</v>
      </c>
      <c r="BX377" s="5">
        <f>NonZeroMin!$C$19</f>
        <v>9.4033807947367773E-4</v>
      </c>
      <c r="BY377" s="8">
        <f>(Table1[[#This Row],[seagrass.sd.ssp370.2100]]/Table1[[#This Row],[seagrass.mn.ssp370.2100]])^-1</f>
        <v>742.38322345795723</v>
      </c>
      <c r="BZ377" s="8">
        <f>Table1[[#This Row],[seagrass.imp.ssp370.2100]]*Table1[[#This Row],[seagrass.mn.ssp370.2100]]</f>
        <v>518.25120614753166</v>
      </c>
      <c r="CA377" s="5">
        <v>0.7028742690779709</v>
      </c>
      <c r="CB377" s="5">
        <f>NonZeroMin!$C$20</f>
        <v>8.8537505761509139E-4</v>
      </c>
      <c r="CC377" s="8">
        <f>(Table1[[#This Row],[corals.sd.ssp370.2100]]/Table1[[#This Row],[corals.mn.ssp370.2100]])^-1</f>
        <v>793.87177561934323</v>
      </c>
      <c r="CD377" s="8">
        <f>Table1[[#This Row],[corals.weights.ssp370.2100]]*Table1[[#This Row],[corals.mn.ssp370.2100]]</f>
        <v>557.99204403007684</v>
      </c>
      <c r="CE377" s="5">
        <v>0.5066097903294019</v>
      </c>
      <c r="CF377" s="5">
        <v>0.1232960057114974</v>
      </c>
      <c r="CG377" s="12">
        <f>(Table1[[#This Row],[mangrove.sd.ssp370.2100]]/Table1[[#This Row],[mangrove.mn.ssp370.2100]])^-1</f>
        <v>4.1088905306050831</v>
      </c>
      <c r="CH377" s="17">
        <f>Table1[[#This Row],[mangrove.weights.ssp370.2100]]*Table1[[#This Row],[mangrove.mn.ssp370.2100]]</f>
        <v>2.0816041701963059</v>
      </c>
      <c r="CI377" s="9">
        <f t="shared" si="35"/>
        <v>0.70004552925626473</v>
      </c>
      <c r="CJ377" s="5"/>
      <c r="CL377" s="5"/>
      <c r="CM377" s="5"/>
      <c r="CP377" s="5"/>
      <c r="CT377" s="5"/>
    </row>
    <row r="378" spans="1:98" x14ac:dyDescent="0.25">
      <c r="A378" s="5" t="s">
        <v>421</v>
      </c>
      <c r="B378" s="5">
        <v>40.08934</v>
      </c>
      <c r="C378" s="5">
        <v>-9.8211019999999998</v>
      </c>
      <c r="E378" s="5">
        <v>0</v>
      </c>
      <c r="G378" s="5">
        <v>0</v>
      </c>
      <c r="I378" s="5">
        <v>0</v>
      </c>
      <c r="L378" s="6" t="str">
        <f>IF(Table1[[#This Row],[seagrass.mn.ssp126.2050]]="","",(Table1[[#This Row],[seagrass.sd.ssp126.2050]]/Table1[[#This Row],[seagrass.mn.ssp126.2050]])^-1)</f>
        <v/>
      </c>
      <c r="M378" s="6" t="str">
        <f>IF(Table1[[#This Row],[seagrass.weights.ssp126.2050]]="","",Table1[[#This Row],[seagrass.weights.ssp126.2050]]*Table1[[#This Row],[seagrass.mn.ssp126.2050]])</f>
        <v/>
      </c>
      <c r="P378" s="6" t="str">
        <f>IF(Table1[[#This Row],[corals.mn.ssp126.2050]]="","",(Table1[[#This Row],[corals.sd.ssp126.2050]]/Table1[[#This Row],[corals.mn.ssp126.2050]])^-1)</f>
        <v/>
      </c>
      <c r="Q378" s="6" t="str">
        <f>IF(Table1[[#This Row],[coral.weights.ssp126.2050]]="","",Table1[[#This Row],[coral.weights.ssp126.2050]]*Table1[[#This Row],[corals.mn.ssp126.2050]])</f>
        <v/>
      </c>
      <c r="T378" s="6" t="str">
        <f>IF(Table1[[#This Row],[mangrove.mn.ssp126.2050]]="","",(Table1[[#This Row],[mangrove.sd.ssp126.2050]]/Table1[[#This Row],[mangrove.mn.ssp126.2050]])^-1)</f>
        <v/>
      </c>
      <c r="U378" s="6" t="str">
        <f>IF(Table1[[#This Row],[mangrove.weights.ssp126.2050]]="","",Table1[[#This Row],[mangrove.weights.ssp126.2050]]*Table1[[#This Row],[mangrove.mn.ssp126.2050]])</f>
        <v/>
      </c>
      <c r="V378" s="7" t="e">
        <f t="shared" si="30"/>
        <v>#DIV/0!</v>
      </c>
      <c r="Y378" s="6" t="str">
        <f>IF(Table1[[#This Row],[seagrass.mn.ssp126.2100]]="", "", (Table1[[#This Row],[seagrass.sd.ssp126.2100]]/Table1[[#This Row],[seagrass.mn.ssp126.2100]])^-1)</f>
        <v/>
      </c>
      <c r="Z378" s="6" t="str">
        <f>IF(Table1[[#This Row],[seagrass.weights.ssp126.2100]]="","", Table1[[#This Row],[seagrass.weights.ssp126.2100]]*Table1[[#This Row],[seagrass.mn.ssp126.2100]])</f>
        <v/>
      </c>
      <c r="AC378" s="6" t="str">
        <f>IF(Table1[[#This Row],[corals.mn.ssp126.2100]]="","",(Table1[[#This Row],[corals.sd.ssp126.2100]]/Table1[[#This Row],[corals.mn.ssp126.2100]])^-1)</f>
        <v/>
      </c>
      <c r="AD378" s="6" t="str">
        <f>IF( Table1[[#This Row],[Coral.weights.ssp126.2100]]="","", Table1[[#This Row],[Coral.weights.ssp126.2100]]*Table1[[#This Row],[corals.mn.ssp126.2100]])</f>
        <v/>
      </c>
      <c r="AG378" s="8" t="str">
        <f>IF(Table1[[#This Row],[mangrove.mn.ssp126.2100]]="","",(Table1[[#This Row],[mangrove.sd.ssp126.2100]]/Table1[[#This Row],[mangrove.mn.ssp126.2100]])^-1)</f>
        <v/>
      </c>
      <c r="AH378" s="6" t="str">
        <f>IF(Table1[[#This Row],[mangrove.weights.ssp126.2100]]="","",Table1[[#This Row],[mangrove.weights.ssp126.2100]]*Table1[[#This Row],[mangrove.mn.ssp126.2100]])</f>
        <v/>
      </c>
      <c r="AI378" s="7" t="e">
        <f t="shared" si="31"/>
        <v>#DIV/0!</v>
      </c>
      <c r="AL378" s="6" t="str">
        <f>IF(Table1[[#This Row],[seagrass.mn.ssp245.2050]]="","",(Table1[[#This Row],[seagrass.sd.ssp245.2050]]/Table1[[#This Row],[seagrass.mn.ssp245.2050]])^-1)</f>
        <v/>
      </c>
      <c r="AM378" s="6" t="str">
        <f>IF(Table1[[#This Row],[seagrass.weights.ssp245.2050]]="","",Table1[[#This Row],[seagrass.weights.ssp245.2050]]*Table1[[#This Row],[seagrass.mn.ssp245.2050]])</f>
        <v/>
      </c>
      <c r="AS378" s="5"/>
      <c r="AT378" s="8"/>
      <c r="AU378" s="8"/>
      <c r="AV378" s="7" t="e">
        <f t="shared" si="32"/>
        <v>#DIV/0!</v>
      </c>
      <c r="AX378" s="5"/>
      <c r="AY378" s="6"/>
      <c r="AZ378" s="6"/>
      <c r="BB378" s="5"/>
      <c r="BC378" s="8"/>
      <c r="BD378" s="8"/>
      <c r="BE378" s="5"/>
      <c r="BF378" s="5"/>
      <c r="BG378" s="6"/>
      <c r="BH378" s="6"/>
      <c r="BI378" s="7" t="e">
        <f t="shared" si="33"/>
        <v>#DIV/0!</v>
      </c>
      <c r="BK378" s="5"/>
      <c r="BL378" s="6"/>
      <c r="BM378" s="6"/>
      <c r="BO378" s="5"/>
      <c r="BP378" s="6"/>
      <c r="BQ378" s="6"/>
      <c r="BR378" s="5"/>
      <c r="BS378" s="5"/>
      <c r="BT378" s="6"/>
      <c r="BU378" s="6"/>
      <c r="BV378" s="7" t="e">
        <f t="shared" si="34"/>
        <v>#DIV/0!</v>
      </c>
      <c r="BX378" s="5"/>
      <c r="BY378" s="8"/>
      <c r="BZ378" s="8"/>
      <c r="CA378" s="5"/>
      <c r="CB378" s="5"/>
      <c r="CC378" s="8"/>
      <c r="CD378" s="8"/>
      <c r="CE378" s="5"/>
      <c r="CF378" s="5"/>
      <c r="CG378" s="12"/>
      <c r="CH378" s="17"/>
      <c r="CI378" s="9" t="e">
        <f t="shared" si="35"/>
        <v>#DIV/0!</v>
      </c>
      <c r="CJ378" s="5"/>
      <c r="CL378" s="5"/>
      <c r="CM378" s="5"/>
      <c r="CP378" s="5"/>
      <c r="CT378" s="5"/>
    </row>
    <row r="379" spans="1:98" x14ac:dyDescent="0.25">
      <c r="A379" s="5" t="s">
        <v>422</v>
      </c>
      <c r="B379" s="5">
        <v>46.33934</v>
      </c>
      <c r="C379" s="5">
        <v>-10.071102</v>
      </c>
      <c r="E379" s="5">
        <v>0</v>
      </c>
      <c r="G379" s="5">
        <v>0</v>
      </c>
      <c r="I379" s="5">
        <v>0</v>
      </c>
      <c r="L379" s="6" t="str">
        <f>IF(Table1[[#This Row],[seagrass.mn.ssp126.2050]]="","",(Table1[[#This Row],[seagrass.sd.ssp126.2050]]/Table1[[#This Row],[seagrass.mn.ssp126.2050]])^-1)</f>
        <v/>
      </c>
      <c r="M379" s="6" t="str">
        <f>IF(Table1[[#This Row],[seagrass.weights.ssp126.2050]]="","",Table1[[#This Row],[seagrass.weights.ssp126.2050]]*Table1[[#This Row],[seagrass.mn.ssp126.2050]])</f>
        <v/>
      </c>
      <c r="P379" s="6" t="str">
        <f>IF(Table1[[#This Row],[corals.mn.ssp126.2050]]="","",(Table1[[#This Row],[corals.sd.ssp126.2050]]/Table1[[#This Row],[corals.mn.ssp126.2050]])^-1)</f>
        <v/>
      </c>
      <c r="Q379" s="6" t="str">
        <f>IF(Table1[[#This Row],[coral.weights.ssp126.2050]]="","",Table1[[#This Row],[coral.weights.ssp126.2050]]*Table1[[#This Row],[corals.mn.ssp126.2050]])</f>
        <v/>
      </c>
      <c r="T379" s="6" t="str">
        <f>IF(Table1[[#This Row],[mangrove.mn.ssp126.2050]]="","",(Table1[[#This Row],[mangrove.sd.ssp126.2050]]/Table1[[#This Row],[mangrove.mn.ssp126.2050]])^-1)</f>
        <v/>
      </c>
      <c r="U379" s="6" t="str">
        <f>IF(Table1[[#This Row],[mangrove.weights.ssp126.2050]]="","",Table1[[#This Row],[mangrove.weights.ssp126.2050]]*Table1[[#This Row],[mangrove.mn.ssp126.2050]])</f>
        <v/>
      </c>
      <c r="V379" s="7" t="e">
        <f t="shared" si="30"/>
        <v>#DIV/0!</v>
      </c>
      <c r="Y379" s="6" t="str">
        <f>IF(Table1[[#This Row],[seagrass.mn.ssp126.2100]]="", "", (Table1[[#This Row],[seagrass.sd.ssp126.2100]]/Table1[[#This Row],[seagrass.mn.ssp126.2100]])^-1)</f>
        <v/>
      </c>
      <c r="Z379" s="6" t="str">
        <f>IF(Table1[[#This Row],[seagrass.weights.ssp126.2100]]="","", Table1[[#This Row],[seagrass.weights.ssp126.2100]]*Table1[[#This Row],[seagrass.mn.ssp126.2100]])</f>
        <v/>
      </c>
      <c r="AC379" s="6" t="str">
        <f>IF(Table1[[#This Row],[corals.mn.ssp126.2100]]="","",(Table1[[#This Row],[corals.sd.ssp126.2100]]/Table1[[#This Row],[corals.mn.ssp126.2100]])^-1)</f>
        <v/>
      </c>
      <c r="AD379" s="6" t="str">
        <f>IF( Table1[[#This Row],[Coral.weights.ssp126.2100]]="","", Table1[[#This Row],[Coral.weights.ssp126.2100]]*Table1[[#This Row],[corals.mn.ssp126.2100]])</f>
        <v/>
      </c>
      <c r="AG379" s="8" t="str">
        <f>IF(Table1[[#This Row],[mangrove.mn.ssp126.2100]]="","",(Table1[[#This Row],[mangrove.sd.ssp126.2100]]/Table1[[#This Row],[mangrove.mn.ssp126.2100]])^-1)</f>
        <v/>
      </c>
      <c r="AH379" s="6" t="str">
        <f>IF(Table1[[#This Row],[mangrove.weights.ssp126.2100]]="","",Table1[[#This Row],[mangrove.weights.ssp126.2100]]*Table1[[#This Row],[mangrove.mn.ssp126.2100]])</f>
        <v/>
      </c>
      <c r="AI379" s="7" t="e">
        <f t="shared" si="31"/>
        <v>#DIV/0!</v>
      </c>
      <c r="AL379" s="6" t="str">
        <f>IF(Table1[[#This Row],[seagrass.mn.ssp245.2050]]="","",(Table1[[#This Row],[seagrass.sd.ssp245.2050]]/Table1[[#This Row],[seagrass.mn.ssp245.2050]])^-1)</f>
        <v/>
      </c>
      <c r="AM379" s="6" t="str">
        <f>IF(Table1[[#This Row],[seagrass.weights.ssp245.2050]]="","",Table1[[#This Row],[seagrass.weights.ssp245.2050]]*Table1[[#This Row],[seagrass.mn.ssp245.2050]])</f>
        <v/>
      </c>
      <c r="AS379" s="5"/>
      <c r="AT379" s="8"/>
      <c r="AU379" s="8"/>
      <c r="AV379" s="7" t="e">
        <f t="shared" si="32"/>
        <v>#DIV/0!</v>
      </c>
      <c r="AX379" s="5"/>
      <c r="AY379" s="6"/>
      <c r="AZ379" s="6"/>
      <c r="BB379" s="5"/>
      <c r="BC379" s="8"/>
      <c r="BD379" s="8"/>
      <c r="BE379" s="5"/>
      <c r="BF379" s="5"/>
      <c r="BG379" s="6"/>
      <c r="BH379" s="6"/>
      <c r="BI379" s="7" t="e">
        <f t="shared" si="33"/>
        <v>#DIV/0!</v>
      </c>
      <c r="BK379" s="5"/>
      <c r="BL379" s="6"/>
      <c r="BM379" s="6"/>
      <c r="BO379" s="5"/>
      <c r="BP379" s="6"/>
      <c r="BQ379" s="6"/>
      <c r="BR379" s="5"/>
      <c r="BS379" s="5"/>
      <c r="BT379" s="6"/>
      <c r="BU379" s="6"/>
      <c r="BV379" s="7" t="e">
        <f t="shared" si="34"/>
        <v>#DIV/0!</v>
      </c>
      <c r="BX379" s="5"/>
      <c r="BY379" s="8"/>
      <c r="BZ379" s="8"/>
      <c r="CA379" s="5"/>
      <c r="CB379" s="5"/>
      <c r="CC379" s="8"/>
      <c r="CD379" s="8"/>
      <c r="CE379" s="5"/>
      <c r="CF379" s="5"/>
      <c r="CG379" s="12"/>
      <c r="CH379" s="17"/>
      <c r="CI379" s="9" t="e">
        <f t="shared" si="35"/>
        <v>#DIV/0!</v>
      </c>
      <c r="CJ379" s="5"/>
      <c r="CL379" s="5"/>
      <c r="CM379" s="5"/>
      <c r="CP379" s="5"/>
      <c r="CT379" s="5"/>
    </row>
    <row r="380" spans="1:98" x14ac:dyDescent="0.25">
      <c r="A380" s="5" t="s">
        <v>423</v>
      </c>
      <c r="B380" s="5">
        <v>46.58934</v>
      </c>
      <c r="C380" s="5">
        <v>-10.071102</v>
      </c>
      <c r="E380" s="5">
        <v>0</v>
      </c>
      <c r="G380" s="5">
        <v>0</v>
      </c>
      <c r="I380" s="5">
        <v>0</v>
      </c>
      <c r="L380" s="6" t="str">
        <f>IF(Table1[[#This Row],[seagrass.mn.ssp126.2050]]="","",(Table1[[#This Row],[seagrass.sd.ssp126.2050]]/Table1[[#This Row],[seagrass.mn.ssp126.2050]])^-1)</f>
        <v/>
      </c>
      <c r="M380" s="6" t="str">
        <f>IF(Table1[[#This Row],[seagrass.weights.ssp126.2050]]="","",Table1[[#This Row],[seagrass.weights.ssp126.2050]]*Table1[[#This Row],[seagrass.mn.ssp126.2050]])</f>
        <v/>
      </c>
      <c r="P380" s="6" t="str">
        <f>IF(Table1[[#This Row],[corals.mn.ssp126.2050]]="","",(Table1[[#This Row],[corals.sd.ssp126.2050]]/Table1[[#This Row],[corals.mn.ssp126.2050]])^-1)</f>
        <v/>
      </c>
      <c r="Q380" s="6" t="str">
        <f>IF(Table1[[#This Row],[coral.weights.ssp126.2050]]="","",Table1[[#This Row],[coral.weights.ssp126.2050]]*Table1[[#This Row],[corals.mn.ssp126.2050]])</f>
        <v/>
      </c>
      <c r="T380" s="6" t="str">
        <f>IF(Table1[[#This Row],[mangrove.mn.ssp126.2050]]="","",(Table1[[#This Row],[mangrove.sd.ssp126.2050]]/Table1[[#This Row],[mangrove.mn.ssp126.2050]])^-1)</f>
        <v/>
      </c>
      <c r="U380" s="6" t="str">
        <f>IF(Table1[[#This Row],[mangrove.weights.ssp126.2050]]="","",Table1[[#This Row],[mangrove.weights.ssp126.2050]]*Table1[[#This Row],[mangrove.mn.ssp126.2050]])</f>
        <v/>
      </c>
      <c r="V380" s="7" t="e">
        <f t="shared" si="30"/>
        <v>#DIV/0!</v>
      </c>
      <c r="Y380" s="6" t="str">
        <f>IF(Table1[[#This Row],[seagrass.mn.ssp126.2100]]="", "", (Table1[[#This Row],[seagrass.sd.ssp126.2100]]/Table1[[#This Row],[seagrass.mn.ssp126.2100]])^-1)</f>
        <v/>
      </c>
      <c r="Z380" s="6" t="str">
        <f>IF(Table1[[#This Row],[seagrass.weights.ssp126.2100]]="","", Table1[[#This Row],[seagrass.weights.ssp126.2100]]*Table1[[#This Row],[seagrass.mn.ssp126.2100]])</f>
        <v/>
      </c>
      <c r="AC380" s="6" t="str">
        <f>IF(Table1[[#This Row],[corals.mn.ssp126.2100]]="","",(Table1[[#This Row],[corals.sd.ssp126.2100]]/Table1[[#This Row],[corals.mn.ssp126.2100]])^-1)</f>
        <v/>
      </c>
      <c r="AD380" s="6" t="str">
        <f>IF( Table1[[#This Row],[Coral.weights.ssp126.2100]]="","", Table1[[#This Row],[Coral.weights.ssp126.2100]]*Table1[[#This Row],[corals.mn.ssp126.2100]])</f>
        <v/>
      </c>
      <c r="AG380" s="8" t="str">
        <f>IF(Table1[[#This Row],[mangrove.mn.ssp126.2100]]="","",(Table1[[#This Row],[mangrove.sd.ssp126.2100]]/Table1[[#This Row],[mangrove.mn.ssp126.2100]])^-1)</f>
        <v/>
      </c>
      <c r="AH380" s="6" t="str">
        <f>IF(Table1[[#This Row],[mangrove.weights.ssp126.2100]]="","",Table1[[#This Row],[mangrove.weights.ssp126.2100]]*Table1[[#This Row],[mangrove.mn.ssp126.2100]])</f>
        <v/>
      </c>
      <c r="AI380" s="7" t="e">
        <f t="shared" si="31"/>
        <v>#DIV/0!</v>
      </c>
      <c r="AL380" s="6" t="str">
        <f>IF(Table1[[#This Row],[seagrass.mn.ssp245.2050]]="","",(Table1[[#This Row],[seagrass.sd.ssp245.2050]]/Table1[[#This Row],[seagrass.mn.ssp245.2050]])^-1)</f>
        <v/>
      </c>
      <c r="AM380" s="6" t="str">
        <f>IF(Table1[[#This Row],[seagrass.weights.ssp245.2050]]="","",Table1[[#This Row],[seagrass.weights.ssp245.2050]]*Table1[[#This Row],[seagrass.mn.ssp245.2050]])</f>
        <v/>
      </c>
      <c r="AS380" s="5"/>
      <c r="AT380" s="8"/>
      <c r="AU380" s="8"/>
      <c r="AV380" s="7" t="e">
        <f t="shared" si="32"/>
        <v>#DIV/0!</v>
      </c>
      <c r="AX380" s="5"/>
      <c r="AY380" s="6"/>
      <c r="AZ380" s="6"/>
      <c r="BB380" s="5"/>
      <c r="BC380" s="8"/>
      <c r="BD380" s="8"/>
      <c r="BE380" s="5"/>
      <c r="BF380" s="5"/>
      <c r="BG380" s="6"/>
      <c r="BH380" s="6"/>
      <c r="BI380" s="7" t="e">
        <f t="shared" si="33"/>
        <v>#DIV/0!</v>
      </c>
      <c r="BK380" s="5"/>
      <c r="BL380" s="6"/>
      <c r="BM380" s="6"/>
      <c r="BO380" s="5"/>
      <c r="BP380" s="6"/>
      <c r="BQ380" s="6"/>
      <c r="BR380" s="5"/>
      <c r="BS380" s="5"/>
      <c r="BT380" s="6"/>
      <c r="BU380" s="6"/>
      <c r="BV380" s="7" t="e">
        <f t="shared" si="34"/>
        <v>#DIV/0!</v>
      </c>
      <c r="BX380" s="5"/>
      <c r="BY380" s="8"/>
      <c r="BZ380" s="8"/>
      <c r="CA380" s="5"/>
      <c r="CB380" s="5"/>
      <c r="CC380" s="8"/>
      <c r="CD380" s="8"/>
      <c r="CE380" s="5"/>
      <c r="CF380" s="5"/>
      <c r="CG380" s="12"/>
      <c r="CH380" s="17"/>
      <c r="CI380" s="9" t="e">
        <f t="shared" si="35"/>
        <v>#DIV/0!</v>
      </c>
      <c r="CJ380" s="5"/>
      <c r="CL380" s="5"/>
      <c r="CM380" s="5"/>
      <c r="CP380" s="5"/>
      <c r="CT380" s="5"/>
    </row>
    <row r="381" spans="1:98" x14ac:dyDescent="0.25">
      <c r="A381" s="5" t="s">
        <v>424</v>
      </c>
      <c r="B381" s="5">
        <v>39.58934</v>
      </c>
      <c r="C381" s="5">
        <v>-10.071102</v>
      </c>
      <c r="E381" s="5">
        <v>0</v>
      </c>
      <c r="G381" s="5">
        <v>0</v>
      </c>
      <c r="H381" s="5">
        <v>24580000</v>
      </c>
      <c r="I381" s="5">
        <v>1</v>
      </c>
      <c r="L381" s="6" t="str">
        <f>IF(Table1[[#This Row],[seagrass.mn.ssp126.2050]]="","",(Table1[[#This Row],[seagrass.sd.ssp126.2050]]/Table1[[#This Row],[seagrass.mn.ssp126.2050]])^-1)</f>
        <v/>
      </c>
      <c r="M381" s="6" t="str">
        <f>IF(Table1[[#This Row],[seagrass.weights.ssp126.2050]]="","",Table1[[#This Row],[seagrass.weights.ssp126.2050]]*Table1[[#This Row],[seagrass.mn.ssp126.2050]])</f>
        <v/>
      </c>
      <c r="P381" s="6" t="str">
        <f>IF(Table1[[#This Row],[corals.mn.ssp126.2050]]="","",(Table1[[#This Row],[corals.sd.ssp126.2050]]/Table1[[#This Row],[corals.mn.ssp126.2050]])^-1)</f>
        <v/>
      </c>
      <c r="Q381" s="6" t="str">
        <f>IF(Table1[[#This Row],[coral.weights.ssp126.2050]]="","",Table1[[#This Row],[coral.weights.ssp126.2050]]*Table1[[#This Row],[corals.mn.ssp126.2050]])</f>
        <v/>
      </c>
      <c r="R381" s="5">
        <v>0.49002326882290292</v>
      </c>
      <c r="S381" s="5">
        <v>0.21287257351805969</v>
      </c>
      <c r="T381" s="6">
        <f>IF(Table1[[#This Row],[mangrove.mn.ssp126.2050]]="","",(Table1[[#This Row],[mangrove.sd.ssp126.2050]]/Table1[[#This Row],[mangrove.mn.ssp126.2050]])^-1)</f>
        <v>2.3019558636628701</v>
      </c>
      <c r="U381" s="6">
        <f>IF(Table1[[#This Row],[mangrove.weights.ssp126.2050]]="","",Table1[[#This Row],[mangrove.weights.ssp126.2050]]*Table1[[#This Row],[mangrove.mn.ssp126.2050]])</f>
        <v>1.1280119369981283</v>
      </c>
      <c r="V381" s="7">
        <f t="shared" si="30"/>
        <v>0.49002326882290292</v>
      </c>
      <c r="Y381" s="6" t="str">
        <f>IF(Table1[[#This Row],[seagrass.mn.ssp126.2100]]="", "", (Table1[[#This Row],[seagrass.sd.ssp126.2100]]/Table1[[#This Row],[seagrass.mn.ssp126.2100]])^-1)</f>
        <v/>
      </c>
      <c r="Z381" s="6" t="str">
        <f>IF(Table1[[#This Row],[seagrass.weights.ssp126.2100]]="","", Table1[[#This Row],[seagrass.weights.ssp126.2100]]*Table1[[#This Row],[seagrass.mn.ssp126.2100]])</f>
        <v/>
      </c>
      <c r="AC381" s="6" t="str">
        <f>IF(Table1[[#This Row],[corals.mn.ssp126.2100]]="","",(Table1[[#This Row],[corals.sd.ssp126.2100]]/Table1[[#This Row],[corals.mn.ssp126.2100]])^-1)</f>
        <v/>
      </c>
      <c r="AD381" s="6" t="str">
        <f>IF( Table1[[#This Row],[Coral.weights.ssp126.2100]]="","", Table1[[#This Row],[Coral.weights.ssp126.2100]]*Table1[[#This Row],[corals.mn.ssp126.2100]])</f>
        <v/>
      </c>
      <c r="AE381" s="5">
        <v>0.50653985445497784</v>
      </c>
      <c r="AF381" s="5">
        <v>0.20324853044145169</v>
      </c>
      <c r="AG381" s="8">
        <f>IF(Table1[[#This Row],[mangrove.mn.ssp126.2100]]="","",(Table1[[#This Row],[mangrove.sd.ssp126.2100]]/Table1[[#This Row],[mangrove.mn.ssp126.2100]])^-1)</f>
        <v>2.4922190254206686</v>
      </c>
      <c r="AH381" s="6">
        <f>IF(Table1[[#This Row],[mangrove.weights.ssp126.2100]]="","",Table1[[#This Row],[mangrove.weights.ssp126.2100]]*Table1[[#This Row],[mangrove.mn.ssp126.2100]])</f>
        <v>1.2624082624065123</v>
      </c>
      <c r="AI381" s="7">
        <f t="shared" si="31"/>
        <v>0.50653985445497784</v>
      </c>
      <c r="AL381" s="6" t="str">
        <f>IF(Table1[[#This Row],[seagrass.mn.ssp245.2050]]="","",(Table1[[#This Row],[seagrass.sd.ssp245.2050]]/Table1[[#This Row],[seagrass.mn.ssp245.2050]])^-1)</f>
        <v/>
      </c>
      <c r="AM381" s="6" t="str">
        <f>IF(Table1[[#This Row],[seagrass.weights.ssp245.2050]]="","",Table1[[#This Row],[seagrass.weights.ssp245.2050]]*Table1[[#This Row],[seagrass.mn.ssp245.2050]])</f>
        <v/>
      </c>
      <c r="AR381" s="5">
        <v>0.49040136531026612</v>
      </c>
      <c r="AS381" s="5">
        <v>0.23017395420969411</v>
      </c>
      <c r="AT381" s="8">
        <f>(Table1[[#This Row],[mangrove.sd.ssp245.2050]]/Table1[[#This Row],[mangrove.mn.ssp245.2050]])^-1</f>
        <v>2.1305684519956523</v>
      </c>
      <c r="AU381" s="8">
        <f>Table1[[#This Row],[mangrove.mn.ssp245.2050]]*Table1[[#This Row],[mangrove.weights.ssp245.2050]]</f>
        <v>1.0448336777456479</v>
      </c>
      <c r="AV381" s="7">
        <f t="shared" si="32"/>
        <v>0.49040136531026607</v>
      </c>
      <c r="AX381" s="5"/>
      <c r="AY381" s="6"/>
      <c r="AZ381" s="6"/>
      <c r="BB381" s="5"/>
      <c r="BC381" s="8"/>
      <c r="BD381" s="8"/>
      <c r="BE381" s="5">
        <v>0.43971340337013698</v>
      </c>
      <c r="BF381" s="5">
        <v>0.16313118737572019</v>
      </c>
      <c r="BG381" s="6">
        <f>(Table1[[#This Row],[mangrove.sd.ssp245.2100]]/Table1[[#This Row],[mangrove.mn.ssp245.2100]])^-1</f>
        <v>2.6954588539676272</v>
      </c>
      <c r="BH381" s="6">
        <f>Table1[[#This Row],[mangrove.weights.ssp245.2100]]*Table1[[#This Row],[mangrove.mn.ssp245.2100]]</f>
        <v>1.1852293863222745</v>
      </c>
      <c r="BI381" s="7">
        <f t="shared" si="33"/>
        <v>0.43971340337013703</v>
      </c>
      <c r="BK381" s="5"/>
      <c r="BL381" s="6"/>
      <c r="BM381" s="6"/>
      <c r="BO381" s="5"/>
      <c r="BP381" s="6"/>
      <c r="BQ381" s="6"/>
      <c r="BR381" s="5">
        <v>0.51007870561634994</v>
      </c>
      <c r="BS381" s="5">
        <v>0.26449424807721139</v>
      </c>
      <c r="BT381" s="6">
        <f>(Table1[[#This Row],[mangrove.sd.ssp370.2050]]/Table1[[#This Row],[mangrove.mn.ssp370.2050]])^-1</f>
        <v>1.9285058534333317</v>
      </c>
      <c r="BU381" s="6">
        <f>Table1[[#This Row],[mangrove.weights.ssp370.2050]]*Table1[[#This Row],[mangrove.mn.ssp370.2050]]</f>
        <v>0.98368976949282805</v>
      </c>
      <c r="BV381" s="7">
        <f t="shared" si="34"/>
        <v>0.51007870561634994</v>
      </c>
      <c r="BX381" s="5"/>
      <c r="BY381" s="8"/>
      <c r="BZ381" s="8"/>
      <c r="CA381" s="5"/>
      <c r="CB381" s="5"/>
      <c r="CC381" s="8"/>
      <c r="CD381" s="8"/>
      <c r="CE381" s="5">
        <v>0.42630808103928269</v>
      </c>
      <c r="CF381" s="5">
        <v>0.17456560913459229</v>
      </c>
      <c r="CG381" s="12">
        <f>(Table1[[#This Row],[mangrove.sd.ssp370.2100]]/Table1[[#This Row],[mangrove.mn.ssp370.2100]])^-1</f>
        <v>2.4421080598446729</v>
      </c>
      <c r="CH381" s="17">
        <f>Table1[[#This Row],[mangrove.weights.ssp370.2100]]*Table1[[#This Row],[mangrove.mn.ssp370.2100]]</f>
        <v>1.0410904006829482</v>
      </c>
      <c r="CI381" s="9">
        <f t="shared" si="35"/>
        <v>0.42630808103928269</v>
      </c>
      <c r="CJ381" s="5"/>
      <c r="CL381" s="5"/>
      <c r="CM381" s="5"/>
      <c r="CP381" s="5"/>
      <c r="CT381" s="5"/>
    </row>
    <row r="382" spans="1:98" x14ac:dyDescent="0.25">
      <c r="A382" s="5" t="s">
        <v>425</v>
      </c>
      <c r="B382" s="5">
        <v>39.83934</v>
      </c>
      <c r="C382" s="5">
        <v>-10.071102</v>
      </c>
      <c r="D382" s="5">
        <v>3700000</v>
      </c>
      <c r="E382" s="5">
        <v>1</v>
      </c>
      <c r="F382" s="5">
        <v>5210000</v>
      </c>
      <c r="G382" s="5">
        <v>1</v>
      </c>
      <c r="H382" s="5">
        <v>6840000</v>
      </c>
      <c r="I382" s="5">
        <v>1</v>
      </c>
      <c r="J382" s="5">
        <v>0.70052246642495519</v>
      </c>
      <c r="K382" s="28">
        <f>NonZeroMin!$C$2</f>
        <v>9.6277348665939669E-4</v>
      </c>
      <c r="L382" s="6">
        <f>IF(Table1[[#This Row],[seagrass.mn.ssp126.2050]]="","",(Table1[[#This Row],[seagrass.sd.ssp126.2050]]/Table1[[#This Row],[seagrass.mn.ssp126.2050]])^-1)</f>
        <v>727.6088053230543</v>
      </c>
      <c r="M382" s="6">
        <f>IF(Table1[[#This Row],[seagrass.weights.ssp126.2050]]="","",Table1[[#This Row],[seagrass.weights.ssp126.2050]]*Table1[[#This Row],[seagrass.mn.ssp126.2050]])</f>
        <v>509.70631489742107</v>
      </c>
      <c r="N382" s="5">
        <v>0.70524980867345799</v>
      </c>
      <c r="O382" s="5">
        <f>NonZeroMin!$C$3</f>
        <v>8.8608041434714289E-4</v>
      </c>
      <c r="P382" s="6">
        <f>IF(Table1[[#This Row],[corals.mn.ssp126.2050]]="","",(Table1[[#This Row],[corals.sd.ssp126.2050]]/Table1[[#This Row],[corals.mn.ssp126.2050]])^-1)</f>
        <v>795.92077339061882</v>
      </c>
      <c r="Q382" s="6">
        <f>IF(Table1[[#This Row],[coral.weights.ssp126.2050]]="","",Table1[[#This Row],[coral.weights.ssp126.2050]]*Table1[[#This Row],[corals.mn.ssp126.2050]])</f>
        <v>561.32297315296466</v>
      </c>
      <c r="R382" s="5">
        <v>0.48502617559907157</v>
      </c>
      <c r="S382" s="5">
        <v>0.10764843856865131</v>
      </c>
      <c r="T382" s="6">
        <f>IF(Table1[[#This Row],[mangrove.mn.ssp126.2050]]="","",(Table1[[#This Row],[mangrove.sd.ssp126.2050]]/Table1[[#This Row],[mangrove.mn.ssp126.2050]])^-1)</f>
        <v>4.5056498918909336</v>
      </c>
      <c r="U382" s="6">
        <f>IF(Table1[[#This Row],[mangrove.weights.ssp126.2050]]="","",Table1[[#This Row],[mangrove.weights.ssp126.2050]]*Table1[[#This Row],[mangrove.mn.ssp126.2050]])</f>
        <v>2.1853581356522298</v>
      </c>
      <c r="V382" s="7">
        <f t="shared" si="30"/>
        <v>0.70234941321701017</v>
      </c>
      <c r="W382" s="5">
        <v>0.70052246642495519</v>
      </c>
      <c r="X382" s="5">
        <f>NonZeroMin!$C$5</f>
        <v>9.4124857450742275E-4</v>
      </c>
      <c r="Y382" s="6">
        <f>IF(Table1[[#This Row],[seagrass.mn.ssp126.2100]]="", "", (Table1[[#This Row],[seagrass.sd.ssp126.2100]]/Table1[[#This Row],[seagrass.mn.ssp126.2100]])^-1)</f>
        <v>744.2481034210914</v>
      </c>
      <c r="Z382" s="6">
        <f>IF(Table1[[#This Row],[seagrass.weights.ssp126.2100]]="","", Table1[[#This Row],[seagrass.weights.ssp126.2100]]*Table1[[#This Row],[seagrass.mn.ssp126.2100]])</f>
        <v>521.36251704063807</v>
      </c>
      <c r="AA382" s="5">
        <v>0.70524980867345799</v>
      </c>
      <c r="AB382" s="5">
        <f>NonZeroMin!$C$6</f>
        <v>9.0900273914041208E-4</v>
      </c>
      <c r="AC382" s="6">
        <f>IF(Table1[[#This Row],[corals.mn.ssp126.2100]]="","",(Table1[[#This Row],[corals.sd.ssp126.2100]]/Table1[[#This Row],[corals.mn.ssp126.2100]])^-1)</f>
        <v>775.85003686608184</v>
      </c>
      <c r="AD382" s="6">
        <f>IF( Table1[[#This Row],[Coral.weights.ssp126.2100]]="","", Table1[[#This Row],[Coral.weights.ssp126.2100]]*Table1[[#This Row],[corals.mn.ssp126.2100]])</f>
        <v>547.16809005909954</v>
      </c>
      <c r="AE382" s="5">
        <v>0.51083303521956447</v>
      </c>
      <c r="AF382" s="5">
        <v>8.2071651154911232E-2</v>
      </c>
      <c r="AG382" s="8">
        <f>IF(Table1[[#This Row],[mangrove.mn.ssp126.2100]]="","",(Table1[[#This Row],[mangrove.sd.ssp126.2100]]/Table1[[#This Row],[mangrove.mn.ssp126.2100]])^-1)</f>
        <v>6.2242324606746475</v>
      </c>
      <c r="AH382" s="6">
        <f>IF(Table1[[#This Row],[mangrove.weights.ssp126.2100]]="","",Table1[[#This Row],[mangrove.weights.ssp126.2100]]*Table1[[#This Row],[mangrove.mn.ssp126.2100]])</f>
        <v>3.1795435597985686</v>
      </c>
      <c r="AI382" s="7">
        <f t="shared" si="31"/>
        <v>0.70215189778692022</v>
      </c>
      <c r="AJ382" s="5">
        <v>0.70052246642495519</v>
      </c>
      <c r="AK382" s="5">
        <f>NonZeroMin!$C$9</f>
        <v>9.4246577305150765E-4</v>
      </c>
      <c r="AL382" s="6">
        <f>IF(Table1[[#This Row],[seagrass.mn.ssp245.2050]]="","",(Table1[[#This Row],[seagrass.sd.ssp245.2050]]/Table1[[#This Row],[seagrass.mn.ssp245.2050]])^-1)</f>
        <v>743.28690383822595</v>
      </c>
      <c r="AM382" s="6">
        <f>IF(Table1[[#This Row],[seagrass.weights.ssp245.2050]]="","",Table1[[#This Row],[seagrass.weights.ssp245.2050]]*Table1[[#This Row],[seagrass.mn.ssp245.2050]])</f>
        <v>520.68917513812255</v>
      </c>
      <c r="AN382" s="5">
        <v>0.70524980867345799</v>
      </c>
      <c r="AO382" s="5">
        <f>NonZeroMin!$C$10</f>
        <v>8.871730941705804E-4</v>
      </c>
      <c r="AP382" s="6">
        <f>(Table1[[#This Row],[corals.sd.ssp245.2050]]/Table1[[#This Row],[corals.mn.ssp245.2050]])^-1</f>
        <v>794.94048377650279</v>
      </c>
      <c r="AQ382" s="6">
        <f>Table1[[#This Row],[coral.weights.ssp245.2050]]*Table1[[#This Row],[corals.mn.ssp245.2050]]</f>
        <v>560.63162409016468</v>
      </c>
      <c r="AR382" s="5">
        <v>0.49404200655548791</v>
      </c>
      <c r="AS382" s="5">
        <v>0.1487170251946543</v>
      </c>
      <c r="AT382" s="8">
        <f>(Table1[[#This Row],[mangrove.sd.ssp245.2050]]/Table1[[#This Row],[mangrove.mn.ssp245.2050]])^-1</f>
        <v>3.3220272252544123</v>
      </c>
      <c r="AU382" s="8">
        <f>Table1[[#This Row],[mangrove.mn.ssp245.2050]]*Table1[[#This Row],[mangrove.weights.ssp245.2050]]</f>
        <v>1.6412209961966497</v>
      </c>
      <c r="AV382" s="7">
        <f t="shared" si="32"/>
        <v>0.70251528092396465</v>
      </c>
      <c r="AW382" s="5">
        <v>0.70052246642495519</v>
      </c>
      <c r="AX382" s="5">
        <f>NonZeroMin!$C$12</f>
        <v>9.4048968592101831E-4</v>
      </c>
      <c r="AY382" s="6">
        <f>(Table1[[#This Row],[seagrass.sd.ssp245.2100]]/Table1[[#This Row],[seagrass.mn.ssp245.2100]])^-1</f>
        <v>744.84864311822412</v>
      </c>
      <c r="AZ382" s="6">
        <f>Table1[[#This Row],[seagrass.weights.ssp245.2100]]*Table1[[#This Row],[seagrass.mn.ssp245.2100]]</f>
        <v>521.78320859045959</v>
      </c>
      <c r="BA382" s="5">
        <v>0.70524980867345799</v>
      </c>
      <c r="BB382" s="5">
        <f>NonZeroMin!$C$13</f>
        <v>8.8505487379242798E-4</v>
      </c>
      <c r="BC382" s="8">
        <f>(Table1[[#This Row],[corals.sd.ssp245.2100]]/Table1[[#This Row],[corals.mn.ssp245.2100]])^-1</f>
        <v>796.84303149644074</v>
      </c>
      <c r="BD382" s="8">
        <f>Table1[[#This Row],[corals.weights.ssp245.2100]]*Table1[[#This Row],[corals.mn.ssp245.2100]]</f>
        <v>561.97339550564311</v>
      </c>
      <c r="BE382" s="5">
        <v>0.48645812082517498</v>
      </c>
      <c r="BF382" s="5">
        <v>5.6196969514389607E-2</v>
      </c>
      <c r="BG382" s="6">
        <f>(Table1[[#This Row],[mangrove.sd.ssp245.2100]]/Table1[[#This Row],[mangrove.mn.ssp245.2100]])^-1</f>
        <v>8.6563052247971157</v>
      </c>
      <c r="BH382" s="6">
        <f>Table1[[#This Row],[mangrove.weights.ssp245.2100]]*Table1[[#This Row],[mangrove.mn.ssp245.2100]]</f>
        <v>4.2109299729439487</v>
      </c>
      <c r="BI382" s="7">
        <f t="shared" si="33"/>
        <v>0.70175699147342741</v>
      </c>
      <c r="BJ382" s="5">
        <v>0.70052246642495519</v>
      </c>
      <c r="BK382" s="5">
        <f>NonZeroMin!$C$16</f>
        <v>9.4033807947367773E-4</v>
      </c>
      <c r="BL382" s="6">
        <f>(Table1[[#This Row],[seagrass.sd.ssp370.2050]]/Table1[[#This Row],[seagrass.mn.ssp370.2050]])^-1</f>
        <v>744.96873168961622</v>
      </c>
      <c r="BM382" s="6">
        <f>Table1[[#This Row],[seagrass.mn.ssp370.2050]]*Table1[[#This Row],[seagrass.weights.ssp370.2050]]</f>
        <v>521.86733333268069</v>
      </c>
      <c r="BN382" s="5">
        <v>0.70524980867345799</v>
      </c>
      <c r="BO382" s="5">
        <f>NonZeroMin!$C$17</f>
        <v>8.8537505761509139E-4</v>
      </c>
      <c r="BP382" s="6">
        <f>(Table1[[#This Row],[corals.sd.ssp370.2050]]/Table1[[#This Row],[corals.mn.ssp370.2050]])^-1</f>
        <v>796.55486407440537</v>
      </c>
      <c r="BQ382" s="6">
        <f>Table1[[#This Row],[corals.weights.ssp370.2050]]*Table1[[#This Row],[corals.mn.ssp370.2050]]</f>
        <v>561.77016548638676</v>
      </c>
      <c r="BR382" s="5">
        <v>0.47383579476869481</v>
      </c>
      <c r="BS382" s="5">
        <v>9.6337221861116054E-2</v>
      </c>
      <c r="BT382" s="6">
        <f>(Table1[[#This Row],[mangrove.sd.ssp370.2050]]/Table1[[#This Row],[mangrove.mn.ssp370.2050]])^-1</f>
        <v>4.9185121349232723</v>
      </c>
      <c r="BU382" s="6">
        <f>Table1[[#This Row],[mangrove.weights.ssp370.2050]]*Table1[[#This Row],[mangrove.mn.ssp370.2050]]</f>
        <v>2.3305671065308387</v>
      </c>
      <c r="BV382" s="7">
        <f t="shared" si="34"/>
        <v>0.70223648229614999</v>
      </c>
      <c r="BW382" s="5">
        <v>0.70052246642495519</v>
      </c>
      <c r="BX382" s="5">
        <f>NonZeroMin!$C$19</f>
        <v>9.4033807947367773E-4</v>
      </c>
      <c r="BY382" s="8">
        <f>(Table1[[#This Row],[seagrass.sd.ssp370.2100]]/Table1[[#This Row],[seagrass.mn.ssp370.2100]])^-1</f>
        <v>744.96873168961622</v>
      </c>
      <c r="BZ382" s="8">
        <f>Table1[[#This Row],[seagrass.imp.ssp370.2100]]*Table1[[#This Row],[seagrass.mn.ssp370.2100]]</f>
        <v>521.86733333268069</v>
      </c>
      <c r="CA382" s="5">
        <v>0.70524980867345799</v>
      </c>
      <c r="CB382" s="5">
        <f>NonZeroMin!$C$20</f>
        <v>8.8537505761509139E-4</v>
      </c>
      <c r="CC382" s="8">
        <f>(Table1[[#This Row],[corals.sd.ssp370.2100]]/Table1[[#This Row],[corals.mn.ssp370.2100]])^-1</f>
        <v>796.55486407440537</v>
      </c>
      <c r="CD382" s="8">
        <f>Table1[[#This Row],[corals.weights.ssp370.2100]]*Table1[[#This Row],[corals.mn.ssp370.2100]]</f>
        <v>561.77016548638676</v>
      </c>
      <c r="CE382" s="5">
        <v>0.46055169279733721</v>
      </c>
      <c r="CF382" s="5">
        <v>8.7750805372399598E-2</v>
      </c>
      <c r="CG382" s="12">
        <f>(Table1[[#This Row],[mangrove.sd.ssp370.2100]]/Table1[[#This Row],[mangrove.mn.ssp370.2100]])^-1</f>
        <v>5.2484041695438988</v>
      </c>
      <c r="CH382" s="17">
        <f>Table1[[#This Row],[mangrove.weights.ssp370.2100]]*Table1[[#This Row],[mangrove.mn.ssp370.2100]]</f>
        <v>2.4171614247680453</v>
      </c>
      <c r="CI382" s="9">
        <f t="shared" si="35"/>
        <v>0.7021426947801499</v>
      </c>
      <c r="CJ382" s="5"/>
      <c r="CL382" s="5"/>
      <c r="CM382" s="5"/>
      <c r="CP382" s="5"/>
      <c r="CT382" s="5"/>
    </row>
    <row r="383" spans="1:98" x14ac:dyDescent="0.25">
      <c r="A383" s="5" t="s">
        <v>426</v>
      </c>
      <c r="B383" s="5">
        <v>40.08934</v>
      </c>
      <c r="C383" s="5">
        <v>-10.071102</v>
      </c>
      <c r="D383" s="5">
        <v>10920000</v>
      </c>
      <c r="E383" s="5">
        <v>1</v>
      </c>
      <c r="F383" s="5">
        <v>12000000</v>
      </c>
      <c r="G383" s="5">
        <v>1</v>
      </c>
      <c r="H383" s="5">
        <v>2450000</v>
      </c>
      <c r="I383" s="5">
        <v>1</v>
      </c>
      <c r="J383" s="5">
        <v>0.70299027861929264</v>
      </c>
      <c r="K383" s="28">
        <f>NonZeroMin!$C$2</f>
        <v>9.6277348665939669E-4</v>
      </c>
      <c r="L383" s="6">
        <f>IF(Table1[[#This Row],[seagrass.mn.ssp126.2050]]="","",(Table1[[#This Row],[seagrass.sd.ssp126.2050]]/Table1[[#This Row],[seagrass.mn.ssp126.2050]])^-1)</f>
        <v>730.17203772250502</v>
      </c>
      <c r="M383" s="6">
        <f>IF(Table1[[#This Row],[seagrass.weights.ssp126.2050]]="","",Table1[[#This Row],[seagrass.weights.ssp126.2050]]*Table1[[#This Row],[seagrass.mn.ssp126.2050]])</f>
        <v>513.30384423856049</v>
      </c>
      <c r="N383" s="5">
        <v>0.70766154082732757</v>
      </c>
      <c r="O383" s="5">
        <f>NonZeroMin!$C$3</f>
        <v>8.8608041434714289E-4</v>
      </c>
      <c r="P383" s="6">
        <f>IF(Table1[[#This Row],[corals.mn.ssp126.2050]]="","",(Table1[[#This Row],[corals.sd.ssp126.2050]]/Table1[[#This Row],[corals.mn.ssp126.2050]])^-1)</f>
        <v>798.64257167756841</v>
      </c>
      <c r="Q383" s="6">
        <f>IF(Table1[[#This Row],[coral.weights.ssp126.2050]]="","",Table1[[#This Row],[coral.weights.ssp126.2050]]*Table1[[#This Row],[corals.mn.ssp126.2050]])</f>
        <v>565.16863284364752</v>
      </c>
      <c r="R383" s="5">
        <v>0.51308479720664735</v>
      </c>
      <c r="S383" s="5">
        <v>9.5010604750036406E-2</v>
      </c>
      <c r="T383" s="6">
        <f>IF(Table1[[#This Row],[mangrove.mn.ssp126.2050]]="","",(Table1[[#This Row],[mangrove.sd.ssp126.2050]]/Table1[[#This Row],[mangrove.mn.ssp126.2050]])^-1)</f>
        <v>5.4002897735102646</v>
      </c>
      <c r="U383" s="6">
        <f>IF(Table1[[#This Row],[mangrove.weights.ssp126.2050]]="","",Table1[[#This Row],[mangrove.weights.ssp126.2050]]*Table1[[#This Row],[mangrove.mn.ssp126.2050]])</f>
        <v>2.7708065832986457</v>
      </c>
      <c r="V383" s="7">
        <f t="shared" si="30"/>
        <v>0.70475347635323216</v>
      </c>
      <c r="W383" s="5">
        <v>0.70299027861929264</v>
      </c>
      <c r="X383" s="5">
        <f>NonZeroMin!$C$5</f>
        <v>9.4124857450742275E-4</v>
      </c>
      <c r="Y383" s="6">
        <f>IF(Table1[[#This Row],[seagrass.mn.ssp126.2100]]="", "", (Table1[[#This Row],[seagrass.sd.ssp126.2100]]/Table1[[#This Row],[seagrass.mn.ssp126.2100]])^-1)</f>
        <v>746.86995301659158</v>
      </c>
      <c r="Z383" s="6">
        <f>IF(Table1[[#This Row],[seagrass.weights.ssp126.2100]]="","", Table1[[#This Row],[seagrass.weights.ssp126.2100]]*Table1[[#This Row],[seagrass.mn.ssp126.2100]])</f>
        <v>525.04231636351176</v>
      </c>
      <c r="AA383" s="5">
        <v>0.70766154082732757</v>
      </c>
      <c r="AB383" s="5">
        <f>NonZeroMin!$C$6</f>
        <v>9.0900273914041208E-4</v>
      </c>
      <c r="AC383" s="6">
        <f>IF(Table1[[#This Row],[corals.mn.ssp126.2100]]="","",(Table1[[#This Row],[corals.sd.ssp126.2100]]/Table1[[#This Row],[corals.mn.ssp126.2100]])^-1)</f>
        <v>778.50319955748375</v>
      </c>
      <c r="AD383" s="6">
        <f>IF( Table1[[#This Row],[Coral.weights.ssp126.2100]]="","", Table1[[#This Row],[Coral.weights.ssp126.2100]]*Table1[[#This Row],[corals.mn.ssp126.2100]])</f>
        <v>550.91677373785342</v>
      </c>
      <c r="AE383" s="5">
        <v>0.5159574852563158</v>
      </c>
      <c r="AF383" s="5">
        <v>9.6567295854393373E-2</v>
      </c>
      <c r="AG383" s="8">
        <f>IF(Table1[[#This Row],[mangrove.mn.ssp126.2100]]="","",(Table1[[#This Row],[mangrove.sd.ssp126.2100]]/Table1[[#This Row],[mangrove.mn.ssp126.2100]])^-1)</f>
        <v>5.3429836746623787</v>
      </c>
      <c r="AH383" s="6">
        <f>IF(Table1[[#This Row],[mangrove.weights.ssp126.2100]]="","",Table1[[#This Row],[mangrove.weights.ssp126.2100]]*Table1[[#This Row],[mangrove.mn.ssp126.2100]])</f>
        <v>2.7567524205443501</v>
      </c>
      <c r="AI383" s="7">
        <f t="shared" si="31"/>
        <v>0.70471318422596196</v>
      </c>
      <c r="AJ383" s="5">
        <v>0.70299027861929264</v>
      </c>
      <c r="AK383" s="5">
        <f>NonZeroMin!$C$9</f>
        <v>9.4246577305150765E-4</v>
      </c>
      <c r="AL383" s="6">
        <f>IF(Table1[[#This Row],[seagrass.mn.ssp245.2050]]="","",(Table1[[#This Row],[seagrass.sd.ssp245.2050]]/Table1[[#This Row],[seagrass.mn.ssp245.2050]])^-1)</f>
        <v>745.90536730385099</v>
      </c>
      <c r="AM383" s="6">
        <f>IF(Table1[[#This Row],[seagrass.weights.ssp245.2050]]="","",Table1[[#This Row],[seagrass.weights.ssp245.2050]]*Table1[[#This Row],[seagrass.mn.ssp245.2050]])</f>
        <v>524.36422198456</v>
      </c>
      <c r="AN383" s="5">
        <v>0.70766154082732757</v>
      </c>
      <c r="AO383" s="5">
        <f>NonZeroMin!$C$10</f>
        <v>8.871730941705804E-4</v>
      </c>
      <c r="AP383" s="6">
        <f>(Table1[[#This Row],[corals.sd.ssp245.2050]]/Table1[[#This Row],[corals.mn.ssp245.2050]])^-1</f>
        <v>797.65892978181625</v>
      </c>
      <c r="AQ383" s="6">
        <f>Table1[[#This Row],[coral.weights.ssp245.2050]]*Table1[[#This Row],[corals.mn.ssp245.2050]]</f>
        <v>564.47254730407712</v>
      </c>
      <c r="AR383" s="5">
        <v>0.52211034211871699</v>
      </c>
      <c r="AS383" s="5">
        <v>0.11259455620243709</v>
      </c>
      <c r="AT383" s="8">
        <f>(Table1[[#This Row],[mangrove.sd.ssp245.2050]]/Table1[[#This Row],[mangrove.mn.ssp245.2050]])^-1</f>
        <v>4.6370833522359582</v>
      </c>
      <c r="AU383" s="8">
        <f>Table1[[#This Row],[mangrove.mn.ssp245.2050]]*Table1[[#This Row],[mangrove.weights.ssp245.2050]]</f>
        <v>2.4210691754689231</v>
      </c>
      <c r="AV383" s="7">
        <f t="shared" si="32"/>
        <v>0.70485522894666819</v>
      </c>
      <c r="AW383" s="5">
        <v>0.70299027861929264</v>
      </c>
      <c r="AX383" s="5">
        <f>NonZeroMin!$C$12</f>
        <v>9.4048968592101831E-4</v>
      </c>
      <c r="AY383" s="6">
        <f>(Table1[[#This Row],[seagrass.sd.ssp245.2100]]/Table1[[#This Row],[seagrass.mn.ssp245.2100]])^-1</f>
        <v>747.47260830495622</v>
      </c>
      <c r="AZ383" s="6">
        <f>Table1[[#This Row],[seagrass.weights.ssp245.2100]]*Table1[[#This Row],[seagrass.mn.ssp245.2100]]</f>
        <v>525.46597717259056</v>
      </c>
      <c r="BA383" s="5">
        <v>0.70766154082732757</v>
      </c>
      <c r="BB383" s="5">
        <f>NonZeroMin!$C$13</f>
        <v>8.8505487379242798E-4</v>
      </c>
      <c r="BC383" s="8">
        <f>(Table1[[#This Row],[corals.sd.ssp245.2100]]/Table1[[#This Row],[corals.mn.ssp245.2100]])^-1</f>
        <v>799.56798361555093</v>
      </c>
      <c r="BD383" s="8">
        <f>Table1[[#This Row],[corals.weights.ssp245.2100]]*Table1[[#This Row],[corals.mn.ssp245.2100]]</f>
        <v>565.82351128158018</v>
      </c>
      <c r="BE383" s="5">
        <v>0.5095234313467687</v>
      </c>
      <c r="BF383" s="5">
        <v>0.1098652556950092</v>
      </c>
      <c r="BG383" s="6">
        <f>(Table1[[#This Row],[mangrove.sd.ssp245.2100]]/Table1[[#This Row],[mangrove.mn.ssp245.2100]])^-1</f>
        <v>4.6377121513395299</v>
      </c>
      <c r="BH383" s="6">
        <f>Table1[[#This Row],[mangrove.weights.ssp245.2100]]*Table1[[#This Row],[mangrove.mn.ssp245.2100]]</f>
        <v>2.363023008949122</v>
      </c>
      <c r="BI383" s="7">
        <f t="shared" si="33"/>
        <v>0.70481910367194323</v>
      </c>
      <c r="BJ383" s="5">
        <v>0.70299027861929264</v>
      </c>
      <c r="BK383" s="5">
        <f>NonZeroMin!$C$16</f>
        <v>9.4033807947367773E-4</v>
      </c>
      <c r="BL383" s="6">
        <f>(Table1[[#This Row],[seagrass.sd.ssp370.2050]]/Table1[[#This Row],[seagrass.mn.ssp370.2050]])^-1</f>
        <v>747.59311992636469</v>
      </c>
      <c r="BM383" s="6">
        <f>Table1[[#This Row],[seagrass.mn.ssp370.2050]]*Table1[[#This Row],[seagrass.weights.ssp370.2050]]</f>
        <v>525.5506956709014</v>
      </c>
      <c r="BN383" s="5">
        <v>0.70766154082732757</v>
      </c>
      <c r="BO383" s="5">
        <f>NonZeroMin!$C$17</f>
        <v>8.8537505761509139E-4</v>
      </c>
      <c r="BP383" s="6">
        <f>(Table1[[#This Row],[corals.sd.ssp370.2050]]/Table1[[#This Row],[corals.mn.ssp370.2050]])^-1</f>
        <v>799.27883075172065</v>
      </c>
      <c r="BQ383" s="6">
        <f>Table1[[#This Row],[corals.weights.ssp370.2050]]*Table1[[#This Row],[corals.mn.ssp370.2050]]</f>
        <v>565.61888892042737</v>
      </c>
      <c r="BR383" s="5">
        <v>0.50992640708245029</v>
      </c>
      <c r="BS383" s="5">
        <v>0.11552329115455461</v>
      </c>
      <c r="BT383" s="6">
        <f>(Table1[[#This Row],[mangrove.sd.ssp370.2050]]/Table1[[#This Row],[mangrove.mn.ssp370.2050]])^-1</f>
        <v>4.4140571306978904</v>
      </c>
      <c r="BU383" s="6">
        <f>Table1[[#This Row],[mangrove.weights.ssp370.2050]]*Table1[[#This Row],[mangrove.mn.ssp370.2050]]</f>
        <v>2.2508442933134449</v>
      </c>
      <c r="BV383" s="7">
        <f t="shared" si="34"/>
        <v>0.70484773496353281</v>
      </c>
      <c r="BW383" s="5">
        <v>0.70299027861929264</v>
      </c>
      <c r="BX383" s="5">
        <f>NonZeroMin!$C$19</f>
        <v>9.4033807947367773E-4</v>
      </c>
      <c r="BY383" s="8">
        <f>(Table1[[#This Row],[seagrass.sd.ssp370.2100]]/Table1[[#This Row],[seagrass.mn.ssp370.2100]])^-1</f>
        <v>747.59311992636469</v>
      </c>
      <c r="BZ383" s="8">
        <f>Table1[[#This Row],[seagrass.imp.ssp370.2100]]*Table1[[#This Row],[seagrass.mn.ssp370.2100]]</f>
        <v>525.5506956709014</v>
      </c>
      <c r="CA383" s="5">
        <v>0.70766154082732757</v>
      </c>
      <c r="CB383" s="5">
        <f>NonZeroMin!$C$20</f>
        <v>8.8537505761509139E-4</v>
      </c>
      <c r="CC383" s="8">
        <f>(Table1[[#This Row],[corals.sd.ssp370.2100]]/Table1[[#This Row],[corals.mn.ssp370.2100]])^-1</f>
        <v>799.27883075172065</v>
      </c>
      <c r="CD383" s="8">
        <f>Table1[[#This Row],[corals.weights.ssp370.2100]]*Table1[[#This Row],[corals.mn.ssp370.2100]]</f>
        <v>565.61888892042737</v>
      </c>
      <c r="CE383" s="5">
        <v>0.50375886479647569</v>
      </c>
      <c r="CF383" s="5">
        <v>0.1083480573891798</v>
      </c>
      <c r="CG383" s="12">
        <f>(Table1[[#This Row],[mangrove.sd.ssp370.2100]]/Table1[[#This Row],[mangrove.mn.ssp370.2100]])^-1</f>
        <v>4.6494499018750624</v>
      </c>
      <c r="CH383" s="17">
        <f>Table1[[#This Row],[mangrove.weights.ssp370.2100]]*Table1[[#This Row],[mangrove.mn.ssp370.2100]]</f>
        <v>2.3422016044966667</v>
      </c>
      <c r="CI383" s="9">
        <f t="shared" si="35"/>
        <v>0.70479967971248725</v>
      </c>
      <c r="CJ383" s="5"/>
      <c r="CL383" s="5"/>
      <c r="CM383" s="5"/>
      <c r="CP383" s="5"/>
      <c r="CT383" s="5"/>
    </row>
    <row r="384" spans="1:98" x14ac:dyDescent="0.25">
      <c r="A384" s="5" t="s">
        <v>427</v>
      </c>
      <c r="B384" s="5">
        <v>40.33934</v>
      </c>
      <c r="C384" s="5">
        <v>-10.071102</v>
      </c>
      <c r="D384" s="5">
        <v>1360000</v>
      </c>
      <c r="E384" s="5">
        <v>1</v>
      </c>
      <c r="F384" s="5">
        <v>1440000</v>
      </c>
      <c r="G384" s="5">
        <v>1</v>
      </c>
      <c r="I384" s="5">
        <v>0</v>
      </c>
      <c r="J384" s="5">
        <v>0.41390598558453617</v>
      </c>
      <c r="K384" s="5">
        <v>4.5429957793610982E-2</v>
      </c>
      <c r="L384" s="6">
        <f>IF(Table1[[#This Row],[seagrass.mn.ssp126.2050]]="","",(Table1[[#This Row],[seagrass.sd.ssp126.2050]]/Table1[[#This Row],[seagrass.mn.ssp126.2050]])^-1)</f>
        <v>9.1108600070666501</v>
      </c>
      <c r="M384" s="6">
        <f>IF(Table1[[#This Row],[seagrass.weights.ssp126.2050]]="","",Table1[[#This Row],[seagrass.weights.ssp126.2050]]*Table1[[#This Row],[seagrass.mn.ssp126.2050]])</f>
        <v>3.7710394907476559</v>
      </c>
      <c r="N384" s="5">
        <v>0.36883601210723488</v>
      </c>
      <c r="O384" s="5">
        <v>5.3232643083924329E-2</v>
      </c>
      <c r="P384" s="6">
        <f>IF(Table1[[#This Row],[corals.mn.ssp126.2050]]="","",(Table1[[#This Row],[corals.sd.ssp126.2050]]/Table1[[#This Row],[corals.mn.ssp126.2050]])^-1)</f>
        <v>6.9287563182940897</v>
      </c>
      <c r="Q384" s="6">
        <f>IF(Table1[[#This Row],[coral.weights.ssp126.2050]]="","",Table1[[#This Row],[coral.weights.ssp126.2050]]*Table1[[#This Row],[corals.mn.ssp126.2050]])</f>
        <v>2.5555748493023991</v>
      </c>
      <c r="T384" s="6" t="str">
        <f>IF(Table1[[#This Row],[mangrove.mn.ssp126.2050]]="","",(Table1[[#This Row],[mangrove.sd.ssp126.2050]]/Table1[[#This Row],[mangrove.mn.ssp126.2050]])^-1)</f>
        <v/>
      </c>
      <c r="U384" s="6" t="str">
        <f>IF(Table1[[#This Row],[mangrove.weights.ssp126.2050]]="","",Table1[[#This Row],[mangrove.weights.ssp126.2050]]*Table1[[#This Row],[mangrove.mn.ssp126.2050]])</f>
        <v/>
      </c>
      <c r="V384" s="7">
        <f t="shared" si="30"/>
        <v>0.39443676280752721</v>
      </c>
      <c r="W384" s="5">
        <v>0.4061552909235161</v>
      </c>
      <c r="X384" s="5">
        <v>3.446882028618365E-2</v>
      </c>
      <c r="Y384" s="6">
        <f>IF(Table1[[#This Row],[seagrass.mn.ssp126.2100]]="", "", (Table1[[#This Row],[seagrass.sd.ssp126.2100]]/Table1[[#This Row],[seagrass.mn.ssp126.2100]])^-1)</f>
        <v>11.783266370921254</v>
      </c>
      <c r="Z384" s="6">
        <f>IF(Table1[[#This Row],[seagrass.weights.ssp126.2100]]="","", Table1[[#This Row],[seagrass.weights.ssp126.2100]]*Table1[[#This Row],[seagrass.mn.ssp126.2100]])</f>
        <v>4.7858359809108055</v>
      </c>
      <c r="AA384" s="5">
        <v>0.36268660070067249</v>
      </c>
      <c r="AB384" s="5">
        <v>3.9101766304416023E-2</v>
      </c>
      <c r="AC384" s="6">
        <f>IF(Table1[[#This Row],[corals.mn.ssp126.2100]]="","",(Table1[[#This Row],[corals.sd.ssp126.2100]]/Table1[[#This Row],[corals.mn.ssp126.2100]])^-1)</f>
        <v>9.2754531311213899</v>
      </c>
      <c r="AD384" s="6">
        <f>IF( Table1[[#This Row],[Coral.weights.ssp126.2100]]="","", Table1[[#This Row],[Coral.weights.ssp126.2100]]*Table1[[#This Row],[corals.mn.ssp126.2100]])</f>
        <v>3.3640825660848259</v>
      </c>
      <c r="AG384" s="8" t="str">
        <f>IF(Table1[[#This Row],[mangrove.mn.ssp126.2100]]="","",(Table1[[#This Row],[mangrove.sd.ssp126.2100]]/Table1[[#This Row],[mangrove.mn.ssp126.2100]])^-1)</f>
        <v/>
      </c>
      <c r="AH384" s="6" t="str">
        <f>IF(Table1[[#This Row],[mangrove.weights.ssp126.2100]]="","",Table1[[#This Row],[mangrove.weights.ssp126.2100]]*Table1[[#This Row],[mangrove.mn.ssp126.2100]])</f>
        <v/>
      </c>
      <c r="AI384" s="7">
        <f t="shared" si="31"/>
        <v>0.38700921707063485</v>
      </c>
      <c r="AJ384" s="5">
        <v>0.39589992684206832</v>
      </c>
      <c r="AK384" s="5">
        <v>1.9965545315126339E-2</v>
      </c>
      <c r="AL384" s="6">
        <f>IF(Table1[[#This Row],[seagrass.mn.ssp245.2050]]="","",(Table1[[#This Row],[seagrass.sd.ssp245.2050]]/Table1[[#This Row],[seagrass.mn.ssp245.2050]])^-1)</f>
        <v>19.829156709390038</v>
      </c>
      <c r="AM384" s="6">
        <f>IF(Table1[[#This Row],[seagrass.weights.ssp245.2050]]="","",Table1[[#This Row],[seagrass.weights.ssp245.2050]]*Table1[[#This Row],[seagrass.mn.ssp245.2050]])</f>
        <v>7.8503616905874241</v>
      </c>
      <c r="AN384" s="5">
        <v>0.35343431114284007</v>
      </c>
      <c r="AO384" s="5">
        <v>3.699635757071211E-2</v>
      </c>
      <c r="AP384" s="6">
        <f>(Table1[[#This Row],[corals.sd.ssp245.2050]]/Table1[[#This Row],[corals.mn.ssp245.2050]])^-1</f>
        <v>9.553219136973464</v>
      </c>
      <c r="AQ384" s="6">
        <f>Table1[[#This Row],[coral.weights.ssp245.2050]]*Table1[[#This Row],[corals.mn.ssp245.2050]]</f>
        <v>3.3764354248728132</v>
      </c>
      <c r="AS384" s="5"/>
      <c r="AT384" s="8"/>
      <c r="AU384" s="8"/>
      <c r="AV384" s="7">
        <f t="shared" si="32"/>
        <v>0.38209289725799067</v>
      </c>
      <c r="AW384" s="5">
        <v>0.37924299919539722</v>
      </c>
      <c r="AX384" s="5">
        <v>8.2142421720608674E-3</v>
      </c>
      <c r="AY384" s="6">
        <f>(Table1[[#This Row],[seagrass.sd.ssp245.2100]]/Table1[[#This Row],[seagrass.mn.ssp245.2100]])^-1</f>
        <v>46.168957677595373</v>
      </c>
      <c r="AZ384" s="6">
        <f>Table1[[#This Row],[seagrass.weights.ssp245.2100]]*Table1[[#This Row],[seagrass.mn.ssp245.2100]]</f>
        <v>17.509253979376631</v>
      </c>
      <c r="BA384" s="5">
        <v>0.33470535347204811</v>
      </c>
      <c r="BB384" s="5">
        <v>1.6172675076587501E-2</v>
      </c>
      <c r="BC384" s="8">
        <f>(Table1[[#This Row],[corals.sd.ssp245.2100]]/Table1[[#This Row],[corals.mn.ssp245.2100]])^-1</f>
        <v>20.695732269832522</v>
      </c>
      <c r="BD384" s="8">
        <f>Table1[[#This Row],[corals.weights.ssp245.2100]]*Table1[[#This Row],[corals.mn.ssp245.2100]]</f>
        <v>6.9269723847371667</v>
      </c>
      <c r="BE384" s="5"/>
      <c r="BF384" s="5"/>
      <c r="BG384" s="6"/>
      <c r="BH384" s="6"/>
      <c r="BI384" s="7">
        <f t="shared" si="33"/>
        <v>0.36545785800138586</v>
      </c>
      <c r="BJ384" s="5">
        <v>0.5026599636874225</v>
      </c>
      <c r="BK384" s="5">
        <v>5.6421297822499472E-3</v>
      </c>
      <c r="BL384" s="6">
        <f>(Table1[[#This Row],[seagrass.sd.ssp370.2050]]/Table1[[#This Row],[seagrass.mn.ssp370.2050]])^-1</f>
        <v>89.090464609442876</v>
      </c>
      <c r="BM384" s="6">
        <f>Table1[[#This Row],[seagrass.mn.ssp370.2050]]*Table1[[#This Row],[seagrass.weights.ssp370.2050]]</f>
        <v>44.782209705478152</v>
      </c>
      <c r="BN384" s="5">
        <v>0.50250370560672386</v>
      </c>
      <c r="BO384" s="5">
        <v>4.4258079630282946E-3</v>
      </c>
      <c r="BP384" s="6">
        <f>(Table1[[#This Row],[corals.sd.ssp370.2050]]/Table1[[#This Row],[corals.mn.ssp370.2050]])^-1</f>
        <v>113.53942823648703</v>
      </c>
      <c r="BQ384" s="6">
        <f>Table1[[#This Row],[corals.weights.ssp370.2050]]*Table1[[#This Row],[corals.mn.ssp370.2050]]</f>
        <v>57.053983421303428</v>
      </c>
      <c r="BR384" s="5"/>
      <c r="BS384" s="5"/>
      <c r="BT384" s="6"/>
      <c r="BU384" s="6"/>
      <c r="BV384" s="7">
        <f t="shared" si="34"/>
        <v>0.5025724077355801</v>
      </c>
      <c r="BW384" s="5">
        <v>0.5026599636874225</v>
      </c>
      <c r="BX384" s="5">
        <v>5.6421297822499472E-3</v>
      </c>
      <c r="BY384" s="8">
        <f>(Table1[[#This Row],[seagrass.sd.ssp370.2100]]/Table1[[#This Row],[seagrass.mn.ssp370.2100]])^-1</f>
        <v>89.090464609442876</v>
      </c>
      <c r="BZ384" s="8">
        <f>Table1[[#This Row],[seagrass.imp.ssp370.2100]]*Table1[[#This Row],[seagrass.mn.ssp370.2100]]</f>
        <v>44.782209705478152</v>
      </c>
      <c r="CA384" s="5">
        <v>0.50250370560672386</v>
      </c>
      <c r="CB384" s="5">
        <v>4.4258079630282946E-3</v>
      </c>
      <c r="CC384" s="8">
        <f>(Table1[[#This Row],[corals.sd.ssp370.2100]]/Table1[[#This Row],[corals.mn.ssp370.2100]])^-1</f>
        <v>113.53942823648703</v>
      </c>
      <c r="CD384" s="8">
        <f>Table1[[#This Row],[corals.weights.ssp370.2100]]*Table1[[#This Row],[corals.mn.ssp370.2100]]</f>
        <v>57.053983421303428</v>
      </c>
      <c r="CE384" s="5"/>
      <c r="CF384" s="5"/>
      <c r="CG384" s="12"/>
      <c r="CH384" s="17"/>
      <c r="CI384" s="9">
        <f t="shared" si="35"/>
        <v>0.5025724077355801</v>
      </c>
      <c r="CJ384" s="5"/>
      <c r="CL384" s="5"/>
      <c r="CM384" s="5"/>
      <c r="CP384" s="5"/>
      <c r="CT384" s="5"/>
    </row>
    <row r="385" spans="1:98" x14ac:dyDescent="0.25">
      <c r="A385" s="5" t="s">
        <v>428</v>
      </c>
      <c r="B385" s="5">
        <v>40.58934</v>
      </c>
      <c r="C385" s="5">
        <v>-10.071102</v>
      </c>
      <c r="E385" s="5">
        <v>0</v>
      </c>
      <c r="G385" s="5">
        <v>0</v>
      </c>
      <c r="I385" s="5">
        <v>0</v>
      </c>
      <c r="L385" s="6" t="str">
        <f>IF(Table1[[#This Row],[seagrass.mn.ssp126.2050]]="","",(Table1[[#This Row],[seagrass.sd.ssp126.2050]]/Table1[[#This Row],[seagrass.mn.ssp126.2050]])^-1)</f>
        <v/>
      </c>
      <c r="M385" s="6" t="str">
        <f>IF(Table1[[#This Row],[seagrass.weights.ssp126.2050]]="","",Table1[[#This Row],[seagrass.weights.ssp126.2050]]*Table1[[#This Row],[seagrass.mn.ssp126.2050]])</f>
        <v/>
      </c>
      <c r="P385" s="6" t="str">
        <f>IF(Table1[[#This Row],[corals.mn.ssp126.2050]]="","",(Table1[[#This Row],[corals.sd.ssp126.2050]]/Table1[[#This Row],[corals.mn.ssp126.2050]])^-1)</f>
        <v/>
      </c>
      <c r="Q385" s="6" t="str">
        <f>IF(Table1[[#This Row],[coral.weights.ssp126.2050]]="","",Table1[[#This Row],[coral.weights.ssp126.2050]]*Table1[[#This Row],[corals.mn.ssp126.2050]])</f>
        <v/>
      </c>
      <c r="T385" s="6" t="str">
        <f>IF(Table1[[#This Row],[mangrove.mn.ssp126.2050]]="","",(Table1[[#This Row],[mangrove.sd.ssp126.2050]]/Table1[[#This Row],[mangrove.mn.ssp126.2050]])^-1)</f>
        <v/>
      </c>
      <c r="U385" s="6" t="str">
        <f>IF(Table1[[#This Row],[mangrove.weights.ssp126.2050]]="","",Table1[[#This Row],[mangrove.weights.ssp126.2050]]*Table1[[#This Row],[mangrove.mn.ssp126.2050]])</f>
        <v/>
      </c>
      <c r="V385" s="7" t="e">
        <f t="shared" si="30"/>
        <v>#DIV/0!</v>
      </c>
      <c r="Y385" s="6" t="str">
        <f>IF(Table1[[#This Row],[seagrass.mn.ssp126.2100]]="", "", (Table1[[#This Row],[seagrass.sd.ssp126.2100]]/Table1[[#This Row],[seagrass.mn.ssp126.2100]])^-1)</f>
        <v/>
      </c>
      <c r="Z385" s="6" t="str">
        <f>IF(Table1[[#This Row],[seagrass.weights.ssp126.2100]]="","", Table1[[#This Row],[seagrass.weights.ssp126.2100]]*Table1[[#This Row],[seagrass.mn.ssp126.2100]])</f>
        <v/>
      </c>
      <c r="AC385" s="6" t="str">
        <f>IF(Table1[[#This Row],[corals.mn.ssp126.2100]]="","",(Table1[[#This Row],[corals.sd.ssp126.2100]]/Table1[[#This Row],[corals.mn.ssp126.2100]])^-1)</f>
        <v/>
      </c>
      <c r="AD385" s="6" t="str">
        <f>IF( Table1[[#This Row],[Coral.weights.ssp126.2100]]="","", Table1[[#This Row],[Coral.weights.ssp126.2100]]*Table1[[#This Row],[corals.mn.ssp126.2100]])</f>
        <v/>
      </c>
      <c r="AG385" s="8" t="str">
        <f>IF(Table1[[#This Row],[mangrove.mn.ssp126.2100]]="","",(Table1[[#This Row],[mangrove.sd.ssp126.2100]]/Table1[[#This Row],[mangrove.mn.ssp126.2100]])^-1)</f>
        <v/>
      </c>
      <c r="AH385" s="6" t="str">
        <f>IF(Table1[[#This Row],[mangrove.weights.ssp126.2100]]="","",Table1[[#This Row],[mangrove.weights.ssp126.2100]]*Table1[[#This Row],[mangrove.mn.ssp126.2100]])</f>
        <v/>
      </c>
      <c r="AI385" s="7" t="e">
        <f t="shared" si="31"/>
        <v>#DIV/0!</v>
      </c>
      <c r="AL385" s="6" t="str">
        <f>IF(Table1[[#This Row],[seagrass.mn.ssp245.2050]]="","",(Table1[[#This Row],[seagrass.sd.ssp245.2050]]/Table1[[#This Row],[seagrass.mn.ssp245.2050]])^-1)</f>
        <v/>
      </c>
      <c r="AM385" s="6" t="str">
        <f>IF(Table1[[#This Row],[seagrass.weights.ssp245.2050]]="","",Table1[[#This Row],[seagrass.weights.ssp245.2050]]*Table1[[#This Row],[seagrass.mn.ssp245.2050]])</f>
        <v/>
      </c>
      <c r="AS385" s="5"/>
      <c r="AT385" s="8"/>
      <c r="AU385" s="8"/>
      <c r="AV385" s="7" t="e">
        <f t="shared" si="32"/>
        <v>#DIV/0!</v>
      </c>
      <c r="AX385" s="5"/>
      <c r="AY385" s="6"/>
      <c r="AZ385" s="6"/>
      <c r="BB385" s="5"/>
      <c r="BC385" s="8"/>
      <c r="BD385" s="8"/>
      <c r="BE385" s="5"/>
      <c r="BF385" s="5"/>
      <c r="BG385" s="6"/>
      <c r="BH385" s="6"/>
      <c r="BI385" s="7" t="e">
        <f t="shared" si="33"/>
        <v>#DIV/0!</v>
      </c>
      <c r="BK385" s="5"/>
      <c r="BL385" s="6"/>
      <c r="BM385" s="6"/>
      <c r="BO385" s="5"/>
      <c r="BP385" s="6"/>
      <c r="BQ385" s="6"/>
      <c r="BR385" s="5"/>
      <c r="BS385" s="5"/>
      <c r="BT385" s="6"/>
      <c r="BU385" s="6"/>
      <c r="BV385" s="7" t="e">
        <f t="shared" si="34"/>
        <v>#DIV/0!</v>
      </c>
      <c r="BX385" s="5"/>
      <c r="BY385" s="8"/>
      <c r="BZ385" s="8"/>
      <c r="CA385" s="5"/>
      <c r="CB385" s="5"/>
      <c r="CC385" s="8"/>
      <c r="CD385" s="8"/>
      <c r="CE385" s="5"/>
      <c r="CF385" s="5"/>
      <c r="CG385" s="12"/>
      <c r="CH385" s="17"/>
      <c r="CI385" s="9" t="e">
        <f t="shared" si="35"/>
        <v>#DIV/0!</v>
      </c>
      <c r="CJ385" s="5"/>
      <c r="CL385" s="5"/>
      <c r="CM385" s="5"/>
      <c r="CP385" s="5"/>
      <c r="CT385" s="5"/>
    </row>
    <row r="386" spans="1:98" x14ac:dyDescent="0.25">
      <c r="A386" s="5" t="s">
        <v>429</v>
      </c>
      <c r="B386" s="5">
        <v>39.58934</v>
      </c>
      <c r="C386" s="5">
        <v>-10.321102</v>
      </c>
      <c r="E386" s="5">
        <v>0</v>
      </c>
      <c r="G386" s="5">
        <v>0</v>
      </c>
      <c r="I386" s="5">
        <v>0</v>
      </c>
      <c r="L386" s="6" t="str">
        <f>IF(Table1[[#This Row],[seagrass.mn.ssp126.2050]]="","",(Table1[[#This Row],[seagrass.sd.ssp126.2050]]/Table1[[#This Row],[seagrass.mn.ssp126.2050]])^-1)</f>
        <v/>
      </c>
      <c r="M386" s="6" t="str">
        <f>IF(Table1[[#This Row],[seagrass.weights.ssp126.2050]]="","",Table1[[#This Row],[seagrass.weights.ssp126.2050]]*Table1[[#This Row],[seagrass.mn.ssp126.2050]])</f>
        <v/>
      </c>
      <c r="P386" s="6" t="str">
        <f>IF(Table1[[#This Row],[corals.mn.ssp126.2050]]="","",(Table1[[#This Row],[corals.sd.ssp126.2050]]/Table1[[#This Row],[corals.mn.ssp126.2050]])^-1)</f>
        <v/>
      </c>
      <c r="Q386" s="6" t="str">
        <f>IF(Table1[[#This Row],[coral.weights.ssp126.2050]]="","",Table1[[#This Row],[coral.weights.ssp126.2050]]*Table1[[#This Row],[corals.mn.ssp126.2050]])</f>
        <v/>
      </c>
      <c r="T386" s="6" t="str">
        <f>IF(Table1[[#This Row],[mangrove.mn.ssp126.2050]]="","",(Table1[[#This Row],[mangrove.sd.ssp126.2050]]/Table1[[#This Row],[mangrove.mn.ssp126.2050]])^-1)</f>
        <v/>
      </c>
      <c r="U386" s="6" t="str">
        <f>IF(Table1[[#This Row],[mangrove.weights.ssp126.2050]]="","",Table1[[#This Row],[mangrove.weights.ssp126.2050]]*Table1[[#This Row],[mangrove.mn.ssp126.2050]])</f>
        <v/>
      </c>
      <c r="V386" s="7" t="e">
        <f t="shared" ref="V386:V449" si="36">SUM(U386,Q386,M386)/SUM(T386,P386,L386)</f>
        <v>#DIV/0!</v>
      </c>
      <c r="Y386" s="6" t="str">
        <f>IF(Table1[[#This Row],[seagrass.mn.ssp126.2100]]="", "", (Table1[[#This Row],[seagrass.sd.ssp126.2100]]/Table1[[#This Row],[seagrass.mn.ssp126.2100]])^-1)</f>
        <v/>
      </c>
      <c r="Z386" s="6" t="str">
        <f>IF(Table1[[#This Row],[seagrass.weights.ssp126.2100]]="","", Table1[[#This Row],[seagrass.weights.ssp126.2100]]*Table1[[#This Row],[seagrass.mn.ssp126.2100]])</f>
        <v/>
      </c>
      <c r="AC386" s="6" t="str">
        <f>IF(Table1[[#This Row],[corals.mn.ssp126.2100]]="","",(Table1[[#This Row],[corals.sd.ssp126.2100]]/Table1[[#This Row],[corals.mn.ssp126.2100]])^-1)</f>
        <v/>
      </c>
      <c r="AD386" s="6" t="str">
        <f>IF( Table1[[#This Row],[Coral.weights.ssp126.2100]]="","", Table1[[#This Row],[Coral.weights.ssp126.2100]]*Table1[[#This Row],[corals.mn.ssp126.2100]])</f>
        <v/>
      </c>
      <c r="AG386" s="8" t="str">
        <f>IF(Table1[[#This Row],[mangrove.mn.ssp126.2100]]="","",(Table1[[#This Row],[mangrove.sd.ssp126.2100]]/Table1[[#This Row],[mangrove.mn.ssp126.2100]])^-1)</f>
        <v/>
      </c>
      <c r="AH386" s="6" t="str">
        <f>IF(Table1[[#This Row],[mangrove.weights.ssp126.2100]]="","",Table1[[#This Row],[mangrove.weights.ssp126.2100]]*Table1[[#This Row],[mangrove.mn.ssp126.2100]])</f>
        <v/>
      </c>
      <c r="AI386" s="7" t="e">
        <f t="shared" ref="AI386:AI449" si="37">SUM(AH386,AD386,Z386)/SUM(Y386,AC386,AG386)</f>
        <v>#DIV/0!</v>
      </c>
      <c r="AL386" s="6" t="str">
        <f>IF(Table1[[#This Row],[seagrass.mn.ssp245.2050]]="","",(Table1[[#This Row],[seagrass.sd.ssp245.2050]]/Table1[[#This Row],[seagrass.mn.ssp245.2050]])^-1)</f>
        <v/>
      </c>
      <c r="AM386" s="6" t="str">
        <f>IF(Table1[[#This Row],[seagrass.weights.ssp245.2050]]="","",Table1[[#This Row],[seagrass.weights.ssp245.2050]]*Table1[[#This Row],[seagrass.mn.ssp245.2050]])</f>
        <v/>
      </c>
      <c r="AS386" s="5"/>
      <c r="AT386" s="8"/>
      <c r="AU386" s="8"/>
      <c r="AV386" s="7" t="e">
        <f t="shared" si="32"/>
        <v>#DIV/0!</v>
      </c>
      <c r="AX386" s="5"/>
      <c r="AY386" s="6"/>
      <c r="AZ386" s="6"/>
      <c r="BB386" s="5"/>
      <c r="BC386" s="8"/>
      <c r="BD386" s="8"/>
      <c r="BE386" s="5"/>
      <c r="BF386" s="5"/>
      <c r="BG386" s="6"/>
      <c r="BH386" s="6"/>
      <c r="BI386" s="7" t="e">
        <f t="shared" si="33"/>
        <v>#DIV/0!</v>
      </c>
      <c r="BK386" s="5"/>
      <c r="BL386" s="6"/>
      <c r="BM386" s="6"/>
      <c r="BO386" s="5"/>
      <c r="BP386" s="6"/>
      <c r="BQ386" s="6"/>
      <c r="BR386" s="5"/>
      <c r="BS386" s="5"/>
      <c r="BT386" s="6"/>
      <c r="BU386" s="6"/>
      <c r="BV386" s="7" t="e">
        <f t="shared" si="34"/>
        <v>#DIV/0!</v>
      </c>
      <c r="BX386" s="5"/>
      <c r="BY386" s="8"/>
      <c r="BZ386" s="8"/>
      <c r="CA386" s="5"/>
      <c r="CB386" s="5"/>
      <c r="CC386" s="8"/>
      <c r="CD386" s="8"/>
      <c r="CE386" s="5"/>
      <c r="CF386" s="5"/>
      <c r="CG386" s="12"/>
      <c r="CH386" s="17"/>
      <c r="CI386" s="9" t="e">
        <f t="shared" si="35"/>
        <v>#DIV/0!</v>
      </c>
      <c r="CJ386" s="5"/>
      <c r="CL386" s="5"/>
      <c r="CM386" s="5"/>
      <c r="CP386" s="5"/>
      <c r="CT386" s="5"/>
    </row>
    <row r="387" spans="1:98" x14ac:dyDescent="0.25">
      <c r="A387" s="5" t="s">
        <v>430</v>
      </c>
      <c r="B387" s="5">
        <v>39.83934</v>
      </c>
      <c r="C387" s="5">
        <v>-10.321102</v>
      </c>
      <c r="E387" s="5">
        <v>0</v>
      </c>
      <c r="G387" s="5">
        <v>0</v>
      </c>
      <c r="H387" s="5">
        <v>350000</v>
      </c>
      <c r="I387" s="5">
        <v>1</v>
      </c>
      <c r="L387" s="6" t="str">
        <f>IF(Table1[[#This Row],[seagrass.mn.ssp126.2050]]="","",(Table1[[#This Row],[seagrass.sd.ssp126.2050]]/Table1[[#This Row],[seagrass.mn.ssp126.2050]])^-1)</f>
        <v/>
      </c>
      <c r="M387" s="6" t="str">
        <f>IF(Table1[[#This Row],[seagrass.weights.ssp126.2050]]="","",Table1[[#This Row],[seagrass.weights.ssp126.2050]]*Table1[[#This Row],[seagrass.mn.ssp126.2050]])</f>
        <v/>
      </c>
      <c r="P387" s="6" t="str">
        <f>IF(Table1[[#This Row],[corals.mn.ssp126.2050]]="","",(Table1[[#This Row],[corals.sd.ssp126.2050]]/Table1[[#This Row],[corals.mn.ssp126.2050]])^-1)</f>
        <v/>
      </c>
      <c r="Q387" s="6" t="str">
        <f>IF(Table1[[#This Row],[coral.weights.ssp126.2050]]="","",Table1[[#This Row],[coral.weights.ssp126.2050]]*Table1[[#This Row],[corals.mn.ssp126.2050]])</f>
        <v/>
      </c>
      <c r="R387" s="5">
        <v>0.44443131392039248</v>
      </c>
      <c r="S387" s="5">
        <v>9.4651940001522633E-2</v>
      </c>
      <c r="T387" s="6">
        <f>IF(Table1[[#This Row],[mangrove.mn.ssp126.2050]]="","",(Table1[[#This Row],[mangrove.sd.ssp126.2050]]/Table1[[#This Row],[mangrove.mn.ssp126.2050]])^-1)</f>
        <v>4.6954274145172628</v>
      </c>
      <c r="U387" s="6">
        <f>IF(Table1[[#This Row],[mangrove.weights.ssp126.2050]]="","",Table1[[#This Row],[mangrove.weights.ssp126.2050]]*Table1[[#This Row],[mangrove.mn.ssp126.2050]])</f>
        <v>2.0867949752517383</v>
      </c>
      <c r="V387" s="7">
        <f t="shared" si="36"/>
        <v>0.44443131392039242</v>
      </c>
      <c r="Y387" s="6" t="str">
        <f>IF(Table1[[#This Row],[seagrass.mn.ssp126.2100]]="", "", (Table1[[#This Row],[seagrass.sd.ssp126.2100]]/Table1[[#This Row],[seagrass.mn.ssp126.2100]])^-1)</f>
        <v/>
      </c>
      <c r="Z387" s="6" t="str">
        <f>IF(Table1[[#This Row],[seagrass.weights.ssp126.2100]]="","", Table1[[#This Row],[seagrass.weights.ssp126.2100]]*Table1[[#This Row],[seagrass.mn.ssp126.2100]])</f>
        <v/>
      </c>
      <c r="AC387" s="6" t="str">
        <f>IF(Table1[[#This Row],[corals.mn.ssp126.2100]]="","",(Table1[[#This Row],[corals.sd.ssp126.2100]]/Table1[[#This Row],[corals.mn.ssp126.2100]])^-1)</f>
        <v/>
      </c>
      <c r="AD387" s="6" t="str">
        <f>IF( Table1[[#This Row],[Coral.weights.ssp126.2100]]="","", Table1[[#This Row],[Coral.weights.ssp126.2100]]*Table1[[#This Row],[corals.mn.ssp126.2100]])</f>
        <v/>
      </c>
      <c r="AE387" s="5">
        <v>0.44649711890343258</v>
      </c>
      <c r="AF387" s="5">
        <v>9.6863963035919778E-2</v>
      </c>
      <c r="AG387" s="8">
        <f>IF(Table1[[#This Row],[mangrove.mn.ssp126.2100]]="","",(Table1[[#This Row],[mangrove.sd.ssp126.2100]]/Table1[[#This Row],[mangrove.mn.ssp126.2100]])^-1)</f>
        <v>4.6095276809793484</v>
      </c>
      <c r="AH387" s="6">
        <f>IF(Table1[[#This Row],[mangrove.weights.ssp126.2100]]="","",Table1[[#This Row],[mangrove.weights.ssp126.2100]]*Table1[[#This Row],[mangrove.mn.ssp126.2100]])</f>
        <v>2.0581408290629</v>
      </c>
      <c r="AI387" s="7">
        <f t="shared" si="37"/>
        <v>0.44649711890343258</v>
      </c>
      <c r="AL387" s="6" t="str">
        <f>IF(Table1[[#This Row],[seagrass.mn.ssp245.2050]]="","",(Table1[[#This Row],[seagrass.sd.ssp245.2050]]/Table1[[#This Row],[seagrass.mn.ssp245.2050]])^-1)</f>
        <v/>
      </c>
      <c r="AM387" s="6" t="str">
        <f>IF(Table1[[#This Row],[seagrass.weights.ssp245.2050]]="","",Table1[[#This Row],[seagrass.weights.ssp245.2050]]*Table1[[#This Row],[seagrass.mn.ssp245.2050]])</f>
        <v/>
      </c>
      <c r="AR387" s="5">
        <v>0.45727540714776088</v>
      </c>
      <c r="AS387" s="5">
        <v>0.14185464047977411</v>
      </c>
      <c r="AT387" s="8">
        <f>(Table1[[#This Row],[mangrove.sd.ssp245.2050]]/Table1[[#This Row],[mangrove.mn.ssp245.2050]])^-1</f>
        <v>3.2235491599089423</v>
      </c>
      <c r="AU387" s="8">
        <f>Table1[[#This Row],[mangrove.mn.ssp245.2050]]*Table1[[#This Row],[mangrove.weights.ssp245.2050]]</f>
        <v>1.4740497545581841</v>
      </c>
      <c r="AV387" s="7">
        <f t="shared" ref="AV387:AV450" si="38">SUM(AU387,AQ387,AM387)/SUM(AT387,AP387,AL387)</f>
        <v>0.45727540714776088</v>
      </c>
      <c r="AX387" s="5"/>
      <c r="AY387" s="6"/>
      <c r="AZ387" s="6"/>
      <c r="BB387" s="5"/>
      <c r="BC387" s="8"/>
      <c r="BD387" s="8"/>
      <c r="BE387" s="5">
        <v>0.45511868598763211</v>
      </c>
      <c r="BF387" s="5">
        <v>0.16188967244688479</v>
      </c>
      <c r="BG387" s="6">
        <f>(Table1[[#This Row],[mangrove.sd.ssp245.2100]]/Table1[[#This Row],[mangrove.mn.ssp245.2100]])^-1</f>
        <v>2.811289189166494</v>
      </c>
      <c r="BH387" s="6">
        <f>Table1[[#This Row],[mangrove.weights.ssp245.2100]]*Table1[[#This Row],[mangrove.mn.ssp245.2100]]</f>
        <v>1.2794702417046904</v>
      </c>
      <c r="BI387" s="7">
        <f t="shared" ref="BI387:BI450" si="39">SUM(BH387,BD387,AZ387)/SUM(BG387,BC387,AY387)</f>
        <v>0.45511868598763211</v>
      </c>
      <c r="BK387" s="5"/>
      <c r="BL387" s="6"/>
      <c r="BM387" s="6"/>
      <c r="BO387" s="5"/>
      <c r="BP387" s="6"/>
      <c r="BQ387" s="6"/>
      <c r="BR387" s="5">
        <v>0.48985021537093559</v>
      </c>
      <c r="BS387" s="5">
        <v>0.1564949074022455</v>
      </c>
      <c r="BT387" s="6">
        <f>(Table1[[#This Row],[mangrove.sd.ssp370.2050]]/Table1[[#This Row],[mangrove.mn.ssp370.2050]])^-1</f>
        <v>3.1301351814078702</v>
      </c>
      <c r="BU387" s="6">
        <f>Table1[[#This Row],[mangrove.weights.ssp370.2050]]*Table1[[#This Row],[mangrove.mn.ssp370.2050]]</f>
        <v>1.5332973927527878</v>
      </c>
      <c r="BV387" s="7">
        <f t="shared" ref="BV387:BV450" si="40">SUM(BU387,BQ387,BM387)/SUM(BT387,BP387,BL387)</f>
        <v>0.48985021537093559</v>
      </c>
      <c r="BX387" s="5"/>
      <c r="BY387" s="8"/>
      <c r="BZ387" s="8"/>
      <c r="CA387" s="5"/>
      <c r="CB387" s="5"/>
      <c r="CC387" s="8"/>
      <c r="CD387" s="8"/>
      <c r="CE387" s="5">
        <v>0.47535908470382932</v>
      </c>
      <c r="CF387" s="5">
        <v>0.13848251596423</v>
      </c>
      <c r="CG387" s="12">
        <f>(Table1[[#This Row],[mangrove.sd.ssp370.2100]]/Table1[[#This Row],[mangrove.mn.ssp370.2100]])^-1</f>
        <v>3.4326288874374176</v>
      </c>
      <c r="CH387" s="17">
        <f>Table1[[#This Row],[mangrove.weights.ssp370.2100]]*Table1[[#This Row],[mangrove.mn.ssp370.2100]]</f>
        <v>1.6317313260601747</v>
      </c>
      <c r="CI387" s="9">
        <f t="shared" ref="CI387:CI450" si="41">SUM(CH387,CD387,BZ387)/SUM(CG387,CC387,BY387)</f>
        <v>0.47535908470382932</v>
      </c>
      <c r="CJ387" s="5"/>
      <c r="CL387" s="5"/>
      <c r="CM387" s="5"/>
      <c r="CP387" s="5"/>
      <c r="CT387" s="5"/>
    </row>
    <row r="388" spans="1:98" x14ac:dyDescent="0.25">
      <c r="A388" s="5" t="s">
        <v>431</v>
      </c>
      <c r="B388" s="5">
        <v>40.08934</v>
      </c>
      <c r="C388" s="5">
        <v>-10.321102</v>
      </c>
      <c r="D388" s="5">
        <v>2480000</v>
      </c>
      <c r="E388" s="5">
        <v>1</v>
      </c>
      <c r="F388" s="5">
        <v>6310000</v>
      </c>
      <c r="G388" s="5">
        <v>1</v>
      </c>
      <c r="H388" s="5">
        <v>6670000</v>
      </c>
      <c r="I388" s="5">
        <v>1</v>
      </c>
      <c r="J388" s="5">
        <v>0.70549623846096887</v>
      </c>
      <c r="K388" s="28">
        <f>NonZeroMin!$C$2</f>
        <v>9.6277348665939669E-4</v>
      </c>
      <c r="L388" s="6">
        <f>IF(Table1[[#This Row],[seagrass.mn.ssp126.2050]]="","",(Table1[[#This Row],[seagrass.sd.ssp126.2050]]/Table1[[#This Row],[seagrass.mn.ssp126.2050]])^-1)</f>
        <v>732.77489278280723</v>
      </c>
      <c r="M388" s="6">
        <f>IF(Table1[[#This Row],[seagrass.weights.ssp126.2050]]="","",Table1[[#This Row],[seagrass.weights.ssp126.2050]]*Table1[[#This Row],[seagrass.mn.ssp126.2050]])</f>
        <v>516.96993049691025</v>
      </c>
      <c r="N388" s="5">
        <v>0.71011103081274674</v>
      </c>
      <c r="O388" s="5">
        <f>NonZeroMin!$C$3</f>
        <v>8.8608041434714289E-4</v>
      </c>
      <c r="P388" s="6">
        <f>IF(Table1[[#This Row],[corals.mn.ssp126.2050]]="","",(Table1[[#This Row],[corals.sd.ssp126.2050]]/Table1[[#This Row],[corals.mn.ssp126.2050]])^-1)</f>
        <v>801.40698215968473</v>
      </c>
      <c r="Q388" s="6">
        <f>IF(Table1[[#This Row],[coral.weights.ssp126.2050]]="","",Table1[[#This Row],[coral.weights.ssp126.2050]]*Table1[[#This Row],[corals.mn.ssp126.2050]])</f>
        <v>569.08793820194626</v>
      </c>
      <c r="R388" s="5">
        <v>0.49841270426331502</v>
      </c>
      <c r="S388" s="5">
        <v>8.5017050434401262E-2</v>
      </c>
      <c r="T388" s="6">
        <f>IF(Table1[[#This Row],[mangrove.mn.ssp126.2050]]="","",(Table1[[#This Row],[mangrove.sd.ssp126.2050]]/Table1[[#This Row],[mangrove.mn.ssp126.2050]])^-1)</f>
        <v>5.8625028946150959</v>
      </c>
      <c r="U388" s="6">
        <f>IF(Table1[[#This Row],[mangrove.weights.ssp126.2050]]="","",Table1[[#This Row],[mangrove.weights.ssp126.2050]]*Table1[[#This Row],[mangrove.mn.ssp126.2050]])</f>
        <v>2.9219459214566221</v>
      </c>
      <c r="V388" s="7">
        <f t="shared" si="36"/>
        <v>0.7071093731400877</v>
      </c>
      <c r="W388" s="5">
        <v>0.70549623846096887</v>
      </c>
      <c r="X388" s="5">
        <f>NonZeroMin!$C$5</f>
        <v>9.4124857450742275E-4</v>
      </c>
      <c r="Y388" s="6">
        <f>IF(Table1[[#This Row],[seagrass.mn.ssp126.2100]]="", "", (Table1[[#This Row],[seagrass.sd.ssp126.2100]]/Table1[[#This Row],[seagrass.mn.ssp126.2100]])^-1)</f>
        <v>749.53233138246344</v>
      </c>
      <c r="Z388" s="6">
        <f>IF(Table1[[#This Row],[seagrass.weights.ssp126.2100]]="","", Table1[[#This Row],[seagrass.weights.ssp126.2100]]*Table1[[#This Row],[seagrass.mn.ssp126.2100]])</f>
        <v>528.79224039520841</v>
      </c>
      <c r="AA388" s="5">
        <v>0.71011103081274674</v>
      </c>
      <c r="AB388" s="5">
        <f>NonZeroMin!$C$6</f>
        <v>9.0900273914041208E-4</v>
      </c>
      <c r="AC388" s="6">
        <f>IF(Table1[[#This Row],[corals.mn.ssp126.2100]]="","",(Table1[[#This Row],[corals.sd.ssp126.2100]]/Table1[[#This Row],[corals.mn.ssp126.2100]])^-1)</f>
        <v>781.19789989219942</v>
      </c>
      <c r="AD388" s="6">
        <f>IF( Table1[[#This Row],[Coral.weights.ssp126.2100]]="","", Table1[[#This Row],[Coral.weights.ssp126.2100]]*Table1[[#This Row],[corals.mn.ssp126.2100]])</f>
        <v>554.73724596120269</v>
      </c>
      <c r="AE388" s="5">
        <v>0.50161043680888973</v>
      </c>
      <c r="AF388" s="5">
        <v>9.4152639852937287E-2</v>
      </c>
      <c r="AG388" s="8">
        <f>IF(Table1[[#This Row],[mangrove.mn.ssp126.2100]]="","",(Table1[[#This Row],[mangrove.sd.ssp126.2100]]/Table1[[#This Row],[mangrove.mn.ssp126.2100]])^-1)</f>
        <v>5.3276300865529151</v>
      </c>
      <c r="AH388" s="6">
        <f>IF(Table1[[#This Row],[mangrove.weights.ssp126.2100]]="","",Table1[[#This Row],[mangrove.weights.ssp126.2100]]*Table1[[#This Row],[mangrove.mn.ssp126.2100]])</f>
        <v>2.6723948548719907</v>
      </c>
      <c r="AI388" s="7">
        <f t="shared" si="37"/>
        <v>0.70713604515439166</v>
      </c>
      <c r="AJ388" s="5">
        <v>0.70549623846096887</v>
      </c>
      <c r="AK388" s="5">
        <f>NonZeroMin!$C$9</f>
        <v>9.4246577305150765E-4</v>
      </c>
      <c r="AL388" s="6">
        <f>IF(Table1[[#This Row],[seagrass.mn.ssp245.2050]]="","",(Table1[[#This Row],[seagrass.sd.ssp245.2050]]/Table1[[#This Row],[seagrass.mn.ssp245.2050]])^-1)</f>
        <v>748.56430719676871</v>
      </c>
      <c r="AM388" s="6">
        <f>IF(Table1[[#This Row],[seagrass.weights.ssp245.2050]]="","",Table1[[#This Row],[seagrass.weights.ssp245.2050]]*Table1[[#This Row],[seagrass.mn.ssp245.2050]])</f>
        <v>528.10930297346147</v>
      </c>
      <c r="AN388" s="5">
        <v>0.71011103081274674</v>
      </c>
      <c r="AO388" s="5">
        <f>NonZeroMin!$C$10</f>
        <v>8.871730941705804E-4</v>
      </c>
      <c r="AP388" s="6">
        <f>(Table1[[#This Row],[corals.sd.ssp245.2050]]/Table1[[#This Row],[corals.mn.ssp245.2050]])^-1</f>
        <v>800.41993549931851</v>
      </c>
      <c r="AQ388" s="6">
        <f>Table1[[#This Row],[coral.weights.ssp245.2050]]*Table1[[#This Row],[corals.mn.ssp245.2050]]</f>
        <v>568.38702548049332</v>
      </c>
      <c r="AR388" s="5">
        <v>0.47674127439117342</v>
      </c>
      <c r="AS388" s="5">
        <v>5.2618003661082373E-2</v>
      </c>
      <c r="AT388" s="8">
        <f>(Table1[[#This Row],[mangrove.sd.ssp245.2050]]/Table1[[#This Row],[mangrove.mn.ssp245.2050]])^-1</f>
        <v>9.060421171846615</v>
      </c>
      <c r="AU388" s="8">
        <f>Table1[[#This Row],[mangrove.mn.ssp245.2050]]*Table1[[#This Row],[mangrove.weights.ssp245.2050]]</f>
        <v>4.3194767359869237</v>
      </c>
      <c r="AV388" s="7">
        <f t="shared" si="38"/>
        <v>0.70653674488194995</v>
      </c>
      <c r="AW388" s="5">
        <v>0.70549623846096887</v>
      </c>
      <c r="AX388" s="5">
        <f>NonZeroMin!$C$12</f>
        <v>9.4048968592101831E-4</v>
      </c>
      <c r="AY388" s="6">
        <f>(Table1[[#This Row],[seagrass.sd.ssp245.2100]]/Table1[[#This Row],[seagrass.mn.ssp245.2100]])^-1</f>
        <v>750.13713496504624</v>
      </c>
      <c r="AZ388" s="6">
        <f>Table1[[#This Row],[seagrass.weights.ssp245.2100]]*Table1[[#This Row],[seagrass.mn.ssp245.2100]]</f>
        <v>529.21892704772824</v>
      </c>
      <c r="BA388" s="5">
        <v>0.71011103081274674</v>
      </c>
      <c r="BB388" s="5">
        <f>NonZeroMin!$C$13</f>
        <v>8.8505487379242798E-4</v>
      </c>
      <c r="BC388" s="8">
        <f>(Table1[[#This Row],[corals.sd.ssp245.2100]]/Table1[[#This Row],[corals.mn.ssp245.2100]])^-1</f>
        <v>802.33559730590127</v>
      </c>
      <c r="BD388" s="8">
        <f>Table1[[#This Row],[corals.weights.ssp245.2100]]*Table1[[#This Row],[corals.mn.ssp245.2100]]</f>
        <v>569.74735806065439</v>
      </c>
      <c r="BE388" s="5">
        <v>0.47085596107803379</v>
      </c>
      <c r="BF388" s="5">
        <v>5.1586496329828112E-2</v>
      </c>
      <c r="BG388" s="6">
        <f>(Table1[[#This Row],[mangrove.sd.ssp245.2100]]/Table1[[#This Row],[mangrove.mn.ssp245.2100]])^-1</f>
        <v>9.127504183798921</v>
      </c>
      <c r="BH388" s="6">
        <f>Table1[[#This Row],[mangrove.weights.ssp245.2100]]*Table1[[#This Row],[mangrove.mn.ssp245.2100]]</f>
        <v>4.2977397547064156</v>
      </c>
      <c r="BI388" s="7">
        <f t="shared" si="39"/>
        <v>0.70649581058452959</v>
      </c>
      <c r="BJ388" s="5">
        <v>0.70549623846096887</v>
      </c>
      <c r="BK388" s="5">
        <f>NonZeroMin!$C$16</f>
        <v>9.4033807947367773E-4</v>
      </c>
      <c r="BL388" s="6">
        <f>(Table1[[#This Row],[seagrass.sd.ssp370.2050]]/Table1[[#This Row],[seagrass.mn.ssp370.2050]])^-1</f>
        <v>750.25807617601356</v>
      </c>
      <c r="BM388" s="6">
        <f>Table1[[#This Row],[seagrass.mn.ssp370.2050]]*Table1[[#This Row],[seagrass.weights.ssp370.2050]]</f>
        <v>529.30425061714061</v>
      </c>
      <c r="BN388" s="5">
        <v>0.71011103081274674</v>
      </c>
      <c r="BO388" s="5">
        <f>NonZeroMin!$C$17</f>
        <v>8.8537505761509139E-4</v>
      </c>
      <c r="BP388" s="6">
        <f>(Table1[[#This Row],[corals.sd.ssp370.2050]]/Table1[[#This Row],[corals.mn.ssp370.2050]])^-1</f>
        <v>802.04544357230009</v>
      </c>
      <c r="BQ388" s="6">
        <f>Table1[[#This Row],[corals.weights.ssp370.2050]]*Table1[[#This Row],[corals.mn.ssp370.2050]]</f>
        <v>569.54131669379274</v>
      </c>
      <c r="BR388" s="5">
        <v>0.47682493676490229</v>
      </c>
      <c r="BS388" s="5">
        <v>6.458914020689481E-2</v>
      </c>
      <c r="BT388" s="6">
        <f>(Table1[[#This Row],[mangrove.sd.ssp370.2050]]/Table1[[#This Row],[mangrove.mn.ssp370.2050]])^-1</f>
        <v>7.3824320193381654</v>
      </c>
      <c r="BU388" s="6">
        <f>Table1[[#This Row],[mangrove.weights.ssp370.2050]]*Table1[[#This Row],[mangrove.mn.ssp370.2050]]</f>
        <v>3.5201276807921107</v>
      </c>
      <c r="BV388" s="7">
        <f t="shared" si="40"/>
        <v>0.70678696165876997</v>
      </c>
      <c r="BW388" s="5">
        <v>0.70549623846096887</v>
      </c>
      <c r="BX388" s="5">
        <f>NonZeroMin!$C$19</f>
        <v>9.4033807947367773E-4</v>
      </c>
      <c r="BY388" s="8">
        <f>(Table1[[#This Row],[seagrass.sd.ssp370.2100]]/Table1[[#This Row],[seagrass.mn.ssp370.2100]])^-1</f>
        <v>750.25807617601356</v>
      </c>
      <c r="BZ388" s="8">
        <f>Table1[[#This Row],[seagrass.imp.ssp370.2100]]*Table1[[#This Row],[seagrass.mn.ssp370.2100]]</f>
        <v>529.30425061714061</v>
      </c>
      <c r="CA388" s="5">
        <v>0.71011103081274674</v>
      </c>
      <c r="CB388" s="5">
        <f>NonZeroMin!$C$20</f>
        <v>8.8537505761509139E-4</v>
      </c>
      <c r="CC388" s="8">
        <f>(Table1[[#This Row],[corals.sd.ssp370.2100]]/Table1[[#This Row],[corals.mn.ssp370.2100]])^-1</f>
        <v>802.04544357230009</v>
      </c>
      <c r="CD388" s="8">
        <f>Table1[[#This Row],[corals.weights.ssp370.2100]]*Table1[[#This Row],[corals.mn.ssp370.2100]]</f>
        <v>569.54131669379274</v>
      </c>
      <c r="CE388" s="5">
        <v>0.46732765314393387</v>
      </c>
      <c r="CF388" s="5">
        <v>5.9440065047884252E-2</v>
      </c>
      <c r="CG388" s="12">
        <f>(Table1[[#This Row],[mangrove.sd.ssp370.2100]]/Table1[[#This Row],[mangrove.mn.ssp370.2100]])^-1</f>
        <v>7.8621659106102912</v>
      </c>
      <c r="CH388" s="17">
        <f>Table1[[#This Row],[mangrove.weights.ssp370.2100]]*Table1[[#This Row],[mangrove.mn.ssp370.2100]]</f>
        <v>3.6742075436337474</v>
      </c>
      <c r="CI388" s="9">
        <f t="shared" si="41"/>
        <v>0.70666839104907397</v>
      </c>
      <c r="CJ388" s="5"/>
      <c r="CL388" s="5"/>
      <c r="CM388" s="5"/>
      <c r="CP388" s="5"/>
      <c r="CT388" s="5"/>
    </row>
    <row r="389" spans="1:98" x14ac:dyDescent="0.25">
      <c r="A389" s="5" t="s">
        <v>432</v>
      </c>
      <c r="B389" s="5">
        <v>40.33934</v>
      </c>
      <c r="C389" s="5">
        <v>-10.321102</v>
      </c>
      <c r="D389" s="5">
        <v>25400000</v>
      </c>
      <c r="E389" s="5">
        <v>1</v>
      </c>
      <c r="F389" s="5">
        <v>52520000</v>
      </c>
      <c r="G389" s="5">
        <v>1</v>
      </c>
      <c r="H389" s="5">
        <v>58160000</v>
      </c>
      <c r="I389" s="5">
        <v>1</v>
      </c>
      <c r="J389" s="5">
        <v>0.62998567020272056</v>
      </c>
      <c r="K389" s="5">
        <v>2.43069176994644E-3</v>
      </c>
      <c r="L389" s="6">
        <f>IF(Table1[[#This Row],[seagrass.mn.ssp126.2050]]="","",(Table1[[#This Row],[seagrass.sd.ssp126.2050]]/Table1[[#This Row],[seagrass.mn.ssp126.2050]])^-1)</f>
        <v>259.17957924241551</v>
      </c>
      <c r="M389" s="6">
        <f>IF(Table1[[#This Row],[seagrass.weights.ssp126.2050]]="","",Table1[[#This Row],[seagrass.weights.ssp126.2050]]*Table1[[#This Row],[seagrass.mn.ssp126.2050]])</f>
        <v>163.27942093189225</v>
      </c>
      <c r="N389" s="5">
        <v>0.62706002072177458</v>
      </c>
      <c r="O389" s="5">
        <v>1.816167376926222E-2</v>
      </c>
      <c r="P389" s="6">
        <f>IF(Table1[[#This Row],[corals.mn.ssp126.2050]]="","",(Table1[[#This Row],[corals.sd.ssp126.2050]]/Table1[[#This Row],[corals.mn.ssp126.2050]])^-1)</f>
        <v>34.526554583479211</v>
      </c>
      <c r="Q389" s="6">
        <f>IF(Table1[[#This Row],[coral.weights.ssp126.2050]]="","",Table1[[#This Row],[coral.weights.ssp126.2050]]*Table1[[#This Row],[corals.mn.ssp126.2050]])</f>
        <v>21.650222032567957</v>
      </c>
      <c r="R389" s="5">
        <v>0.62488626488931232</v>
      </c>
      <c r="S389" s="5">
        <v>0.15767206703217179</v>
      </c>
      <c r="T389" s="6">
        <f>IF(Table1[[#This Row],[mangrove.mn.ssp126.2050]]="","",(Table1[[#This Row],[mangrove.sd.ssp126.2050]]/Table1[[#This Row],[mangrove.mn.ssp126.2050]])^-1)</f>
        <v>3.9632020855146717</v>
      </c>
      <c r="U389" s="6">
        <f>IF(Table1[[#This Row],[mangrove.weights.ssp126.2050]]="","",Table1[[#This Row],[mangrove.weights.ssp126.2050]]*Table1[[#This Row],[mangrove.mn.ssp126.2050]])</f>
        <v>2.4765505482187962</v>
      </c>
      <c r="V389" s="7">
        <f t="shared" si="36"/>
        <v>0.6295784311772501</v>
      </c>
      <c r="W389" s="5">
        <v>0.62741612935799629</v>
      </c>
      <c r="X389" s="5">
        <v>1.2031877417341659E-3</v>
      </c>
      <c r="Y389" s="6">
        <f>IF(Table1[[#This Row],[seagrass.mn.ssp126.2100]]="", "", (Table1[[#This Row],[seagrass.sd.ssp126.2100]]/Table1[[#This Row],[seagrass.mn.ssp126.2100]])^-1)</f>
        <v>521.46153721088899</v>
      </c>
      <c r="Z389" s="6">
        <f>IF(Table1[[#This Row],[seagrass.weights.ssp126.2100]]="","", Table1[[#This Row],[seagrass.weights.ssp126.2100]]*Table1[[#This Row],[seagrass.mn.ssp126.2100]])</f>
        <v>327.17337928592673</v>
      </c>
      <c r="AA389" s="5">
        <v>0.62214203063738305</v>
      </c>
      <c r="AB389" s="5">
        <v>1.336439643926284E-2</v>
      </c>
      <c r="AC389" s="6">
        <f>IF(Table1[[#This Row],[corals.mn.ssp126.2100]]="","",(Table1[[#This Row],[corals.sd.ssp126.2100]]/Table1[[#This Row],[corals.mn.ssp126.2100]])^-1)</f>
        <v>46.5521981082222</v>
      </c>
      <c r="AD389" s="6">
        <f>IF( Table1[[#This Row],[Coral.weights.ssp126.2100]]="","", Table1[[#This Row],[Coral.weights.ssp126.2100]]*Table1[[#This Row],[corals.mn.ssp126.2100]])</f>
        <v>28.962079061683102</v>
      </c>
      <c r="AE389" s="5">
        <v>0.62220975276804713</v>
      </c>
      <c r="AF389" s="5">
        <v>0.17011076006648279</v>
      </c>
      <c r="AG389" s="8">
        <f>IF(Table1[[#This Row],[mangrove.mn.ssp126.2100]]="","",(Table1[[#This Row],[mangrove.sd.ssp126.2100]]/Table1[[#This Row],[mangrove.mn.ssp126.2100]])^-1)</f>
        <v>3.6576742854177753</v>
      </c>
      <c r="AH389" s="6">
        <f>IF(Table1[[#This Row],[mangrove.weights.ssp126.2100]]="","",Table1[[#This Row],[mangrove.weights.ssp126.2100]]*Table1[[#This Row],[mangrove.mn.ssp126.2100]])</f>
        <v>2.2758406128358373</v>
      </c>
      <c r="AI389" s="7">
        <f t="shared" si="37"/>
        <v>0.62695333882166249</v>
      </c>
      <c r="AJ389" s="5">
        <v>0.57741506960251521</v>
      </c>
      <c r="AK389" s="5">
        <v>3.089471331003301E-3</v>
      </c>
      <c r="AL389" s="6">
        <f>IF(Table1[[#This Row],[seagrass.mn.ssp245.2050]]="","",(Table1[[#This Row],[seagrass.sd.ssp245.2050]]/Table1[[#This Row],[seagrass.mn.ssp245.2050]])^-1)</f>
        <v>186.89769469878865</v>
      </c>
      <c r="AM389" s="6">
        <f>IF(Table1[[#This Row],[seagrass.weights.ssp245.2050]]="","",Table1[[#This Row],[seagrass.weights.ssp245.2050]]*Table1[[#This Row],[seagrass.mn.ssp245.2050]])</f>
        <v>107.91754539305069</v>
      </c>
      <c r="AN389" s="5">
        <v>0.57883400194906609</v>
      </c>
      <c r="AO389" s="5">
        <v>8.7660541185333087E-3</v>
      </c>
      <c r="AP389" s="6">
        <f>(Table1[[#This Row],[corals.sd.ssp245.2050]]/Table1[[#This Row],[corals.mn.ssp245.2050]])^-1</f>
        <v>66.031306004064874</v>
      </c>
      <c r="AQ389" s="6">
        <f>Table1[[#This Row],[coral.weights.ssp245.2050]]*Table1[[#This Row],[corals.mn.ssp245.2050]]</f>
        <v>38.221165108256265</v>
      </c>
      <c r="AR389" s="5">
        <v>0.53019369421607987</v>
      </c>
      <c r="AS389" s="5">
        <v>0.1433285110258728</v>
      </c>
      <c r="AT389" s="8">
        <f>(Table1[[#This Row],[mangrove.sd.ssp245.2050]]/Table1[[#This Row],[mangrove.mn.ssp245.2050]])^-1</f>
        <v>3.6991502278313106</v>
      </c>
      <c r="AU389" s="8">
        <f>Table1[[#This Row],[mangrove.mn.ssp245.2050]]*Table1[[#This Row],[mangrove.weights.ssp245.2050]]</f>
        <v>1.9612661247541361</v>
      </c>
      <c r="AV389" s="7">
        <f t="shared" si="38"/>
        <v>0.57709949625153489</v>
      </c>
      <c r="AW389" s="5">
        <v>0.57450717203841251</v>
      </c>
      <c r="AX389" s="5">
        <v>1.0229168421425051E-3</v>
      </c>
      <c r="AY389" s="6">
        <f>(Table1[[#This Row],[seagrass.sd.ssp245.2100]]/Table1[[#This Row],[seagrass.mn.ssp245.2100]])^-1</f>
        <v>561.63624291795225</v>
      </c>
      <c r="AZ389" s="6">
        <f>Table1[[#This Row],[seagrass.weights.ssp245.2100]]*Table1[[#This Row],[seagrass.mn.ssp245.2100]]</f>
        <v>322.66404963307161</v>
      </c>
      <c r="BA389" s="5">
        <v>0.56725421086107852</v>
      </c>
      <c r="BB389" s="5">
        <v>5.6933685329607856E-3</v>
      </c>
      <c r="BC389" s="8">
        <f>(Table1[[#This Row],[corals.sd.ssp245.2100]]/Table1[[#This Row],[corals.mn.ssp245.2100]])^-1</f>
        <v>99.634198555223875</v>
      </c>
      <c r="BD389" s="8">
        <f>Table1[[#This Row],[corals.weights.ssp245.2100]]*Table1[[#This Row],[corals.mn.ssp245.2100]]</f>
        <v>56.51791867621953</v>
      </c>
      <c r="BE389" s="5">
        <v>0.58158067316877227</v>
      </c>
      <c r="BF389" s="5">
        <v>0.14350172523002019</v>
      </c>
      <c r="BG389" s="6">
        <f>(Table1[[#This Row],[mangrove.sd.ssp245.2100]]/Table1[[#This Row],[mangrove.mn.ssp245.2100]])^-1</f>
        <v>4.0527782661605736</v>
      </c>
      <c r="BH389" s="6">
        <f>Table1[[#This Row],[mangrove.weights.ssp245.2100]]*Table1[[#This Row],[mangrove.mn.ssp245.2100]]</f>
        <v>2.3570175122374359</v>
      </c>
      <c r="BI389" s="7">
        <f t="shared" si="39"/>
        <v>0.57346410662025238</v>
      </c>
      <c r="BJ389" s="5">
        <v>0.58923200229350559</v>
      </c>
      <c r="BK389" s="5">
        <v>1.061082147669317E-3</v>
      </c>
      <c r="BL389" s="6">
        <f>(Table1[[#This Row],[seagrass.sd.ssp370.2050]]/Table1[[#This Row],[seagrass.mn.ssp370.2050]])^-1</f>
        <v>555.31233240306858</v>
      </c>
      <c r="BM389" s="6">
        <f>Table1[[#This Row],[seagrass.mn.ssp370.2050]]*Table1[[#This Row],[seagrass.weights.ssp370.2050]]</f>
        <v>327.20779752013686</v>
      </c>
      <c r="BN389" s="5">
        <v>0.59139927437807083</v>
      </c>
      <c r="BO389" s="5">
        <v>5.0324390389400314E-3</v>
      </c>
      <c r="BP389" s="6">
        <f>(Table1[[#This Row],[corals.sd.ssp370.2050]]/Table1[[#This Row],[corals.mn.ssp370.2050]])^-1</f>
        <v>117.51742441427281</v>
      </c>
      <c r="BQ389" s="6">
        <f>Table1[[#This Row],[corals.weights.ssp370.2050]]*Table1[[#This Row],[corals.mn.ssp370.2050]]</f>
        <v>69.499719525380726</v>
      </c>
      <c r="BR389" s="5">
        <v>0.52117749831522164</v>
      </c>
      <c r="BS389" s="5">
        <v>0.1557896274077919</v>
      </c>
      <c r="BT389" s="6">
        <f>(Table1[[#This Row],[mangrove.sd.ssp370.2050]]/Table1[[#This Row],[mangrove.mn.ssp370.2050]])^-1</f>
        <v>3.3453928030201752</v>
      </c>
      <c r="BU389" s="6">
        <f>Table1[[#This Row],[mangrove.weights.ssp370.2050]]*Table1[[#This Row],[mangrove.mn.ssp370.2050]]</f>
        <v>1.7435434519598019</v>
      </c>
      <c r="BV389" s="7">
        <f t="shared" si="40"/>
        <v>0.58927196706531981</v>
      </c>
      <c r="BW389" s="5">
        <v>0.58923200229350559</v>
      </c>
      <c r="BX389" s="5">
        <v>1.061082147669317E-3</v>
      </c>
      <c r="BY389" s="8">
        <f>(Table1[[#This Row],[seagrass.sd.ssp370.2100]]/Table1[[#This Row],[seagrass.mn.ssp370.2100]])^-1</f>
        <v>555.31233240306858</v>
      </c>
      <c r="BZ389" s="8">
        <f>Table1[[#This Row],[seagrass.imp.ssp370.2100]]*Table1[[#This Row],[seagrass.mn.ssp370.2100]]</f>
        <v>327.20779752013686</v>
      </c>
      <c r="CA389" s="5">
        <v>0.59139927437807083</v>
      </c>
      <c r="CB389" s="5">
        <v>5.0324390389400314E-3</v>
      </c>
      <c r="CC389" s="8">
        <f>(Table1[[#This Row],[corals.sd.ssp370.2100]]/Table1[[#This Row],[corals.mn.ssp370.2100]])^-1</f>
        <v>117.51742441427281</v>
      </c>
      <c r="CD389" s="8">
        <f>Table1[[#This Row],[corals.weights.ssp370.2100]]*Table1[[#This Row],[corals.mn.ssp370.2100]]</f>
        <v>69.499719525380726</v>
      </c>
      <c r="CE389" s="5">
        <v>0.58017817697054874</v>
      </c>
      <c r="CF389" s="5">
        <v>0.15928528167315911</v>
      </c>
      <c r="CG389" s="12">
        <f>(Table1[[#This Row],[mangrove.sd.ssp370.2100]]/Table1[[#This Row],[mangrove.mn.ssp370.2100]])^-1</f>
        <v>3.6423840977412389</v>
      </c>
      <c r="CH389" s="17">
        <f>Table1[[#This Row],[mangrove.weights.ssp370.2100]]*Table1[[#This Row],[mangrove.mn.ssp370.2100]]</f>
        <v>2.1132317656540289</v>
      </c>
      <c r="CI389" s="9">
        <f t="shared" si="41"/>
        <v>0.58955975374192904</v>
      </c>
      <c r="CJ389" s="5"/>
      <c r="CL389" s="5"/>
      <c r="CM389" s="5"/>
      <c r="CP389" s="5"/>
      <c r="CT389" s="5"/>
    </row>
    <row r="390" spans="1:98" x14ac:dyDescent="0.25">
      <c r="A390" s="5" t="s">
        <v>433</v>
      </c>
      <c r="B390" s="5">
        <v>40.58934</v>
      </c>
      <c r="C390" s="5">
        <v>-10.321102</v>
      </c>
      <c r="D390" s="5">
        <v>430000</v>
      </c>
      <c r="E390" s="5">
        <v>1</v>
      </c>
      <c r="F390" s="5">
        <v>470000</v>
      </c>
      <c r="G390" s="5">
        <v>1</v>
      </c>
      <c r="I390" s="5">
        <v>0</v>
      </c>
      <c r="J390" s="5">
        <v>0.34089632059828828</v>
      </c>
      <c r="K390" s="5">
        <v>4.8406881016313102E-2</v>
      </c>
      <c r="L390" s="6">
        <f>IF(Table1[[#This Row],[seagrass.mn.ssp126.2050]]="","",(Table1[[#This Row],[seagrass.sd.ssp126.2050]]/Table1[[#This Row],[seagrass.mn.ssp126.2050]])^-1)</f>
        <v>7.0423112053719468</v>
      </c>
      <c r="M390" s="6">
        <f>IF(Table1[[#This Row],[seagrass.weights.ssp126.2050]]="","",Table1[[#This Row],[seagrass.weights.ssp126.2050]]*Table1[[#This Row],[seagrass.mn.ssp126.2050]])</f>
        <v>2.4006979784193931</v>
      </c>
      <c r="N390" s="5">
        <v>0.30651940768732372</v>
      </c>
      <c r="O390" s="5">
        <v>5.3474687421610538E-2</v>
      </c>
      <c r="P390" s="6">
        <f>IF(Table1[[#This Row],[corals.mn.ssp126.2050]]="","",(Table1[[#This Row],[corals.sd.ssp126.2050]]/Table1[[#This Row],[corals.mn.ssp126.2050]])^-1)</f>
        <v>5.7320467396215413</v>
      </c>
      <c r="Q390" s="6">
        <f>IF(Table1[[#This Row],[coral.weights.ssp126.2050]]="","",Table1[[#This Row],[coral.weights.ssp126.2050]]*Table1[[#This Row],[corals.mn.ssp126.2050]])</f>
        <v>1.7569835714648498</v>
      </c>
      <c r="T390" s="6" t="str">
        <f>IF(Table1[[#This Row],[mangrove.mn.ssp126.2050]]="","",(Table1[[#This Row],[mangrove.sd.ssp126.2050]]/Table1[[#This Row],[mangrove.mn.ssp126.2050]])^-1)</f>
        <v/>
      </c>
      <c r="U390" s="6" t="str">
        <f>IF(Table1[[#This Row],[mangrove.weights.ssp126.2050]]="","",Table1[[#This Row],[mangrove.weights.ssp126.2050]]*Table1[[#This Row],[mangrove.mn.ssp126.2050]])</f>
        <v/>
      </c>
      <c r="V390" s="7">
        <f t="shared" si="36"/>
        <v>0.32547088219911019</v>
      </c>
      <c r="W390" s="5">
        <v>0.34036537553801188</v>
      </c>
      <c r="X390" s="5">
        <v>4.4360644993582041E-2</v>
      </c>
      <c r="Y390" s="6">
        <f>IF(Table1[[#This Row],[seagrass.mn.ssp126.2100]]="", "", (Table1[[#This Row],[seagrass.sd.ssp126.2100]]/Table1[[#This Row],[seagrass.mn.ssp126.2100]])^-1)</f>
        <v>7.6726877074770856</v>
      </c>
      <c r="Z390" s="6">
        <f>IF(Table1[[#This Row],[seagrass.weights.ssp126.2100]]="","", Table1[[#This Row],[seagrass.weights.ssp126.2100]]*Table1[[#This Row],[seagrass.mn.ssp126.2100]])</f>
        <v>2.6115172329413259</v>
      </c>
      <c r="AA390" s="5">
        <v>0.30560677600723229</v>
      </c>
      <c r="AB390" s="5">
        <v>5.2184031322173953E-2</v>
      </c>
      <c r="AC390" s="6">
        <f>IF(Table1[[#This Row],[corals.mn.ssp126.2100]]="","",(Table1[[#This Row],[corals.sd.ssp126.2100]]/Table1[[#This Row],[corals.mn.ssp126.2100]])^-1)</f>
        <v>5.8563274676974668</v>
      </c>
      <c r="AD390" s="6">
        <f>IF( Table1[[#This Row],[Coral.weights.ssp126.2100]]="","", Table1[[#This Row],[Coral.weights.ssp126.2100]]*Table1[[#This Row],[corals.mn.ssp126.2100]])</f>
        <v>1.7897333566456217</v>
      </c>
      <c r="AG390" s="8" t="str">
        <f>IF(Table1[[#This Row],[mangrove.mn.ssp126.2100]]="","",(Table1[[#This Row],[mangrove.sd.ssp126.2100]]/Table1[[#This Row],[mangrove.mn.ssp126.2100]])^-1)</f>
        <v/>
      </c>
      <c r="AH390" s="6" t="str">
        <f>IF(Table1[[#This Row],[mangrove.weights.ssp126.2100]]="","",Table1[[#This Row],[mangrove.weights.ssp126.2100]]*Table1[[#This Row],[mangrove.mn.ssp126.2100]])</f>
        <v/>
      </c>
      <c r="AI390" s="7">
        <f t="shared" si="37"/>
        <v>0.3253193623186369</v>
      </c>
      <c r="AJ390" s="5">
        <v>0.3347172224919337</v>
      </c>
      <c r="AK390" s="5">
        <v>2.9912473534748959E-2</v>
      </c>
      <c r="AL390" s="6">
        <f>IF(Table1[[#This Row],[seagrass.mn.ssp245.2050]]="","",(Table1[[#This Row],[seagrass.sd.ssp245.2050]]/Table1[[#This Row],[seagrass.mn.ssp245.2050]])^-1)</f>
        <v>11.189887793902994</v>
      </c>
      <c r="AM390" s="6">
        <f>IF(Table1[[#This Row],[seagrass.weights.ssp245.2050]]="","",Table1[[#This Row],[seagrass.weights.ssp245.2050]]*Table1[[#This Row],[seagrass.mn.ssp245.2050]])</f>
        <v>3.7454481623716016</v>
      </c>
      <c r="AN390" s="5">
        <v>0.28786987043970019</v>
      </c>
      <c r="AO390" s="5">
        <v>3.5333646622717027E-2</v>
      </c>
      <c r="AP390" s="6">
        <f>(Table1[[#This Row],[corals.sd.ssp245.2050]]/Table1[[#This Row],[corals.mn.ssp245.2050]])^-1</f>
        <v>8.1471882456259213</v>
      </c>
      <c r="AQ390" s="6">
        <f>Table1[[#This Row],[coral.weights.ssp245.2050]]*Table1[[#This Row],[corals.mn.ssp245.2050]]</f>
        <v>2.3453300247161821</v>
      </c>
      <c r="AS390" s="5"/>
      <c r="AT390" s="8"/>
      <c r="AU390" s="8"/>
      <c r="AV390" s="7">
        <f t="shared" si="38"/>
        <v>0.31497927476920473</v>
      </c>
      <c r="AW390" s="5">
        <v>0.31674884143523191</v>
      </c>
      <c r="AX390" s="5">
        <v>1.0961822169183731E-2</v>
      </c>
      <c r="AY390" s="6">
        <f>(Table1[[#This Row],[seagrass.sd.ssp245.2100]]/Table1[[#This Row],[seagrass.mn.ssp245.2100]])^-1</f>
        <v>28.895637654630782</v>
      </c>
      <c r="AZ390" s="6">
        <f>Table1[[#This Row],[seagrass.weights.ssp245.2100]]*Table1[[#This Row],[seagrass.mn.ssp245.2100]]</f>
        <v>9.1526597496365625</v>
      </c>
      <c r="BA390" s="5">
        <v>0.26859121484980891</v>
      </c>
      <c r="BB390" s="5">
        <v>8.06951042317278E-3</v>
      </c>
      <c r="BC390" s="8">
        <f>(Table1[[#This Row],[corals.sd.ssp245.2100]]/Table1[[#This Row],[corals.mn.ssp245.2100]])^-1</f>
        <v>33.284697678623715</v>
      </c>
      <c r="BD390" s="8">
        <f>Table1[[#This Row],[corals.weights.ssp245.2100]]*Table1[[#This Row],[corals.mn.ssp245.2100]]</f>
        <v>8.9399773854101579</v>
      </c>
      <c r="BE390" s="5"/>
      <c r="BF390" s="5"/>
      <c r="BG390" s="6"/>
      <c r="BH390" s="6"/>
      <c r="BI390" s="7">
        <f t="shared" si="39"/>
        <v>0.29097040146341324</v>
      </c>
      <c r="BJ390" s="5">
        <v>0.29516799954631678</v>
      </c>
      <c r="BK390" s="5">
        <v>1.9558097117549439E-2</v>
      </c>
      <c r="BL390" s="6">
        <f>(Table1[[#This Row],[seagrass.sd.ssp370.2050]]/Table1[[#This Row],[seagrass.mn.ssp370.2050]])^-1</f>
        <v>15.091856726770375</v>
      </c>
      <c r="BM390" s="6">
        <f>Table1[[#This Row],[seagrass.mn.ssp370.2050]]*Table1[[#This Row],[seagrass.weights.ssp370.2050]]</f>
        <v>4.4546331594804363</v>
      </c>
      <c r="BN390" s="5">
        <v>0.25647785390235739</v>
      </c>
      <c r="BO390" s="5">
        <v>1.322124486914892E-2</v>
      </c>
      <c r="BP390" s="6">
        <f>(Table1[[#This Row],[corals.sd.ssp370.2050]]/Table1[[#This Row],[corals.mn.ssp370.2050]])^-1</f>
        <v>19.398918667699363</v>
      </c>
      <c r="BQ390" s="6">
        <f>Table1[[#This Row],[corals.weights.ssp370.2050]]*Table1[[#This Row],[corals.mn.ssp370.2050]]</f>
        <v>4.9753930279179102</v>
      </c>
      <c r="BR390" s="5"/>
      <c r="BS390" s="5"/>
      <c r="BT390" s="6"/>
      <c r="BU390" s="6"/>
      <c r="BV390" s="7">
        <f t="shared" si="40"/>
        <v>0.2734071959689941</v>
      </c>
      <c r="BW390" s="5">
        <v>0.2906216321078513</v>
      </c>
      <c r="BX390" s="5">
        <v>5.4901600924621412E-3</v>
      </c>
      <c r="BY390" s="8">
        <f>(Table1[[#This Row],[seagrass.sd.ssp370.2100]]/Table1[[#This Row],[seagrass.mn.ssp370.2100]])^-1</f>
        <v>52.93500138672966</v>
      </c>
      <c r="BZ390" s="8">
        <f>Table1[[#This Row],[seagrass.imp.ssp370.2100]]*Table1[[#This Row],[seagrass.mn.ssp370.2100]]</f>
        <v>15.384056498642746</v>
      </c>
      <c r="CA390" s="5">
        <v>0.25196695552513859</v>
      </c>
      <c r="CB390" s="5">
        <v>6.8418712055992774E-3</v>
      </c>
      <c r="CC390" s="8">
        <f>(Table1[[#This Row],[corals.sd.ssp370.2100]]/Table1[[#This Row],[corals.mn.ssp370.2100]])^-1</f>
        <v>36.827199453701041</v>
      </c>
      <c r="CD390" s="8">
        <f>Table1[[#This Row],[corals.weights.ssp370.2100]]*Table1[[#This Row],[corals.mn.ssp370.2100]]</f>
        <v>9.2792373268660988</v>
      </c>
      <c r="CE390" s="5"/>
      <c r="CF390" s="5"/>
      <c r="CG390" s="12"/>
      <c r="CH390" s="17"/>
      <c r="CI390" s="9">
        <f t="shared" si="41"/>
        <v>0.27476257928827436</v>
      </c>
      <c r="CJ390" s="5"/>
      <c r="CL390" s="5"/>
      <c r="CM390" s="5"/>
      <c r="CP390" s="5"/>
      <c r="CT390" s="5"/>
    </row>
    <row r="391" spans="1:98" x14ac:dyDescent="0.25">
      <c r="A391" s="5" t="s">
        <v>434</v>
      </c>
      <c r="B391" s="5">
        <v>40.83934</v>
      </c>
      <c r="C391" s="5">
        <v>-10.321102</v>
      </c>
      <c r="E391" s="5">
        <v>0</v>
      </c>
      <c r="G391" s="5">
        <v>0</v>
      </c>
      <c r="I391" s="5">
        <v>0</v>
      </c>
      <c r="L391" s="6" t="str">
        <f>IF(Table1[[#This Row],[seagrass.mn.ssp126.2050]]="","",(Table1[[#This Row],[seagrass.sd.ssp126.2050]]/Table1[[#This Row],[seagrass.mn.ssp126.2050]])^-1)</f>
        <v/>
      </c>
      <c r="M391" s="6" t="str">
        <f>IF(Table1[[#This Row],[seagrass.weights.ssp126.2050]]="","",Table1[[#This Row],[seagrass.weights.ssp126.2050]]*Table1[[#This Row],[seagrass.mn.ssp126.2050]])</f>
        <v/>
      </c>
      <c r="P391" s="6" t="str">
        <f>IF(Table1[[#This Row],[corals.mn.ssp126.2050]]="","",(Table1[[#This Row],[corals.sd.ssp126.2050]]/Table1[[#This Row],[corals.mn.ssp126.2050]])^-1)</f>
        <v/>
      </c>
      <c r="Q391" s="6" t="str">
        <f>IF(Table1[[#This Row],[coral.weights.ssp126.2050]]="","",Table1[[#This Row],[coral.weights.ssp126.2050]]*Table1[[#This Row],[corals.mn.ssp126.2050]])</f>
        <v/>
      </c>
      <c r="T391" s="6" t="str">
        <f>IF(Table1[[#This Row],[mangrove.mn.ssp126.2050]]="","",(Table1[[#This Row],[mangrove.sd.ssp126.2050]]/Table1[[#This Row],[mangrove.mn.ssp126.2050]])^-1)</f>
        <v/>
      </c>
      <c r="U391" s="6" t="str">
        <f>IF(Table1[[#This Row],[mangrove.weights.ssp126.2050]]="","",Table1[[#This Row],[mangrove.weights.ssp126.2050]]*Table1[[#This Row],[mangrove.mn.ssp126.2050]])</f>
        <v/>
      </c>
      <c r="V391" s="7" t="e">
        <f t="shared" si="36"/>
        <v>#DIV/0!</v>
      </c>
      <c r="Y391" s="6" t="str">
        <f>IF(Table1[[#This Row],[seagrass.mn.ssp126.2100]]="", "", (Table1[[#This Row],[seagrass.sd.ssp126.2100]]/Table1[[#This Row],[seagrass.mn.ssp126.2100]])^-1)</f>
        <v/>
      </c>
      <c r="Z391" s="6" t="str">
        <f>IF(Table1[[#This Row],[seagrass.weights.ssp126.2100]]="","", Table1[[#This Row],[seagrass.weights.ssp126.2100]]*Table1[[#This Row],[seagrass.mn.ssp126.2100]])</f>
        <v/>
      </c>
      <c r="AC391" s="6" t="str">
        <f>IF(Table1[[#This Row],[corals.mn.ssp126.2100]]="","",(Table1[[#This Row],[corals.sd.ssp126.2100]]/Table1[[#This Row],[corals.mn.ssp126.2100]])^-1)</f>
        <v/>
      </c>
      <c r="AD391" s="6" t="str">
        <f>IF( Table1[[#This Row],[Coral.weights.ssp126.2100]]="","", Table1[[#This Row],[Coral.weights.ssp126.2100]]*Table1[[#This Row],[corals.mn.ssp126.2100]])</f>
        <v/>
      </c>
      <c r="AG391" s="8" t="str">
        <f>IF(Table1[[#This Row],[mangrove.mn.ssp126.2100]]="","",(Table1[[#This Row],[mangrove.sd.ssp126.2100]]/Table1[[#This Row],[mangrove.mn.ssp126.2100]])^-1)</f>
        <v/>
      </c>
      <c r="AH391" s="6" t="str">
        <f>IF(Table1[[#This Row],[mangrove.weights.ssp126.2100]]="","",Table1[[#This Row],[mangrove.weights.ssp126.2100]]*Table1[[#This Row],[mangrove.mn.ssp126.2100]])</f>
        <v/>
      </c>
      <c r="AI391" s="7" t="e">
        <f t="shared" si="37"/>
        <v>#DIV/0!</v>
      </c>
      <c r="AL391" s="6" t="str">
        <f>IF(Table1[[#This Row],[seagrass.mn.ssp245.2050]]="","",(Table1[[#This Row],[seagrass.sd.ssp245.2050]]/Table1[[#This Row],[seagrass.mn.ssp245.2050]])^-1)</f>
        <v/>
      </c>
      <c r="AM391" s="6" t="str">
        <f>IF(Table1[[#This Row],[seagrass.weights.ssp245.2050]]="","",Table1[[#This Row],[seagrass.weights.ssp245.2050]]*Table1[[#This Row],[seagrass.mn.ssp245.2050]])</f>
        <v/>
      </c>
      <c r="AS391" s="5"/>
      <c r="AT391" s="8"/>
      <c r="AU391" s="8"/>
      <c r="AV391" s="7" t="e">
        <f t="shared" si="38"/>
        <v>#DIV/0!</v>
      </c>
      <c r="AX391" s="5"/>
      <c r="AY391" s="6"/>
      <c r="AZ391" s="6"/>
      <c r="BB391" s="5"/>
      <c r="BC391" s="8"/>
      <c r="BD391" s="8"/>
      <c r="BE391" s="5"/>
      <c r="BF391" s="5"/>
      <c r="BG391" s="6"/>
      <c r="BH391" s="6"/>
      <c r="BI391" s="7" t="e">
        <f t="shared" si="39"/>
        <v>#DIV/0!</v>
      </c>
      <c r="BK391" s="5"/>
      <c r="BL391" s="6"/>
      <c r="BM391" s="6"/>
      <c r="BO391" s="5"/>
      <c r="BP391" s="6"/>
      <c r="BQ391" s="6"/>
      <c r="BR391" s="5"/>
      <c r="BS391" s="5"/>
      <c r="BT391" s="6"/>
      <c r="BU391" s="6"/>
      <c r="BV391" s="7" t="e">
        <f t="shared" si="40"/>
        <v>#DIV/0!</v>
      </c>
      <c r="BX391" s="5"/>
      <c r="BY391" s="8"/>
      <c r="BZ391" s="8"/>
      <c r="CA391" s="5"/>
      <c r="CB391" s="5"/>
      <c r="CC391" s="8"/>
      <c r="CD391" s="8"/>
      <c r="CE391" s="5"/>
      <c r="CF391" s="5"/>
      <c r="CG391" s="12"/>
      <c r="CH391" s="17"/>
      <c r="CI391" s="9" t="e">
        <f t="shared" si="41"/>
        <v>#DIV/0!</v>
      </c>
      <c r="CJ391" s="5"/>
      <c r="CL391" s="5"/>
      <c r="CM391" s="5"/>
      <c r="CP391" s="5"/>
      <c r="CT391" s="5"/>
    </row>
    <row r="392" spans="1:98" x14ac:dyDescent="0.25">
      <c r="A392" s="5" t="s">
        <v>435</v>
      </c>
      <c r="B392" s="5">
        <v>40.08934</v>
      </c>
      <c r="C392" s="5">
        <v>-10.571102</v>
      </c>
      <c r="E392" s="5">
        <v>0</v>
      </c>
      <c r="G392" s="5">
        <v>0</v>
      </c>
      <c r="I392" s="5">
        <v>0</v>
      </c>
      <c r="L392" s="6" t="str">
        <f>IF(Table1[[#This Row],[seagrass.mn.ssp126.2050]]="","",(Table1[[#This Row],[seagrass.sd.ssp126.2050]]/Table1[[#This Row],[seagrass.mn.ssp126.2050]])^-1)</f>
        <v/>
      </c>
      <c r="M392" s="6" t="str">
        <f>IF(Table1[[#This Row],[seagrass.weights.ssp126.2050]]="","",Table1[[#This Row],[seagrass.weights.ssp126.2050]]*Table1[[#This Row],[seagrass.mn.ssp126.2050]])</f>
        <v/>
      </c>
      <c r="P392" s="6" t="str">
        <f>IF(Table1[[#This Row],[corals.mn.ssp126.2050]]="","",(Table1[[#This Row],[corals.sd.ssp126.2050]]/Table1[[#This Row],[corals.mn.ssp126.2050]])^-1)</f>
        <v/>
      </c>
      <c r="Q392" s="6" t="str">
        <f>IF(Table1[[#This Row],[coral.weights.ssp126.2050]]="","",Table1[[#This Row],[coral.weights.ssp126.2050]]*Table1[[#This Row],[corals.mn.ssp126.2050]])</f>
        <v/>
      </c>
      <c r="T392" s="6" t="str">
        <f>IF(Table1[[#This Row],[mangrove.mn.ssp126.2050]]="","",(Table1[[#This Row],[mangrove.sd.ssp126.2050]]/Table1[[#This Row],[mangrove.mn.ssp126.2050]])^-1)</f>
        <v/>
      </c>
      <c r="U392" s="6" t="str">
        <f>IF(Table1[[#This Row],[mangrove.weights.ssp126.2050]]="","",Table1[[#This Row],[mangrove.weights.ssp126.2050]]*Table1[[#This Row],[mangrove.mn.ssp126.2050]])</f>
        <v/>
      </c>
      <c r="V392" s="7" t="e">
        <f t="shared" si="36"/>
        <v>#DIV/0!</v>
      </c>
      <c r="Y392" s="6" t="str">
        <f>IF(Table1[[#This Row],[seagrass.mn.ssp126.2100]]="", "", (Table1[[#This Row],[seagrass.sd.ssp126.2100]]/Table1[[#This Row],[seagrass.mn.ssp126.2100]])^-1)</f>
        <v/>
      </c>
      <c r="Z392" s="6" t="str">
        <f>IF(Table1[[#This Row],[seagrass.weights.ssp126.2100]]="","", Table1[[#This Row],[seagrass.weights.ssp126.2100]]*Table1[[#This Row],[seagrass.mn.ssp126.2100]])</f>
        <v/>
      </c>
      <c r="AC392" s="6" t="str">
        <f>IF(Table1[[#This Row],[corals.mn.ssp126.2100]]="","",(Table1[[#This Row],[corals.sd.ssp126.2100]]/Table1[[#This Row],[corals.mn.ssp126.2100]])^-1)</f>
        <v/>
      </c>
      <c r="AD392" s="6" t="str">
        <f>IF( Table1[[#This Row],[Coral.weights.ssp126.2100]]="","", Table1[[#This Row],[Coral.weights.ssp126.2100]]*Table1[[#This Row],[corals.mn.ssp126.2100]])</f>
        <v/>
      </c>
      <c r="AG392" s="8" t="str">
        <f>IF(Table1[[#This Row],[mangrove.mn.ssp126.2100]]="","",(Table1[[#This Row],[mangrove.sd.ssp126.2100]]/Table1[[#This Row],[mangrove.mn.ssp126.2100]])^-1)</f>
        <v/>
      </c>
      <c r="AH392" s="6" t="str">
        <f>IF(Table1[[#This Row],[mangrove.weights.ssp126.2100]]="","",Table1[[#This Row],[mangrove.weights.ssp126.2100]]*Table1[[#This Row],[mangrove.mn.ssp126.2100]])</f>
        <v/>
      </c>
      <c r="AI392" s="7" t="e">
        <f t="shared" si="37"/>
        <v>#DIV/0!</v>
      </c>
      <c r="AL392" s="6" t="str">
        <f>IF(Table1[[#This Row],[seagrass.mn.ssp245.2050]]="","",(Table1[[#This Row],[seagrass.sd.ssp245.2050]]/Table1[[#This Row],[seagrass.mn.ssp245.2050]])^-1)</f>
        <v/>
      </c>
      <c r="AM392" s="6" t="str">
        <f>IF(Table1[[#This Row],[seagrass.weights.ssp245.2050]]="","",Table1[[#This Row],[seagrass.weights.ssp245.2050]]*Table1[[#This Row],[seagrass.mn.ssp245.2050]])</f>
        <v/>
      </c>
      <c r="AS392" s="5"/>
      <c r="AT392" s="8"/>
      <c r="AU392" s="8"/>
      <c r="AV392" s="7" t="e">
        <f t="shared" si="38"/>
        <v>#DIV/0!</v>
      </c>
      <c r="AX392" s="5"/>
      <c r="AY392" s="6"/>
      <c r="AZ392" s="6"/>
      <c r="BB392" s="5"/>
      <c r="BC392" s="8"/>
      <c r="BD392" s="8"/>
      <c r="BE392" s="5"/>
      <c r="BF392" s="5"/>
      <c r="BG392" s="6"/>
      <c r="BH392" s="6"/>
      <c r="BI392" s="7" t="e">
        <f t="shared" si="39"/>
        <v>#DIV/0!</v>
      </c>
      <c r="BK392" s="5"/>
      <c r="BL392" s="6"/>
      <c r="BM392" s="6"/>
      <c r="BO392" s="5"/>
      <c r="BP392" s="6"/>
      <c r="BQ392" s="6"/>
      <c r="BR392" s="5"/>
      <c r="BS392" s="5"/>
      <c r="BT392" s="6"/>
      <c r="BU392" s="6"/>
      <c r="BV392" s="7" t="e">
        <f t="shared" si="40"/>
        <v>#DIV/0!</v>
      </c>
      <c r="BX392" s="5"/>
      <c r="BY392" s="8"/>
      <c r="BZ392" s="8"/>
      <c r="CA392" s="5"/>
      <c r="CB392" s="5"/>
      <c r="CC392" s="8"/>
      <c r="CD392" s="8"/>
      <c r="CE392" s="5"/>
      <c r="CF392" s="5"/>
      <c r="CG392" s="12"/>
      <c r="CH392" s="17"/>
      <c r="CI392" s="9" t="e">
        <f t="shared" si="41"/>
        <v>#DIV/0!</v>
      </c>
      <c r="CJ392" s="5"/>
      <c r="CL392" s="5"/>
      <c r="CM392" s="5"/>
      <c r="CP392" s="5"/>
      <c r="CT392" s="5"/>
    </row>
    <row r="393" spans="1:98" x14ac:dyDescent="0.25">
      <c r="A393" s="5" t="s">
        <v>436</v>
      </c>
      <c r="B393" s="5">
        <v>40.33934</v>
      </c>
      <c r="C393" s="5">
        <v>-10.571102</v>
      </c>
      <c r="E393" s="5">
        <v>0</v>
      </c>
      <c r="G393" s="5">
        <v>0</v>
      </c>
      <c r="H393" s="5">
        <v>47050000</v>
      </c>
      <c r="I393" s="5">
        <v>1</v>
      </c>
      <c r="L393" s="6" t="str">
        <f>IF(Table1[[#This Row],[seagrass.mn.ssp126.2050]]="","",(Table1[[#This Row],[seagrass.sd.ssp126.2050]]/Table1[[#This Row],[seagrass.mn.ssp126.2050]])^-1)</f>
        <v/>
      </c>
      <c r="M393" s="6" t="str">
        <f>IF(Table1[[#This Row],[seagrass.weights.ssp126.2050]]="","",Table1[[#This Row],[seagrass.weights.ssp126.2050]]*Table1[[#This Row],[seagrass.mn.ssp126.2050]])</f>
        <v/>
      </c>
      <c r="P393" s="6" t="str">
        <f>IF(Table1[[#This Row],[corals.mn.ssp126.2050]]="","",(Table1[[#This Row],[corals.sd.ssp126.2050]]/Table1[[#This Row],[corals.mn.ssp126.2050]])^-1)</f>
        <v/>
      </c>
      <c r="Q393" s="6" t="str">
        <f>IF(Table1[[#This Row],[coral.weights.ssp126.2050]]="","",Table1[[#This Row],[coral.weights.ssp126.2050]]*Table1[[#This Row],[corals.mn.ssp126.2050]])</f>
        <v/>
      </c>
      <c r="R393" s="5">
        <v>0.58705263160810039</v>
      </c>
      <c r="S393" s="5">
        <v>0.1919044176294693</v>
      </c>
      <c r="T393" s="6">
        <f>IF(Table1[[#This Row],[mangrove.mn.ssp126.2050]]="","",(Table1[[#This Row],[mangrove.sd.ssp126.2050]]/Table1[[#This Row],[mangrove.mn.ssp126.2050]])^-1)</f>
        <v>3.0590886799781054</v>
      </c>
      <c r="U393" s="6">
        <f>IF(Table1[[#This Row],[mangrove.weights.ssp126.2050]]="","",Table1[[#This Row],[mangrove.weights.ssp126.2050]]*Table1[[#This Row],[mangrove.mn.ssp126.2050]])</f>
        <v>1.7958460599036969</v>
      </c>
      <c r="V393" s="7">
        <f t="shared" si="36"/>
        <v>0.58705263160810039</v>
      </c>
      <c r="Y393" s="6" t="str">
        <f>IF(Table1[[#This Row],[seagrass.mn.ssp126.2100]]="", "", (Table1[[#This Row],[seagrass.sd.ssp126.2100]]/Table1[[#This Row],[seagrass.mn.ssp126.2100]])^-1)</f>
        <v/>
      </c>
      <c r="Z393" s="6" t="str">
        <f>IF(Table1[[#This Row],[seagrass.weights.ssp126.2100]]="","", Table1[[#This Row],[seagrass.weights.ssp126.2100]]*Table1[[#This Row],[seagrass.mn.ssp126.2100]])</f>
        <v/>
      </c>
      <c r="AC393" s="6" t="str">
        <f>IF(Table1[[#This Row],[corals.mn.ssp126.2100]]="","",(Table1[[#This Row],[corals.sd.ssp126.2100]]/Table1[[#This Row],[corals.mn.ssp126.2100]])^-1)</f>
        <v/>
      </c>
      <c r="AD393" s="6" t="str">
        <f>IF( Table1[[#This Row],[Coral.weights.ssp126.2100]]="","", Table1[[#This Row],[Coral.weights.ssp126.2100]]*Table1[[#This Row],[corals.mn.ssp126.2100]])</f>
        <v/>
      </c>
      <c r="AE393" s="5">
        <v>0.58946061238127501</v>
      </c>
      <c r="AF393" s="5">
        <v>0.190119995574724</v>
      </c>
      <c r="AG393" s="8">
        <f>IF(Table1[[#This Row],[mangrove.mn.ssp126.2100]]="","",(Table1[[#This Row],[mangrove.sd.ssp126.2100]]/Table1[[#This Row],[mangrove.mn.ssp126.2100]])^-1)</f>
        <v>3.1004661587507547</v>
      </c>
      <c r="AH393" s="6">
        <f>IF(Table1[[#This Row],[mangrove.weights.ssp126.2100]]="","",Table1[[#This Row],[mangrove.weights.ssp126.2100]]*Table1[[#This Row],[mangrove.mn.ssp126.2100]])</f>
        <v>1.8276026806046393</v>
      </c>
      <c r="AI393" s="7">
        <f t="shared" si="37"/>
        <v>0.58946061238127501</v>
      </c>
      <c r="AL393" s="6" t="str">
        <f>IF(Table1[[#This Row],[seagrass.mn.ssp245.2050]]="","",(Table1[[#This Row],[seagrass.sd.ssp245.2050]]/Table1[[#This Row],[seagrass.mn.ssp245.2050]])^-1)</f>
        <v/>
      </c>
      <c r="AM393" s="6" t="str">
        <f>IF(Table1[[#This Row],[seagrass.weights.ssp245.2050]]="","",Table1[[#This Row],[seagrass.weights.ssp245.2050]]*Table1[[#This Row],[seagrass.mn.ssp245.2050]])</f>
        <v/>
      </c>
      <c r="AR393" s="5">
        <v>0.49340394326669978</v>
      </c>
      <c r="AS393" s="5">
        <v>0.16738790492646349</v>
      </c>
      <c r="AT393" s="8">
        <f>(Table1[[#This Row],[mangrove.sd.ssp245.2050]]/Table1[[#This Row],[mangrove.mn.ssp245.2050]])^-1</f>
        <v>2.9476678346829237</v>
      </c>
      <c r="AU393" s="8">
        <f>Table1[[#This Row],[mangrove.mn.ssp245.2050]]*Table1[[#This Row],[mangrove.weights.ssp245.2050]]</f>
        <v>1.4543909330729692</v>
      </c>
      <c r="AV393" s="7">
        <f t="shared" si="38"/>
        <v>0.49340394326669984</v>
      </c>
      <c r="AX393" s="5"/>
      <c r="AY393" s="6"/>
      <c r="AZ393" s="6"/>
      <c r="BB393" s="5"/>
      <c r="BC393" s="8"/>
      <c r="BD393" s="8"/>
      <c r="BE393" s="5">
        <v>0.49545385799400982</v>
      </c>
      <c r="BF393" s="5">
        <v>0.1632966141211746</v>
      </c>
      <c r="BG393" s="6">
        <f>(Table1[[#This Row],[mangrove.sd.ssp245.2100]]/Table1[[#This Row],[mangrove.mn.ssp245.2100]])^-1</f>
        <v>3.0340730618355454</v>
      </c>
      <c r="BH393" s="6">
        <f>Table1[[#This Row],[mangrove.weights.ssp245.2100]]*Table1[[#This Row],[mangrove.mn.ssp245.2100]]</f>
        <v>1.5032432039221189</v>
      </c>
      <c r="BI393" s="7">
        <f t="shared" si="39"/>
        <v>0.49545385799400982</v>
      </c>
      <c r="BK393" s="5"/>
      <c r="BL393" s="6"/>
      <c r="BM393" s="6"/>
      <c r="BO393" s="5"/>
      <c r="BP393" s="6"/>
      <c r="BQ393" s="6"/>
      <c r="BR393" s="5">
        <v>0.49015035305651261</v>
      </c>
      <c r="BS393" s="5">
        <v>0.16843450511316241</v>
      </c>
      <c r="BT393" s="6">
        <f>(Table1[[#This Row],[mangrove.sd.ssp370.2050]]/Table1[[#This Row],[mangrove.mn.ssp370.2050]])^-1</f>
        <v>2.9100352847963427</v>
      </c>
      <c r="BU393" s="6">
        <f>Table1[[#This Row],[mangrove.weights.ssp370.2050]]*Table1[[#This Row],[mangrove.mn.ssp370.2050]]</f>
        <v>1.4263548222498366</v>
      </c>
      <c r="BV393" s="7">
        <f t="shared" si="40"/>
        <v>0.49015035305651261</v>
      </c>
      <c r="BX393" s="5"/>
      <c r="BY393" s="8"/>
      <c r="BZ393" s="8"/>
      <c r="CA393" s="5"/>
      <c r="CB393" s="5"/>
      <c r="CC393" s="8"/>
      <c r="CD393" s="8"/>
      <c r="CE393" s="5">
        <v>0.49119795358084112</v>
      </c>
      <c r="CF393" s="5">
        <v>0.1642407299799904</v>
      </c>
      <c r="CG393" s="12">
        <f>(Table1[[#This Row],[mangrove.sd.ssp370.2100]]/Table1[[#This Row],[mangrove.mn.ssp370.2100]])^-1</f>
        <v>2.9907194983892498</v>
      </c>
      <c r="CH393" s="17">
        <f>Table1[[#This Row],[mangrove.weights.ssp370.2100]]*Table1[[#This Row],[mangrove.mn.ssp370.2100]]</f>
        <v>1.4690352973431191</v>
      </c>
      <c r="CI393" s="9">
        <f t="shared" si="41"/>
        <v>0.49119795358084112</v>
      </c>
      <c r="CJ393" s="5"/>
      <c r="CL393" s="5"/>
      <c r="CM393" s="5"/>
      <c r="CP393" s="5"/>
      <c r="CT393" s="5"/>
    </row>
    <row r="394" spans="1:98" x14ac:dyDescent="0.25">
      <c r="A394" s="5" t="s">
        <v>437</v>
      </c>
      <c r="B394" s="5">
        <v>40.58934</v>
      </c>
      <c r="C394" s="5">
        <v>-10.571102</v>
      </c>
      <c r="D394" s="5">
        <v>21740000</v>
      </c>
      <c r="E394" s="5">
        <v>1</v>
      </c>
      <c r="F394" s="5">
        <v>29410000</v>
      </c>
      <c r="G394" s="5">
        <v>1</v>
      </c>
      <c r="H394" s="5">
        <v>41410000</v>
      </c>
      <c r="I394" s="5">
        <v>1</v>
      </c>
      <c r="J394" s="5">
        <v>0.58496155571887409</v>
      </c>
      <c r="K394" s="5">
        <v>1.7846867695746279E-2</v>
      </c>
      <c r="L394" s="6">
        <f>IF(Table1[[#This Row],[seagrass.mn.ssp126.2050]]="","",(Table1[[#This Row],[seagrass.sd.ssp126.2050]]/Table1[[#This Row],[seagrass.mn.ssp126.2050]])^-1)</f>
        <v>32.776707133784441</v>
      </c>
      <c r="M394" s="6">
        <f>IF(Table1[[#This Row],[seagrass.weights.ssp126.2050]]="","",Table1[[#This Row],[seagrass.weights.ssp126.2050]]*Table1[[#This Row],[seagrass.mn.ssp126.2050]])</f>
        <v>19.173113596320466</v>
      </c>
      <c r="N394" s="5">
        <v>0.58479841233797014</v>
      </c>
      <c r="O394" s="5">
        <v>2.6729941037942111E-2</v>
      </c>
      <c r="P394" s="6">
        <f>IF(Table1[[#This Row],[corals.mn.ssp126.2050]]="","",(Table1[[#This Row],[corals.sd.ssp126.2050]]/Table1[[#This Row],[corals.mn.ssp126.2050]])^-1)</f>
        <v>21.878028518950771</v>
      </c>
      <c r="Q394" s="6">
        <f>IF(Table1[[#This Row],[coral.weights.ssp126.2050]]="","",Table1[[#This Row],[coral.weights.ssp126.2050]]*Table1[[#This Row],[corals.mn.ssp126.2050]])</f>
        <v>12.794236342967244</v>
      </c>
      <c r="R394" s="5">
        <v>0.60239447740161833</v>
      </c>
      <c r="S394" s="5">
        <v>0.12759708869687689</v>
      </c>
      <c r="T394" s="6">
        <f>IF(Table1[[#This Row],[mangrove.mn.ssp126.2050]]="","",(Table1[[#This Row],[mangrove.sd.ssp126.2050]]/Table1[[#This Row],[mangrove.mn.ssp126.2050]])^-1)</f>
        <v>4.7210675694386959</v>
      </c>
      <c r="U394" s="6">
        <f>IF(Table1[[#This Row],[mangrove.weights.ssp126.2050]]="","",Table1[[#This Row],[mangrove.weights.ssp126.2050]]*Table1[[#This Row],[mangrove.mn.ssp126.2050]])</f>
        <v>2.8439450312697518</v>
      </c>
      <c r="V394" s="7">
        <f t="shared" si="36"/>
        <v>0.5862875629707216</v>
      </c>
      <c r="W394" s="5">
        <v>0.59082972460142535</v>
      </c>
      <c r="X394" s="5">
        <v>1.172606516981823E-2</v>
      </c>
      <c r="Y394" s="6">
        <f>IF(Table1[[#This Row],[seagrass.mn.ssp126.2100]]="", "", (Table1[[#This Row],[seagrass.sd.ssp126.2100]]/Table1[[#This Row],[seagrass.mn.ssp126.2100]])^-1)</f>
        <v>50.386017478579646</v>
      </c>
      <c r="Z394" s="6">
        <f>IF(Table1[[#This Row],[seagrass.weights.ssp126.2100]]="","", Table1[[#This Row],[seagrass.weights.ssp126.2100]]*Table1[[#This Row],[seagrass.mn.ssp126.2100]])</f>
        <v>29.769556830631817</v>
      </c>
      <c r="AA394" s="5">
        <v>0.59011791953294079</v>
      </c>
      <c r="AB394" s="5">
        <v>1.5049207014092901E-2</v>
      </c>
      <c r="AC394" s="6">
        <f>IF(Table1[[#This Row],[corals.mn.ssp126.2100]]="","",(Table1[[#This Row],[corals.sd.ssp126.2100]]/Table1[[#This Row],[corals.mn.ssp126.2100]])^-1)</f>
        <v>39.212559105627435</v>
      </c>
      <c r="AD394" s="6">
        <f>IF( Table1[[#This Row],[Coral.weights.ssp126.2100]]="","", Table1[[#This Row],[Coral.weights.ssp126.2100]]*Table1[[#This Row],[corals.mn.ssp126.2100]])</f>
        <v>23.140033798975335</v>
      </c>
      <c r="AE394" s="5">
        <v>0.60831302742132687</v>
      </c>
      <c r="AF394" s="5">
        <v>0.11973890990605569</v>
      </c>
      <c r="AG394" s="8">
        <f>IF(Table1[[#This Row],[mangrove.mn.ssp126.2100]]="","",(Table1[[#This Row],[mangrove.sd.ssp126.2100]]/Table1[[#This Row],[mangrove.mn.ssp126.2100]])^-1)</f>
        <v>5.0803287577830369</v>
      </c>
      <c r="AH394" s="6">
        <f>IF(Table1[[#This Row],[mangrove.weights.ssp126.2100]]="","",Table1[[#This Row],[mangrove.weights.ssp126.2100]]*Table1[[#This Row],[mangrove.mn.ssp126.2100]])</f>
        <v>3.0904301669426282</v>
      </c>
      <c r="AI394" s="7">
        <f t="shared" si="37"/>
        <v>0.59147304876700713</v>
      </c>
      <c r="AJ394" s="5">
        <v>0.54098068843315683</v>
      </c>
      <c r="AK394" s="5">
        <v>1.6406698124122519E-2</v>
      </c>
      <c r="AL394" s="6">
        <f>IF(Table1[[#This Row],[seagrass.mn.ssp245.2050]]="","",(Table1[[#This Row],[seagrass.sd.ssp245.2050]]/Table1[[#This Row],[seagrass.mn.ssp245.2050]])^-1)</f>
        <v>32.973160372699311</v>
      </c>
      <c r="AM394" s="6">
        <f>IF(Table1[[#This Row],[seagrass.weights.ssp245.2050]]="","",Table1[[#This Row],[seagrass.weights.ssp245.2050]]*Table1[[#This Row],[seagrass.mn.ssp245.2050]])</f>
        <v>17.837842998239761</v>
      </c>
      <c r="AN394" s="5">
        <v>0.53984678028256916</v>
      </c>
      <c r="AO394" s="5">
        <v>1.815302069412017E-2</v>
      </c>
      <c r="AP394" s="6">
        <f>(Table1[[#This Row],[corals.sd.ssp245.2050]]/Table1[[#This Row],[corals.mn.ssp245.2050]])^-1</f>
        <v>29.738674867341913</v>
      </c>
      <c r="AQ394" s="6">
        <f>Table1[[#This Row],[coral.weights.ssp245.2050]]*Table1[[#This Row],[corals.mn.ssp245.2050]]</f>
        <v>16.054327877004692</v>
      </c>
      <c r="AR394" s="5">
        <v>0.51625419461828825</v>
      </c>
      <c r="AS394" s="5">
        <v>0.12818175710664781</v>
      </c>
      <c r="AT394" s="8">
        <f>(Table1[[#This Row],[mangrove.sd.ssp245.2050]]/Table1[[#This Row],[mangrove.mn.ssp245.2050]])^-1</f>
        <v>4.0275169124789141</v>
      </c>
      <c r="AU394" s="8">
        <f>Table1[[#This Row],[mangrove.mn.ssp245.2050]]*Table1[[#This Row],[mangrove.weights.ssp245.2050]]</f>
        <v>2.0792224999633366</v>
      </c>
      <c r="AV394" s="7">
        <f t="shared" si="38"/>
        <v>0.53898325672988234</v>
      </c>
      <c r="AW394" s="5">
        <v>0.5381869567009665</v>
      </c>
      <c r="AX394" s="5">
        <v>6.7294208548604869E-3</v>
      </c>
      <c r="AY394" s="6">
        <f>(Table1[[#This Row],[seagrass.sd.ssp245.2100]]/Table1[[#This Row],[seagrass.mn.ssp245.2100]])^-1</f>
        <v>79.975226443483308</v>
      </c>
      <c r="AZ394" s="6">
        <f>Table1[[#This Row],[seagrass.weights.ssp245.2100]]*Table1[[#This Row],[seagrass.mn.ssp245.2100]]</f>
        <v>43.04162373108894</v>
      </c>
      <c r="BA394" s="5">
        <v>0.54231915932621499</v>
      </c>
      <c r="BB394" s="5">
        <v>3.6391626102187519E-3</v>
      </c>
      <c r="BC394" s="8">
        <f>(Table1[[#This Row],[corals.sd.ssp245.2100]]/Table1[[#This Row],[corals.mn.ssp245.2100]])^-1</f>
        <v>149.02306310891009</v>
      </c>
      <c r="BD394" s="8">
        <f>Table1[[#This Row],[corals.weights.ssp245.2100]]*Table1[[#This Row],[corals.mn.ssp245.2100]]</f>
        <v>80.8180623054416</v>
      </c>
      <c r="BE394" s="5">
        <v>0.56860852527021366</v>
      </c>
      <c r="BF394" s="5">
        <v>0.1233097344841457</v>
      </c>
      <c r="BG394" s="6">
        <f>(Table1[[#This Row],[mangrove.sd.ssp245.2100]]/Table1[[#This Row],[mangrove.mn.ssp245.2100]])^-1</f>
        <v>4.611221714562376</v>
      </c>
      <c r="BH394" s="6">
        <f>Table1[[#This Row],[mangrove.weights.ssp245.2100]]*Table1[[#This Row],[mangrove.mn.ssp245.2100]]</f>
        <v>2.6219799788112987</v>
      </c>
      <c r="BI394" s="7">
        <f t="shared" si="39"/>
        <v>0.5414234434607661</v>
      </c>
      <c r="BJ394" s="5">
        <v>0.56592047852161464</v>
      </c>
      <c r="BK394" s="5">
        <v>5.0220052833456694E-3</v>
      </c>
      <c r="BL394" s="6">
        <f>(Table1[[#This Row],[seagrass.sd.ssp370.2050]]/Table1[[#This Row],[seagrass.mn.ssp370.2050]])^-1</f>
        <v>112.68814877562163</v>
      </c>
      <c r="BM394" s="6">
        <f>Table1[[#This Row],[seagrass.mn.ssp370.2050]]*Table1[[#This Row],[seagrass.weights.ssp370.2050]]</f>
        <v>63.772531078814694</v>
      </c>
      <c r="BN394" s="5">
        <v>0.57060829077919295</v>
      </c>
      <c r="BO394" s="5">
        <v>2.8668581780652231E-3</v>
      </c>
      <c r="BP394" s="6">
        <f>(Table1[[#This Row],[corals.sd.ssp370.2050]]/Table1[[#This Row],[corals.mn.ssp370.2050]])^-1</f>
        <v>199.03610689395296</v>
      </c>
      <c r="BQ394" s="6">
        <f>Table1[[#This Row],[corals.weights.ssp370.2050]]*Table1[[#This Row],[corals.mn.ssp370.2050]]</f>
        <v>113.57165275810324</v>
      </c>
      <c r="BR394" s="5">
        <v>0.50884423508704402</v>
      </c>
      <c r="BS394" s="5">
        <v>0.14529478143901109</v>
      </c>
      <c r="BT394" s="6">
        <f>(Table1[[#This Row],[mangrove.sd.ssp370.2050]]/Table1[[#This Row],[mangrove.mn.ssp370.2050]])^-1</f>
        <v>3.5021508002380415</v>
      </c>
      <c r="BU394" s="6">
        <f>Table1[[#This Row],[mangrove.weights.ssp370.2050]]*Table1[[#This Row],[mangrove.mn.ssp370.2050]]</f>
        <v>1.7820492451066052</v>
      </c>
      <c r="BV394" s="7">
        <f t="shared" si="40"/>
        <v>0.56824628078605599</v>
      </c>
      <c r="BW394" s="5">
        <v>0.56592047852161464</v>
      </c>
      <c r="BX394" s="5">
        <v>5.0220052833456694E-3</v>
      </c>
      <c r="BY394" s="8">
        <f>(Table1[[#This Row],[seagrass.sd.ssp370.2100]]/Table1[[#This Row],[seagrass.mn.ssp370.2100]])^-1</f>
        <v>112.68814877562163</v>
      </c>
      <c r="BZ394" s="8">
        <f>Table1[[#This Row],[seagrass.imp.ssp370.2100]]*Table1[[#This Row],[seagrass.mn.ssp370.2100]]</f>
        <v>63.772531078814694</v>
      </c>
      <c r="CA394" s="5">
        <v>0.57060829077919295</v>
      </c>
      <c r="CB394" s="5">
        <v>2.8668581780652231E-3</v>
      </c>
      <c r="CC394" s="8">
        <f>(Table1[[#This Row],[corals.sd.ssp370.2100]]/Table1[[#This Row],[corals.mn.ssp370.2100]])^-1</f>
        <v>199.03610689395296</v>
      </c>
      <c r="CD394" s="8">
        <f>Table1[[#This Row],[corals.weights.ssp370.2100]]*Table1[[#This Row],[corals.mn.ssp370.2100]]</f>
        <v>113.57165275810324</v>
      </c>
      <c r="CE394" s="5">
        <v>0.57161086578736187</v>
      </c>
      <c r="CF394" s="5">
        <v>0.14392587199652401</v>
      </c>
      <c r="CG394" s="12">
        <f>(Table1[[#This Row],[mangrove.sd.ssp370.2100]]/Table1[[#This Row],[mangrove.mn.ssp370.2100]])^-1</f>
        <v>3.9715643744799891</v>
      </c>
      <c r="CH394" s="17">
        <f>Table1[[#This Row],[mangrove.weights.ssp370.2100]]*Table1[[#This Row],[mangrove.mn.ssp370.2100]]</f>
        <v>2.2701893506267488</v>
      </c>
      <c r="CI394" s="9">
        <f t="shared" si="41"/>
        <v>0.5689475811319894</v>
      </c>
      <c r="CJ394" s="5"/>
      <c r="CL394" s="5"/>
      <c r="CM394" s="5"/>
      <c r="CP394" s="5"/>
      <c r="CT394" s="5"/>
    </row>
    <row r="395" spans="1:98" x14ac:dyDescent="0.25">
      <c r="A395" s="5" t="s">
        <v>438</v>
      </c>
      <c r="B395" s="5">
        <v>40.83934</v>
      </c>
      <c r="C395" s="5">
        <v>-10.571102</v>
      </c>
      <c r="E395" s="5">
        <v>0</v>
      </c>
      <c r="G395" s="5">
        <v>0</v>
      </c>
      <c r="I395" s="5">
        <v>0</v>
      </c>
      <c r="L395" s="6" t="str">
        <f>IF(Table1[[#This Row],[seagrass.mn.ssp126.2050]]="","",(Table1[[#This Row],[seagrass.sd.ssp126.2050]]/Table1[[#This Row],[seagrass.mn.ssp126.2050]])^-1)</f>
        <v/>
      </c>
      <c r="M395" s="6" t="str">
        <f>IF(Table1[[#This Row],[seagrass.weights.ssp126.2050]]="","",Table1[[#This Row],[seagrass.weights.ssp126.2050]]*Table1[[#This Row],[seagrass.mn.ssp126.2050]])</f>
        <v/>
      </c>
      <c r="P395" s="6" t="str">
        <f>IF(Table1[[#This Row],[corals.mn.ssp126.2050]]="","",(Table1[[#This Row],[corals.sd.ssp126.2050]]/Table1[[#This Row],[corals.mn.ssp126.2050]])^-1)</f>
        <v/>
      </c>
      <c r="Q395" s="6" t="str">
        <f>IF(Table1[[#This Row],[coral.weights.ssp126.2050]]="","",Table1[[#This Row],[coral.weights.ssp126.2050]]*Table1[[#This Row],[corals.mn.ssp126.2050]])</f>
        <v/>
      </c>
      <c r="T395" s="6" t="str">
        <f>IF(Table1[[#This Row],[mangrove.mn.ssp126.2050]]="","",(Table1[[#This Row],[mangrove.sd.ssp126.2050]]/Table1[[#This Row],[mangrove.mn.ssp126.2050]])^-1)</f>
        <v/>
      </c>
      <c r="U395" s="6" t="str">
        <f>IF(Table1[[#This Row],[mangrove.weights.ssp126.2050]]="","",Table1[[#This Row],[mangrove.weights.ssp126.2050]]*Table1[[#This Row],[mangrove.mn.ssp126.2050]])</f>
        <v/>
      </c>
      <c r="V395" s="7" t="e">
        <f t="shared" si="36"/>
        <v>#DIV/0!</v>
      </c>
      <c r="Y395" s="6" t="str">
        <f>IF(Table1[[#This Row],[seagrass.mn.ssp126.2100]]="", "", (Table1[[#This Row],[seagrass.sd.ssp126.2100]]/Table1[[#This Row],[seagrass.mn.ssp126.2100]])^-1)</f>
        <v/>
      </c>
      <c r="Z395" s="6" t="str">
        <f>IF(Table1[[#This Row],[seagrass.weights.ssp126.2100]]="","", Table1[[#This Row],[seagrass.weights.ssp126.2100]]*Table1[[#This Row],[seagrass.mn.ssp126.2100]])</f>
        <v/>
      </c>
      <c r="AC395" s="6" t="str">
        <f>IF(Table1[[#This Row],[corals.mn.ssp126.2100]]="","",(Table1[[#This Row],[corals.sd.ssp126.2100]]/Table1[[#This Row],[corals.mn.ssp126.2100]])^-1)</f>
        <v/>
      </c>
      <c r="AD395" s="6" t="str">
        <f>IF( Table1[[#This Row],[Coral.weights.ssp126.2100]]="","", Table1[[#This Row],[Coral.weights.ssp126.2100]]*Table1[[#This Row],[corals.mn.ssp126.2100]])</f>
        <v/>
      </c>
      <c r="AG395" s="8" t="str">
        <f>IF(Table1[[#This Row],[mangrove.mn.ssp126.2100]]="","",(Table1[[#This Row],[mangrove.sd.ssp126.2100]]/Table1[[#This Row],[mangrove.mn.ssp126.2100]])^-1)</f>
        <v/>
      </c>
      <c r="AH395" s="6" t="str">
        <f>IF(Table1[[#This Row],[mangrove.weights.ssp126.2100]]="","",Table1[[#This Row],[mangrove.weights.ssp126.2100]]*Table1[[#This Row],[mangrove.mn.ssp126.2100]])</f>
        <v/>
      </c>
      <c r="AI395" s="7" t="e">
        <f t="shared" si="37"/>
        <v>#DIV/0!</v>
      </c>
      <c r="AL395" s="6" t="str">
        <f>IF(Table1[[#This Row],[seagrass.mn.ssp245.2050]]="","",(Table1[[#This Row],[seagrass.sd.ssp245.2050]]/Table1[[#This Row],[seagrass.mn.ssp245.2050]])^-1)</f>
        <v/>
      </c>
      <c r="AM395" s="6" t="str">
        <f>IF(Table1[[#This Row],[seagrass.weights.ssp245.2050]]="","",Table1[[#This Row],[seagrass.weights.ssp245.2050]]*Table1[[#This Row],[seagrass.mn.ssp245.2050]])</f>
        <v/>
      </c>
      <c r="AS395" s="5"/>
      <c r="AT395" s="8"/>
      <c r="AU395" s="8"/>
      <c r="AV395" s="7" t="e">
        <f t="shared" si="38"/>
        <v>#DIV/0!</v>
      </c>
      <c r="AX395" s="5"/>
      <c r="AY395" s="6"/>
      <c r="AZ395" s="6"/>
      <c r="BB395" s="5"/>
      <c r="BC395" s="8"/>
      <c r="BD395" s="8"/>
      <c r="BE395" s="5"/>
      <c r="BF395" s="5"/>
      <c r="BG395" s="6"/>
      <c r="BH395" s="6"/>
      <c r="BI395" s="7" t="e">
        <f t="shared" si="39"/>
        <v>#DIV/0!</v>
      </c>
      <c r="BK395" s="5"/>
      <c r="BL395" s="6"/>
      <c r="BM395" s="6"/>
      <c r="BO395" s="5"/>
      <c r="BP395" s="6"/>
      <c r="BQ395" s="6"/>
      <c r="BR395" s="5"/>
      <c r="BS395" s="5"/>
      <c r="BT395" s="6"/>
      <c r="BU395" s="6"/>
      <c r="BV395" s="7" t="e">
        <f t="shared" si="40"/>
        <v>#DIV/0!</v>
      </c>
      <c r="BX395" s="5"/>
      <c r="BY395" s="8"/>
      <c r="BZ395" s="8"/>
      <c r="CA395" s="5"/>
      <c r="CB395" s="5"/>
      <c r="CC395" s="8"/>
      <c r="CD395" s="8"/>
      <c r="CE395" s="5"/>
      <c r="CF395" s="5"/>
      <c r="CG395" s="12"/>
      <c r="CH395" s="17"/>
      <c r="CI395" s="9" t="e">
        <f t="shared" si="41"/>
        <v>#DIV/0!</v>
      </c>
      <c r="CJ395" s="5"/>
      <c r="CL395" s="5"/>
      <c r="CM395" s="5"/>
      <c r="CP395" s="5"/>
      <c r="CT395" s="5"/>
    </row>
    <row r="396" spans="1:98" x14ac:dyDescent="0.25">
      <c r="A396" s="5" t="s">
        <v>439</v>
      </c>
      <c r="B396" s="5">
        <v>40.33934</v>
      </c>
      <c r="C396" s="5">
        <v>-10.821102</v>
      </c>
      <c r="E396" s="5">
        <v>0</v>
      </c>
      <c r="G396" s="5">
        <v>0</v>
      </c>
      <c r="H396" s="5">
        <v>200000</v>
      </c>
      <c r="I396" s="5">
        <v>1</v>
      </c>
      <c r="L396" s="6" t="str">
        <f>IF(Table1[[#This Row],[seagrass.mn.ssp126.2050]]="","",(Table1[[#This Row],[seagrass.sd.ssp126.2050]]/Table1[[#This Row],[seagrass.mn.ssp126.2050]])^-1)</f>
        <v/>
      </c>
      <c r="M396" s="6" t="str">
        <f>IF(Table1[[#This Row],[seagrass.weights.ssp126.2050]]="","",Table1[[#This Row],[seagrass.weights.ssp126.2050]]*Table1[[#This Row],[seagrass.mn.ssp126.2050]])</f>
        <v/>
      </c>
      <c r="P396" s="6" t="str">
        <f>IF(Table1[[#This Row],[corals.mn.ssp126.2050]]="","",(Table1[[#This Row],[corals.sd.ssp126.2050]]/Table1[[#This Row],[corals.mn.ssp126.2050]])^-1)</f>
        <v/>
      </c>
      <c r="Q396" s="6" t="str">
        <f>IF(Table1[[#This Row],[coral.weights.ssp126.2050]]="","",Table1[[#This Row],[coral.weights.ssp126.2050]]*Table1[[#This Row],[corals.mn.ssp126.2050]])</f>
        <v/>
      </c>
      <c r="R396" s="5">
        <v>0.44305245919750669</v>
      </c>
      <c r="S396" s="5">
        <v>0.1084597420971585</v>
      </c>
      <c r="T396" s="6">
        <f>IF(Table1[[#This Row],[mangrove.mn.ssp126.2050]]="","",(Table1[[#This Row],[mangrove.sd.ssp126.2050]]/Table1[[#This Row],[mangrove.mn.ssp126.2050]])^-1)</f>
        <v>4.0849484853155857</v>
      </c>
      <c r="U396" s="6">
        <f>IF(Table1[[#This Row],[mangrove.weights.ssp126.2050]]="","",Table1[[#This Row],[mangrove.weights.ssp126.2050]]*Table1[[#This Row],[mangrove.mn.ssp126.2050]])</f>
        <v>1.8098464721142002</v>
      </c>
      <c r="V396" s="7">
        <f t="shared" si="36"/>
        <v>0.44305245919750669</v>
      </c>
      <c r="Y396" s="6" t="str">
        <f>IF(Table1[[#This Row],[seagrass.mn.ssp126.2100]]="", "", (Table1[[#This Row],[seagrass.sd.ssp126.2100]]/Table1[[#This Row],[seagrass.mn.ssp126.2100]])^-1)</f>
        <v/>
      </c>
      <c r="Z396" s="6" t="str">
        <f>IF(Table1[[#This Row],[seagrass.weights.ssp126.2100]]="","", Table1[[#This Row],[seagrass.weights.ssp126.2100]]*Table1[[#This Row],[seagrass.mn.ssp126.2100]])</f>
        <v/>
      </c>
      <c r="AC396" s="6" t="str">
        <f>IF(Table1[[#This Row],[corals.mn.ssp126.2100]]="","",(Table1[[#This Row],[corals.sd.ssp126.2100]]/Table1[[#This Row],[corals.mn.ssp126.2100]])^-1)</f>
        <v/>
      </c>
      <c r="AD396" s="6" t="str">
        <f>IF( Table1[[#This Row],[Coral.weights.ssp126.2100]]="","", Table1[[#This Row],[Coral.weights.ssp126.2100]]*Table1[[#This Row],[corals.mn.ssp126.2100]])</f>
        <v/>
      </c>
      <c r="AE396" s="5">
        <v>0.44052361278140922</v>
      </c>
      <c r="AF396" s="5">
        <v>0.1092900218036857</v>
      </c>
      <c r="AG396" s="8">
        <f>IF(Table1[[#This Row],[mangrove.mn.ssp126.2100]]="","",(Table1[[#This Row],[mangrove.sd.ssp126.2100]]/Table1[[#This Row],[mangrove.mn.ssp126.2100]])^-1)</f>
        <v>4.0307761450785344</v>
      </c>
      <c r="AH396" s="6">
        <f>IF(Table1[[#This Row],[mangrove.weights.ssp126.2100]]="","",Table1[[#This Row],[mangrove.weights.ssp126.2100]]*Table1[[#This Row],[mangrove.mn.ssp126.2100]])</f>
        <v>1.7756520697431177</v>
      </c>
      <c r="AI396" s="7">
        <f t="shared" si="37"/>
        <v>0.44052361278140922</v>
      </c>
      <c r="AL396" s="6" t="str">
        <f>IF(Table1[[#This Row],[seagrass.mn.ssp245.2050]]="","",(Table1[[#This Row],[seagrass.sd.ssp245.2050]]/Table1[[#This Row],[seagrass.mn.ssp245.2050]])^-1)</f>
        <v/>
      </c>
      <c r="AM396" s="6" t="str">
        <f>IF(Table1[[#This Row],[seagrass.weights.ssp245.2050]]="","",Table1[[#This Row],[seagrass.weights.ssp245.2050]]*Table1[[#This Row],[seagrass.mn.ssp245.2050]])</f>
        <v/>
      </c>
      <c r="AR396" s="5">
        <v>0.46120389663829631</v>
      </c>
      <c r="AS396" s="5">
        <v>0.13899651781153591</v>
      </c>
      <c r="AT396" s="8">
        <f>(Table1[[#This Row],[mangrove.sd.ssp245.2050]]/Table1[[#This Row],[mangrove.mn.ssp245.2050]])^-1</f>
        <v>3.3180967688963148</v>
      </c>
      <c r="AU396" s="8">
        <f>Table1[[#This Row],[mangrove.mn.ssp245.2050]]*Table1[[#This Row],[mangrove.weights.ssp245.2050]]</f>
        <v>1.5303191592379208</v>
      </c>
      <c r="AV396" s="7">
        <f t="shared" si="38"/>
        <v>0.46120389663829631</v>
      </c>
      <c r="AX396" s="5"/>
      <c r="AY396" s="6"/>
      <c r="AZ396" s="6"/>
      <c r="BB396" s="5"/>
      <c r="BC396" s="8"/>
      <c r="BD396" s="8"/>
      <c r="BE396" s="5">
        <v>0.45381806314883411</v>
      </c>
      <c r="BF396" s="5">
        <v>0.16014314406810909</v>
      </c>
      <c r="BG396" s="6">
        <f>(Table1[[#This Row],[mangrove.sd.ssp245.2100]]/Table1[[#This Row],[mangrove.mn.ssp245.2100]])^-1</f>
        <v>2.8338276096029733</v>
      </c>
      <c r="BH396" s="6">
        <f>Table1[[#This Row],[mangrove.weights.ssp245.2100]]*Table1[[#This Row],[mangrove.mn.ssp245.2100]]</f>
        <v>1.2860421570877116</v>
      </c>
      <c r="BI396" s="7">
        <f t="shared" si="39"/>
        <v>0.45381806314883405</v>
      </c>
      <c r="BK396" s="5"/>
      <c r="BL396" s="6"/>
      <c r="BM396" s="6"/>
      <c r="BO396" s="5"/>
      <c r="BP396" s="6"/>
      <c r="BQ396" s="6"/>
      <c r="BR396" s="5">
        <v>0.48776008016605171</v>
      </c>
      <c r="BS396" s="5">
        <v>0.15848130889643949</v>
      </c>
      <c r="BT396" s="6">
        <f>(Table1[[#This Row],[mangrove.sd.ssp370.2050]]/Table1[[#This Row],[mangrove.mn.ssp370.2050]])^-1</f>
        <v>3.0777136027112277</v>
      </c>
      <c r="BU396" s="6">
        <f>Table1[[#This Row],[mangrove.weights.ssp370.2050]]*Table1[[#This Row],[mangrove.mn.ssp370.2050]]</f>
        <v>1.5011858335865762</v>
      </c>
      <c r="BV396" s="7">
        <f t="shared" si="40"/>
        <v>0.48776008016605171</v>
      </c>
      <c r="BX396" s="5"/>
      <c r="BY396" s="8"/>
      <c r="BZ396" s="8"/>
      <c r="CA396" s="5"/>
      <c r="CB396" s="5"/>
      <c r="CC396" s="8"/>
      <c r="CD396" s="8"/>
      <c r="CE396" s="5">
        <v>0.47899342104448189</v>
      </c>
      <c r="CF396" s="5">
        <v>0.14828287700333029</v>
      </c>
      <c r="CG396" s="12">
        <f>(Table1[[#This Row],[mangrove.sd.ssp370.2100]]/Table1[[#This Row],[mangrove.mn.ssp370.2100]])^-1</f>
        <v>3.2302679225310968</v>
      </c>
      <c r="CH396" s="17">
        <f>Table1[[#This Row],[mangrove.weights.ssp370.2100]]*Table1[[#This Row],[mangrove.mn.ssp370.2100]]</f>
        <v>1.5472770831034215</v>
      </c>
      <c r="CI396" s="9">
        <f t="shared" si="41"/>
        <v>0.47899342104448189</v>
      </c>
      <c r="CJ396" s="5"/>
      <c r="CL396" s="5"/>
      <c r="CM396" s="5"/>
      <c r="CP396" s="5"/>
      <c r="CT396" s="5"/>
    </row>
    <row r="397" spans="1:98" x14ac:dyDescent="0.25">
      <c r="A397" s="5" t="s">
        <v>440</v>
      </c>
      <c r="B397" s="5">
        <v>40.58934</v>
      </c>
      <c r="C397" s="5">
        <v>-10.821102</v>
      </c>
      <c r="D397" s="5">
        <v>28670000</v>
      </c>
      <c r="E397" s="5">
        <v>1</v>
      </c>
      <c r="F397" s="5">
        <v>38280000</v>
      </c>
      <c r="G397" s="5">
        <v>1</v>
      </c>
      <c r="H397" s="5">
        <v>5930000</v>
      </c>
      <c r="I397" s="5">
        <v>1</v>
      </c>
      <c r="J397" s="5">
        <v>0.58038549888108359</v>
      </c>
      <c r="K397" s="5">
        <v>9.3361263871098513E-3</v>
      </c>
      <c r="L397" s="6">
        <f>IF(Table1[[#This Row],[seagrass.mn.ssp126.2050]]="","",(Table1[[#This Row],[seagrass.sd.ssp126.2050]]/Table1[[#This Row],[seagrass.mn.ssp126.2050]])^-1)</f>
        <v>62.165557193228111</v>
      </c>
      <c r="M397" s="6">
        <f>IF(Table1[[#This Row],[seagrass.weights.ssp126.2050]]="","",Table1[[#This Row],[seagrass.weights.ssp126.2050]]*Table1[[#This Row],[seagrass.mn.ssp126.2050]])</f>
        <v>36.079987924812229</v>
      </c>
      <c r="N397" s="5">
        <v>0.57818133080360534</v>
      </c>
      <c r="O397" s="5">
        <v>1.1671104674500851E-2</v>
      </c>
      <c r="P397" s="6">
        <f>IF(Table1[[#This Row],[corals.mn.ssp126.2050]]="","",(Table1[[#This Row],[corals.sd.ssp126.2050]]/Table1[[#This Row],[corals.mn.ssp126.2050]])^-1)</f>
        <v>49.539554903215105</v>
      </c>
      <c r="Q397" s="6">
        <f>IF(Table1[[#This Row],[coral.weights.ssp126.2050]]="","",Table1[[#This Row],[coral.weights.ssp126.2050]]*Table1[[#This Row],[corals.mn.ssp126.2050]])</f>
        <v>28.642845781359181</v>
      </c>
      <c r="R397" s="5">
        <v>0.50608915191228032</v>
      </c>
      <c r="S397" s="5">
        <v>7.8550483479847194E-2</v>
      </c>
      <c r="T397" s="6">
        <f>IF(Table1[[#This Row],[mangrove.mn.ssp126.2050]]="","",(Table1[[#This Row],[mangrove.sd.ssp126.2050]]/Table1[[#This Row],[mangrove.mn.ssp126.2050]])^-1)</f>
        <v>6.4428521568822914</v>
      </c>
      <c r="U397" s="6">
        <f>IF(Table1[[#This Row],[mangrove.weights.ssp126.2050]]="","",Table1[[#This Row],[mangrove.weights.ssp126.2050]]*Table1[[#This Row],[mangrove.mn.ssp126.2050]])</f>
        <v>3.260657583972765</v>
      </c>
      <c r="V397" s="7">
        <f t="shared" si="36"/>
        <v>0.57540975606129108</v>
      </c>
      <c r="W397" s="5">
        <v>0.58036446749128523</v>
      </c>
      <c r="X397" s="5">
        <v>7.2605498261364386E-3</v>
      </c>
      <c r="Y397" s="6">
        <f>IF(Table1[[#This Row],[seagrass.mn.ssp126.2100]]="", "", (Table1[[#This Row],[seagrass.sd.ssp126.2100]]/Table1[[#This Row],[seagrass.mn.ssp126.2100]])^-1)</f>
        <v>79.933955607892983</v>
      </c>
      <c r="Z397" s="6">
        <f>IF(Table1[[#This Row],[seagrass.weights.ssp126.2100]]="","", Table1[[#This Row],[seagrass.weights.ssp126.2100]]*Table1[[#This Row],[seagrass.mn.ssp126.2100]])</f>
        <v>46.390827580846846</v>
      </c>
      <c r="AA397" s="5">
        <v>0.5747411015720435</v>
      </c>
      <c r="AB397" s="5">
        <v>1.06117800335878E-2</v>
      </c>
      <c r="AC397" s="6">
        <f>IF(Table1[[#This Row],[corals.mn.ssp126.2100]]="","",(Table1[[#This Row],[corals.sd.ssp126.2100]]/Table1[[#This Row],[corals.mn.ssp126.2100]])^-1)</f>
        <v>54.160668592159453</v>
      </c>
      <c r="AD397" s="6">
        <f>IF( Table1[[#This Row],[Coral.weights.ssp126.2100]]="","", Table1[[#This Row],[Coral.weights.ssp126.2100]]*Table1[[#This Row],[corals.mn.ssp126.2100]])</f>
        <v>31.128362328536102</v>
      </c>
      <c r="AE397" s="5">
        <v>0.50625489329303153</v>
      </c>
      <c r="AF397" s="5">
        <v>7.6980968696268942E-2</v>
      </c>
      <c r="AG397" s="8">
        <f>IF(Table1[[#This Row],[mangrove.mn.ssp126.2100]]="","",(Table1[[#This Row],[mangrove.sd.ssp126.2100]]/Table1[[#This Row],[mangrove.mn.ssp126.2100]])^-1)</f>
        <v>6.5763642867430985</v>
      </c>
      <c r="AH397" s="6">
        <f>IF(Table1[[#This Row],[mangrove.weights.ssp126.2100]]="","",Table1[[#This Row],[mangrove.weights.ssp126.2100]]*Table1[[#This Row],[mangrove.mn.ssp126.2100]])</f>
        <v>3.3293166002412309</v>
      </c>
      <c r="AI397" s="7">
        <f t="shared" si="37"/>
        <v>0.57473475788657902</v>
      </c>
      <c r="AJ397" s="5">
        <v>0.54434562008858811</v>
      </c>
      <c r="AK397" s="5">
        <v>9.6890895345190485E-3</v>
      </c>
      <c r="AL397" s="6">
        <f>IF(Table1[[#This Row],[seagrass.mn.ssp245.2050]]="","",(Table1[[#This Row],[seagrass.sd.ssp245.2050]]/Table1[[#This Row],[seagrass.mn.ssp245.2050]])^-1)</f>
        <v>56.181297339575941</v>
      </c>
      <c r="AM397" s="6">
        <f>IF(Table1[[#This Row],[seagrass.weights.ssp245.2050]]="","",Table1[[#This Row],[seagrass.weights.ssp245.2050]]*Table1[[#This Row],[seagrass.mn.ssp245.2050]])</f>
        <v>30.582043137692811</v>
      </c>
      <c r="AN397" s="5">
        <v>0.54491086840194836</v>
      </c>
      <c r="AO397" s="5">
        <v>7.3043927348463112E-3</v>
      </c>
      <c r="AP397" s="6">
        <f>(Table1[[#This Row],[corals.sd.ssp245.2050]]/Table1[[#This Row],[corals.mn.ssp245.2050]])^-1</f>
        <v>74.600434037780914</v>
      </c>
      <c r="AQ397" s="6">
        <f>Table1[[#This Row],[coral.weights.ssp245.2050]]*Table1[[#This Row],[corals.mn.ssp245.2050]]</f>
        <v>40.650587294689466</v>
      </c>
      <c r="AR397" s="5">
        <v>0.48235304125335249</v>
      </c>
      <c r="AS397" s="5">
        <v>5.6524998735800067E-2</v>
      </c>
      <c r="AT397" s="8">
        <f>(Table1[[#This Row],[mangrove.sd.ssp245.2050]]/Table1[[#This Row],[mangrove.mn.ssp245.2050]])^-1</f>
        <v>8.5334462988294515</v>
      </c>
      <c r="AU397" s="8">
        <f>Table1[[#This Row],[mangrove.mn.ssp245.2050]]*Table1[[#This Row],[mangrove.weights.ssp245.2050]]</f>
        <v>4.1161337746125506</v>
      </c>
      <c r="AV397" s="7">
        <f t="shared" si="38"/>
        <v>0.54085107928534404</v>
      </c>
      <c r="AW397" s="5">
        <v>0.54229827179448398</v>
      </c>
      <c r="AX397" s="5">
        <v>1.062981268198504E-2</v>
      </c>
      <c r="AY397" s="6">
        <f>(Table1[[#This Row],[seagrass.sd.ssp245.2100]]/Table1[[#This Row],[seagrass.mn.ssp245.2100]])^-1</f>
        <v>51.016728894343387</v>
      </c>
      <c r="AZ397" s="6">
        <f>Table1[[#This Row],[seagrass.weights.ssp245.2100]]*Table1[[#This Row],[seagrass.mn.ssp245.2100]]</f>
        <v>27.666283912010133</v>
      </c>
      <c r="BA397" s="5">
        <v>0.54749887584001855</v>
      </c>
      <c r="BB397" s="5">
        <v>7.3313233762003294E-3</v>
      </c>
      <c r="BC397" s="8">
        <f>(Table1[[#This Row],[corals.sd.ssp245.2100]]/Table1[[#This Row],[corals.mn.ssp245.2100]])^-1</f>
        <v>74.679406124324544</v>
      </c>
      <c r="BD397" s="8">
        <f>Table1[[#This Row],[corals.weights.ssp245.2100]]*Table1[[#This Row],[corals.mn.ssp245.2100]]</f>
        <v>40.886890901467886</v>
      </c>
      <c r="BE397" s="5">
        <v>0.48365151365464543</v>
      </c>
      <c r="BF397" s="5">
        <v>5.6397315125922387E-2</v>
      </c>
      <c r="BG397" s="6">
        <f>(Table1[[#This Row],[mangrove.sd.ssp245.2100]]/Table1[[#This Row],[mangrove.mn.ssp245.2100]])^-1</f>
        <v>8.5757896909588958</v>
      </c>
      <c r="BH397" s="6">
        <f>Table1[[#This Row],[mangrove.weights.ssp245.2100]]*Table1[[#This Row],[mangrove.mn.ssp245.2100]]</f>
        <v>4.147693664816174</v>
      </c>
      <c r="BI397" s="7">
        <f t="shared" si="39"/>
        <v>0.54144504620392764</v>
      </c>
      <c r="BJ397" s="5">
        <v>0.56878285496819281</v>
      </c>
      <c r="BK397" s="5">
        <v>7.0724899938858559E-3</v>
      </c>
      <c r="BL397" s="6">
        <f>(Table1[[#This Row],[seagrass.sd.ssp370.2050]]/Table1[[#This Row],[seagrass.mn.ssp370.2050]])^-1</f>
        <v>80.421867752362132</v>
      </c>
      <c r="BM397" s="6">
        <f>Table1[[#This Row],[seagrass.mn.ssp370.2050]]*Table1[[#This Row],[seagrass.weights.ssp370.2050]]</f>
        <v>45.74257954206297</v>
      </c>
      <c r="BN397" s="5">
        <v>0.5753782767801624</v>
      </c>
      <c r="BO397" s="5">
        <v>5.7957956714205991E-3</v>
      </c>
      <c r="BP397" s="6">
        <f>(Table1[[#This Row],[corals.sd.ssp370.2050]]/Table1[[#This Row],[corals.mn.ssp370.2050]])^-1</f>
        <v>99.275114134438127</v>
      </c>
      <c r="BQ397" s="6">
        <f>Table1[[#This Row],[corals.weights.ssp370.2050]]*Table1[[#This Row],[corals.mn.ssp370.2050]]</f>
        <v>57.12074409782695</v>
      </c>
      <c r="BR397" s="5">
        <v>0.48387598602796128</v>
      </c>
      <c r="BS397" s="5">
        <v>5.78143479978529E-2</v>
      </c>
      <c r="BT397" s="6">
        <f>(Table1[[#This Row],[mangrove.sd.ssp370.2050]]/Table1[[#This Row],[mangrove.mn.ssp370.2050]])^-1</f>
        <v>8.3694792518620353</v>
      </c>
      <c r="BU397" s="6">
        <f>Table1[[#This Row],[mangrove.weights.ssp370.2050]]*Table1[[#This Row],[mangrove.mn.ssp370.2050]]</f>
        <v>4.0497900255353061</v>
      </c>
      <c r="BV397" s="7">
        <f t="shared" si="40"/>
        <v>0.56848580559293704</v>
      </c>
      <c r="BW397" s="5">
        <v>0.56878285496819281</v>
      </c>
      <c r="BX397" s="5">
        <v>7.0724899938858559E-3</v>
      </c>
      <c r="BY397" s="8">
        <f>(Table1[[#This Row],[seagrass.sd.ssp370.2100]]/Table1[[#This Row],[seagrass.mn.ssp370.2100]])^-1</f>
        <v>80.421867752362132</v>
      </c>
      <c r="BZ397" s="8">
        <f>Table1[[#This Row],[seagrass.imp.ssp370.2100]]*Table1[[#This Row],[seagrass.mn.ssp370.2100]]</f>
        <v>45.74257954206297</v>
      </c>
      <c r="CA397" s="5">
        <v>0.5753782767801624</v>
      </c>
      <c r="CB397" s="5">
        <v>5.7957956714205991E-3</v>
      </c>
      <c r="CC397" s="8">
        <f>(Table1[[#This Row],[corals.sd.ssp370.2100]]/Table1[[#This Row],[corals.mn.ssp370.2100]])^-1</f>
        <v>99.275114134438127</v>
      </c>
      <c r="CD397" s="8">
        <f>Table1[[#This Row],[corals.weights.ssp370.2100]]*Table1[[#This Row],[corals.mn.ssp370.2100]]</f>
        <v>57.12074409782695</v>
      </c>
      <c r="CE397" s="5">
        <v>0.48251699549144711</v>
      </c>
      <c r="CF397" s="5">
        <v>6.1647426517408788E-2</v>
      </c>
      <c r="CG397" s="12">
        <f>(Table1[[#This Row],[mangrove.sd.ssp370.2100]]/Table1[[#This Row],[mangrove.mn.ssp370.2100]])^-1</f>
        <v>7.8270419829315641</v>
      </c>
      <c r="CH397" s="17">
        <f>Table1[[#This Row],[mangrove.weights.ssp370.2100]]*Table1[[#This Row],[mangrove.mn.ssp370.2100]]</f>
        <v>3.7766807811895569</v>
      </c>
      <c r="CI397" s="9">
        <f t="shared" si="41"/>
        <v>0.56867382760066831</v>
      </c>
      <c r="CJ397" s="5"/>
      <c r="CL397" s="5"/>
      <c r="CM397" s="5"/>
      <c r="CP397" s="5"/>
      <c r="CT397" s="5"/>
    </row>
    <row r="398" spans="1:98" x14ac:dyDescent="0.25">
      <c r="A398" s="5" t="s">
        <v>441</v>
      </c>
      <c r="B398" s="5">
        <v>40.83934</v>
      </c>
      <c r="C398" s="5">
        <v>-10.821102</v>
      </c>
      <c r="E398" s="5">
        <v>0</v>
      </c>
      <c r="G398" s="5">
        <v>0</v>
      </c>
      <c r="I398" s="5">
        <v>0</v>
      </c>
      <c r="L398" s="6" t="str">
        <f>IF(Table1[[#This Row],[seagrass.mn.ssp126.2050]]="","",(Table1[[#This Row],[seagrass.sd.ssp126.2050]]/Table1[[#This Row],[seagrass.mn.ssp126.2050]])^-1)</f>
        <v/>
      </c>
      <c r="M398" s="6" t="str">
        <f>IF(Table1[[#This Row],[seagrass.weights.ssp126.2050]]="","",Table1[[#This Row],[seagrass.weights.ssp126.2050]]*Table1[[#This Row],[seagrass.mn.ssp126.2050]])</f>
        <v/>
      </c>
      <c r="P398" s="6" t="str">
        <f>IF(Table1[[#This Row],[corals.mn.ssp126.2050]]="","",(Table1[[#This Row],[corals.sd.ssp126.2050]]/Table1[[#This Row],[corals.mn.ssp126.2050]])^-1)</f>
        <v/>
      </c>
      <c r="Q398" s="6" t="str">
        <f>IF(Table1[[#This Row],[coral.weights.ssp126.2050]]="","",Table1[[#This Row],[coral.weights.ssp126.2050]]*Table1[[#This Row],[corals.mn.ssp126.2050]])</f>
        <v/>
      </c>
      <c r="T398" s="6" t="str">
        <f>IF(Table1[[#This Row],[mangrove.mn.ssp126.2050]]="","",(Table1[[#This Row],[mangrove.sd.ssp126.2050]]/Table1[[#This Row],[mangrove.mn.ssp126.2050]])^-1)</f>
        <v/>
      </c>
      <c r="U398" s="6" t="str">
        <f>IF(Table1[[#This Row],[mangrove.weights.ssp126.2050]]="","",Table1[[#This Row],[mangrove.weights.ssp126.2050]]*Table1[[#This Row],[mangrove.mn.ssp126.2050]])</f>
        <v/>
      </c>
      <c r="V398" s="7" t="e">
        <f t="shared" si="36"/>
        <v>#DIV/0!</v>
      </c>
      <c r="Y398" s="6" t="str">
        <f>IF(Table1[[#This Row],[seagrass.mn.ssp126.2100]]="", "", (Table1[[#This Row],[seagrass.sd.ssp126.2100]]/Table1[[#This Row],[seagrass.mn.ssp126.2100]])^-1)</f>
        <v/>
      </c>
      <c r="Z398" s="6" t="str">
        <f>IF(Table1[[#This Row],[seagrass.weights.ssp126.2100]]="","", Table1[[#This Row],[seagrass.weights.ssp126.2100]]*Table1[[#This Row],[seagrass.mn.ssp126.2100]])</f>
        <v/>
      </c>
      <c r="AC398" s="6" t="str">
        <f>IF(Table1[[#This Row],[corals.mn.ssp126.2100]]="","",(Table1[[#This Row],[corals.sd.ssp126.2100]]/Table1[[#This Row],[corals.mn.ssp126.2100]])^-1)</f>
        <v/>
      </c>
      <c r="AD398" s="6" t="str">
        <f>IF( Table1[[#This Row],[Coral.weights.ssp126.2100]]="","", Table1[[#This Row],[Coral.weights.ssp126.2100]]*Table1[[#This Row],[corals.mn.ssp126.2100]])</f>
        <v/>
      </c>
      <c r="AG398" s="8" t="str">
        <f>IF(Table1[[#This Row],[mangrove.mn.ssp126.2100]]="","",(Table1[[#This Row],[mangrove.sd.ssp126.2100]]/Table1[[#This Row],[mangrove.mn.ssp126.2100]])^-1)</f>
        <v/>
      </c>
      <c r="AH398" s="6" t="str">
        <f>IF(Table1[[#This Row],[mangrove.weights.ssp126.2100]]="","",Table1[[#This Row],[mangrove.weights.ssp126.2100]]*Table1[[#This Row],[mangrove.mn.ssp126.2100]])</f>
        <v/>
      </c>
      <c r="AI398" s="7" t="e">
        <f t="shared" si="37"/>
        <v>#DIV/0!</v>
      </c>
      <c r="AL398" s="6" t="str">
        <f>IF(Table1[[#This Row],[seagrass.mn.ssp245.2050]]="","",(Table1[[#This Row],[seagrass.sd.ssp245.2050]]/Table1[[#This Row],[seagrass.mn.ssp245.2050]])^-1)</f>
        <v/>
      </c>
      <c r="AM398" s="6" t="str">
        <f>IF(Table1[[#This Row],[seagrass.weights.ssp245.2050]]="","",Table1[[#This Row],[seagrass.weights.ssp245.2050]]*Table1[[#This Row],[seagrass.mn.ssp245.2050]])</f>
        <v/>
      </c>
      <c r="AS398" s="5"/>
      <c r="AT398" s="8"/>
      <c r="AU398" s="8"/>
      <c r="AV398" s="7" t="e">
        <f t="shared" si="38"/>
        <v>#DIV/0!</v>
      </c>
      <c r="AX398" s="5"/>
      <c r="AY398" s="6"/>
      <c r="AZ398" s="6"/>
      <c r="BB398" s="5"/>
      <c r="BC398" s="8"/>
      <c r="BD398" s="8"/>
      <c r="BE398" s="5"/>
      <c r="BF398" s="5"/>
      <c r="BG398" s="6"/>
      <c r="BH398" s="6"/>
      <c r="BI398" s="7" t="e">
        <f t="shared" si="39"/>
        <v>#DIV/0!</v>
      </c>
      <c r="BK398" s="5"/>
      <c r="BL398" s="6"/>
      <c r="BM398" s="6"/>
      <c r="BO398" s="5"/>
      <c r="BP398" s="6"/>
      <c r="BQ398" s="6"/>
      <c r="BR398" s="5"/>
      <c r="BS398" s="5"/>
      <c r="BT398" s="6"/>
      <c r="BU398" s="6"/>
      <c r="BV398" s="7" t="e">
        <f t="shared" si="40"/>
        <v>#DIV/0!</v>
      </c>
      <c r="BX398" s="5"/>
      <c r="BY398" s="8"/>
      <c r="BZ398" s="8"/>
      <c r="CA398" s="5"/>
      <c r="CB398" s="5"/>
      <c r="CC398" s="8"/>
      <c r="CD398" s="8"/>
      <c r="CE398" s="5"/>
      <c r="CF398" s="5"/>
      <c r="CG398" s="12"/>
      <c r="CH398" s="17"/>
      <c r="CI398" s="9" t="e">
        <f t="shared" si="41"/>
        <v>#DIV/0!</v>
      </c>
      <c r="CJ398" s="5"/>
      <c r="CL398" s="5"/>
      <c r="CM398" s="5"/>
      <c r="CP398" s="5"/>
      <c r="CT398" s="5"/>
    </row>
    <row r="399" spans="1:98" x14ac:dyDescent="0.25">
      <c r="A399" s="5" t="s">
        <v>442</v>
      </c>
      <c r="B399" s="5">
        <v>43.33934</v>
      </c>
      <c r="C399" s="5">
        <v>-11.071102</v>
      </c>
      <c r="E399" s="5">
        <v>0</v>
      </c>
      <c r="G399" s="5">
        <v>0</v>
      </c>
      <c r="I399" s="5">
        <v>0</v>
      </c>
      <c r="L399" s="6" t="str">
        <f>IF(Table1[[#This Row],[seagrass.mn.ssp126.2050]]="","",(Table1[[#This Row],[seagrass.sd.ssp126.2050]]/Table1[[#This Row],[seagrass.mn.ssp126.2050]])^-1)</f>
        <v/>
      </c>
      <c r="M399" s="6" t="str">
        <f>IF(Table1[[#This Row],[seagrass.weights.ssp126.2050]]="","",Table1[[#This Row],[seagrass.weights.ssp126.2050]]*Table1[[#This Row],[seagrass.mn.ssp126.2050]])</f>
        <v/>
      </c>
      <c r="P399" s="6" t="str">
        <f>IF(Table1[[#This Row],[corals.mn.ssp126.2050]]="","",(Table1[[#This Row],[corals.sd.ssp126.2050]]/Table1[[#This Row],[corals.mn.ssp126.2050]])^-1)</f>
        <v/>
      </c>
      <c r="Q399" s="6" t="str">
        <f>IF(Table1[[#This Row],[coral.weights.ssp126.2050]]="","",Table1[[#This Row],[coral.weights.ssp126.2050]]*Table1[[#This Row],[corals.mn.ssp126.2050]])</f>
        <v/>
      </c>
      <c r="T399" s="6" t="str">
        <f>IF(Table1[[#This Row],[mangrove.mn.ssp126.2050]]="","",(Table1[[#This Row],[mangrove.sd.ssp126.2050]]/Table1[[#This Row],[mangrove.mn.ssp126.2050]])^-1)</f>
        <v/>
      </c>
      <c r="U399" s="6" t="str">
        <f>IF(Table1[[#This Row],[mangrove.weights.ssp126.2050]]="","",Table1[[#This Row],[mangrove.weights.ssp126.2050]]*Table1[[#This Row],[mangrove.mn.ssp126.2050]])</f>
        <v/>
      </c>
      <c r="V399" s="7" t="e">
        <f t="shared" si="36"/>
        <v>#DIV/0!</v>
      </c>
      <c r="Y399" s="6" t="str">
        <f>IF(Table1[[#This Row],[seagrass.mn.ssp126.2100]]="", "", (Table1[[#This Row],[seagrass.sd.ssp126.2100]]/Table1[[#This Row],[seagrass.mn.ssp126.2100]])^-1)</f>
        <v/>
      </c>
      <c r="Z399" s="6" t="str">
        <f>IF(Table1[[#This Row],[seagrass.weights.ssp126.2100]]="","", Table1[[#This Row],[seagrass.weights.ssp126.2100]]*Table1[[#This Row],[seagrass.mn.ssp126.2100]])</f>
        <v/>
      </c>
      <c r="AC399" s="6" t="str">
        <f>IF(Table1[[#This Row],[corals.mn.ssp126.2100]]="","",(Table1[[#This Row],[corals.sd.ssp126.2100]]/Table1[[#This Row],[corals.mn.ssp126.2100]])^-1)</f>
        <v/>
      </c>
      <c r="AD399" s="6" t="str">
        <f>IF( Table1[[#This Row],[Coral.weights.ssp126.2100]]="","", Table1[[#This Row],[Coral.weights.ssp126.2100]]*Table1[[#This Row],[corals.mn.ssp126.2100]])</f>
        <v/>
      </c>
      <c r="AG399" s="8" t="str">
        <f>IF(Table1[[#This Row],[mangrove.mn.ssp126.2100]]="","",(Table1[[#This Row],[mangrove.sd.ssp126.2100]]/Table1[[#This Row],[mangrove.mn.ssp126.2100]])^-1)</f>
        <v/>
      </c>
      <c r="AH399" s="6" t="str">
        <f>IF(Table1[[#This Row],[mangrove.weights.ssp126.2100]]="","",Table1[[#This Row],[mangrove.weights.ssp126.2100]]*Table1[[#This Row],[mangrove.mn.ssp126.2100]])</f>
        <v/>
      </c>
      <c r="AI399" s="7" t="e">
        <f t="shared" si="37"/>
        <v>#DIV/0!</v>
      </c>
      <c r="AL399" s="6" t="str">
        <f>IF(Table1[[#This Row],[seagrass.mn.ssp245.2050]]="","",(Table1[[#This Row],[seagrass.sd.ssp245.2050]]/Table1[[#This Row],[seagrass.mn.ssp245.2050]])^-1)</f>
        <v/>
      </c>
      <c r="AM399" s="6" t="str">
        <f>IF(Table1[[#This Row],[seagrass.weights.ssp245.2050]]="","",Table1[[#This Row],[seagrass.weights.ssp245.2050]]*Table1[[#This Row],[seagrass.mn.ssp245.2050]])</f>
        <v/>
      </c>
      <c r="AS399" s="5"/>
      <c r="AT399" s="8"/>
      <c r="AU399" s="8"/>
      <c r="AV399" s="7" t="e">
        <f t="shared" si="38"/>
        <v>#DIV/0!</v>
      </c>
      <c r="AX399" s="5"/>
      <c r="AY399" s="6"/>
      <c r="AZ399" s="6"/>
      <c r="BB399" s="5"/>
      <c r="BC399" s="8"/>
      <c r="BD399" s="8"/>
      <c r="BE399" s="5"/>
      <c r="BF399" s="5"/>
      <c r="BG399" s="6"/>
      <c r="BH399" s="6"/>
      <c r="BI399" s="7" t="e">
        <f t="shared" si="39"/>
        <v>#DIV/0!</v>
      </c>
      <c r="BK399" s="5"/>
      <c r="BL399" s="6"/>
      <c r="BM399" s="6"/>
      <c r="BO399" s="5"/>
      <c r="BP399" s="6"/>
      <c r="BQ399" s="6"/>
      <c r="BR399" s="5"/>
      <c r="BS399" s="5"/>
      <c r="BT399" s="6"/>
      <c r="BU399" s="6"/>
      <c r="BV399" s="7" t="e">
        <f t="shared" si="40"/>
        <v>#DIV/0!</v>
      </c>
      <c r="BX399" s="5"/>
      <c r="BY399" s="8"/>
      <c r="BZ399" s="8"/>
      <c r="CA399" s="5"/>
      <c r="CB399" s="5"/>
      <c r="CC399" s="8"/>
      <c r="CD399" s="8"/>
      <c r="CE399" s="5"/>
      <c r="CF399" s="5"/>
      <c r="CG399" s="12"/>
      <c r="CH399" s="17"/>
      <c r="CI399" s="9" t="e">
        <f t="shared" si="41"/>
        <v>#DIV/0!</v>
      </c>
      <c r="CJ399" s="5"/>
      <c r="CL399" s="5"/>
      <c r="CM399" s="5"/>
      <c r="CP399" s="5"/>
      <c r="CT399" s="5"/>
    </row>
    <row r="400" spans="1:98" x14ac:dyDescent="0.25">
      <c r="A400" s="5" t="s">
        <v>443</v>
      </c>
      <c r="B400" s="5">
        <v>43.58934</v>
      </c>
      <c r="C400" s="5">
        <v>-11.071102</v>
      </c>
      <c r="E400" s="5">
        <v>0</v>
      </c>
      <c r="G400" s="5">
        <v>0</v>
      </c>
      <c r="I400" s="5">
        <v>0</v>
      </c>
      <c r="L400" s="6" t="str">
        <f>IF(Table1[[#This Row],[seagrass.mn.ssp126.2050]]="","",(Table1[[#This Row],[seagrass.sd.ssp126.2050]]/Table1[[#This Row],[seagrass.mn.ssp126.2050]])^-1)</f>
        <v/>
      </c>
      <c r="M400" s="6" t="str">
        <f>IF(Table1[[#This Row],[seagrass.weights.ssp126.2050]]="","",Table1[[#This Row],[seagrass.weights.ssp126.2050]]*Table1[[#This Row],[seagrass.mn.ssp126.2050]])</f>
        <v/>
      </c>
      <c r="P400" s="6" t="str">
        <f>IF(Table1[[#This Row],[corals.mn.ssp126.2050]]="","",(Table1[[#This Row],[corals.sd.ssp126.2050]]/Table1[[#This Row],[corals.mn.ssp126.2050]])^-1)</f>
        <v/>
      </c>
      <c r="Q400" s="6" t="str">
        <f>IF(Table1[[#This Row],[coral.weights.ssp126.2050]]="","",Table1[[#This Row],[coral.weights.ssp126.2050]]*Table1[[#This Row],[corals.mn.ssp126.2050]])</f>
        <v/>
      </c>
      <c r="T400" s="6" t="str">
        <f>IF(Table1[[#This Row],[mangrove.mn.ssp126.2050]]="","",(Table1[[#This Row],[mangrove.sd.ssp126.2050]]/Table1[[#This Row],[mangrove.mn.ssp126.2050]])^-1)</f>
        <v/>
      </c>
      <c r="U400" s="6" t="str">
        <f>IF(Table1[[#This Row],[mangrove.weights.ssp126.2050]]="","",Table1[[#This Row],[mangrove.weights.ssp126.2050]]*Table1[[#This Row],[mangrove.mn.ssp126.2050]])</f>
        <v/>
      </c>
      <c r="V400" s="7" t="e">
        <f t="shared" si="36"/>
        <v>#DIV/0!</v>
      </c>
      <c r="Y400" s="6" t="str">
        <f>IF(Table1[[#This Row],[seagrass.mn.ssp126.2100]]="", "", (Table1[[#This Row],[seagrass.sd.ssp126.2100]]/Table1[[#This Row],[seagrass.mn.ssp126.2100]])^-1)</f>
        <v/>
      </c>
      <c r="Z400" s="6" t="str">
        <f>IF(Table1[[#This Row],[seagrass.weights.ssp126.2100]]="","", Table1[[#This Row],[seagrass.weights.ssp126.2100]]*Table1[[#This Row],[seagrass.mn.ssp126.2100]])</f>
        <v/>
      </c>
      <c r="AC400" s="6" t="str">
        <f>IF(Table1[[#This Row],[corals.mn.ssp126.2100]]="","",(Table1[[#This Row],[corals.sd.ssp126.2100]]/Table1[[#This Row],[corals.mn.ssp126.2100]])^-1)</f>
        <v/>
      </c>
      <c r="AD400" s="6" t="str">
        <f>IF( Table1[[#This Row],[Coral.weights.ssp126.2100]]="","", Table1[[#This Row],[Coral.weights.ssp126.2100]]*Table1[[#This Row],[corals.mn.ssp126.2100]])</f>
        <v/>
      </c>
      <c r="AG400" s="8" t="str">
        <f>IF(Table1[[#This Row],[mangrove.mn.ssp126.2100]]="","",(Table1[[#This Row],[mangrove.sd.ssp126.2100]]/Table1[[#This Row],[mangrove.mn.ssp126.2100]])^-1)</f>
        <v/>
      </c>
      <c r="AH400" s="6" t="str">
        <f>IF(Table1[[#This Row],[mangrove.weights.ssp126.2100]]="","",Table1[[#This Row],[mangrove.weights.ssp126.2100]]*Table1[[#This Row],[mangrove.mn.ssp126.2100]])</f>
        <v/>
      </c>
      <c r="AI400" s="7" t="e">
        <f t="shared" si="37"/>
        <v>#DIV/0!</v>
      </c>
      <c r="AL400" s="6" t="str">
        <f>IF(Table1[[#This Row],[seagrass.mn.ssp245.2050]]="","",(Table1[[#This Row],[seagrass.sd.ssp245.2050]]/Table1[[#This Row],[seagrass.mn.ssp245.2050]])^-1)</f>
        <v/>
      </c>
      <c r="AM400" s="6" t="str">
        <f>IF(Table1[[#This Row],[seagrass.weights.ssp245.2050]]="","",Table1[[#This Row],[seagrass.weights.ssp245.2050]]*Table1[[#This Row],[seagrass.mn.ssp245.2050]])</f>
        <v/>
      </c>
      <c r="AS400" s="5"/>
      <c r="AT400" s="8"/>
      <c r="AU400" s="8"/>
      <c r="AV400" s="7" t="e">
        <f t="shared" si="38"/>
        <v>#DIV/0!</v>
      </c>
      <c r="AX400" s="5"/>
      <c r="AY400" s="6"/>
      <c r="AZ400" s="6"/>
      <c r="BB400" s="5"/>
      <c r="BC400" s="8"/>
      <c r="BD400" s="8"/>
      <c r="BE400" s="5"/>
      <c r="BF400" s="5"/>
      <c r="BG400" s="6"/>
      <c r="BH400" s="6"/>
      <c r="BI400" s="7" t="e">
        <f t="shared" si="39"/>
        <v>#DIV/0!</v>
      </c>
      <c r="BK400" s="5"/>
      <c r="BL400" s="6"/>
      <c r="BM400" s="6"/>
      <c r="BO400" s="5"/>
      <c r="BP400" s="6"/>
      <c r="BQ400" s="6"/>
      <c r="BR400" s="5"/>
      <c r="BS400" s="5"/>
      <c r="BT400" s="6"/>
      <c r="BU400" s="6"/>
      <c r="BV400" s="7" t="e">
        <f t="shared" si="40"/>
        <v>#DIV/0!</v>
      </c>
      <c r="BX400" s="5"/>
      <c r="BY400" s="8"/>
      <c r="BZ400" s="8"/>
      <c r="CA400" s="5"/>
      <c r="CB400" s="5"/>
      <c r="CC400" s="8"/>
      <c r="CD400" s="8"/>
      <c r="CE400" s="5"/>
      <c r="CF400" s="5"/>
      <c r="CG400" s="12"/>
      <c r="CH400" s="17"/>
      <c r="CI400" s="9" t="e">
        <f t="shared" si="41"/>
        <v>#DIV/0!</v>
      </c>
      <c r="CJ400" s="5"/>
      <c r="CL400" s="5"/>
      <c r="CM400" s="5"/>
      <c r="CP400" s="5"/>
      <c r="CT400" s="5"/>
    </row>
    <row r="401" spans="1:98" x14ac:dyDescent="0.25">
      <c r="A401" s="5" t="s">
        <v>444</v>
      </c>
      <c r="B401" s="5">
        <v>40.08934</v>
      </c>
      <c r="C401" s="5">
        <v>-11.071102</v>
      </c>
      <c r="E401" s="5">
        <v>0</v>
      </c>
      <c r="G401" s="5">
        <v>0</v>
      </c>
      <c r="I401" s="5">
        <v>0</v>
      </c>
      <c r="L401" s="6" t="str">
        <f>IF(Table1[[#This Row],[seagrass.mn.ssp126.2050]]="","",(Table1[[#This Row],[seagrass.sd.ssp126.2050]]/Table1[[#This Row],[seagrass.mn.ssp126.2050]])^-1)</f>
        <v/>
      </c>
      <c r="M401" s="6" t="str">
        <f>IF(Table1[[#This Row],[seagrass.weights.ssp126.2050]]="","",Table1[[#This Row],[seagrass.weights.ssp126.2050]]*Table1[[#This Row],[seagrass.mn.ssp126.2050]])</f>
        <v/>
      </c>
      <c r="P401" s="6" t="str">
        <f>IF(Table1[[#This Row],[corals.mn.ssp126.2050]]="","",(Table1[[#This Row],[corals.sd.ssp126.2050]]/Table1[[#This Row],[corals.mn.ssp126.2050]])^-1)</f>
        <v/>
      </c>
      <c r="Q401" s="6" t="str">
        <f>IF(Table1[[#This Row],[coral.weights.ssp126.2050]]="","",Table1[[#This Row],[coral.weights.ssp126.2050]]*Table1[[#This Row],[corals.mn.ssp126.2050]])</f>
        <v/>
      </c>
      <c r="T401" s="6" t="str">
        <f>IF(Table1[[#This Row],[mangrove.mn.ssp126.2050]]="","",(Table1[[#This Row],[mangrove.sd.ssp126.2050]]/Table1[[#This Row],[mangrove.mn.ssp126.2050]])^-1)</f>
        <v/>
      </c>
      <c r="U401" s="6" t="str">
        <f>IF(Table1[[#This Row],[mangrove.weights.ssp126.2050]]="","",Table1[[#This Row],[mangrove.weights.ssp126.2050]]*Table1[[#This Row],[mangrove.mn.ssp126.2050]])</f>
        <v/>
      </c>
      <c r="V401" s="7" t="e">
        <f t="shared" si="36"/>
        <v>#DIV/0!</v>
      </c>
      <c r="Y401" s="6" t="str">
        <f>IF(Table1[[#This Row],[seagrass.mn.ssp126.2100]]="", "", (Table1[[#This Row],[seagrass.sd.ssp126.2100]]/Table1[[#This Row],[seagrass.mn.ssp126.2100]])^-1)</f>
        <v/>
      </c>
      <c r="Z401" s="6" t="str">
        <f>IF(Table1[[#This Row],[seagrass.weights.ssp126.2100]]="","", Table1[[#This Row],[seagrass.weights.ssp126.2100]]*Table1[[#This Row],[seagrass.mn.ssp126.2100]])</f>
        <v/>
      </c>
      <c r="AC401" s="6" t="str">
        <f>IF(Table1[[#This Row],[corals.mn.ssp126.2100]]="","",(Table1[[#This Row],[corals.sd.ssp126.2100]]/Table1[[#This Row],[corals.mn.ssp126.2100]])^-1)</f>
        <v/>
      </c>
      <c r="AD401" s="6" t="str">
        <f>IF( Table1[[#This Row],[Coral.weights.ssp126.2100]]="","", Table1[[#This Row],[Coral.weights.ssp126.2100]]*Table1[[#This Row],[corals.mn.ssp126.2100]])</f>
        <v/>
      </c>
      <c r="AG401" s="8" t="str">
        <f>IF(Table1[[#This Row],[mangrove.mn.ssp126.2100]]="","",(Table1[[#This Row],[mangrove.sd.ssp126.2100]]/Table1[[#This Row],[mangrove.mn.ssp126.2100]])^-1)</f>
        <v/>
      </c>
      <c r="AH401" s="6" t="str">
        <f>IF(Table1[[#This Row],[mangrove.weights.ssp126.2100]]="","",Table1[[#This Row],[mangrove.weights.ssp126.2100]]*Table1[[#This Row],[mangrove.mn.ssp126.2100]])</f>
        <v/>
      </c>
      <c r="AI401" s="7" t="e">
        <f t="shared" si="37"/>
        <v>#DIV/0!</v>
      </c>
      <c r="AL401" s="6" t="str">
        <f>IF(Table1[[#This Row],[seagrass.mn.ssp245.2050]]="","",(Table1[[#This Row],[seagrass.sd.ssp245.2050]]/Table1[[#This Row],[seagrass.mn.ssp245.2050]])^-1)</f>
        <v/>
      </c>
      <c r="AM401" s="6" t="str">
        <f>IF(Table1[[#This Row],[seagrass.weights.ssp245.2050]]="","",Table1[[#This Row],[seagrass.weights.ssp245.2050]]*Table1[[#This Row],[seagrass.mn.ssp245.2050]])</f>
        <v/>
      </c>
      <c r="AS401" s="5"/>
      <c r="AT401" s="8"/>
      <c r="AU401" s="8"/>
      <c r="AV401" s="7" t="e">
        <f t="shared" si="38"/>
        <v>#DIV/0!</v>
      </c>
      <c r="AX401" s="5"/>
      <c r="AY401" s="6"/>
      <c r="AZ401" s="6"/>
      <c r="BB401" s="5"/>
      <c r="BC401" s="8"/>
      <c r="BD401" s="8"/>
      <c r="BE401" s="5"/>
      <c r="BF401" s="5"/>
      <c r="BG401" s="6"/>
      <c r="BH401" s="6"/>
      <c r="BI401" s="7" t="e">
        <f t="shared" si="39"/>
        <v>#DIV/0!</v>
      </c>
      <c r="BK401" s="5"/>
      <c r="BL401" s="6"/>
      <c r="BM401" s="6"/>
      <c r="BO401" s="5"/>
      <c r="BP401" s="6"/>
      <c r="BQ401" s="6"/>
      <c r="BR401" s="5"/>
      <c r="BS401" s="5"/>
      <c r="BT401" s="6"/>
      <c r="BU401" s="6"/>
      <c r="BV401" s="7" t="e">
        <f t="shared" si="40"/>
        <v>#DIV/0!</v>
      </c>
      <c r="BX401" s="5"/>
      <c r="BY401" s="8"/>
      <c r="BZ401" s="8"/>
      <c r="CA401" s="5"/>
      <c r="CB401" s="5"/>
      <c r="CC401" s="8"/>
      <c r="CD401" s="8"/>
      <c r="CE401" s="5"/>
      <c r="CF401" s="5"/>
      <c r="CG401" s="12"/>
      <c r="CH401" s="17"/>
      <c r="CI401" s="9" t="e">
        <f t="shared" si="41"/>
        <v>#DIV/0!</v>
      </c>
      <c r="CJ401" s="5"/>
      <c r="CL401" s="5"/>
      <c r="CM401" s="5"/>
      <c r="CP401" s="5"/>
      <c r="CT401" s="5"/>
    </row>
    <row r="402" spans="1:98" x14ac:dyDescent="0.25">
      <c r="A402" s="5" t="s">
        <v>445</v>
      </c>
      <c r="B402" s="5">
        <v>40.33934</v>
      </c>
      <c r="C402" s="5">
        <v>-11.071102</v>
      </c>
      <c r="E402" s="5">
        <v>0</v>
      </c>
      <c r="G402" s="5">
        <v>0</v>
      </c>
      <c r="I402" s="5">
        <v>0</v>
      </c>
      <c r="L402" s="6" t="str">
        <f>IF(Table1[[#This Row],[seagrass.mn.ssp126.2050]]="","",(Table1[[#This Row],[seagrass.sd.ssp126.2050]]/Table1[[#This Row],[seagrass.mn.ssp126.2050]])^-1)</f>
        <v/>
      </c>
      <c r="M402" s="6" t="str">
        <f>IF(Table1[[#This Row],[seagrass.weights.ssp126.2050]]="","",Table1[[#This Row],[seagrass.weights.ssp126.2050]]*Table1[[#This Row],[seagrass.mn.ssp126.2050]])</f>
        <v/>
      </c>
      <c r="P402" s="6" t="str">
        <f>IF(Table1[[#This Row],[corals.mn.ssp126.2050]]="","",(Table1[[#This Row],[corals.sd.ssp126.2050]]/Table1[[#This Row],[corals.mn.ssp126.2050]])^-1)</f>
        <v/>
      </c>
      <c r="Q402" s="6" t="str">
        <f>IF(Table1[[#This Row],[coral.weights.ssp126.2050]]="","",Table1[[#This Row],[coral.weights.ssp126.2050]]*Table1[[#This Row],[corals.mn.ssp126.2050]])</f>
        <v/>
      </c>
      <c r="T402" s="6" t="str">
        <f>IF(Table1[[#This Row],[mangrove.mn.ssp126.2050]]="","",(Table1[[#This Row],[mangrove.sd.ssp126.2050]]/Table1[[#This Row],[mangrove.mn.ssp126.2050]])^-1)</f>
        <v/>
      </c>
      <c r="U402" s="6" t="str">
        <f>IF(Table1[[#This Row],[mangrove.weights.ssp126.2050]]="","",Table1[[#This Row],[mangrove.weights.ssp126.2050]]*Table1[[#This Row],[mangrove.mn.ssp126.2050]])</f>
        <v/>
      </c>
      <c r="V402" s="7" t="e">
        <f t="shared" si="36"/>
        <v>#DIV/0!</v>
      </c>
      <c r="Y402" s="6" t="str">
        <f>IF(Table1[[#This Row],[seagrass.mn.ssp126.2100]]="", "", (Table1[[#This Row],[seagrass.sd.ssp126.2100]]/Table1[[#This Row],[seagrass.mn.ssp126.2100]])^-1)</f>
        <v/>
      </c>
      <c r="Z402" s="6" t="str">
        <f>IF(Table1[[#This Row],[seagrass.weights.ssp126.2100]]="","", Table1[[#This Row],[seagrass.weights.ssp126.2100]]*Table1[[#This Row],[seagrass.mn.ssp126.2100]])</f>
        <v/>
      </c>
      <c r="AC402" s="6" t="str">
        <f>IF(Table1[[#This Row],[corals.mn.ssp126.2100]]="","",(Table1[[#This Row],[corals.sd.ssp126.2100]]/Table1[[#This Row],[corals.mn.ssp126.2100]])^-1)</f>
        <v/>
      </c>
      <c r="AD402" s="6" t="str">
        <f>IF( Table1[[#This Row],[Coral.weights.ssp126.2100]]="","", Table1[[#This Row],[Coral.weights.ssp126.2100]]*Table1[[#This Row],[corals.mn.ssp126.2100]])</f>
        <v/>
      </c>
      <c r="AG402" s="8" t="str">
        <f>IF(Table1[[#This Row],[mangrove.mn.ssp126.2100]]="","",(Table1[[#This Row],[mangrove.sd.ssp126.2100]]/Table1[[#This Row],[mangrove.mn.ssp126.2100]])^-1)</f>
        <v/>
      </c>
      <c r="AH402" s="6" t="str">
        <f>IF(Table1[[#This Row],[mangrove.weights.ssp126.2100]]="","",Table1[[#This Row],[mangrove.weights.ssp126.2100]]*Table1[[#This Row],[mangrove.mn.ssp126.2100]])</f>
        <v/>
      </c>
      <c r="AI402" s="7" t="e">
        <f t="shared" si="37"/>
        <v>#DIV/0!</v>
      </c>
      <c r="AL402" s="6" t="str">
        <f>IF(Table1[[#This Row],[seagrass.mn.ssp245.2050]]="","",(Table1[[#This Row],[seagrass.sd.ssp245.2050]]/Table1[[#This Row],[seagrass.mn.ssp245.2050]])^-1)</f>
        <v/>
      </c>
      <c r="AM402" s="6" t="str">
        <f>IF(Table1[[#This Row],[seagrass.weights.ssp245.2050]]="","",Table1[[#This Row],[seagrass.weights.ssp245.2050]]*Table1[[#This Row],[seagrass.mn.ssp245.2050]])</f>
        <v/>
      </c>
      <c r="AS402" s="5"/>
      <c r="AT402" s="8"/>
      <c r="AU402" s="8"/>
      <c r="AV402" s="7" t="e">
        <f t="shared" si="38"/>
        <v>#DIV/0!</v>
      </c>
      <c r="AX402" s="5"/>
      <c r="AY402" s="6"/>
      <c r="AZ402" s="6"/>
      <c r="BB402" s="5"/>
      <c r="BC402" s="8"/>
      <c r="BD402" s="8"/>
      <c r="BE402" s="5"/>
      <c r="BF402" s="5"/>
      <c r="BG402" s="6"/>
      <c r="BH402" s="6"/>
      <c r="BI402" s="7" t="e">
        <f t="shared" si="39"/>
        <v>#DIV/0!</v>
      </c>
      <c r="BK402" s="5"/>
      <c r="BL402" s="6"/>
      <c r="BM402" s="6"/>
      <c r="BO402" s="5"/>
      <c r="BP402" s="6"/>
      <c r="BQ402" s="6"/>
      <c r="BR402" s="5"/>
      <c r="BS402" s="5"/>
      <c r="BT402" s="6"/>
      <c r="BU402" s="6"/>
      <c r="BV402" s="7" t="e">
        <f t="shared" si="40"/>
        <v>#DIV/0!</v>
      </c>
      <c r="BX402" s="5"/>
      <c r="BY402" s="8"/>
      <c r="BZ402" s="8"/>
      <c r="CA402" s="5"/>
      <c r="CB402" s="5"/>
      <c r="CC402" s="8"/>
      <c r="CD402" s="8"/>
      <c r="CE402" s="5"/>
      <c r="CF402" s="5"/>
      <c r="CG402" s="12"/>
      <c r="CH402" s="17"/>
      <c r="CI402" s="9" t="e">
        <f t="shared" si="41"/>
        <v>#DIV/0!</v>
      </c>
      <c r="CJ402" s="5"/>
      <c r="CL402" s="5"/>
      <c r="CM402" s="5"/>
      <c r="CP402" s="5"/>
      <c r="CT402" s="5"/>
    </row>
    <row r="403" spans="1:98" x14ac:dyDescent="0.25">
      <c r="A403" s="5" t="s">
        <v>446</v>
      </c>
      <c r="B403" s="5">
        <v>40.58934</v>
      </c>
      <c r="C403" s="5">
        <v>-11.071102</v>
      </c>
      <c r="D403" s="5">
        <v>60110000</v>
      </c>
      <c r="E403" s="5">
        <v>1</v>
      </c>
      <c r="F403" s="5">
        <v>51280000</v>
      </c>
      <c r="G403" s="5">
        <v>1</v>
      </c>
      <c r="H403" s="5">
        <v>1340000</v>
      </c>
      <c r="I403" s="5">
        <v>1</v>
      </c>
      <c r="J403" s="5">
        <v>0.57613177662256732</v>
      </c>
      <c r="K403" s="5">
        <v>1.7465434666319609E-2</v>
      </c>
      <c r="L403" s="6">
        <f>IF(Table1[[#This Row],[seagrass.mn.ssp126.2050]]="","",(Table1[[#This Row],[seagrass.sd.ssp126.2050]]/Table1[[#This Row],[seagrass.mn.ssp126.2050]])^-1)</f>
        <v>32.986970414975211</v>
      </c>
      <c r="M403" s="6">
        <f>IF(Table1[[#This Row],[seagrass.weights.ssp126.2050]]="","",Table1[[#This Row],[seagrass.weights.ssp126.2050]]*Table1[[#This Row],[seagrass.mn.ssp126.2050]])</f>
        <v>19.004841870575735</v>
      </c>
      <c r="N403" s="5">
        <v>0.60334308436414685</v>
      </c>
      <c r="O403" s="5">
        <v>2.192353710765595E-2</v>
      </c>
      <c r="P403" s="6">
        <f>IF(Table1[[#This Row],[corals.mn.ssp126.2050]]="","",(Table1[[#This Row],[corals.sd.ssp126.2050]]/Table1[[#This Row],[corals.mn.ssp126.2050]])^-1)</f>
        <v>27.520334944193497</v>
      </c>
      <c r="Q403" s="6">
        <f>IF(Table1[[#This Row],[coral.weights.ssp126.2050]]="","",Table1[[#This Row],[coral.weights.ssp126.2050]]*Table1[[#This Row],[corals.mn.ssp126.2050]])</f>
        <v>16.604203767964115</v>
      </c>
      <c r="R403" s="5">
        <v>0.47237193996583843</v>
      </c>
      <c r="S403" s="5">
        <v>6.2650018598901028E-2</v>
      </c>
      <c r="T403" s="6">
        <f>IF(Table1[[#This Row],[mangrove.mn.ssp126.2050]]="","",(Table1[[#This Row],[mangrove.sd.ssp126.2050]]/Table1[[#This Row],[mangrove.mn.ssp126.2050]])^-1)</f>
        <v>7.5398531481700877</v>
      </c>
      <c r="U403" s="6">
        <f>IF(Table1[[#This Row],[mangrove.weights.ssp126.2050]]="","",Table1[[#This Row],[mangrove.weights.ssp126.2050]]*Table1[[#This Row],[mangrove.mn.ssp126.2050]])</f>
        <v>3.5616150586586386</v>
      </c>
      <c r="V403" s="7">
        <f t="shared" si="36"/>
        <v>0.57563991732254305</v>
      </c>
      <c r="W403" s="5">
        <v>0.58185609369278701</v>
      </c>
      <c r="X403" s="5">
        <v>9.3700278302912467E-3</v>
      </c>
      <c r="Y403" s="6">
        <f>IF(Table1[[#This Row],[seagrass.mn.ssp126.2100]]="", "", (Table1[[#This Row],[seagrass.sd.ssp126.2100]]/Table1[[#This Row],[seagrass.mn.ssp126.2100]])^-1)</f>
        <v>62.097584364880298</v>
      </c>
      <c r="Z403" s="6">
        <f>IF(Table1[[#This Row],[seagrass.weights.ssp126.2100]]="","", Table1[[#This Row],[seagrass.weights.ssp126.2100]]*Table1[[#This Row],[seagrass.mn.ssp126.2100]])</f>
        <v>36.131857866307534</v>
      </c>
      <c r="AA403" s="5">
        <v>0.60690155613448926</v>
      </c>
      <c r="AB403" s="5">
        <v>1.6891098068715919E-2</v>
      </c>
      <c r="AC403" s="6">
        <f>IF(Table1[[#This Row],[corals.mn.ssp126.2100]]="","",(Table1[[#This Row],[corals.sd.ssp126.2100]]/Table1[[#This Row],[corals.mn.ssp126.2100]])^-1)</f>
        <v>35.930260641759844</v>
      </c>
      <c r="AD403" s="6">
        <f>IF( Table1[[#This Row],[Coral.weights.ssp126.2100]]="","", Table1[[#This Row],[Coral.weights.ssp126.2100]]*Table1[[#This Row],[corals.mn.ssp126.2100]])</f>
        <v>21.806131095801842</v>
      </c>
      <c r="AE403" s="5">
        <v>0.46879580237251189</v>
      </c>
      <c r="AF403" s="5">
        <v>6.8578948495509273E-2</v>
      </c>
      <c r="AG403" s="8">
        <f>IF(Table1[[#This Row],[mangrove.mn.ssp126.2100]]="","",(Table1[[#This Row],[mangrove.sd.ssp126.2100]]/Table1[[#This Row],[mangrove.mn.ssp126.2100]])^-1)</f>
        <v>6.8358557933154929</v>
      </c>
      <c r="AH403" s="6">
        <f>IF(Table1[[#This Row],[mangrove.weights.ssp126.2100]]="","",Table1[[#This Row],[mangrove.weights.ssp126.2100]]*Table1[[#This Row],[mangrove.mn.ssp126.2100]])</f>
        <v>3.2046205015301203</v>
      </c>
      <c r="AI403" s="7">
        <f t="shared" si="37"/>
        <v>0.58306743894418578</v>
      </c>
      <c r="AJ403" s="5">
        <v>0.54500215634949589</v>
      </c>
      <c r="AK403" s="5">
        <v>2.9087269183701281E-3</v>
      </c>
      <c r="AL403" s="6">
        <f>IF(Table1[[#This Row],[seagrass.mn.ssp245.2050]]="","",(Table1[[#This Row],[seagrass.sd.ssp245.2050]]/Table1[[#This Row],[seagrass.mn.ssp245.2050]])^-1)</f>
        <v>187.36793506036025</v>
      </c>
      <c r="AM403" s="6">
        <f>IF(Table1[[#This Row],[seagrass.weights.ssp245.2050]]="","",Table1[[#This Row],[seagrass.weights.ssp245.2050]]*Table1[[#This Row],[seagrass.mn.ssp245.2050]])</f>
        <v>102.11592863864865</v>
      </c>
      <c r="AN403" s="5">
        <v>0.57129811884743109</v>
      </c>
      <c r="AO403" s="5">
        <v>5.7426671694247424E-3</v>
      </c>
      <c r="AP403" s="6">
        <f>(Table1[[#This Row],[corals.sd.ssp245.2050]]/Table1[[#This Row],[corals.mn.ssp245.2050]])^-1</f>
        <v>99.483062833442872</v>
      </c>
      <c r="AQ403" s="6">
        <f>Table1[[#This Row],[coral.weights.ssp245.2050]]*Table1[[#This Row],[corals.mn.ssp245.2050]]</f>
        <v>56.834486653926703</v>
      </c>
      <c r="AR403" s="5">
        <v>0.46988619435829582</v>
      </c>
      <c r="AS403" s="5">
        <v>6.5609358710590662E-2</v>
      </c>
      <c r="AT403" s="8">
        <f>(Table1[[#This Row],[mangrove.sd.ssp245.2050]]/Table1[[#This Row],[mangrove.mn.ssp245.2050]])^-1</f>
        <v>7.1618775673606274</v>
      </c>
      <c r="AU403" s="8">
        <f>Table1[[#This Row],[mangrove.mn.ssp245.2050]]*Table1[[#This Row],[mangrove.weights.ssp245.2050]]</f>
        <v>3.3652673945871348</v>
      </c>
      <c r="AV403" s="7">
        <f t="shared" si="38"/>
        <v>0.55206998139985486</v>
      </c>
      <c r="AW403" s="5">
        <v>0.54847037161147427</v>
      </c>
      <c r="AX403" s="5">
        <v>9.7456093804504026E-3</v>
      </c>
      <c r="AY403" s="6">
        <f>(Table1[[#This Row],[seagrass.sd.ssp245.2100]]/Table1[[#This Row],[seagrass.mn.ssp245.2100]])^-1</f>
        <v>56.278714875613673</v>
      </c>
      <c r="AZ403" s="6">
        <f>Table1[[#This Row],[seagrass.weights.ssp245.2100]]*Table1[[#This Row],[seagrass.mn.ssp245.2100]]</f>
        <v>30.867207661644038</v>
      </c>
      <c r="BA403" s="5">
        <v>0.57741317179582574</v>
      </c>
      <c r="BB403" s="5">
        <v>9.7053152049630931E-4</v>
      </c>
      <c r="BC403" s="8">
        <f>(Table1[[#This Row],[corals.sd.ssp245.2100]]/Table1[[#This Row],[corals.mn.ssp245.2100]])^-1</f>
        <v>594.9453053318133</v>
      </c>
      <c r="BD403" s="8">
        <f>Table1[[#This Row],[corals.weights.ssp245.2100]]*Table1[[#This Row],[corals.mn.ssp245.2100]]</f>
        <v>343.52925579667834</v>
      </c>
      <c r="BE403" s="5">
        <v>0.46571274753240061</v>
      </c>
      <c r="BF403" s="5">
        <v>7.9690877378835887E-2</v>
      </c>
      <c r="BG403" s="6">
        <f>(Table1[[#This Row],[mangrove.sd.ssp245.2100]]/Table1[[#This Row],[mangrove.mn.ssp245.2100]])^-1</f>
        <v>5.8439907157564255</v>
      </c>
      <c r="BH403" s="6">
        <f>Table1[[#This Row],[mangrove.weights.ssp245.2100]]*Table1[[#This Row],[mangrove.mn.ssp245.2100]]</f>
        <v>2.7216209727887652</v>
      </c>
      <c r="BI403" s="7">
        <f t="shared" si="39"/>
        <v>0.57394071566694993</v>
      </c>
      <c r="BJ403" s="5">
        <v>0.57452138945599218</v>
      </c>
      <c r="BK403" s="5">
        <v>5.1150192680662664E-3</v>
      </c>
      <c r="BL403" s="6">
        <f>(Table1[[#This Row],[seagrass.sd.ssp370.2050]]/Table1[[#This Row],[seagrass.mn.ssp370.2050]])^-1</f>
        <v>112.32047414616878</v>
      </c>
      <c r="BM403" s="6">
        <f>Table1[[#This Row],[seagrass.mn.ssp370.2050]]*Table1[[#This Row],[seagrass.weights.ssp370.2050]]</f>
        <v>64.530514870812738</v>
      </c>
      <c r="BN403" s="5">
        <v>0.60002933078532483</v>
      </c>
      <c r="BO403" s="5">
        <v>1.032354798714093E-3</v>
      </c>
      <c r="BP403" s="6">
        <f>(Table1[[#This Row],[corals.sd.ssp370.2050]]/Table1[[#This Row],[corals.mn.ssp370.2050]])^-1</f>
        <v>581.22394697319635</v>
      </c>
      <c r="BQ403" s="6">
        <f>Table1[[#This Row],[corals.weights.ssp370.2050]]*Table1[[#This Row],[corals.mn.ssp370.2050]]</f>
        <v>348.75141593873212</v>
      </c>
      <c r="BR403" s="5">
        <v>0.48800567384651938</v>
      </c>
      <c r="BS403" s="5">
        <v>8.2309826086555501E-2</v>
      </c>
      <c r="BT403" s="6">
        <f>(Table1[[#This Row],[mangrove.sd.ssp370.2050]]/Table1[[#This Row],[mangrove.mn.ssp370.2050]])^-1</f>
        <v>5.9288871942620984</v>
      </c>
      <c r="BU403" s="6">
        <f>Table1[[#This Row],[mangrove.weights.ssp370.2050]]*Table1[[#This Row],[mangrove.mn.ssp370.2050]]</f>
        <v>2.893330590395875</v>
      </c>
      <c r="BV403" s="7">
        <f t="shared" si="40"/>
        <v>0.59498376343095227</v>
      </c>
      <c r="BW403" s="5">
        <v>0.57452138945599218</v>
      </c>
      <c r="BX403" s="5">
        <v>5.1150192680662664E-3</v>
      </c>
      <c r="BY403" s="8">
        <f>(Table1[[#This Row],[seagrass.sd.ssp370.2100]]/Table1[[#This Row],[seagrass.mn.ssp370.2100]])^-1</f>
        <v>112.32047414616878</v>
      </c>
      <c r="BZ403" s="8">
        <f>Table1[[#This Row],[seagrass.imp.ssp370.2100]]*Table1[[#This Row],[seagrass.mn.ssp370.2100]]</f>
        <v>64.530514870812738</v>
      </c>
      <c r="CA403" s="5">
        <v>0.60002933078532483</v>
      </c>
      <c r="CB403" s="5">
        <v>1.032354798714093E-3</v>
      </c>
      <c r="CC403" s="8">
        <f>(Table1[[#This Row],[corals.sd.ssp370.2100]]/Table1[[#This Row],[corals.mn.ssp370.2100]])^-1</f>
        <v>581.22394697319635</v>
      </c>
      <c r="CD403" s="8">
        <f>Table1[[#This Row],[corals.weights.ssp370.2100]]*Table1[[#This Row],[corals.mn.ssp370.2100]]</f>
        <v>348.75141593873212</v>
      </c>
      <c r="CE403" s="5">
        <v>0.47784383456780788</v>
      </c>
      <c r="CF403" s="5">
        <v>7.9818201104464068E-2</v>
      </c>
      <c r="CG403" s="12">
        <f>(Table1[[#This Row],[mangrove.sd.ssp370.2100]]/Table1[[#This Row],[mangrove.mn.ssp370.2100]])^-1</f>
        <v>5.9866525172926144</v>
      </c>
      <c r="CH403" s="17">
        <f>Table1[[#This Row],[mangrove.weights.ssp370.2100]]*Table1[[#This Row],[mangrove.mn.ssp370.2100]]</f>
        <v>2.8606849950881226</v>
      </c>
      <c r="CI403" s="9">
        <f t="shared" si="41"/>
        <v>0.5948879635056511</v>
      </c>
      <c r="CJ403" s="5"/>
      <c r="CL403" s="5"/>
      <c r="CM403" s="5"/>
      <c r="CP403" s="5"/>
      <c r="CT403" s="5"/>
    </row>
    <row r="404" spans="1:98" x14ac:dyDescent="0.25">
      <c r="A404" s="5" t="s">
        <v>447</v>
      </c>
      <c r="B404" s="5">
        <v>40.83934</v>
      </c>
      <c r="C404" s="5">
        <v>-11.071102</v>
      </c>
      <c r="D404" s="5">
        <v>5030000</v>
      </c>
      <c r="E404" s="5">
        <v>1</v>
      </c>
      <c r="F404" s="5">
        <v>120000</v>
      </c>
      <c r="G404" s="5">
        <v>1</v>
      </c>
      <c r="I404" s="5">
        <v>0</v>
      </c>
      <c r="J404" s="5">
        <v>0.23298439322775319</v>
      </c>
      <c r="K404" s="5">
        <v>6.0459975977084648E-2</v>
      </c>
      <c r="L404" s="6">
        <f>IF(Table1[[#This Row],[seagrass.mn.ssp126.2050]]="","",(Table1[[#This Row],[seagrass.sd.ssp126.2050]]/Table1[[#This Row],[seagrass.mn.ssp126.2050]])^-1)</f>
        <v>3.8535310254846649</v>
      </c>
      <c r="M404" s="6">
        <f>IF(Table1[[#This Row],[seagrass.weights.ssp126.2050]]="","",Table1[[#This Row],[seagrass.weights.ssp126.2050]]*Table1[[#This Row],[seagrass.mn.ssp126.2050]])</f>
        <v>0.89781258775686612</v>
      </c>
      <c r="N404" s="5">
        <v>0.38551798571776541</v>
      </c>
      <c r="O404" s="5">
        <v>1.7332726208213661E-2</v>
      </c>
      <c r="P404" s="6">
        <f>IF(Table1[[#This Row],[corals.mn.ssp126.2050]]="","",(Table1[[#This Row],[corals.sd.ssp126.2050]]/Table1[[#This Row],[corals.mn.ssp126.2050]])^-1)</f>
        <v>22.242201318282838</v>
      </c>
      <c r="Q404" s="6">
        <f>IF(Table1[[#This Row],[coral.weights.ssp126.2050]]="","",Table1[[#This Row],[coral.weights.ssp126.2050]]*Table1[[#This Row],[corals.mn.ssp126.2050]])</f>
        <v>8.5747686501534268</v>
      </c>
      <c r="T404" s="6" t="str">
        <f>IF(Table1[[#This Row],[mangrove.mn.ssp126.2050]]="","",(Table1[[#This Row],[mangrove.sd.ssp126.2050]]/Table1[[#This Row],[mangrove.mn.ssp126.2050]])^-1)</f>
        <v/>
      </c>
      <c r="U404" s="6" t="str">
        <f>IF(Table1[[#This Row],[mangrove.weights.ssp126.2050]]="","",Table1[[#This Row],[mangrove.weights.ssp126.2050]]*Table1[[#This Row],[mangrove.mn.ssp126.2050]])</f>
        <v/>
      </c>
      <c r="V404" s="7">
        <f t="shared" si="36"/>
        <v>0.36299350074276221</v>
      </c>
      <c r="W404" s="5">
        <v>0.23578553533568669</v>
      </c>
      <c r="X404" s="5">
        <v>6.4421389136258528E-2</v>
      </c>
      <c r="Y404" s="6">
        <f>IF(Table1[[#This Row],[seagrass.mn.ssp126.2100]]="", "", (Table1[[#This Row],[seagrass.sd.ssp126.2100]]/Table1[[#This Row],[seagrass.mn.ssp126.2100]])^-1)</f>
        <v>3.6600504661110866</v>
      </c>
      <c r="Z404" s="6">
        <f>IF(Table1[[#This Row],[seagrass.weights.ssp126.2100]]="","", Table1[[#This Row],[seagrass.weights.ssp126.2100]]*Table1[[#This Row],[seagrass.mn.ssp126.2100]])</f>
        <v>0.86298695850763218</v>
      </c>
      <c r="AA404" s="5">
        <v>0.3870500977567285</v>
      </c>
      <c r="AB404" s="5">
        <v>1.7240092590724839E-2</v>
      </c>
      <c r="AC404" s="6">
        <f>IF(Table1[[#This Row],[corals.mn.ssp126.2100]]="","",(Table1[[#This Row],[corals.sd.ssp126.2100]]/Table1[[#This Row],[corals.mn.ssp126.2100]])^-1)</f>
        <v>22.450581150878577</v>
      </c>
      <c r="AD404" s="6">
        <f>IF( Table1[[#This Row],[Coral.weights.ssp126.2100]]="","", Table1[[#This Row],[Coral.weights.ssp126.2100]]*Table1[[#This Row],[corals.mn.ssp126.2100]])</f>
        <v>8.6894996291429187</v>
      </c>
      <c r="AG404" s="8" t="str">
        <f>IF(Table1[[#This Row],[mangrove.mn.ssp126.2100]]="","",(Table1[[#This Row],[mangrove.sd.ssp126.2100]]/Table1[[#This Row],[mangrove.mn.ssp126.2100]])^-1)</f>
        <v/>
      </c>
      <c r="AH404" s="6" t="str">
        <f>IF(Table1[[#This Row],[mangrove.weights.ssp126.2100]]="","",Table1[[#This Row],[mangrove.weights.ssp126.2100]]*Table1[[#This Row],[mangrove.mn.ssp126.2100]])</f>
        <v/>
      </c>
      <c r="AI404" s="7">
        <f t="shared" si="37"/>
        <v>0.36584663013034657</v>
      </c>
      <c r="AJ404" s="5">
        <v>0.21880113172382079</v>
      </c>
      <c r="AK404" s="5">
        <v>4.0401815199539171E-2</v>
      </c>
      <c r="AL404" s="6">
        <f>IF(Table1[[#This Row],[seagrass.mn.ssp245.2050]]="","",(Table1[[#This Row],[seagrass.sd.ssp245.2050]]/Table1[[#This Row],[seagrass.mn.ssp245.2050]])^-1)</f>
        <v>5.4156262693443651</v>
      </c>
      <c r="AM404" s="6">
        <f>IF(Table1[[#This Row],[seagrass.weights.ssp245.2050]]="","",Table1[[#This Row],[seagrass.weights.ssp245.2050]]*Table1[[#This Row],[seagrass.mn.ssp245.2050]])</f>
        <v>1.1849451567258007</v>
      </c>
      <c r="AN404" s="5">
        <v>0.39407654558655952</v>
      </c>
      <c r="AO404" s="5">
        <v>1.051820294021981E-3</v>
      </c>
      <c r="AP404" s="6">
        <f>(Table1[[#This Row],[corals.sd.ssp245.2050]]/Table1[[#This Row],[corals.mn.ssp245.2050]])^-1</f>
        <v>374.66147765572975</v>
      </c>
      <c r="AQ404" s="6">
        <f>Table1[[#This Row],[coral.weights.ssp245.2050]]*Table1[[#This Row],[corals.mn.ssp245.2050]]</f>
        <v>147.64530087892595</v>
      </c>
      <c r="AS404" s="5"/>
      <c r="AT404" s="8"/>
      <c r="AU404" s="8"/>
      <c r="AV404" s="7">
        <f t="shared" si="38"/>
        <v>0.39157908881822873</v>
      </c>
      <c r="AW404" s="5">
        <v>0.2105790414376992</v>
      </c>
      <c r="AX404" s="5">
        <v>1.341736555085306E-2</v>
      </c>
      <c r="AY404" s="6">
        <f>(Table1[[#This Row],[seagrass.sd.ssp245.2100]]/Table1[[#This Row],[seagrass.mn.ssp245.2100]])^-1</f>
        <v>15.694514742076981</v>
      </c>
      <c r="AZ404" s="6">
        <f>Table1[[#This Row],[seagrass.weights.ssp245.2100]]*Table1[[#This Row],[seagrass.mn.ssp245.2100]]</f>
        <v>3.3049358702164096</v>
      </c>
      <c r="BA404" s="5">
        <v>0.41145313488240248</v>
      </c>
      <c r="BB404" s="5">
        <v>9.9852317734010578E-4</v>
      </c>
      <c r="BC404" s="8">
        <f>(Table1[[#This Row],[corals.sd.ssp245.2100]]/Table1[[#This Row],[corals.mn.ssp245.2100]])^-1</f>
        <v>412.06167690412849</v>
      </c>
      <c r="BD404" s="8">
        <f>Table1[[#This Row],[corals.weights.ssp245.2100]]*Table1[[#This Row],[corals.mn.ssp245.2100]]</f>
        <v>169.54406872710334</v>
      </c>
      <c r="BE404" s="5"/>
      <c r="BF404" s="5"/>
      <c r="BG404" s="6"/>
      <c r="BH404" s="6"/>
      <c r="BI404" s="7">
        <f t="shared" si="39"/>
        <v>0.40408299861684316</v>
      </c>
      <c r="BJ404" s="5">
        <v>0.21272608473210269</v>
      </c>
      <c r="BK404" s="5">
        <v>1.6453743296800761E-2</v>
      </c>
      <c r="BL404" s="6">
        <f>(Table1[[#This Row],[seagrass.sd.ssp370.2050]]/Table1[[#This Row],[seagrass.mn.ssp370.2050]])^-1</f>
        <v>12.92873487174586</v>
      </c>
      <c r="BM404" s="6">
        <f>Table1[[#This Row],[seagrass.mn.ssp370.2050]]*Table1[[#This Row],[seagrass.weights.ssp370.2050]]</f>
        <v>2.7502791498059005</v>
      </c>
      <c r="BN404" s="5">
        <v>0.40142098702285067</v>
      </c>
      <c r="BO404" s="5">
        <v>3.083413912786995E-3</v>
      </c>
      <c r="BP404" s="6">
        <f>(Table1[[#This Row],[corals.sd.ssp370.2050]]/Table1[[#This Row],[corals.mn.ssp370.2050]])^-1</f>
        <v>130.1871880898467</v>
      </c>
      <c r="BQ404" s="6">
        <f>Table1[[#This Row],[corals.weights.ssp370.2050]]*Table1[[#This Row],[corals.mn.ssp370.2050]]</f>
        <v>52.259869540755773</v>
      </c>
      <c r="BR404" s="5"/>
      <c r="BS404" s="5"/>
      <c r="BT404" s="6"/>
      <c r="BU404" s="6"/>
      <c r="BV404" s="7">
        <f t="shared" si="40"/>
        <v>0.38437476104824841</v>
      </c>
      <c r="BW404" s="5">
        <v>0.2083505799654492</v>
      </c>
      <c r="BX404" s="5">
        <v>1.026584511357123E-2</v>
      </c>
      <c r="BY404" s="8">
        <f>(Table1[[#This Row],[seagrass.sd.ssp370.2100]]/Table1[[#This Row],[seagrass.mn.ssp370.2100]])^-1</f>
        <v>20.295511734344615</v>
      </c>
      <c r="BZ404" s="8">
        <f>Table1[[#This Row],[seagrass.imp.ssp370.2100]]*Table1[[#This Row],[seagrass.mn.ssp370.2100]]</f>
        <v>4.2285816405462802</v>
      </c>
      <c r="CA404" s="5">
        <v>0.39556047997121818</v>
      </c>
      <c r="CB404" s="5">
        <v>1.046779838434224E-3</v>
      </c>
      <c r="CC404" s="8">
        <f>(Table1[[#This Row],[corals.sd.ssp370.2100]]/Table1[[#This Row],[corals.mn.ssp370.2100]])^-1</f>
        <v>377.88316649554366</v>
      </c>
      <c r="CD404" s="8">
        <f>Table1[[#This Row],[corals.weights.ssp370.2100]]*Table1[[#This Row],[corals.mn.ssp370.2100]]</f>
        <v>149.47564671202102</v>
      </c>
      <c r="CE404" s="5"/>
      <c r="CF404" s="5"/>
      <c r="CG404" s="12"/>
      <c r="CH404" s="17"/>
      <c r="CI404" s="9">
        <f t="shared" si="41"/>
        <v>0.38601822939355435</v>
      </c>
      <c r="CJ404" s="5"/>
      <c r="CL404" s="5"/>
      <c r="CM404" s="5"/>
      <c r="CP404" s="5"/>
      <c r="CT404" s="5"/>
    </row>
    <row r="405" spans="1:98" x14ac:dyDescent="0.25">
      <c r="A405" s="5" t="s">
        <v>448</v>
      </c>
      <c r="B405" s="5">
        <v>43.08934</v>
      </c>
      <c r="C405" s="5">
        <v>-11.321102</v>
      </c>
      <c r="E405" s="5">
        <v>0</v>
      </c>
      <c r="G405" s="5">
        <v>0</v>
      </c>
      <c r="I405" s="5">
        <v>0</v>
      </c>
      <c r="L405" s="6" t="str">
        <f>IF(Table1[[#This Row],[seagrass.mn.ssp126.2050]]="","",(Table1[[#This Row],[seagrass.sd.ssp126.2050]]/Table1[[#This Row],[seagrass.mn.ssp126.2050]])^-1)</f>
        <v/>
      </c>
      <c r="M405" s="6" t="str">
        <f>IF(Table1[[#This Row],[seagrass.weights.ssp126.2050]]="","",Table1[[#This Row],[seagrass.weights.ssp126.2050]]*Table1[[#This Row],[seagrass.mn.ssp126.2050]])</f>
        <v/>
      </c>
      <c r="P405" s="6" t="str">
        <f>IF(Table1[[#This Row],[corals.mn.ssp126.2050]]="","",(Table1[[#This Row],[corals.sd.ssp126.2050]]/Table1[[#This Row],[corals.mn.ssp126.2050]])^-1)</f>
        <v/>
      </c>
      <c r="Q405" s="6" t="str">
        <f>IF(Table1[[#This Row],[coral.weights.ssp126.2050]]="","",Table1[[#This Row],[coral.weights.ssp126.2050]]*Table1[[#This Row],[corals.mn.ssp126.2050]])</f>
        <v/>
      </c>
      <c r="T405" s="6" t="str">
        <f>IF(Table1[[#This Row],[mangrove.mn.ssp126.2050]]="","",(Table1[[#This Row],[mangrove.sd.ssp126.2050]]/Table1[[#This Row],[mangrove.mn.ssp126.2050]])^-1)</f>
        <v/>
      </c>
      <c r="U405" s="6" t="str">
        <f>IF(Table1[[#This Row],[mangrove.weights.ssp126.2050]]="","",Table1[[#This Row],[mangrove.weights.ssp126.2050]]*Table1[[#This Row],[mangrove.mn.ssp126.2050]])</f>
        <v/>
      </c>
      <c r="V405" s="7" t="e">
        <f t="shared" si="36"/>
        <v>#DIV/0!</v>
      </c>
      <c r="Y405" s="6" t="str">
        <f>IF(Table1[[#This Row],[seagrass.mn.ssp126.2100]]="", "", (Table1[[#This Row],[seagrass.sd.ssp126.2100]]/Table1[[#This Row],[seagrass.mn.ssp126.2100]])^-1)</f>
        <v/>
      </c>
      <c r="Z405" s="6" t="str">
        <f>IF(Table1[[#This Row],[seagrass.weights.ssp126.2100]]="","", Table1[[#This Row],[seagrass.weights.ssp126.2100]]*Table1[[#This Row],[seagrass.mn.ssp126.2100]])</f>
        <v/>
      </c>
      <c r="AC405" s="6" t="str">
        <f>IF(Table1[[#This Row],[corals.mn.ssp126.2100]]="","",(Table1[[#This Row],[corals.sd.ssp126.2100]]/Table1[[#This Row],[corals.mn.ssp126.2100]])^-1)</f>
        <v/>
      </c>
      <c r="AD405" s="6" t="str">
        <f>IF( Table1[[#This Row],[Coral.weights.ssp126.2100]]="","", Table1[[#This Row],[Coral.weights.ssp126.2100]]*Table1[[#This Row],[corals.mn.ssp126.2100]])</f>
        <v/>
      </c>
      <c r="AG405" s="8" t="str">
        <f>IF(Table1[[#This Row],[mangrove.mn.ssp126.2100]]="","",(Table1[[#This Row],[mangrove.sd.ssp126.2100]]/Table1[[#This Row],[mangrove.mn.ssp126.2100]])^-1)</f>
        <v/>
      </c>
      <c r="AH405" s="6" t="str">
        <f>IF(Table1[[#This Row],[mangrove.weights.ssp126.2100]]="","",Table1[[#This Row],[mangrove.weights.ssp126.2100]]*Table1[[#This Row],[mangrove.mn.ssp126.2100]])</f>
        <v/>
      </c>
      <c r="AI405" s="7" t="e">
        <f t="shared" si="37"/>
        <v>#DIV/0!</v>
      </c>
      <c r="AL405" s="6" t="str">
        <f>IF(Table1[[#This Row],[seagrass.mn.ssp245.2050]]="","",(Table1[[#This Row],[seagrass.sd.ssp245.2050]]/Table1[[#This Row],[seagrass.mn.ssp245.2050]])^-1)</f>
        <v/>
      </c>
      <c r="AM405" s="6" t="str">
        <f>IF(Table1[[#This Row],[seagrass.weights.ssp245.2050]]="","",Table1[[#This Row],[seagrass.weights.ssp245.2050]]*Table1[[#This Row],[seagrass.mn.ssp245.2050]])</f>
        <v/>
      </c>
      <c r="AS405" s="5"/>
      <c r="AT405" s="8"/>
      <c r="AU405" s="8"/>
      <c r="AV405" s="7" t="e">
        <f t="shared" si="38"/>
        <v>#DIV/0!</v>
      </c>
      <c r="AX405" s="5"/>
      <c r="AY405" s="6"/>
      <c r="AZ405" s="6"/>
      <c r="BB405" s="5"/>
      <c r="BC405" s="8"/>
      <c r="BD405" s="8"/>
      <c r="BE405" s="5"/>
      <c r="BF405" s="5"/>
      <c r="BG405" s="6"/>
      <c r="BH405" s="6"/>
      <c r="BI405" s="7" t="e">
        <f t="shared" si="39"/>
        <v>#DIV/0!</v>
      </c>
      <c r="BK405" s="5"/>
      <c r="BL405" s="6"/>
      <c r="BM405" s="6"/>
      <c r="BO405" s="5"/>
      <c r="BP405" s="6"/>
      <c r="BQ405" s="6"/>
      <c r="BR405" s="5"/>
      <c r="BS405" s="5"/>
      <c r="BT405" s="6"/>
      <c r="BU405" s="6"/>
      <c r="BV405" s="7" t="e">
        <f t="shared" si="40"/>
        <v>#DIV/0!</v>
      </c>
      <c r="BX405" s="5"/>
      <c r="BY405" s="8"/>
      <c r="BZ405" s="8"/>
      <c r="CA405" s="5"/>
      <c r="CB405" s="5"/>
      <c r="CC405" s="8"/>
      <c r="CD405" s="8"/>
      <c r="CE405" s="5"/>
      <c r="CF405" s="5"/>
      <c r="CG405" s="12"/>
      <c r="CH405" s="17"/>
      <c r="CI405" s="9" t="e">
        <f t="shared" si="41"/>
        <v>#DIV/0!</v>
      </c>
      <c r="CJ405" s="5"/>
      <c r="CL405" s="5"/>
      <c r="CM405" s="5"/>
      <c r="CP405" s="5"/>
      <c r="CT405" s="5"/>
    </row>
    <row r="406" spans="1:98" x14ac:dyDescent="0.25">
      <c r="A406" s="5" t="s">
        <v>449</v>
      </c>
      <c r="B406" s="5">
        <v>43.33934</v>
      </c>
      <c r="C406" s="5">
        <v>-11.321102</v>
      </c>
      <c r="D406" s="5">
        <v>5430000</v>
      </c>
      <c r="E406" s="5">
        <v>1</v>
      </c>
      <c r="F406" s="5">
        <v>1480000</v>
      </c>
      <c r="G406" s="5">
        <v>1</v>
      </c>
      <c r="I406" s="5">
        <v>0</v>
      </c>
      <c r="J406" s="5">
        <v>0.37637740549596788</v>
      </c>
      <c r="K406" s="5">
        <v>2.1359452737244648E-2</v>
      </c>
      <c r="L406" s="6">
        <f>IF(Table1[[#This Row],[seagrass.mn.ssp126.2050]]="","",(Table1[[#This Row],[seagrass.sd.ssp126.2050]]/Table1[[#This Row],[seagrass.mn.ssp126.2050]])^-1)</f>
        <v>17.621116520446968</v>
      </c>
      <c r="M406" s="6">
        <f>IF(Table1[[#This Row],[seagrass.weights.ssp126.2050]]="","",Table1[[#This Row],[seagrass.weights.ssp126.2050]]*Table1[[#This Row],[seagrass.mn.ssp126.2050]])</f>
        <v>6.6321901179079674</v>
      </c>
      <c r="N406" s="5">
        <v>0.42463903858465041</v>
      </c>
      <c r="O406" s="5">
        <v>1.931732232415793E-3</v>
      </c>
      <c r="P406" s="6">
        <f>IF(Table1[[#This Row],[corals.mn.ssp126.2050]]="","",(Table1[[#This Row],[corals.sd.ssp126.2050]]/Table1[[#This Row],[corals.mn.ssp126.2050]])^-1)</f>
        <v>219.82292962705483</v>
      </c>
      <c r="Q406" s="6">
        <f>IF(Table1[[#This Row],[coral.weights.ssp126.2050]]="","",Table1[[#This Row],[coral.weights.ssp126.2050]]*Table1[[#This Row],[corals.mn.ssp126.2050]])</f>
        <v>93.345397495693831</v>
      </c>
      <c r="T406" s="6" t="str">
        <f>IF(Table1[[#This Row],[mangrove.mn.ssp126.2050]]="","",(Table1[[#This Row],[mangrove.sd.ssp126.2050]]/Table1[[#This Row],[mangrove.mn.ssp126.2050]])^-1)</f>
        <v/>
      </c>
      <c r="U406" s="6" t="str">
        <f>IF(Table1[[#This Row],[mangrove.weights.ssp126.2050]]="","",Table1[[#This Row],[mangrove.weights.ssp126.2050]]*Table1[[#This Row],[mangrove.mn.ssp126.2050]])</f>
        <v/>
      </c>
      <c r="V406" s="7">
        <f t="shared" si="36"/>
        <v>0.42105746274006406</v>
      </c>
      <c r="W406" s="5">
        <v>0.36625612702583588</v>
      </c>
      <c r="X406" s="5">
        <v>1.7278838992001271E-2</v>
      </c>
      <c r="Y406" s="6">
        <f>IF(Table1[[#This Row],[seagrass.mn.ssp126.2100]]="", "", (Table1[[#This Row],[seagrass.sd.ssp126.2100]]/Table1[[#This Row],[seagrass.mn.ssp126.2100]])^-1)</f>
        <v>21.196801891341391</v>
      </c>
      <c r="Z406" s="6">
        <f>IF(Table1[[#This Row],[seagrass.weights.ssp126.2100]]="","", Table1[[#This Row],[seagrass.weights.ssp126.2100]]*Table1[[#This Row],[seagrass.mn.ssp126.2100]])</f>
        <v>7.7634585660566104</v>
      </c>
      <c r="AA406" s="5">
        <v>0.41211620590905368</v>
      </c>
      <c r="AB406" s="5">
        <v>7.974793972743862E-3</v>
      </c>
      <c r="AC406" s="6">
        <f>IF(Table1[[#This Row],[corals.mn.ssp126.2100]]="","",(Table1[[#This Row],[corals.sd.ssp126.2100]]/Table1[[#This Row],[corals.mn.ssp126.2100]])^-1)</f>
        <v>51.677348319916305</v>
      </c>
      <c r="AD406" s="6">
        <f>IF( Table1[[#This Row],[Coral.weights.ssp126.2100]]="","", Table1[[#This Row],[Coral.weights.ssp126.2100]]*Table1[[#This Row],[corals.mn.ssp126.2100]])</f>
        <v>21.297072721044518</v>
      </c>
      <c r="AG406" s="8" t="str">
        <f>IF(Table1[[#This Row],[mangrove.mn.ssp126.2100]]="","",(Table1[[#This Row],[mangrove.sd.ssp126.2100]]/Table1[[#This Row],[mangrove.mn.ssp126.2100]])^-1)</f>
        <v/>
      </c>
      <c r="AH406" s="6" t="str">
        <f>IF(Table1[[#This Row],[mangrove.weights.ssp126.2100]]="","",Table1[[#This Row],[mangrove.weights.ssp126.2100]]*Table1[[#This Row],[mangrove.mn.ssp126.2100]])</f>
        <v/>
      </c>
      <c r="AI406" s="7">
        <f t="shared" si="37"/>
        <v>0.39877694906707561</v>
      </c>
      <c r="AJ406" s="5">
        <v>0.36708562898507241</v>
      </c>
      <c r="AK406" s="5">
        <v>1.845193191276856E-2</v>
      </c>
      <c r="AL406" s="6">
        <f>IF(Table1[[#This Row],[seagrass.mn.ssp245.2050]]="","",(Table1[[#This Row],[seagrass.sd.ssp245.2050]]/Table1[[#This Row],[seagrass.mn.ssp245.2050]])^-1)</f>
        <v>19.894156921913019</v>
      </c>
      <c r="AM406" s="6">
        <f>IF(Table1[[#This Row],[seagrass.weights.ssp245.2050]]="","",Table1[[#This Row],[seagrass.weights.ssp245.2050]]*Table1[[#This Row],[seagrass.mn.ssp245.2050]])</f>
        <v>7.3028591068081727</v>
      </c>
      <c r="AN406" s="5">
        <v>0.42597118043871091</v>
      </c>
      <c r="AO406" s="5">
        <v>7.7042163721933506E-3</v>
      </c>
      <c r="AP406" s="6">
        <f>(Table1[[#This Row],[corals.sd.ssp245.2050]]/Table1[[#This Row],[corals.mn.ssp245.2050]])^-1</f>
        <v>55.290656422392132</v>
      </c>
      <c r="AQ406" s="6">
        <f>Table1[[#This Row],[coral.weights.ssp245.2050]]*Table1[[#This Row],[corals.mn.ssp245.2050]]</f>
        <v>23.552226183477568</v>
      </c>
      <c r="AS406" s="5"/>
      <c r="AT406" s="8"/>
      <c r="AU406" s="8"/>
      <c r="AV406" s="7">
        <f t="shared" si="38"/>
        <v>0.41038986356175944</v>
      </c>
      <c r="AW406" s="5">
        <v>0.36036646044488613</v>
      </c>
      <c r="AX406" s="5">
        <v>3.7930472791080569E-3</v>
      </c>
      <c r="AY406" s="6">
        <f>(Table1[[#This Row],[seagrass.sd.ssp245.2100]]/Table1[[#This Row],[seagrass.mn.ssp245.2100]])^-1</f>
        <v>95.007110095824345</v>
      </c>
      <c r="AZ406" s="6">
        <f>Table1[[#This Row],[seagrass.weights.ssp245.2100]]*Table1[[#This Row],[seagrass.mn.ssp245.2100]]</f>
        <v>34.237375982329823</v>
      </c>
      <c r="BA406" s="5">
        <v>0.42326422817191628</v>
      </c>
      <c r="BB406" s="5">
        <v>3.8760077637959539E-3</v>
      </c>
      <c r="BC406" s="8">
        <f>(Table1[[#This Row],[corals.sd.ssp245.2100]]/Table1[[#This Row],[corals.mn.ssp245.2100]])^-1</f>
        <v>109.20107852348418</v>
      </c>
      <c r="BD406" s="8">
        <f>Table1[[#This Row],[corals.weights.ssp245.2100]]*Table1[[#This Row],[corals.mn.ssp245.2100]]</f>
        <v>46.220910216783359</v>
      </c>
      <c r="BE406" s="5"/>
      <c r="BF406" s="5"/>
      <c r="BG406" s="6"/>
      <c r="BH406" s="6"/>
      <c r="BI406" s="7">
        <f t="shared" si="39"/>
        <v>0.39400127263802387</v>
      </c>
      <c r="BJ406" s="5">
        <v>0.32448800047553789</v>
      </c>
      <c r="BK406" s="5">
        <v>3.0026013960647241E-3</v>
      </c>
      <c r="BL406" s="6">
        <f>(Table1[[#This Row],[seagrass.sd.ssp370.2050]]/Table1[[#This Row],[seagrass.mn.ssp370.2050]])^-1</f>
        <v>108.06895677222393</v>
      </c>
      <c r="BM406" s="6">
        <f>Table1[[#This Row],[seagrass.mn.ssp370.2050]]*Table1[[#This Row],[seagrass.weights.ssp370.2050]]</f>
        <v>35.067079696496279</v>
      </c>
      <c r="BN406" s="5">
        <v>0.38652072790245051</v>
      </c>
      <c r="BO406" s="5">
        <v>5.3952203683360371E-3</v>
      </c>
      <c r="BP406" s="6">
        <f>(Table1[[#This Row],[corals.sd.ssp370.2050]]/Table1[[#This Row],[corals.mn.ssp370.2050]])^-1</f>
        <v>71.641323526078509</v>
      </c>
      <c r="BQ406" s="6">
        <f>Table1[[#This Row],[corals.weights.ssp370.2050]]*Table1[[#This Row],[corals.mn.ssp370.2050]]</f>
        <v>27.690856517194817</v>
      </c>
      <c r="BR406" s="5"/>
      <c r="BS406" s="5"/>
      <c r="BT406" s="6"/>
      <c r="BU406" s="6"/>
      <c r="BV406" s="7">
        <f t="shared" si="40"/>
        <v>0.3492172852299753</v>
      </c>
      <c r="BW406" s="5">
        <v>0.32555559025455921</v>
      </c>
      <c r="BX406" s="5">
        <v>1.4928014515221031E-3</v>
      </c>
      <c r="BY406" s="8">
        <f>(Table1[[#This Row],[seagrass.sd.ssp370.2100]]/Table1[[#This Row],[seagrass.mn.ssp370.2100]])^-1</f>
        <v>218.08365065736865</v>
      </c>
      <c r="BZ406" s="8">
        <f>Table1[[#This Row],[seagrass.imp.ssp370.2100]]*Table1[[#This Row],[seagrass.mn.ssp370.2100]]</f>
        <v>70.998351614628746</v>
      </c>
      <c r="CA406" s="5">
        <v>0.38806691008444671</v>
      </c>
      <c r="CB406" s="5">
        <v>1.0732259870115839E-3</v>
      </c>
      <c r="CC406" s="8">
        <f>(Table1[[#This Row],[corals.sd.ssp370.2100]]/Table1[[#This Row],[corals.mn.ssp370.2100]])^-1</f>
        <v>361.58918511191263</v>
      </c>
      <c r="CD406" s="8">
        <f>Table1[[#This Row],[corals.weights.ssp370.2100]]*Table1[[#This Row],[corals.mn.ssp370.2100]]</f>
        <v>140.32079778633295</v>
      </c>
      <c r="CE406" s="5"/>
      <c r="CF406" s="5"/>
      <c r="CG406" s="12"/>
      <c r="CH406" s="17"/>
      <c r="CI406" s="9">
        <f t="shared" si="41"/>
        <v>0.36454899446947686</v>
      </c>
      <c r="CJ406" s="5"/>
      <c r="CL406" s="5"/>
      <c r="CM406" s="5"/>
      <c r="CP406" s="5"/>
      <c r="CT406" s="5"/>
    </row>
    <row r="407" spans="1:98" x14ac:dyDescent="0.25">
      <c r="A407" s="5" t="s">
        <v>450</v>
      </c>
      <c r="B407" s="5">
        <v>43.58934</v>
      </c>
      <c r="C407" s="5">
        <v>-11.321102</v>
      </c>
      <c r="E407" s="5">
        <v>0</v>
      </c>
      <c r="G407" s="5">
        <v>0</v>
      </c>
      <c r="I407" s="5">
        <v>0</v>
      </c>
      <c r="L407" s="6" t="str">
        <f>IF(Table1[[#This Row],[seagrass.mn.ssp126.2050]]="","",(Table1[[#This Row],[seagrass.sd.ssp126.2050]]/Table1[[#This Row],[seagrass.mn.ssp126.2050]])^-1)</f>
        <v/>
      </c>
      <c r="M407" s="6" t="str">
        <f>IF(Table1[[#This Row],[seagrass.weights.ssp126.2050]]="","",Table1[[#This Row],[seagrass.weights.ssp126.2050]]*Table1[[#This Row],[seagrass.mn.ssp126.2050]])</f>
        <v/>
      </c>
      <c r="P407" s="6" t="str">
        <f>IF(Table1[[#This Row],[corals.mn.ssp126.2050]]="","",(Table1[[#This Row],[corals.sd.ssp126.2050]]/Table1[[#This Row],[corals.mn.ssp126.2050]])^-1)</f>
        <v/>
      </c>
      <c r="Q407" s="6" t="str">
        <f>IF(Table1[[#This Row],[coral.weights.ssp126.2050]]="","",Table1[[#This Row],[coral.weights.ssp126.2050]]*Table1[[#This Row],[corals.mn.ssp126.2050]])</f>
        <v/>
      </c>
      <c r="T407" s="6" t="str">
        <f>IF(Table1[[#This Row],[mangrove.mn.ssp126.2050]]="","",(Table1[[#This Row],[mangrove.sd.ssp126.2050]]/Table1[[#This Row],[mangrove.mn.ssp126.2050]])^-1)</f>
        <v/>
      </c>
      <c r="U407" s="6" t="str">
        <f>IF(Table1[[#This Row],[mangrove.weights.ssp126.2050]]="","",Table1[[#This Row],[mangrove.weights.ssp126.2050]]*Table1[[#This Row],[mangrove.mn.ssp126.2050]])</f>
        <v/>
      </c>
      <c r="V407" s="7" t="e">
        <f t="shared" si="36"/>
        <v>#DIV/0!</v>
      </c>
      <c r="Y407" s="6" t="str">
        <f>IF(Table1[[#This Row],[seagrass.mn.ssp126.2100]]="", "", (Table1[[#This Row],[seagrass.sd.ssp126.2100]]/Table1[[#This Row],[seagrass.mn.ssp126.2100]])^-1)</f>
        <v/>
      </c>
      <c r="Z407" s="6" t="str">
        <f>IF(Table1[[#This Row],[seagrass.weights.ssp126.2100]]="","", Table1[[#This Row],[seagrass.weights.ssp126.2100]]*Table1[[#This Row],[seagrass.mn.ssp126.2100]])</f>
        <v/>
      </c>
      <c r="AC407" s="6" t="str">
        <f>IF(Table1[[#This Row],[corals.mn.ssp126.2100]]="","",(Table1[[#This Row],[corals.sd.ssp126.2100]]/Table1[[#This Row],[corals.mn.ssp126.2100]])^-1)</f>
        <v/>
      </c>
      <c r="AD407" s="6" t="str">
        <f>IF( Table1[[#This Row],[Coral.weights.ssp126.2100]]="","", Table1[[#This Row],[Coral.weights.ssp126.2100]]*Table1[[#This Row],[corals.mn.ssp126.2100]])</f>
        <v/>
      </c>
      <c r="AG407" s="8" t="str">
        <f>IF(Table1[[#This Row],[mangrove.mn.ssp126.2100]]="","",(Table1[[#This Row],[mangrove.sd.ssp126.2100]]/Table1[[#This Row],[mangrove.mn.ssp126.2100]])^-1)</f>
        <v/>
      </c>
      <c r="AH407" s="6" t="str">
        <f>IF(Table1[[#This Row],[mangrove.weights.ssp126.2100]]="","",Table1[[#This Row],[mangrove.weights.ssp126.2100]]*Table1[[#This Row],[mangrove.mn.ssp126.2100]])</f>
        <v/>
      </c>
      <c r="AI407" s="7" t="e">
        <f t="shared" si="37"/>
        <v>#DIV/0!</v>
      </c>
      <c r="AL407" s="6" t="str">
        <f>IF(Table1[[#This Row],[seagrass.mn.ssp245.2050]]="","",(Table1[[#This Row],[seagrass.sd.ssp245.2050]]/Table1[[#This Row],[seagrass.mn.ssp245.2050]])^-1)</f>
        <v/>
      </c>
      <c r="AM407" s="6" t="str">
        <f>IF(Table1[[#This Row],[seagrass.weights.ssp245.2050]]="","",Table1[[#This Row],[seagrass.weights.ssp245.2050]]*Table1[[#This Row],[seagrass.mn.ssp245.2050]])</f>
        <v/>
      </c>
      <c r="AS407" s="5"/>
      <c r="AT407" s="8"/>
      <c r="AU407" s="8"/>
      <c r="AV407" s="7" t="e">
        <f t="shared" si="38"/>
        <v>#DIV/0!</v>
      </c>
      <c r="AX407" s="5"/>
      <c r="AY407" s="6"/>
      <c r="AZ407" s="6"/>
      <c r="BB407" s="5"/>
      <c r="BC407" s="8"/>
      <c r="BD407" s="8"/>
      <c r="BE407" s="5"/>
      <c r="BF407" s="5"/>
      <c r="BG407" s="6"/>
      <c r="BH407" s="6"/>
      <c r="BI407" s="7" t="e">
        <f t="shared" si="39"/>
        <v>#DIV/0!</v>
      </c>
      <c r="BK407" s="5"/>
      <c r="BL407" s="6"/>
      <c r="BM407" s="6"/>
      <c r="BO407" s="5"/>
      <c r="BP407" s="6"/>
      <c r="BQ407" s="6"/>
      <c r="BR407" s="5"/>
      <c r="BS407" s="5"/>
      <c r="BT407" s="6"/>
      <c r="BU407" s="6"/>
      <c r="BV407" s="7" t="e">
        <f t="shared" si="40"/>
        <v>#DIV/0!</v>
      </c>
      <c r="BX407" s="5"/>
      <c r="BY407" s="8"/>
      <c r="BZ407" s="8"/>
      <c r="CA407" s="5"/>
      <c r="CB407" s="5"/>
      <c r="CC407" s="8"/>
      <c r="CD407" s="8"/>
      <c r="CE407" s="5"/>
      <c r="CF407" s="5"/>
      <c r="CG407" s="12"/>
      <c r="CH407" s="17"/>
      <c r="CI407" s="9" t="e">
        <f t="shared" si="41"/>
        <v>#DIV/0!</v>
      </c>
      <c r="CJ407" s="5"/>
      <c r="CL407" s="5"/>
      <c r="CM407" s="5"/>
      <c r="CP407" s="5"/>
      <c r="CT407" s="5"/>
    </row>
    <row r="408" spans="1:98" x14ac:dyDescent="0.25">
      <c r="A408" s="5" t="s">
        <v>451</v>
      </c>
      <c r="B408" s="5">
        <v>40.08934</v>
      </c>
      <c r="C408" s="5">
        <v>-11.321102</v>
      </c>
      <c r="E408" s="5">
        <v>0</v>
      </c>
      <c r="G408" s="5">
        <v>0</v>
      </c>
      <c r="I408" s="5">
        <v>0</v>
      </c>
      <c r="L408" s="6" t="str">
        <f>IF(Table1[[#This Row],[seagrass.mn.ssp126.2050]]="","",(Table1[[#This Row],[seagrass.sd.ssp126.2050]]/Table1[[#This Row],[seagrass.mn.ssp126.2050]])^-1)</f>
        <v/>
      </c>
      <c r="M408" s="6" t="str">
        <f>IF(Table1[[#This Row],[seagrass.weights.ssp126.2050]]="","",Table1[[#This Row],[seagrass.weights.ssp126.2050]]*Table1[[#This Row],[seagrass.mn.ssp126.2050]])</f>
        <v/>
      </c>
      <c r="P408" s="6" t="str">
        <f>IF(Table1[[#This Row],[corals.mn.ssp126.2050]]="","",(Table1[[#This Row],[corals.sd.ssp126.2050]]/Table1[[#This Row],[corals.mn.ssp126.2050]])^-1)</f>
        <v/>
      </c>
      <c r="Q408" s="6" t="str">
        <f>IF(Table1[[#This Row],[coral.weights.ssp126.2050]]="","",Table1[[#This Row],[coral.weights.ssp126.2050]]*Table1[[#This Row],[corals.mn.ssp126.2050]])</f>
        <v/>
      </c>
      <c r="T408" s="6" t="str">
        <f>IF(Table1[[#This Row],[mangrove.mn.ssp126.2050]]="","",(Table1[[#This Row],[mangrove.sd.ssp126.2050]]/Table1[[#This Row],[mangrove.mn.ssp126.2050]])^-1)</f>
        <v/>
      </c>
      <c r="U408" s="6" t="str">
        <f>IF(Table1[[#This Row],[mangrove.weights.ssp126.2050]]="","",Table1[[#This Row],[mangrove.weights.ssp126.2050]]*Table1[[#This Row],[mangrove.mn.ssp126.2050]])</f>
        <v/>
      </c>
      <c r="V408" s="7" t="e">
        <f t="shared" si="36"/>
        <v>#DIV/0!</v>
      </c>
      <c r="Y408" s="6" t="str">
        <f>IF(Table1[[#This Row],[seagrass.mn.ssp126.2100]]="", "", (Table1[[#This Row],[seagrass.sd.ssp126.2100]]/Table1[[#This Row],[seagrass.mn.ssp126.2100]])^-1)</f>
        <v/>
      </c>
      <c r="Z408" s="6" t="str">
        <f>IF(Table1[[#This Row],[seagrass.weights.ssp126.2100]]="","", Table1[[#This Row],[seagrass.weights.ssp126.2100]]*Table1[[#This Row],[seagrass.mn.ssp126.2100]])</f>
        <v/>
      </c>
      <c r="AC408" s="6" t="str">
        <f>IF(Table1[[#This Row],[corals.mn.ssp126.2100]]="","",(Table1[[#This Row],[corals.sd.ssp126.2100]]/Table1[[#This Row],[corals.mn.ssp126.2100]])^-1)</f>
        <v/>
      </c>
      <c r="AD408" s="6" t="str">
        <f>IF( Table1[[#This Row],[Coral.weights.ssp126.2100]]="","", Table1[[#This Row],[Coral.weights.ssp126.2100]]*Table1[[#This Row],[corals.mn.ssp126.2100]])</f>
        <v/>
      </c>
      <c r="AG408" s="8" t="str">
        <f>IF(Table1[[#This Row],[mangrove.mn.ssp126.2100]]="","",(Table1[[#This Row],[mangrove.sd.ssp126.2100]]/Table1[[#This Row],[mangrove.mn.ssp126.2100]])^-1)</f>
        <v/>
      </c>
      <c r="AH408" s="6" t="str">
        <f>IF(Table1[[#This Row],[mangrove.weights.ssp126.2100]]="","",Table1[[#This Row],[mangrove.weights.ssp126.2100]]*Table1[[#This Row],[mangrove.mn.ssp126.2100]])</f>
        <v/>
      </c>
      <c r="AI408" s="7" t="e">
        <f t="shared" si="37"/>
        <v>#DIV/0!</v>
      </c>
      <c r="AL408" s="6" t="str">
        <f>IF(Table1[[#This Row],[seagrass.mn.ssp245.2050]]="","",(Table1[[#This Row],[seagrass.sd.ssp245.2050]]/Table1[[#This Row],[seagrass.mn.ssp245.2050]])^-1)</f>
        <v/>
      </c>
      <c r="AM408" s="6" t="str">
        <f>IF(Table1[[#This Row],[seagrass.weights.ssp245.2050]]="","",Table1[[#This Row],[seagrass.weights.ssp245.2050]]*Table1[[#This Row],[seagrass.mn.ssp245.2050]])</f>
        <v/>
      </c>
      <c r="AS408" s="5"/>
      <c r="AT408" s="8"/>
      <c r="AU408" s="8"/>
      <c r="AV408" s="7" t="e">
        <f t="shared" si="38"/>
        <v>#DIV/0!</v>
      </c>
      <c r="AX408" s="5"/>
      <c r="AY408" s="6"/>
      <c r="AZ408" s="6"/>
      <c r="BB408" s="5"/>
      <c r="BC408" s="8"/>
      <c r="BD408" s="8"/>
      <c r="BE408" s="5"/>
      <c r="BF408" s="5"/>
      <c r="BG408" s="6"/>
      <c r="BH408" s="6"/>
      <c r="BI408" s="7" t="e">
        <f t="shared" si="39"/>
        <v>#DIV/0!</v>
      </c>
      <c r="BK408" s="5"/>
      <c r="BL408" s="6"/>
      <c r="BM408" s="6"/>
      <c r="BO408" s="5"/>
      <c r="BP408" s="6"/>
      <c r="BQ408" s="6"/>
      <c r="BR408" s="5"/>
      <c r="BS408" s="5"/>
      <c r="BT408" s="6"/>
      <c r="BU408" s="6"/>
      <c r="BV408" s="7" t="e">
        <f t="shared" si="40"/>
        <v>#DIV/0!</v>
      </c>
      <c r="BX408" s="5"/>
      <c r="BY408" s="8"/>
      <c r="BZ408" s="8"/>
      <c r="CA408" s="5"/>
      <c r="CB408" s="5"/>
      <c r="CC408" s="8"/>
      <c r="CD408" s="8"/>
      <c r="CE408" s="5"/>
      <c r="CF408" s="5"/>
      <c r="CG408" s="12"/>
      <c r="CH408" s="17"/>
      <c r="CI408" s="9" t="e">
        <f t="shared" si="41"/>
        <v>#DIV/0!</v>
      </c>
      <c r="CJ408" s="5"/>
      <c r="CL408" s="5"/>
      <c r="CM408" s="5"/>
      <c r="CP408" s="5"/>
      <c r="CT408" s="5"/>
    </row>
    <row r="409" spans="1:98" x14ac:dyDescent="0.25">
      <c r="A409" s="5" t="s">
        <v>452</v>
      </c>
      <c r="B409" s="5">
        <v>40.33934</v>
      </c>
      <c r="C409" s="5">
        <v>-11.321102</v>
      </c>
      <c r="E409" s="5">
        <v>0</v>
      </c>
      <c r="G409" s="5">
        <v>0</v>
      </c>
      <c r="H409" s="5">
        <v>18990000</v>
      </c>
      <c r="I409" s="5">
        <v>1</v>
      </c>
      <c r="L409" s="6" t="str">
        <f>IF(Table1[[#This Row],[seagrass.mn.ssp126.2050]]="","",(Table1[[#This Row],[seagrass.sd.ssp126.2050]]/Table1[[#This Row],[seagrass.mn.ssp126.2050]])^-1)</f>
        <v/>
      </c>
      <c r="M409" s="6" t="str">
        <f>IF(Table1[[#This Row],[seagrass.weights.ssp126.2050]]="","",Table1[[#This Row],[seagrass.weights.ssp126.2050]]*Table1[[#This Row],[seagrass.mn.ssp126.2050]])</f>
        <v/>
      </c>
      <c r="P409" s="6" t="str">
        <f>IF(Table1[[#This Row],[corals.mn.ssp126.2050]]="","",(Table1[[#This Row],[corals.sd.ssp126.2050]]/Table1[[#This Row],[corals.mn.ssp126.2050]])^-1)</f>
        <v/>
      </c>
      <c r="Q409" s="6" t="str">
        <f>IF(Table1[[#This Row],[coral.weights.ssp126.2050]]="","",Table1[[#This Row],[coral.weights.ssp126.2050]]*Table1[[#This Row],[corals.mn.ssp126.2050]])</f>
        <v/>
      </c>
      <c r="R409" s="5">
        <v>0.52732847773402558</v>
      </c>
      <c r="S409" s="5">
        <v>0.1222194148618244</v>
      </c>
      <c r="T409" s="6">
        <f>IF(Table1[[#This Row],[mangrove.mn.ssp126.2050]]="","",(Table1[[#This Row],[mangrove.sd.ssp126.2050]]/Table1[[#This Row],[mangrove.mn.ssp126.2050]])^-1)</f>
        <v>4.3146048304207536</v>
      </c>
      <c r="U409" s="6">
        <f>IF(Table1[[#This Row],[mangrove.weights.ssp126.2050]]="","",Table1[[#This Row],[mangrove.weights.ssp126.2050]]*Table1[[#This Row],[mangrove.mn.ssp126.2050]])</f>
        <v>2.2752139972496495</v>
      </c>
      <c r="V409" s="7">
        <f t="shared" si="36"/>
        <v>0.52732847773402558</v>
      </c>
      <c r="Y409" s="6" t="str">
        <f>IF(Table1[[#This Row],[seagrass.mn.ssp126.2100]]="", "", (Table1[[#This Row],[seagrass.sd.ssp126.2100]]/Table1[[#This Row],[seagrass.mn.ssp126.2100]])^-1)</f>
        <v/>
      </c>
      <c r="Z409" s="6" t="str">
        <f>IF(Table1[[#This Row],[seagrass.weights.ssp126.2100]]="","", Table1[[#This Row],[seagrass.weights.ssp126.2100]]*Table1[[#This Row],[seagrass.mn.ssp126.2100]])</f>
        <v/>
      </c>
      <c r="AC409" s="6" t="str">
        <f>IF(Table1[[#This Row],[corals.mn.ssp126.2100]]="","",(Table1[[#This Row],[corals.sd.ssp126.2100]]/Table1[[#This Row],[corals.mn.ssp126.2100]])^-1)</f>
        <v/>
      </c>
      <c r="AD409" s="6" t="str">
        <f>IF( Table1[[#This Row],[Coral.weights.ssp126.2100]]="","", Table1[[#This Row],[Coral.weights.ssp126.2100]]*Table1[[#This Row],[corals.mn.ssp126.2100]])</f>
        <v/>
      </c>
      <c r="AE409" s="5">
        <v>0.53003218461990043</v>
      </c>
      <c r="AF409" s="5">
        <v>0.1245166298437443</v>
      </c>
      <c r="AG409" s="8">
        <f>IF(Table1[[#This Row],[mangrove.mn.ssp126.2100]]="","",(Table1[[#This Row],[mangrove.sd.ssp126.2100]]/Table1[[#This Row],[mangrove.mn.ssp126.2100]])^-1)</f>
        <v>4.2567180406748628</v>
      </c>
      <c r="AH409" s="6">
        <f>IF(Table1[[#This Row],[mangrove.weights.ssp126.2100]]="","",Table1[[#This Row],[mangrove.weights.ssp126.2100]]*Table1[[#This Row],[mangrove.mn.ssp126.2100]])</f>
        <v>2.2561975624098398</v>
      </c>
      <c r="AI409" s="7">
        <f t="shared" si="37"/>
        <v>0.53003218461990043</v>
      </c>
      <c r="AL409" s="6" t="str">
        <f>IF(Table1[[#This Row],[seagrass.mn.ssp245.2050]]="","",(Table1[[#This Row],[seagrass.sd.ssp245.2050]]/Table1[[#This Row],[seagrass.mn.ssp245.2050]])^-1)</f>
        <v/>
      </c>
      <c r="AM409" s="6" t="str">
        <f>IF(Table1[[#This Row],[seagrass.weights.ssp245.2050]]="","",Table1[[#This Row],[seagrass.weights.ssp245.2050]]*Table1[[#This Row],[seagrass.mn.ssp245.2050]])</f>
        <v/>
      </c>
      <c r="AR409" s="5">
        <v>0.46756177393207021</v>
      </c>
      <c r="AS409" s="5">
        <v>0.10446407325328549</v>
      </c>
      <c r="AT409" s="8">
        <f>(Table1[[#This Row],[mangrove.sd.ssp245.2050]]/Table1[[#This Row],[mangrove.mn.ssp245.2050]])^-1</f>
        <v>4.4758141183946698</v>
      </c>
      <c r="AU409" s="8">
        <f>Table1[[#This Row],[mangrove.mn.ssp245.2050]]*Table1[[#This Row],[mangrove.weights.ssp245.2050]]</f>
        <v>2.0927195889868169</v>
      </c>
      <c r="AV409" s="7">
        <f t="shared" si="38"/>
        <v>0.46756177393207027</v>
      </c>
      <c r="AX409" s="5"/>
      <c r="AY409" s="6"/>
      <c r="AZ409" s="6"/>
      <c r="BB409" s="5"/>
      <c r="BC409" s="8"/>
      <c r="BD409" s="8"/>
      <c r="BE409" s="5">
        <v>0.47358310116795083</v>
      </c>
      <c r="BF409" s="5">
        <v>0.1001857863340388</v>
      </c>
      <c r="BG409" s="6">
        <f>(Table1[[#This Row],[mangrove.sd.ssp245.2100]]/Table1[[#This Row],[mangrove.mn.ssp245.2100]])^-1</f>
        <v>4.7270488010038987</v>
      </c>
      <c r="BH409" s="6">
        <f>Table1[[#This Row],[mangrove.weights.ssp245.2100]]*Table1[[#This Row],[mangrove.mn.ssp245.2100]]</f>
        <v>2.2386504305516701</v>
      </c>
      <c r="BI409" s="7">
        <f t="shared" si="39"/>
        <v>0.47358310116795083</v>
      </c>
      <c r="BK409" s="5"/>
      <c r="BL409" s="6"/>
      <c r="BM409" s="6"/>
      <c r="BO409" s="5"/>
      <c r="BP409" s="6"/>
      <c r="BQ409" s="6"/>
      <c r="BR409" s="5">
        <v>0.48039818277395641</v>
      </c>
      <c r="BS409" s="5">
        <v>8.9552480962685935E-2</v>
      </c>
      <c r="BT409" s="6">
        <f>(Table1[[#This Row],[mangrove.sd.ssp370.2050]]/Table1[[#This Row],[mangrove.mn.ssp370.2050]])^-1</f>
        <v>5.3644318684384089</v>
      </c>
      <c r="BU409" s="6">
        <f>Table1[[#This Row],[mangrove.weights.ssp370.2050]]*Table1[[#This Row],[mangrove.mn.ssp370.2050]]</f>
        <v>2.5770633212125111</v>
      </c>
      <c r="BV409" s="7">
        <f t="shared" si="40"/>
        <v>0.48039818277395641</v>
      </c>
      <c r="BX409" s="5"/>
      <c r="BY409" s="8"/>
      <c r="BZ409" s="8"/>
      <c r="CA409" s="5"/>
      <c r="CB409" s="5"/>
      <c r="CC409" s="8"/>
      <c r="CD409" s="8"/>
      <c r="CE409" s="5">
        <v>0.47113045313380519</v>
      </c>
      <c r="CF409" s="5">
        <v>0.1006168278607586</v>
      </c>
      <c r="CG409" s="12">
        <f>(Table1[[#This Row],[mangrove.sd.ssp370.2100]]/Table1[[#This Row],[mangrove.mn.ssp370.2100]])^-1</f>
        <v>4.6824220475902125</v>
      </c>
      <c r="CH409" s="17">
        <f>Table1[[#This Row],[mangrove.weights.ssp370.2100]]*Table1[[#This Row],[mangrove.mn.ssp370.2100]]</f>
        <v>2.2060316210448967</v>
      </c>
      <c r="CI409" s="9">
        <f t="shared" si="41"/>
        <v>0.47113045313380519</v>
      </c>
      <c r="CJ409" s="5"/>
      <c r="CL409" s="5"/>
      <c r="CM409" s="5"/>
      <c r="CP409" s="5"/>
      <c r="CT409" s="5"/>
    </row>
    <row r="410" spans="1:98" x14ac:dyDescent="0.25">
      <c r="A410" s="5" t="s">
        <v>453</v>
      </c>
      <c r="B410" s="5">
        <v>40.58934</v>
      </c>
      <c r="C410" s="5">
        <v>-11.321102</v>
      </c>
      <c r="D410" s="5">
        <v>84210000</v>
      </c>
      <c r="E410" s="5">
        <v>1</v>
      </c>
      <c r="F410" s="5">
        <v>25390000</v>
      </c>
      <c r="G410" s="5">
        <v>1</v>
      </c>
      <c r="H410" s="5">
        <v>2040000</v>
      </c>
      <c r="I410" s="5">
        <v>1</v>
      </c>
      <c r="J410" s="5">
        <v>0.53412419133462108</v>
      </c>
      <c r="K410" s="5">
        <v>8.6141971981460626E-3</v>
      </c>
      <c r="L410" s="6">
        <f>IF(Table1[[#This Row],[seagrass.mn.ssp126.2050]]="","",(Table1[[#This Row],[seagrass.sd.ssp126.2050]]/Table1[[#This Row],[seagrass.mn.ssp126.2050]])^-1)</f>
        <v>62.005103789541138</v>
      </c>
      <c r="M410" s="6">
        <f>IF(Table1[[#This Row],[seagrass.weights.ssp126.2050]]="","",Table1[[#This Row],[seagrass.weights.ssp126.2050]]*Table1[[#This Row],[seagrass.mn.ssp126.2050]])</f>
        <v>33.118425920207912</v>
      </c>
      <c r="N410" s="5">
        <v>0.63178716644341293</v>
      </c>
      <c r="O410" s="5">
        <v>1.387744493126403E-2</v>
      </c>
      <c r="P410" s="6">
        <f>IF(Table1[[#This Row],[corals.mn.ssp126.2050]]="","",(Table1[[#This Row],[corals.sd.ssp126.2050]]/Table1[[#This Row],[corals.mn.ssp126.2050]])^-1)</f>
        <v>45.526187967071721</v>
      </c>
      <c r="Q410" s="6">
        <f>IF(Table1[[#This Row],[coral.weights.ssp126.2050]]="","",Table1[[#This Row],[coral.weights.ssp126.2050]]*Table1[[#This Row],[corals.mn.ssp126.2050]])</f>
        <v>28.762861294686445</v>
      </c>
      <c r="R410" s="5">
        <v>0.48070517880155778</v>
      </c>
      <c r="S410" s="5">
        <v>5.9470429377183283E-2</v>
      </c>
      <c r="T410" s="6">
        <f>IF(Table1[[#This Row],[mangrove.mn.ssp126.2050]]="","",(Table1[[#This Row],[mangrove.sd.ssp126.2050]]/Table1[[#This Row],[mangrove.mn.ssp126.2050]])^-1)</f>
        <v>8.0830958147745857</v>
      </c>
      <c r="U410" s="6">
        <f>IF(Table1[[#This Row],[mangrove.weights.ssp126.2050]]="","",Table1[[#This Row],[mangrove.weights.ssp126.2050]]*Table1[[#This Row],[mangrove.mn.ssp126.2050]])</f>
        <v>3.8855860189113405</v>
      </c>
      <c r="V410" s="7">
        <f t="shared" si="36"/>
        <v>0.56884678987896009</v>
      </c>
      <c r="W410" s="5">
        <v>0.53074098468746933</v>
      </c>
      <c r="X410" s="5">
        <v>7.6312866423542619E-3</v>
      </c>
      <c r="Y410" s="6">
        <f>IF(Table1[[#This Row],[seagrass.mn.ssp126.2100]]="", "", (Table1[[#This Row],[seagrass.sd.ssp126.2100]]/Table1[[#This Row],[seagrass.mn.ssp126.2100]])^-1)</f>
        <v>69.548034238658218</v>
      </c>
      <c r="Z410" s="6">
        <f>IF(Table1[[#This Row],[seagrass.weights.ssp126.2100]]="","", Table1[[#This Row],[seagrass.weights.ssp126.2100]]*Table1[[#This Row],[seagrass.mn.ssp126.2100]])</f>
        <v>36.911992174903297</v>
      </c>
      <c r="AA410" s="5">
        <v>0.63164076402995406</v>
      </c>
      <c r="AB410" s="5">
        <v>6.9334103983770606E-3</v>
      </c>
      <c r="AC410" s="6">
        <f>IF(Table1[[#This Row],[corals.mn.ssp126.2100]]="","",(Table1[[#This Row],[corals.sd.ssp126.2100]]/Table1[[#This Row],[corals.mn.ssp126.2100]])^-1)</f>
        <v>91.101020671992174</v>
      </c>
      <c r="AD410" s="6">
        <f>IF( Table1[[#This Row],[Coral.weights.ssp126.2100]]="","", Table1[[#This Row],[Coral.weights.ssp126.2100]]*Table1[[#This Row],[corals.mn.ssp126.2100]])</f>
        <v>57.543118301165777</v>
      </c>
      <c r="AE410" s="5">
        <v>0.47662281035983278</v>
      </c>
      <c r="AF410" s="5">
        <v>6.4352745238074147E-2</v>
      </c>
      <c r="AG410" s="8">
        <f>IF(Table1[[#This Row],[mangrove.mn.ssp126.2100]]="","",(Table1[[#This Row],[mangrove.sd.ssp126.2100]]/Table1[[#This Row],[mangrove.mn.ssp126.2100]])^-1)</f>
        <v>7.4064099145507791</v>
      </c>
      <c r="AH410" s="6">
        <f>IF(Table1[[#This Row],[mangrove.weights.ssp126.2100]]="","",Table1[[#This Row],[mangrove.weights.ssp126.2100]]*Table1[[#This Row],[mangrove.mn.ssp126.2100]])</f>
        <v>3.5300639081501215</v>
      </c>
      <c r="AI410" s="7">
        <f t="shared" si="37"/>
        <v>0.58305259210782645</v>
      </c>
      <c r="AJ410" s="5">
        <v>0.50798110803209373</v>
      </c>
      <c r="AK410" s="5">
        <v>3.7644885505165419E-3</v>
      </c>
      <c r="AL410" s="6">
        <f>IF(Table1[[#This Row],[seagrass.mn.ssp245.2050]]="","",(Table1[[#This Row],[seagrass.sd.ssp245.2050]]/Table1[[#This Row],[seagrass.mn.ssp245.2050]])^-1)</f>
        <v>134.94027175680782</v>
      </c>
      <c r="AM410" s="6">
        <f>IF(Table1[[#This Row],[seagrass.weights.ssp245.2050]]="","",Table1[[#This Row],[seagrass.weights.ssp245.2050]]*Table1[[#This Row],[seagrass.mn.ssp245.2050]])</f>
        <v>68.547108765175082</v>
      </c>
      <c r="AN410" s="5">
        <v>0.58784348784517482</v>
      </c>
      <c r="AO410" s="5">
        <v>1.993248855465324E-3</v>
      </c>
      <c r="AP410" s="6">
        <f>(Table1[[#This Row],[corals.sd.ssp245.2050]]/Table1[[#This Row],[corals.mn.ssp245.2050]])^-1</f>
        <v>294.91725844134135</v>
      </c>
      <c r="AQ410" s="6">
        <f>Table1[[#This Row],[coral.weights.ssp245.2050]]*Table1[[#This Row],[corals.mn.ssp245.2050]]</f>
        <v>173.36518982789491</v>
      </c>
      <c r="AR410" s="5">
        <v>0.47047780582522342</v>
      </c>
      <c r="AS410" s="5">
        <v>5.1395683441602537E-2</v>
      </c>
      <c r="AT410" s="8">
        <f>(Table1[[#This Row],[mangrove.sd.ssp245.2050]]/Table1[[#This Row],[mangrove.mn.ssp245.2050]])^-1</f>
        <v>9.1540334580781622</v>
      </c>
      <c r="AU410" s="8">
        <f>Table1[[#This Row],[mangrove.mn.ssp245.2050]]*Table1[[#This Row],[mangrove.weights.ssp245.2050]]</f>
        <v>4.3067695758072961</v>
      </c>
      <c r="AV410" s="7">
        <f t="shared" si="38"/>
        <v>0.560848707761333</v>
      </c>
      <c r="AW410" s="5">
        <v>0.50998849380836542</v>
      </c>
      <c r="AX410" s="5">
        <v>1.2245490351392951E-2</v>
      </c>
      <c r="AY410" s="6">
        <f>(Table1[[#This Row],[seagrass.sd.ssp245.2100]]/Table1[[#This Row],[seagrass.mn.ssp245.2100]])^-1</f>
        <v>41.647045497884299</v>
      </c>
      <c r="AZ410" s="6">
        <f>Table1[[#This Row],[seagrass.weights.ssp245.2100]]*Table1[[#This Row],[seagrass.mn.ssp245.2100]]</f>
        <v>21.239514005034479</v>
      </c>
      <c r="BA410" s="5">
        <v>0.58996173962433762</v>
      </c>
      <c r="BB410" s="5">
        <v>1.0024115391477329E-3</v>
      </c>
      <c r="BC410" s="8">
        <f>(Table1[[#This Row],[corals.sd.ssp245.2100]]/Table1[[#This Row],[corals.mn.ssp245.2100]])^-1</f>
        <v>588.54244647456176</v>
      </c>
      <c r="BD410" s="8">
        <f>Table1[[#This Row],[corals.weights.ssp245.2100]]*Table1[[#This Row],[corals.mn.ssp245.2100]]</f>
        <v>347.21752556489605</v>
      </c>
      <c r="BE410" s="5">
        <v>0.46797612024516771</v>
      </c>
      <c r="BF410" s="5">
        <v>6.2745453175446581E-2</v>
      </c>
      <c r="BG410" s="6">
        <f>(Table1[[#This Row],[mangrove.sd.ssp245.2100]]/Table1[[#This Row],[mangrove.mn.ssp245.2100]])^-1</f>
        <v>7.4583272023971157</v>
      </c>
      <c r="BH410" s="6">
        <f>Table1[[#This Row],[mangrove.weights.ssp245.2100]]*Table1[[#This Row],[mangrove.mn.ssp245.2100]]</f>
        <v>3.4903190276967981</v>
      </c>
      <c r="BI410" s="7">
        <f t="shared" si="39"/>
        <v>0.58331158268360561</v>
      </c>
      <c r="BJ410" s="5">
        <v>0.55259580544024356</v>
      </c>
      <c r="BK410" s="5">
        <v>5.8836826692571257E-3</v>
      </c>
      <c r="BL410" s="6">
        <f>(Table1[[#This Row],[seagrass.sd.ssp370.2050]]/Table1[[#This Row],[seagrass.mn.ssp370.2050]])^-1</f>
        <v>93.920055941768581</v>
      </c>
      <c r="BM410" s="6">
        <f>Table1[[#This Row],[seagrass.mn.ssp370.2050]]*Table1[[#This Row],[seagrass.weights.ssp370.2050]]</f>
        <v>51.899828960134343</v>
      </c>
      <c r="BN410" s="5">
        <v>0.60741460271300518</v>
      </c>
      <c r="BO410" s="5">
        <v>1.056981854732041E-3</v>
      </c>
      <c r="BP410" s="6">
        <f>(Table1[[#This Row],[corals.sd.ssp370.2050]]/Table1[[#This Row],[corals.mn.ssp370.2050]])^-1</f>
        <v>574.66890277600169</v>
      </c>
      <c r="BQ410" s="6">
        <f>Table1[[#This Row],[corals.weights.ssp370.2050]]*Table1[[#This Row],[corals.mn.ssp370.2050]]</f>
        <v>349.06228327120368</v>
      </c>
      <c r="BR410" s="5">
        <v>0.49053795623473312</v>
      </c>
      <c r="BS410" s="5">
        <v>7.262981994293348E-2</v>
      </c>
      <c r="BT410" s="6">
        <f>(Table1[[#This Row],[mangrove.sd.ssp370.2050]]/Table1[[#This Row],[mangrove.mn.ssp370.2050]])^-1</f>
        <v>6.753947023690233</v>
      </c>
      <c r="BU410" s="6">
        <f>Table1[[#This Row],[mangrove.weights.ssp370.2050]]*Table1[[#This Row],[mangrove.mn.ssp370.2050]]</f>
        <v>3.3130673695186657</v>
      </c>
      <c r="BV410" s="7">
        <f t="shared" si="40"/>
        <v>0.59862208688932927</v>
      </c>
      <c r="BW410" s="5">
        <v>0.55259580544024356</v>
      </c>
      <c r="BX410" s="5">
        <v>5.8836826692571257E-3</v>
      </c>
      <c r="BY410" s="8">
        <f>(Table1[[#This Row],[seagrass.sd.ssp370.2100]]/Table1[[#This Row],[seagrass.mn.ssp370.2100]])^-1</f>
        <v>93.920055941768581</v>
      </c>
      <c r="BZ410" s="8">
        <f>Table1[[#This Row],[seagrass.imp.ssp370.2100]]*Table1[[#This Row],[seagrass.mn.ssp370.2100]]</f>
        <v>51.899828960134343</v>
      </c>
      <c r="CA410" s="5">
        <v>0.60741460271300518</v>
      </c>
      <c r="CB410" s="5">
        <v>1.056981854732041E-3</v>
      </c>
      <c r="CC410" s="8">
        <f>(Table1[[#This Row],[corals.sd.ssp370.2100]]/Table1[[#This Row],[corals.mn.ssp370.2100]])^-1</f>
        <v>574.66890277600169</v>
      </c>
      <c r="CD410" s="8">
        <f>Table1[[#This Row],[corals.weights.ssp370.2100]]*Table1[[#This Row],[corals.mn.ssp370.2100]]</f>
        <v>349.06228327120368</v>
      </c>
      <c r="CE410" s="5">
        <v>0.48103043300711062</v>
      </c>
      <c r="CF410" s="5">
        <v>6.7364722469874322E-2</v>
      </c>
      <c r="CG410" s="12">
        <f>(Table1[[#This Row],[mangrove.sd.ssp370.2100]]/Table1[[#This Row],[mangrove.mn.ssp370.2100]])^-1</f>
        <v>7.1406875196766189</v>
      </c>
      <c r="CH410" s="17">
        <f>Table1[[#This Row],[mangrove.weights.ssp370.2100]]*Table1[[#This Row],[mangrove.mn.ssp370.2100]]</f>
        <v>3.4348880095585148</v>
      </c>
      <c r="CI410" s="9">
        <f t="shared" si="41"/>
        <v>0.59845975752674629</v>
      </c>
      <c r="CJ410" s="5"/>
      <c r="CL410" s="5"/>
      <c r="CM410" s="5"/>
      <c r="CP410" s="5"/>
      <c r="CT410" s="5"/>
    </row>
    <row r="411" spans="1:98" x14ac:dyDescent="0.25">
      <c r="A411" s="5" t="s">
        <v>454</v>
      </c>
      <c r="B411" s="5">
        <v>40.83934</v>
      </c>
      <c r="C411" s="5">
        <v>-11.321102</v>
      </c>
      <c r="E411" s="5">
        <v>0</v>
      </c>
      <c r="G411" s="5">
        <v>0</v>
      </c>
      <c r="I411" s="5">
        <v>0</v>
      </c>
      <c r="L411" s="6" t="str">
        <f>IF(Table1[[#This Row],[seagrass.mn.ssp126.2050]]="","",(Table1[[#This Row],[seagrass.sd.ssp126.2050]]/Table1[[#This Row],[seagrass.mn.ssp126.2050]])^-1)</f>
        <v/>
      </c>
      <c r="M411" s="6" t="str">
        <f>IF(Table1[[#This Row],[seagrass.weights.ssp126.2050]]="","",Table1[[#This Row],[seagrass.weights.ssp126.2050]]*Table1[[#This Row],[seagrass.mn.ssp126.2050]])</f>
        <v/>
      </c>
      <c r="P411" s="6" t="str">
        <f>IF(Table1[[#This Row],[corals.mn.ssp126.2050]]="","",(Table1[[#This Row],[corals.sd.ssp126.2050]]/Table1[[#This Row],[corals.mn.ssp126.2050]])^-1)</f>
        <v/>
      </c>
      <c r="Q411" s="6" t="str">
        <f>IF(Table1[[#This Row],[coral.weights.ssp126.2050]]="","",Table1[[#This Row],[coral.weights.ssp126.2050]]*Table1[[#This Row],[corals.mn.ssp126.2050]])</f>
        <v/>
      </c>
      <c r="T411" s="6" t="str">
        <f>IF(Table1[[#This Row],[mangrove.mn.ssp126.2050]]="","",(Table1[[#This Row],[mangrove.sd.ssp126.2050]]/Table1[[#This Row],[mangrove.mn.ssp126.2050]])^-1)</f>
        <v/>
      </c>
      <c r="U411" s="6" t="str">
        <f>IF(Table1[[#This Row],[mangrove.weights.ssp126.2050]]="","",Table1[[#This Row],[mangrove.weights.ssp126.2050]]*Table1[[#This Row],[mangrove.mn.ssp126.2050]])</f>
        <v/>
      </c>
      <c r="V411" s="7" t="e">
        <f t="shared" si="36"/>
        <v>#DIV/0!</v>
      </c>
      <c r="Y411" s="6" t="str">
        <f>IF(Table1[[#This Row],[seagrass.mn.ssp126.2100]]="", "", (Table1[[#This Row],[seagrass.sd.ssp126.2100]]/Table1[[#This Row],[seagrass.mn.ssp126.2100]])^-1)</f>
        <v/>
      </c>
      <c r="Z411" s="6" t="str">
        <f>IF(Table1[[#This Row],[seagrass.weights.ssp126.2100]]="","", Table1[[#This Row],[seagrass.weights.ssp126.2100]]*Table1[[#This Row],[seagrass.mn.ssp126.2100]])</f>
        <v/>
      </c>
      <c r="AC411" s="6" t="str">
        <f>IF(Table1[[#This Row],[corals.mn.ssp126.2100]]="","",(Table1[[#This Row],[corals.sd.ssp126.2100]]/Table1[[#This Row],[corals.mn.ssp126.2100]])^-1)</f>
        <v/>
      </c>
      <c r="AD411" s="6" t="str">
        <f>IF( Table1[[#This Row],[Coral.weights.ssp126.2100]]="","", Table1[[#This Row],[Coral.weights.ssp126.2100]]*Table1[[#This Row],[corals.mn.ssp126.2100]])</f>
        <v/>
      </c>
      <c r="AG411" s="8" t="str">
        <f>IF(Table1[[#This Row],[mangrove.mn.ssp126.2100]]="","",(Table1[[#This Row],[mangrove.sd.ssp126.2100]]/Table1[[#This Row],[mangrove.mn.ssp126.2100]])^-1)</f>
        <v/>
      </c>
      <c r="AH411" s="6" t="str">
        <f>IF(Table1[[#This Row],[mangrove.weights.ssp126.2100]]="","",Table1[[#This Row],[mangrove.weights.ssp126.2100]]*Table1[[#This Row],[mangrove.mn.ssp126.2100]])</f>
        <v/>
      </c>
      <c r="AI411" s="7" t="e">
        <f t="shared" si="37"/>
        <v>#DIV/0!</v>
      </c>
      <c r="AL411" s="6" t="str">
        <f>IF(Table1[[#This Row],[seagrass.mn.ssp245.2050]]="","",(Table1[[#This Row],[seagrass.sd.ssp245.2050]]/Table1[[#This Row],[seagrass.mn.ssp245.2050]])^-1)</f>
        <v/>
      </c>
      <c r="AM411" s="6" t="str">
        <f>IF(Table1[[#This Row],[seagrass.weights.ssp245.2050]]="","",Table1[[#This Row],[seagrass.weights.ssp245.2050]]*Table1[[#This Row],[seagrass.mn.ssp245.2050]])</f>
        <v/>
      </c>
      <c r="AS411" s="5"/>
      <c r="AT411" s="8"/>
      <c r="AU411" s="8"/>
      <c r="AV411" s="7" t="e">
        <f t="shared" si="38"/>
        <v>#DIV/0!</v>
      </c>
      <c r="AX411" s="5"/>
      <c r="AY411" s="6"/>
      <c r="AZ411" s="6"/>
      <c r="BB411" s="5"/>
      <c r="BC411" s="8"/>
      <c r="BD411" s="8"/>
      <c r="BE411" s="5"/>
      <c r="BF411" s="5"/>
      <c r="BG411" s="6"/>
      <c r="BH411" s="6"/>
      <c r="BI411" s="7" t="e">
        <f t="shared" si="39"/>
        <v>#DIV/0!</v>
      </c>
      <c r="BK411" s="5"/>
      <c r="BL411" s="6"/>
      <c r="BM411" s="6"/>
      <c r="BO411" s="5"/>
      <c r="BP411" s="6"/>
      <c r="BQ411" s="6"/>
      <c r="BR411" s="5"/>
      <c r="BS411" s="5"/>
      <c r="BT411" s="6"/>
      <c r="BU411" s="6"/>
      <c r="BV411" s="7" t="e">
        <f t="shared" si="40"/>
        <v>#DIV/0!</v>
      </c>
      <c r="BX411" s="5"/>
      <c r="BY411" s="8"/>
      <c r="BZ411" s="8"/>
      <c r="CA411" s="5"/>
      <c r="CB411" s="5"/>
      <c r="CC411" s="8"/>
      <c r="CD411" s="8"/>
      <c r="CE411" s="5"/>
      <c r="CF411" s="5"/>
      <c r="CG411" s="12"/>
      <c r="CH411" s="17"/>
      <c r="CI411" s="9" t="e">
        <f t="shared" si="41"/>
        <v>#DIV/0!</v>
      </c>
      <c r="CJ411" s="5"/>
      <c r="CL411" s="5"/>
      <c r="CM411" s="5"/>
      <c r="CP411" s="5"/>
      <c r="CT411" s="5"/>
    </row>
    <row r="412" spans="1:98" x14ac:dyDescent="0.25">
      <c r="A412" s="5" t="s">
        <v>455</v>
      </c>
      <c r="B412" s="5">
        <v>43.08934</v>
      </c>
      <c r="C412" s="5">
        <v>-11.571102</v>
      </c>
      <c r="E412" s="5">
        <v>0</v>
      </c>
      <c r="G412" s="5">
        <v>0</v>
      </c>
      <c r="I412" s="5">
        <v>0</v>
      </c>
      <c r="L412" s="6" t="str">
        <f>IF(Table1[[#This Row],[seagrass.mn.ssp126.2050]]="","",(Table1[[#This Row],[seagrass.sd.ssp126.2050]]/Table1[[#This Row],[seagrass.mn.ssp126.2050]])^-1)</f>
        <v/>
      </c>
      <c r="M412" s="6" t="str">
        <f>IF(Table1[[#This Row],[seagrass.weights.ssp126.2050]]="","",Table1[[#This Row],[seagrass.weights.ssp126.2050]]*Table1[[#This Row],[seagrass.mn.ssp126.2050]])</f>
        <v/>
      </c>
      <c r="P412" s="6" t="str">
        <f>IF(Table1[[#This Row],[corals.mn.ssp126.2050]]="","",(Table1[[#This Row],[corals.sd.ssp126.2050]]/Table1[[#This Row],[corals.mn.ssp126.2050]])^-1)</f>
        <v/>
      </c>
      <c r="Q412" s="6" t="str">
        <f>IF(Table1[[#This Row],[coral.weights.ssp126.2050]]="","",Table1[[#This Row],[coral.weights.ssp126.2050]]*Table1[[#This Row],[corals.mn.ssp126.2050]])</f>
        <v/>
      </c>
      <c r="T412" s="6" t="str">
        <f>IF(Table1[[#This Row],[mangrove.mn.ssp126.2050]]="","",(Table1[[#This Row],[mangrove.sd.ssp126.2050]]/Table1[[#This Row],[mangrove.mn.ssp126.2050]])^-1)</f>
        <v/>
      </c>
      <c r="U412" s="6" t="str">
        <f>IF(Table1[[#This Row],[mangrove.weights.ssp126.2050]]="","",Table1[[#This Row],[mangrove.weights.ssp126.2050]]*Table1[[#This Row],[mangrove.mn.ssp126.2050]])</f>
        <v/>
      </c>
      <c r="V412" s="7" t="e">
        <f t="shared" si="36"/>
        <v>#DIV/0!</v>
      </c>
      <c r="Y412" s="6" t="str">
        <f>IF(Table1[[#This Row],[seagrass.mn.ssp126.2100]]="", "", (Table1[[#This Row],[seagrass.sd.ssp126.2100]]/Table1[[#This Row],[seagrass.mn.ssp126.2100]])^-1)</f>
        <v/>
      </c>
      <c r="Z412" s="6" t="str">
        <f>IF(Table1[[#This Row],[seagrass.weights.ssp126.2100]]="","", Table1[[#This Row],[seagrass.weights.ssp126.2100]]*Table1[[#This Row],[seagrass.mn.ssp126.2100]])</f>
        <v/>
      </c>
      <c r="AC412" s="6" t="str">
        <f>IF(Table1[[#This Row],[corals.mn.ssp126.2100]]="","",(Table1[[#This Row],[corals.sd.ssp126.2100]]/Table1[[#This Row],[corals.mn.ssp126.2100]])^-1)</f>
        <v/>
      </c>
      <c r="AD412" s="6" t="str">
        <f>IF( Table1[[#This Row],[Coral.weights.ssp126.2100]]="","", Table1[[#This Row],[Coral.weights.ssp126.2100]]*Table1[[#This Row],[corals.mn.ssp126.2100]])</f>
        <v/>
      </c>
      <c r="AG412" s="8" t="str">
        <f>IF(Table1[[#This Row],[mangrove.mn.ssp126.2100]]="","",(Table1[[#This Row],[mangrove.sd.ssp126.2100]]/Table1[[#This Row],[mangrove.mn.ssp126.2100]])^-1)</f>
        <v/>
      </c>
      <c r="AH412" s="6" t="str">
        <f>IF(Table1[[#This Row],[mangrove.weights.ssp126.2100]]="","",Table1[[#This Row],[mangrove.weights.ssp126.2100]]*Table1[[#This Row],[mangrove.mn.ssp126.2100]])</f>
        <v/>
      </c>
      <c r="AI412" s="7" t="e">
        <f t="shared" si="37"/>
        <v>#DIV/0!</v>
      </c>
      <c r="AL412" s="6" t="str">
        <f>IF(Table1[[#This Row],[seagrass.mn.ssp245.2050]]="","",(Table1[[#This Row],[seagrass.sd.ssp245.2050]]/Table1[[#This Row],[seagrass.mn.ssp245.2050]])^-1)</f>
        <v/>
      </c>
      <c r="AM412" s="6" t="str">
        <f>IF(Table1[[#This Row],[seagrass.weights.ssp245.2050]]="","",Table1[[#This Row],[seagrass.weights.ssp245.2050]]*Table1[[#This Row],[seagrass.mn.ssp245.2050]])</f>
        <v/>
      </c>
      <c r="AS412" s="5"/>
      <c r="AT412" s="8"/>
      <c r="AU412" s="8"/>
      <c r="AV412" s="7" t="e">
        <f t="shared" si="38"/>
        <v>#DIV/0!</v>
      </c>
      <c r="AX412" s="5"/>
      <c r="AY412" s="6"/>
      <c r="AZ412" s="6"/>
      <c r="BB412" s="5"/>
      <c r="BC412" s="8"/>
      <c r="BD412" s="8"/>
      <c r="BE412" s="5"/>
      <c r="BF412" s="5"/>
      <c r="BG412" s="6"/>
      <c r="BH412" s="6"/>
      <c r="BI412" s="7" t="e">
        <f t="shared" si="39"/>
        <v>#DIV/0!</v>
      </c>
      <c r="BK412" s="5"/>
      <c r="BL412" s="6"/>
      <c r="BM412" s="6"/>
      <c r="BO412" s="5"/>
      <c r="BP412" s="6"/>
      <c r="BQ412" s="6"/>
      <c r="BR412" s="5"/>
      <c r="BS412" s="5"/>
      <c r="BT412" s="6"/>
      <c r="BU412" s="6"/>
      <c r="BV412" s="7" t="e">
        <f t="shared" si="40"/>
        <v>#DIV/0!</v>
      </c>
      <c r="BX412" s="5"/>
      <c r="BY412" s="8"/>
      <c r="BZ412" s="8"/>
      <c r="CA412" s="5"/>
      <c r="CB412" s="5"/>
      <c r="CC412" s="8"/>
      <c r="CD412" s="8"/>
      <c r="CE412" s="5"/>
      <c r="CF412" s="5"/>
      <c r="CG412" s="12"/>
      <c r="CH412" s="17"/>
      <c r="CI412" s="9" t="e">
        <f t="shared" si="41"/>
        <v>#DIV/0!</v>
      </c>
      <c r="CJ412" s="5"/>
      <c r="CL412" s="5"/>
      <c r="CM412" s="5"/>
      <c r="CP412" s="5"/>
      <c r="CT412" s="5"/>
    </row>
    <row r="413" spans="1:98" x14ac:dyDescent="0.25">
      <c r="A413" s="5" t="s">
        <v>456</v>
      </c>
      <c r="B413" s="5">
        <v>43.33934</v>
      </c>
      <c r="C413" s="5">
        <v>-11.571102</v>
      </c>
      <c r="D413" s="5">
        <v>4320000</v>
      </c>
      <c r="E413" s="5">
        <v>1</v>
      </c>
      <c r="F413" s="5">
        <v>590000</v>
      </c>
      <c r="G413" s="5">
        <v>1</v>
      </c>
      <c r="H413" s="5">
        <v>80000</v>
      </c>
      <c r="I413" s="5">
        <v>1</v>
      </c>
      <c r="J413" s="5">
        <v>0.33266744341840432</v>
      </c>
      <c r="K413" s="5">
        <v>3.022273290788733E-2</v>
      </c>
      <c r="L413" s="6">
        <f>IF(Table1[[#This Row],[seagrass.mn.ssp126.2050]]="","",(Table1[[#This Row],[seagrass.sd.ssp126.2050]]/Table1[[#This Row],[seagrass.mn.ssp126.2050]])^-1)</f>
        <v>11.007192646419707</v>
      </c>
      <c r="M413" s="6">
        <f>IF(Table1[[#This Row],[seagrass.weights.ssp126.2050]]="","",Table1[[#This Row],[seagrass.weights.ssp126.2050]]*Table1[[#This Row],[seagrass.mn.ssp126.2050]])</f>
        <v>3.6617346368983039</v>
      </c>
      <c r="N413" s="5">
        <v>0.41350032590528268</v>
      </c>
      <c r="O413" s="5">
        <v>9.93223524336268E-3</v>
      </c>
      <c r="P413" s="6">
        <f>IF(Table1[[#This Row],[corals.mn.ssp126.2050]]="","",(Table1[[#This Row],[corals.sd.ssp126.2050]]/Table1[[#This Row],[corals.mn.ssp126.2050]])^-1)</f>
        <v>41.632151854398394</v>
      </c>
      <c r="Q413" s="6">
        <f>IF(Table1[[#This Row],[coral.weights.ssp126.2050]]="","",Table1[[#This Row],[coral.weights.ssp126.2050]]*Table1[[#This Row],[corals.mn.ssp126.2050]])</f>
        <v>17.214908359931954</v>
      </c>
      <c r="R413" s="5">
        <v>0.51890039617450634</v>
      </c>
      <c r="S413" s="5">
        <v>0.2428615580200652</v>
      </c>
      <c r="T413" s="6">
        <f>IF(Table1[[#This Row],[mangrove.mn.ssp126.2050]]="","",(Table1[[#This Row],[mangrove.sd.ssp126.2050]]/Table1[[#This Row],[mangrove.mn.ssp126.2050]])^-1)</f>
        <v>2.1366098463867829</v>
      </c>
      <c r="U413" s="6">
        <f>IF(Table1[[#This Row],[mangrove.weights.ssp126.2050]]="","",Table1[[#This Row],[mangrove.weights.ssp126.2050]]*Table1[[#This Row],[mangrove.mn.ssp126.2050]])</f>
        <v>1.1086876957604528</v>
      </c>
      <c r="V413" s="7">
        <f t="shared" si="36"/>
        <v>0.40136828202451169</v>
      </c>
      <c r="W413" s="5">
        <v>0.32134433926982747</v>
      </c>
      <c r="X413" s="5">
        <v>2.748602384656483E-2</v>
      </c>
      <c r="Y413" s="6">
        <f>IF(Table1[[#This Row],[seagrass.mn.ssp126.2100]]="", "", (Table1[[#This Row],[seagrass.sd.ssp126.2100]]/Table1[[#This Row],[seagrass.mn.ssp126.2100]])^-1)</f>
        <v>11.691190441501007</v>
      </c>
      <c r="Z413" s="6">
        <f>IF(Table1[[#This Row],[seagrass.weights.ssp126.2100]]="","", Table1[[#This Row],[seagrass.weights.ssp126.2100]]*Table1[[#This Row],[seagrass.mn.ssp126.2100]])</f>
        <v>3.7568978677018636</v>
      </c>
      <c r="AA413" s="5">
        <v>0.39703736952471369</v>
      </c>
      <c r="AB413" s="5">
        <v>1.04185739824623E-3</v>
      </c>
      <c r="AC413" s="6">
        <f>IF(Table1[[#This Row],[corals.mn.ssp126.2100]]="","",(Table1[[#This Row],[corals.sd.ssp126.2100]]/Table1[[#This Row],[corals.mn.ssp126.2100]])^-1)</f>
        <v>381.08609699662452</v>
      </c>
      <c r="AD413" s="6">
        <f>IF( Table1[[#This Row],[Coral.weights.ssp126.2100]]="","", Table1[[#This Row],[Coral.weights.ssp126.2100]]*Table1[[#This Row],[corals.mn.ssp126.2100]])</f>
        <v>151.3054215139797</v>
      </c>
      <c r="AE413" s="5">
        <v>0.52336312879679026</v>
      </c>
      <c r="AF413" s="5">
        <v>0.2421855895840716</v>
      </c>
      <c r="AG413" s="8">
        <f>IF(Table1[[#This Row],[mangrove.mn.ssp126.2100]]="","",(Table1[[#This Row],[mangrove.sd.ssp126.2100]]/Table1[[#This Row],[mangrove.mn.ssp126.2100]])^-1)</f>
        <v>2.1610002878189891</v>
      </c>
      <c r="AH413" s="6">
        <f>IF(Table1[[#This Row],[mangrove.weights.ssp126.2100]]="","",Table1[[#This Row],[mangrove.weights.ssp126.2100]]*Table1[[#This Row],[mangrove.mn.ssp126.2100]])</f>
        <v>1.1309878719637103</v>
      </c>
      <c r="AI413" s="7">
        <f t="shared" si="37"/>
        <v>0.39548788281077191</v>
      </c>
      <c r="AJ413" s="5">
        <v>0.31530393060214562</v>
      </c>
      <c r="AK413" s="5">
        <v>1.894359598645308E-2</v>
      </c>
      <c r="AL413" s="6">
        <f>IF(Table1[[#This Row],[seagrass.mn.ssp245.2050]]="","",(Table1[[#This Row],[seagrass.sd.ssp245.2050]]/Table1[[#This Row],[seagrass.mn.ssp245.2050]])^-1)</f>
        <v>16.644354684697952</v>
      </c>
      <c r="AM413" s="6">
        <f>IF(Table1[[#This Row],[seagrass.weights.ssp245.2050]]="","",Table1[[#This Row],[seagrass.weights.ssp245.2050]]*Table1[[#This Row],[seagrass.mn.ssp245.2050]])</f>
        <v>5.2480304544215004</v>
      </c>
      <c r="AN413" s="5">
        <v>0.40713330311527668</v>
      </c>
      <c r="AO413" s="5">
        <v>9.0971392058299856E-3</v>
      </c>
      <c r="AP413" s="6">
        <f>(Table1[[#This Row],[corals.sd.ssp245.2050]]/Table1[[#This Row],[corals.mn.ssp245.2050]])^-1</f>
        <v>44.753992865621044</v>
      </c>
      <c r="AQ413" s="6">
        <f>Table1[[#This Row],[coral.weights.ssp245.2050]]*Table1[[#This Row],[corals.mn.ssp245.2050]]</f>
        <v>18.220840942977823</v>
      </c>
      <c r="AR413" s="5">
        <v>0.55979715776013428</v>
      </c>
      <c r="AS413" s="5">
        <v>0.24878817679418619</v>
      </c>
      <c r="AT413" s="8">
        <f>(Table1[[#This Row],[mangrove.sd.ssp245.2050]]/Table1[[#This Row],[mangrove.mn.ssp245.2050]])^-1</f>
        <v>2.2500955028230099</v>
      </c>
      <c r="AU413" s="8">
        <f>Table1[[#This Row],[mangrove.mn.ssp245.2050]]*Table1[[#This Row],[mangrove.weights.ssp245.2050]]</f>
        <v>1.2595970671691812</v>
      </c>
      <c r="AV413" s="7">
        <f t="shared" si="38"/>
        <v>0.38851647076303125</v>
      </c>
      <c r="AW413" s="5">
        <v>0.30783257471040198</v>
      </c>
      <c r="AX413" s="5">
        <v>1.647683158806604E-3</v>
      </c>
      <c r="AY413" s="6">
        <f>(Table1[[#This Row],[seagrass.sd.ssp245.2100]]/Table1[[#This Row],[seagrass.mn.ssp245.2100]])^-1</f>
        <v>186.82752995628189</v>
      </c>
      <c r="AZ413" s="6">
        <f>Table1[[#This Row],[seagrass.weights.ssp245.2100]]*Table1[[#This Row],[seagrass.mn.ssp245.2100]]</f>
        <v>57.511599573227009</v>
      </c>
      <c r="BA413" s="5">
        <v>0.39626932627167938</v>
      </c>
      <c r="BB413" s="5">
        <v>6.2668441876925652E-3</v>
      </c>
      <c r="BC413" s="8">
        <f>(Table1[[#This Row],[corals.sd.ssp245.2100]]/Table1[[#This Row],[corals.mn.ssp245.2100]])^-1</f>
        <v>63.232675714183443</v>
      </c>
      <c r="BD413" s="8">
        <f>Table1[[#This Row],[corals.weights.ssp245.2100]]*Table1[[#This Row],[corals.mn.ssp245.2100]]</f>
        <v>25.057169803615057</v>
      </c>
      <c r="BE413" s="5">
        <v>0.56597675126773217</v>
      </c>
      <c r="BF413" s="5">
        <v>0.25528668816537409</v>
      </c>
      <c r="BG413" s="6">
        <f>(Table1[[#This Row],[mangrove.sd.ssp245.2100]]/Table1[[#This Row],[mangrove.mn.ssp245.2100]])^-1</f>
        <v>2.2170241438562353</v>
      </c>
      <c r="BH413" s="6">
        <f>Table1[[#This Row],[mangrove.weights.ssp245.2100]]*Table1[[#This Row],[mangrove.mn.ssp245.2100]]</f>
        <v>1.2547841224218774</v>
      </c>
      <c r="BI413" s="7">
        <f t="shared" si="39"/>
        <v>0.33226761511912456</v>
      </c>
      <c r="BJ413" s="5">
        <v>0.27856359208714748</v>
      </c>
      <c r="BK413" s="5">
        <f>NonZeroMin!$C$16</f>
        <v>9.4033807947367773E-4</v>
      </c>
      <c r="BL413" s="6">
        <f>(Table1[[#This Row],[seagrass.sd.ssp370.2050]]/Table1[[#This Row],[seagrass.mn.ssp370.2050]])^-1</f>
        <v>296.23770234112391</v>
      </c>
      <c r="BM413" s="6">
        <f>Table1[[#This Row],[seagrass.mn.ssp370.2050]]*Table1[[#This Row],[seagrass.weights.ssp370.2050]]</f>
        <v>82.521038475786654</v>
      </c>
      <c r="BN413" s="5">
        <v>0.36757733367420181</v>
      </c>
      <c r="BO413" s="5">
        <v>3.4775867893866779E-3</v>
      </c>
      <c r="BP413" s="6">
        <f>(Table1[[#This Row],[corals.sd.ssp370.2050]]/Table1[[#This Row],[corals.mn.ssp370.2050]])^-1</f>
        <v>105.69896768529804</v>
      </c>
      <c r="BQ413" s="6">
        <f>Table1[[#This Row],[corals.weights.ssp370.2050]]*Table1[[#This Row],[corals.mn.ssp370.2050]]</f>
        <v>38.852544713877471</v>
      </c>
      <c r="BR413" s="5">
        <v>0.57897733875440904</v>
      </c>
      <c r="BS413" s="5">
        <v>0.26095704758920618</v>
      </c>
      <c r="BT413" s="6">
        <f>(Table1[[#This Row],[mangrove.sd.ssp370.2050]]/Table1[[#This Row],[mangrove.mn.ssp370.2050]])^-1</f>
        <v>2.2186691032227821</v>
      </c>
      <c r="BU413" s="6">
        <f>Table1[[#This Row],[mangrove.weights.ssp370.2050]]*Table1[[#This Row],[mangrove.mn.ssp370.2050]]</f>
        <v>1.2845591329605577</v>
      </c>
      <c r="BV413" s="7">
        <f t="shared" si="40"/>
        <v>0.30349256943325564</v>
      </c>
      <c r="BW413" s="5">
        <v>0.27429450337136252</v>
      </c>
      <c r="BX413" s="5">
        <v>2.0386579488660462E-3</v>
      </c>
      <c r="BY413" s="8">
        <f>(Table1[[#This Row],[seagrass.sd.ssp370.2100]]/Table1[[#This Row],[seagrass.mn.ssp370.2100]])^-1</f>
        <v>134.54660382038691</v>
      </c>
      <c r="BZ413" s="8">
        <f>Table1[[#This Row],[seagrass.imp.ssp370.2100]]*Table1[[#This Row],[seagrass.mn.ssp370.2100]]</f>
        <v>36.905393875216497</v>
      </c>
      <c r="CA413" s="5">
        <v>0.3700363588751418</v>
      </c>
      <c r="CB413" s="5">
        <f>NonZeroMin!$C$20</f>
        <v>8.8537505761509139E-4</v>
      </c>
      <c r="CC413" s="8">
        <f>(Table1[[#This Row],[corals.sd.ssp370.2100]]/Table1[[#This Row],[corals.mn.ssp370.2100]])^-1</f>
        <v>417.94305779507476</v>
      </c>
      <c r="CD413" s="8">
        <f>Table1[[#This Row],[corals.weights.ssp370.2100]]*Table1[[#This Row],[corals.mn.ssp370.2100]]</f>
        <v>154.65412732363242</v>
      </c>
      <c r="CE413" s="5">
        <v>0.56434777233682643</v>
      </c>
      <c r="CF413" s="5">
        <v>0.25402928790354617</v>
      </c>
      <c r="CG413" s="12">
        <f>(Table1[[#This Row],[mangrove.sd.ssp370.2100]]/Table1[[#This Row],[mangrove.mn.ssp370.2100]])^-1</f>
        <v>2.2215854596699374</v>
      </c>
      <c r="CH413" s="17">
        <f>Table1[[#This Row],[mangrove.weights.ssp370.2100]]*Table1[[#This Row],[mangrove.mn.ssp370.2100]]</f>
        <v>1.2537468052206138</v>
      </c>
      <c r="CI413" s="9">
        <f t="shared" si="41"/>
        <v>0.34759213738811101</v>
      </c>
      <c r="CJ413" s="5"/>
      <c r="CL413" s="5"/>
      <c r="CM413" s="5"/>
      <c r="CP413" s="5"/>
      <c r="CT413" s="5"/>
    </row>
    <row r="414" spans="1:98" x14ac:dyDescent="0.25">
      <c r="A414" s="5" t="s">
        <v>457</v>
      </c>
      <c r="B414" s="5">
        <v>43.58934</v>
      </c>
      <c r="C414" s="5">
        <v>-11.571102</v>
      </c>
      <c r="E414" s="5">
        <v>0</v>
      </c>
      <c r="G414" s="5">
        <v>0</v>
      </c>
      <c r="I414" s="5">
        <v>0</v>
      </c>
      <c r="L414" s="6" t="str">
        <f>IF(Table1[[#This Row],[seagrass.mn.ssp126.2050]]="","",(Table1[[#This Row],[seagrass.sd.ssp126.2050]]/Table1[[#This Row],[seagrass.mn.ssp126.2050]])^-1)</f>
        <v/>
      </c>
      <c r="M414" s="6" t="str">
        <f>IF(Table1[[#This Row],[seagrass.weights.ssp126.2050]]="","",Table1[[#This Row],[seagrass.weights.ssp126.2050]]*Table1[[#This Row],[seagrass.mn.ssp126.2050]])</f>
        <v/>
      </c>
      <c r="P414" s="6" t="str">
        <f>IF(Table1[[#This Row],[corals.mn.ssp126.2050]]="","",(Table1[[#This Row],[corals.sd.ssp126.2050]]/Table1[[#This Row],[corals.mn.ssp126.2050]])^-1)</f>
        <v/>
      </c>
      <c r="Q414" s="6" t="str">
        <f>IF(Table1[[#This Row],[coral.weights.ssp126.2050]]="","",Table1[[#This Row],[coral.weights.ssp126.2050]]*Table1[[#This Row],[corals.mn.ssp126.2050]])</f>
        <v/>
      </c>
      <c r="T414" s="6" t="str">
        <f>IF(Table1[[#This Row],[mangrove.mn.ssp126.2050]]="","",(Table1[[#This Row],[mangrove.sd.ssp126.2050]]/Table1[[#This Row],[mangrove.mn.ssp126.2050]])^-1)</f>
        <v/>
      </c>
      <c r="U414" s="6" t="str">
        <f>IF(Table1[[#This Row],[mangrove.weights.ssp126.2050]]="","",Table1[[#This Row],[mangrove.weights.ssp126.2050]]*Table1[[#This Row],[mangrove.mn.ssp126.2050]])</f>
        <v/>
      </c>
      <c r="V414" s="7" t="e">
        <f t="shared" si="36"/>
        <v>#DIV/0!</v>
      </c>
      <c r="Y414" s="6" t="str">
        <f>IF(Table1[[#This Row],[seagrass.mn.ssp126.2100]]="", "", (Table1[[#This Row],[seagrass.sd.ssp126.2100]]/Table1[[#This Row],[seagrass.mn.ssp126.2100]])^-1)</f>
        <v/>
      </c>
      <c r="Z414" s="6" t="str">
        <f>IF(Table1[[#This Row],[seagrass.weights.ssp126.2100]]="","", Table1[[#This Row],[seagrass.weights.ssp126.2100]]*Table1[[#This Row],[seagrass.mn.ssp126.2100]])</f>
        <v/>
      </c>
      <c r="AC414" s="6" t="str">
        <f>IF(Table1[[#This Row],[corals.mn.ssp126.2100]]="","",(Table1[[#This Row],[corals.sd.ssp126.2100]]/Table1[[#This Row],[corals.mn.ssp126.2100]])^-1)</f>
        <v/>
      </c>
      <c r="AD414" s="6" t="str">
        <f>IF( Table1[[#This Row],[Coral.weights.ssp126.2100]]="","", Table1[[#This Row],[Coral.weights.ssp126.2100]]*Table1[[#This Row],[corals.mn.ssp126.2100]])</f>
        <v/>
      </c>
      <c r="AG414" s="8" t="str">
        <f>IF(Table1[[#This Row],[mangrove.mn.ssp126.2100]]="","",(Table1[[#This Row],[mangrove.sd.ssp126.2100]]/Table1[[#This Row],[mangrove.mn.ssp126.2100]])^-1)</f>
        <v/>
      </c>
      <c r="AH414" s="6" t="str">
        <f>IF(Table1[[#This Row],[mangrove.weights.ssp126.2100]]="","",Table1[[#This Row],[mangrove.weights.ssp126.2100]]*Table1[[#This Row],[mangrove.mn.ssp126.2100]])</f>
        <v/>
      </c>
      <c r="AI414" s="7" t="e">
        <f t="shared" si="37"/>
        <v>#DIV/0!</v>
      </c>
      <c r="AL414" s="6" t="str">
        <f>IF(Table1[[#This Row],[seagrass.mn.ssp245.2050]]="","",(Table1[[#This Row],[seagrass.sd.ssp245.2050]]/Table1[[#This Row],[seagrass.mn.ssp245.2050]])^-1)</f>
        <v/>
      </c>
      <c r="AM414" s="6" t="str">
        <f>IF(Table1[[#This Row],[seagrass.weights.ssp245.2050]]="","",Table1[[#This Row],[seagrass.weights.ssp245.2050]]*Table1[[#This Row],[seagrass.mn.ssp245.2050]])</f>
        <v/>
      </c>
      <c r="AS414" s="5"/>
      <c r="AT414" s="8"/>
      <c r="AU414" s="8"/>
      <c r="AV414" s="7" t="e">
        <f t="shared" si="38"/>
        <v>#DIV/0!</v>
      </c>
      <c r="AX414" s="5"/>
      <c r="AY414" s="6"/>
      <c r="AZ414" s="6"/>
      <c r="BB414" s="5"/>
      <c r="BC414" s="8"/>
      <c r="BD414" s="8"/>
      <c r="BE414" s="5"/>
      <c r="BF414" s="5"/>
      <c r="BG414" s="6"/>
      <c r="BH414" s="6"/>
      <c r="BI414" s="7" t="e">
        <f t="shared" si="39"/>
        <v>#DIV/0!</v>
      </c>
      <c r="BK414" s="5"/>
      <c r="BL414" s="6"/>
      <c r="BM414" s="6"/>
      <c r="BO414" s="5"/>
      <c r="BP414" s="6"/>
      <c r="BQ414" s="6"/>
      <c r="BR414" s="5"/>
      <c r="BS414" s="5"/>
      <c r="BT414" s="6"/>
      <c r="BU414" s="6"/>
      <c r="BV414" s="7" t="e">
        <f t="shared" si="40"/>
        <v>#DIV/0!</v>
      </c>
      <c r="BX414" s="5"/>
      <c r="BY414" s="8"/>
      <c r="BZ414" s="8"/>
      <c r="CA414" s="5"/>
      <c r="CB414" s="5"/>
      <c r="CC414" s="8"/>
      <c r="CD414" s="8"/>
      <c r="CE414" s="5"/>
      <c r="CF414" s="5"/>
      <c r="CG414" s="12"/>
      <c r="CH414" s="17"/>
      <c r="CI414" s="9" t="e">
        <f t="shared" si="41"/>
        <v>#DIV/0!</v>
      </c>
      <c r="CJ414" s="5"/>
      <c r="CL414" s="5"/>
      <c r="CM414" s="5"/>
      <c r="CP414" s="5"/>
      <c r="CT414" s="5"/>
    </row>
    <row r="415" spans="1:98" x14ac:dyDescent="0.25">
      <c r="A415" s="5" t="s">
        <v>458</v>
      </c>
      <c r="B415" s="5">
        <v>40.08934</v>
      </c>
      <c r="C415" s="5">
        <v>-11.571102</v>
      </c>
      <c r="E415" s="5">
        <v>0</v>
      </c>
      <c r="G415" s="5">
        <v>0</v>
      </c>
      <c r="I415" s="5">
        <v>0</v>
      </c>
      <c r="L415" s="6" t="str">
        <f>IF(Table1[[#This Row],[seagrass.mn.ssp126.2050]]="","",(Table1[[#This Row],[seagrass.sd.ssp126.2050]]/Table1[[#This Row],[seagrass.mn.ssp126.2050]])^-1)</f>
        <v/>
      </c>
      <c r="M415" s="6" t="str">
        <f>IF(Table1[[#This Row],[seagrass.weights.ssp126.2050]]="","",Table1[[#This Row],[seagrass.weights.ssp126.2050]]*Table1[[#This Row],[seagrass.mn.ssp126.2050]])</f>
        <v/>
      </c>
      <c r="P415" s="6" t="str">
        <f>IF(Table1[[#This Row],[corals.mn.ssp126.2050]]="","",(Table1[[#This Row],[corals.sd.ssp126.2050]]/Table1[[#This Row],[corals.mn.ssp126.2050]])^-1)</f>
        <v/>
      </c>
      <c r="Q415" s="6" t="str">
        <f>IF(Table1[[#This Row],[coral.weights.ssp126.2050]]="","",Table1[[#This Row],[coral.weights.ssp126.2050]]*Table1[[#This Row],[corals.mn.ssp126.2050]])</f>
        <v/>
      </c>
      <c r="T415" s="6" t="str">
        <f>IF(Table1[[#This Row],[mangrove.mn.ssp126.2050]]="","",(Table1[[#This Row],[mangrove.sd.ssp126.2050]]/Table1[[#This Row],[mangrove.mn.ssp126.2050]])^-1)</f>
        <v/>
      </c>
      <c r="U415" s="6" t="str">
        <f>IF(Table1[[#This Row],[mangrove.weights.ssp126.2050]]="","",Table1[[#This Row],[mangrove.weights.ssp126.2050]]*Table1[[#This Row],[mangrove.mn.ssp126.2050]])</f>
        <v/>
      </c>
      <c r="V415" s="7" t="e">
        <f t="shared" si="36"/>
        <v>#DIV/0!</v>
      </c>
      <c r="Y415" s="6" t="str">
        <f>IF(Table1[[#This Row],[seagrass.mn.ssp126.2100]]="", "", (Table1[[#This Row],[seagrass.sd.ssp126.2100]]/Table1[[#This Row],[seagrass.mn.ssp126.2100]])^-1)</f>
        <v/>
      </c>
      <c r="Z415" s="6" t="str">
        <f>IF(Table1[[#This Row],[seagrass.weights.ssp126.2100]]="","", Table1[[#This Row],[seagrass.weights.ssp126.2100]]*Table1[[#This Row],[seagrass.mn.ssp126.2100]])</f>
        <v/>
      </c>
      <c r="AC415" s="6" t="str">
        <f>IF(Table1[[#This Row],[corals.mn.ssp126.2100]]="","",(Table1[[#This Row],[corals.sd.ssp126.2100]]/Table1[[#This Row],[corals.mn.ssp126.2100]])^-1)</f>
        <v/>
      </c>
      <c r="AD415" s="6" t="str">
        <f>IF( Table1[[#This Row],[Coral.weights.ssp126.2100]]="","", Table1[[#This Row],[Coral.weights.ssp126.2100]]*Table1[[#This Row],[corals.mn.ssp126.2100]])</f>
        <v/>
      </c>
      <c r="AG415" s="8" t="str">
        <f>IF(Table1[[#This Row],[mangrove.mn.ssp126.2100]]="","",(Table1[[#This Row],[mangrove.sd.ssp126.2100]]/Table1[[#This Row],[mangrove.mn.ssp126.2100]])^-1)</f>
        <v/>
      </c>
      <c r="AH415" s="6" t="str">
        <f>IF(Table1[[#This Row],[mangrove.weights.ssp126.2100]]="","",Table1[[#This Row],[mangrove.weights.ssp126.2100]]*Table1[[#This Row],[mangrove.mn.ssp126.2100]])</f>
        <v/>
      </c>
      <c r="AI415" s="7" t="e">
        <f t="shared" si="37"/>
        <v>#DIV/0!</v>
      </c>
      <c r="AL415" s="6" t="str">
        <f>IF(Table1[[#This Row],[seagrass.mn.ssp245.2050]]="","",(Table1[[#This Row],[seagrass.sd.ssp245.2050]]/Table1[[#This Row],[seagrass.mn.ssp245.2050]])^-1)</f>
        <v/>
      </c>
      <c r="AM415" s="6" t="str">
        <f>IF(Table1[[#This Row],[seagrass.weights.ssp245.2050]]="","",Table1[[#This Row],[seagrass.weights.ssp245.2050]]*Table1[[#This Row],[seagrass.mn.ssp245.2050]])</f>
        <v/>
      </c>
      <c r="AS415" s="5"/>
      <c r="AT415" s="8"/>
      <c r="AU415" s="8"/>
      <c r="AV415" s="7" t="e">
        <f t="shared" si="38"/>
        <v>#DIV/0!</v>
      </c>
      <c r="AX415" s="5"/>
      <c r="AY415" s="6"/>
      <c r="AZ415" s="6"/>
      <c r="BB415" s="5"/>
      <c r="BC415" s="8"/>
      <c r="BD415" s="8"/>
      <c r="BE415" s="5"/>
      <c r="BF415" s="5"/>
      <c r="BG415" s="6"/>
      <c r="BH415" s="6"/>
      <c r="BI415" s="7" t="e">
        <f t="shared" si="39"/>
        <v>#DIV/0!</v>
      </c>
      <c r="BK415" s="5"/>
      <c r="BL415" s="6"/>
      <c r="BM415" s="6"/>
      <c r="BO415" s="5"/>
      <c r="BP415" s="6"/>
      <c r="BQ415" s="6"/>
      <c r="BR415" s="5"/>
      <c r="BS415" s="5"/>
      <c r="BT415" s="6"/>
      <c r="BU415" s="6"/>
      <c r="BV415" s="7" t="e">
        <f t="shared" si="40"/>
        <v>#DIV/0!</v>
      </c>
      <c r="BX415" s="5"/>
      <c r="BY415" s="8"/>
      <c r="BZ415" s="8"/>
      <c r="CA415" s="5"/>
      <c r="CB415" s="5"/>
      <c r="CC415" s="8"/>
      <c r="CD415" s="8"/>
      <c r="CE415" s="5"/>
      <c r="CF415" s="5"/>
      <c r="CG415" s="12"/>
      <c r="CH415" s="17"/>
      <c r="CI415" s="9" t="e">
        <f t="shared" si="41"/>
        <v>#DIV/0!</v>
      </c>
      <c r="CJ415" s="5"/>
      <c r="CL415" s="5"/>
      <c r="CM415" s="5"/>
      <c r="CP415" s="5"/>
      <c r="CT415" s="5"/>
    </row>
    <row r="416" spans="1:98" x14ac:dyDescent="0.25">
      <c r="A416" s="5" t="s">
        <v>459</v>
      </c>
      <c r="B416" s="5">
        <v>40.33934</v>
      </c>
      <c r="C416" s="5">
        <v>-11.571102</v>
      </c>
      <c r="E416" s="5">
        <v>0</v>
      </c>
      <c r="G416" s="5">
        <v>0</v>
      </c>
      <c r="H416" s="5">
        <v>47340000</v>
      </c>
      <c r="I416" s="5">
        <v>1</v>
      </c>
      <c r="L416" s="6" t="str">
        <f>IF(Table1[[#This Row],[seagrass.mn.ssp126.2050]]="","",(Table1[[#This Row],[seagrass.sd.ssp126.2050]]/Table1[[#This Row],[seagrass.mn.ssp126.2050]])^-1)</f>
        <v/>
      </c>
      <c r="M416" s="6" t="str">
        <f>IF(Table1[[#This Row],[seagrass.weights.ssp126.2050]]="","",Table1[[#This Row],[seagrass.weights.ssp126.2050]]*Table1[[#This Row],[seagrass.mn.ssp126.2050]])</f>
        <v/>
      </c>
      <c r="P416" s="6" t="str">
        <f>IF(Table1[[#This Row],[corals.mn.ssp126.2050]]="","",(Table1[[#This Row],[corals.sd.ssp126.2050]]/Table1[[#This Row],[corals.mn.ssp126.2050]])^-1)</f>
        <v/>
      </c>
      <c r="Q416" s="6" t="str">
        <f>IF(Table1[[#This Row],[coral.weights.ssp126.2050]]="","",Table1[[#This Row],[coral.weights.ssp126.2050]]*Table1[[#This Row],[corals.mn.ssp126.2050]])</f>
        <v/>
      </c>
      <c r="R416" s="5">
        <v>0.56228305187604799</v>
      </c>
      <c r="S416" s="5">
        <v>0.18296423342101309</v>
      </c>
      <c r="T416" s="6">
        <f>IF(Table1[[#This Row],[mangrove.mn.ssp126.2050]]="","",(Table1[[#This Row],[mangrove.sd.ssp126.2050]]/Table1[[#This Row],[mangrove.mn.ssp126.2050]])^-1)</f>
        <v>3.0731856241115532</v>
      </c>
      <c r="U416" s="6">
        <f>IF(Table1[[#This Row],[mangrove.weights.ssp126.2050]]="","",Table1[[#This Row],[mangrove.weights.ssp126.2050]]*Table1[[#This Row],[mangrove.mn.ssp126.2050]])</f>
        <v>1.7280001917070413</v>
      </c>
      <c r="V416" s="7">
        <f t="shared" si="36"/>
        <v>0.56228305187604799</v>
      </c>
      <c r="Y416" s="6" t="str">
        <f>IF(Table1[[#This Row],[seagrass.mn.ssp126.2100]]="", "", (Table1[[#This Row],[seagrass.sd.ssp126.2100]]/Table1[[#This Row],[seagrass.mn.ssp126.2100]])^-1)</f>
        <v/>
      </c>
      <c r="Z416" s="6" t="str">
        <f>IF(Table1[[#This Row],[seagrass.weights.ssp126.2100]]="","", Table1[[#This Row],[seagrass.weights.ssp126.2100]]*Table1[[#This Row],[seagrass.mn.ssp126.2100]])</f>
        <v/>
      </c>
      <c r="AC416" s="6" t="str">
        <f>IF(Table1[[#This Row],[corals.mn.ssp126.2100]]="","",(Table1[[#This Row],[corals.sd.ssp126.2100]]/Table1[[#This Row],[corals.mn.ssp126.2100]])^-1)</f>
        <v/>
      </c>
      <c r="AD416" s="6" t="str">
        <f>IF( Table1[[#This Row],[Coral.weights.ssp126.2100]]="","", Table1[[#This Row],[Coral.weights.ssp126.2100]]*Table1[[#This Row],[corals.mn.ssp126.2100]])</f>
        <v/>
      </c>
      <c r="AE416" s="5">
        <v>0.56001531390147608</v>
      </c>
      <c r="AF416" s="5">
        <v>0.1808664088478853</v>
      </c>
      <c r="AG416" s="8">
        <f>IF(Table1[[#This Row],[mangrove.mn.ssp126.2100]]="","",(Table1[[#This Row],[mangrove.sd.ssp126.2100]]/Table1[[#This Row],[mangrove.mn.ssp126.2100]])^-1)</f>
        <v>3.0962925480124266</v>
      </c>
      <c r="AH416" s="6">
        <f>IF(Table1[[#This Row],[mangrove.weights.ssp126.2100]]="","",Table1[[#This Row],[mangrove.weights.ssp126.2100]]*Table1[[#This Row],[mangrove.mn.ssp126.2100]])</f>
        <v>1.7339712432059802</v>
      </c>
      <c r="AI416" s="7">
        <f t="shared" si="37"/>
        <v>0.56001531390147608</v>
      </c>
      <c r="AL416" s="6" t="str">
        <f>IF(Table1[[#This Row],[seagrass.mn.ssp245.2050]]="","",(Table1[[#This Row],[seagrass.sd.ssp245.2050]]/Table1[[#This Row],[seagrass.mn.ssp245.2050]])^-1)</f>
        <v/>
      </c>
      <c r="AM416" s="6" t="str">
        <f>IF(Table1[[#This Row],[seagrass.weights.ssp245.2050]]="","",Table1[[#This Row],[seagrass.weights.ssp245.2050]]*Table1[[#This Row],[seagrass.mn.ssp245.2050]])</f>
        <v/>
      </c>
      <c r="AR416" s="5">
        <v>0.4666859918986539</v>
      </c>
      <c r="AS416" s="5">
        <v>0.18234076326982079</v>
      </c>
      <c r="AT416" s="8">
        <f>(Table1[[#This Row],[mangrove.sd.ssp245.2050]]/Table1[[#This Row],[mangrove.mn.ssp245.2050]])^-1</f>
        <v>2.5594166851658402</v>
      </c>
      <c r="AU416" s="8">
        <f>Table1[[#This Row],[mangrove.mn.ssp245.2050]]*Table1[[#This Row],[mangrove.weights.ssp245.2050]]</f>
        <v>1.194443914398585</v>
      </c>
      <c r="AV416" s="7">
        <f t="shared" si="38"/>
        <v>0.46668599189865395</v>
      </c>
      <c r="AX416" s="5"/>
      <c r="AY416" s="6"/>
      <c r="AZ416" s="6"/>
      <c r="BB416" s="5"/>
      <c r="BC416" s="8"/>
      <c r="BD416" s="8"/>
      <c r="BE416" s="5">
        <v>0.47927181740036612</v>
      </c>
      <c r="BF416" s="5">
        <v>0.17422931514337411</v>
      </c>
      <c r="BG416" s="6">
        <f>(Table1[[#This Row],[mangrove.sd.ssp245.2100]]/Table1[[#This Row],[mangrove.mn.ssp245.2100]])^-1</f>
        <v>2.7508104305292775</v>
      </c>
      <c r="BH416" s="6">
        <f>Table1[[#This Row],[mangrove.weights.ssp245.2100]]*Table1[[#This Row],[mangrove.mn.ssp245.2100]]</f>
        <v>1.3183859143636505</v>
      </c>
      <c r="BI416" s="7">
        <f t="shared" si="39"/>
        <v>0.47927181740036617</v>
      </c>
      <c r="BK416" s="5"/>
      <c r="BL416" s="6"/>
      <c r="BM416" s="6"/>
      <c r="BO416" s="5"/>
      <c r="BP416" s="6"/>
      <c r="BQ416" s="6"/>
      <c r="BR416" s="5">
        <v>0.4870864676451907</v>
      </c>
      <c r="BS416" s="5">
        <v>0.1541782909521475</v>
      </c>
      <c r="BT416" s="6">
        <f>(Table1[[#This Row],[mangrove.sd.ssp370.2050]]/Table1[[#This Row],[mangrove.mn.ssp370.2050]])^-1</f>
        <v>3.1592415808809839</v>
      </c>
      <c r="BU416" s="6">
        <f>Table1[[#This Row],[mangrove.weights.ssp370.2050]]*Table1[[#This Row],[mangrove.mn.ssp370.2050]]</f>
        <v>1.5388238220691266</v>
      </c>
      <c r="BV416" s="7">
        <f t="shared" si="40"/>
        <v>0.48708646764519076</v>
      </c>
      <c r="BX416" s="5"/>
      <c r="BY416" s="8"/>
      <c r="BZ416" s="8"/>
      <c r="CA416" s="5"/>
      <c r="CB416" s="5"/>
      <c r="CC416" s="8"/>
      <c r="CD416" s="8"/>
      <c r="CE416" s="5">
        <v>0.46834826368918642</v>
      </c>
      <c r="CF416" s="5">
        <v>0.17740880297113601</v>
      </c>
      <c r="CG416" s="12">
        <f>(Table1[[#This Row],[mangrove.sd.ssp370.2100]]/Table1[[#This Row],[mangrove.mn.ssp370.2100]])^-1</f>
        <v>2.6399381307216507</v>
      </c>
      <c r="CH416" s="17">
        <f>Table1[[#This Row],[mangrove.weights.ssp370.2100]]*Table1[[#This Row],[mangrove.mn.ssp370.2100]]</f>
        <v>1.2364104397703615</v>
      </c>
      <c r="CI416" s="9">
        <f t="shared" si="41"/>
        <v>0.46834826368918636</v>
      </c>
      <c r="CJ416" s="5"/>
      <c r="CL416" s="5"/>
      <c r="CM416" s="5"/>
      <c r="CP416" s="5"/>
      <c r="CT416" s="5"/>
    </row>
    <row r="417" spans="1:98" x14ac:dyDescent="0.25">
      <c r="A417" s="5" t="s">
        <v>460</v>
      </c>
      <c r="B417" s="5">
        <v>40.58934</v>
      </c>
      <c r="C417" s="5">
        <v>-11.571102</v>
      </c>
      <c r="D417" s="5">
        <v>46880000</v>
      </c>
      <c r="E417" s="5">
        <v>1</v>
      </c>
      <c r="F417" s="5">
        <v>27560000</v>
      </c>
      <c r="G417" s="5">
        <v>1</v>
      </c>
      <c r="I417" s="5">
        <v>0</v>
      </c>
      <c r="J417" s="5">
        <v>0.70804203740312688</v>
      </c>
      <c r="K417" s="28">
        <f>NonZeroMin!$C$2</f>
        <v>9.6277348665939669E-4</v>
      </c>
      <c r="L417" s="6">
        <f>IF(Table1[[#This Row],[seagrass.mn.ssp126.2050]]="","",(Table1[[#This Row],[seagrass.sd.ssp126.2050]]/Table1[[#This Row],[seagrass.mn.ssp126.2050]])^-1)</f>
        <v>735.41912735867959</v>
      </c>
      <c r="M417" s="6">
        <f>IF(Table1[[#This Row],[seagrass.weights.ssp126.2050]]="","",Table1[[#This Row],[seagrass.weights.ssp126.2050]]*Table1[[#This Row],[seagrass.mn.ssp126.2050]])</f>
        <v>520.70765728026913</v>
      </c>
      <c r="N417" s="5">
        <v>0.71259994674254235</v>
      </c>
      <c r="O417" s="5">
        <f>NonZeroMin!$C$3</f>
        <v>8.8608041434714289E-4</v>
      </c>
      <c r="P417" s="6">
        <f>IF(Table1[[#This Row],[corals.mn.ssp126.2050]]="","",(Table1[[#This Row],[corals.sd.ssp126.2050]]/Table1[[#This Row],[corals.mn.ssp126.2050]])^-1)</f>
        <v>804.21588741195728</v>
      </c>
      <c r="Q417" s="6">
        <f>IF(Table1[[#This Row],[coral.weights.ssp126.2050]]="","",Table1[[#This Row],[coral.weights.ssp126.2050]]*Table1[[#This Row],[corals.mn.ssp126.2050]])</f>
        <v>573.08419853926716</v>
      </c>
      <c r="T417" s="6" t="str">
        <f>IF(Table1[[#This Row],[mangrove.mn.ssp126.2050]]="","",(Table1[[#This Row],[mangrove.sd.ssp126.2050]]/Table1[[#This Row],[mangrove.mn.ssp126.2050]])^-1)</f>
        <v/>
      </c>
      <c r="U417" s="6" t="str">
        <f>IF(Table1[[#This Row],[mangrove.weights.ssp126.2050]]="","",Table1[[#This Row],[mangrove.weights.ssp126.2050]]*Table1[[#This Row],[mangrove.mn.ssp126.2050]])</f>
        <v/>
      </c>
      <c r="V417" s="7">
        <f t="shared" si="36"/>
        <v>0.71042282445263893</v>
      </c>
      <c r="W417" s="5">
        <v>0.70804203740312688</v>
      </c>
      <c r="X417" s="5">
        <f>NonZeroMin!$C$5</f>
        <v>9.4124857450742275E-4</v>
      </c>
      <c r="Y417" s="6">
        <f>IF(Table1[[#This Row],[seagrass.mn.ssp126.2100]]="", "", (Table1[[#This Row],[seagrass.sd.ssp126.2100]]/Table1[[#This Row],[seagrass.mn.ssp126.2100]])^-1)</f>
        <v>752.23703554999986</v>
      </c>
      <c r="Z417" s="6">
        <f>IF(Table1[[#This Row],[seagrass.weights.ssp126.2100]]="","", Table1[[#This Row],[seagrass.weights.ssp126.2100]]*Table1[[#This Row],[seagrass.mn.ssp126.2100]])</f>
        <v>532.6154432609103</v>
      </c>
      <c r="AA417" s="5">
        <v>0.71259994674254235</v>
      </c>
      <c r="AB417" s="5">
        <f>NonZeroMin!$C$6</f>
        <v>9.0900273914041208E-4</v>
      </c>
      <c r="AC417" s="6">
        <f>IF(Table1[[#This Row],[corals.mn.ssp126.2100]]="","",(Table1[[#This Row],[corals.sd.ssp126.2100]]/Table1[[#This Row],[corals.mn.ssp126.2100]])^-1)</f>
        <v>783.93597297231929</v>
      </c>
      <c r="AD417" s="6">
        <f>IF( Table1[[#This Row],[Coral.weights.ssp126.2100]]="","", Table1[[#This Row],[Coral.weights.ssp126.2100]]*Table1[[#This Row],[corals.mn.ssp126.2100]])</f>
        <v>558.63273258963784</v>
      </c>
      <c r="AG417" s="8" t="str">
        <f>IF(Table1[[#This Row],[mangrove.mn.ssp126.2100]]="","",(Table1[[#This Row],[mangrove.sd.ssp126.2100]]/Table1[[#This Row],[mangrove.mn.ssp126.2100]])^-1)</f>
        <v/>
      </c>
      <c r="AH417" s="6" t="str">
        <f>IF(Table1[[#This Row],[mangrove.weights.ssp126.2100]]="","",Table1[[#This Row],[mangrove.weights.ssp126.2100]]*Table1[[#This Row],[mangrove.mn.ssp126.2100]])</f>
        <v/>
      </c>
      <c r="AI417" s="7">
        <f t="shared" si="37"/>
        <v>0.71036801831340957</v>
      </c>
      <c r="AJ417" s="5">
        <v>0.70804203740312688</v>
      </c>
      <c r="AK417" s="5">
        <f>NonZeroMin!$C$9</f>
        <v>9.4246577305150765E-4</v>
      </c>
      <c r="AL417" s="6">
        <f>IF(Table1[[#This Row],[seagrass.mn.ssp245.2050]]="","",(Table1[[#This Row],[seagrass.sd.ssp245.2050]]/Table1[[#This Row],[seagrass.mn.ssp245.2050]])^-1)</f>
        <v>751.26551822739884</v>
      </c>
      <c r="AM417" s="6">
        <f>IF(Table1[[#This Row],[seagrass.weights.ssp245.2050]]="","",Table1[[#This Row],[seagrass.weights.ssp245.2050]]*Table1[[#This Row],[seagrass.mn.ssp245.2050]])</f>
        <v>531.92756815644339</v>
      </c>
      <c r="AN417" s="5">
        <v>0.71259994674254235</v>
      </c>
      <c r="AO417" s="5">
        <f>NonZeroMin!$C$10</f>
        <v>8.871730941705804E-4</v>
      </c>
      <c r="AP417" s="6">
        <f>(Table1[[#This Row],[corals.sd.ssp245.2050]]/Table1[[#This Row],[corals.mn.ssp245.2050]])^-1</f>
        <v>803.22538118534032</v>
      </c>
      <c r="AQ417" s="6">
        <f>Table1[[#This Row],[coral.weights.ssp245.2050]]*Table1[[#This Row],[corals.mn.ssp245.2050]]</f>
        <v>572.37836385493176</v>
      </c>
      <c r="AS417" s="5"/>
      <c r="AT417" s="8"/>
      <c r="AU417" s="8"/>
      <c r="AV417" s="7">
        <f t="shared" si="38"/>
        <v>0.71039716760552529</v>
      </c>
      <c r="AW417" s="5">
        <v>0.70804203740312688</v>
      </c>
      <c r="AX417" s="5">
        <f>NonZeroMin!$C$12</f>
        <v>9.4048968592101831E-4</v>
      </c>
      <c r="AY417" s="6">
        <f>(Table1[[#This Row],[seagrass.sd.ssp245.2100]]/Table1[[#This Row],[seagrass.mn.ssp245.2100]])^-1</f>
        <v>752.84402157982606</v>
      </c>
      <c r="AZ417" s="6">
        <f>Table1[[#This Row],[seagrass.weights.ssp245.2100]]*Table1[[#This Row],[seagrass.mn.ssp245.2100]]</f>
        <v>533.04521488614364</v>
      </c>
      <c r="BA417" s="5">
        <v>0.71259994674254235</v>
      </c>
      <c r="BB417" s="5">
        <f>NonZeroMin!$C$13</f>
        <v>8.8505487379242798E-4</v>
      </c>
      <c r="BC417" s="8">
        <f>(Table1[[#This Row],[corals.sd.ssp245.2100]]/Table1[[#This Row],[corals.mn.ssp245.2100]])^-1</f>
        <v>805.1477573238792</v>
      </c>
      <c r="BD417" s="8">
        <f>Table1[[#This Row],[corals.weights.ssp245.2100]]*Table1[[#This Row],[corals.mn.ssp245.2100]]</f>
        <v>573.74824898887368</v>
      </c>
      <c r="BE417" s="5"/>
      <c r="BF417" s="5"/>
      <c r="BG417" s="6"/>
      <c r="BH417" s="6"/>
      <c r="BI417" s="7">
        <f t="shared" si="39"/>
        <v>0.71039749943598696</v>
      </c>
      <c r="BJ417" s="5">
        <v>0.70804203740312688</v>
      </c>
      <c r="BK417" s="5">
        <f>NonZeroMin!$C$16</f>
        <v>9.4033807947367773E-4</v>
      </c>
      <c r="BL417" s="6">
        <f>(Table1[[#This Row],[seagrass.sd.ssp370.2050]]/Table1[[#This Row],[seagrass.mn.ssp370.2050]])^-1</f>
        <v>752.96539920985583</v>
      </c>
      <c r="BM417" s="6">
        <f>Table1[[#This Row],[seagrass.mn.ssp370.2050]]*Table1[[#This Row],[seagrass.weights.ssp370.2050]]</f>
        <v>533.13115535060513</v>
      </c>
      <c r="BN417" s="5">
        <v>0.71259994674254235</v>
      </c>
      <c r="BO417" s="5">
        <f>NonZeroMin!$C$17</f>
        <v>8.8537505761509139E-4</v>
      </c>
      <c r="BP417" s="6">
        <f>(Table1[[#This Row],[corals.sd.ssp370.2050]]/Table1[[#This Row],[corals.mn.ssp370.2050]])^-1</f>
        <v>804.85658661093498</v>
      </c>
      <c r="BQ417" s="6">
        <f>Table1[[#This Row],[corals.weights.ssp370.2050]]*Table1[[#This Row],[corals.mn.ssp370.2050]]</f>
        <v>573.5407607543367</v>
      </c>
      <c r="BR417" s="5"/>
      <c r="BS417" s="5"/>
      <c r="BT417" s="6"/>
      <c r="BU417" s="6"/>
      <c r="BV417" s="7">
        <f t="shared" si="40"/>
        <v>0.71039690425337954</v>
      </c>
      <c r="BW417" s="5">
        <v>0.70804203740312688</v>
      </c>
      <c r="BX417" s="5">
        <f>NonZeroMin!$C$19</f>
        <v>9.4033807947367773E-4</v>
      </c>
      <c r="BY417" s="8">
        <f>(Table1[[#This Row],[seagrass.sd.ssp370.2100]]/Table1[[#This Row],[seagrass.mn.ssp370.2100]])^-1</f>
        <v>752.96539920985583</v>
      </c>
      <c r="BZ417" s="8">
        <f>Table1[[#This Row],[seagrass.imp.ssp370.2100]]*Table1[[#This Row],[seagrass.mn.ssp370.2100]]</f>
        <v>533.13115535060513</v>
      </c>
      <c r="CA417" s="5">
        <v>0.71259994674254235</v>
      </c>
      <c r="CB417" s="5">
        <f>NonZeroMin!$C$20</f>
        <v>8.8537505761509139E-4</v>
      </c>
      <c r="CC417" s="8">
        <f>(Table1[[#This Row],[corals.sd.ssp370.2100]]/Table1[[#This Row],[corals.mn.ssp370.2100]])^-1</f>
        <v>804.85658661093498</v>
      </c>
      <c r="CD417" s="8">
        <f>Table1[[#This Row],[corals.weights.ssp370.2100]]*Table1[[#This Row],[corals.mn.ssp370.2100]]</f>
        <v>573.5407607543367</v>
      </c>
      <c r="CE417" s="5"/>
      <c r="CF417" s="5"/>
      <c r="CG417" s="12"/>
      <c r="CH417" s="17"/>
      <c r="CI417" s="9">
        <f t="shared" si="41"/>
        <v>0.71039690425337954</v>
      </c>
      <c r="CJ417" s="5"/>
      <c r="CL417" s="5"/>
      <c r="CM417" s="5"/>
      <c r="CP417" s="5"/>
      <c r="CT417" s="5"/>
    </row>
    <row r="418" spans="1:98" x14ac:dyDescent="0.25">
      <c r="A418" s="5" t="s">
        <v>461</v>
      </c>
      <c r="B418" s="5">
        <v>43.08934</v>
      </c>
      <c r="C418" s="5">
        <v>-11.821102</v>
      </c>
      <c r="D418" s="5">
        <v>60000</v>
      </c>
      <c r="E418" s="5">
        <v>1</v>
      </c>
      <c r="G418" s="5">
        <v>0</v>
      </c>
      <c r="I418" s="5">
        <v>0</v>
      </c>
      <c r="L418" s="6" t="str">
        <f>IF(Table1[[#This Row],[seagrass.mn.ssp126.2050]]="","",(Table1[[#This Row],[seagrass.sd.ssp126.2050]]/Table1[[#This Row],[seagrass.mn.ssp126.2050]])^-1)</f>
        <v/>
      </c>
      <c r="M418" s="6" t="str">
        <f>IF(Table1[[#This Row],[seagrass.weights.ssp126.2050]]="","",Table1[[#This Row],[seagrass.weights.ssp126.2050]]*Table1[[#This Row],[seagrass.mn.ssp126.2050]])</f>
        <v/>
      </c>
      <c r="N418" s="5">
        <v>0.23156121769710891</v>
      </c>
      <c r="O418" s="5">
        <v>7.8968038556566394E-2</v>
      </c>
      <c r="P418" s="6">
        <f>IF(Table1[[#This Row],[corals.mn.ssp126.2050]]="","",(Table1[[#This Row],[corals.sd.ssp126.2050]]/Table1[[#This Row],[corals.mn.ssp126.2050]])^-1)</f>
        <v>2.9323410069408897</v>
      </c>
      <c r="Q418" s="6">
        <f>IF(Table1[[#This Row],[coral.weights.ssp126.2050]]="","",Table1[[#This Row],[coral.weights.ssp126.2050]]*Table1[[#This Row],[corals.mn.ssp126.2050]])</f>
        <v>0.67901645427039892</v>
      </c>
      <c r="T418" s="6" t="str">
        <f>IF(Table1[[#This Row],[mangrove.mn.ssp126.2050]]="","",(Table1[[#This Row],[mangrove.sd.ssp126.2050]]/Table1[[#This Row],[mangrove.mn.ssp126.2050]])^-1)</f>
        <v/>
      </c>
      <c r="U418" s="6" t="str">
        <f>IF(Table1[[#This Row],[mangrove.weights.ssp126.2050]]="","",Table1[[#This Row],[mangrove.weights.ssp126.2050]]*Table1[[#This Row],[mangrove.mn.ssp126.2050]])</f>
        <v/>
      </c>
      <c r="V418" s="7">
        <f t="shared" si="36"/>
        <v>0.23156121769710891</v>
      </c>
      <c r="Y418" s="6" t="str">
        <f>IF(Table1[[#This Row],[seagrass.mn.ssp126.2100]]="", "", (Table1[[#This Row],[seagrass.sd.ssp126.2100]]/Table1[[#This Row],[seagrass.mn.ssp126.2100]])^-1)</f>
        <v/>
      </c>
      <c r="Z418" s="6" t="str">
        <f>IF(Table1[[#This Row],[seagrass.weights.ssp126.2100]]="","", Table1[[#This Row],[seagrass.weights.ssp126.2100]]*Table1[[#This Row],[seagrass.mn.ssp126.2100]])</f>
        <v/>
      </c>
      <c r="AA418" s="5">
        <v>0.23335776407748771</v>
      </c>
      <c r="AB418" s="5">
        <v>7.2849205152932667E-2</v>
      </c>
      <c r="AC418" s="6">
        <f>IF(Table1[[#This Row],[corals.mn.ssp126.2100]]="","",(Table1[[#This Row],[corals.sd.ssp126.2100]]/Table1[[#This Row],[corals.mn.ssp126.2100]])^-1)</f>
        <v>3.203298698834101</v>
      </c>
      <c r="AD418" s="6">
        <f>IF( Table1[[#This Row],[Coral.weights.ssp126.2100]]="","", Table1[[#This Row],[Coral.weights.ssp126.2100]]*Table1[[#This Row],[corals.mn.ssp126.2100]])</f>
        <v>0.7475146220322515</v>
      </c>
      <c r="AG418" s="8" t="str">
        <f>IF(Table1[[#This Row],[mangrove.mn.ssp126.2100]]="","",(Table1[[#This Row],[mangrove.sd.ssp126.2100]]/Table1[[#This Row],[mangrove.mn.ssp126.2100]])^-1)</f>
        <v/>
      </c>
      <c r="AH418" s="6" t="str">
        <f>IF(Table1[[#This Row],[mangrove.weights.ssp126.2100]]="","",Table1[[#This Row],[mangrove.weights.ssp126.2100]]*Table1[[#This Row],[mangrove.mn.ssp126.2100]])</f>
        <v/>
      </c>
      <c r="AI418" s="7">
        <f t="shared" si="37"/>
        <v>0.23335776407748771</v>
      </c>
      <c r="AL418" s="6" t="str">
        <f>IF(Table1[[#This Row],[seagrass.mn.ssp245.2050]]="","",(Table1[[#This Row],[seagrass.sd.ssp245.2050]]/Table1[[#This Row],[seagrass.mn.ssp245.2050]])^-1)</f>
        <v/>
      </c>
      <c r="AM418" s="6" t="str">
        <f>IF(Table1[[#This Row],[seagrass.weights.ssp245.2050]]="","",Table1[[#This Row],[seagrass.weights.ssp245.2050]]*Table1[[#This Row],[seagrass.mn.ssp245.2050]])</f>
        <v/>
      </c>
      <c r="AN418" s="5">
        <v>0.18957787601974019</v>
      </c>
      <c r="AO418" s="5">
        <v>3.8698243849244973E-2</v>
      </c>
      <c r="AP418" s="6">
        <f>(Table1[[#This Row],[corals.sd.ssp245.2050]]/Table1[[#This Row],[corals.mn.ssp245.2050]])^-1</f>
        <v>4.8988754310988964</v>
      </c>
      <c r="AQ418" s="6">
        <f>Table1[[#This Row],[coral.weights.ssp245.2050]]*Table1[[#This Row],[corals.mn.ssp245.2050]]</f>
        <v>0.9287183991130179</v>
      </c>
      <c r="AS418" s="5"/>
      <c r="AT418" s="8"/>
      <c r="AU418" s="8"/>
      <c r="AV418" s="7">
        <f t="shared" si="38"/>
        <v>0.18957787601974019</v>
      </c>
      <c r="AX418" s="5"/>
      <c r="AY418" s="6"/>
      <c r="AZ418" s="6"/>
      <c r="BA418" s="5">
        <v>0.17878398962327949</v>
      </c>
      <c r="BB418" s="5">
        <v>4.3297668300988591E-3</v>
      </c>
      <c r="BC418" s="8">
        <f>(Table1[[#This Row],[corals.sd.ssp245.2100]]/Table1[[#This Row],[corals.mn.ssp245.2100]])^-1</f>
        <v>41.291828553085715</v>
      </c>
      <c r="BD418" s="8">
        <f>Table1[[#This Row],[corals.weights.ssp245.2100]]*Table1[[#This Row],[corals.mn.ssp245.2100]]</f>
        <v>7.3823178475611124</v>
      </c>
      <c r="BE418" s="5"/>
      <c r="BF418" s="5"/>
      <c r="BG418" s="6"/>
      <c r="BH418" s="6"/>
      <c r="BI418" s="7">
        <f t="shared" si="39"/>
        <v>0.17878398962327949</v>
      </c>
      <c r="BK418" s="5"/>
      <c r="BL418" s="6"/>
      <c r="BM418" s="6"/>
      <c r="BN418" s="5">
        <v>0.17246136567176529</v>
      </c>
      <c r="BO418" s="5">
        <v>4.6117737119175523E-3</v>
      </c>
      <c r="BP418" s="6">
        <f>(Table1[[#This Row],[corals.sd.ssp370.2050]]/Table1[[#This Row],[corals.mn.ssp370.2050]])^-1</f>
        <v>37.395886364957121</v>
      </c>
      <c r="BQ418" s="6">
        <f>Table1[[#This Row],[corals.weights.ssp370.2050]]*Table1[[#This Row],[corals.mn.ssp370.2050]]</f>
        <v>6.4493456330066516</v>
      </c>
      <c r="BR418" s="5"/>
      <c r="BS418" s="5"/>
      <c r="BT418" s="6"/>
      <c r="BU418" s="6"/>
      <c r="BV418" s="7">
        <f t="shared" si="40"/>
        <v>0.17246136567176529</v>
      </c>
      <c r="BX418" s="5"/>
      <c r="BY418" s="8"/>
      <c r="BZ418" s="8"/>
      <c r="CA418" s="5">
        <v>0.16896823375534431</v>
      </c>
      <c r="CB418" s="5">
        <v>9.5518082432784583E-3</v>
      </c>
      <c r="CC418" s="8">
        <f>(Table1[[#This Row],[corals.sd.ssp370.2100]]/Table1[[#This Row],[corals.mn.ssp370.2100]])^-1</f>
        <v>17.689659324374116</v>
      </c>
      <c r="CD418" s="8">
        <f>Table1[[#This Row],[corals.weights.ssp370.2100]]*Table1[[#This Row],[corals.mn.ssp370.2100]]</f>
        <v>2.9889904917732517</v>
      </c>
      <c r="CE418" s="5"/>
      <c r="CF418" s="5"/>
      <c r="CG418" s="12"/>
      <c r="CH418" s="17"/>
      <c r="CI418" s="9">
        <f t="shared" si="41"/>
        <v>0.16896823375534431</v>
      </c>
      <c r="CJ418" s="5"/>
      <c r="CL418" s="5"/>
      <c r="CM418" s="5"/>
      <c r="CP418" s="5"/>
      <c r="CT418" s="5"/>
    </row>
    <row r="419" spans="1:98" x14ac:dyDescent="0.25">
      <c r="A419" s="5" t="s">
        <v>462</v>
      </c>
      <c r="B419" s="5">
        <v>43.33934</v>
      </c>
      <c r="C419" s="5">
        <v>-11.821102</v>
      </c>
      <c r="D419" s="5">
        <v>5510000</v>
      </c>
      <c r="E419" s="5">
        <v>1</v>
      </c>
      <c r="F419" s="5">
        <v>700000</v>
      </c>
      <c r="G419" s="5">
        <v>1</v>
      </c>
      <c r="I419" s="5">
        <v>0</v>
      </c>
      <c r="J419" s="5">
        <v>0.34338187891583172</v>
      </c>
      <c r="K419" s="5">
        <v>3.2777388695839162E-2</v>
      </c>
      <c r="L419" s="6">
        <f>IF(Table1[[#This Row],[seagrass.mn.ssp126.2050]]="","",(Table1[[#This Row],[seagrass.sd.ssp126.2050]]/Table1[[#This Row],[seagrass.mn.ssp126.2050]])^-1)</f>
        <v>10.476181678237882</v>
      </c>
      <c r="M419" s="6">
        <f>IF(Table1[[#This Row],[seagrass.weights.ssp126.2050]]="","",Table1[[#This Row],[seagrass.weights.ssp126.2050]]*Table1[[#This Row],[seagrass.mn.ssp126.2050]])</f>
        <v>3.5973309485369351</v>
      </c>
      <c r="N419" s="5">
        <v>0.43403706031098938</v>
      </c>
      <c r="O419" s="5">
        <v>1.13590775524499E-2</v>
      </c>
      <c r="P419" s="6">
        <f>IF(Table1[[#This Row],[corals.mn.ssp126.2050]]="","",(Table1[[#This Row],[corals.sd.ssp126.2050]]/Table1[[#This Row],[corals.mn.ssp126.2050]])^-1)</f>
        <v>38.210590455681611</v>
      </c>
      <c r="Q419" s="6">
        <f>IF(Table1[[#This Row],[coral.weights.ssp126.2050]]="","",Table1[[#This Row],[coral.weights.ssp126.2050]]*Table1[[#This Row],[corals.mn.ssp126.2050]])</f>
        <v>16.584812354131195</v>
      </c>
      <c r="T419" s="6" t="str">
        <f>IF(Table1[[#This Row],[mangrove.mn.ssp126.2050]]="","",(Table1[[#This Row],[mangrove.sd.ssp126.2050]]/Table1[[#This Row],[mangrove.mn.ssp126.2050]])^-1)</f>
        <v/>
      </c>
      <c r="U419" s="6" t="str">
        <f>IF(Table1[[#This Row],[mangrove.weights.ssp126.2050]]="","",Table1[[#This Row],[mangrove.weights.ssp126.2050]]*Table1[[#This Row],[mangrove.mn.ssp126.2050]])</f>
        <v/>
      </c>
      <c r="V419" s="7">
        <f t="shared" si="36"/>
        <v>0.4145303214424329</v>
      </c>
      <c r="W419" s="5">
        <v>0.33510583054550053</v>
      </c>
      <c r="X419" s="5">
        <v>2.4164579548682171E-2</v>
      </c>
      <c r="Y419" s="6">
        <f>IF(Table1[[#This Row],[seagrass.mn.ssp126.2100]]="", "", (Table1[[#This Row],[seagrass.sd.ssp126.2100]]/Table1[[#This Row],[seagrass.mn.ssp126.2100]])^-1)</f>
        <v>13.867645818972077</v>
      </c>
      <c r="Z419" s="6">
        <f>IF(Table1[[#This Row],[seagrass.weights.ssp126.2100]]="","", Table1[[#This Row],[seagrass.weights.ssp126.2100]]*Table1[[#This Row],[seagrass.mn.ssp126.2100]])</f>
        <v>4.6471289698774756</v>
      </c>
      <c r="AA419" s="5">
        <v>0.41844366333136518</v>
      </c>
      <c r="AB419" s="5">
        <v>2.9413004120103091E-3</v>
      </c>
      <c r="AC419" s="6">
        <f>IF(Table1[[#This Row],[corals.mn.ssp126.2100]]="","",(Table1[[#This Row],[corals.sd.ssp126.2100]]/Table1[[#This Row],[corals.mn.ssp126.2100]])^-1)</f>
        <v>142.26485047998509</v>
      </c>
      <c r="AD419" s="6">
        <f>IF( Table1[[#This Row],[Coral.weights.ssp126.2100]]="","", Table1[[#This Row],[Coral.weights.ssp126.2100]]*Table1[[#This Row],[corals.mn.ssp126.2100]])</f>
        <v>59.529825198133885</v>
      </c>
      <c r="AG419" s="8" t="str">
        <f>IF(Table1[[#This Row],[mangrove.mn.ssp126.2100]]="","",(Table1[[#This Row],[mangrove.sd.ssp126.2100]]/Table1[[#This Row],[mangrove.mn.ssp126.2100]])^-1)</f>
        <v/>
      </c>
      <c r="AH419" s="6" t="str">
        <f>IF(Table1[[#This Row],[mangrove.weights.ssp126.2100]]="","",Table1[[#This Row],[mangrove.weights.ssp126.2100]]*Table1[[#This Row],[mangrove.mn.ssp126.2100]])</f>
        <v/>
      </c>
      <c r="AI419" s="7">
        <f t="shared" si="37"/>
        <v>0.4110416197095032</v>
      </c>
      <c r="AJ419" s="5">
        <v>0.32829308356786352</v>
      </c>
      <c r="AK419" s="5">
        <v>1.7659015418819739E-2</v>
      </c>
      <c r="AL419" s="6">
        <f>IF(Table1[[#This Row],[seagrass.mn.ssp245.2050]]="","",(Table1[[#This Row],[seagrass.sd.ssp245.2050]]/Table1[[#This Row],[seagrass.mn.ssp245.2050]])^-1)</f>
        <v>18.590678799566131</v>
      </c>
      <c r="AM419" s="6">
        <f>IF(Table1[[#This Row],[seagrass.weights.ssp245.2050]]="","",Table1[[#This Row],[seagrass.weights.ssp245.2050]]*Table1[[#This Row],[seagrass.mn.ssp245.2050]])</f>
        <v>6.1031912687292724</v>
      </c>
      <c r="AN419" s="5">
        <v>0.424534985985073</v>
      </c>
      <c r="AO419" s="5">
        <v>1.353052254646416E-2</v>
      </c>
      <c r="AP419" s="6">
        <f>(Table1[[#This Row],[corals.sd.ssp245.2050]]/Table1[[#This Row],[corals.mn.ssp245.2050]])^-1</f>
        <v>31.376096860059103</v>
      </c>
      <c r="AQ419" s="6">
        <f>Table1[[#This Row],[coral.weights.ssp245.2050]]*Table1[[#This Row],[corals.mn.ssp245.2050]]</f>
        <v>13.320250840751484</v>
      </c>
      <c r="AS419" s="5"/>
      <c r="AT419" s="8"/>
      <c r="AU419" s="8"/>
      <c r="AV419" s="7">
        <f t="shared" si="38"/>
        <v>0.38872714625001359</v>
      </c>
      <c r="AW419" s="5">
        <v>0.31911182879076111</v>
      </c>
      <c r="AX419" s="5">
        <v>1.5456453505106041E-3</v>
      </c>
      <c r="AY419" s="6">
        <f>(Table1[[#This Row],[seagrass.sd.ssp245.2100]]/Table1[[#This Row],[seagrass.mn.ssp245.2100]])^-1</f>
        <v>206.45863469607855</v>
      </c>
      <c r="AZ419" s="6">
        <f>Table1[[#This Row],[seagrass.weights.ssp245.2100]]*Table1[[#This Row],[seagrass.mn.ssp245.2100]]</f>
        <v>65.883392487509312</v>
      </c>
      <c r="BA419" s="5">
        <v>0.41912027968157162</v>
      </c>
      <c r="BB419" s="5">
        <v>5.8729714557854201E-3</v>
      </c>
      <c r="BC419" s="8">
        <f>(Table1[[#This Row],[corals.sd.ssp245.2100]]/Table1[[#This Row],[corals.mn.ssp245.2100]])^-1</f>
        <v>71.364263020331791</v>
      </c>
      <c r="BD419" s="8">
        <f>Table1[[#This Row],[corals.weights.ssp245.2100]]*Table1[[#This Row],[corals.mn.ssp245.2100]]</f>
        <v>29.910209876350699</v>
      </c>
      <c r="BE419" s="5"/>
      <c r="BF419" s="5"/>
      <c r="BG419" s="6"/>
      <c r="BH419" s="6"/>
      <c r="BI419" s="7">
        <f t="shared" si="39"/>
        <v>0.34480096187623088</v>
      </c>
      <c r="BJ419" s="5">
        <v>0.29066424101901872</v>
      </c>
      <c r="BK419" s="5">
        <v>1.8295986013364921E-3</v>
      </c>
      <c r="BL419" s="6">
        <f>(Table1[[#This Row],[seagrass.sd.ssp370.2050]]/Table1[[#This Row],[seagrass.mn.ssp370.2050]])^-1</f>
        <v>158.86776520636451</v>
      </c>
      <c r="BM419" s="6">
        <f>Table1[[#This Row],[seagrass.mn.ssp370.2050]]*Table1[[#This Row],[seagrass.weights.ssp370.2050]]</f>
        <v>46.177178396095613</v>
      </c>
      <c r="BN419" s="5">
        <v>0.39101113259474118</v>
      </c>
      <c r="BO419" s="5">
        <v>9.5642433946869897E-3</v>
      </c>
      <c r="BP419" s="6">
        <f>(Table1[[#This Row],[corals.sd.ssp370.2050]]/Table1[[#This Row],[corals.mn.ssp370.2050]])^-1</f>
        <v>40.882599538605518</v>
      </c>
      <c r="BQ419" s="6">
        <f>Table1[[#This Row],[corals.weights.ssp370.2050]]*Table1[[#This Row],[corals.mn.ssp370.2050]]</f>
        <v>15.985551549007386</v>
      </c>
      <c r="BR419" s="5"/>
      <c r="BS419" s="5"/>
      <c r="BT419" s="6"/>
      <c r="BU419" s="6"/>
      <c r="BV419" s="7">
        <f t="shared" si="40"/>
        <v>0.31120208478452022</v>
      </c>
      <c r="BW419" s="5">
        <v>0.29066424101901872</v>
      </c>
      <c r="BX419" s="5">
        <v>1.8295986013364921E-3</v>
      </c>
      <c r="BY419" s="8">
        <f>(Table1[[#This Row],[seagrass.sd.ssp370.2100]]/Table1[[#This Row],[seagrass.mn.ssp370.2100]])^-1</f>
        <v>158.86776520636451</v>
      </c>
      <c r="BZ419" s="8">
        <f>Table1[[#This Row],[seagrass.imp.ssp370.2100]]*Table1[[#This Row],[seagrass.mn.ssp370.2100]]</f>
        <v>46.177178396095613</v>
      </c>
      <c r="CA419" s="5">
        <v>0.39033572481089668</v>
      </c>
      <c r="CB419" s="5">
        <f>NonZeroMin!$C$20</f>
        <v>8.8537505761509139E-4</v>
      </c>
      <c r="CC419" s="8">
        <f>(Table1[[#This Row],[corals.sd.ssp370.2100]]/Table1[[#This Row],[corals.mn.ssp370.2100]])^-1</f>
        <v>440.87047794449109</v>
      </c>
      <c r="CD419" s="8">
        <f>Table1[[#This Row],[corals.weights.ssp370.2100]]*Table1[[#This Row],[corals.mn.ssp370.2100]]</f>
        <v>172.08749755618936</v>
      </c>
      <c r="CE419" s="5"/>
      <c r="CF419" s="5"/>
      <c r="CG419" s="12"/>
      <c r="CH419" s="17"/>
      <c r="CI419" s="9">
        <f t="shared" si="41"/>
        <v>0.36393322994642446</v>
      </c>
      <c r="CJ419" s="5"/>
      <c r="CL419" s="5"/>
      <c r="CM419" s="5"/>
      <c r="CP419" s="5"/>
      <c r="CT419" s="5"/>
    </row>
    <row r="420" spans="1:98" x14ac:dyDescent="0.25">
      <c r="A420" s="5" t="s">
        <v>463</v>
      </c>
      <c r="B420" s="5">
        <v>43.58934</v>
      </c>
      <c r="C420" s="5">
        <v>-11.821102</v>
      </c>
      <c r="D420" s="5">
        <v>4610000</v>
      </c>
      <c r="E420" s="5">
        <v>1</v>
      </c>
      <c r="F420" s="5">
        <v>2090000</v>
      </c>
      <c r="G420" s="5">
        <v>1</v>
      </c>
      <c r="I420" s="5">
        <v>0</v>
      </c>
      <c r="J420" s="5">
        <v>0.40644406084504309</v>
      </c>
      <c r="K420" s="5">
        <v>2.7961941644846399E-2</v>
      </c>
      <c r="L420" s="6">
        <f>IF(Table1[[#This Row],[seagrass.mn.ssp126.2050]]="","",(Table1[[#This Row],[seagrass.sd.ssp126.2050]]/Table1[[#This Row],[seagrass.mn.ssp126.2050]])^-1)</f>
        <v>14.535616517887764</v>
      </c>
      <c r="M420" s="6">
        <f>IF(Table1[[#This Row],[seagrass.weights.ssp126.2050]]="","",Table1[[#This Row],[seagrass.weights.ssp126.2050]]*Table1[[#This Row],[seagrass.mn.ssp126.2050]])</f>
        <v>5.907915004416588</v>
      </c>
      <c r="N420" s="5">
        <v>0.42913246492303192</v>
      </c>
      <c r="O420" s="5">
        <v>2.201437378353769E-2</v>
      </c>
      <c r="P420" s="6">
        <f>IF(Table1[[#This Row],[corals.mn.ssp126.2050]]="","",(Table1[[#This Row],[corals.sd.ssp126.2050]]/Table1[[#This Row],[corals.mn.ssp126.2050]])^-1)</f>
        <v>19.493285121012001</v>
      </c>
      <c r="Q420" s="6">
        <f>IF(Table1[[#This Row],[coral.weights.ssp126.2050]]="","",Table1[[#This Row],[coral.weights.ssp126.2050]]*Table1[[#This Row],[corals.mn.ssp126.2050]])</f>
        <v>8.3652014934273424</v>
      </c>
      <c r="T420" s="6" t="str">
        <f>IF(Table1[[#This Row],[mangrove.mn.ssp126.2050]]="","",(Table1[[#This Row],[mangrove.sd.ssp126.2050]]/Table1[[#This Row],[mangrove.mn.ssp126.2050]])^-1)</f>
        <v/>
      </c>
      <c r="U420" s="6" t="str">
        <f>IF(Table1[[#This Row],[mangrove.weights.ssp126.2050]]="","",Table1[[#This Row],[mangrove.weights.ssp126.2050]]*Table1[[#This Row],[mangrove.mn.ssp126.2050]])</f>
        <v/>
      </c>
      <c r="V420" s="7">
        <f t="shared" si="36"/>
        <v>0.41944099898680748</v>
      </c>
      <c r="W420" s="5">
        <v>0.39648782986981068</v>
      </c>
      <c r="X420" s="5">
        <v>2.5475245183581241E-2</v>
      </c>
      <c r="Y420" s="6">
        <f>IF(Table1[[#This Row],[seagrass.mn.ssp126.2100]]="", "", (Table1[[#This Row],[seagrass.sd.ssp126.2100]]/Table1[[#This Row],[seagrass.mn.ssp126.2100]])^-1)</f>
        <v>15.563651184222813</v>
      </c>
      <c r="Z420" s="6">
        <f>IF(Table1[[#This Row],[seagrass.weights.ssp126.2100]]="","", Table1[[#This Row],[seagrass.weights.ssp126.2100]]*Table1[[#This Row],[seagrass.mn.ssp126.2100]])</f>
        <v>6.1707982828832124</v>
      </c>
      <c r="AA420" s="5">
        <v>0.41624107727899462</v>
      </c>
      <c r="AB420" s="5">
        <v>1.3808243007158629E-2</v>
      </c>
      <c r="AC420" s="6">
        <f>IF(Table1[[#This Row],[corals.mn.ssp126.2100]]="","",(Table1[[#This Row],[corals.sd.ssp126.2100]]/Table1[[#This Row],[corals.mn.ssp126.2100]])^-1)</f>
        <v>30.144391075910391</v>
      </c>
      <c r="AD420" s="6">
        <f>IF( Table1[[#This Row],[Coral.weights.ssp126.2100]]="","", Table1[[#This Row],[Coral.weights.ssp126.2100]]*Table1[[#This Row],[corals.mn.ssp126.2100]])</f>
        <v>12.547333815356254</v>
      </c>
      <c r="AG420" s="8" t="str">
        <f>IF(Table1[[#This Row],[mangrove.mn.ssp126.2100]]="","",(Table1[[#This Row],[mangrove.sd.ssp126.2100]]/Table1[[#This Row],[mangrove.mn.ssp126.2100]])^-1)</f>
        <v/>
      </c>
      <c r="AH420" s="6" t="str">
        <f>IF(Table1[[#This Row],[mangrove.weights.ssp126.2100]]="","",Table1[[#This Row],[mangrove.weights.ssp126.2100]]*Table1[[#This Row],[mangrove.mn.ssp126.2100]])</f>
        <v/>
      </c>
      <c r="AI420" s="7">
        <f t="shared" si="37"/>
        <v>0.40951506939875038</v>
      </c>
      <c r="AJ420" s="5">
        <v>0.38403965437085807</v>
      </c>
      <c r="AK420" s="5">
        <v>1.499773697522478E-2</v>
      </c>
      <c r="AL420" s="6">
        <f>IF(Table1[[#This Row],[seagrass.mn.ssp245.2050]]="","",(Table1[[#This Row],[seagrass.sd.ssp245.2050]]/Table1[[#This Row],[seagrass.mn.ssp245.2050]])^-1)</f>
        <v>25.606506835348888</v>
      </c>
      <c r="AM420" s="6">
        <f>IF(Table1[[#This Row],[seagrass.weights.ssp245.2050]]="","",Table1[[#This Row],[seagrass.weights.ssp245.2050]]*Table1[[#This Row],[seagrass.mn.ssp245.2050]])</f>
        <v>9.8339140346924019</v>
      </c>
      <c r="AN420" s="5">
        <v>0.41487513631801681</v>
      </c>
      <c r="AO420" s="5">
        <v>1.1876510774742839E-2</v>
      </c>
      <c r="AP420" s="6">
        <f>(Table1[[#This Row],[corals.sd.ssp245.2050]]/Table1[[#This Row],[corals.mn.ssp245.2050]])^-1</f>
        <v>34.932409373998155</v>
      </c>
      <c r="AQ420" s="6">
        <f>Table1[[#This Row],[coral.weights.ssp245.2050]]*Table1[[#This Row],[corals.mn.ssp245.2050]]</f>
        <v>14.492588100954253</v>
      </c>
      <c r="AS420" s="5"/>
      <c r="AT420" s="8"/>
      <c r="AU420" s="8"/>
      <c r="AV420" s="7">
        <f t="shared" si="38"/>
        <v>0.40183246841625336</v>
      </c>
      <c r="AW420" s="5">
        <v>0.3801281328038828</v>
      </c>
      <c r="AX420" s="5">
        <v>2.3391397166307041E-3</v>
      </c>
      <c r="AY420" s="6">
        <f>(Table1[[#This Row],[seagrass.sd.ssp245.2100]]/Table1[[#This Row],[seagrass.mn.ssp245.2100]])^-1</f>
        <v>162.50766472018151</v>
      </c>
      <c r="AZ420" s="6">
        <f>Table1[[#This Row],[seagrass.weights.ssp245.2100]]*Table1[[#This Row],[seagrass.mn.ssp245.2100]]</f>
        <v>61.773735156402019</v>
      </c>
      <c r="BA420" s="5">
        <v>0.40928437582462901</v>
      </c>
      <c r="BB420" s="5">
        <v>8.0370971769006504E-3</v>
      </c>
      <c r="BC420" s="8">
        <f>(Table1[[#This Row],[corals.sd.ssp245.2100]]/Table1[[#This Row],[corals.mn.ssp245.2100]])^-1</f>
        <v>50.924403029609948</v>
      </c>
      <c r="BD420" s="8">
        <f>Table1[[#This Row],[corals.weights.ssp245.2100]]*Table1[[#This Row],[corals.mn.ssp245.2100]]</f>
        <v>20.842562508215753</v>
      </c>
      <c r="BE420" s="5"/>
      <c r="BF420" s="5"/>
      <c r="BG420" s="6"/>
      <c r="BH420" s="6"/>
      <c r="BI420" s="7">
        <f t="shared" si="39"/>
        <v>0.38708474567875006</v>
      </c>
      <c r="BJ420" s="5">
        <v>0.34077065270014062</v>
      </c>
      <c r="BK420" s="5">
        <v>2.763981450638288E-3</v>
      </c>
      <c r="BL420" s="6">
        <f>(Table1[[#This Row],[seagrass.sd.ssp370.2050]]/Table1[[#This Row],[seagrass.mn.ssp370.2050]])^-1</f>
        <v>123.28977555961755</v>
      </c>
      <c r="BM420" s="6">
        <f>Table1[[#This Row],[seagrass.mn.ssp370.2050]]*Table1[[#This Row],[seagrass.weights.ssp370.2050]]</f>
        <v>42.013537288704718</v>
      </c>
      <c r="BN420" s="5">
        <v>0.37640444958684638</v>
      </c>
      <c r="BO420" s="5">
        <v>6.7177750503500666E-3</v>
      </c>
      <c r="BP420" s="6">
        <f>(Table1[[#This Row],[corals.sd.ssp370.2050]]/Table1[[#This Row],[corals.mn.ssp370.2050]])^-1</f>
        <v>56.031118453010976</v>
      </c>
      <c r="BQ420" s="6">
        <f>Table1[[#This Row],[corals.weights.ssp370.2050]]*Table1[[#This Row],[corals.mn.ssp370.2050]]</f>
        <v>21.090362301040987</v>
      </c>
      <c r="BR420" s="5"/>
      <c r="BS420" s="5"/>
      <c r="BT420" s="6"/>
      <c r="BU420" s="6"/>
      <c r="BV420" s="7">
        <f t="shared" si="40"/>
        <v>0.35190489059965135</v>
      </c>
      <c r="BW420" s="5">
        <v>0.34077989311958867</v>
      </c>
      <c r="BX420" s="5">
        <f>NonZeroMin!$C$19</f>
        <v>9.4033807947367773E-4</v>
      </c>
      <c r="BY420" s="8">
        <f>(Table1[[#This Row],[seagrass.sd.ssp370.2100]]/Table1[[#This Row],[seagrass.mn.ssp370.2100]])^-1</f>
        <v>362.40146023899047</v>
      </c>
      <c r="BZ420" s="8">
        <f>Table1[[#This Row],[seagrass.imp.ssp370.2100]]*Table1[[#This Row],[seagrass.mn.ssp370.2100]]</f>
        <v>123.49913088662603</v>
      </c>
      <c r="CA420" s="5">
        <v>0.37723651200678737</v>
      </c>
      <c r="CB420" s="5">
        <v>1.1160364844968981E-3</v>
      </c>
      <c r="CC420" s="8">
        <f>(Table1[[#This Row],[corals.sd.ssp370.2100]]/Table1[[#This Row],[corals.mn.ssp370.2100]])^-1</f>
        <v>338.01449795509427</v>
      </c>
      <c r="CD420" s="8">
        <f>Table1[[#This Row],[corals.weights.ssp370.2100]]*Table1[[#This Row],[corals.mn.ssp370.2100]]</f>
        <v>127.51141021630512</v>
      </c>
      <c r="CE420" s="5"/>
      <c r="CF420" s="5"/>
      <c r="CG420" s="12"/>
      <c r="CH420" s="17"/>
      <c r="CI420" s="9">
        <f t="shared" si="41"/>
        <v>0.35837353242225289</v>
      </c>
      <c r="CJ420" s="5"/>
      <c r="CL420" s="5"/>
      <c r="CM420" s="5"/>
      <c r="CP420" s="5"/>
      <c r="CT420" s="5"/>
    </row>
    <row r="421" spans="1:98" x14ac:dyDescent="0.25">
      <c r="A421" s="5" t="s">
        <v>464</v>
      </c>
      <c r="B421" s="5">
        <v>43.83934</v>
      </c>
      <c r="C421" s="5">
        <v>-11.821102</v>
      </c>
      <c r="E421" s="5">
        <v>0</v>
      </c>
      <c r="G421" s="5">
        <v>0</v>
      </c>
      <c r="I421" s="5">
        <v>0</v>
      </c>
      <c r="L421" s="6" t="str">
        <f>IF(Table1[[#This Row],[seagrass.mn.ssp126.2050]]="","",(Table1[[#This Row],[seagrass.sd.ssp126.2050]]/Table1[[#This Row],[seagrass.mn.ssp126.2050]])^-1)</f>
        <v/>
      </c>
      <c r="M421" s="6" t="str">
        <f>IF(Table1[[#This Row],[seagrass.weights.ssp126.2050]]="","",Table1[[#This Row],[seagrass.weights.ssp126.2050]]*Table1[[#This Row],[seagrass.mn.ssp126.2050]])</f>
        <v/>
      </c>
      <c r="P421" s="6" t="str">
        <f>IF(Table1[[#This Row],[corals.mn.ssp126.2050]]="","",(Table1[[#This Row],[corals.sd.ssp126.2050]]/Table1[[#This Row],[corals.mn.ssp126.2050]])^-1)</f>
        <v/>
      </c>
      <c r="Q421" s="6" t="str">
        <f>IF(Table1[[#This Row],[coral.weights.ssp126.2050]]="","",Table1[[#This Row],[coral.weights.ssp126.2050]]*Table1[[#This Row],[corals.mn.ssp126.2050]])</f>
        <v/>
      </c>
      <c r="T421" s="6" t="str">
        <f>IF(Table1[[#This Row],[mangrove.mn.ssp126.2050]]="","",(Table1[[#This Row],[mangrove.sd.ssp126.2050]]/Table1[[#This Row],[mangrove.mn.ssp126.2050]])^-1)</f>
        <v/>
      </c>
      <c r="U421" s="6" t="str">
        <f>IF(Table1[[#This Row],[mangrove.weights.ssp126.2050]]="","",Table1[[#This Row],[mangrove.weights.ssp126.2050]]*Table1[[#This Row],[mangrove.mn.ssp126.2050]])</f>
        <v/>
      </c>
      <c r="V421" s="7" t="e">
        <f t="shared" si="36"/>
        <v>#DIV/0!</v>
      </c>
      <c r="Y421" s="6" t="str">
        <f>IF(Table1[[#This Row],[seagrass.mn.ssp126.2100]]="", "", (Table1[[#This Row],[seagrass.sd.ssp126.2100]]/Table1[[#This Row],[seagrass.mn.ssp126.2100]])^-1)</f>
        <v/>
      </c>
      <c r="Z421" s="6" t="str">
        <f>IF(Table1[[#This Row],[seagrass.weights.ssp126.2100]]="","", Table1[[#This Row],[seagrass.weights.ssp126.2100]]*Table1[[#This Row],[seagrass.mn.ssp126.2100]])</f>
        <v/>
      </c>
      <c r="AC421" s="6" t="str">
        <f>IF(Table1[[#This Row],[corals.mn.ssp126.2100]]="","",(Table1[[#This Row],[corals.sd.ssp126.2100]]/Table1[[#This Row],[corals.mn.ssp126.2100]])^-1)</f>
        <v/>
      </c>
      <c r="AD421" s="6" t="str">
        <f>IF( Table1[[#This Row],[Coral.weights.ssp126.2100]]="","", Table1[[#This Row],[Coral.weights.ssp126.2100]]*Table1[[#This Row],[corals.mn.ssp126.2100]])</f>
        <v/>
      </c>
      <c r="AG421" s="8" t="str">
        <f>IF(Table1[[#This Row],[mangrove.mn.ssp126.2100]]="","",(Table1[[#This Row],[mangrove.sd.ssp126.2100]]/Table1[[#This Row],[mangrove.mn.ssp126.2100]])^-1)</f>
        <v/>
      </c>
      <c r="AH421" s="6" t="str">
        <f>IF(Table1[[#This Row],[mangrove.weights.ssp126.2100]]="","",Table1[[#This Row],[mangrove.weights.ssp126.2100]]*Table1[[#This Row],[mangrove.mn.ssp126.2100]])</f>
        <v/>
      </c>
      <c r="AI421" s="7" t="e">
        <f t="shared" si="37"/>
        <v>#DIV/0!</v>
      </c>
      <c r="AL421" s="6" t="str">
        <f>IF(Table1[[#This Row],[seagrass.mn.ssp245.2050]]="","",(Table1[[#This Row],[seagrass.sd.ssp245.2050]]/Table1[[#This Row],[seagrass.mn.ssp245.2050]])^-1)</f>
        <v/>
      </c>
      <c r="AM421" s="6" t="str">
        <f>IF(Table1[[#This Row],[seagrass.weights.ssp245.2050]]="","",Table1[[#This Row],[seagrass.weights.ssp245.2050]]*Table1[[#This Row],[seagrass.mn.ssp245.2050]])</f>
        <v/>
      </c>
      <c r="AS421" s="5"/>
      <c r="AT421" s="8"/>
      <c r="AU421" s="8"/>
      <c r="AV421" s="7" t="e">
        <f t="shared" si="38"/>
        <v>#DIV/0!</v>
      </c>
      <c r="AX421" s="5"/>
      <c r="AY421" s="6"/>
      <c r="AZ421" s="6"/>
      <c r="BB421" s="5"/>
      <c r="BC421" s="8"/>
      <c r="BD421" s="8"/>
      <c r="BE421" s="5"/>
      <c r="BF421" s="5"/>
      <c r="BG421" s="6"/>
      <c r="BH421" s="6"/>
      <c r="BI421" s="7" t="e">
        <f t="shared" si="39"/>
        <v>#DIV/0!</v>
      </c>
      <c r="BK421" s="5"/>
      <c r="BL421" s="6"/>
      <c r="BM421" s="6"/>
      <c r="BO421" s="5"/>
      <c r="BP421" s="6"/>
      <c r="BQ421" s="6"/>
      <c r="BR421" s="5"/>
      <c r="BS421" s="5"/>
      <c r="BT421" s="6"/>
      <c r="BU421" s="6"/>
      <c r="BV421" s="7" t="e">
        <f t="shared" si="40"/>
        <v>#DIV/0!</v>
      </c>
      <c r="BX421" s="5"/>
      <c r="BY421" s="8"/>
      <c r="BZ421" s="8"/>
      <c r="CA421" s="5"/>
      <c r="CB421" s="5"/>
      <c r="CC421" s="8"/>
      <c r="CD421" s="8"/>
      <c r="CE421" s="5"/>
      <c r="CF421" s="5"/>
      <c r="CG421" s="12"/>
      <c r="CH421" s="17"/>
      <c r="CI421" s="9" t="e">
        <f t="shared" si="41"/>
        <v>#DIV/0!</v>
      </c>
      <c r="CJ421" s="5"/>
      <c r="CL421" s="5"/>
      <c r="CM421" s="5"/>
      <c r="CP421" s="5"/>
      <c r="CT421" s="5"/>
    </row>
    <row r="422" spans="1:98" x14ac:dyDescent="0.25">
      <c r="A422" s="5" t="s">
        <v>465</v>
      </c>
      <c r="B422" s="5">
        <v>44.08934</v>
      </c>
      <c r="C422" s="5">
        <v>-11.821102</v>
      </c>
      <c r="E422" s="5">
        <v>0</v>
      </c>
      <c r="G422" s="5">
        <v>0</v>
      </c>
      <c r="I422" s="5">
        <v>0</v>
      </c>
      <c r="L422" s="6" t="str">
        <f>IF(Table1[[#This Row],[seagrass.mn.ssp126.2050]]="","",(Table1[[#This Row],[seagrass.sd.ssp126.2050]]/Table1[[#This Row],[seagrass.mn.ssp126.2050]])^-1)</f>
        <v/>
      </c>
      <c r="M422" s="6" t="str">
        <f>IF(Table1[[#This Row],[seagrass.weights.ssp126.2050]]="","",Table1[[#This Row],[seagrass.weights.ssp126.2050]]*Table1[[#This Row],[seagrass.mn.ssp126.2050]])</f>
        <v/>
      </c>
      <c r="P422" s="6" t="str">
        <f>IF(Table1[[#This Row],[corals.mn.ssp126.2050]]="","",(Table1[[#This Row],[corals.sd.ssp126.2050]]/Table1[[#This Row],[corals.mn.ssp126.2050]])^-1)</f>
        <v/>
      </c>
      <c r="Q422" s="6" t="str">
        <f>IF(Table1[[#This Row],[coral.weights.ssp126.2050]]="","",Table1[[#This Row],[coral.weights.ssp126.2050]]*Table1[[#This Row],[corals.mn.ssp126.2050]])</f>
        <v/>
      </c>
      <c r="T422" s="6" t="str">
        <f>IF(Table1[[#This Row],[mangrove.mn.ssp126.2050]]="","",(Table1[[#This Row],[mangrove.sd.ssp126.2050]]/Table1[[#This Row],[mangrove.mn.ssp126.2050]])^-1)</f>
        <v/>
      </c>
      <c r="U422" s="6" t="str">
        <f>IF(Table1[[#This Row],[mangrove.weights.ssp126.2050]]="","",Table1[[#This Row],[mangrove.weights.ssp126.2050]]*Table1[[#This Row],[mangrove.mn.ssp126.2050]])</f>
        <v/>
      </c>
      <c r="V422" s="7" t="e">
        <f t="shared" si="36"/>
        <v>#DIV/0!</v>
      </c>
      <c r="Y422" s="6" t="str">
        <f>IF(Table1[[#This Row],[seagrass.mn.ssp126.2100]]="", "", (Table1[[#This Row],[seagrass.sd.ssp126.2100]]/Table1[[#This Row],[seagrass.mn.ssp126.2100]])^-1)</f>
        <v/>
      </c>
      <c r="Z422" s="6" t="str">
        <f>IF(Table1[[#This Row],[seagrass.weights.ssp126.2100]]="","", Table1[[#This Row],[seagrass.weights.ssp126.2100]]*Table1[[#This Row],[seagrass.mn.ssp126.2100]])</f>
        <v/>
      </c>
      <c r="AC422" s="6" t="str">
        <f>IF(Table1[[#This Row],[corals.mn.ssp126.2100]]="","",(Table1[[#This Row],[corals.sd.ssp126.2100]]/Table1[[#This Row],[corals.mn.ssp126.2100]])^-1)</f>
        <v/>
      </c>
      <c r="AD422" s="6" t="str">
        <f>IF( Table1[[#This Row],[Coral.weights.ssp126.2100]]="","", Table1[[#This Row],[Coral.weights.ssp126.2100]]*Table1[[#This Row],[corals.mn.ssp126.2100]])</f>
        <v/>
      </c>
      <c r="AG422" s="8" t="str">
        <f>IF(Table1[[#This Row],[mangrove.mn.ssp126.2100]]="","",(Table1[[#This Row],[mangrove.sd.ssp126.2100]]/Table1[[#This Row],[mangrove.mn.ssp126.2100]])^-1)</f>
        <v/>
      </c>
      <c r="AH422" s="6" t="str">
        <f>IF(Table1[[#This Row],[mangrove.weights.ssp126.2100]]="","",Table1[[#This Row],[mangrove.weights.ssp126.2100]]*Table1[[#This Row],[mangrove.mn.ssp126.2100]])</f>
        <v/>
      </c>
      <c r="AI422" s="7" t="e">
        <f t="shared" si="37"/>
        <v>#DIV/0!</v>
      </c>
      <c r="AL422" s="6" t="str">
        <f>IF(Table1[[#This Row],[seagrass.mn.ssp245.2050]]="","",(Table1[[#This Row],[seagrass.sd.ssp245.2050]]/Table1[[#This Row],[seagrass.mn.ssp245.2050]])^-1)</f>
        <v/>
      </c>
      <c r="AM422" s="6" t="str">
        <f>IF(Table1[[#This Row],[seagrass.weights.ssp245.2050]]="","",Table1[[#This Row],[seagrass.weights.ssp245.2050]]*Table1[[#This Row],[seagrass.mn.ssp245.2050]])</f>
        <v/>
      </c>
      <c r="AS422" s="5"/>
      <c r="AT422" s="8"/>
      <c r="AU422" s="8"/>
      <c r="AV422" s="7" t="e">
        <f t="shared" si="38"/>
        <v>#DIV/0!</v>
      </c>
      <c r="AX422" s="5"/>
      <c r="AY422" s="6"/>
      <c r="AZ422" s="6"/>
      <c r="BB422" s="5"/>
      <c r="BC422" s="8"/>
      <c r="BD422" s="8"/>
      <c r="BE422" s="5"/>
      <c r="BF422" s="5"/>
      <c r="BG422" s="6"/>
      <c r="BH422" s="6"/>
      <c r="BI422" s="7" t="e">
        <f t="shared" si="39"/>
        <v>#DIV/0!</v>
      </c>
      <c r="BK422" s="5"/>
      <c r="BL422" s="6"/>
      <c r="BM422" s="6"/>
      <c r="BO422" s="5"/>
      <c r="BP422" s="6"/>
      <c r="BQ422" s="6"/>
      <c r="BR422" s="5"/>
      <c r="BS422" s="5"/>
      <c r="BT422" s="6"/>
      <c r="BU422" s="6"/>
      <c r="BV422" s="7" t="e">
        <f t="shared" si="40"/>
        <v>#DIV/0!</v>
      </c>
      <c r="BX422" s="5"/>
      <c r="BY422" s="8"/>
      <c r="BZ422" s="8"/>
      <c r="CA422" s="5"/>
      <c r="CB422" s="5"/>
      <c r="CC422" s="8"/>
      <c r="CD422" s="8"/>
      <c r="CE422" s="5"/>
      <c r="CF422" s="5"/>
      <c r="CG422" s="12"/>
      <c r="CH422" s="17"/>
      <c r="CI422" s="9" t="e">
        <f t="shared" si="41"/>
        <v>#DIV/0!</v>
      </c>
      <c r="CJ422" s="5"/>
      <c r="CL422" s="5"/>
      <c r="CM422" s="5"/>
      <c r="CP422" s="5"/>
      <c r="CT422" s="5"/>
    </row>
    <row r="423" spans="1:98" x14ac:dyDescent="0.25">
      <c r="A423" s="5" t="s">
        <v>466</v>
      </c>
      <c r="B423" s="5">
        <v>44.33934</v>
      </c>
      <c r="C423" s="5">
        <v>-11.821102</v>
      </c>
      <c r="E423" s="5">
        <v>0</v>
      </c>
      <c r="G423" s="5">
        <v>0</v>
      </c>
      <c r="I423" s="5">
        <v>0</v>
      </c>
      <c r="L423" s="6" t="str">
        <f>IF(Table1[[#This Row],[seagrass.mn.ssp126.2050]]="","",(Table1[[#This Row],[seagrass.sd.ssp126.2050]]/Table1[[#This Row],[seagrass.mn.ssp126.2050]])^-1)</f>
        <v/>
      </c>
      <c r="M423" s="6" t="str">
        <f>IF(Table1[[#This Row],[seagrass.weights.ssp126.2050]]="","",Table1[[#This Row],[seagrass.weights.ssp126.2050]]*Table1[[#This Row],[seagrass.mn.ssp126.2050]])</f>
        <v/>
      </c>
      <c r="P423" s="6" t="str">
        <f>IF(Table1[[#This Row],[corals.mn.ssp126.2050]]="","",(Table1[[#This Row],[corals.sd.ssp126.2050]]/Table1[[#This Row],[corals.mn.ssp126.2050]])^-1)</f>
        <v/>
      </c>
      <c r="Q423" s="6" t="str">
        <f>IF(Table1[[#This Row],[coral.weights.ssp126.2050]]="","",Table1[[#This Row],[coral.weights.ssp126.2050]]*Table1[[#This Row],[corals.mn.ssp126.2050]])</f>
        <v/>
      </c>
      <c r="T423" s="6" t="str">
        <f>IF(Table1[[#This Row],[mangrove.mn.ssp126.2050]]="","",(Table1[[#This Row],[mangrove.sd.ssp126.2050]]/Table1[[#This Row],[mangrove.mn.ssp126.2050]])^-1)</f>
        <v/>
      </c>
      <c r="U423" s="6" t="str">
        <f>IF(Table1[[#This Row],[mangrove.weights.ssp126.2050]]="","",Table1[[#This Row],[mangrove.weights.ssp126.2050]]*Table1[[#This Row],[mangrove.mn.ssp126.2050]])</f>
        <v/>
      </c>
      <c r="V423" s="7" t="e">
        <f t="shared" si="36"/>
        <v>#DIV/0!</v>
      </c>
      <c r="Y423" s="6" t="str">
        <f>IF(Table1[[#This Row],[seagrass.mn.ssp126.2100]]="", "", (Table1[[#This Row],[seagrass.sd.ssp126.2100]]/Table1[[#This Row],[seagrass.mn.ssp126.2100]])^-1)</f>
        <v/>
      </c>
      <c r="Z423" s="6" t="str">
        <f>IF(Table1[[#This Row],[seagrass.weights.ssp126.2100]]="","", Table1[[#This Row],[seagrass.weights.ssp126.2100]]*Table1[[#This Row],[seagrass.mn.ssp126.2100]])</f>
        <v/>
      </c>
      <c r="AC423" s="6" t="str">
        <f>IF(Table1[[#This Row],[corals.mn.ssp126.2100]]="","",(Table1[[#This Row],[corals.sd.ssp126.2100]]/Table1[[#This Row],[corals.mn.ssp126.2100]])^-1)</f>
        <v/>
      </c>
      <c r="AD423" s="6" t="str">
        <f>IF( Table1[[#This Row],[Coral.weights.ssp126.2100]]="","", Table1[[#This Row],[Coral.weights.ssp126.2100]]*Table1[[#This Row],[corals.mn.ssp126.2100]])</f>
        <v/>
      </c>
      <c r="AG423" s="8" t="str">
        <f>IF(Table1[[#This Row],[mangrove.mn.ssp126.2100]]="","",(Table1[[#This Row],[mangrove.sd.ssp126.2100]]/Table1[[#This Row],[mangrove.mn.ssp126.2100]])^-1)</f>
        <v/>
      </c>
      <c r="AH423" s="6" t="str">
        <f>IF(Table1[[#This Row],[mangrove.weights.ssp126.2100]]="","",Table1[[#This Row],[mangrove.weights.ssp126.2100]]*Table1[[#This Row],[mangrove.mn.ssp126.2100]])</f>
        <v/>
      </c>
      <c r="AI423" s="7" t="e">
        <f t="shared" si="37"/>
        <v>#DIV/0!</v>
      </c>
      <c r="AL423" s="6" t="str">
        <f>IF(Table1[[#This Row],[seagrass.mn.ssp245.2050]]="","",(Table1[[#This Row],[seagrass.sd.ssp245.2050]]/Table1[[#This Row],[seagrass.mn.ssp245.2050]])^-1)</f>
        <v/>
      </c>
      <c r="AM423" s="6" t="str">
        <f>IF(Table1[[#This Row],[seagrass.weights.ssp245.2050]]="","",Table1[[#This Row],[seagrass.weights.ssp245.2050]]*Table1[[#This Row],[seagrass.mn.ssp245.2050]])</f>
        <v/>
      </c>
      <c r="AS423" s="5"/>
      <c r="AT423" s="8"/>
      <c r="AU423" s="8"/>
      <c r="AV423" s="7" t="e">
        <f t="shared" si="38"/>
        <v>#DIV/0!</v>
      </c>
      <c r="AX423" s="5"/>
      <c r="AY423" s="6"/>
      <c r="AZ423" s="6"/>
      <c r="BB423" s="5"/>
      <c r="BC423" s="8"/>
      <c r="BD423" s="8"/>
      <c r="BE423" s="5"/>
      <c r="BF423" s="5"/>
      <c r="BG423" s="6"/>
      <c r="BH423" s="6"/>
      <c r="BI423" s="7" t="e">
        <f t="shared" si="39"/>
        <v>#DIV/0!</v>
      </c>
      <c r="BK423" s="5"/>
      <c r="BL423" s="6"/>
      <c r="BM423" s="6"/>
      <c r="BO423" s="5"/>
      <c r="BP423" s="6"/>
      <c r="BQ423" s="6"/>
      <c r="BR423" s="5"/>
      <c r="BS423" s="5"/>
      <c r="BT423" s="6"/>
      <c r="BU423" s="6"/>
      <c r="BV423" s="7" t="e">
        <f t="shared" si="40"/>
        <v>#DIV/0!</v>
      </c>
      <c r="BX423" s="5"/>
      <c r="BY423" s="8"/>
      <c r="BZ423" s="8"/>
      <c r="CA423" s="5"/>
      <c r="CB423" s="5"/>
      <c r="CC423" s="8"/>
      <c r="CD423" s="8"/>
      <c r="CE423" s="5"/>
      <c r="CF423" s="5"/>
      <c r="CG423" s="12"/>
      <c r="CH423" s="17"/>
      <c r="CI423" s="9" t="e">
        <f t="shared" si="41"/>
        <v>#DIV/0!</v>
      </c>
      <c r="CJ423" s="5"/>
      <c r="CL423" s="5"/>
      <c r="CM423" s="5"/>
      <c r="CP423" s="5"/>
      <c r="CT423" s="5"/>
    </row>
    <row r="424" spans="1:98" x14ac:dyDescent="0.25">
      <c r="A424" s="5" t="s">
        <v>467</v>
      </c>
      <c r="B424" s="5">
        <v>44.58934</v>
      </c>
      <c r="C424" s="5">
        <v>-11.821102</v>
      </c>
      <c r="E424" s="5">
        <v>0</v>
      </c>
      <c r="G424" s="5">
        <v>0</v>
      </c>
      <c r="I424" s="5">
        <v>0</v>
      </c>
      <c r="L424" s="6" t="str">
        <f>IF(Table1[[#This Row],[seagrass.mn.ssp126.2050]]="","",(Table1[[#This Row],[seagrass.sd.ssp126.2050]]/Table1[[#This Row],[seagrass.mn.ssp126.2050]])^-1)</f>
        <v/>
      </c>
      <c r="M424" s="6" t="str">
        <f>IF(Table1[[#This Row],[seagrass.weights.ssp126.2050]]="","",Table1[[#This Row],[seagrass.weights.ssp126.2050]]*Table1[[#This Row],[seagrass.mn.ssp126.2050]])</f>
        <v/>
      </c>
      <c r="P424" s="6" t="str">
        <f>IF(Table1[[#This Row],[corals.mn.ssp126.2050]]="","",(Table1[[#This Row],[corals.sd.ssp126.2050]]/Table1[[#This Row],[corals.mn.ssp126.2050]])^-1)</f>
        <v/>
      </c>
      <c r="Q424" s="6" t="str">
        <f>IF(Table1[[#This Row],[coral.weights.ssp126.2050]]="","",Table1[[#This Row],[coral.weights.ssp126.2050]]*Table1[[#This Row],[corals.mn.ssp126.2050]])</f>
        <v/>
      </c>
      <c r="T424" s="6" t="str">
        <f>IF(Table1[[#This Row],[mangrove.mn.ssp126.2050]]="","",(Table1[[#This Row],[mangrove.sd.ssp126.2050]]/Table1[[#This Row],[mangrove.mn.ssp126.2050]])^-1)</f>
        <v/>
      </c>
      <c r="U424" s="6" t="str">
        <f>IF(Table1[[#This Row],[mangrove.weights.ssp126.2050]]="","",Table1[[#This Row],[mangrove.weights.ssp126.2050]]*Table1[[#This Row],[mangrove.mn.ssp126.2050]])</f>
        <v/>
      </c>
      <c r="V424" s="7" t="e">
        <f t="shared" si="36"/>
        <v>#DIV/0!</v>
      </c>
      <c r="Y424" s="6" t="str">
        <f>IF(Table1[[#This Row],[seagrass.mn.ssp126.2100]]="", "", (Table1[[#This Row],[seagrass.sd.ssp126.2100]]/Table1[[#This Row],[seagrass.mn.ssp126.2100]])^-1)</f>
        <v/>
      </c>
      <c r="Z424" s="6" t="str">
        <f>IF(Table1[[#This Row],[seagrass.weights.ssp126.2100]]="","", Table1[[#This Row],[seagrass.weights.ssp126.2100]]*Table1[[#This Row],[seagrass.mn.ssp126.2100]])</f>
        <v/>
      </c>
      <c r="AC424" s="6" t="str">
        <f>IF(Table1[[#This Row],[corals.mn.ssp126.2100]]="","",(Table1[[#This Row],[corals.sd.ssp126.2100]]/Table1[[#This Row],[corals.mn.ssp126.2100]])^-1)</f>
        <v/>
      </c>
      <c r="AD424" s="6" t="str">
        <f>IF( Table1[[#This Row],[Coral.weights.ssp126.2100]]="","", Table1[[#This Row],[Coral.weights.ssp126.2100]]*Table1[[#This Row],[corals.mn.ssp126.2100]])</f>
        <v/>
      </c>
      <c r="AG424" s="8" t="str">
        <f>IF(Table1[[#This Row],[mangrove.mn.ssp126.2100]]="","",(Table1[[#This Row],[mangrove.sd.ssp126.2100]]/Table1[[#This Row],[mangrove.mn.ssp126.2100]])^-1)</f>
        <v/>
      </c>
      <c r="AH424" s="6" t="str">
        <f>IF(Table1[[#This Row],[mangrove.weights.ssp126.2100]]="","",Table1[[#This Row],[mangrove.weights.ssp126.2100]]*Table1[[#This Row],[mangrove.mn.ssp126.2100]])</f>
        <v/>
      </c>
      <c r="AI424" s="7" t="e">
        <f t="shared" si="37"/>
        <v>#DIV/0!</v>
      </c>
      <c r="AL424" s="6" t="str">
        <f>IF(Table1[[#This Row],[seagrass.mn.ssp245.2050]]="","",(Table1[[#This Row],[seagrass.sd.ssp245.2050]]/Table1[[#This Row],[seagrass.mn.ssp245.2050]])^-1)</f>
        <v/>
      </c>
      <c r="AM424" s="6" t="str">
        <f>IF(Table1[[#This Row],[seagrass.weights.ssp245.2050]]="","",Table1[[#This Row],[seagrass.weights.ssp245.2050]]*Table1[[#This Row],[seagrass.mn.ssp245.2050]])</f>
        <v/>
      </c>
      <c r="AS424" s="5"/>
      <c r="AT424" s="8"/>
      <c r="AU424" s="8"/>
      <c r="AV424" s="7" t="e">
        <f t="shared" si="38"/>
        <v>#DIV/0!</v>
      </c>
      <c r="AX424" s="5"/>
      <c r="AY424" s="6"/>
      <c r="AZ424" s="6"/>
      <c r="BB424" s="5"/>
      <c r="BC424" s="8"/>
      <c r="BD424" s="8"/>
      <c r="BE424" s="5"/>
      <c r="BF424" s="5"/>
      <c r="BG424" s="6"/>
      <c r="BH424" s="6"/>
      <c r="BI424" s="7" t="e">
        <f t="shared" si="39"/>
        <v>#DIV/0!</v>
      </c>
      <c r="BK424" s="5"/>
      <c r="BL424" s="6"/>
      <c r="BM424" s="6"/>
      <c r="BO424" s="5"/>
      <c r="BP424" s="6"/>
      <c r="BQ424" s="6"/>
      <c r="BR424" s="5"/>
      <c r="BS424" s="5"/>
      <c r="BT424" s="6"/>
      <c r="BU424" s="6"/>
      <c r="BV424" s="7" t="e">
        <f t="shared" si="40"/>
        <v>#DIV/0!</v>
      </c>
      <c r="BX424" s="5"/>
      <c r="BY424" s="8"/>
      <c r="BZ424" s="8"/>
      <c r="CA424" s="5"/>
      <c r="CB424" s="5"/>
      <c r="CC424" s="8"/>
      <c r="CD424" s="8"/>
      <c r="CE424" s="5"/>
      <c r="CF424" s="5"/>
      <c r="CG424" s="12"/>
      <c r="CH424" s="17"/>
      <c r="CI424" s="9" t="e">
        <f t="shared" si="41"/>
        <v>#DIV/0!</v>
      </c>
      <c r="CJ424" s="5"/>
      <c r="CL424" s="5"/>
      <c r="CM424" s="5"/>
      <c r="CP424" s="5"/>
      <c r="CT424" s="5"/>
    </row>
    <row r="425" spans="1:98" x14ac:dyDescent="0.25">
      <c r="A425" s="5" t="s">
        <v>468</v>
      </c>
      <c r="B425" s="5">
        <v>48.83934</v>
      </c>
      <c r="C425" s="5">
        <v>-11.821102</v>
      </c>
      <c r="E425" s="5">
        <v>0</v>
      </c>
      <c r="G425" s="5">
        <v>0</v>
      </c>
      <c r="I425" s="5">
        <v>0</v>
      </c>
      <c r="L425" s="6" t="str">
        <f>IF(Table1[[#This Row],[seagrass.mn.ssp126.2050]]="","",(Table1[[#This Row],[seagrass.sd.ssp126.2050]]/Table1[[#This Row],[seagrass.mn.ssp126.2050]])^-1)</f>
        <v/>
      </c>
      <c r="M425" s="6" t="str">
        <f>IF(Table1[[#This Row],[seagrass.weights.ssp126.2050]]="","",Table1[[#This Row],[seagrass.weights.ssp126.2050]]*Table1[[#This Row],[seagrass.mn.ssp126.2050]])</f>
        <v/>
      </c>
      <c r="P425" s="6" t="str">
        <f>IF(Table1[[#This Row],[corals.mn.ssp126.2050]]="","",(Table1[[#This Row],[corals.sd.ssp126.2050]]/Table1[[#This Row],[corals.mn.ssp126.2050]])^-1)</f>
        <v/>
      </c>
      <c r="Q425" s="6" t="str">
        <f>IF(Table1[[#This Row],[coral.weights.ssp126.2050]]="","",Table1[[#This Row],[coral.weights.ssp126.2050]]*Table1[[#This Row],[corals.mn.ssp126.2050]])</f>
        <v/>
      </c>
      <c r="T425" s="6" t="str">
        <f>IF(Table1[[#This Row],[mangrove.mn.ssp126.2050]]="","",(Table1[[#This Row],[mangrove.sd.ssp126.2050]]/Table1[[#This Row],[mangrove.mn.ssp126.2050]])^-1)</f>
        <v/>
      </c>
      <c r="U425" s="6" t="str">
        <f>IF(Table1[[#This Row],[mangrove.weights.ssp126.2050]]="","",Table1[[#This Row],[mangrove.weights.ssp126.2050]]*Table1[[#This Row],[mangrove.mn.ssp126.2050]])</f>
        <v/>
      </c>
      <c r="V425" s="7" t="e">
        <f t="shared" si="36"/>
        <v>#DIV/0!</v>
      </c>
      <c r="Y425" s="6" t="str">
        <f>IF(Table1[[#This Row],[seagrass.mn.ssp126.2100]]="", "", (Table1[[#This Row],[seagrass.sd.ssp126.2100]]/Table1[[#This Row],[seagrass.mn.ssp126.2100]])^-1)</f>
        <v/>
      </c>
      <c r="Z425" s="6" t="str">
        <f>IF(Table1[[#This Row],[seagrass.weights.ssp126.2100]]="","", Table1[[#This Row],[seagrass.weights.ssp126.2100]]*Table1[[#This Row],[seagrass.mn.ssp126.2100]])</f>
        <v/>
      </c>
      <c r="AC425" s="6" t="str">
        <f>IF(Table1[[#This Row],[corals.mn.ssp126.2100]]="","",(Table1[[#This Row],[corals.sd.ssp126.2100]]/Table1[[#This Row],[corals.mn.ssp126.2100]])^-1)</f>
        <v/>
      </c>
      <c r="AD425" s="6" t="str">
        <f>IF( Table1[[#This Row],[Coral.weights.ssp126.2100]]="","", Table1[[#This Row],[Coral.weights.ssp126.2100]]*Table1[[#This Row],[corals.mn.ssp126.2100]])</f>
        <v/>
      </c>
      <c r="AG425" s="8" t="str">
        <f>IF(Table1[[#This Row],[mangrove.mn.ssp126.2100]]="","",(Table1[[#This Row],[mangrove.sd.ssp126.2100]]/Table1[[#This Row],[mangrove.mn.ssp126.2100]])^-1)</f>
        <v/>
      </c>
      <c r="AH425" s="6" t="str">
        <f>IF(Table1[[#This Row],[mangrove.weights.ssp126.2100]]="","",Table1[[#This Row],[mangrove.weights.ssp126.2100]]*Table1[[#This Row],[mangrove.mn.ssp126.2100]])</f>
        <v/>
      </c>
      <c r="AI425" s="7" t="e">
        <f t="shared" si="37"/>
        <v>#DIV/0!</v>
      </c>
      <c r="AL425" s="6" t="str">
        <f>IF(Table1[[#This Row],[seagrass.mn.ssp245.2050]]="","",(Table1[[#This Row],[seagrass.sd.ssp245.2050]]/Table1[[#This Row],[seagrass.mn.ssp245.2050]])^-1)</f>
        <v/>
      </c>
      <c r="AM425" s="6" t="str">
        <f>IF(Table1[[#This Row],[seagrass.weights.ssp245.2050]]="","",Table1[[#This Row],[seagrass.weights.ssp245.2050]]*Table1[[#This Row],[seagrass.mn.ssp245.2050]])</f>
        <v/>
      </c>
      <c r="AS425" s="5"/>
      <c r="AT425" s="8"/>
      <c r="AU425" s="8"/>
      <c r="AV425" s="7" t="e">
        <f t="shared" si="38"/>
        <v>#DIV/0!</v>
      </c>
      <c r="AX425" s="5"/>
      <c r="AY425" s="6"/>
      <c r="AZ425" s="6"/>
      <c r="BB425" s="5"/>
      <c r="BC425" s="8"/>
      <c r="BD425" s="8"/>
      <c r="BE425" s="5"/>
      <c r="BF425" s="5"/>
      <c r="BG425" s="6"/>
      <c r="BH425" s="6"/>
      <c r="BI425" s="7" t="e">
        <f t="shared" si="39"/>
        <v>#DIV/0!</v>
      </c>
      <c r="BK425" s="5"/>
      <c r="BL425" s="6"/>
      <c r="BM425" s="6"/>
      <c r="BO425" s="5"/>
      <c r="BP425" s="6"/>
      <c r="BQ425" s="6"/>
      <c r="BR425" s="5"/>
      <c r="BS425" s="5"/>
      <c r="BT425" s="6"/>
      <c r="BU425" s="6"/>
      <c r="BV425" s="7" t="e">
        <f t="shared" si="40"/>
        <v>#DIV/0!</v>
      </c>
      <c r="BX425" s="5"/>
      <c r="BY425" s="8"/>
      <c r="BZ425" s="8"/>
      <c r="CA425" s="5"/>
      <c r="CB425" s="5"/>
      <c r="CC425" s="8"/>
      <c r="CD425" s="8"/>
      <c r="CE425" s="5"/>
      <c r="CF425" s="5"/>
      <c r="CG425" s="12"/>
      <c r="CH425" s="17"/>
      <c r="CI425" s="9" t="e">
        <f t="shared" si="41"/>
        <v>#DIV/0!</v>
      </c>
      <c r="CJ425" s="5"/>
      <c r="CL425" s="5"/>
      <c r="CM425" s="5"/>
      <c r="CP425" s="5"/>
      <c r="CT425" s="5"/>
    </row>
    <row r="426" spans="1:98" x14ac:dyDescent="0.25">
      <c r="A426" s="5" t="s">
        <v>469</v>
      </c>
      <c r="B426" s="5">
        <v>49.08934</v>
      </c>
      <c r="C426" s="5">
        <v>-11.821102</v>
      </c>
      <c r="E426" s="5">
        <v>0</v>
      </c>
      <c r="G426" s="5">
        <v>0</v>
      </c>
      <c r="I426" s="5">
        <v>0</v>
      </c>
      <c r="L426" s="6" t="str">
        <f>IF(Table1[[#This Row],[seagrass.mn.ssp126.2050]]="","",(Table1[[#This Row],[seagrass.sd.ssp126.2050]]/Table1[[#This Row],[seagrass.mn.ssp126.2050]])^-1)</f>
        <v/>
      </c>
      <c r="M426" s="6" t="str">
        <f>IF(Table1[[#This Row],[seagrass.weights.ssp126.2050]]="","",Table1[[#This Row],[seagrass.weights.ssp126.2050]]*Table1[[#This Row],[seagrass.mn.ssp126.2050]])</f>
        <v/>
      </c>
      <c r="P426" s="6" t="str">
        <f>IF(Table1[[#This Row],[corals.mn.ssp126.2050]]="","",(Table1[[#This Row],[corals.sd.ssp126.2050]]/Table1[[#This Row],[corals.mn.ssp126.2050]])^-1)</f>
        <v/>
      </c>
      <c r="Q426" s="6" t="str">
        <f>IF(Table1[[#This Row],[coral.weights.ssp126.2050]]="","",Table1[[#This Row],[coral.weights.ssp126.2050]]*Table1[[#This Row],[corals.mn.ssp126.2050]])</f>
        <v/>
      </c>
      <c r="T426" s="6" t="str">
        <f>IF(Table1[[#This Row],[mangrove.mn.ssp126.2050]]="","",(Table1[[#This Row],[mangrove.sd.ssp126.2050]]/Table1[[#This Row],[mangrove.mn.ssp126.2050]])^-1)</f>
        <v/>
      </c>
      <c r="U426" s="6" t="str">
        <f>IF(Table1[[#This Row],[mangrove.weights.ssp126.2050]]="","",Table1[[#This Row],[mangrove.weights.ssp126.2050]]*Table1[[#This Row],[mangrove.mn.ssp126.2050]])</f>
        <v/>
      </c>
      <c r="V426" s="7" t="e">
        <f t="shared" si="36"/>
        <v>#DIV/0!</v>
      </c>
      <c r="Y426" s="6" t="str">
        <f>IF(Table1[[#This Row],[seagrass.mn.ssp126.2100]]="", "", (Table1[[#This Row],[seagrass.sd.ssp126.2100]]/Table1[[#This Row],[seagrass.mn.ssp126.2100]])^-1)</f>
        <v/>
      </c>
      <c r="Z426" s="6" t="str">
        <f>IF(Table1[[#This Row],[seagrass.weights.ssp126.2100]]="","", Table1[[#This Row],[seagrass.weights.ssp126.2100]]*Table1[[#This Row],[seagrass.mn.ssp126.2100]])</f>
        <v/>
      </c>
      <c r="AC426" s="6" t="str">
        <f>IF(Table1[[#This Row],[corals.mn.ssp126.2100]]="","",(Table1[[#This Row],[corals.sd.ssp126.2100]]/Table1[[#This Row],[corals.mn.ssp126.2100]])^-1)</f>
        <v/>
      </c>
      <c r="AD426" s="6" t="str">
        <f>IF( Table1[[#This Row],[Coral.weights.ssp126.2100]]="","", Table1[[#This Row],[Coral.weights.ssp126.2100]]*Table1[[#This Row],[corals.mn.ssp126.2100]])</f>
        <v/>
      </c>
      <c r="AG426" s="8" t="str">
        <f>IF(Table1[[#This Row],[mangrove.mn.ssp126.2100]]="","",(Table1[[#This Row],[mangrove.sd.ssp126.2100]]/Table1[[#This Row],[mangrove.mn.ssp126.2100]])^-1)</f>
        <v/>
      </c>
      <c r="AH426" s="6" t="str">
        <f>IF(Table1[[#This Row],[mangrove.weights.ssp126.2100]]="","",Table1[[#This Row],[mangrove.weights.ssp126.2100]]*Table1[[#This Row],[mangrove.mn.ssp126.2100]])</f>
        <v/>
      </c>
      <c r="AI426" s="7" t="e">
        <f t="shared" si="37"/>
        <v>#DIV/0!</v>
      </c>
      <c r="AL426" s="6" t="str">
        <f>IF(Table1[[#This Row],[seagrass.mn.ssp245.2050]]="","",(Table1[[#This Row],[seagrass.sd.ssp245.2050]]/Table1[[#This Row],[seagrass.mn.ssp245.2050]])^-1)</f>
        <v/>
      </c>
      <c r="AM426" s="6" t="str">
        <f>IF(Table1[[#This Row],[seagrass.weights.ssp245.2050]]="","",Table1[[#This Row],[seagrass.weights.ssp245.2050]]*Table1[[#This Row],[seagrass.mn.ssp245.2050]])</f>
        <v/>
      </c>
      <c r="AS426" s="5"/>
      <c r="AT426" s="8"/>
      <c r="AU426" s="8"/>
      <c r="AV426" s="7" t="e">
        <f t="shared" si="38"/>
        <v>#DIV/0!</v>
      </c>
      <c r="AX426" s="5"/>
      <c r="AY426" s="6"/>
      <c r="AZ426" s="6"/>
      <c r="BB426" s="5"/>
      <c r="BC426" s="8"/>
      <c r="BD426" s="8"/>
      <c r="BE426" s="5"/>
      <c r="BF426" s="5"/>
      <c r="BG426" s="6"/>
      <c r="BH426" s="6"/>
      <c r="BI426" s="7" t="e">
        <f t="shared" si="39"/>
        <v>#DIV/0!</v>
      </c>
      <c r="BK426" s="5"/>
      <c r="BL426" s="6"/>
      <c r="BM426" s="6"/>
      <c r="BO426" s="5"/>
      <c r="BP426" s="6"/>
      <c r="BQ426" s="6"/>
      <c r="BR426" s="5"/>
      <c r="BS426" s="5"/>
      <c r="BT426" s="6"/>
      <c r="BU426" s="6"/>
      <c r="BV426" s="7" t="e">
        <f t="shared" si="40"/>
        <v>#DIV/0!</v>
      </c>
      <c r="BX426" s="5"/>
      <c r="BY426" s="8"/>
      <c r="BZ426" s="8"/>
      <c r="CA426" s="5"/>
      <c r="CB426" s="5"/>
      <c r="CC426" s="8"/>
      <c r="CD426" s="8"/>
      <c r="CE426" s="5"/>
      <c r="CF426" s="5"/>
      <c r="CG426" s="12"/>
      <c r="CH426" s="17"/>
      <c r="CI426" s="9" t="e">
        <f t="shared" si="41"/>
        <v>#DIV/0!</v>
      </c>
      <c r="CJ426" s="5"/>
      <c r="CL426" s="5"/>
      <c r="CM426" s="5"/>
      <c r="CP426" s="5"/>
      <c r="CT426" s="5"/>
    </row>
    <row r="427" spans="1:98" x14ac:dyDescent="0.25">
      <c r="A427" s="5" t="s">
        <v>470</v>
      </c>
      <c r="B427" s="5">
        <v>49.33934</v>
      </c>
      <c r="C427" s="5">
        <v>-11.821102</v>
      </c>
      <c r="E427" s="5">
        <v>0</v>
      </c>
      <c r="G427" s="5">
        <v>0</v>
      </c>
      <c r="I427" s="5">
        <v>0</v>
      </c>
      <c r="L427" s="6" t="str">
        <f>IF(Table1[[#This Row],[seagrass.mn.ssp126.2050]]="","",(Table1[[#This Row],[seagrass.sd.ssp126.2050]]/Table1[[#This Row],[seagrass.mn.ssp126.2050]])^-1)</f>
        <v/>
      </c>
      <c r="M427" s="6" t="str">
        <f>IF(Table1[[#This Row],[seagrass.weights.ssp126.2050]]="","",Table1[[#This Row],[seagrass.weights.ssp126.2050]]*Table1[[#This Row],[seagrass.mn.ssp126.2050]])</f>
        <v/>
      </c>
      <c r="P427" s="6" t="str">
        <f>IF(Table1[[#This Row],[corals.mn.ssp126.2050]]="","",(Table1[[#This Row],[corals.sd.ssp126.2050]]/Table1[[#This Row],[corals.mn.ssp126.2050]])^-1)</f>
        <v/>
      </c>
      <c r="Q427" s="6" t="str">
        <f>IF(Table1[[#This Row],[coral.weights.ssp126.2050]]="","",Table1[[#This Row],[coral.weights.ssp126.2050]]*Table1[[#This Row],[corals.mn.ssp126.2050]])</f>
        <v/>
      </c>
      <c r="T427" s="6" t="str">
        <f>IF(Table1[[#This Row],[mangrove.mn.ssp126.2050]]="","",(Table1[[#This Row],[mangrove.sd.ssp126.2050]]/Table1[[#This Row],[mangrove.mn.ssp126.2050]])^-1)</f>
        <v/>
      </c>
      <c r="U427" s="6" t="str">
        <f>IF(Table1[[#This Row],[mangrove.weights.ssp126.2050]]="","",Table1[[#This Row],[mangrove.weights.ssp126.2050]]*Table1[[#This Row],[mangrove.mn.ssp126.2050]])</f>
        <v/>
      </c>
      <c r="V427" s="7" t="e">
        <f t="shared" si="36"/>
        <v>#DIV/0!</v>
      </c>
      <c r="Y427" s="6" t="str">
        <f>IF(Table1[[#This Row],[seagrass.mn.ssp126.2100]]="", "", (Table1[[#This Row],[seagrass.sd.ssp126.2100]]/Table1[[#This Row],[seagrass.mn.ssp126.2100]])^-1)</f>
        <v/>
      </c>
      <c r="Z427" s="6" t="str">
        <f>IF(Table1[[#This Row],[seagrass.weights.ssp126.2100]]="","", Table1[[#This Row],[seagrass.weights.ssp126.2100]]*Table1[[#This Row],[seagrass.mn.ssp126.2100]])</f>
        <v/>
      </c>
      <c r="AC427" s="6" t="str">
        <f>IF(Table1[[#This Row],[corals.mn.ssp126.2100]]="","",(Table1[[#This Row],[corals.sd.ssp126.2100]]/Table1[[#This Row],[corals.mn.ssp126.2100]])^-1)</f>
        <v/>
      </c>
      <c r="AD427" s="6" t="str">
        <f>IF( Table1[[#This Row],[Coral.weights.ssp126.2100]]="","", Table1[[#This Row],[Coral.weights.ssp126.2100]]*Table1[[#This Row],[corals.mn.ssp126.2100]])</f>
        <v/>
      </c>
      <c r="AG427" s="8" t="str">
        <f>IF(Table1[[#This Row],[mangrove.mn.ssp126.2100]]="","",(Table1[[#This Row],[mangrove.sd.ssp126.2100]]/Table1[[#This Row],[mangrove.mn.ssp126.2100]])^-1)</f>
        <v/>
      </c>
      <c r="AH427" s="6" t="str">
        <f>IF(Table1[[#This Row],[mangrove.weights.ssp126.2100]]="","",Table1[[#This Row],[mangrove.weights.ssp126.2100]]*Table1[[#This Row],[mangrove.mn.ssp126.2100]])</f>
        <v/>
      </c>
      <c r="AI427" s="7" t="e">
        <f t="shared" si="37"/>
        <v>#DIV/0!</v>
      </c>
      <c r="AL427" s="6" t="str">
        <f>IF(Table1[[#This Row],[seagrass.mn.ssp245.2050]]="","",(Table1[[#This Row],[seagrass.sd.ssp245.2050]]/Table1[[#This Row],[seagrass.mn.ssp245.2050]])^-1)</f>
        <v/>
      </c>
      <c r="AM427" s="6" t="str">
        <f>IF(Table1[[#This Row],[seagrass.weights.ssp245.2050]]="","",Table1[[#This Row],[seagrass.weights.ssp245.2050]]*Table1[[#This Row],[seagrass.mn.ssp245.2050]])</f>
        <v/>
      </c>
      <c r="AS427" s="5"/>
      <c r="AT427" s="8"/>
      <c r="AU427" s="8"/>
      <c r="AV427" s="7" t="e">
        <f t="shared" si="38"/>
        <v>#DIV/0!</v>
      </c>
      <c r="AX427" s="5"/>
      <c r="AY427" s="6"/>
      <c r="AZ427" s="6"/>
      <c r="BB427" s="5"/>
      <c r="BC427" s="8"/>
      <c r="BD427" s="8"/>
      <c r="BE427" s="5"/>
      <c r="BF427" s="5"/>
      <c r="BG427" s="6"/>
      <c r="BH427" s="6"/>
      <c r="BI427" s="7" t="e">
        <f t="shared" si="39"/>
        <v>#DIV/0!</v>
      </c>
      <c r="BK427" s="5"/>
      <c r="BL427" s="6"/>
      <c r="BM427" s="6"/>
      <c r="BO427" s="5"/>
      <c r="BP427" s="6"/>
      <c r="BQ427" s="6"/>
      <c r="BR427" s="5"/>
      <c r="BS427" s="5"/>
      <c r="BT427" s="6"/>
      <c r="BU427" s="6"/>
      <c r="BV427" s="7" t="e">
        <f t="shared" si="40"/>
        <v>#DIV/0!</v>
      </c>
      <c r="BX427" s="5"/>
      <c r="BY427" s="8"/>
      <c r="BZ427" s="8"/>
      <c r="CA427" s="5"/>
      <c r="CB427" s="5"/>
      <c r="CC427" s="8"/>
      <c r="CD427" s="8"/>
      <c r="CE427" s="5"/>
      <c r="CF427" s="5"/>
      <c r="CG427" s="12"/>
      <c r="CH427" s="17"/>
      <c r="CI427" s="9" t="e">
        <f t="shared" si="41"/>
        <v>#DIV/0!</v>
      </c>
      <c r="CJ427" s="5"/>
      <c r="CL427" s="5"/>
      <c r="CM427" s="5"/>
      <c r="CP427" s="5"/>
      <c r="CT427" s="5"/>
    </row>
    <row r="428" spans="1:98" x14ac:dyDescent="0.25">
      <c r="A428" s="5" t="s">
        <v>471</v>
      </c>
      <c r="B428" s="5">
        <v>49.58934</v>
      </c>
      <c r="C428" s="5">
        <v>-11.821102</v>
      </c>
      <c r="E428" s="5">
        <v>0</v>
      </c>
      <c r="G428" s="5">
        <v>0</v>
      </c>
      <c r="I428" s="5">
        <v>0</v>
      </c>
      <c r="L428" s="6" t="str">
        <f>IF(Table1[[#This Row],[seagrass.mn.ssp126.2050]]="","",(Table1[[#This Row],[seagrass.sd.ssp126.2050]]/Table1[[#This Row],[seagrass.mn.ssp126.2050]])^-1)</f>
        <v/>
      </c>
      <c r="M428" s="6" t="str">
        <f>IF(Table1[[#This Row],[seagrass.weights.ssp126.2050]]="","",Table1[[#This Row],[seagrass.weights.ssp126.2050]]*Table1[[#This Row],[seagrass.mn.ssp126.2050]])</f>
        <v/>
      </c>
      <c r="P428" s="6" t="str">
        <f>IF(Table1[[#This Row],[corals.mn.ssp126.2050]]="","",(Table1[[#This Row],[corals.sd.ssp126.2050]]/Table1[[#This Row],[corals.mn.ssp126.2050]])^-1)</f>
        <v/>
      </c>
      <c r="Q428" s="6" t="str">
        <f>IF(Table1[[#This Row],[coral.weights.ssp126.2050]]="","",Table1[[#This Row],[coral.weights.ssp126.2050]]*Table1[[#This Row],[corals.mn.ssp126.2050]])</f>
        <v/>
      </c>
      <c r="T428" s="6" t="str">
        <f>IF(Table1[[#This Row],[mangrove.mn.ssp126.2050]]="","",(Table1[[#This Row],[mangrove.sd.ssp126.2050]]/Table1[[#This Row],[mangrove.mn.ssp126.2050]])^-1)</f>
        <v/>
      </c>
      <c r="U428" s="6" t="str">
        <f>IF(Table1[[#This Row],[mangrove.weights.ssp126.2050]]="","",Table1[[#This Row],[mangrove.weights.ssp126.2050]]*Table1[[#This Row],[mangrove.mn.ssp126.2050]])</f>
        <v/>
      </c>
      <c r="V428" s="7" t="e">
        <f t="shared" si="36"/>
        <v>#DIV/0!</v>
      </c>
      <c r="Y428" s="6" t="str">
        <f>IF(Table1[[#This Row],[seagrass.mn.ssp126.2100]]="", "", (Table1[[#This Row],[seagrass.sd.ssp126.2100]]/Table1[[#This Row],[seagrass.mn.ssp126.2100]])^-1)</f>
        <v/>
      </c>
      <c r="Z428" s="6" t="str">
        <f>IF(Table1[[#This Row],[seagrass.weights.ssp126.2100]]="","", Table1[[#This Row],[seagrass.weights.ssp126.2100]]*Table1[[#This Row],[seagrass.mn.ssp126.2100]])</f>
        <v/>
      </c>
      <c r="AC428" s="6" t="str">
        <f>IF(Table1[[#This Row],[corals.mn.ssp126.2100]]="","",(Table1[[#This Row],[corals.sd.ssp126.2100]]/Table1[[#This Row],[corals.mn.ssp126.2100]])^-1)</f>
        <v/>
      </c>
      <c r="AD428" s="6" t="str">
        <f>IF( Table1[[#This Row],[Coral.weights.ssp126.2100]]="","", Table1[[#This Row],[Coral.weights.ssp126.2100]]*Table1[[#This Row],[corals.mn.ssp126.2100]])</f>
        <v/>
      </c>
      <c r="AG428" s="8" t="str">
        <f>IF(Table1[[#This Row],[mangrove.mn.ssp126.2100]]="","",(Table1[[#This Row],[mangrove.sd.ssp126.2100]]/Table1[[#This Row],[mangrove.mn.ssp126.2100]])^-1)</f>
        <v/>
      </c>
      <c r="AH428" s="6" t="str">
        <f>IF(Table1[[#This Row],[mangrove.weights.ssp126.2100]]="","",Table1[[#This Row],[mangrove.weights.ssp126.2100]]*Table1[[#This Row],[mangrove.mn.ssp126.2100]])</f>
        <v/>
      </c>
      <c r="AI428" s="7" t="e">
        <f t="shared" si="37"/>
        <v>#DIV/0!</v>
      </c>
      <c r="AL428" s="6" t="str">
        <f>IF(Table1[[#This Row],[seagrass.mn.ssp245.2050]]="","",(Table1[[#This Row],[seagrass.sd.ssp245.2050]]/Table1[[#This Row],[seagrass.mn.ssp245.2050]])^-1)</f>
        <v/>
      </c>
      <c r="AM428" s="6" t="str">
        <f>IF(Table1[[#This Row],[seagrass.weights.ssp245.2050]]="","",Table1[[#This Row],[seagrass.weights.ssp245.2050]]*Table1[[#This Row],[seagrass.mn.ssp245.2050]])</f>
        <v/>
      </c>
      <c r="AS428" s="5"/>
      <c r="AT428" s="8"/>
      <c r="AU428" s="8"/>
      <c r="AV428" s="7" t="e">
        <f t="shared" si="38"/>
        <v>#DIV/0!</v>
      </c>
      <c r="AX428" s="5"/>
      <c r="AY428" s="6"/>
      <c r="AZ428" s="6"/>
      <c r="BB428" s="5"/>
      <c r="BC428" s="8"/>
      <c r="BD428" s="8"/>
      <c r="BE428" s="5"/>
      <c r="BF428" s="5"/>
      <c r="BG428" s="6"/>
      <c r="BH428" s="6"/>
      <c r="BI428" s="7" t="e">
        <f t="shared" si="39"/>
        <v>#DIV/0!</v>
      </c>
      <c r="BK428" s="5"/>
      <c r="BL428" s="6"/>
      <c r="BM428" s="6"/>
      <c r="BO428" s="5"/>
      <c r="BP428" s="6"/>
      <c r="BQ428" s="6"/>
      <c r="BR428" s="5"/>
      <c r="BS428" s="5"/>
      <c r="BT428" s="6"/>
      <c r="BU428" s="6"/>
      <c r="BV428" s="7" t="e">
        <f t="shared" si="40"/>
        <v>#DIV/0!</v>
      </c>
      <c r="BX428" s="5"/>
      <c r="BY428" s="8"/>
      <c r="BZ428" s="8"/>
      <c r="CA428" s="5"/>
      <c r="CB428" s="5"/>
      <c r="CC428" s="8"/>
      <c r="CD428" s="8"/>
      <c r="CE428" s="5"/>
      <c r="CF428" s="5"/>
      <c r="CG428" s="12"/>
      <c r="CH428" s="17"/>
      <c r="CI428" s="9" t="e">
        <f t="shared" si="41"/>
        <v>#DIV/0!</v>
      </c>
      <c r="CJ428" s="5"/>
      <c r="CL428" s="5"/>
      <c r="CM428" s="5"/>
      <c r="CP428" s="5"/>
      <c r="CT428" s="5"/>
    </row>
    <row r="429" spans="1:98" x14ac:dyDescent="0.25">
      <c r="A429" s="5" t="s">
        <v>472</v>
      </c>
      <c r="B429" s="5">
        <v>40.08934</v>
      </c>
      <c r="C429" s="5">
        <v>-11.821102</v>
      </c>
      <c r="E429" s="5">
        <v>0</v>
      </c>
      <c r="G429" s="5">
        <v>0</v>
      </c>
      <c r="I429" s="5">
        <v>0</v>
      </c>
      <c r="L429" s="6" t="str">
        <f>IF(Table1[[#This Row],[seagrass.mn.ssp126.2050]]="","",(Table1[[#This Row],[seagrass.sd.ssp126.2050]]/Table1[[#This Row],[seagrass.mn.ssp126.2050]])^-1)</f>
        <v/>
      </c>
      <c r="M429" s="6" t="str">
        <f>IF(Table1[[#This Row],[seagrass.weights.ssp126.2050]]="","",Table1[[#This Row],[seagrass.weights.ssp126.2050]]*Table1[[#This Row],[seagrass.mn.ssp126.2050]])</f>
        <v/>
      </c>
      <c r="P429" s="6" t="str">
        <f>IF(Table1[[#This Row],[corals.mn.ssp126.2050]]="","",(Table1[[#This Row],[corals.sd.ssp126.2050]]/Table1[[#This Row],[corals.mn.ssp126.2050]])^-1)</f>
        <v/>
      </c>
      <c r="Q429" s="6" t="str">
        <f>IF(Table1[[#This Row],[coral.weights.ssp126.2050]]="","",Table1[[#This Row],[coral.weights.ssp126.2050]]*Table1[[#This Row],[corals.mn.ssp126.2050]])</f>
        <v/>
      </c>
      <c r="T429" s="6" t="str">
        <f>IF(Table1[[#This Row],[mangrove.mn.ssp126.2050]]="","",(Table1[[#This Row],[mangrove.sd.ssp126.2050]]/Table1[[#This Row],[mangrove.mn.ssp126.2050]])^-1)</f>
        <v/>
      </c>
      <c r="U429" s="6" t="str">
        <f>IF(Table1[[#This Row],[mangrove.weights.ssp126.2050]]="","",Table1[[#This Row],[mangrove.weights.ssp126.2050]]*Table1[[#This Row],[mangrove.mn.ssp126.2050]])</f>
        <v/>
      </c>
      <c r="V429" s="7" t="e">
        <f t="shared" si="36"/>
        <v>#DIV/0!</v>
      </c>
      <c r="Y429" s="6" t="str">
        <f>IF(Table1[[#This Row],[seagrass.mn.ssp126.2100]]="", "", (Table1[[#This Row],[seagrass.sd.ssp126.2100]]/Table1[[#This Row],[seagrass.mn.ssp126.2100]])^-1)</f>
        <v/>
      </c>
      <c r="Z429" s="6" t="str">
        <f>IF(Table1[[#This Row],[seagrass.weights.ssp126.2100]]="","", Table1[[#This Row],[seagrass.weights.ssp126.2100]]*Table1[[#This Row],[seagrass.mn.ssp126.2100]])</f>
        <v/>
      </c>
      <c r="AC429" s="6" t="str">
        <f>IF(Table1[[#This Row],[corals.mn.ssp126.2100]]="","",(Table1[[#This Row],[corals.sd.ssp126.2100]]/Table1[[#This Row],[corals.mn.ssp126.2100]])^-1)</f>
        <v/>
      </c>
      <c r="AD429" s="6" t="str">
        <f>IF( Table1[[#This Row],[Coral.weights.ssp126.2100]]="","", Table1[[#This Row],[Coral.weights.ssp126.2100]]*Table1[[#This Row],[corals.mn.ssp126.2100]])</f>
        <v/>
      </c>
      <c r="AG429" s="8" t="str">
        <f>IF(Table1[[#This Row],[mangrove.mn.ssp126.2100]]="","",(Table1[[#This Row],[mangrove.sd.ssp126.2100]]/Table1[[#This Row],[mangrove.mn.ssp126.2100]])^-1)</f>
        <v/>
      </c>
      <c r="AH429" s="6" t="str">
        <f>IF(Table1[[#This Row],[mangrove.weights.ssp126.2100]]="","",Table1[[#This Row],[mangrove.weights.ssp126.2100]]*Table1[[#This Row],[mangrove.mn.ssp126.2100]])</f>
        <v/>
      </c>
      <c r="AI429" s="7" t="e">
        <f t="shared" si="37"/>
        <v>#DIV/0!</v>
      </c>
      <c r="AL429" s="6" t="str">
        <f>IF(Table1[[#This Row],[seagrass.mn.ssp245.2050]]="","",(Table1[[#This Row],[seagrass.sd.ssp245.2050]]/Table1[[#This Row],[seagrass.mn.ssp245.2050]])^-1)</f>
        <v/>
      </c>
      <c r="AM429" s="6" t="str">
        <f>IF(Table1[[#This Row],[seagrass.weights.ssp245.2050]]="","",Table1[[#This Row],[seagrass.weights.ssp245.2050]]*Table1[[#This Row],[seagrass.mn.ssp245.2050]])</f>
        <v/>
      </c>
      <c r="AS429" s="5"/>
      <c r="AT429" s="8"/>
      <c r="AU429" s="8"/>
      <c r="AV429" s="7" t="e">
        <f t="shared" si="38"/>
        <v>#DIV/0!</v>
      </c>
      <c r="AX429" s="5"/>
      <c r="AY429" s="6"/>
      <c r="AZ429" s="6"/>
      <c r="BB429" s="5"/>
      <c r="BC429" s="8"/>
      <c r="BD429" s="8"/>
      <c r="BE429" s="5"/>
      <c r="BF429" s="5"/>
      <c r="BG429" s="6"/>
      <c r="BH429" s="6"/>
      <c r="BI429" s="7" t="e">
        <f t="shared" si="39"/>
        <v>#DIV/0!</v>
      </c>
      <c r="BK429" s="5"/>
      <c r="BL429" s="6"/>
      <c r="BM429" s="6"/>
      <c r="BO429" s="5"/>
      <c r="BP429" s="6"/>
      <c r="BQ429" s="6"/>
      <c r="BR429" s="5"/>
      <c r="BS429" s="5"/>
      <c r="BT429" s="6"/>
      <c r="BU429" s="6"/>
      <c r="BV429" s="7" t="e">
        <f t="shared" si="40"/>
        <v>#DIV/0!</v>
      </c>
      <c r="BX429" s="5"/>
      <c r="BY429" s="8"/>
      <c r="BZ429" s="8"/>
      <c r="CA429" s="5"/>
      <c r="CB429" s="5"/>
      <c r="CC429" s="8"/>
      <c r="CD429" s="8"/>
      <c r="CE429" s="5"/>
      <c r="CF429" s="5"/>
      <c r="CG429" s="12"/>
      <c r="CH429" s="17"/>
      <c r="CI429" s="9" t="e">
        <f t="shared" si="41"/>
        <v>#DIV/0!</v>
      </c>
      <c r="CJ429" s="5"/>
      <c r="CL429" s="5"/>
      <c r="CM429" s="5"/>
      <c r="CP429" s="5"/>
      <c r="CT429" s="5"/>
    </row>
    <row r="430" spans="1:98" x14ac:dyDescent="0.25">
      <c r="A430" s="5" t="s">
        <v>473</v>
      </c>
      <c r="B430" s="5">
        <v>40.33934</v>
      </c>
      <c r="C430" s="5">
        <v>-11.821102</v>
      </c>
      <c r="D430" s="5">
        <v>370000</v>
      </c>
      <c r="E430" s="5">
        <v>1</v>
      </c>
      <c r="F430" s="5">
        <v>2550000</v>
      </c>
      <c r="G430" s="5">
        <v>1</v>
      </c>
      <c r="H430" s="5">
        <v>10190000</v>
      </c>
      <c r="I430" s="5">
        <v>1</v>
      </c>
      <c r="J430" s="5">
        <v>0.71062948055883557</v>
      </c>
      <c r="K430" s="28">
        <f>NonZeroMin!$C$2</f>
        <v>9.6277348665939669E-4</v>
      </c>
      <c r="L430" s="6">
        <f>IF(Table1[[#This Row],[seagrass.mn.ssp126.2050]]="","",(Table1[[#This Row],[seagrass.sd.ssp126.2050]]/Table1[[#This Row],[seagrass.mn.ssp126.2050]])^-1)</f>
        <v>738.10661635953124</v>
      </c>
      <c r="M430" s="6">
        <f>IF(Table1[[#This Row],[seagrass.weights.ssp126.2050]]="","",Table1[[#This Row],[seagrass.weights.ssp126.2050]]*Table1[[#This Row],[seagrass.mn.ssp126.2050]])</f>
        <v>524.52032138061338</v>
      </c>
      <c r="N430" s="5">
        <v>0.71513006895482367</v>
      </c>
      <c r="O430" s="5">
        <f>NonZeroMin!$C$3</f>
        <v>8.8608041434714289E-4</v>
      </c>
      <c r="P430" s="6">
        <f>IF(Table1[[#This Row],[corals.mn.ssp126.2050]]="","",(Table1[[#This Row],[corals.sd.ssp126.2050]]/Table1[[#This Row],[corals.mn.ssp126.2050]])^-1)</f>
        <v>807.07129666298499</v>
      </c>
      <c r="Q430" s="6">
        <f>IF(Table1[[#This Row],[coral.weights.ssp126.2050]]="","",Table1[[#This Row],[coral.weights.ssp126.2050]]*Table1[[#This Row],[corals.mn.ssp126.2050]])</f>
        <v>577.16095203405939</v>
      </c>
      <c r="R430" s="5">
        <v>0.51732818057457353</v>
      </c>
      <c r="S430" s="5">
        <v>6.6533066996389015E-2</v>
      </c>
      <c r="T430" s="6">
        <f>IF(Table1[[#This Row],[mangrove.mn.ssp126.2050]]="","",(Table1[[#This Row],[mangrove.sd.ssp126.2050]]/Table1[[#This Row],[mangrove.mn.ssp126.2050]])^-1)</f>
        <v>7.7755047817448544</v>
      </c>
      <c r="U430" s="6">
        <f>IF(Table1[[#This Row],[mangrove.weights.ssp126.2050]]="","",Table1[[#This Row],[mangrove.weights.ssp126.2050]]*Table1[[#This Row],[mangrove.mn.ssp126.2050]])</f>
        <v>4.0224877417889617</v>
      </c>
      <c r="V430" s="7">
        <f t="shared" si="36"/>
        <v>0.71200059736487731</v>
      </c>
      <c r="W430" s="5">
        <v>0.71062948055883557</v>
      </c>
      <c r="X430" s="5">
        <f>NonZeroMin!$C$5</f>
        <v>9.4124857450742275E-4</v>
      </c>
      <c r="Y430" s="6">
        <f>IF(Table1[[#This Row],[seagrass.mn.ssp126.2100]]="", "", (Table1[[#This Row],[seagrass.sd.ssp126.2100]]/Table1[[#This Row],[seagrass.mn.ssp126.2100]])^-1)</f>
        <v>754.98598330491438</v>
      </c>
      <c r="Z430" s="6">
        <f>IF(Table1[[#This Row],[seagrass.weights.ssp126.2100]]="","", Table1[[#This Row],[seagrass.weights.ssp126.2100]]*Table1[[#This Row],[seagrass.mn.ssp126.2100]])</f>
        <v>536.51529714517301</v>
      </c>
      <c r="AA430" s="5">
        <v>0.71513006895482367</v>
      </c>
      <c r="AB430" s="5">
        <f>NonZeroMin!$C$6</f>
        <v>9.0900273914041208E-4</v>
      </c>
      <c r="AC430" s="6">
        <f>IF(Table1[[#This Row],[corals.mn.ssp126.2100]]="","",(Table1[[#This Row],[corals.sd.ssp126.2100]]/Table1[[#This Row],[corals.mn.ssp126.2100]])^-1)</f>
        <v>786.71937735971858</v>
      </c>
      <c r="AD430" s="6">
        <f>IF( Table1[[#This Row],[Coral.weights.ssp126.2100]]="","", Table1[[#This Row],[Coral.weights.ssp126.2100]]*Table1[[#This Row],[corals.mn.ssp126.2100]])</f>
        <v>562.60668257935151</v>
      </c>
      <c r="AE430" s="5">
        <v>0.51644242968197629</v>
      </c>
      <c r="AF430" s="5">
        <v>6.7852203122352531E-2</v>
      </c>
      <c r="AG430" s="8">
        <f>IF(Table1[[#This Row],[mangrove.mn.ssp126.2100]]="","",(Table1[[#This Row],[mangrove.sd.ssp126.2100]]/Table1[[#This Row],[mangrove.mn.ssp126.2100]])^-1)</f>
        <v>7.6112846144541004</v>
      </c>
      <c r="AH430" s="6">
        <f>IF(Table1[[#This Row],[mangrove.weights.ssp126.2100]]="","",Table1[[#This Row],[mangrove.weights.ssp126.2100]]*Table1[[#This Row],[mangrove.mn.ssp126.2100]])</f>
        <v>3.9307903192897196</v>
      </c>
      <c r="AI430" s="7">
        <f t="shared" si="37"/>
        <v>0.71196083344545447</v>
      </c>
      <c r="AJ430" s="5">
        <v>0.71062948055883557</v>
      </c>
      <c r="AK430" s="5">
        <f>NonZeroMin!$C$9</f>
        <v>9.4246577305150765E-4</v>
      </c>
      <c r="AL430" s="6">
        <f>IF(Table1[[#This Row],[seagrass.mn.ssp245.2050]]="","",(Table1[[#This Row],[seagrass.sd.ssp245.2050]]/Table1[[#This Row],[seagrass.mn.ssp245.2050]])^-1)</f>
        <v>754.01091570462609</v>
      </c>
      <c r="AM430" s="6">
        <f>IF(Table1[[#This Row],[seagrass.weights.ssp245.2050]]="","",Table1[[#This Row],[seagrass.weights.ssp245.2050]]*Table1[[#This Row],[seagrass.mn.ssp245.2050]])</f>
        <v>535.82238536287036</v>
      </c>
      <c r="AN430" s="5">
        <v>0.71513006895482367</v>
      </c>
      <c r="AO430" s="5">
        <f>NonZeroMin!$C$10</f>
        <v>8.871730941705804E-4</v>
      </c>
      <c r="AP430" s="6">
        <f>(Table1[[#This Row],[corals.sd.ssp245.2050]]/Table1[[#This Row],[corals.mn.ssp245.2050]])^-1</f>
        <v>806.07727359383</v>
      </c>
      <c r="AQ430" s="6">
        <f>Table1[[#This Row],[coral.weights.ssp245.2050]]*Table1[[#This Row],[corals.mn.ssp245.2050]]</f>
        <v>576.45009624807187</v>
      </c>
      <c r="AR430" s="5">
        <v>0.47664525334884622</v>
      </c>
      <c r="AS430" s="5">
        <v>5.0276964677108779E-2</v>
      </c>
      <c r="AT430" s="8">
        <f>(Table1[[#This Row],[mangrove.sd.ssp245.2050]]/Table1[[#This Row],[mangrove.mn.ssp245.2050]])^-1</f>
        <v>9.4803904016477727</v>
      </c>
      <c r="AU430" s="8">
        <f>Table1[[#This Row],[mangrove.mn.ssp245.2050]]*Table1[[#This Row],[mangrove.weights.ssp245.2050]]</f>
        <v>4.5187830848393729</v>
      </c>
      <c r="AV430" s="7">
        <f t="shared" si="38"/>
        <v>0.71152753638147237</v>
      </c>
      <c r="AW430" s="5">
        <v>0.71062948055883557</v>
      </c>
      <c r="AX430" s="5">
        <f>NonZeroMin!$C$12</f>
        <v>9.4048968592101831E-4</v>
      </c>
      <c r="AY430" s="6">
        <f>(Table1[[#This Row],[seagrass.sd.ssp245.2100]]/Table1[[#This Row],[seagrass.mn.ssp245.2100]])^-1</f>
        <v>755.59518748248536</v>
      </c>
      <c r="AZ430" s="6">
        <f>Table1[[#This Row],[seagrass.weights.ssp245.2100]]*Table1[[#This Row],[seagrass.mn.ssp245.2100]]</f>
        <v>536.9482155934345</v>
      </c>
      <c r="BA430" s="5">
        <v>0.71513006895482367</v>
      </c>
      <c r="BB430" s="5">
        <f>NonZeroMin!$C$13</f>
        <v>8.8505487379242798E-4</v>
      </c>
      <c r="BC430" s="8">
        <f>(Table1[[#This Row],[corals.sd.ssp245.2100]]/Table1[[#This Row],[corals.mn.ssp245.2100]])^-1</f>
        <v>808.0064752262391</v>
      </c>
      <c r="BD430" s="8">
        <f>Table1[[#This Row],[corals.weights.ssp245.2100]]*Table1[[#This Row],[corals.mn.ssp245.2100]]</f>
        <v>577.82972634448436</v>
      </c>
      <c r="BE430" s="5">
        <v>0.47981300050842968</v>
      </c>
      <c r="BF430" s="5">
        <v>4.5915900653122878E-2</v>
      </c>
      <c r="BG430" s="6">
        <f>(Table1[[#This Row],[mangrove.sd.ssp245.2100]]/Table1[[#This Row],[mangrove.mn.ssp245.2100]])^-1</f>
        <v>10.44982225511014</v>
      </c>
      <c r="BH430" s="6">
        <f>Table1[[#This Row],[mangrove.weights.ssp245.2100]]*Table1[[#This Row],[mangrove.mn.ssp245.2100]]</f>
        <v>5.0139605710041613</v>
      </c>
      <c r="BI430" s="7">
        <f t="shared" si="39"/>
        <v>0.71140741786768902</v>
      </c>
      <c r="BJ430" s="5">
        <v>0.71062948055883557</v>
      </c>
      <c r="BK430" s="5">
        <f>NonZeroMin!$C$16</f>
        <v>9.4033807947367773E-4</v>
      </c>
      <c r="BL430" s="6">
        <f>(Table1[[#This Row],[seagrass.sd.ssp370.2050]]/Table1[[#This Row],[seagrass.mn.ssp370.2050]])^-1</f>
        <v>755.71700867052652</v>
      </c>
      <c r="BM430" s="6">
        <f>Table1[[#This Row],[seagrass.mn.ssp370.2050]]*Table1[[#This Row],[seagrass.weights.ssp370.2050]]</f>
        <v>537.03478532101326</v>
      </c>
      <c r="BN430" s="5">
        <v>0.71513006895482367</v>
      </c>
      <c r="BO430" s="5">
        <f>NonZeroMin!$C$17</f>
        <v>8.8537505761509139E-4</v>
      </c>
      <c r="BP430" s="6">
        <f>(Table1[[#This Row],[corals.sd.ssp370.2050]]/Table1[[#This Row],[corals.mn.ssp370.2050]])^-1</f>
        <v>807.71427069692754</v>
      </c>
      <c r="BQ430" s="6">
        <f>Table1[[#This Row],[corals.weights.ssp370.2050]]*Table1[[#This Row],[corals.mn.ssp370.2050]]</f>
        <v>577.62076209928887</v>
      </c>
      <c r="BR430" s="5">
        <v>0.4917435678732397</v>
      </c>
      <c r="BS430" s="5">
        <v>3.2029164711329453E-2</v>
      </c>
      <c r="BT430" s="6">
        <f>(Table1[[#This Row],[mangrove.sd.ssp370.2050]]/Table1[[#This Row],[mangrove.mn.ssp370.2050]])^-1</f>
        <v>15.35299382001363</v>
      </c>
      <c r="BU430" s="6">
        <f>Table1[[#This Row],[mangrove.weights.ssp370.2050]]*Table1[[#This Row],[mangrove.mn.ssp370.2050]]</f>
        <v>7.5497359585893022</v>
      </c>
      <c r="BV430" s="7">
        <f t="shared" si="40"/>
        <v>0.71080343428632498</v>
      </c>
      <c r="BW430" s="5">
        <v>0.71062948055883557</v>
      </c>
      <c r="BX430" s="5">
        <f>NonZeroMin!$C$19</f>
        <v>9.4033807947367773E-4</v>
      </c>
      <c r="BY430" s="8">
        <f>(Table1[[#This Row],[seagrass.sd.ssp370.2100]]/Table1[[#This Row],[seagrass.mn.ssp370.2100]])^-1</f>
        <v>755.71700867052652</v>
      </c>
      <c r="BZ430" s="8">
        <f>Table1[[#This Row],[seagrass.imp.ssp370.2100]]*Table1[[#This Row],[seagrass.mn.ssp370.2100]]</f>
        <v>537.03478532101326</v>
      </c>
      <c r="CA430" s="5">
        <v>0.71513006895482367</v>
      </c>
      <c r="CB430" s="5">
        <f>NonZeroMin!$C$20</f>
        <v>8.8537505761509139E-4</v>
      </c>
      <c r="CC430" s="8">
        <f>(Table1[[#This Row],[corals.sd.ssp370.2100]]/Table1[[#This Row],[corals.mn.ssp370.2100]])^-1</f>
        <v>807.71427069692754</v>
      </c>
      <c r="CD430" s="8">
        <f>Table1[[#This Row],[corals.weights.ssp370.2100]]*Table1[[#This Row],[corals.mn.ssp370.2100]]</f>
        <v>577.62076209928887</v>
      </c>
      <c r="CE430" s="5">
        <v>0.47903927149760162</v>
      </c>
      <c r="CF430" s="5">
        <v>4.3708474484018177E-2</v>
      </c>
      <c r="CG430" s="12">
        <f>(Table1[[#This Row],[mangrove.sd.ssp370.2100]]/Table1[[#This Row],[mangrove.mn.ssp370.2100]])^-1</f>
        <v>10.959871675978084</v>
      </c>
      <c r="CH430" s="17">
        <f>Table1[[#This Row],[mangrove.weights.ssp370.2100]]*Table1[[#This Row],[mangrove.mn.ssp370.2100]]</f>
        <v>5.2502089433677392</v>
      </c>
      <c r="CI430" s="9">
        <f t="shared" si="41"/>
        <v>0.71132625181578857</v>
      </c>
      <c r="CJ430" s="5"/>
      <c r="CL430" s="5"/>
      <c r="CM430" s="5"/>
      <c r="CP430" s="5"/>
      <c r="CT430" s="5"/>
    </row>
    <row r="431" spans="1:98" x14ac:dyDescent="0.25">
      <c r="A431" s="5" t="s">
        <v>474</v>
      </c>
      <c r="B431" s="5">
        <v>40.58934</v>
      </c>
      <c r="C431" s="5">
        <v>-11.821102</v>
      </c>
      <c r="D431" s="5">
        <v>25520000</v>
      </c>
      <c r="E431" s="5">
        <v>1</v>
      </c>
      <c r="F431" s="5">
        <v>41650000</v>
      </c>
      <c r="G431" s="5">
        <v>1</v>
      </c>
      <c r="H431" s="5">
        <v>1300000</v>
      </c>
      <c r="I431" s="5">
        <v>1</v>
      </c>
      <c r="J431" s="5">
        <v>0.71326049732332841</v>
      </c>
      <c r="K431" s="28">
        <f>NonZeroMin!$C$2</f>
        <v>9.6277348665939669E-4</v>
      </c>
      <c r="L431" s="6">
        <f>IF(Table1[[#This Row],[seagrass.mn.ssp126.2050]]="","",(Table1[[#This Row],[seagrass.sd.ssp126.2050]]/Table1[[#This Row],[seagrass.mn.ssp126.2050]])^-1)</f>
        <v>740.83936378241867</v>
      </c>
      <c r="M431" s="6">
        <f>IF(Table1[[#This Row],[seagrass.weights.ssp126.2050]]="","",Table1[[#This Row],[seagrass.weights.ssp126.2050]]*Table1[[#This Row],[seagrass.mn.ssp126.2050]])</f>
        <v>528.4114530481462</v>
      </c>
      <c r="N431" s="5">
        <v>0.71770330050228237</v>
      </c>
      <c r="O431" s="5">
        <f>NonZeroMin!$C$3</f>
        <v>8.8608041434714289E-4</v>
      </c>
      <c r="P431" s="6">
        <f>IF(Table1[[#This Row],[corals.mn.ssp126.2050]]="","",(Table1[[#This Row],[corals.sd.ssp126.2050]]/Table1[[#This Row],[corals.mn.ssp126.2050]])^-1)</f>
        <v>809.97535763284031</v>
      </c>
      <c r="Q431" s="6">
        <f>IF(Table1[[#This Row],[coral.weights.ssp126.2050]]="","",Table1[[#This Row],[coral.weights.ssp126.2050]]*Table1[[#This Row],[corals.mn.ssp126.2050]])</f>
        <v>581.32198749860606</v>
      </c>
      <c r="R431" s="5">
        <v>0.50152409893927907</v>
      </c>
      <c r="S431" s="5">
        <v>9.586948967008771E-2</v>
      </c>
      <c r="T431" s="6">
        <f>IF(Table1[[#This Row],[mangrove.mn.ssp126.2050]]="","",(Table1[[#This Row],[mangrove.sd.ssp126.2050]]/Table1[[#This Row],[mangrove.mn.ssp126.2050]])^-1)</f>
        <v>5.2313212541879199</v>
      </c>
      <c r="U431" s="6">
        <f>IF(Table1[[#This Row],[mangrove.weights.ssp126.2050]]="","",Table1[[#This Row],[mangrove.weights.ssp126.2050]]*Table1[[#This Row],[mangrove.mn.ssp126.2050]])</f>
        <v>2.6236336782684959</v>
      </c>
      <c r="V431" s="7">
        <f t="shared" si="36"/>
        <v>0.71486128541333938</v>
      </c>
      <c r="W431" s="5">
        <v>0.71326049732332841</v>
      </c>
      <c r="X431" s="5">
        <f>NonZeroMin!$C$5</f>
        <v>9.4124857450742275E-4</v>
      </c>
      <c r="Y431" s="6">
        <f>IF(Table1[[#This Row],[seagrass.mn.ssp126.2100]]="", "", (Table1[[#This Row],[seagrass.sd.ssp126.2100]]/Table1[[#This Row],[seagrass.mn.ssp126.2100]])^-1)</f>
        <v>757.78122447260466</v>
      </c>
      <c r="Z431" s="6">
        <f>IF(Table1[[#This Row],[seagrass.weights.ssp126.2100]]="","", Table1[[#This Row],[seagrass.weights.ssp126.2100]]*Table1[[#This Row],[seagrass.mn.ssp126.2100]])</f>
        <v>540.49541302961075</v>
      </c>
      <c r="AA431" s="5">
        <v>0.71770330050228237</v>
      </c>
      <c r="AB431" s="5">
        <f>NonZeroMin!$C$6</f>
        <v>9.0900273914041208E-4</v>
      </c>
      <c r="AC431" s="6">
        <f>IF(Table1[[#This Row],[corals.mn.ssp126.2100]]="","",(Table1[[#This Row],[corals.sd.ssp126.2100]]/Table1[[#This Row],[corals.mn.ssp126.2100]])^-1)</f>
        <v>789.55020661540595</v>
      </c>
      <c r="AD431" s="6">
        <f>IF( Table1[[#This Row],[Coral.weights.ssp126.2100]]="","", Table1[[#This Row],[Coral.weights.ssp126.2100]]*Table1[[#This Row],[corals.mn.ssp126.2100]])</f>
        <v>566.66278920013588</v>
      </c>
      <c r="AE431" s="5">
        <v>0.49819415644005088</v>
      </c>
      <c r="AF431" s="5">
        <v>9.4948412960558976E-2</v>
      </c>
      <c r="AG431" s="8">
        <f>IF(Table1[[#This Row],[mangrove.mn.ssp126.2100]]="","",(Table1[[#This Row],[mangrove.sd.ssp126.2100]]/Table1[[#This Row],[mangrove.mn.ssp126.2100]])^-1)</f>
        <v>5.2469982478485226</v>
      </c>
      <c r="AH431" s="6">
        <f>IF(Table1[[#This Row],[mangrove.weights.ssp126.2100]]="","",Table1[[#This Row],[mangrove.weights.ssp126.2100]]*Table1[[#This Row],[mangrove.mn.ssp126.2100]])</f>
        <v>2.6140238659293198</v>
      </c>
      <c r="AI431" s="7">
        <f t="shared" si="37"/>
        <v>0.71479302116183541</v>
      </c>
      <c r="AJ431" s="5">
        <v>0.71326049732332841</v>
      </c>
      <c r="AK431" s="5">
        <f>NonZeroMin!$C$9</f>
        <v>9.4246577305150765E-4</v>
      </c>
      <c r="AL431" s="6">
        <f>IF(Table1[[#This Row],[seagrass.mn.ssp245.2050]]="","",(Table1[[#This Row],[seagrass.sd.ssp245.2050]]/Table1[[#This Row],[seagrass.mn.ssp245.2050]])^-1)</f>
        <v>756.80254680649</v>
      </c>
      <c r="AM431" s="6">
        <f>IF(Table1[[#This Row],[seagrass.weights.ssp245.2050]]="","",Table1[[#This Row],[seagrass.weights.ssp245.2050]]*Table1[[#This Row],[seagrass.mn.ssp245.2050]])</f>
        <v>539.79736091075858</v>
      </c>
      <c r="AN431" s="5">
        <v>0.71770330050228237</v>
      </c>
      <c r="AO431" s="5">
        <f>NonZeroMin!$C$10</f>
        <v>8.871730941705804E-4</v>
      </c>
      <c r="AP431" s="6">
        <f>(Table1[[#This Row],[corals.sd.ssp245.2050]]/Table1[[#This Row],[corals.mn.ssp245.2050]])^-1</f>
        <v>808.97775779963706</v>
      </c>
      <c r="AQ431" s="6">
        <f>Table1[[#This Row],[coral.weights.ssp245.2050]]*Table1[[#This Row],[corals.mn.ssp245.2050]]</f>
        <v>580.60600680573555</v>
      </c>
      <c r="AR431" s="5">
        <v>0.5013945664528271</v>
      </c>
      <c r="AS431" s="5">
        <v>9.919848849573018E-2</v>
      </c>
      <c r="AT431" s="8">
        <f>(Table1[[#This Row],[mangrove.sd.ssp245.2050]]/Table1[[#This Row],[mangrove.mn.ssp245.2050]])^-1</f>
        <v>5.0544577246699554</v>
      </c>
      <c r="AU431" s="8">
        <f>Table1[[#This Row],[mangrove.mn.ssp245.2050]]*Table1[[#This Row],[mangrove.weights.ssp245.2050]]</f>
        <v>2.534277639515035</v>
      </c>
      <c r="AV431" s="7">
        <f t="shared" si="38"/>
        <v>0.7148668162205678</v>
      </c>
      <c r="AW431" s="5">
        <v>0.71326049732332841</v>
      </c>
      <c r="AX431" s="5">
        <f>NonZeroMin!$C$12</f>
        <v>9.4048968592101831E-4</v>
      </c>
      <c r="AY431" s="6">
        <f>(Table1[[#This Row],[seagrass.sd.ssp245.2100]]/Table1[[#This Row],[seagrass.mn.ssp245.2100]])^-1</f>
        <v>758.39268415244214</v>
      </c>
      <c r="AZ431" s="6">
        <f>Table1[[#This Row],[seagrass.weights.ssp245.2100]]*Table1[[#This Row],[seagrass.mn.ssp245.2100]]</f>
        <v>540.93154306494478</v>
      </c>
      <c r="BA431" s="5">
        <v>0.71770330050228237</v>
      </c>
      <c r="BB431" s="5">
        <f>NonZeroMin!$C$13</f>
        <v>8.8505487379242798E-4</v>
      </c>
      <c r="BC431" s="8">
        <f>(Table1[[#This Row],[corals.sd.ssp245.2100]]/Table1[[#This Row],[corals.mn.ssp245.2100]])^-1</f>
        <v>810.91390122168343</v>
      </c>
      <c r="BD431" s="8">
        <f>Table1[[#This Row],[corals.weights.ssp245.2100]]*Table1[[#This Row],[corals.mn.ssp245.2100]]</f>
        <v>581.99558332998402</v>
      </c>
      <c r="BE431" s="5">
        <v>0.49917768738142232</v>
      </c>
      <c r="BF431" s="5">
        <v>0.10886107034837129</v>
      </c>
      <c r="BG431" s="6">
        <f>(Table1[[#This Row],[mangrove.sd.ssp245.2100]]/Table1[[#This Row],[mangrove.mn.ssp245.2100]])^-1</f>
        <v>4.5854563599639517</v>
      </c>
      <c r="BH431" s="6">
        <f>Table1[[#This Row],[mangrove.weights.ssp245.2100]]*Table1[[#This Row],[mangrove.mn.ssp245.2100]]</f>
        <v>2.2889575013552403</v>
      </c>
      <c r="BI431" s="7">
        <f t="shared" si="39"/>
        <v>0.71492583611804694</v>
      </c>
      <c r="BJ431" s="5">
        <v>0.71326049732332841</v>
      </c>
      <c r="BK431" s="5">
        <f>NonZeroMin!$C$16</f>
        <v>9.4033807947367773E-4</v>
      </c>
      <c r="BL431" s="6">
        <f>(Table1[[#This Row],[seagrass.sd.ssp370.2050]]/Table1[[#This Row],[seagrass.mn.ssp370.2050]])^-1</f>
        <v>758.51495636819436</v>
      </c>
      <c r="BM431" s="6">
        <f>Table1[[#This Row],[seagrass.mn.ssp370.2050]]*Table1[[#This Row],[seagrass.weights.ssp370.2050]]</f>
        <v>541.01875500636106</v>
      </c>
      <c r="BN431" s="5">
        <v>0.71770330050228237</v>
      </c>
      <c r="BO431" s="5">
        <f>NonZeroMin!$C$17</f>
        <v>8.8537505761509139E-4</v>
      </c>
      <c r="BP431" s="6">
        <f>(Table1[[#This Row],[corals.sd.ssp370.2050]]/Table1[[#This Row],[corals.mn.ssp370.2050]])^-1</f>
        <v>810.62064526138624</v>
      </c>
      <c r="BQ431" s="6">
        <f>Table1[[#This Row],[corals.weights.ssp370.2050]]*Table1[[#This Row],[corals.mn.ssp370.2050]]</f>
        <v>581.78511255938668</v>
      </c>
      <c r="BR431" s="5">
        <v>0.52627375338935567</v>
      </c>
      <c r="BS431" s="5">
        <v>0.1136196359193449</v>
      </c>
      <c r="BT431" s="6">
        <f>(Table1[[#This Row],[mangrove.sd.ssp370.2050]]/Table1[[#This Row],[mangrove.mn.ssp370.2050]])^-1</f>
        <v>4.6318908622708603</v>
      </c>
      <c r="BU431" s="6">
        <f>Table1[[#This Row],[mangrove.weights.ssp370.2050]]*Table1[[#This Row],[mangrove.mn.ssp370.2050]]</f>
        <v>2.4376425893771447</v>
      </c>
      <c r="BV431" s="7">
        <f t="shared" si="40"/>
        <v>0.71499857223093011</v>
      </c>
      <c r="BW431" s="5">
        <v>0.71326049732332841</v>
      </c>
      <c r="BX431" s="5">
        <f>NonZeroMin!$C$19</f>
        <v>9.4033807947367773E-4</v>
      </c>
      <c r="BY431" s="8">
        <f>(Table1[[#This Row],[seagrass.sd.ssp370.2100]]/Table1[[#This Row],[seagrass.mn.ssp370.2100]])^-1</f>
        <v>758.51495636819436</v>
      </c>
      <c r="BZ431" s="8">
        <f>Table1[[#This Row],[seagrass.imp.ssp370.2100]]*Table1[[#This Row],[seagrass.mn.ssp370.2100]]</f>
        <v>541.01875500636106</v>
      </c>
      <c r="CA431" s="5">
        <v>0.71770330050228237</v>
      </c>
      <c r="CB431" s="5">
        <f>NonZeroMin!$C$20</f>
        <v>8.8537505761509139E-4</v>
      </c>
      <c r="CC431" s="8">
        <f>(Table1[[#This Row],[corals.sd.ssp370.2100]]/Table1[[#This Row],[corals.mn.ssp370.2100]])^-1</f>
        <v>810.62064526138624</v>
      </c>
      <c r="CD431" s="8">
        <f>Table1[[#This Row],[corals.weights.ssp370.2100]]*Table1[[#This Row],[corals.mn.ssp370.2100]]</f>
        <v>581.78511255938668</v>
      </c>
      <c r="CE431" s="5">
        <v>0.51543870194582997</v>
      </c>
      <c r="CF431" s="5">
        <v>0.1050374666329507</v>
      </c>
      <c r="CG431" s="12">
        <f>(Table1[[#This Row],[mangrove.sd.ssp370.2100]]/Table1[[#This Row],[mangrove.mn.ssp370.2100]])^-1</f>
        <v>4.9071890104414857</v>
      </c>
      <c r="CH431" s="17">
        <f>Table1[[#This Row],[mangrove.weights.ssp370.2100]]*Table1[[#This Row],[mangrove.mn.ssp370.2100]]</f>
        <v>2.5293551337448013</v>
      </c>
      <c r="CI431" s="9">
        <f t="shared" si="41"/>
        <v>0.71493178545795466</v>
      </c>
      <c r="CJ431" s="5"/>
      <c r="CL431" s="5"/>
      <c r="CM431" s="5"/>
      <c r="CP431" s="5"/>
      <c r="CT431" s="5"/>
    </row>
    <row r="432" spans="1:98" x14ac:dyDescent="0.25">
      <c r="A432" s="5" t="s">
        <v>475</v>
      </c>
      <c r="B432" s="5">
        <v>40.83934</v>
      </c>
      <c r="C432" s="5">
        <v>-11.821102</v>
      </c>
      <c r="E432" s="5">
        <v>0</v>
      </c>
      <c r="G432" s="5">
        <v>0</v>
      </c>
      <c r="I432" s="5">
        <v>0</v>
      </c>
      <c r="L432" s="6" t="str">
        <f>IF(Table1[[#This Row],[seagrass.mn.ssp126.2050]]="","",(Table1[[#This Row],[seagrass.sd.ssp126.2050]]/Table1[[#This Row],[seagrass.mn.ssp126.2050]])^-1)</f>
        <v/>
      </c>
      <c r="M432" s="6" t="str">
        <f>IF(Table1[[#This Row],[seagrass.weights.ssp126.2050]]="","",Table1[[#This Row],[seagrass.weights.ssp126.2050]]*Table1[[#This Row],[seagrass.mn.ssp126.2050]])</f>
        <v/>
      </c>
      <c r="P432" s="6" t="str">
        <f>IF(Table1[[#This Row],[corals.mn.ssp126.2050]]="","",(Table1[[#This Row],[corals.sd.ssp126.2050]]/Table1[[#This Row],[corals.mn.ssp126.2050]])^-1)</f>
        <v/>
      </c>
      <c r="Q432" s="6" t="str">
        <f>IF(Table1[[#This Row],[coral.weights.ssp126.2050]]="","",Table1[[#This Row],[coral.weights.ssp126.2050]]*Table1[[#This Row],[corals.mn.ssp126.2050]])</f>
        <v/>
      </c>
      <c r="T432" s="6" t="str">
        <f>IF(Table1[[#This Row],[mangrove.mn.ssp126.2050]]="","",(Table1[[#This Row],[mangrove.sd.ssp126.2050]]/Table1[[#This Row],[mangrove.mn.ssp126.2050]])^-1)</f>
        <v/>
      </c>
      <c r="U432" s="6" t="str">
        <f>IF(Table1[[#This Row],[mangrove.weights.ssp126.2050]]="","",Table1[[#This Row],[mangrove.weights.ssp126.2050]]*Table1[[#This Row],[mangrove.mn.ssp126.2050]])</f>
        <v/>
      </c>
      <c r="V432" s="7" t="e">
        <f t="shared" si="36"/>
        <v>#DIV/0!</v>
      </c>
      <c r="Y432" s="6" t="str">
        <f>IF(Table1[[#This Row],[seagrass.mn.ssp126.2100]]="", "", (Table1[[#This Row],[seagrass.sd.ssp126.2100]]/Table1[[#This Row],[seagrass.mn.ssp126.2100]])^-1)</f>
        <v/>
      </c>
      <c r="Z432" s="6" t="str">
        <f>IF(Table1[[#This Row],[seagrass.weights.ssp126.2100]]="","", Table1[[#This Row],[seagrass.weights.ssp126.2100]]*Table1[[#This Row],[seagrass.mn.ssp126.2100]])</f>
        <v/>
      </c>
      <c r="AC432" s="6" t="str">
        <f>IF(Table1[[#This Row],[corals.mn.ssp126.2100]]="","",(Table1[[#This Row],[corals.sd.ssp126.2100]]/Table1[[#This Row],[corals.mn.ssp126.2100]])^-1)</f>
        <v/>
      </c>
      <c r="AD432" s="6" t="str">
        <f>IF( Table1[[#This Row],[Coral.weights.ssp126.2100]]="","", Table1[[#This Row],[Coral.weights.ssp126.2100]]*Table1[[#This Row],[corals.mn.ssp126.2100]])</f>
        <v/>
      </c>
      <c r="AG432" s="8" t="str">
        <f>IF(Table1[[#This Row],[mangrove.mn.ssp126.2100]]="","",(Table1[[#This Row],[mangrove.sd.ssp126.2100]]/Table1[[#This Row],[mangrove.mn.ssp126.2100]])^-1)</f>
        <v/>
      </c>
      <c r="AH432" s="6" t="str">
        <f>IF(Table1[[#This Row],[mangrove.weights.ssp126.2100]]="","",Table1[[#This Row],[mangrove.weights.ssp126.2100]]*Table1[[#This Row],[mangrove.mn.ssp126.2100]])</f>
        <v/>
      </c>
      <c r="AI432" s="7" t="e">
        <f t="shared" si="37"/>
        <v>#DIV/0!</v>
      </c>
      <c r="AL432" s="6" t="str">
        <f>IF(Table1[[#This Row],[seagrass.mn.ssp245.2050]]="","",(Table1[[#This Row],[seagrass.sd.ssp245.2050]]/Table1[[#This Row],[seagrass.mn.ssp245.2050]])^-1)</f>
        <v/>
      </c>
      <c r="AM432" s="6" t="str">
        <f>IF(Table1[[#This Row],[seagrass.weights.ssp245.2050]]="","",Table1[[#This Row],[seagrass.weights.ssp245.2050]]*Table1[[#This Row],[seagrass.mn.ssp245.2050]])</f>
        <v/>
      </c>
      <c r="AS432" s="5"/>
      <c r="AT432" s="8"/>
      <c r="AU432" s="8"/>
      <c r="AV432" s="7" t="e">
        <f t="shared" si="38"/>
        <v>#DIV/0!</v>
      </c>
      <c r="AX432" s="5"/>
      <c r="AY432" s="6"/>
      <c r="AZ432" s="6"/>
      <c r="BB432" s="5"/>
      <c r="BC432" s="8"/>
      <c r="BD432" s="8"/>
      <c r="BE432" s="5"/>
      <c r="BF432" s="5"/>
      <c r="BG432" s="6"/>
      <c r="BH432" s="6"/>
      <c r="BI432" s="7" t="e">
        <f t="shared" si="39"/>
        <v>#DIV/0!</v>
      </c>
      <c r="BK432" s="5"/>
      <c r="BL432" s="6"/>
      <c r="BM432" s="6"/>
      <c r="BO432" s="5"/>
      <c r="BP432" s="6"/>
      <c r="BQ432" s="6"/>
      <c r="BR432" s="5"/>
      <c r="BS432" s="5"/>
      <c r="BT432" s="6"/>
      <c r="BU432" s="6"/>
      <c r="BV432" s="7" t="e">
        <f t="shared" si="40"/>
        <v>#DIV/0!</v>
      </c>
      <c r="BX432" s="5"/>
      <c r="BY432" s="8"/>
      <c r="BZ432" s="8"/>
      <c r="CA432" s="5"/>
      <c r="CB432" s="5"/>
      <c r="CC432" s="8"/>
      <c r="CD432" s="8"/>
      <c r="CE432" s="5"/>
      <c r="CF432" s="5"/>
      <c r="CG432" s="12"/>
      <c r="CH432" s="17"/>
      <c r="CI432" s="9" t="e">
        <f t="shared" si="41"/>
        <v>#DIV/0!</v>
      </c>
      <c r="CJ432" s="5"/>
      <c r="CL432" s="5"/>
      <c r="CM432" s="5"/>
      <c r="CP432" s="5"/>
      <c r="CT432" s="5"/>
    </row>
    <row r="433" spans="1:98" x14ac:dyDescent="0.25">
      <c r="A433" s="5" t="s">
        <v>476</v>
      </c>
      <c r="B433" s="5">
        <v>43.08934</v>
      </c>
      <c r="C433" s="5">
        <v>-12.071102</v>
      </c>
      <c r="E433" s="5">
        <v>0</v>
      </c>
      <c r="G433" s="5">
        <v>0</v>
      </c>
      <c r="I433" s="5">
        <v>0</v>
      </c>
      <c r="L433" s="6" t="str">
        <f>IF(Table1[[#This Row],[seagrass.mn.ssp126.2050]]="","",(Table1[[#This Row],[seagrass.sd.ssp126.2050]]/Table1[[#This Row],[seagrass.mn.ssp126.2050]])^-1)</f>
        <v/>
      </c>
      <c r="M433" s="6" t="str">
        <f>IF(Table1[[#This Row],[seagrass.weights.ssp126.2050]]="","",Table1[[#This Row],[seagrass.weights.ssp126.2050]]*Table1[[#This Row],[seagrass.mn.ssp126.2050]])</f>
        <v/>
      </c>
      <c r="P433" s="6" t="str">
        <f>IF(Table1[[#This Row],[corals.mn.ssp126.2050]]="","",(Table1[[#This Row],[corals.sd.ssp126.2050]]/Table1[[#This Row],[corals.mn.ssp126.2050]])^-1)</f>
        <v/>
      </c>
      <c r="Q433" s="6" t="str">
        <f>IF(Table1[[#This Row],[coral.weights.ssp126.2050]]="","",Table1[[#This Row],[coral.weights.ssp126.2050]]*Table1[[#This Row],[corals.mn.ssp126.2050]])</f>
        <v/>
      </c>
      <c r="T433" s="6" t="str">
        <f>IF(Table1[[#This Row],[mangrove.mn.ssp126.2050]]="","",(Table1[[#This Row],[mangrove.sd.ssp126.2050]]/Table1[[#This Row],[mangrove.mn.ssp126.2050]])^-1)</f>
        <v/>
      </c>
      <c r="U433" s="6" t="str">
        <f>IF(Table1[[#This Row],[mangrove.weights.ssp126.2050]]="","",Table1[[#This Row],[mangrove.weights.ssp126.2050]]*Table1[[#This Row],[mangrove.mn.ssp126.2050]])</f>
        <v/>
      </c>
      <c r="V433" s="7" t="e">
        <f t="shared" si="36"/>
        <v>#DIV/0!</v>
      </c>
      <c r="Y433" s="6" t="str">
        <f>IF(Table1[[#This Row],[seagrass.mn.ssp126.2100]]="", "", (Table1[[#This Row],[seagrass.sd.ssp126.2100]]/Table1[[#This Row],[seagrass.mn.ssp126.2100]])^-1)</f>
        <v/>
      </c>
      <c r="Z433" s="6" t="str">
        <f>IF(Table1[[#This Row],[seagrass.weights.ssp126.2100]]="","", Table1[[#This Row],[seagrass.weights.ssp126.2100]]*Table1[[#This Row],[seagrass.mn.ssp126.2100]])</f>
        <v/>
      </c>
      <c r="AC433" s="6" t="str">
        <f>IF(Table1[[#This Row],[corals.mn.ssp126.2100]]="","",(Table1[[#This Row],[corals.sd.ssp126.2100]]/Table1[[#This Row],[corals.mn.ssp126.2100]])^-1)</f>
        <v/>
      </c>
      <c r="AD433" s="6" t="str">
        <f>IF( Table1[[#This Row],[Coral.weights.ssp126.2100]]="","", Table1[[#This Row],[Coral.weights.ssp126.2100]]*Table1[[#This Row],[corals.mn.ssp126.2100]])</f>
        <v/>
      </c>
      <c r="AG433" s="8" t="str">
        <f>IF(Table1[[#This Row],[mangrove.mn.ssp126.2100]]="","",(Table1[[#This Row],[mangrove.sd.ssp126.2100]]/Table1[[#This Row],[mangrove.mn.ssp126.2100]])^-1)</f>
        <v/>
      </c>
      <c r="AH433" s="6" t="str">
        <f>IF(Table1[[#This Row],[mangrove.weights.ssp126.2100]]="","",Table1[[#This Row],[mangrove.weights.ssp126.2100]]*Table1[[#This Row],[mangrove.mn.ssp126.2100]])</f>
        <v/>
      </c>
      <c r="AI433" s="7" t="e">
        <f t="shared" si="37"/>
        <v>#DIV/0!</v>
      </c>
      <c r="AL433" s="6" t="str">
        <f>IF(Table1[[#This Row],[seagrass.mn.ssp245.2050]]="","",(Table1[[#This Row],[seagrass.sd.ssp245.2050]]/Table1[[#This Row],[seagrass.mn.ssp245.2050]])^-1)</f>
        <v/>
      </c>
      <c r="AM433" s="6" t="str">
        <f>IF(Table1[[#This Row],[seagrass.weights.ssp245.2050]]="","",Table1[[#This Row],[seagrass.weights.ssp245.2050]]*Table1[[#This Row],[seagrass.mn.ssp245.2050]])</f>
        <v/>
      </c>
      <c r="AS433" s="5"/>
      <c r="AT433" s="8"/>
      <c r="AU433" s="8"/>
      <c r="AV433" s="7" t="e">
        <f t="shared" si="38"/>
        <v>#DIV/0!</v>
      </c>
      <c r="AX433" s="5"/>
      <c r="AY433" s="6"/>
      <c r="AZ433" s="6"/>
      <c r="BB433" s="5"/>
      <c r="BC433" s="8"/>
      <c r="BD433" s="8"/>
      <c r="BE433" s="5"/>
      <c r="BF433" s="5"/>
      <c r="BG433" s="6"/>
      <c r="BH433" s="6"/>
      <c r="BI433" s="7" t="e">
        <f t="shared" si="39"/>
        <v>#DIV/0!</v>
      </c>
      <c r="BK433" s="5"/>
      <c r="BL433" s="6"/>
      <c r="BM433" s="6"/>
      <c r="BO433" s="5"/>
      <c r="BP433" s="6"/>
      <c r="BQ433" s="6"/>
      <c r="BR433" s="5"/>
      <c r="BS433" s="5"/>
      <c r="BT433" s="6"/>
      <c r="BU433" s="6"/>
      <c r="BV433" s="7" t="e">
        <f t="shared" si="40"/>
        <v>#DIV/0!</v>
      </c>
      <c r="BX433" s="5"/>
      <c r="BY433" s="8"/>
      <c r="BZ433" s="8"/>
      <c r="CA433" s="5"/>
      <c r="CB433" s="5"/>
      <c r="CC433" s="8"/>
      <c r="CD433" s="8"/>
      <c r="CE433" s="5"/>
      <c r="CF433" s="5"/>
      <c r="CG433" s="12"/>
      <c r="CH433" s="17"/>
      <c r="CI433" s="9" t="e">
        <f t="shared" si="41"/>
        <v>#DIV/0!</v>
      </c>
      <c r="CJ433" s="5"/>
      <c r="CL433" s="5"/>
      <c r="CM433" s="5"/>
      <c r="CP433" s="5"/>
      <c r="CT433" s="5"/>
    </row>
    <row r="434" spans="1:98" x14ac:dyDescent="0.25">
      <c r="A434" s="5" t="s">
        <v>477</v>
      </c>
      <c r="B434" s="5">
        <v>43.33934</v>
      </c>
      <c r="C434" s="5">
        <v>-12.071102</v>
      </c>
      <c r="E434" s="5">
        <v>0</v>
      </c>
      <c r="G434" s="5">
        <v>0</v>
      </c>
      <c r="I434" s="5">
        <v>0</v>
      </c>
      <c r="L434" s="6" t="str">
        <f>IF(Table1[[#This Row],[seagrass.mn.ssp126.2050]]="","",(Table1[[#This Row],[seagrass.sd.ssp126.2050]]/Table1[[#This Row],[seagrass.mn.ssp126.2050]])^-1)</f>
        <v/>
      </c>
      <c r="M434" s="6" t="str">
        <f>IF(Table1[[#This Row],[seagrass.weights.ssp126.2050]]="","",Table1[[#This Row],[seagrass.weights.ssp126.2050]]*Table1[[#This Row],[seagrass.mn.ssp126.2050]])</f>
        <v/>
      </c>
      <c r="P434" s="6" t="str">
        <f>IF(Table1[[#This Row],[corals.mn.ssp126.2050]]="","",(Table1[[#This Row],[corals.sd.ssp126.2050]]/Table1[[#This Row],[corals.mn.ssp126.2050]])^-1)</f>
        <v/>
      </c>
      <c r="Q434" s="6" t="str">
        <f>IF(Table1[[#This Row],[coral.weights.ssp126.2050]]="","",Table1[[#This Row],[coral.weights.ssp126.2050]]*Table1[[#This Row],[corals.mn.ssp126.2050]])</f>
        <v/>
      </c>
      <c r="T434" s="6" t="str">
        <f>IF(Table1[[#This Row],[mangrove.mn.ssp126.2050]]="","",(Table1[[#This Row],[mangrove.sd.ssp126.2050]]/Table1[[#This Row],[mangrove.mn.ssp126.2050]])^-1)</f>
        <v/>
      </c>
      <c r="U434" s="6" t="str">
        <f>IF(Table1[[#This Row],[mangrove.weights.ssp126.2050]]="","",Table1[[#This Row],[mangrove.weights.ssp126.2050]]*Table1[[#This Row],[mangrove.mn.ssp126.2050]])</f>
        <v/>
      </c>
      <c r="V434" s="7" t="e">
        <f t="shared" si="36"/>
        <v>#DIV/0!</v>
      </c>
      <c r="Y434" s="6" t="str">
        <f>IF(Table1[[#This Row],[seagrass.mn.ssp126.2100]]="", "", (Table1[[#This Row],[seagrass.sd.ssp126.2100]]/Table1[[#This Row],[seagrass.mn.ssp126.2100]])^-1)</f>
        <v/>
      </c>
      <c r="Z434" s="6" t="str">
        <f>IF(Table1[[#This Row],[seagrass.weights.ssp126.2100]]="","", Table1[[#This Row],[seagrass.weights.ssp126.2100]]*Table1[[#This Row],[seagrass.mn.ssp126.2100]])</f>
        <v/>
      </c>
      <c r="AC434" s="6" t="str">
        <f>IF(Table1[[#This Row],[corals.mn.ssp126.2100]]="","",(Table1[[#This Row],[corals.sd.ssp126.2100]]/Table1[[#This Row],[corals.mn.ssp126.2100]])^-1)</f>
        <v/>
      </c>
      <c r="AD434" s="6" t="str">
        <f>IF( Table1[[#This Row],[Coral.weights.ssp126.2100]]="","", Table1[[#This Row],[Coral.weights.ssp126.2100]]*Table1[[#This Row],[corals.mn.ssp126.2100]])</f>
        <v/>
      </c>
      <c r="AG434" s="8" t="str">
        <f>IF(Table1[[#This Row],[mangrove.mn.ssp126.2100]]="","",(Table1[[#This Row],[mangrove.sd.ssp126.2100]]/Table1[[#This Row],[mangrove.mn.ssp126.2100]])^-1)</f>
        <v/>
      </c>
      <c r="AH434" s="6" t="str">
        <f>IF(Table1[[#This Row],[mangrove.weights.ssp126.2100]]="","",Table1[[#This Row],[mangrove.weights.ssp126.2100]]*Table1[[#This Row],[mangrove.mn.ssp126.2100]])</f>
        <v/>
      </c>
      <c r="AI434" s="7" t="e">
        <f t="shared" si="37"/>
        <v>#DIV/0!</v>
      </c>
      <c r="AL434" s="6" t="str">
        <f>IF(Table1[[#This Row],[seagrass.mn.ssp245.2050]]="","",(Table1[[#This Row],[seagrass.sd.ssp245.2050]]/Table1[[#This Row],[seagrass.mn.ssp245.2050]])^-1)</f>
        <v/>
      </c>
      <c r="AM434" s="6" t="str">
        <f>IF(Table1[[#This Row],[seagrass.weights.ssp245.2050]]="","",Table1[[#This Row],[seagrass.weights.ssp245.2050]]*Table1[[#This Row],[seagrass.mn.ssp245.2050]])</f>
        <v/>
      </c>
      <c r="AS434" s="5"/>
      <c r="AT434" s="8"/>
      <c r="AU434" s="8"/>
      <c r="AV434" s="7" t="e">
        <f t="shared" si="38"/>
        <v>#DIV/0!</v>
      </c>
      <c r="AX434" s="5"/>
      <c r="AY434" s="6"/>
      <c r="AZ434" s="6"/>
      <c r="BB434" s="5"/>
      <c r="BC434" s="8"/>
      <c r="BD434" s="8"/>
      <c r="BE434" s="5"/>
      <c r="BF434" s="5"/>
      <c r="BG434" s="6"/>
      <c r="BH434" s="6"/>
      <c r="BI434" s="7" t="e">
        <f t="shared" si="39"/>
        <v>#DIV/0!</v>
      </c>
      <c r="BK434" s="5"/>
      <c r="BL434" s="6"/>
      <c r="BM434" s="6"/>
      <c r="BO434" s="5"/>
      <c r="BP434" s="6"/>
      <c r="BQ434" s="6"/>
      <c r="BR434" s="5"/>
      <c r="BS434" s="5"/>
      <c r="BT434" s="6"/>
      <c r="BU434" s="6"/>
      <c r="BV434" s="7" t="e">
        <f t="shared" si="40"/>
        <v>#DIV/0!</v>
      </c>
      <c r="BX434" s="5"/>
      <c r="BY434" s="8"/>
      <c r="BZ434" s="8"/>
      <c r="CA434" s="5"/>
      <c r="CB434" s="5"/>
      <c r="CC434" s="8"/>
      <c r="CD434" s="8"/>
      <c r="CE434" s="5"/>
      <c r="CF434" s="5"/>
      <c r="CG434" s="12"/>
      <c r="CH434" s="17"/>
      <c r="CI434" s="9" t="e">
        <f t="shared" si="41"/>
        <v>#DIV/0!</v>
      </c>
      <c r="CJ434" s="5"/>
      <c r="CL434" s="5"/>
      <c r="CM434" s="5"/>
      <c r="CP434" s="5"/>
      <c r="CT434" s="5"/>
    </row>
    <row r="435" spans="1:98" x14ac:dyDescent="0.25">
      <c r="A435" s="5" t="s">
        <v>478</v>
      </c>
      <c r="B435" s="5">
        <v>43.58934</v>
      </c>
      <c r="C435" s="5">
        <v>-12.071102</v>
      </c>
      <c r="E435" s="5">
        <v>0</v>
      </c>
      <c r="G435" s="5">
        <v>0</v>
      </c>
      <c r="I435" s="5">
        <v>0</v>
      </c>
      <c r="L435" s="6" t="str">
        <f>IF(Table1[[#This Row],[seagrass.mn.ssp126.2050]]="","",(Table1[[#This Row],[seagrass.sd.ssp126.2050]]/Table1[[#This Row],[seagrass.mn.ssp126.2050]])^-1)</f>
        <v/>
      </c>
      <c r="M435" s="6" t="str">
        <f>IF(Table1[[#This Row],[seagrass.weights.ssp126.2050]]="","",Table1[[#This Row],[seagrass.weights.ssp126.2050]]*Table1[[#This Row],[seagrass.mn.ssp126.2050]])</f>
        <v/>
      </c>
      <c r="P435" s="6" t="str">
        <f>IF(Table1[[#This Row],[corals.mn.ssp126.2050]]="","",(Table1[[#This Row],[corals.sd.ssp126.2050]]/Table1[[#This Row],[corals.mn.ssp126.2050]])^-1)</f>
        <v/>
      </c>
      <c r="Q435" s="6" t="str">
        <f>IF(Table1[[#This Row],[coral.weights.ssp126.2050]]="","",Table1[[#This Row],[coral.weights.ssp126.2050]]*Table1[[#This Row],[corals.mn.ssp126.2050]])</f>
        <v/>
      </c>
      <c r="T435" s="6" t="str">
        <f>IF(Table1[[#This Row],[mangrove.mn.ssp126.2050]]="","",(Table1[[#This Row],[mangrove.sd.ssp126.2050]]/Table1[[#This Row],[mangrove.mn.ssp126.2050]])^-1)</f>
        <v/>
      </c>
      <c r="U435" s="6" t="str">
        <f>IF(Table1[[#This Row],[mangrove.weights.ssp126.2050]]="","",Table1[[#This Row],[mangrove.weights.ssp126.2050]]*Table1[[#This Row],[mangrove.mn.ssp126.2050]])</f>
        <v/>
      </c>
      <c r="V435" s="7" t="e">
        <f t="shared" si="36"/>
        <v>#DIV/0!</v>
      </c>
      <c r="Y435" s="6" t="str">
        <f>IF(Table1[[#This Row],[seagrass.mn.ssp126.2100]]="", "", (Table1[[#This Row],[seagrass.sd.ssp126.2100]]/Table1[[#This Row],[seagrass.mn.ssp126.2100]])^-1)</f>
        <v/>
      </c>
      <c r="Z435" s="6" t="str">
        <f>IF(Table1[[#This Row],[seagrass.weights.ssp126.2100]]="","", Table1[[#This Row],[seagrass.weights.ssp126.2100]]*Table1[[#This Row],[seagrass.mn.ssp126.2100]])</f>
        <v/>
      </c>
      <c r="AC435" s="6" t="str">
        <f>IF(Table1[[#This Row],[corals.mn.ssp126.2100]]="","",(Table1[[#This Row],[corals.sd.ssp126.2100]]/Table1[[#This Row],[corals.mn.ssp126.2100]])^-1)</f>
        <v/>
      </c>
      <c r="AD435" s="6" t="str">
        <f>IF( Table1[[#This Row],[Coral.weights.ssp126.2100]]="","", Table1[[#This Row],[Coral.weights.ssp126.2100]]*Table1[[#This Row],[corals.mn.ssp126.2100]])</f>
        <v/>
      </c>
      <c r="AG435" s="8" t="str">
        <f>IF(Table1[[#This Row],[mangrove.mn.ssp126.2100]]="","",(Table1[[#This Row],[mangrove.sd.ssp126.2100]]/Table1[[#This Row],[mangrove.mn.ssp126.2100]])^-1)</f>
        <v/>
      </c>
      <c r="AH435" s="6" t="str">
        <f>IF(Table1[[#This Row],[mangrove.weights.ssp126.2100]]="","",Table1[[#This Row],[mangrove.weights.ssp126.2100]]*Table1[[#This Row],[mangrove.mn.ssp126.2100]])</f>
        <v/>
      </c>
      <c r="AI435" s="7" t="e">
        <f t="shared" si="37"/>
        <v>#DIV/0!</v>
      </c>
      <c r="AL435" s="6" t="str">
        <f>IF(Table1[[#This Row],[seagrass.mn.ssp245.2050]]="","",(Table1[[#This Row],[seagrass.sd.ssp245.2050]]/Table1[[#This Row],[seagrass.mn.ssp245.2050]])^-1)</f>
        <v/>
      </c>
      <c r="AM435" s="6" t="str">
        <f>IF(Table1[[#This Row],[seagrass.weights.ssp245.2050]]="","",Table1[[#This Row],[seagrass.weights.ssp245.2050]]*Table1[[#This Row],[seagrass.mn.ssp245.2050]])</f>
        <v/>
      </c>
      <c r="AS435" s="5"/>
      <c r="AT435" s="8"/>
      <c r="AU435" s="8"/>
      <c r="AV435" s="7" t="e">
        <f t="shared" si="38"/>
        <v>#DIV/0!</v>
      </c>
      <c r="AX435" s="5"/>
      <c r="AY435" s="6"/>
      <c r="AZ435" s="6"/>
      <c r="BB435" s="5"/>
      <c r="BC435" s="8"/>
      <c r="BD435" s="8"/>
      <c r="BE435" s="5"/>
      <c r="BF435" s="5"/>
      <c r="BG435" s="6"/>
      <c r="BH435" s="6"/>
      <c r="BI435" s="7" t="e">
        <f t="shared" si="39"/>
        <v>#DIV/0!</v>
      </c>
      <c r="BK435" s="5"/>
      <c r="BL435" s="6"/>
      <c r="BM435" s="6"/>
      <c r="BO435" s="5"/>
      <c r="BP435" s="6"/>
      <c r="BQ435" s="6"/>
      <c r="BR435" s="5"/>
      <c r="BS435" s="5"/>
      <c r="BT435" s="6"/>
      <c r="BU435" s="6"/>
      <c r="BV435" s="7" t="e">
        <f t="shared" si="40"/>
        <v>#DIV/0!</v>
      </c>
      <c r="BX435" s="5"/>
      <c r="BY435" s="8"/>
      <c r="BZ435" s="8"/>
      <c r="CA435" s="5"/>
      <c r="CB435" s="5"/>
      <c r="CC435" s="8"/>
      <c r="CD435" s="8"/>
      <c r="CE435" s="5"/>
      <c r="CF435" s="5"/>
      <c r="CG435" s="12"/>
      <c r="CH435" s="17"/>
      <c r="CI435" s="9" t="e">
        <f t="shared" si="41"/>
        <v>#DIV/0!</v>
      </c>
      <c r="CJ435" s="5"/>
      <c r="CL435" s="5"/>
      <c r="CM435" s="5"/>
      <c r="CP435" s="5"/>
      <c r="CT435" s="5"/>
    </row>
    <row r="436" spans="1:98" x14ac:dyDescent="0.25">
      <c r="A436" s="5" t="s">
        <v>479</v>
      </c>
      <c r="B436" s="5">
        <v>43.83934</v>
      </c>
      <c r="C436" s="5">
        <v>-12.071102</v>
      </c>
      <c r="E436" s="5">
        <v>0</v>
      </c>
      <c r="G436" s="5">
        <v>0</v>
      </c>
      <c r="I436" s="5">
        <v>0</v>
      </c>
      <c r="L436" s="6" t="str">
        <f>IF(Table1[[#This Row],[seagrass.mn.ssp126.2050]]="","",(Table1[[#This Row],[seagrass.sd.ssp126.2050]]/Table1[[#This Row],[seagrass.mn.ssp126.2050]])^-1)</f>
        <v/>
      </c>
      <c r="M436" s="6" t="str">
        <f>IF(Table1[[#This Row],[seagrass.weights.ssp126.2050]]="","",Table1[[#This Row],[seagrass.weights.ssp126.2050]]*Table1[[#This Row],[seagrass.mn.ssp126.2050]])</f>
        <v/>
      </c>
      <c r="P436" s="6" t="str">
        <f>IF(Table1[[#This Row],[corals.mn.ssp126.2050]]="","",(Table1[[#This Row],[corals.sd.ssp126.2050]]/Table1[[#This Row],[corals.mn.ssp126.2050]])^-1)</f>
        <v/>
      </c>
      <c r="Q436" s="6" t="str">
        <f>IF(Table1[[#This Row],[coral.weights.ssp126.2050]]="","",Table1[[#This Row],[coral.weights.ssp126.2050]]*Table1[[#This Row],[corals.mn.ssp126.2050]])</f>
        <v/>
      </c>
      <c r="T436" s="6" t="str">
        <f>IF(Table1[[#This Row],[mangrove.mn.ssp126.2050]]="","",(Table1[[#This Row],[mangrove.sd.ssp126.2050]]/Table1[[#This Row],[mangrove.mn.ssp126.2050]])^-1)</f>
        <v/>
      </c>
      <c r="U436" s="6" t="str">
        <f>IF(Table1[[#This Row],[mangrove.weights.ssp126.2050]]="","",Table1[[#This Row],[mangrove.weights.ssp126.2050]]*Table1[[#This Row],[mangrove.mn.ssp126.2050]])</f>
        <v/>
      </c>
      <c r="V436" s="7" t="e">
        <f t="shared" si="36"/>
        <v>#DIV/0!</v>
      </c>
      <c r="Y436" s="6" t="str">
        <f>IF(Table1[[#This Row],[seagrass.mn.ssp126.2100]]="", "", (Table1[[#This Row],[seagrass.sd.ssp126.2100]]/Table1[[#This Row],[seagrass.mn.ssp126.2100]])^-1)</f>
        <v/>
      </c>
      <c r="Z436" s="6" t="str">
        <f>IF(Table1[[#This Row],[seagrass.weights.ssp126.2100]]="","", Table1[[#This Row],[seagrass.weights.ssp126.2100]]*Table1[[#This Row],[seagrass.mn.ssp126.2100]])</f>
        <v/>
      </c>
      <c r="AC436" s="6" t="str">
        <f>IF(Table1[[#This Row],[corals.mn.ssp126.2100]]="","",(Table1[[#This Row],[corals.sd.ssp126.2100]]/Table1[[#This Row],[corals.mn.ssp126.2100]])^-1)</f>
        <v/>
      </c>
      <c r="AD436" s="6" t="str">
        <f>IF( Table1[[#This Row],[Coral.weights.ssp126.2100]]="","", Table1[[#This Row],[Coral.weights.ssp126.2100]]*Table1[[#This Row],[corals.mn.ssp126.2100]])</f>
        <v/>
      </c>
      <c r="AG436" s="8" t="str">
        <f>IF(Table1[[#This Row],[mangrove.mn.ssp126.2100]]="","",(Table1[[#This Row],[mangrove.sd.ssp126.2100]]/Table1[[#This Row],[mangrove.mn.ssp126.2100]])^-1)</f>
        <v/>
      </c>
      <c r="AH436" s="6" t="str">
        <f>IF(Table1[[#This Row],[mangrove.weights.ssp126.2100]]="","",Table1[[#This Row],[mangrove.weights.ssp126.2100]]*Table1[[#This Row],[mangrove.mn.ssp126.2100]])</f>
        <v/>
      </c>
      <c r="AI436" s="7" t="e">
        <f t="shared" si="37"/>
        <v>#DIV/0!</v>
      </c>
      <c r="AL436" s="6" t="str">
        <f>IF(Table1[[#This Row],[seagrass.mn.ssp245.2050]]="","",(Table1[[#This Row],[seagrass.sd.ssp245.2050]]/Table1[[#This Row],[seagrass.mn.ssp245.2050]])^-1)</f>
        <v/>
      </c>
      <c r="AM436" s="6" t="str">
        <f>IF(Table1[[#This Row],[seagrass.weights.ssp245.2050]]="","",Table1[[#This Row],[seagrass.weights.ssp245.2050]]*Table1[[#This Row],[seagrass.mn.ssp245.2050]])</f>
        <v/>
      </c>
      <c r="AS436" s="5"/>
      <c r="AT436" s="8"/>
      <c r="AU436" s="8"/>
      <c r="AV436" s="7" t="e">
        <f t="shared" si="38"/>
        <v>#DIV/0!</v>
      </c>
      <c r="AX436" s="5"/>
      <c r="AY436" s="6"/>
      <c r="AZ436" s="6"/>
      <c r="BB436" s="5"/>
      <c r="BC436" s="8"/>
      <c r="BD436" s="8"/>
      <c r="BE436" s="5"/>
      <c r="BF436" s="5"/>
      <c r="BG436" s="6"/>
      <c r="BH436" s="6"/>
      <c r="BI436" s="7" t="e">
        <f t="shared" si="39"/>
        <v>#DIV/0!</v>
      </c>
      <c r="BK436" s="5"/>
      <c r="BL436" s="6"/>
      <c r="BM436" s="6"/>
      <c r="BO436" s="5"/>
      <c r="BP436" s="6"/>
      <c r="BQ436" s="6"/>
      <c r="BR436" s="5"/>
      <c r="BS436" s="5"/>
      <c r="BT436" s="6"/>
      <c r="BU436" s="6"/>
      <c r="BV436" s="7" t="e">
        <f t="shared" si="40"/>
        <v>#DIV/0!</v>
      </c>
      <c r="BX436" s="5"/>
      <c r="BY436" s="8"/>
      <c r="BZ436" s="8"/>
      <c r="CA436" s="5"/>
      <c r="CB436" s="5"/>
      <c r="CC436" s="8"/>
      <c r="CD436" s="8"/>
      <c r="CE436" s="5"/>
      <c r="CF436" s="5"/>
      <c r="CG436" s="12"/>
      <c r="CH436" s="17"/>
      <c r="CI436" s="9" t="e">
        <f t="shared" si="41"/>
        <v>#DIV/0!</v>
      </c>
      <c r="CJ436" s="5"/>
      <c r="CL436" s="5"/>
      <c r="CM436" s="5"/>
      <c r="CP436" s="5"/>
      <c r="CT436" s="5"/>
    </row>
    <row r="437" spans="1:98" x14ac:dyDescent="0.25">
      <c r="A437" s="5" t="s">
        <v>480</v>
      </c>
      <c r="B437" s="5">
        <v>44.08934</v>
      </c>
      <c r="C437" s="5">
        <v>-12.071102</v>
      </c>
      <c r="D437" s="5">
        <v>1780000</v>
      </c>
      <c r="E437" s="5">
        <v>1</v>
      </c>
      <c r="F437" s="5">
        <v>2900000</v>
      </c>
      <c r="G437" s="5">
        <v>1</v>
      </c>
      <c r="I437" s="5">
        <v>0</v>
      </c>
      <c r="J437" s="5">
        <v>0.4484653487209973</v>
      </c>
      <c r="K437" s="5">
        <v>2.9425913911269239E-2</v>
      </c>
      <c r="L437" s="6">
        <f>IF(Table1[[#This Row],[seagrass.mn.ssp126.2050]]="","",(Table1[[#This Row],[seagrass.sd.ssp126.2050]]/Table1[[#This Row],[seagrass.mn.ssp126.2050]])^-1)</f>
        <v>15.240490068491928</v>
      </c>
      <c r="M437" s="6">
        <f>IF(Table1[[#This Row],[seagrass.weights.ssp126.2050]]="","",Table1[[#This Row],[seagrass.weights.ssp126.2050]]*Table1[[#This Row],[seagrass.mn.ssp126.2050]])</f>
        <v>6.8348316932451283</v>
      </c>
      <c r="N437" s="5">
        <v>0.38837530809091592</v>
      </c>
      <c r="O437" s="5">
        <v>3.7606984342495341E-2</v>
      </c>
      <c r="P437" s="6">
        <f>IF(Table1[[#This Row],[corals.mn.ssp126.2050]]="","",(Table1[[#This Row],[corals.sd.ssp126.2050]]/Table1[[#This Row],[corals.mn.ssp126.2050]])^-1)</f>
        <v>10.327212215526082</v>
      </c>
      <c r="Q437" s="6">
        <f>IF(Table1[[#This Row],[coral.weights.ssp126.2050]]="","",Table1[[#This Row],[coral.weights.ssp126.2050]]*Table1[[#This Row],[corals.mn.ssp126.2050]])</f>
        <v>4.0108342259252119</v>
      </c>
      <c r="T437" s="6" t="str">
        <f>IF(Table1[[#This Row],[mangrove.mn.ssp126.2050]]="","",(Table1[[#This Row],[mangrove.sd.ssp126.2050]]/Table1[[#This Row],[mangrove.mn.ssp126.2050]])^-1)</f>
        <v/>
      </c>
      <c r="U437" s="6" t="str">
        <f>IF(Table1[[#This Row],[mangrove.weights.ssp126.2050]]="","",Table1[[#This Row],[mangrove.weights.ssp126.2050]]*Table1[[#This Row],[mangrove.mn.ssp126.2050]])</f>
        <v/>
      </c>
      <c r="V437" s="7">
        <f t="shared" si="36"/>
        <v>0.4241940006454864</v>
      </c>
      <c r="W437" s="5">
        <v>0.44556717886196279</v>
      </c>
      <c r="X437" s="5">
        <v>3.3524545031976737E-2</v>
      </c>
      <c r="Y437" s="6">
        <f>IF(Table1[[#This Row],[seagrass.mn.ssp126.2100]]="", "", (Table1[[#This Row],[seagrass.sd.ssp126.2100]]/Table1[[#This Row],[seagrass.mn.ssp126.2100]])^-1)</f>
        <v>13.290774816987589</v>
      </c>
      <c r="Z437" s="6">
        <f>IF(Table1[[#This Row],[seagrass.weights.ssp126.2100]]="","", Table1[[#This Row],[seagrass.weights.ssp126.2100]]*Table1[[#This Row],[seagrass.mn.ssp126.2100]])</f>
        <v>5.9219330400947801</v>
      </c>
      <c r="AA437" s="5">
        <v>0.38753259916887639</v>
      </c>
      <c r="AB437" s="5">
        <v>3.879875472917637E-2</v>
      </c>
      <c r="AC437" s="6">
        <f>IF(Table1[[#This Row],[corals.mn.ssp126.2100]]="","",(Table1[[#This Row],[corals.sd.ssp126.2100]]/Table1[[#This Row],[corals.mn.ssp126.2100]])^-1)</f>
        <v>9.9882741565789175</v>
      </c>
      <c r="AD437" s="6">
        <f>IF( Table1[[#This Row],[Coral.weights.ssp126.2100]]="","", Table1[[#This Row],[Coral.weights.ssp126.2100]]*Table1[[#This Row],[corals.mn.ssp126.2100]])</f>
        <v>3.8707818451103444</v>
      </c>
      <c r="AG437" s="8" t="str">
        <f>IF(Table1[[#This Row],[mangrove.mn.ssp126.2100]]="","",(Table1[[#This Row],[mangrove.sd.ssp126.2100]]/Table1[[#This Row],[mangrove.mn.ssp126.2100]])^-1)</f>
        <v/>
      </c>
      <c r="AH437" s="6" t="str">
        <f>IF(Table1[[#This Row],[mangrove.weights.ssp126.2100]]="","",Table1[[#This Row],[mangrove.weights.ssp126.2100]]*Table1[[#This Row],[mangrove.mn.ssp126.2100]])</f>
        <v/>
      </c>
      <c r="AI437" s="7">
        <f t="shared" si="37"/>
        <v>0.42066644974735906</v>
      </c>
      <c r="AJ437" s="5">
        <v>0.40078886174674871</v>
      </c>
      <c r="AK437" s="5">
        <v>1.0920639757034341E-2</v>
      </c>
      <c r="AL437" s="6">
        <f>IF(Table1[[#This Row],[seagrass.mn.ssp245.2050]]="","",(Table1[[#This Row],[seagrass.sd.ssp245.2050]]/Table1[[#This Row],[seagrass.mn.ssp245.2050]])^-1)</f>
        <v>36.700126610127171</v>
      </c>
      <c r="AM437" s="6">
        <f>IF(Table1[[#This Row],[seagrass.weights.ssp245.2050]]="","",Table1[[#This Row],[seagrass.weights.ssp245.2050]]*Table1[[#This Row],[seagrass.mn.ssp245.2050]])</f>
        <v>14.709001970034432</v>
      </c>
      <c r="AN437" s="5">
        <v>0.33737425590814379</v>
      </c>
      <c r="AO437" s="5">
        <v>1.9947073098364691E-2</v>
      </c>
      <c r="AP437" s="6">
        <f>(Table1[[#This Row],[corals.sd.ssp245.2050]]/Table1[[#This Row],[corals.mn.ssp245.2050]])^-1</f>
        <v>16.913471677997837</v>
      </c>
      <c r="AQ437" s="6">
        <f>Table1[[#This Row],[coral.weights.ssp245.2050]]*Table1[[#This Row],[corals.mn.ssp245.2050]]</f>
        <v>5.7061699221879847</v>
      </c>
      <c r="AS437" s="5"/>
      <c r="AT437" s="8"/>
      <c r="AU437" s="8"/>
      <c r="AV437" s="7">
        <f t="shared" si="38"/>
        <v>0.38078346807668417</v>
      </c>
      <c r="AW437" s="5">
        <v>0.40160619042720491</v>
      </c>
      <c r="AX437" s="5">
        <v>7.6248911438061874E-3</v>
      </c>
      <c r="AY437" s="6">
        <f>(Table1[[#This Row],[seagrass.sd.ssp245.2100]]/Table1[[#This Row],[seagrass.mn.ssp245.2100]])^-1</f>
        <v>52.670416252884557</v>
      </c>
      <c r="AZ437" s="6">
        <f>Table1[[#This Row],[seagrass.weights.ssp245.2100]]*Table1[[#This Row],[seagrass.mn.ssp245.2100]]</f>
        <v>21.152765219536104</v>
      </c>
      <c r="BA437" s="5">
        <v>0.34341909010488397</v>
      </c>
      <c r="BB437" s="5">
        <v>1.290656099436597E-3</v>
      </c>
      <c r="BC437" s="8">
        <f>(Table1[[#This Row],[corals.sd.ssp245.2100]]/Table1[[#This Row],[corals.mn.ssp245.2100]])^-1</f>
        <v>266.08101899087978</v>
      </c>
      <c r="BD437" s="8">
        <f>Table1[[#This Row],[corals.weights.ssp245.2100]]*Table1[[#This Row],[corals.mn.ssp245.2100]]</f>
        <v>91.37730143602829</v>
      </c>
      <c r="BE437" s="5"/>
      <c r="BF437" s="5"/>
      <c r="BG437" s="6"/>
      <c r="BH437" s="6"/>
      <c r="BI437" s="7">
        <f t="shared" si="39"/>
        <v>0.35303391361832559</v>
      </c>
      <c r="BJ437" s="5">
        <v>0.35767729692834799</v>
      </c>
      <c r="BK437" s="5">
        <v>2.5579751263239692E-3</v>
      </c>
      <c r="BL437" s="6">
        <f>(Table1[[#This Row],[seagrass.sd.ssp370.2050]]/Table1[[#This Row],[seagrass.mn.ssp370.2050]])^-1</f>
        <v>139.82829357780392</v>
      </c>
      <c r="BM437" s="6">
        <f>Table1[[#This Row],[seagrass.mn.ssp370.2050]]*Table1[[#This Row],[seagrass.weights.ssp370.2050]]</f>
        <v>50.013406081012384</v>
      </c>
      <c r="BN437" s="5">
        <v>0.31912825675520567</v>
      </c>
      <c r="BO437" s="5">
        <v>5.8566663627683197E-3</v>
      </c>
      <c r="BP437" s="6">
        <f>(Table1[[#This Row],[corals.sd.ssp370.2050]]/Table1[[#This Row],[corals.mn.ssp370.2050]])^-1</f>
        <v>54.489745016712995</v>
      </c>
      <c r="BQ437" s="6">
        <f>Table1[[#This Row],[corals.weights.ssp370.2050]]*Table1[[#This Row],[corals.mn.ssp370.2050]]</f>
        <v>17.389217338219275</v>
      </c>
      <c r="BR437" s="5"/>
      <c r="BS437" s="5"/>
      <c r="BT437" s="6"/>
      <c r="BU437" s="6"/>
      <c r="BV437" s="7">
        <f t="shared" si="40"/>
        <v>0.34686755746789205</v>
      </c>
      <c r="BW437" s="5">
        <v>0.35495333908698951</v>
      </c>
      <c r="BX437" s="5">
        <v>1.2942829962577359E-3</v>
      </c>
      <c r="BY437" s="8">
        <f>(Table1[[#This Row],[seagrass.sd.ssp370.2100]]/Table1[[#This Row],[seagrass.mn.ssp370.2100]])^-1</f>
        <v>274.24708515316553</v>
      </c>
      <c r="BZ437" s="8">
        <f>Table1[[#This Row],[seagrass.imp.ssp370.2100]]*Table1[[#This Row],[seagrass.mn.ssp370.2100]]</f>
        <v>97.344918609990046</v>
      </c>
      <c r="CA437" s="5">
        <v>0.31813490119204368</v>
      </c>
      <c r="CB437" s="5">
        <v>1.4723083504374419E-3</v>
      </c>
      <c r="CC437" s="8">
        <f>(Table1[[#This Row],[corals.sd.ssp370.2100]]/Table1[[#This Row],[corals.mn.ssp370.2100]])^-1</f>
        <v>216.07898990555995</v>
      </c>
      <c r="CD437" s="8">
        <f>Table1[[#This Row],[corals.weights.ssp370.2100]]*Table1[[#This Row],[corals.mn.ssp370.2100]]</f>
        <v>68.742268103281916</v>
      </c>
      <c r="CE437" s="5"/>
      <c r="CF437" s="5"/>
      <c r="CG437" s="12"/>
      <c r="CH437" s="17"/>
      <c r="CI437" s="9">
        <f t="shared" si="41"/>
        <v>0.3387280325513588</v>
      </c>
      <c r="CJ437" s="5"/>
      <c r="CL437" s="5"/>
      <c r="CM437" s="5"/>
      <c r="CP437" s="5"/>
      <c r="CT437" s="5"/>
    </row>
    <row r="438" spans="1:98" x14ac:dyDescent="0.25">
      <c r="A438" s="5" t="s">
        <v>481</v>
      </c>
      <c r="B438" s="5">
        <v>44.33934</v>
      </c>
      <c r="C438" s="5">
        <v>-12.071102</v>
      </c>
      <c r="D438" s="5">
        <v>3800000</v>
      </c>
      <c r="E438" s="5">
        <v>1</v>
      </c>
      <c r="F438" s="5">
        <v>6670000</v>
      </c>
      <c r="G438" s="5">
        <v>1</v>
      </c>
      <c r="H438" s="5">
        <v>40000</v>
      </c>
      <c r="I438" s="5">
        <v>1</v>
      </c>
      <c r="J438" s="5">
        <v>0.49598317558539368</v>
      </c>
      <c r="K438" s="5">
        <v>3.016238325856099E-2</v>
      </c>
      <c r="L438" s="6">
        <f>IF(Table1[[#This Row],[seagrass.mn.ssp126.2050]]="","",(Table1[[#This Row],[seagrass.sd.ssp126.2050]]/Table1[[#This Row],[seagrass.mn.ssp126.2050]])^-1)</f>
        <v>16.443766108721491</v>
      </c>
      <c r="M438" s="6">
        <f>IF(Table1[[#This Row],[seagrass.weights.ssp126.2050]]="","",Table1[[#This Row],[seagrass.weights.ssp126.2050]]*Table1[[#This Row],[seagrass.mn.ssp126.2050]])</f>
        <v>8.155831333187157</v>
      </c>
      <c r="N438" s="5">
        <v>0.45186062065297972</v>
      </c>
      <c r="O438" s="5">
        <v>4.2369925823692083E-2</v>
      </c>
      <c r="P438" s="6">
        <f>IF(Table1[[#This Row],[corals.mn.ssp126.2050]]="","",(Table1[[#This Row],[corals.sd.ssp126.2050]]/Table1[[#This Row],[corals.mn.ssp126.2050]])^-1)</f>
        <v>10.664654513044058</v>
      </c>
      <c r="Q438" s="6">
        <f>IF(Table1[[#This Row],[coral.weights.ssp126.2050]]="","",Table1[[#This Row],[coral.weights.ssp126.2050]]*Table1[[#This Row],[corals.mn.ssp126.2050]])</f>
        <v>4.8189374073136886</v>
      </c>
      <c r="R438" s="5">
        <v>0.53796083686849017</v>
      </c>
      <c r="S438" s="5">
        <v>0.2959974818976151</v>
      </c>
      <c r="T438" s="6">
        <f>IF(Table1[[#This Row],[mangrove.mn.ssp126.2050]]="","",(Table1[[#This Row],[mangrove.sd.ssp126.2050]]/Table1[[#This Row],[mangrove.mn.ssp126.2050]])^-1)</f>
        <v>1.8174507209306927</v>
      </c>
      <c r="U438" s="6">
        <f>IF(Table1[[#This Row],[mangrove.weights.ssp126.2050]]="","",Table1[[#This Row],[mangrove.weights.ssp126.2050]]*Table1[[#This Row],[mangrove.mn.ssp126.2050]])</f>
        <v>0.97771731079911628</v>
      </c>
      <c r="V438" s="7">
        <f t="shared" si="36"/>
        <v>0.48235318086011447</v>
      </c>
      <c r="W438" s="5">
        <v>0.4979971283119391</v>
      </c>
      <c r="X438" s="5">
        <v>2.353886545791407E-2</v>
      </c>
      <c r="Y438" s="6">
        <f>IF(Table1[[#This Row],[seagrass.mn.ssp126.2100]]="", "", (Table1[[#This Row],[seagrass.sd.ssp126.2100]]/Table1[[#This Row],[seagrass.mn.ssp126.2100]])^-1)</f>
        <v>21.156377702329149</v>
      </c>
      <c r="Z438" s="6">
        <f>IF(Table1[[#This Row],[seagrass.weights.ssp126.2100]]="","", Table1[[#This Row],[seagrass.weights.ssp126.2100]]*Table1[[#This Row],[seagrass.mn.ssp126.2100]])</f>
        <v>10.535815341242657</v>
      </c>
      <c r="AA438" s="5">
        <v>0.45579798706410568</v>
      </c>
      <c r="AB438" s="5">
        <v>4.2133675296514579E-2</v>
      </c>
      <c r="AC438" s="6">
        <f>IF(Table1[[#This Row],[corals.mn.ssp126.2100]]="","",(Table1[[#This Row],[corals.sd.ssp126.2100]]/Table1[[#This Row],[corals.mn.ssp126.2100]])^-1)</f>
        <v>10.817902398887348</v>
      </c>
      <c r="AD438" s="6">
        <f>IF( Table1[[#This Row],[Coral.weights.ssp126.2100]]="","", Table1[[#This Row],[Coral.weights.ssp126.2100]]*Table1[[#This Row],[corals.mn.ssp126.2100]])</f>
        <v>4.9307781376688133</v>
      </c>
      <c r="AE438" s="5">
        <v>0.54209706757430187</v>
      </c>
      <c r="AF438" s="5">
        <v>0.29501333849951</v>
      </c>
      <c r="AG438" s="8">
        <f>IF(Table1[[#This Row],[mangrove.mn.ssp126.2100]]="","",(Table1[[#This Row],[mangrove.sd.ssp126.2100]]/Table1[[#This Row],[mangrove.mn.ssp126.2100]])^-1)</f>
        <v>1.8375340936498106</v>
      </c>
      <c r="AH438" s="6">
        <f>IF(Table1[[#This Row],[mangrove.weights.ssp126.2100]]="","",Table1[[#This Row],[mangrove.weights.ssp126.2100]]*Table1[[#This Row],[mangrove.mn.ssp126.2100]])</f>
        <v>0.99612184373536494</v>
      </c>
      <c r="AI438" s="7">
        <f t="shared" si="37"/>
        <v>0.4868923988452058</v>
      </c>
      <c r="AJ438" s="5">
        <v>0.45152962838852567</v>
      </c>
      <c r="AK438" s="5">
        <v>9.7456093804504425E-3</v>
      </c>
      <c r="AL438" s="6">
        <f>IF(Table1[[#This Row],[seagrass.mn.ssp245.2050]]="","",(Table1[[#This Row],[seagrass.sd.ssp245.2050]]/Table1[[#This Row],[seagrass.mn.ssp245.2050]])^-1)</f>
        <v>46.331595158563182</v>
      </c>
      <c r="AM438" s="6">
        <f>IF(Table1[[#This Row],[seagrass.weights.ssp245.2050]]="","",Table1[[#This Row],[seagrass.weights.ssp245.2050]]*Table1[[#This Row],[seagrass.mn.ssp245.2050]])</f>
        <v>20.92008794459365</v>
      </c>
      <c r="AN438" s="5">
        <v>0.40925899453471187</v>
      </c>
      <c r="AO438" s="5">
        <v>1.004778276612181E-2</v>
      </c>
      <c r="AP438" s="6">
        <f>(Table1[[#This Row],[corals.sd.ssp245.2050]]/Table1[[#This Row],[corals.mn.ssp245.2050]])^-1</f>
        <v>40.731274158773985</v>
      </c>
      <c r="AQ438" s="6">
        <f>Table1[[#This Row],[coral.weights.ssp245.2050]]*Table1[[#This Row],[corals.mn.ssp245.2050]]</f>
        <v>16.669640308337534</v>
      </c>
      <c r="AR438" s="5">
        <v>0.57650476812725526</v>
      </c>
      <c r="AS438" s="5">
        <v>0.29795894589845312</v>
      </c>
      <c r="AT438" s="8">
        <f>(Table1[[#This Row],[mangrove.sd.ssp245.2050]]/Table1[[#This Row],[mangrove.mn.ssp245.2050]])^-1</f>
        <v>1.9348463137728138</v>
      </c>
      <c r="AU438" s="8">
        <f>Table1[[#This Row],[mangrove.mn.ssp245.2050]]*Table1[[#This Row],[mangrove.weights.ssp245.2050]]</f>
        <v>1.1154481254834705</v>
      </c>
      <c r="AV438" s="7">
        <f t="shared" si="38"/>
        <v>0.43490078485660477</v>
      </c>
      <c r="AW438" s="5">
        <v>0.44599018622585113</v>
      </c>
      <c r="AX438" s="5">
        <v>9.8300243767849033E-3</v>
      </c>
      <c r="AY438" s="6">
        <f>(Table1[[#This Row],[seagrass.sd.ssp245.2100]]/Table1[[#This Row],[seagrass.mn.ssp245.2100]])^-1</f>
        <v>45.370201449258325</v>
      </c>
      <c r="AZ438" s="6">
        <f>Table1[[#This Row],[seagrass.weights.ssp245.2100]]*Table1[[#This Row],[seagrass.mn.ssp245.2100]]</f>
        <v>20.234664593459101</v>
      </c>
      <c r="BA438" s="5">
        <v>0.40061949518277351</v>
      </c>
      <c r="BB438" s="5">
        <v>1.0304948350911411E-2</v>
      </c>
      <c r="BC438" s="8">
        <f>(Table1[[#This Row],[corals.sd.ssp245.2100]]/Table1[[#This Row],[corals.mn.ssp245.2100]])^-1</f>
        <v>38.876419516196911</v>
      </c>
      <c r="BD438" s="8">
        <f>Table1[[#This Row],[corals.weights.ssp245.2100]]*Table1[[#This Row],[corals.mn.ssp245.2100]]</f>
        <v>15.57465156109253</v>
      </c>
      <c r="BE438" s="5">
        <v>0.58654294670204443</v>
      </c>
      <c r="BF438" s="5">
        <v>0.30495701847943563</v>
      </c>
      <c r="BG438" s="6">
        <f>(Table1[[#This Row],[mangrove.sd.ssp245.2100]]/Table1[[#This Row],[mangrove.mn.ssp245.2100]])^-1</f>
        <v>1.923362674604576</v>
      </c>
      <c r="BH438" s="6">
        <f>Table1[[#This Row],[mangrove.weights.ssp245.2100]]*Table1[[#This Row],[mangrove.mn.ssp245.2100]]</f>
        <v>1.1281348107392934</v>
      </c>
      <c r="BI438" s="7">
        <f t="shared" si="39"/>
        <v>0.42865797816072654</v>
      </c>
      <c r="BJ438" s="5">
        <v>0.38505134553756998</v>
      </c>
      <c r="BK438" s="5">
        <f>NonZeroMin!$C$16</f>
        <v>9.4033807947367773E-4</v>
      </c>
      <c r="BL438" s="6">
        <f>(Table1[[#This Row],[seagrass.sd.ssp370.2050]]/Table1[[#This Row],[seagrass.mn.ssp370.2050]])^-1</f>
        <v>409.48181717057486</v>
      </c>
      <c r="BM438" s="6">
        <f>Table1[[#This Row],[seagrass.mn.ssp370.2050]]*Table1[[#This Row],[seagrass.weights.ssp370.2050]]</f>
        <v>157.67152467469907</v>
      </c>
      <c r="BN438" s="5">
        <v>0.36261986445148259</v>
      </c>
      <c r="BO438" s="5">
        <v>1.1832866426729799E-3</v>
      </c>
      <c r="BP438" s="6">
        <f>(Table1[[#This Row],[corals.sd.ssp370.2050]]/Table1[[#This Row],[corals.mn.ssp370.2050]])^-1</f>
        <v>306.45141369325705</v>
      </c>
      <c r="BQ438" s="6">
        <f>Table1[[#This Row],[corals.weights.ssp370.2050]]*Table1[[#This Row],[corals.mn.ssp370.2050]]</f>
        <v>111.12537009441408</v>
      </c>
      <c r="BR438" s="5">
        <v>0.60884540315762947</v>
      </c>
      <c r="BS438" s="5">
        <v>0.31071002585511642</v>
      </c>
      <c r="BT438" s="6">
        <f>(Table1[[#This Row],[mangrove.sd.ssp370.2050]]/Table1[[#This Row],[mangrove.mn.ssp370.2050]])^-1</f>
        <v>1.9595293118785071</v>
      </c>
      <c r="BU438" s="6">
        <f>Table1[[#This Row],[mangrove.weights.ssp370.2050]]*Table1[[#This Row],[mangrove.mn.ssp370.2050]]</f>
        <v>1.1930504138898619</v>
      </c>
      <c r="BV438" s="7">
        <f t="shared" si="40"/>
        <v>0.37608673629320433</v>
      </c>
      <c r="BW438" s="5">
        <v>0.38667198229282967</v>
      </c>
      <c r="BX438" s="5">
        <f>NonZeroMin!$C$19</f>
        <v>9.4033807947367773E-4</v>
      </c>
      <c r="BY438" s="8">
        <f>(Table1[[#This Row],[seagrass.sd.ssp370.2100]]/Table1[[#This Row],[seagrass.mn.ssp370.2100]])^-1</f>
        <v>411.20527896653527</v>
      </c>
      <c r="BZ438" s="8">
        <f>Table1[[#This Row],[seagrass.imp.ssp370.2100]]*Table1[[#This Row],[seagrass.mn.ssp370.2100]]</f>
        <v>159.00156034726621</v>
      </c>
      <c r="CA438" s="5">
        <v>0.36178315444236109</v>
      </c>
      <c r="CB438" s="5">
        <f>NonZeroMin!$C$20</f>
        <v>8.8537505761509139E-4</v>
      </c>
      <c r="CC438" s="8">
        <f>(Table1[[#This Row],[corals.sd.ssp370.2100]]/Table1[[#This Row],[corals.mn.ssp370.2100]])^-1</f>
        <v>408.62135355030858</v>
      </c>
      <c r="CD438" s="8">
        <f>Table1[[#This Row],[corals.weights.ssp370.2100]]*Table1[[#This Row],[corals.mn.ssp370.2100]]</f>
        <v>147.83232225993791</v>
      </c>
      <c r="CE438" s="5">
        <v>0.59083684542885329</v>
      </c>
      <c r="CF438" s="5">
        <v>0.30217155598256862</v>
      </c>
      <c r="CG438" s="12">
        <f>(Table1[[#This Row],[mangrove.sd.ssp370.2100]]/Table1[[#This Row],[mangrove.mn.ssp370.2100]])^-1</f>
        <v>1.9553026541748255</v>
      </c>
      <c r="CH438" s="17">
        <f>Table1[[#This Row],[mangrove.weights.ssp370.2100]]*Table1[[#This Row],[mangrove.mn.ssp370.2100]]</f>
        <v>1.155264852051318</v>
      </c>
      <c r="CI438" s="9">
        <f t="shared" si="41"/>
        <v>0.37478208546305014</v>
      </c>
      <c r="CJ438" s="5"/>
      <c r="CL438" s="5"/>
      <c r="CM438" s="5"/>
      <c r="CP438" s="5"/>
      <c r="CT438" s="5"/>
    </row>
    <row r="439" spans="1:98" x14ac:dyDescent="0.25">
      <c r="A439" s="5" t="s">
        <v>482</v>
      </c>
      <c r="B439" s="5">
        <v>44.58934</v>
      </c>
      <c r="C439" s="5">
        <v>-12.071102</v>
      </c>
      <c r="D439" s="5">
        <v>1740000</v>
      </c>
      <c r="E439" s="5">
        <v>1</v>
      </c>
      <c r="F439" s="5">
        <v>2910000</v>
      </c>
      <c r="G439" s="5">
        <v>1</v>
      </c>
      <c r="I439" s="5">
        <v>0</v>
      </c>
      <c r="J439" s="5">
        <v>0.43565147375029961</v>
      </c>
      <c r="K439" s="5">
        <v>3.4129467152465842E-2</v>
      </c>
      <c r="L439" s="6">
        <f>IF(Table1[[#This Row],[seagrass.mn.ssp126.2050]]="","",(Table1[[#This Row],[seagrass.sd.ssp126.2050]]/Table1[[#This Row],[seagrass.mn.ssp126.2050]])^-1)</f>
        <v>12.764672586422842</v>
      </c>
      <c r="M439" s="6">
        <f>IF(Table1[[#This Row],[seagrass.weights.ssp126.2050]]="","",Table1[[#This Row],[seagrass.weights.ssp126.2050]]*Table1[[#This Row],[seagrass.mn.ssp126.2050]])</f>
        <v>5.5609484242151597</v>
      </c>
      <c r="N439" s="5">
        <v>0.36866337663692239</v>
      </c>
      <c r="O439" s="5">
        <v>3.6991468485477637E-2</v>
      </c>
      <c r="P439" s="6">
        <f>IF(Table1[[#This Row],[corals.mn.ssp126.2050]]="","",(Table1[[#This Row],[corals.sd.ssp126.2050]]/Table1[[#This Row],[corals.mn.ssp126.2050]])^-1)</f>
        <v>9.9661730591110427</v>
      </c>
      <c r="Q439" s="6">
        <f>IF(Table1[[#This Row],[coral.weights.ssp126.2050]]="","",Table1[[#This Row],[coral.weights.ssp126.2050]]*Table1[[#This Row],[corals.mn.ssp126.2050]])</f>
        <v>3.6741630121198035</v>
      </c>
      <c r="T439" s="6" t="str">
        <f>IF(Table1[[#This Row],[mangrove.mn.ssp126.2050]]="","",(Table1[[#This Row],[mangrove.sd.ssp126.2050]]/Table1[[#This Row],[mangrove.mn.ssp126.2050]])^-1)</f>
        <v/>
      </c>
      <c r="U439" s="6" t="str">
        <f>IF(Table1[[#This Row],[mangrove.weights.ssp126.2050]]="","",Table1[[#This Row],[mangrove.weights.ssp126.2050]]*Table1[[#This Row],[mangrove.mn.ssp126.2050]])</f>
        <v/>
      </c>
      <c r="V439" s="7">
        <f t="shared" si="36"/>
        <v>0.40628103240626517</v>
      </c>
      <c r="W439" s="5">
        <v>0.42505831448683279</v>
      </c>
      <c r="X439" s="5">
        <v>2.7690481753159042E-2</v>
      </c>
      <c r="Y439" s="6">
        <f>IF(Table1[[#This Row],[seagrass.mn.ssp126.2100]]="", "", (Table1[[#This Row],[seagrass.sd.ssp126.2100]]/Table1[[#This Row],[seagrass.mn.ssp126.2100]])^-1)</f>
        <v>15.350340173779765</v>
      </c>
      <c r="Z439" s="6">
        <f>IF(Table1[[#This Row],[seagrass.weights.ssp126.2100]]="","", Table1[[#This Row],[seagrass.weights.ssp126.2100]]*Table1[[#This Row],[seagrass.mn.ssp126.2100]])</f>
        <v>6.5247897210663428</v>
      </c>
      <c r="AA439" s="5">
        <v>0.3547864986505409</v>
      </c>
      <c r="AB439" s="5">
        <v>3.063307687936398E-2</v>
      </c>
      <c r="AC439" s="6">
        <f>IF(Table1[[#This Row],[corals.mn.ssp126.2100]]="","",(Table1[[#This Row],[corals.sd.ssp126.2100]]/Table1[[#This Row],[corals.mn.ssp126.2100]])^-1)</f>
        <v>11.581810735099333</v>
      </c>
      <c r="AD439" s="6">
        <f>IF( Table1[[#This Row],[Coral.weights.ssp126.2100]]="","", Table1[[#This Row],[Coral.weights.ssp126.2100]]*Table1[[#This Row],[corals.mn.ssp126.2100]])</f>
        <v>4.1090700787391397</v>
      </c>
      <c r="AG439" s="8" t="str">
        <f>IF(Table1[[#This Row],[mangrove.mn.ssp126.2100]]="","",(Table1[[#This Row],[mangrove.sd.ssp126.2100]]/Table1[[#This Row],[mangrove.mn.ssp126.2100]])^-1)</f>
        <v/>
      </c>
      <c r="AH439" s="6" t="str">
        <f>IF(Table1[[#This Row],[mangrove.weights.ssp126.2100]]="","",Table1[[#This Row],[mangrove.weights.ssp126.2100]]*Table1[[#This Row],[mangrove.mn.ssp126.2100]])</f>
        <v/>
      </c>
      <c r="AI439" s="7">
        <f t="shared" si="37"/>
        <v>0.39483886139594104</v>
      </c>
      <c r="AJ439" s="5">
        <v>0.40609953840664642</v>
      </c>
      <c r="AK439" s="5">
        <v>1.397944479679396E-2</v>
      </c>
      <c r="AL439" s="6">
        <f>IF(Table1[[#This Row],[seagrass.mn.ssp245.2050]]="","",(Table1[[#This Row],[seagrass.sd.ssp245.2050]]/Table1[[#This Row],[seagrass.mn.ssp245.2050]])^-1)</f>
        <v>29.049761582790548</v>
      </c>
      <c r="AM439" s="6">
        <f>IF(Table1[[#This Row],[seagrass.weights.ssp245.2050]]="","",Table1[[#This Row],[seagrass.weights.ssp245.2050]]*Table1[[#This Row],[seagrass.mn.ssp245.2050]])</f>
        <v>11.797094769594372</v>
      </c>
      <c r="AN439" s="5">
        <v>0.34436954654786872</v>
      </c>
      <c r="AO439" s="5">
        <v>2.6993133739584459E-2</v>
      </c>
      <c r="AP439" s="6">
        <f>(Table1[[#This Row],[corals.sd.ssp245.2050]]/Table1[[#This Row],[corals.mn.ssp245.2050]])^-1</f>
        <v>12.757672001708462</v>
      </c>
      <c r="AQ439" s="6">
        <f>Table1[[#This Row],[coral.weights.ssp245.2050]]*Table1[[#This Row],[corals.mn.ssp245.2050]]</f>
        <v>4.3933537222347834</v>
      </c>
      <c r="AS439" s="5"/>
      <c r="AT439" s="8"/>
      <c r="AU439" s="8"/>
      <c r="AV439" s="7">
        <f t="shared" si="38"/>
        <v>0.38726243406225508</v>
      </c>
      <c r="AW439" s="5">
        <v>0.39621071092698951</v>
      </c>
      <c r="AX439" s="5">
        <v>2.214736274866071E-3</v>
      </c>
      <c r="AY439" s="6">
        <f>(Table1[[#This Row],[seagrass.sd.ssp245.2100]]/Table1[[#This Row],[seagrass.mn.ssp245.2100]])^-1</f>
        <v>178.89746757814271</v>
      </c>
      <c r="AZ439" s="6">
        <f>Table1[[#This Row],[seagrass.weights.ssp245.2100]]*Table1[[#This Row],[seagrass.mn.ssp245.2100]]</f>
        <v>70.881092812173975</v>
      </c>
      <c r="BA439" s="5">
        <v>0.33019978904296049</v>
      </c>
      <c r="BB439" s="5">
        <v>4.1377813018050394E-3</v>
      </c>
      <c r="BC439" s="8">
        <f>(Table1[[#This Row],[corals.sd.ssp245.2100]]/Table1[[#This Row],[corals.mn.ssp245.2100]])^-1</f>
        <v>79.80116998907512</v>
      </c>
      <c r="BD439" s="8">
        <f>Table1[[#This Row],[corals.weights.ssp245.2100]]*Table1[[#This Row],[corals.mn.ssp245.2100]]</f>
        <v>26.350329495774034</v>
      </c>
      <c r="BE439" s="5"/>
      <c r="BF439" s="5"/>
      <c r="BG439" s="6"/>
      <c r="BH439" s="6"/>
      <c r="BI439" s="7">
        <f t="shared" si="39"/>
        <v>0.37584821946611263</v>
      </c>
      <c r="BJ439" s="5">
        <v>0.35403065198965661</v>
      </c>
      <c r="BK439" s="5">
        <v>2.5991596031326222E-3</v>
      </c>
      <c r="BL439" s="6">
        <f>(Table1[[#This Row],[seagrass.sd.ssp370.2050]]/Table1[[#This Row],[seagrass.mn.ssp370.2050]])^-1</f>
        <v>136.20966237046898</v>
      </c>
      <c r="BM439" s="6">
        <f>Table1[[#This Row],[seagrass.mn.ssp370.2050]]*Table1[[#This Row],[seagrass.weights.ssp370.2050]]</f>
        <v>48.222395576308131</v>
      </c>
      <c r="BN439" s="5">
        <v>0.31487170328840641</v>
      </c>
      <c r="BO439" s="5">
        <v>8.9980525752592876E-3</v>
      </c>
      <c r="BP439" s="6">
        <f>(Table1[[#This Row],[corals.sd.ssp370.2050]]/Table1[[#This Row],[corals.mn.ssp370.2050]])^-1</f>
        <v>34.993316682119193</v>
      </c>
      <c r="BQ439" s="6">
        <f>Table1[[#This Row],[corals.weights.ssp370.2050]]*Table1[[#This Row],[corals.mn.ssp370.2050]]</f>
        <v>11.018405227409477</v>
      </c>
      <c r="BR439" s="5"/>
      <c r="BS439" s="5"/>
      <c r="BT439" s="6"/>
      <c r="BU439" s="6"/>
      <c r="BV439" s="7">
        <f t="shared" si="40"/>
        <v>0.3460266937616821</v>
      </c>
      <c r="BW439" s="5">
        <v>0.3512467173741024</v>
      </c>
      <c r="BX439" s="5">
        <v>3.9476717006938378E-3</v>
      </c>
      <c r="BY439" s="8">
        <f>(Table1[[#This Row],[seagrass.sd.ssp370.2100]]/Table1[[#This Row],[seagrass.mn.ssp370.2100]])^-1</f>
        <v>88.975665659423427</v>
      </c>
      <c r="BZ439" s="8">
        <f>Table1[[#This Row],[seagrass.imp.ssp370.2100]]*Table1[[#This Row],[seagrass.mn.ssp370.2100]]</f>
        <v>31.252410489048128</v>
      </c>
      <c r="CA439" s="5">
        <v>0.31604039511419851</v>
      </c>
      <c r="CB439" s="5">
        <v>1.489770551324155E-3</v>
      </c>
      <c r="CC439" s="8">
        <f>(Table1[[#This Row],[corals.sd.ssp370.2100]]/Table1[[#This Row],[corals.mn.ssp370.2100]])^-1</f>
        <v>212.14031572398304</v>
      </c>
      <c r="CD439" s="8">
        <f>Table1[[#This Row],[corals.weights.ssp370.2100]]*Table1[[#This Row],[corals.mn.ssp370.2100]]</f>
        <v>67.044909201058417</v>
      </c>
      <c r="CE439" s="5"/>
      <c r="CF439" s="5"/>
      <c r="CG439" s="12"/>
      <c r="CH439" s="17"/>
      <c r="CI439" s="9">
        <f t="shared" si="41"/>
        <v>0.32644338317249938</v>
      </c>
      <c r="CJ439" s="5"/>
      <c r="CL439" s="5"/>
      <c r="CM439" s="5"/>
      <c r="CP439" s="5"/>
      <c r="CT439" s="5"/>
    </row>
    <row r="440" spans="1:98" x14ac:dyDescent="0.25">
      <c r="A440" s="5" t="s">
        <v>483</v>
      </c>
      <c r="B440" s="5">
        <v>44.83934</v>
      </c>
      <c r="C440" s="5">
        <v>-12.071102</v>
      </c>
      <c r="E440" s="5">
        <v>0</v>
      </c>
      <c r="G440" s="5">
        <v>0</v>
      </c>
      <c r="I440" s="5">
        <v>0</v>
      </c>
      <c r="L440" s="6" t="str">
        <f>IF(Table1[[#This Row],[seagrass.mn.ssp126.2050]]="","",(Table1[[#This Row],[seagrass.sd.ssp126.2050]]/Table1[[#This Row],[seagrass.mn.ssp126.2050]])^-1)</f>
        <v/>
      </c>
      <c r="M440" s="6" t="str">
        <f>IF(Table1[[#This Row],[seagrass.weights.ssp126.2050]]="","",Table1[[#This Row],[seagrass.weights.ssp126.2050]]*Table1[[#This Row],[seagrass.mn.ssp126.2050]])</f>
        <v/>
      </c>
      <c r="P440" s="6" t="str">
        <f>IF(Table1[[#This Row],[corals.mn.ssp126.2050]]="","",(Table1[[#This Row],[corals.sd.ssp126.2050]]/Table1[[#This Row],[corals.mn.ssp126.2050]])^-1)</f>
        <v/>
      </c>
      <c r="Q440" s="6" t="str">
        <f>IF(Table1[[#This Row],[coral.weights.ssp126.2050]]="","",Table1[[#This Row],[coral.weights.ssp126.2050]]*Table1[[#This Row],[corals.mn.ssp126.2050]])</f>
        <v/>
      </c>
      <c r="T440" s="6" t="str">
        <f>IF(Table1[[#This Row],[mangrove.mn.ssp126.2050]]="","",(Table1[[#This Row],[mangrove.sd.ssp126.2050]]/Table1[[#This Row],[mangrove.mn.ssp126.2050]])^-1)</f>
        <v/>
      </c>
      <c r="U440" s="6" t="str">
        <f>IF(Table1[[#This Row],[mangrove.weights.ssp126.2050]]="","",Table1[[#This Row],[mangrove.weights.ssp126.2050]]*Table1[[#This Row],[mangrove.mn.ssp126.2050]])</f>
        <v/>
      </c>
      <c r="V440" s="7" t="e">
        <f t="shared" si="36"/>
        <v>#DIV/0!</v>
      </c>
      <c r="Y440" s="6" t="str">
        <f>IF(Table1[[#This Row],[seagrass.mn.ssp126.2100]]="", "", (Table1[[#This Row],[seagrass.sd.ssp126.2100]]/Table1[[#This Row],[seagrass.mn.ssp126.2100]])^-1)</f>
        <v/>
      </c>
      <c r="Z440" s="6" t="str">
        <f>IF(Table1[[#This Row],[seagrass.weights.ssp126.2100]]="","", Table1[[#This Row],[seagrass.weights.ssp126.2100]]*Table1[[#This Row],[seagrass.mn.ssp126.2100]])</f>
        <v/>
      </c>
      <c r="AC440" s="6" t="str">
        <f>IF(Table1[[#This Row],[corals.mn.ssp126.2100]]="","",(Table1[[#This Row],[corals.sd.ssp126.2100]]/Table1[[#This Row],[corals.mn.ssp126.2100]])^-1)</f>
        <v/>
      </c>
      <c r="AD440" s="6" t="str">
        <f>IF( Table1[[#This Row],[Coral.weights.ssp126.2100]]="","", Table1[[#This Row],[Coral.weights.ssp126.2100]]*Table1[[#This Row],[corals.mn.ssp126.2100]])</f>
        <v/>
      </c>
      <c r="AG440" s="8" t="str">
        <f>IF(Table1[[#This Row],[mangrove.mn.ssp126.2100]]="","",(Table1[[#This Row],[mangrove.sd.ssp126.2100]]/Table1[[#This Row],[mangrove.mn.ssp126.2100]])^-1)</f>
        <v/>
      </c>
      <c r="AH440" s="6" t="str">
        <f>IF(Table1[[#This Row],[mangrove.weights.ssp126.2100]]="","",Table1[[#This Row],[mangrove.weights.ssp126.2100]]*Table1[[#This Row],[mangrove.mn.ssp126.2100]])</f>
        <v/>
      </c>
      <c r="AI440" s="7" t="e">
        <f t="shared" si="37"/>
        <v>#DIV/0!</v>
      </c>
      <c r="AL440" s="6" t="str">
        <f>IF(Table1[[#This Row],[seagrass.mn.ssp245.2050]]="","",(Table1[[#This Row],[seagrass.sd.ssp245.2050]]/Table1[[#This Row],[seagrass.mn.ssp245.2050]])^-1)</f>
        <v/>
      </c>
      <c r="AM440" s="6" t="str">
        <f>IF(Table1[[#This Row],[seagrass.weights.ssp245.2050]]="","",Table1[[#This Row],[seagrass.weights.ssp245.2050]]*Table1[[#This Row],[seagrass.mn.ssp245.2050]])</f>
        <v/>
      </c>
      <c r="AS440" s="5"/>
      <c r="AT440" s="8"/>
      <c r="AU440" s="8"/>
      <c r="AV440" s="7" t="e">
        <f t="shared" si="38"/>
        <v>#DIV/0!</v>
      </c>
      <c r="AX440" s="5"/>
      <c r="AY440" s="6"/>
      <c r="AZ440" s="6"/>
      <c r="BB440" s="5"/>
      <c r="BC440" s="8"/>
      <c r="BD440" s="8"/>
      <c r="BE440" s="5"/>
      <c r="BF440" s="5"/>
      <c r="BG440" s="6"/>
      <c r="BH440" s="6"/>
      <c r="BI440" s="7" t="e">
        <f t="shared" si="39"/>
        <v>#DIV/0!</v>
      </c>
      <c r="BK440" s="5"/>
      <c r="BL440" s="6"/>
      <c r="BM440" s="6"/>
      <c r="BO440" s="5"/>
      <c r="BP440" s="6"/>
      <c r="BQ440" s="6"/>
      <c r="BR440" s="5"/>
      <c r="BS440" s="5"/>
      <c r="BT440" s="6"/>
      <c r="BU440" s="6"/>
      <c r="BV440" s="7" t="e">
        <f t="shared" si="40"/>
        <v>#DIV/0!</v>
      </c>
      <c r="BX440" s="5"/>
      <c r="BY440" s="8"/>
      <c r="BZ440" s="8"/>
      <c r="CA440" s="5"/>
      <c r="CB440" s="5"/>
      <c r="CC440" s="8"/>
      <c r="CD440" s="8"/>
      <c r="CE440" s="5"/>
      <c r="CF440" s="5"/>
      <c r="CG440" s="12"/>
      <c r="CH440" s="17"/>
      <c r="CI440" s="9" t="e">
        <f t="shared" si="41"/>
        <v>#DIV/0!</v>
      </c>
      <c r="CJ440" s="5"/>
      <c r="CL440" s="5"/>
      <c r="CM440" s="5"/>
      <c r="CP440" s="5"/>
      <c r="CT440" s="5"/>
    </row>
    <row r="441" spans="1:98" x14ac:dyDescent="0.25">
      <c r="A441" s="5" t="s">
        <v>484</v>
      </c>
      <c r="B441" s="5">
        <v>48.58934</v>
      </c>
      <c r="C441" s="5">
        <v>-12.071102</v>
      </c>
      <c r="E441" s="5">
        <v>0</v>
      </c>
      <c r="G441" s="5">
        <v>0</v>
      </c>
      <c r="I441" s="5">
        <v>0</v>
      </c>
      <c r="L441" s="6" t="str">
        <f>IF(Table1[[#This Row],[seagrass.mn.ssp126.2050]]="","",(Table1[[#This Row],[seagrass.sd.ssp126.2050]]/Table1[[#This Row],[seagrass.mn.ssp126.2050]])^-1)</f>
        <v/>
      </c>
      <c r="M441" s="6" t="str">
        <f>IF(Table1[[#This Row],[seagrass.weights.ssp126.2050]]="","",Table1[[#This Row],[seagrass.weights.ssp126.2050]]*Table1[[#This Row],[seagrass.mn.ssp126.2050]])</f>
        <v/>
      </c>
      <c r="P441" s="6" t="str">
        <f>IF(Table1[[#This Row],[corals.mn.ssp126.2050]]="","",(Table1[[#This Row],[corals.sd.ssp126.2050]]/Table1[[#This Row],[corals.mn.ssp126.2050]])^-1)</f>
        <v/>
      </c>
      <c r="Q441" s="6" t="str">
        <f>IF(Table1[[#This Row],[coral.weights.ssp126.2050]]="","",Table1[[#This Row],[coral.weights.ssp126.2050]]*Table1[[#This Row],[corals.mn.ssp126.2050]])</f>
        <v/>
      </c>
      <c r="T441" s="6" t="str">
        <f>IF(Table1[[#This Row],[mangrove.mn.ssp126.2050]]="","",(Table1[[#This Row],[mangrove.sd.ssp126.2050]]/Table1[[#This Row],[mangrove.mn.ssp126.2050]])^-1)</f>
        <v/>
      </c>
      <c r="U441" s="6" t="str">
        <f>IF(Table1[[#This Row],[mangrove.weights.ssp126.2050]]="","",Table1[[#This Row],[mangrove.weights.ssp126.2050]]*Table1[[#This Row],[mangrove.mn.ssp126.2050]])</f>
        <v/>
      </c>
      <c r="V441" s="7" t="e">
        <f t="shared" si="36"/>
        <v>#DIV/0!</v>
      </c>
      <c r="Y441" s="6" t="str">
        <f>IF(Table1[[#This Row],[seagrass.mn.ssp126.2100]]="", "", (Table1[[#This Row],[seagrass.sd.ssp126.2100]]/Table1[[#This Row],[seagrass.mn.ssp126.2100]])^-1)</f>
        <v/>
      </c>
      <c r="Z441" s="6" t="str">
        <f>IF(Table1[[#This Row],[seagrass.weights.ssp126.2100]]="","", Table1[[#This Row],[seagrass.weights.ssp126.2100]]*Table1[[#This Row],[seagrass.mn.ssp126.2100]])</f>
        <v/>
      </c>
      <c r="AC441" s="6" t="str">
        <f>IF(Table1[[#This Row],[corals.mn.ssp126.2100]]="","",(Table1[[#This Row],[corals.sd.ssp126.2100]]/Table1[[#This Row],[corals.mn.ssp126.2100]])^-1)</f>
        <v/>
      </c>
      <c r="AD441" s="6" t="str">
        <f>IF( Table1[[#This Row],[Coral.weights.ssp126.2100]]="","", Table1[[#This Row],[Coral.weights.ssp126.2100]]*Table1[[#This Row],[corals.mn.ssp126.2100]])</f>
        <v/>
      </c>
      <c r="AG441" s="8" t="str">
        <f>IF(Table1[[#This Row],[mangrove.mn.ssp126.2100]]="","",(Table1[[#This Row],[mangrove.sd.ssp126.2100]]/Table1[[#This Row],[mangrove.mn.ssp126.2100]])^-1)</f>
        <v/>
      </c>
      <c r="AH441" s="6" t="str">
        <f>IF(Table1[[#This Row],[mangrove.weights.ssp126.2100]]="","",Table1[[#This Row],[mangrove.weights.ssp126.2100]]*Table1[[#This Row],[mangrove.mn.ssp126.2100]])</f>
        <v/>
      </c>
      <c r="AI441" s="7" t="e">
        <f t="shared" si="37"/>
        <v>#DIV/0!</v>
      </c>
      <c r="AL441" s="6" t="str">
        <f>IF(Table1[[#This Row],[seagrass.mn.ssp245.2050]]="","",(Table1[[#This Row],[seagrass.sd.ssp245.2050]]/Table1[[#This Row],[seagrass.mn.ssp245.2050]])^-1)</f>
        <v/>
      </c>
      <c r="AM441" s="6" t="str">
        <f>IF(Table1[[#This Row],[seagrass.weights.ssp245.2050]]="","",Table1[[#This Row],[seagrass.weights.ssp245.2050]]*Table1[[#This Row],[seagrass.mn.ssp245.2050]])</f>
        <v/>
      </c>
      <c r="AS441" s="5"/>
      <c r="AT441" s="8"/>
      <c r="AU441" s="8"/>
      <c r="AV441" s="7" t="e">
        <f t="shared" si="38"/>
        <v>#DIV/0!</v>
      </c>
      <c r="AX441" s="5"/>
      <c r="AY441" s="6"/>
      <c r="AZ441" s="6"/>
      <c r="BB441" s="5"/>
      <c r="BC441" s="8"/>
      <c r="BD441" s="8"/>
      <c r="BE441" s="5"/>
      <c r="BF441" s="5"/>
      <c r="BG441" s="6"/>
      <c r="BH441" s="6"/>
      <c r="BI441" s="7" t="e">
        <f t="shared" si="39"/>
        <v>#DIV/0!</v>
      </c>
      <c r="BK441" s="5"/>
      <c r="BL441" s="6"/>
      <c r="BM441" s="6"/>
      <c r="BO441" s="5"/>
      <c r="BP441" s="6"/>
      <c r="BQ441" s="6"/>
      <c r="BR441" s="5"/>
      <c r="BS441" s="5"/>
      <c r="BT441" s="6"/>
      <c r="BU441" s="6"/>
      <c r="BV441" s="7" t="e">
        <f t="shared" si="40"/>
        <v>#DIV/0!</v>
      </c>
      <c r="BX441" s="5"/>
      <c r="BY441" s="8"/>
      <c r="BZ441" s="8"/>
      <c r="CA441" s="5"/>
      <c r="CB441" s="5"/>
      <c r="CC441" s="8"/>
      <c r="CD441" s="8"/>
      <c r="CE441" s="5"/>
      <c r="CF441" s="5"/>
      <c r="CG441" s="12"/>
      <c r="CH441" s="17"/>
      <c r="CI441" s="9" t="e">
        <f t="shared" si="41"/>
        <v>#DIV/0!</v>
      </c>
      <c r="CJ441" s="5"/>
      <c r="CL441" s="5"/>
      <c r="CM441" s="5"/>
      <c r="CP441" s="5"/>
      <c r="CT441" s="5"/>
    </row>
    <row r="442" spans="1:98" x14ac:dyDescent="0.25">
      <c r="A442" s="5" t="s">
        <v>485</v>
      </c>
      <c r="B442" s="5">
        <v>48.83934</v>
      </c>
      <c r="C442" s="5">
        <v>-12.071102</v>
      </c>
      <c r="D442" s="5">
        <v>1000000</v>
      </c>
      <c r="E442" s="5">
        <v>1</v>
      </c>
      <c r="F442" s="5">
        <v>110000</v>
      </c>
      <c r="G442" s="5">
        <v>1</v>
      </c>
      <c r="I442" s="5">
        <v>0</v>
      </c>
      <c r="J442" s="5">
        <v>0.25399192024260803</v>
      </c>
      <c r="K442" s="5">
        <v>6.0836357792968879E-2</v>
      </c>
      <c r="L442" s="6">
        <f>IF(Table1[[#This Row],[seagrass.mn.ssp126.2050]]="","",(Table1[[#This Row],[seagrass.sd.ssp126.2050]]/Table1[[#This Row],[seagrass.mn.ssp126.2050]])^-1)</f>
        <v>4.1750020786412527</v>
      </c>
      <c r="M442" s="6">
        <f>IF(Table1[[#This Row],[seagrass.weights.ssp126.2050]]="","",Table1[[#This Row],[seagrass.weights.ssp126.2050]]*Table1[[#This Row],[seagrass.mn.ssp126.2050]])</f>
        <v>1.0604167949709717</v>
      </c>
      <c r="N442" s="5">
        <v>0.3201368442710093</v>
      </c>
      <c r="O442" s="5">
        <v>3.931285321813819E-2</v>
      </c>
      <c r="P442" s="6">
        <f>IF(Table1[[#This Row],[corals.mn.ssp126.2050]]="","",(Table1[[#This Row],[corals.sd.ssp126.2050]]/Table1[[#This Row],[corals.mn.ssp126.2050]])^-1)</f>
        <v>8.1433123791509576</v>
      </c>
      <c r="Q442" s="6">
        <f>IF(Table1[[#This Row],[coral.weights.ssp126.2050]]="","",Table1[[#This Row],[coral.weights.ssp126.2050]]*Table1[[#This Row],[corals.mn.ssp126.2050]])</f>
        <v>2.6069743269744325</v>
      </c>
      <c r="T442" s="6" t="str">
        <f>IF(Table1[[#This Row],[mangrove.mn.ssp126.2050]]="","",(Table1[[#This Row],[mangrove.sd.ssp126.2050]]/Table1[[#This Row],[mangrove.mn.ssp126.2050]])^-1)</f>
        <v/>
      </c>
      <c r="U442" s="6" t="str">
        <f>IF(Table1[[#This Row],[mangrove.weights.ssp126.2050]]="","",Table1[[#This Row],[mangrove.weights.ssp126.2050]]*Table1[[#This Row],[mangrove.mn.ssp126.2050]])</f>
        <v/>
      </c>
      <c r="V442" s="7">
        <f t="shared" si="36"/>
        <v>0.29771858272586299</v>
      </c>
      <c r="W442" s="5">
        <v>0.25522582633977658</v>
      </c>
      <c r="X442" s="5">
        <v>6.2581364530279668E-2</v>
      </c>
      <c r="Y442" s="6">
        <f>IF(Table1[[#This Row],[seagrass.mn.ssp126.2100]]="", "", (Table1[[#This Row],[seagrass.sd.ssp126.2100]]/Table1[[#This Row],[seagrass.mn.ssp126.2100]])^-1)</f>
        <v>4.0783039528690193</v>
      </c>
      <c r="Z442" s="6">
        <f>IF(Table1[[#This Row],[seagrass.weights.ssp126.2100]]="","", Table1[[#This Row],[seagrass.weights.ssp126.2100]]*Table1[[#This Row],[seagrass.mn.ssp126.2100]])</f>
        <v>1.0408884964357727</v>
      </c>
      <c r="AA442" s="5">
        <v>0.32657509473334467</v>
      </c>
      <c r="AB442" s="5">
        <v>4.5007210019114077E-2</v>
      </c>
      <c r="AC442" s="6">
        <f>IF(Table1[[#This Row],[corals.mn.ssp126.2100]]="","",(Table1[[#This Row],[corals.sd.ssp126.2100]]/Table1[[#This Row],[corals.mn.ssp126.2100]])^-1)</f>
        <v>7.2560617419887112</v>
      </c>
      <c r="AD442" s="6">
        <f>IF( Table1[[#This Row],[Coral.weights.ssp126.2100]]="","", Table1[[#This Row],[Coral.weights.ssp126.2100]]*Table1[[#This Row],[corals.mn.ssp126.2100]])</f>
        <v>2.3696490507809616</v>
      </c>
      <c r="AG442" s="8" t="str">
        <f>IF(Table1[[#This Row],[mangrove.mn.ssp126.2100]]="","",(Table1[[#This Row],[mangrove.sd.ssp126.2100]]/Table1[[#This Row],[mangrove.mn.ssp126.2100]])^-1)</f>
        <v/>
      </c>
      <c r="AH442" s="6" t="str">
        <f>IF(Table1[[#This Row],[mangrove.weights.ssp126.2100]]="","",Table1[[#This Row],[mangrove.weights.ssp126.2100]]*Table1[[#This Row],[mangrove.mn.ssp126.2100]])</f>
        <v/>
      </c>
      <c r="AI442" s="7">
        <f t="shared" si="37"/>
        <v>0.30090237416321014</v>
      </c>
      <c r="AJ442" s="5">
        <v>0.21932766318404179</v>
      </c>
      <c r="AK442" s="5">
        <v>1.8647598147686351E-2</v>
      </c>
      <c r="AL442" s="6">
        <f>IF(Table1[[#This Row],[seagrass.mn.ssp245.2050]]="","",(Table1[[#This Row],[seagrass.sd.ssp245.2050]]/Table1[[#This Row],[seagrass.mn.ssp245.2050]])^-1)</f>
        <v>11.76171115695424</v>
      </c>
      <c r="AM442" s="6">
        <f>IF(Table1[[#This Row],[seagrass.weights.ssp245.2050]]="","",Table1[[#This Row],[seagrass.weights.ssp245.2050]]*Table1[[#This Row],[seagrass.mn.ssp245.2050]])</f>
        <v>2.5796686231004458</v>
      </c>
      <c r="AN442" s="5">
        <v>0.28721425621051722</v>
      </c>
      <c r="AO442" s="5">
        <v>1.065742164624593E-2</v>
      </c>
      <c r="AP442" s="6">
        <f>(Table1[[#This Row],[corals.sd.ssp245.2050]]/Table1[[#This Row],[corals.mn.ssp245.2050]])^-1</f>
        <v>26.94969437675277</v>
      </c>
      <c r="AQ442" s="6">
        <f>Table1[[#This Row],[coral.weights.ssp245.2050]]*Table1[[#This Row],[corals.mn.ssp245.2050]]</f>
        <v>7.7403364255198053</v>
      </c>
      <c r="AS442" s="5"/>
      <c r="AT442" s="8"/>
      <c r="AU442" s="8"/>
      <c r="AV442" s="7">
        <f t="shared" si="38"/>
        <v>0.26658822913661351</v>
      </c>
      <c r="AW442" s="5">
        <v>0.2006034266642448</v>
      </c>
      <c r="AX442" s="5">
        <v>1.466637390022129E-2</v>
      </c>
      <c r="AY442" s="6">
        <f>(Table1[[#This Row],[seagrass.sd.ssp245.2100]]/Table1[[#This Row],[seagrass.mn.ssp245.2100]])^-1</f>
        <v>13.677779390393015</v>
      </c>
      <c r="AZ442" s="6">
        <f>Table1[[#This Row],[seagrass.weights.ssp245.2100]]*Table1[[#This Row],[seagrass.mn.ssp245.2100]]</f>
        <v>2.743809414870424</v>
      </c>
      <c r="BA442" s="5">
        <v>0.28478364514087279</v>
      </c>
      <c r="BB442" s="5">
        <v>7.2200185067006796E-3</v>
      </c>
      <c r="BC442" s="8">
        <f>(Table1[[#This Row],[corals.sd.ssp245.2100]]/Table1[[#This Row],[corals.mn.ssp245.2100]])^-1</f>
        <v>39.443617059509442</v>
      </c>
      <c r="BD442" s="8">
        <f>Table1[[#This Row],[corals.weights.ssp245.2100]]*Table1[[#This Row],[corals.mn.ssp245.2100]]</f>
        <v>11.232897043747814</v>
      </c>
      <c r="BE442" s="5"/>
      <c r="BF442" s="5"/>
      <c r="BG442" s="6"/>
      <c r="BH442" s="6"/>
      <c r="BI442" s="7">
        <f t="shared" si="39"/>
        <v>0.26310879217566019</v>
      </c>
      <c r="BJ442" s="5">
        <v>0.1896132581112813</v>
      </c>
      <c r="BK442" s="5">
        <v>1.623272957514281E-2</v>
      </c>
      <c r="BL442" s="6">
        <f>(Table1[[#This Row],[seagrass.sd.ssp370.2050]]/Table1[[#This Row],[seagrass.mn.ssp370.2050]])^-1</f>
        <v>11.680922622011531</v>
      </c>
      <c r="BM442" s="6">
        <f>Table1[[#This Row],[seagrass.mn.ssp370.2050]]*Table1[[#This Row],[seagrass.weights.ssp370.2050]]</f>
        <v>2.214857796105377</v>
      </c>
      <c r="BN442" s="5">
        <v>0.26726688969736617</v>
      </c>
      <c r="BO442" s="5">
        <v>2.0367558770812062E-3</v>
      </c>
      <c r="BP442" s="6">
        <f>(Table1[[#This Row],[corals.sd.ssp370.2050]]/Table1[[#This Row],[corals.mn.ssp370.2050]])^-1</f>
        <v>131.22185761426437</v>
      </c>
      <c r="BQ442" s="6">
        <f>Table1[[#This Row],[corals.weights.ssp370.2050]]*Table1[[#This Row],[corals.mn.ssp370.2050]]</f>
        <v>35.071257744875084</v>
      </c>
      <c r="BR442" s="5"/>
      <c r="BS442" s="5"/>
      <c r="BT442" s="6"/>
      <c r="BU442" s="6"/>
      <c r="BV442" s="7">
        <f t="shared" si="40"/>
        <v>0.26091945502621772</v>
      </c>
      <c r="BW442" s="5">
        <v>0.1896132581112813</v>
      </c>
      <c r="BX442" s="5">
        <v>1.623272957514281E-2</v>
      </c>
      <c r="BY442" s="8">
        <f>(Table1[[#This Row],[seagrass.sd.ssp370.2100]]/Table1[[#This Row],[seagrass.mn.ssp370.2100]])^-1</f>
        <v>11.680922622011531</v>
      </c>
      <c r="BZ442" s="8">
        <f>Table1[[#This Row],[seagrass.imp.ssp370.2100]]*Table1[[#This Row],[seagrass.mn.ssp370.2100]]</f>
        <v>2.214857796105377</v>
      </c>
      <c r="CA442" s="5">
        <v>0.2672074162669269</v>
      </c>
      <c r="CB442" s="5">
        <v>6.1125236996684481E-3</v>
      </c>
      <c r="CC442" s="8">
        <f>(Table1[[#This Row],[corals.sd.ssp370.2100]]/Table1[[#This Row],[corals.mn.ssp370.2100]])^-1</f>
        <v>43.714745233858253</v>
      </c>
      <c r="CD442" s="8">
        <f>Table1[[#This Row],[corals.weights.ssp370.2100]]*Table1[[#This Row],[corals.mn.ssp370.2100]]</f>
        <v>11.680904126706221</v>
      </c>
      <c r="CE442" s="5"/>
      <c r="CF442" s="5"/>
      <c r="CG442" s="12"/>
      <c r="CH442" s="17"/>
      <c r="CI442" s="9">
        <f t="shared" si="41"/>
        <v>0.25084564300165196</v>
      </c>
      <c r="CJ442" s="5"/>
      <c r="CL442" s="5"/>
      <c r="CM442" s="5"/>
      <c r="CP442" s="5"/>
      <c r="CT442" s="5"/>
    </row>
    <row r="443" spans="1:98" x14ac:dyDescent="0.25">
      <c r="A443" s="5" t="s">
        <v>486</v>
      </c>
      <c r="B443" s="5">
        <v>49.08934</v>
      </c>
      <c r="C443" s="5">
        <v>-12.071102</v>
      </c>
      <c r="D443" s="5">
        <v>47980000</v>
      </c>
      <c r="E443" s="5">
        <v>1</v>
      </c>
      <c r="F443" s="5">
        <v>48700000</v>
      </c>
      <c r="G443" s="5">
        <v>1</v>
      </c>
      <c r="H443" s="5">
        <v>5210000</v>
      </c>
      <c r="I443" s="5">
        <v>1</v>
      </c>
      <c r="J443" s="5">
        <v>0.58286991187077097</v>
      </c>
      <c r="K443" s="5">
        <v>2.2982940287459671E-2</v>
      </c>
      <c r="L443" s="6">
        <f>IF(Table1[[#This Row],[seagrass.mn.ssp126.2050]]="","",(Table1[[#This Row],[seagrass.sd.ssp126.2050]]/Table1[[#This Row],[seagrass.mn.ssp126.2050]])^-1)</f>
        <v>25.360980996361288</v>
      </c>
      <c r="M443" s="6">
        <f>IF(Table1[[#This Row],[seagrass.weights.ssp126.2050]]="","",Table1[[#This Row],[seagrass.weights.ssp126.2050]]*Table1[[#This Row],[seagrass.mn.ssp126.2050]])</f>
        <v>14.782152758305401</v>
      </c>
      <c r="N443" s="5">
        <v>0.60202073183759053</v>
      </c>
      <c r="O443" s="5">
        <v>2.5999724781689382E-2</v>
      </c>
      <c r="P443" s="6">
        <f>IF(Table1[[#This Row],[corals.mn.ssp126.2050]]="","",(Table1[[#This Row],[corals.sd.ssp126.2050]]/Table1[[#This Row],[corals.mn.ssp126.2050]])^-1)</f>
        <v>23.154888634112421</v>
      </c>
      <c r="Q443" s="6">
        <f>IF(Table1[[#This Row],[coral.weights.ssp126.2050]]="","",Table1[[#This Row],[coral.weights.ssp126.2050]]*Table1[[#This Row],[corals.mn.ssp126.2050]])</f>
        <v>13.939723001126266</v>
      </c>
      <c r="R443" s="5">
        <v>0.60542377037518447</v>
      </c>
      <c r="S443" s="5">
        <v>8.6056232489279558E-2</v>
      </c>
      <c r="T443" s="6">
        <f>IF(Table1[[#This Row],[mangrove.mn.ssp126.2050]]="","",(Table1[[#This Row],[mangrove.sd.ssp126.2050]]/Table1[[#This Row],[mangrove.mn.ssp126.2050]])^-1)</f>
        <v>7.035211196941547</v>
      </c>
      <c r="U443" s="6">
        <f>IF(Table1[[#This Row],[mangrove.weights.ssp126.2050]]="","",Table1[[#This Row],[mangrove.weights.ssp126.2050]]*Table1[[#This Row],[mangrove.mn.ssp126.2050]])</f>
        <v>4.2592840882380658</v>
      </c>
      <c r="V443" s="7">
        <f t="shared" si="36"/>
        <v>0.59370869758834743</v>
      </c>
      <c r="W443" s="5">
        <v>0.59917877072535441</v>
      </c>
      <c r="X443" s="5">
        <v>8.7349938516915644E-3</v>
      </c>
      <c r="Y443" s="6">
        <f>IF(Table1[[#This Row],[seagrass.mn.ssp126.2100]]="", "", (Table1[[#This Row],[seagrass.sd.ssp126.2100]]/Table1[[#This Row],[seagrass.mn.ssp126.2100]])^-1)</f>
        <v>68.59521379162976</v>
      </c>
      <c r="Z443" s="6">
        <f>IF(Table1[[#This Row],[seagrass.weights.ssp126.2100]]="","", Table1[[#This Row],[seagrass.weights.ssp126.2100]]*Table1[[#This Row],[seagrass.mn.ssp126.2100]])</f>
        <v>41.100795877311597</v>
      </c>
      <c r="AA443" s="5">
        <v>0.62372456009450183</v>
      </c>
      <c r="AB443" s="5">
        <v>1.344462011341171E-2</v>
      </c>
      <c r="AC443" s="6">
        <f>IF(Table1[[#This Row],[corals.mn.ssp126.2100]]="","",(Table1[[#This Row],[corals.sd.ssp126.2100]]/Table1[[#This Row],[corals.mn.ssp126.2100]])^-1)</f>
        <v>46.392129701924716</v>
      </c>
      <c r="AD443" s="6">
        <f>IF( Table1[[#This Row],[Coral.weights.ssp126.2100]]="","", Table1[[#This Row],[Coral.weights.ssp126.2100]]*Table1[[#This Row],[corals.mn.ssp126.2100]])</f>
        <v>28.935910690180066</v>
      </c>
      <c r="AE443" s="5">
        <v>0.60362184983070999</v>
      </c>
      <c r="AF443" s="5">
        <v>8.478724027515247E-2</v>
      </c>
      <c r="AG443" s="8">
        <f>IF(Table1[[#This Row],[mangrove.mn.ssp126.2100]]="","",(Table1[[#This Row],[mangrove.sd.ssp126.2100]]/Table1[[#This Row],[mangrove.mn.ssp126.2100]])^-1)</f>
        <v>7.1192534144504513</v>
      </c>
      <c r="AH443" s="6">
        <f>IF(Table1[[#This Row],[mangrove.weights.ssp126.2100]]="","",Table1[[#This Row],[mangrove.weights.ssp126.2100]]*Table1[[#This Row],[mangrove.mn.ssp126.2100]])</f>
        <v>4.2973369154441796</v>
      </c>
      <c r="AI443" s="7">
        <f t="shared" si="37"/>
        <v>0.60876353420068763</v>
      </c>
      <c r="AJ443" s="5">
        <v>0.51348469888529558</v>
      </c>
      <c r="AK443" s="5">
        <v>4.1663688879019098E-2</v>
      </c>
      <c r="AL443" s="6">
        <f>IF(Table1[[#This Row],[seagrass.mn.ssp245.2050]]="","",(Table1[[#This Row],[seagrass.sd.ssp245.2050]]/Table1[[#This Row],[seagrass.mn.ssp245.2050]])^-1)</f>
        <v>12.324513568069461</v>
      </c>
      <c r="AM443" s="6">
        <f>IF(Table1[[#This Row],[seagrass.weights.ssp245.2050]]="","",Table1[[#This Row],[seagrass.weights.ssp245.2050]]*Table1[[#This Row],[seagrass.mn.ssp245.2050]])</f>
        <v>6.3284491384078869</v>
      </c>
      <c r="AN443" s="5">
        <v>0.52754503594881363</v>
      </c>
      <c r="AO443" s="5">
        <v>5.0463885178609787E-2</v>
      </c>
      <c r="AP443" s="6">
        <f>(Table1[[#This Row],[corals.sd.ssp245.2050]]/Table1[[#This Row],[corals.mn.ssp245.2050]])^-1</f>
        <v>10.453912418388766</v>
      </c>
      <c r="AQ443" s="6">
        <f>Table1[[#This Row],[coral.weights.ssp245.2050]]*Table1[[#This Row],[corals.mn.ssp245.2050]]</f>
        <v>5.5149096025646509</v>
      </c>
      <c r="AR443" s="5">
        <v>0.57047458512637172</v>
      </c>
      <c r="AS443" s="5">
        <v>0.10792941191583599</v>
      </c>
      <c r="AT443" s="8">
        <f>(Table1[[#This Row],[mangrove.sd.ssp245.2050]]/Table1[[#This Row],[mangrove.mn.ssp245.2050]])^-1</f>
        <v>5.2856267351037847</v>
      </c>
      <c r="AU443" s="8">
        <f>Table1[[#This Row],[mangrove.mn.ssp245.2050]]*Table1[[#This Row],[mangrove.weights.ssp245.2050]]</f>
        <v>3.0153157188411903</v>
      </c>
      <c r="AV443" s="7">
        <f t="shared" si="38"/>
        <v>0.52945576347202328</v>
      </c>
      <c r="AW443" s="5">
        <v>0.54710766967838365</v>
      </c>
      <c r="AX443" s="5">
        <v>1.167276093569912E-2</v>
      </c>
      <c r="AY443" s="6">
        <f>(Table1[[#This Row],[seagrass.sd.ssp245.2100]]/Table1[[#This Row],[seagrass.mn.ssp245.2100]])^-1</f>
        <v>46.870459584685705</v>
      </c>
      <c r="AZ443" s="6">
        <f>Table1[[#This Row],[seagrass.weights.ssp245.2100]]*Table1[[#This Row],[seagrass.mn.ssp245.2100]]</f>
        <v>25.643187920132256</v>
      </c>
      <c r="BA443" s="5">
        <v>0.56596293968901068</v>
      </c>
      <c r="BB443" s="5">
        <v>1.135907755244998E-2</v>
      </c>
      <c r="BC443" s="8">
        <f>(Table1[[#This Row],[corals.sd.ssp245.2100]]/Table1[[#This Row],[corals.mn.ssp245.2100]])^-1</f>
        <v>49.824727146698727</v>
      </c>
      <c r="BD443" s="8">
        <f>Table1[[#This Row],[corals.weights.ssp245.2100]]*Table1[[#This Row],[corals.mn.ssp245.2100]]</f>
        <v>28.198949045148463</v>
      </c>
      <c r="BE443" s="5">
        <v>0.57258397038168218</v>
      </c>
      <c r="BF443" s="5">
        <v>0.106547089310102</v>
      </c>
      <c r="BG443" s="6">
        <f>(Table1[[#This Row],[mangrove.sd.ssp245.2100]]/Table1[[#This Row],[mangrove.mn.ssp245.2100]])^-1</f>
        <v>5.3739991781023164</v>
      </c>
      <c r="BH443" s="6">
        <f>Table1[[#This Row],[mangrove.weights.ssp245.2100]]*Table1[[#This Row],[mangrove.mn.ssp245.2100]]</f>
        <v>3.0770657862257211</v>
      </c>
      <c r="BI443" s="7">
        <f t="shared" si="39"/>
        <v>0.55765314717001313</v>
      </c>
      <c r="BJ443" s="5">
        <v>0.45568472996566461</v>
      </c>
      <c r="BK443" s="5">
        <v>1.937322975661738E-3</v>
      </c>
      <c r="BL443" s="6">
        <f>(Table1[[#This Row],[seagrass.sd.ssp370.2050]]/Table1[[#This Row],[seagrass.mn.ssp370.2050]])^-1</f>
        <v>235.21360954799744</v>
      </c>
      <c r="BM443" s="6">
        <f>Table1[[#This Row],[seagrass.mn.ssp370.2050]]*Table1[[#This Row],[seagrass.weights.ssp370.2050]]</f>
        <v>107.18325015112849</v>
      </c>
      <c r="BN443" s="5">
        <v>0.47172291204999589</v>
      </c>
      <c r="BO443" s="5">
        <f>NonZeroMin!$C$17</f>
        <v>8.8537505761509139E-4</v>
      </c>
      <c r="BP443" s="6">
        <f>(Table1[[#This Row],[corals.sd.ssp370.2050]]/Table1[[#This Row],[corals.mn.ssp370.2050]])^-1</f>
        <v>532.79444456077397</v>
      </c>
      <c r="BQ443" s="6">
        <f>Table1[[#This Row],[corals.weights.ssp370.2050]]*Table1[[#This Row],[corals.mn.ssp370.2050]]</f>
        <v>251.3313469122684</v>
      </c>
      <c r="BR443" s="5">
        <v>0.58492546670214096</v>
      </c>
      <c r="BS443" s="5">
        <v>9.5606894926992064E-2</v>
      </c>
      <c r="BT443" s="6">
        <f>(Table1[[#This Row],[mangrove.sd.ssp370.2050]]/Table1[[#This Row],[mangrove.mn.ssp370.2050]])^-1</f>
        <v>6.1180259765658676</v>
      </c>
      <c r="BU443" s="6">
        <f>Table1[[#This Row],[mangrove.weights.ssp370.2050]]*Table1[[#This Row],[mangrove.mn.ssp370.2050]]</f>
        <v>3.5785891996386119</v>
      </c>
      <c r="BV443" s="7">
        <f t="shared" si="40"/>
        <v>0.46774446124217839</v>
      </c>
      <c r="BW443" s="5">
        <v>0.45637030881244972</v>
      </c>
      <c r="BX443" s="5">
        <v>9.6776807246205592E-4</v>
      </c>
      <c r="BY443" s="8">
        <f>(Table1[[#This Row],[seagrass.sd.ssp370.2100]]/Table1[[#This Row],[seagrass.mn.ssp370.2100]])^-1</f>
        <v>471.56991617983243</v>
      </c>
      <c r="BZ443" s="8">
        <f>Table1[[#This Row],[seagrass.imp.ssp370.2100]]*Table1[[#This Row],[seagrass.mn.ssp370.2100]]</f>
        <v>215.21050827365116</v>
      </c>
      <c r="CA443" s="5">
        <v>0.47108899753322081</v>
      </c>
      <c r="CB443" s="5">
        <v>8.9649050700858399E-4</v>
      </c>
      <c r="CC443" s="8">
        <f>(Table1[[#This Row],[corals.sd.ssp370.2100]]/Table1[[#This Row],[corals.mn.ssp370.2100]])^-1</f>
        <v>525.48130052726822</v>
      </c>
      <c r="CD443" s="8">
        <f>Table1[[#This Row],[corals.weights.ssp370.2100]]*Table1[[#This Row],[corals.mn.ssp370.2100]]</f>
        <v>247.54845908784392</v>
      </c>
      <c r="CE443" s="5">
        <v>0.57859077293931427</v>
      </c>
      <c r="CF443" s="5">
        <v>0.10575803602867941</v>
      </c>
      <c r="CG443" s="12">
        <f>(Table1[[#This Row],[mangrove.sd.ssp370.2100]]/Table1[[#This Row],[mangrove.mn.ssp370.2100]])^-1</f>
        <v>5.4708918079985178</v>
      </c>
      <c r="CH443" s="17">
        <f>Table1[[#This Row],[mangrove.weights.ssp370.2100]]*Table1[[#This Row],[mangrove.mn.ssp370.2100]]</f>
        <v>3.1654075198572249</v>
      </c>
      <c r="CI443" s="9">
        <f t="shared" si="41"/>
        <v>0.46475221935151451</v>
      </c>
      <c r="CJ443" s="5"/>
      <c r="CL443" s="5"/>
      <c r="CM443" s="5"/>
      <c r="CP443" s="5"/>
      <c r="CT443" s="5"/>
    </row>
    <row r="444" spans="1:98" x14ac:dyDescent="0.25">
      <c r="A444" s="5" t="s">
        <v>487</v>
      </c>
      <c r="B444" s="5">
        <v>49.33934</v>
      </c>
      <c r="C444" s="5">
        <v>-12.071102</v>
      </c>
      <c r="D444" s="5">
        <v>14520000</v>
      </c>
      <c r="E444" s="5">
        <v>1</v>
      </c>
      <c r="F444" s="5">
        <v>12690000</v>
      </c>
      <c r="G444" s="5">
        <v>1</v>
      </c>
      <c r="H444" s="5">
        <v>2400000</v>
      </c>
      <c r="I444" s="5">
        <v>1</v>
      </c>
      <c r="J444" s="5">
        <v>0.33741849994152617</v>
      </c>
      <c r="K444" s="5">
        <v>0.17881935826557879</v>
      </c>
      <c r="L444" s="6">
        <f>IF(Table1[[#This Row],[seagrass.mn.ssp126.2050]]="","",(Table1[[#This Row],[seagrass.sd.ssp126.2050]]/Table1[[#This Row],[seagrass.mn.ssp126.2050]])^-1)</f>
        <v>1.886923782828922</v>
      </c>
      <c r="M444" s="6">
        <f>IF(Table1[[#This Row],[seagrass.weights.ssp126.2050]]="","",Table1[[#This Row],[seagrass.weights.ssp126.2050]]*Table1[[#This Row],[seagrass.mn.ssp126.2050]])</f>
        <v>0.63668299230612502</v>
      </c>
      <c r="N444" s="5">
        <v>0.3312039105385437</v>
      </c>
      <c r="O444" s="5">
        <v>0.21122455250410241</v>
      </c>
      <c r="P444" s="6">
        <f>IF(Table1[[#This Row],[corals.mn.ssp126.2050]]="","",(Table1[[#This Row],[corals.sd.ssp126.2050]]/Table1[[#This Row],[corals.mn.ssp126.2050]])^-1)</f>
        <v>1.5680180481485979</v>
      </c>
      <c r="Q444" s="6">
        <f>IF(Table1[[#This Row],[coral.weights.ssp126.2050]]="","",Table1[[#This Row],[coral.weights.ssp126.2050]]*Table1[[#This Row],[corals.mn.ssp126.2050]])</f>
        <v>0.5193337093418301</v>
      </c>
      <c r="R444" s="5">
        <v>0.5830502290087497</v>
      </c>
      <c r="S444" s="5">
        <v>0.10704619699627491</v>
      </c>
      <c r="T444" s="6">
        <f>IF(Table1[[#This Row],[mangrove.mn.ssp126.2050]]="","",(Table1[[#This Row],[mangrove.sd.ssp126.2050]]/Table1[[#This Row],[mangrove.mn.ssp126.2050]])^-1)</f>
        <v>5.4467159541318333</v>
      </c>
      <c r="U444" s="6">
        <f>IF(Table1[[#This Row],[mangrove.weights.ssp126.2050]]="","",Table1[[#This Row],[mangrove.weights.ssp126.2050]]*Table1[[#This Row],[mangrove.mn.ssp126.2050]])</f>
        <v>3.175708984402176</v>
      </c>
      <c r="V444" s="7">
        <f t="shared" si="36"/>
        <v>0.48662010949198914</v>
      </c>
      <c r="W444" s="5">
        <v>0.33673985996465122</v>
      </c>
      <c r="X444" s="5">
        <v>0.17785961640631379</v>
      </c>
      <c r="Y444" s="6">
        <f>IF(Table1[[#This Row],[seagrass.mn.ssp126.2100]]="", "", (Table1[[#This Row],[seagrass.sd.ssp126.2100]]/Table1[[#This Row],[seagrass.mn.ssp126.2100]])^-1)</f>
        <v>1.8932901507860072</v>
      </c>
      <c r="Z444" s="6">
        <f>IF(Table1[[#This Row],[seagrass.weights.ssp126.2100]]="","", Table1[[#This Row],[seagrass.weights.ssp126.2100]]*Table1[[#This Row],[seagrass.mn.ssp126.2100]])</f>
        <v>0.63754626024813343</v>
      </c>
      <c r="AA444" s="5">
        <v>0.3243558629430115</v>
      </c>
      <c r="AB444" s="5">
        <v>0.21019948437892191</v>
      </c>
      <c r="AC444" s="6">
        <f>IF(Table1[[#This Row],[corals.mn.ssp126.2100]]="","",(Table1[[#This Row],[corals.sd.ssp126.2100]]/Table1[[#This Row],[corals.mn.ssp126.2100]])^-1)</f>
        <v>1.5430859114682816</v>
      </c>
      <c r="AD444" s="6">
        <f>IF( Table1[[#This Row],[Coral.weights.ssp126.2100]]="","", Table1[[#This Row],[Coral.weights.ssp126.2100]]*Table1[[#This Row],[corals.mn.ssp126.2100]])</f>
        <v>0.50050896240949794</v>
      </c>
      <c r="AE444" s="5">
        <v>0.58455936627413496</v>
      </c>
      <c r="AF444" s="5">
        <v>0.1071309309676193</v>
      </c>
      <c r="AG444" s="8">
        <f>IF(Table1[[#This Row],[mangrove.mn.ssp126.2100]]="","",(Table1[[#This Row],[mangrove.sd.ssp126.2100]]/Table1[[#This Row],[mangrove.mn.ssp126.2100]])^-1)</f>
        <v>5.4564947862799782</v>
      </c>
      <c r="AH444" s="6">
        <f>IF(Table1[[#This Row],[mangrove.weights.ssp126.2100]]="","",Table1[[#This Row],[mangrove.weights.ssp126.2100]]*Table1[[#This Row],[mangrove.mn.ssp126.2100]])</f>
        <v>3.1896451343459455</v>
      </c>
      <c r="AI444" s="7">
        <f t="shared" si="37"/>
        <v>0.48664828610626604</v>
      </c>
      <c r="AJ444" s="5">
        <v>0.37446367975132061</v>
      </c>
      <c r="AK444" s="5">
        <v>8.9331537186048707E-2</v>
      </c>
      <c r="AL444" s="6">
        <f>IF(Table1[[#This Row],[seagrass.mn.ssp245.2050]]="","",(Table1[[#This Row],[seagrass.sd.ssp245.2050]]/Table1[[#This Row],[seagrass.mn.ssp245.2050]])^-1)</f>
        <v>4.1918418908591475</v>
      </c>
      <c r="AM444" s="6">
        <f>IF(Table1[[#This Row],[seagrass.weights.ssp245.2050]]="","",Table1[[#This Row],[seagrass.weights.ssp245.2050]]*Table1[[#This Row],[seagrass.mn.ssp245.2050]])</f>
        <v>1.5696925393868499</v>
      </c>
      <c r="AN444" s="5">
        <v>0.36346837830209222</v>
      </c>
      <c r="AO444" s="5">
        <v>0.12226691917113899</v>
      </c>
      <c r="AP444" s="6">
        <f>(Table1[[#This Row],[corals.sd.ssp245.2050]]/Table1[[#This Row],[corals.mn.ssp245.2050]])^-1</f>
        <v>2.9727450463795497</v>
      </c>
      <c r="AQ444" s="6">
        <f>Table1[[#This Row],[coral.weights.ssp245.2050]]*Table1[[#This Row],[corals.mn.ssp245.2050]]</f>
        <v>1.0804988211131528</v>
      </c>
      <c r="AR444" s="5">
        <v>0.56617376848657319</v>
      </c>
      <c r="AS444" s="5">
        <v>0.1142298675861606</v>
      </c>
      <c r="AT444" s="8">
        <f>(Table1[[#This Row],[mangrove.sd.ssp245.2050]]/Table1[[#This Row],[mangrove.mn.ssp245.2050]])^-1</f>
        <v>4.9564424826066018</v>
      </c>
      <c r="AU444" s="8">
        <f>Table1[[#This Row],[mangrove.mn.ssp245.2050]]*Table1[[#This Row],[mangrove.weights.ssp245.2050]]</f>
        <v>2.8062077186643264</v>
      </c>
      <c r="AV444" s="7">
        <f t="shared" si="38"/>
        <v>0.45015970922657561</v>
      </c>
      <c r="AW444" s="5">
        <v>0.44379152583324022</v>
      </c>
      <c r="AX444" s="5">
        <v>1.8756853559807982E-2</v>
      </c>
      <c r="AY444" s="6">
        <f>(Table1[[#This Row],[seagrass.sd.ssp245.2100]]/Table1[[#This Row],[seagrass.mn.ssp245.2100]])^-1</f>
        <v>23.660233013931116</v>
      </c>
      <c r="AZ444" s="6">
        <f>Table1[[#This Row],[seagrass.weights.ssp245.2100]]*Table1[[#This Row],[seagrass.mn.ssp245.2100]]</f>
        <v>10.500210910822494</v>
      </c>
      <c r="BA444" s="5">
        <v>0.45757703046269621</v>
      </c>
      <c r="BB444" s="5">
        <v>1.8212316578465889E-2</v>
      </c>
      <c r="BC444" s="8">
        <f>(Table1[[#This Row],[corals.sd.ssp245.2100]]/Table1[[#This Row],[corals.mn.ssp245.2100]])^-1</f>
        <v>25.124592387315072</v>
      </c>
      <c r="BD444" s="8">
        <f>Table1[[#This Row],[corals.weights.ssp245.2100]]*Table1[[#This Row],[corals.mn.ssp245.2100]]</f>
        <v>11.496436376173294</v>
      </c>
      <c r="BE444" s="5">
        <v>0.56814941726783785</v>
      </c>
      <c r="BF444" s="5">
        <v>0.11269207039513141</v>
      </c>
      <c r="BG444" s="6">
        <f>(Table1[[#This Row],[mangrove.sd.ssp245.2100]]/Table1[[#This Row],[mangrove.mn.ssp245.2100]])^-1</f>
        <v>5.0416095407222494</v>
      </c>
      <c r="BH444" s="6">
        <f>Table1[[#This Row],[mangrove.weights.ssp245.2100]]*Table1[[#This Row],[mangrove.mn.ssp245.2100]]</f>
        <v>2.8643875226533178</v>
      </c>
      <c r="BI444" s="7">
        <f t="shared" si="39"/>
        <v>0.46187407426206806</v>
      </c>
      <c r="BJ444" s="5">
        <v>0.4062182512175031</v>
      </c>
      <c r="BK444" s="5">
        <v>5.3732310424216088E-3</v>
      </c>
      <c r="BL444" s="6">
        <f>(Table1[[#This Row],[seagrass.sd.ssp370.2050]]/Table1[[#This Row],[seagrass.mn.ssp370.2050]])^-1</f>
        <v>75.60036931418243</v>
      </c>
      <c r="BM444" s="6">
        <f>Table1[[#This Row],[seagrass.mn.ssp370.2050]]*Table1[[#This Row],[seagrass.weights.ssp370.2050]]</f>
        <v>30.71024981420457</v>
      </c>
      <c r="BN444" s="5">
        <v>0.44074325326744568</v>
      </c>
      <c r="BO444" s="5">
        <v>3.7367942409069761E-3</v>
      </c>
      <c r="BP444" s="6">
        <f>(Table1[[#This Row],[corals.sd.ssp370.2050]]/Table1[[#This Row],[corals.mn.ssp370.2050]])^-1</f>
        <v>117.94688838967774</v>
      </c>
      <c r="BQ444" s="6">
        <f>Table1[[#This Row],[corals.weights.ssp370.2050]]*Table1[[#This Row],[corals.mn.ssp370.2050]]</f>
        <v>51.98429530163888</v>
      </c>
      <c r="BR444" s="5">
        <v>0.577836423809857</v>
      </c>
      <c r="BS444" s="5">
        <v>0.1086845823034404</v>
      </c>
      <c r="BT444" s="6">
        <f>(Table1[[#This Row],[mangrove.sd.ssp370.2050]]/Table1[[#This Row],[mangrove.mn.ssp370.2050]])^-1</f>
        <v>5.3166365602489476</v>
      </c>
      <c r="BU444" s="6">
        <f>Table1[[#This Row],[mangrove.weights.ssp370.2050]]*Table1[[#This Row],[mangrove.mn.ssp370.2050]]</f>
        <v>3.0721462566709912</v>
      </c>
      <c r="BV444" s="7">
        <f t="shared" si="40"/>
        <v>0.43128337444005077</v>
      </c>
      <c r="BW444" s="5">
        <v>0.41001769932448151</v>
      </c>
      <c r="BX444" s="5">
        <f>NonZeroMin!$C$19</f>
        <v>9.4033807947367773E-4</v>
      </c>
      <c r="BY444" s="8">
        <f>(Table1[[#This Row],[seagrass.sd.ssp370.2100]]/Table1[[#This Row],[seagrass.mn.ssp370.2100]])^-1</f>
        <v>436.03221891638691</v>
      </c>
      <c r="BZ444" s="8">
        <f>Table1[[#This Row],[seagrass.imp.ssp370.2100]]*Table1[[#This Row],[seagrass.mn.ssp370.2100]]</f>
        <v>178.78092723144562</v>
      </c>
      <c r="CA444" s="5">
        <v>0.44404227186201828</v>
      </c>
      <c r="CB444" s="5">
        <v>9.2872259805866172E-4</v>
      </c>
      <c r="CC444" s="8">
        <f>(Table1[[#This Row],[corals.sd.ssp370.2100]]/Table1[[#This Row],[corals.mn.ssp370.2100]])^-1</f>
        <v>478.12153251166052</v>
      </c>
      <c r="CD444" s="8">
        <f>Table1[[#This Row],[corals.weights.ssp370.2100]]*Table1[[#This Row],[corals.mn.ssp370.2100]]</f>
        <v>212.30617152262758</v>
      </c>
      <c r="CE444" s="5">
        <v>0.57174477136204693</v>
      </c>
      <c r="CF444" s="5">
        <v>0.1106968175892451</v>
      </c>
      <c r="CG444" s="12">
        <f>(Table1[[#This Row],[mangrove.sd.ssp370.2100]]/Table1[[#This Row],[mangrove.mn.ssp370.2100]])^-1</f>
        <v>5.1649612320706462</v>
      </c>
      <c r="CH444" s="17">
        <f>Table1[[#This Row],[mangrove.weights.ssp370.2100]]*Table1[[#This Row],[mangrove.mn.ssp370.2100]]</f>
        <v>2.9530395787240677</v>
      </c>
      <c r="CI444" s="9">
        <f t="shared" si="41"/>
        <v>0.42862190544627593</v>
      </c>
      <c r="CJ444" s="5"/>
      <c r="CL444" s="5"/>
      <c r="CM444" s="5"/>
      <c r="CP444" s="5"/>
      <c r="CT444" s="5"/>
    </row>
    <row r="445" spans="1:98" x14ac:dyDescent="0.25">
      <c r="A445" s="5" t="s">
        <v>488</v>
      </c>
      <c r="B445" s="5">
        <v>49.58934</v>
      </c>
      <c r="C445" s="5">
        <v>-12.071102</v>
      </c>
      <c r="E445" s="5">
        <v>0</v>
      </c>
      <c r="G445" s="5">
        <v>0</v>
      </c>
      <c r="I445" s="5">
        <v>0</v>
      </c>
      <c r="L445" s="6" t="str">
        <f>IF(Table1[[#This Row],[seagrass.mn.ssp126.2050]]="","",(Table1[[#This Row],[seagrass.sd.ssp126.2050]]/Table1[[#This Row],[seagrass.mn.ssp126.2050]])^-1)</f>
        <v/>
      </c>
      <c r="M445" s="6" t="str">
        <f>IF(Table1[[#This Row],[seagrass.weights.ssp126.2050]]="","",Table1[[#This Row],[seagrass.weights.ssp126.2050]]*Table1[[#This Row],[seagrass.mn.ssp126.2050]])</f>
        <v/>
      </c>
      <c r="P445" s="6" t="str">
        <f>IF(Table1[[#This Row],[corals.mn.ssp126.2050]]="","",(Table1[[#This Row],[corals.sd.ssp126.2050]]/Table1[[#This Row],[corals.mn.ssp126.2050]])^-1)</f>
        <v/>
      </c>
      <c r="Q445" s="6" t="str">
        <f>IF(Table1[[#This Row],[coral.weights.ssp126.2050]]="","",Table1[[#This Row],[coral.weights.ssp126.2050]]*Table1[[#This Row],[corals.mn.ssp126.2050]])</f>
        <v/>
      </c>
      <c r="T445" s="6" t="str">
        <f>IF(Table1[[#This Row],[mangrove.mn.ssp126.2050]]="","",(Table1[[#This Row],[mangrove.sd.ssp126.2050]]/Table1[[#This Row],[mangrove.mn.ssp126.2050]])^-1)</f>
        <v/>
      </c>
      <c r="U445" s="6" t="str">
        <f>IF(Table1[[#This Row],[mangrove.weights.ssp126.2050]]="","",Table1[[#This Row],[mangrove.weights.ssp126.2050]]*Table1[[#This Row],[mangrove.mn.ssp126.2050]])</f>
        <v/>
      </c>
      <c r="V445" s="7" t="e">
        <f t="shared" si="36"/>
        <v>#DIV/0!</v>
      </c>
      <c r="Y445" s="6" t="str">
        <f>IF(Table1[[#This Row],[seagrass.mn.ssp126.2100]]="", "", (Table1[[#This Row],[seagrass.sd.ssp126.2100]]/Table1[[#This Row],[seagrass.mn.ssp126.2100]])^-1)</f>
        <v/>
      </c>
      <c r="Z445" s="6" t="str">
        <f>IF(Table1[[#This Row],[seagrass.weights.ssp126.2100]]="","", Table1[[#This Row],[seagrass.weights.ssp126.2100]]*Table1[[#This Row],[seagrass.mn.ssp126.2100]])</f>
        <v/>
      </c>
      <c r="AC445" s="6" t="str">
        <f>IF(Table1[[#This Row],[corals.mn.ssp126.2100]]="","",(Table1[[#This Row],[corals.sd.ssp126.2100]]/Table1[[#This Row],[corals.mn.ssp126.2100]])^-1)</f>
        <v/>
      </c>
      <c r="AD445" s="6" t="str">
        <f>IF( Table1[[#This Row],[Coral.weights.ssp126.2100]]="","", Table1[[#This Row],[Coral.weights.ssp126.2100]]*Table1[[#This Row],[corals.mn.ssp126.2100]])</f>
        <v/>
      </c>
      <c r="AG445" s="8" t="str">
        <f>IF(Table1[[#This Row],[mangrove.mn.ssp126.2100]]="","",(Table1[[#This Row],[mangrove.sd.ssp126.2100]]/Table1[[#This Row],[mangrove.mn.ssp126.2100]])^-1)</f>
        <v/>
      </c>
      <c r="AH445" s="6" t="str">
        <f>IF(Table1[[#This Row],[mangrove.weights.ssp126.2100]]="","",Table1[[#This Row],[mangrove.weights.ssp126.2100]]*Table1[[#This Row],[mangrove.mn.ssp126.2100]])</f>
        <v/>
      </c>
      <c r="AI445" s="7" t="e">
        <f t="shared" si="37"/>
        <v>#DIV/0!</v>
      </c>
      <c r="AL445" s="6" t="str">
        <f>IF(Table1[[#This Row],[seagrass.mn.ssp245.2050]]="","",(Table1[[#This Row],[seagrass.sd.ssp245.2050]]/Table1[[#This Row],[seagrass.mn.ssp245.2050]])^-1)</f>
        <v/>
      </c>
      <c r="AM445" s="6" t="str">
        <f>IF(Table1[[#This Row],[seagrass.weights.ssp245.2050]]="","",Table1[[#This Row],[seagrass.weights.ssp245.2050]]*Table1[[#This Row],[seagrass.mn.ssp245.2050]])</f>
        <v/>
      </c>
      <c r="AS445" s="5"/>
      <c r="AT445" s="8"/>
      <c r="AU445" s="8"/>
      <c r="AV445" s="7" t="e">
        <f t="shared" si="38"/>
        <v>#DIV/0!</v>
      </c>
      <c r="AX445" s="5"/>
      <c r="AY445" s="6"/>
      <c r="AZ445" s="6"/>
      <c r="BB445" s="5"/>
      <c r="BC445" s="8"/>
      <c r="BD445" s="8"/>
      <c r="BE445" s="5"/>
      <c r="BF445" s="5"/>
      <c r="BG445" s="6"/>
      <c r="BH445" s="6"/>
      <c r="BI445" s="7" t="e">
        <f t="shared" si="39"/>
        <v>#DIV/0!</v>
      </c>
      <c r="BK445" s="5"/>
      <c r="BL445" s="6"/>
      <c r="BM445" s="6"/>
      <c r="BO445" s="5"/>
      <c r="BP445" s="6"/>
      <c r="BQ445" s="6"/>
      <c r="BR445" s="5"/>
      <c r="BS445" s="5"/>
      <c r="BT445" s="6"/>
      <c r="BU445" s="6"/>
      <c r="BV445" s="7" t="e">
        <f t="shared" si="40"/>
        <v>#DIV/0!</v>
      </c>
      <c r="BX445" s="5"/>
      <c r="BY445" s="8"/>
      <c r="BZ445" s="8"/>
      <c r="CA445" s="5"/>
      <c r="CB445" s="5"/>
      <c r="CC445" s="8"/>
      <c r="CD445" s="8"/>
      <c r="CE445" s="5"/>
      <c r="CF445" s="5"/>
      <c r="CG445" s="12"/>
      <c r="CH445" s="17"/>
      <c r="CI445" s="9" t="e">
        <f t="shared" si="41"/>
        <v>#DIV/0!</v>
      </c>
      <c r="CJ445" s="5"/>
      <c r="CL445" s="5"/>
      <c r="CM445" s="5"/>
      <c r="CP445" s="5"/>
      <c r="CT445" s="5"/>
    </row>
    <row r="446" spans="1:98" x14ac:dyDescent="0.25">
      <c r="A446" s="5" t="s">
        <v>489</v>
      </c>
      <c r="B446" s="5">
        <v>40.33934</v>
      </c>
      <c r="C446" s="5">
        <v>-12.071102</v>
      </c>
      <c r="E446" s="5">
        <v>0</v>
      </c>
      <c r="G446" s="5">
        <v>0</v>
      </c>
      <c r="H446" s="5">
        <v>30000</v>
      </c>
      <c r="I446" s="5">
        <v>1</v>
      </c>
      <c r="L446" s="6" t="str">
        <f>IF(Table1[[#This Row],[seagrass.mn.ssp126.2050]]="","",(Table1[[#This Row],[seagrass.sd.ssp126.2050]]/Table1[[#This Row],[seagrass.mn.ssp126.2050]])^-1)</f>
        <v/>
      </c>
      <c r="M446" s="6" t="str">
        <f>IF(Table1[[#This Row],[seagrass.weights.ssp126.2050]]="","",Table1[[#This Row],[seagrass.weights.ssp126.2050]]*Table1[[#This Row],[seagrass.mn.ssp126.2050]])</f>
        <v/>
      </c>
      <c r="P446" s="6" t="str">
        <f>IF(Table1[[#This Row],[corals.mn.ssp126.2050]]="","",(Table1[[#This Row],[corals.sd.ssp126.2050]]/Table1[[#This Row],[corals.mn.ssp126.2050]])^-1)</f>
        <v/>
      </c>
      <c r="Q446" s="6" t="str">
        <f>IF(Table1[[#This Row],[coral.weights.ssp126.2050]]="","",Table1[[#This Row],[coral.weights.ssp126.2050]]*Table1[[#This Row],[corals.mn.ssp126.2050]])</f>
        <v/>
      </c>
      <c r="R446" s="5">
        <v>0.40567581611557513</v>
      </c>
      <c r="S446" s="5">
        <v>0.1736278791302891</v>
      </c>
      <c r="T446" s="6">
        <f>IF(Table1[[#This Row],[mangrove.mn.ssp126.2050]]="","",(Table1[[#This Row],[mangrove.sd.ssp126.2050]]/Table1[[#This Row],[mangrove.mn.ssp126.2050]])^-1)</f>
        <v>2.3364670359830804</v>
      </c>
      <c r="U446" s="6">
        <f>IF(Table1[[#This Row],[mangrove.weights.ssp126.2050]]="","",Table1[[#This Row],[mangrove.weights.ssp126.2050]]*Table1[[#This Row],[mangrove.mn.ssp126.2050]])</f>
        <v>0.94784817164957491</v>
      </c>
      <c r="V446" s="7">
        <f t="shared" si="36"/>
        <v>0.40567581611557513</v>
      </c>
      <c r="Y446" s="6" t="str">
        <f>IF(Table1[[#This Row],[seagrass.mn.ssp126.2100]]="", "", (Table1[[#This Row],[seagrass.sd.ssp126.2100]]/Table1[[#This Row],[seagrass.mn.ssp126.2100]])^-1)</f>
        <v/>
      </c>
      <c r="Z446" s="6" t="str">
        <f>IF(Table1[[#This Row],[seagrass.weights.ssp126.2100]]="","", Table1[[#This Row],[seagrass.weights.ssp126.2100]]*Table1[[#This Row],[seagrass.mn.ssp126.2100]])</f>
        <v/>
      </c>
      <c r="AC446" s="6" t="str">
        <f>IF(Table1[[#This Row],[corals.mn.ssp126.2100]]="","",(Table1[[#This Row],[corals.sd.ssp126.2100]]/Table1[[#This Row],[corals.mn.ssp126.2100]])^-1)</f>
        <v/>
      </c>
      <c r="AD446" s="6" t="str">
        <f>IF( Table1[[#This Row],[Coral.weights.ssp126.2100]]="","", Table1[[#This Row],[Coral.weights.ssp126.2100]]*Table1[[#This Row],[corals.mn.ssp126.2100]])</f>
        <v/>
      </c>
      <c r="AE446" s="5">
        <v>0.40304347582699362</v>
      </c>
      <c r="AF446" s="5">
        <v>0.1779222779918862</v>
      </c>
      <c r="AG446" s="8">
        <f>IF(Table1[[#This Row],[mangrove.mn.ssp126.2100]]="","",(Table1[[#This Row],[mangrove.sd.ssp126.2100]]/Table1[[#This Row],[mangrove.mn.ssp126.2100]])^-1)</f>
        <v>2.2652783022785581</v>
      </c>
      <c r="AH446" s="6">
        <f>IF(Table1[[#This Row],[mangrove.weights.ssp126.2100]]="","",Table1[[#This Row],[mangrove.weights.ssp126.2100]]*Table1[[#This Row],[mangrove.mn.ssp126.2100]])</f>
        <v>0.91300564066582124</v>
      </c>
      <c r="AI446" s="7">
        <f t="shared" si="37"/>
        <v>0.40304347582699362</v>
      </c>
      <c r="AL446" s="6" t="str">
        <f>IF(Table1[[#This Row],[seagrass.mn.ssp245.2050]]="","",(Table1[[#This Row],[seagrass.sd.ssp245.2050]]/Table1[[#This Row],[seagrass.mn.ssp245.2050]])^-1)</f>
        <v/>
      </c>
      <c r="AM446" s="6" t="str">
        <f>IF(Table1[[#This Row],[seagrass.weights.ssp245.2050]]="","",Table1[[#This Row],[seagrass.weights.ssp245.2050]]*Table1[[#This Row],[seagrass.mn.ssp245.2050]])</f>
        <v/>
      </c>
      <c r="AR446" s="5">
        <v>0.42685685047258859</v>
      </c>
      <c r="AS446" s="5">
        <v>0.20966532220494399</v>
      </c>
      <c r="AT446" s="8">
        <f>(Table1[[#This Row],[mangrove.sd.ssp245.2050]]/Table1[[#This Row],[mangrove.mn.ssp245.2050]])^-1</f>
        <v>2.0358962845336142</v>
      </c>
      <c r="AU446" s="8">
        <f>Table1[[#This Row],[mangrove.mn.ssp245.2050]]*Table1[[#This Row],[mangrove.weights.ssp245.2050]]</f>
        <v>0.86903627590486365</v>
      </c>
      <c r="AV446" s="7">
        <f t="shared" si="38"/>
        <v>0.42685685047258859</v>
      </c>
      <c r="AX446" s="5"/>
      <c r="AY446" s="6"/>
      <c r="AZ446" s="6"/>
      <c r="BB446" s="5"/>
      <c r="BC446" s="8"/>
      <c r="BD446" s="8"/>
      <c r="BE446" s="5">
        <v>0.41931696242563288</v>
      </c>
      <c r="BF446" s="5">
        <v>0.23005992660612551</v>
      </c>
      <c r="BG446" s="6">
        <f>(Table1[[#This Row],[mangrove.sd.ssp245.2100]]/Table1[[#This Row],[mangrove.mn.ssp245.2100]])^-1</f>
        <v>1.8226423376354683</v>
      </c>
      <c r="BH446" s="6">
        <f>Table1[[#This Row],[mangrove.weights.ssp245.2100]]*Table1[[#This Row],[mangrove.mn.ssp245.2100]]</f>
        <v>0.76426484860565935</v>
      </c>
      <c r="BI446" s="7">
        <f t="shared" si="39"/>
        <v>0.41931696242563288</v>
      </c>
      <c r="BK446" s="5"/>
      <c r="BL446" s="6"/>
      <c r="BM446" s="6"/>
      <c r="BO446" s="5"/>
      <c r="BP446" s="6"/>
      <c r="BQ446" s="6"/>
      <c r="BR446" s="5">
        <v>0.47446829714860572</v>
      </c>
      <c r="BS446" s="5">
        <v>0.24114256776906259</v>
      </c>
      <c r="BT446" s="6">
        <f>(Table1[[#This Row],[mangrove.sd.ssp370.2050]]/Table1[[#This Row],[mangrove.mn.ssp370.2050]])^-1</f>
        <v>1.9675841620920058</v>
      </c>
      <c r="BU446" s="6">
        <f>Table1[[#This Row],[mangrove.weights.ssp370.2050]]*Table1[[#This Row],[mangrove.mn.ssp370.2050]]</f>
        <v>0.9335563068843602</v>
      </c>
      <c r="BV446" s="7">
        <f t="shared" si="40"/>
        <v>0.47446829714860572</v>
      </c>
      <c r="BX446" s="5"/>
      <c r="BY446" s="8"/>
      <c r="BZ446" s="8"/>
      <c r="CA446" s="5"/>
      <c r="CB446" s="5"/>
      <c r="CC446" s="8"/>
      <c r="CD446" s="8"/>
      <c r="CE446" s="5">
        <v>0.4563731712372327</v>
      </c>
      <c r="CF446" s="5">
        <v>0.2180796284773546</v>
      </c>
      <c r="CG446" s="12">
        <f>(Table1[[#This Row],[mangrove.sd.ssp370.2100]]/Table1[[#This Row],[mangrove.mn.ssp370.2100]])^-1</f>
        <v>2.0926905205390263</v>
      </c>
      <c r="CH446" s="17">
        <f>Table1[[#This Row],[mangrove.weights.ssp370.2100]]*Table1[[#This Row],[mangrove.mn.ssp370.2100]]</f>
        <v>0.95504780927649069</v>
      </c>
      <c r="CI446" s="9">
        <f t="shared" si="41"/>
        <v>0.4563731712372327</v>
      </c>
      <c r="CJ446" s="5"/>
      <c r="CL446" s="5"/>
      <c r="CM446" s="5"/>
      <c r="CP446" s="5"/>
      <c r="CT446" s="5"/>
    </row>
    <row r="447" spans="1:98" x14ac:dyDescent="0.25">
      <c r="A447" s="5" t="s">
        <v>490</v>
      </c>
      <c r="B447" s="5">
        <v>40.58934</v>
      </c>
      <c r="C447" s="5">
        <v>-12.071102</v>
      </c>
      <c r="D447" s="5">
        <v>33150000</v>
      </c>
      <c r="E447" s="5">
        <v>1</v>
      </c>
      <c r="F447" s="5">
        <v>22060000</v>
      </c>
      <c r="G447" s="5">
        <v>1</v>
      </c>
      <c r="H447" s="5">
        <v>190000</v>
      </c>
      <c r="I447" s="5">
        <v>1</v>
      </c>
      <c r="J447" s="5">
        <v>0.71593715327597662</v>
      </c>
      <c r="K447" s="28">
        <f>NonZeroMin!$C$2</f>
        <v>9.6277348665939669E-4</v>
      </c>
      <c r="L447" s="6">
        <f>IF(Table1[[#This Row],[seagrass.mn.ssp126.2050]]="","",(Table1[[#This Row],[seagrass.sd.ssp126.2050]]/Table1[[#This Row],[seagrass.mn.ssp126.2050]])^-1)</f>
        <v>743.61951507422009</v>
      </c>
      <c r="M447" s="6">
        <f>IF(Table1[[#This Row],[seagrass.weights.ssp126.2050]]="","",Table1[[#This Row],[seagrass.weights.ssp126.2050]]*Table1[[#This Row],[seagrass.mn.ssp126.2050]])</f>
        <v>532.38483874269934</v>
      </c>
      <c r="N447" s="5">
        <v>0.72032167890550758</v>
      </c>
      <c r="O447" s="5">
        <f>NonZeroMin!$C$3</f>
        <v>8.8608041434714289E-4</v>
      </c>
      <c r="P447" s="6">
        <f>IF(Table1[[#This Row],[corals.mn.ssp126.2050]]="","",(Table1[[#This Row],[corals.sd.ssp126.2050]]/Table1[[#This Row],[corals.mn.ssp126.2050]])^-1)</f>
        <v>812.93036979745796</v>
      </c>
      <c r="Q447" s="6">
        <f>IF(Table1[[#This Row],[coral.weights.ssp126.2050]]="","",Table1[[#This Row],[coral.weights.ssp126.2050]]*Table1[[#This Row],[corals.mn.ssp126.2050]])</f>
        <v>585.57136880578003</v>
      </c>
      <c r="R447" s="5">
        <v>0.44252084914362388</v>
      </c>
      <c r="S447" s="5">
        <v>0.1166728364896182</v>
      </c>
      <c r="T447" s="6">
        <f>IF(Table1[[#This Row],[mangrove.mn.ssp126.2050]]="","",(Table1[[#This Row],[mangrove.sd.ssp126.2050]]/Table1[[#This Row],[mangrove.mn.ssp126.2050]])^-1)</f>
        <v>3.792835268755983</v>
      </c>
      <c r="U447" s="6">
        <f>IF(Table1[[#This Row],[mangrove.weights.ssp126.2050]]="","",Table1[[#This Row],[mangrove.weights.ssp126.2050]]*Table1[[#This Row],[mangrove.mn.ssp126.2050]])</f>
        <v>1.6784086837917824</v>
      </c>
      <c r="V447" s="7">
        <f t="shared" si="36"/>
        <v>0.71755685579864259</v>
      </c>
      <c r="W447" s="5">
        <v>0.71593715327597662</v>
      </c>
      <c r="X447" s="5">
        <f>NonZeroMin!$C$5</f>
        <v>9.4124857450742275E-4</v>
      </c>
      <c r="Y447" s="6">
        <f>IF(Table1[[#This Row],[seagrass.mn.ssp126.2100]]="", "", (Table1[[#This Row],[seagrass.sd.ssp126.2100]]/Table1[[#This Row],[seagrass.mn.ssp126.2100]])^-1)</f>
        <v>760.62495356302998</v>
      </c>
      <c r="Z447" s="6">
        <f>IF(Table1[[#This Row],[seagrass.weights.ssp126.2100]]="","", Table1[[#This Row],[seagrass.weights.ssp126.2100]]*Table1[[#This Row],[seagrass.mn.ssp126.2100]])</f>
        <v>544.55966396458757</v>
      </c>
      <c r="AA447" s="5">
        <v>0.72032167890550758</v>
      </c>
      <c r="AB447" s="5">
        <f>NonZeroMin!$C$6</f>
        <v>9.0900273914041208E-4</v>
      </c>
      <c r="AC447" s="6">
        <f>IF(Table1[[#This Row],[corals.mn.ssp126.2100]]="","",(Table1[[#This Row],[corals.sd.ssp126.2100]]/Table1[[#This Row],[corals.mn.ssp126.2100]])^-1)</f>
        <v>792.43070222942492</v>
      </c>
      <c r="AD447" s="6">
        <f>IF( Table1[[#This Row],[Coral.weights.ssp126.2100]]="","", Table1[[#This Row],[Coral.weights.ssp126.2100]]*Table1[[#This Row],[corals.mn.ssp126.2100]])</f>
        <v>570.80501384616969</v>
      </c>
      <c r="AE447" s="5">
        <v>0.44158641168667562</v>
      </c>
      <c r="AF447" s="5">
        <v>0.11906618345187921</v>
      </c>
      <c r="AG447" s="8">
        <f>IF(Table1[[#This Row],[mangrove.mn.ssp126.2100]]="","",(Table1[[#This Row],[mangrove.sd.ssp126.2100]]/Table1[[#This Row],[mangrove.mn.ssp126.2100]])^-1)</f>
        <v>3.7087475123878768</v>
      </c>
      <c r="AH447" s="6">
        <f>IF(Table1[[#This Row],[mangrove.weights.ssp126.2100]]="","",Table1[[#This Row],[mangrove.weights.ssp126.2100]]*Table1[[#This Row],[mangrove.mn.ssp126.2100]])</f>
        <v>1.6377325058472469</v>
      </c>
      <c r="AI447" s="7">
        <f t="shared" si="37"/>
        <v>0.7175153850803172</v>
      </c>
      <c r="AJ447" s="5">
        <v>0.71593715327597662</v>
      </c>
      <c r="AK447" s="5">
        <f>NonZeroMin!$C$9</f>
        <v>9.4246577305150765E-4</v>
      </c>
      <c r="AL447" s="6">
        <f>IF(Table1[[#This Row],[seagrass.mn.ssp245.2050]]="","",(Table1[[#This Row],[seagrass.sd.ssp245.2050]]/Table1[[#This Row],[seagrass.mn.ssp245.2050]])^-1)</f>
        <v>759.64260320873132</v>
      </c>
      <c r="AM447" s="6">
        <f>IF(Table1[[#This Row],[seagrass.weights.ssp245.2050]]="","",Table1[[#This Row],[seagrass.weights.ssp245.2050]]*Table1[[#This Row],[seagrass.mn.ssp245.2050]])</f>
        <v>543.85636284841132</v>
      </c>
      <c r="AN447" s="5">
        <v>0.72032167890550758</v>
      </c>
      <c r="AO447" s="5">
        <f>NonZeroMin!$C$10</f>
        <v>8.871730941705804E-4</v>
      </c>
      <c r="AP447" s="6">
        <f>(Table1[[#This Row],[corals.sd.ssp245.2050]]/Table1[[#This Row],[corals.mn.ssp245.2050]])^-1</f>
        <v>811.92913044656473</v>
      </c>
      <c r="AQ447" s="6">
        <f>Table1[[#This Row],[coral.weights.ssp245.2050]]*Table1[[#This Row],[corals.mn.ssp245.2050]]</f>
        <v>584.85015439555832</v>
      </c>
      <c r="AR447" s="5">
        <v>0.46045200915902551</v>
      </c>
      <c r="AS447" s="5">
        <v>0.14460750640574541</v>
      </c>
      <c r="AT447" s="8">
        <f>(Table1[[#This Row],[mangrove.sd.ssp245.2050]]/Table1[[#This Row],[mangrove.mn.ssp245.2050]])^-1</f>
        <v>3.1841501219658075</v>
      </c>
      <c r="AU447" s="8">
        <f>Table1[[#This Row],[mangrove.mn.ssp245.2050]]*Table1[[#This Row],[mangrove.weights.ssp245.2050]]</f>
        <v>1.4661483211231121</v>
      </c>
      <c r="AV447" s="7">
        <f t="shared" si="38"/>
        <v>0.71768118297435601</v>
      </c>
      <c r="AW447" s="5">
        <v>0.71593715327597662</v>
      </c>
      <c r="AX447" s="5">
        <f>NonZeroMin!$C$12</f>
        <v>9.4048968592101831E-4</v>
      </c>
      <c r="AY447" s="6">
        <f>(Table1[[#This Row],[seagrass.sd.ssp245.2100]]/Table1[[#This Row],[seagrass.mn.ssp245.2100]])^-1</f>
        <v>761.2387078704237</v>
      </c>
      <c r="AZ447" s="6">
        <f>Table1[[#This Row],[seagrass.weights.ssp245.2100]]*Table1[[#This Row],[seagrass.mn.ssp245.2100]]</f>
        <v>544.99907347623389</v>
      </c>
      <c r="BA447" s="5">
        <v>0.72032167890550758</v>
      </c>
      <c r="BB447" s="5">
        <f>NonZeroMin!$C$13</f>
        <v>8.8505487379242798E-4</v>
      </c>
      <c r="BC447" s="8">
        <f>(Table1[[#This Row],[corals.sd.ssp245.2100]]/Table1[[#This Row],[corals.mn.ssp245.2100]])^-1</f>
        <v>813.87233745062076</v>
      </c>
      <c r="BD447" s="8">
        <f>Table1[[#This Row],[corals.weights.ssp245.2100]]*Table1[[#This Row],[corals.mn.ssp245.2100]]</f>
        <v>586.24988852718093</v>
      </c>
      <c r="BE447" s="5">
        <v>0.45540254689949938</v>
      </c>
      <c r="BF447" s="5">
        <v>0.16503759426425579</v>
      </c>
      <c r="BG447" s="6">
        <f>(Table1[[#This Row],[mangrove.sd.ssp245.2100]]/Table1[[#This Row],[mangrove.mn.ssp245.2100]])^-1</f>
        <v>2.7593867259741769</v>
      </c>
      <c r="BH447" s="6">
        <f>Table1[[#This Row],[mangrove.weights.ssp245.2100]]*Table1[[#This Row],[mangrove.mn.ssp245.2100]]</f>
        <v>1.2566317428893112</v>
      </c>
      <c r="BI447" s="7">
        <f t="shared" si="39"/>
        <v>0.71774308634269202</v>
      </c>
      <c r="BJ447" s="5">
        <v>0.71593715327597662</v>
      </c>
      <c r="BK447" s="5">
        <f>NonZeroMin!$C$16</f>
        <v>9.4033807947367773E-4</v>
      </c>
      <c r="BL447" s="6">
        <f>(Table1[[#This Row],[seagrass.sd.ssp370.2050]]/Table1[[#This Row],[seagrass.mn.ssp370.2050]])^-1</f>
        <v>761.36143893768303</v>
      </c>
      <c r="BM447" s="6">
        <f>Table1[[#This Row],[seagrass.mn.ssp370.2050]]*Table1[[#This Row],[seagrass.weights.ssp370.2050]]</f>
        <v>545.08694120714608</v>
      </c>
      <c r="BN447" s="5">
        <v>0.72032167890550758</v>
      </c>
      <c r="BO447" s="5">
        <f>NonZeroMin!$C$17</f>
        <v>8.8537505761509139E-4</v>
      </c>
      <c r="BP447" s="6">
        <f>(Table1[[#This Row],[corals.sd.ssp370.2050]]/Table1[[#This Row],[corals.mn.ssp370.2050]])^-1</f>
        <v>813.57801161218254</v>
      </c>
      <c r="BQ447" s="6">
        <f>Table1[[#This Row],[corals.weights.ssp370.2050]]*Table1[[#This Row],[corals.mn.ssp370.2050]]</f>
        <v>586.03787924509186</v>
      </c>
      <c r="BR447" s="5">
        <v>0.49279366239131378</v>
      </c>
      <c r="BS447" s="5">
        <v>0.16987865739973501</v>
      </c>
      <c r="BT447" s="6">
        <f>(Table1[[#This Row],[mangrove.sd.ssp370.2050]]/Table1[[#This Row],[mangrove.mn.ssp370.2050]])^-1</f>
        <v>2.9008568229482754</v>
      </c>
      <c r="BU447" s="6">
        <f>Table1[[#This Row],[mangrove.weights.ssp370.2050]]*Table1[[#This Row],[mangrove.mn.ssp370.2050]]</f>
        <v>1.4295238578535114</v>
      </c>
      <c r="BV447" s="7">
        <f t="shared" si="40"/>
        <v>0.71778768676270754</v>
      </c>
      <c r="BW447" s="5">
        <v>0.71593715327597662</v>
      </c>
      <c r="BX447" s="5">
        <f>NonZeroMin!$C$19</f>
        <v>9.4033807947367773E-4</v>
      </c>
      <c r="BY447" s="8">
        <f>(Table1[[#This Row],[seagrass.sd.ssp370.2100]]/Table1[[#This Row],[seagrass.mn.ssp370.2100]])^-1</f>
        <v>761.36143893768303</v>
      </c>
      <c r="BZ447" s="8">
        <f>Table1[[#This Row],[seagrass.imp.ssp370.2100]]*Table1[[#This Row],[seagrass.mn.ssp370.2100]]</f>
        <v>545.08694120714608</v>
      </c>
      <c r="CA447" s="5">
        <v>0.72032167890550758</v>
      </c>
      <c r="CB447" s="5">
        <f>NonZeroMin!$C$20</f>
        <v>8.8537505761509139E-4</v>
      </c>
      <c r="CC447" s="8">
        <f>(Table1[[#This Row],[corals.sd.ssp370.2100]]/Table1[[#This Row],[corals.mn.ssp370.2100]])^-1</f>
        <v>813.57801161218254</v>
      </c>
      <c r="CD447" s="8">
        <f>Table1[[#This Row],[corals.weights.ssp370.2100]]*Table1[[#This Row],[corals.mn.ssp370.2100]]</f>
        <v>586.03787924509186</v>
      </c>
      <c r="CE447" s="5">
        <v>0.47742766815732091</v>
      </c>
      <c r="CF447" s="5">
        <v>0.15166633489226691</v>
      </c>
      <c r="CG447" s="12">
        <f>(Table1[[#This Row],[mangrove.sd.ssp370.2100]]/Table1[[#This Row],[mangrove.mn.ssp370.2100]])^-1</f>
        <v>3.147881621168283</v>
      </c>
      <c r="CH447" s="17">
        <f>Table1[[#This Row],[mangrove.weights.ssp370.2100]]*Table1[[#This Row],[mangrove.mn.ssp370.2100]]</f>
        <v>1.5028857820296604</v>
      </c>
      <c r="CI447" s="9">
        <f t="shared" si="41"/>
        <v>0.71772181624198794</v>
      </c>
      <c r="CJ447" s="5"/>
      <c r="CL447" s="5"/>
      <c r="CM447" s="5"/>
      <c r="CP447" s="5"/>
      <c r="CT447" s="5"/>
    </row>
    <row r="448" spans="1:98" x14ac:dyDescent="0.25">
      <c r="A448" s="5" t="s">
        <v>491</v>
      </c>
      <c r="B448" s="5">
        <v>40.83934</v>
      </c>
      <c r="C448" s="5">
        <v>-12.071102</v>
      </c>
      <c r="E448" s="5">
        <v>0</v>
      </c>
      <c r="G448" s="5">
        <v>0</v>
      </c>
      <c r="I448" s="5">
        <v>0</v>
      </c>
      <c r="L448" s="6" t="str">
        <f>IF(Table1[[#This Row],[seagrass.mn.ssp126.2050]]="","",(Table1[[#This Row],[seagrass.sd.ssp126.2050]]/Table1[[#This Row],[seagrass.mn.ssp126.2050]])^-1)</f>
        <v/>
      </c>
      <c r="M448" s="6" t="str">
        <f>IF(Table1[[#This Row],[seagrass.weights.ssp126.2050]]="","",Table1[[#This Row],[seagrass.weights.ssp126.2050]]*Table1[[#This Row],[seagrass.mn.ssp126.2050]])</f>
        <v/>
      </c>
      <c r="P448" s="6" t="str">
        <f>IF(Table1[[#This Row],[corals.mn.ssp126.2050]]="","",(Table1[[#This Row],[corals.sd.ssp126.2050]]/Table1[[#This Row],[corals.mn.ssp126.2050]])^-1)</f>
        <v/>
      </c>
      <c r="Q448" s="6" t="str">
        <f>IF(Table1[[#This Row],[coral.weights.ssp126.2050]]="","",Table1[[#This Row],[coral.weights.ssp126.2050]]*Table1[[#This Row],[corals.mn.ssp126.2050]])</f>
        <v/>
      </c>
      <c r="T448" s="6" t="str">
        <f>IF(Table1[[#This Row],[mangrove.mn.ssp126.2050]]="","",(Table1[[#This Row],[mangrove.sd.ssp126.2050]]/Table1[[#This Row],[mangrove.mn.ssp126.2050]])^-1)</f>
        <v/>
      </c>
      <c r="U448" s="6" t="str">
        <f>IF(Table1[[#This Row],[mangrove.weights.ssp126.2050]]="","",Table1[[#This Row],[mangrove.weights.ssp126.2050]]*Table1[[#This Row],[mangrove.mn.ssp126.2050]])</f>
        <v/>
      </c>
      <c r="V448" s="7" t="e">
        <f t="shared" si="36"/>
        <v>#DIV/0!</v>
      </c>
      <c r="Y448" s="6" t="str">
        <f>IF(Table1[[#This Row],[seagrass.mn.ssp126.2100]]="", "", (Table1[[#This Row],[seagrass.sd.ssp126.2100]]/Table1[[#This Row],[seagrass.mn.ssp126.2100]])^-1)</f>
        <v/>
      </c>
      <c r="Z448" s="6" t="str">
        <f>IF(Table1[[#This Row],[seagrass.weights.ssp126.2100]]="","", Table1[[#This Row],[seagrass.weights.ssp126.2100]]*Table1[[#This Row],[seagrass.mn.ssp126.2100]])</f>
        <v/>
      </c>
      <c r="AC448" s="6" t="str">
        <f>IF(Table1[[#This Row],[corals.mn.ssp126.2100]]="","",(Table1[[#This Row],[corals.sd.ssp126.2100]]/Table1[[#This Row],[corals.mn.ssp126.2100]])^-1)</f>
        <v/>
      </c>
      <c r="AD448" s="6" t="str">
        <f>IF( Table1[[#This Row],[Coral.weights.ssp126.2100]]="","", Table1[[#This Row],[Coral.weights.ssp126.2100]]*Table1[[#This Row],[corals.mn.ssp126.2100]])</f>
        <v/>
      </c>
      <c r="AG448" s="8" t="str">
        <f>IF(Table1[[#This Row],[mangrove.mn.ssp126.2100]]="","",(Table1[[#This Row],[mangrove.sd.ssp126.2100]]/Table1[[#This Row],[mangrove.mn.ssp126.2100]])^-1)</f>
        <v/>
      </c>
      <c r="AH448" s="6" t="str">
        <f>IF(Table1[[#This Row],[mangrove.weights.ssp126.2100]]="","",Table1[[#This Row],[mangrove.weights.ssp126.2100]]*Table1[[#This Row],[mangrove.mn.ssp126.2100]])</f>
        <v/>
      </c>
      <c r="AI448" s="7" t="e">
        <f t="shared" si="37"/>
        <v>#DIV/0!</v>
      </c>
      <c r="AL448" s="6" t="str">
        <f>IF(Table1[[#This Row],[seagrass.mn.ssp245.2050]]="","",(Table1[[#This Row],[seagrass.sd.ssp245.2050]]/Table1[[#This Row],[seagrass.mn.ssp245.2050]])^-1)</f>
        <v/>
      </c>
      <c r="AM448" s="6" t="str">
        <f>IF(Table1[[#This Row],[seagrass.weights.ssp245.2050]]="","",Table1[[#This Row],[seagrass.weights.ssp245.2050]]*Table1[[#This Row],[seagrass.mn.ssp245.2050]])</f>
        <v/>
      </c>
      <c r="AS448" s="5"/>
      <c r="AT448" s="8"/>
      <c r="AU448" s="8"/>
      <c r="AV448" s="7" t="e">
        <f t="shared" si="38"/>
        <v>#DIV/0!</v>
      </c>
      <c r="AX448" s="5"/>
      <c r="AY448" s="6"/>
      <c r="AZ448" s="6"/>
      <c r="BB448" s="5"/>
      <c r="BC448" s="8"/>
      <c r="BD448" s="8"/>
      <c r="BE448" s="5"/>
      <c r="BF448" s="5"/>
      <c r="BG448" s="6"/>
      <c r="BH448" s="6"/>
      <c r="BI448" s="7" t="e">
        <f t="shared" si="39"/>
        <v>#DIV/0!</v>
      </c>
      <c r="BK448" s="5"/>
      <c r="BL448" s="6"/>
      <c r="BM448" s="6"/>
      <c r="BO448" s="5"/>
      <c r="BP448" s="6"/>
      <c r="BQ448" s="6"/>
      <c r="BR448" s="5"/>
      <c r="BS448" s="5"/>
      <c r="BT448" s="6"/>
      <c r="BU448" s="6"/>
      <c r="BV448" s="7" t="e">
        <f t="shared" si="40"/>
        <v>#DIV/0!</v>
      </c>
      <c r="BX448" s="5"/>
      <c r="BY448" s="8"/>
      <c r="BZ448" s="8"/>
      <c r="CA448" s="5"/>
      <c r="CB448" s="5"/>
      <c r="CC448" s="8"/>
      <c r="CD448" s="8"/>
      <c r="CE448" s="5"/>
      <c r="CF448" s="5"/>
      <c r="CG448" s="12"/>
      <c r="CH448" s="17"/>
      <c r="CI448" s="9" t="e">
        <f t="shared" si="41"/>
        <v>#DIV/0!</v>
      </c>
      <c r="CJ448" s="5"/>
      <c r="CL448" s="5"/>
      <c r="CM448" s="5"/>
      <c r="CP448" s="5"/>
      <c r="CT448" s="5"/>
    </row>
    <row r="449" spans="1:98" x14ac:dyDescent="0.25">
      <c r="A449" s="5" t="s">
        <v>492</v>
      </c>
      <c r="B449" s="5">
        <v>43.33934</v>
      </c>
      <c r="C449" s="5">
        <v>-12.321102</v>
      </c>
      <c r="E449" s="5">
        <v>0</v>
      </c>
      <c r="G449" s="5">
        <v>0</v>
      </c>
      <c r="I449" s="5">
        <v>0</v>
      </c>
      <c r="L449" s="6" t="str">
        <f>IF(Table1[[#This Row],[seagrass.mn.ssp126.2050]]="","",(Table1[[#This Row],[seagrass.sd.ssp126.2050]]/Table1[[#This Row],[seagrass.mn.ssp126.2050]])^-1)</f>
        <v/>
      </c>
      <c r="M449" s="6" t="str">
        <f>IF(Table1[[#This Row],[seagrass.weights.ssp126.2050]]="","",Table1[[#This Row],[seagrass.weights.ssp126.2050]]*Table1[[#This Row],[seagrass.mn.ssp126.2050]])</f>
        <v/>
      </c>
      <c r="P449" s="6" t="str">
        <f>IF(Table1[[#This Row],[corals.mn.ssp126.2050]]="","",(Table1[[#This Row],[corals.sd.ssp126.2050]]/Table1[[#This Row],[corals.mn.ssp126.2050]])^-1)</f>
        <v/>
      </c>
      <c r="Q449" s="6" t="str">
        <f>IF(Table1[[#This Row],[coral.weights.ssp126.2050]]="","",Table1[[#This Row],[coral.weights.ssp126.2050]]*Table1[[#This Row],[corals.mn.ssp126.2050]])</f>
        <v/>
      </c>
      <c r="T449" s="6" t="str">
        <f>IF(Table1[[#This Row],[mangrove.mn.ssp126.2050]]="","",(Table1[[#This Row],[mangrove.sd.ssp126.2050]]/Table1[[#This Row],[mangrove.mn.ssp126.2050]])^-1)</f>
        <v/>
      </c>
      <c r="U449" s="6" t="str">
        <f>IF(Table1[[#This Row],[mangrove.weights.ssp126.2050]]="","",Table1[[#This Row],[mangrove.weights.ssp126.2050]]*Table1[[#This Row],[mangrove.mn.ssp126.2050]])</f>
        <v/>
      </c>
      <c r="V449" s="7" t="e">
        <f t="shared" si="36"/>
        <v>#DIV/0!</v>
      </c>
      <c r="Y449" s="6" t="str">
        <f>IF(Table1[[#This Row],[seagrass.mn.ssp126.2100]]="", "", (Table1[[#This Row],[seagrass.sd.ssp126.2100]]/Table1[[#This Row],[seagrass.mn.ssp126.2100]])^-1)</f>
        <v/>
      </c>
      <c r="Z449" s="6" t="str">
        <f>IF(Table1[[#This Row],[seagrass.weights.ssp126.2100]]="","", Table1[[#This Row],[seagrass.weights.ssp126.2100]]*Table1[[#This Row],[seagrass.mn.ssp126.2100]])</f>
        <v/>
      </c>
      <c r="AC449" s="6" t="str">
        <f>IF(Table1[[#This Row],[corals.mn.ssp126.2100]]="","",(Table1[[#This Row],[corals.sd.ssp126.2100]]/Table1[[#This Row],[corals.mn.ssp126.2100]])^-1)</f>
        <v/>
      </c>
      <c r="AD449" s="6" t="str">
        <f>IF( Table1[[#This Row],[Coral.weights.ssp126.2100]]="","", Table1[[#This Row],[Coral.weights.ssp126.2100]]*Table1[[#This Row],[corals.mn.ssp126.2100]])</f>
        <v/>
      </c>
      <c r="AG449" s="8" t="str">
        <f>IF(Table1[[#This Row],[mangrove.mn.ssp126.2100]]="","",(Table1[[#This Row],[mangrove.sd.ssp126.2100]]/Table1[[#This Row],[mangrove.mn.ssp126.2100]])^-1)</f>
        <v/>
      </c>
      <c r="AH449" s="6" t="str">
        <f>IF(Table1[[#This Row],[mangrove.weights.ssp126.2100]]="","",Table1[[#This Row],[mangrove.weights.ssp126.2100]]*Table1[[#This Row],[mangrove.mn.ssp126.2100]])</f>
        <v/>
      </c>
      <c r="AI449" s="7" t="e">
        <f t="shared" si="37"/>
        <v>#DIV/0!</v>
      </c>
      <c r="AL449" s="6" t="str">
        <f>IF(Table1[[#This Row],[seagrass.mn.ssp245.2050]]="","",(Table1[[#This Row],[seagrass.sd.ssp245.2050]]/Table1[[#This Row],[seagrass.mn.ssp245.2050]])^-1)</f>
        <v/>
      </c>
      <c r="AM449" s="6" t="str">
        <f>IF(Table1[[#This Row],[seagrass.weights.ssp245.2050]]="","",Table1[[#This Row],[seagrass.weights.ssp245.2050]]*Table1[[#This Row],[seagrass.mn.ssp245.2050]])</f>
        <v/>
      </c>
      <c r="AS449" s="5"/>
      <c r="AT449" s="8"/>
      <c r="AU449" s="8"/>
      <c r="AV449" s="7" t="e">
        <f t="shared" si="38"/>
        <v>#DIV/0!</v>
      </c>
      <c r="AX449" s="5"/>
      <c r="AY449" s="6"/>
      <c r="AZ449" s="6"/>
      <c r="BB449" s="5"/>
      <c r="BC449" s="8"/>
      <c r="BD449" s="8"/>
      <c r="BE449" s="5"/>
      <c r="BF449" s="5"/>
      <c r="BG449" s="6"/>
      <c r="BH449" s="6"/>
      <c r="BI449" s="7" t="e">
        <f t="shared" si="39"/>
        <v>#DIV/0!</v>
      </c>
      <c r="BK449" s="5"/>
      <c r="BL449" s="6"/>
      <c r="BM449" s="6"/>
      <c r="BO449" s="5"/>
      <c r="BP449" s="6"/>
      <c r="BQ449" s="6"/>
      <c r="BR449" s="5"/>
      <c r="BS449" s="5"/>
      <c r="BT449" s="6"/>
      <c r="BU449" s="6"/>
      <c r="BV449" s="7" t="e">
        <f t="shared" si="40"/>
        <v>#DIV/0!</v>
      </c>
      <c r="BX449" s="5"/>
      <c r="BY449" s="8"/>
      <c r="BZ449" s="8"/>
      <c r="CA449" s="5"/>
      <c r="CB449" s="5"/>
      <c r="CC449" s="8"/>
      <c r="CD449" s="8"/>
      <c r="CE449" s="5"/>
      <c r="CF449" s="5"/>
      <c r="CG449" s="12"/>
      <c r="CH449" s="17"/>
      <c r="CI449" s="9" t="e">
        <f t="shared" si="41"/>
        <v>#DIV/0!</v>
      </c>
      <c r="CJ449" s="5"/>
      <c r="CL449" s="5"/>
      <c r="CM449" s="5"/>
      <c r="CP449" s="5"/>
      <c r="CT449" s="5"/>
    </row>
    <row r="450" spans="1:98" x14ac:dyDescent="0.25">
      <c r="A450" s="5" t="s">
        <v>493</v>
      </c>
      <c r="B450" s="5">
        <v>43.58934</v>
      </c>
      <c r="C450" s="5">
        <v>-12.321102</v>
      </c>
      <c r="D450" s="5">
        <v>10170000</v>
      </c>
      <c r="E450" s="5">
        <v>1</v>
      </c>
      <c r="F450" s="5">
        <v>3750000</v>
      </c>
      <c r="G450" s="5">
        <v>1</v>
      </c>
      <c r="H450" s="5">
        <v>270000</v>
      </c>
      <c r="I450" s="5">
        <v>1</v>
      </c>
      <c r="J450" s="5">
        <v>0.45736705899165381</v>
      </c>
      <c r="K450" s="5">
        <v>3.3920729614992498E-2</v>
      </c>
      <c r="L450" s="6">
        <f>IF(Table1[[#This Row],[seagrass.mn.ssp126.2050]]="","",(Table1[[#This Row],[seagrass.sd.ssp126.2050]]/Table1[[#This Row],[seagrass.mn.ssp126.2050]])^-1)</f>
        <v>13.483408646655519</v>
      </c>
      <c r="M450" s="6">
        <f>IF(Table1[[#This Row],[seagrass.weights.ssp126.2050]]="","",Table1[[#This Row],[seagrass.weights.ssp126.2050]]*Table1[[#This Row],[seagrass.mn.ssp126.2050]])</f>
        <v>6.1668669579034701</v>
      </c>
      <c r="N450" s="5">
        <v>0.53534916505237895</v>
      </c>
      <c r="O450" s="5">
        <v>1.715451251252113E-2</v>
      </c>
      <c r="P450" s="6">
        <f>IF(Table1[[#This Row],[corals.mn.ssp126.2050]]="","",(Table1[[#This Row],[corals.sd.ssp126.2050]]/Table1[[#This Row],[corals.mn.ssp126.2050]])^-1)</f>
        <v>31.207483433972605</v>
      </c>
      <c r="Q450" s="6">
        <f>IF(Table1[[#This Row],[coral.weights.ssp126.2050]]="","",Table1[[#This Row],[coral.weights.ssp126.2050]]*Table1[[#This Row],[corals.mn.ssp126.2050]])</f>
        <v>16.706900199763183</v>
      </c>
      <c r="R450" s="5">
        <v>0.52256746840496249</v>
      </c>
      <c r="S450" s="5">
        <v>0.2101450862196538</v>
      </c>
      <c r="T450" s="6">
        <f>IF(Table1[[#This Row],[mangrove.mn.ssp126.2050]]="","",(Table1[[#This Row],[mangrove.sd.ssp126.2050]]/Table1[[#This Row],[mangrove.mn.ssp126.2050]])^-1)</f>
        <v>2.4866984891512036</v>
      </c>
      <c r="U450" s="6">
        <f>IF(Table1[[#This Row],[mangrove.weights.ssp126.2050]]="","",Table1[[#This Row],[mangrove.weights.ssp126.2050]]*Table1[[#This Row],[mangrove.mn.ssp126.2050]])</f>
        <v>1.2994677341621896</v>
      </c>
      <c r="V450" s="7">
        <f t="shared" ref="V450:V513" si="42">SUM(U450,Q450,M450)/SUM(T450,P450,L450)</f>
        <v>0.51238807662453101</v>
      </c>
      <c r="W450" s="5">
        <v>0.46274521660096041</v>
      </c>
      <c r="X450" s="5">
        <v>3.95179465974176E-2</v>
      </c>
      <c r="Y450" s="6">
        <f>IF(Table1[[#This Row],[seagrass.mn.ssp126.2100]]="", "", (Table1[[#This Row],[seagrass.sd.ssp126.2100]]/Table1[[#This Row],[seagrass.mn.ssp126.2100]])^-1)</f>
        <v>11.709748517935385</v>
      </c>
      <c r="Z450" s="6">
        <f>IF(Table1[[#This Row],[seagrass.weights.ssp126.2100]]="","", Table1[[#This Row],[seagrass.weights.ssp126.2100]]*Table1[[#This Row],[seagrass.mn.ssp126.2100]])</f>
        <v>5.4186301142747846</v>
      </c>
      <c r="AA450" s="5">
        <v>0.54376373432445324</v>
      </c>
      <c r="AB450" s="5">
        <v>2.1901425338421921E-2</v>
      </c>
      <c r="AC450" s="6">
        <f>IF(Table1[[#This Row],[corals.mn.ssp126.2100]]="","",(Table1[[#This Row],[corals.sd.ssp126.2100]]/Table1[[#This Row],[corals.mn.ssp126.2100]])^-1)</f>
        <v>24.827778371598594</v>
      </c>
      <c r="AD450" s="6">
        <f>IF( Table1[[#This Row],[Coral.weights.ssp126.2100]]="","", Table1[[#This Row],[Coral.weights.ssp126.2100]]*Table1[[#This Row],[corals.mn.ssp126.2100]])</f>
        <v>13.500445482320345</v>
      </c>
      <c r="AE450" s="5">
        <v>0.52426747372210958</v>
      </c>
      <c r="AF450" s="5">
        <v>0.20932797265331929</v>
      </c>
      <c r="AG450" s="8">
        <f>IF(Table1[[#This Row],[mangrove.mn.ssp126.2100]]="","",(Table1[[#This Row],[mangrove.sd.ssp126.2100]]/Table1[[#This Row],[mangrove.mn.ssp126.2100]])^-1)</f>
        <v>2.5045265908650469</v>
      </c>
      <c r="AH450" s="6">
        <f>IF(Table1[[#This Row],[mangrove.weights.ssp126.2100]]="","",Table1[[#This Row],[mangrove.weights.ssp126.2100]]*Table1[[#This Row],[mangrove.mn.ssp126.2100]])</f>
        <v>1.3130418286626657</v>
      </c>
      <c r="AI450" s="7">
        <f t="shared" ref="AI450:AI513" si="43">SUM(AH450,AD450,Z450)/SUM(Y450,AC450,AG450)</f>
        <v>0.51821345502267913</v>
      </c>
      <c r="AJ450" s="5">
        <v>0.41739360792520003</v>
      </c>
      <c r="AK450" s="5">
        <v>1.0431109977960561E-2</v>
      </c>
      <c r="AL450" s="6">
        <f>IF(Table1[[#This Row],[seagrass.mn.ssp245.2050]]="","",(Table1[[#This Row],[seagrass.sd.ssp245.2050]]/Table1[[#This Row],[seagrass.mn.ssp245.2050]])^-1)</f>
        <v>40.014304211832957</v>
      </c>
      <c r="AM450" s="6">
        <f>IF(Table1[[#This Row],[seagrass.weights.ssp245.2050]]="","",Table1[[#This Row],[seagrass.weights.ssp245.2050]]*Table1[[#This Row],[seagrass.mn.ssp245.2050]])</f>
        <v>16.701714803593486</v>
      </c>
      <c r="AN450" s="5">
        <v>0.48244690592565209</v>
      </c>
      <c r="AO450" s="5">
        <v>4.4464128199355026E-3</v>
      </c>
      <c r="AP450" s="6">
        <f>(Table1[[#This Row],[corals.sd.ssp245.2050]]/Table1[[#This Row],[corals.mn.ssp245.2050]])^-1</f>
        <v>108.50249975949157</v>
      </c>
      <c r="AQ450" s="6">
        <f>Table1[[#This Row],[coral.weights.ssp245.2050]]*Table1[[#This Row],[corals.mn.ssp245.2050]]</f>
        <v>52.346695294165521</v>
      </c>
      <c r="AR450" s="5">
        <v>0.56513514217828331</v>
      </c>
      <c r="AS450" s="5">
        <v>0.21230541246274079</v>
      </c>
      <c r="AT450" s="8">
        <f>(Table1[[#This Row],[mangrove.sd.ssp245.2050]]/Table1[[#This Row],[mangrove.mn.ssp245.2050]])^-1</f>
        <v>2.6618970078186934</v>
      </c>
      <c r="AU450" s="8">
        <f>Table1[[#This Row],[mangrove.mn.ssp245.2050]]*Table1[[#This Row],[mangrove.weights.ssp245.2050]]</f>
        <v>1.5043315439775642</v>
      </c>
      <c r="AV450" s="7">
        <f t="shared" si="38"/>
        <v>0.4666844018686872</v>
      </c>
      <c r="AW450" s="5">
        <v>0.41076799770649453</v>
      </c>
      <c r="AX450" s="5">
        <v>1.061082147669395E-3</v>
      </c>
      <c r="AY450" s="6">
        <f>(Table1[[#This Row],[seagrass.sd.ssp245.2100]]/Table1[[#This Row],[seagrass.mn.ssp245.2100]])^-1</f>
        <v>387.12176866675441</v>
      </c>
      <c r="AZ450" s="6">
        <f>Table1[[#This Row],[seagrass.weights.ssp245.2100]]*Table1[[#This Row],[seagrass.mn.ssp245.2100]]</f>
        <v>159.01723378383949</v>
      </c>
      <c r="BA450" s="5">
        <v>0.48872742899265381</v>
      </c>
      <c r="BB450" s="5">
        <v>2.6603402089654172E-3</v>
      </c>
      <c r="BC450" s="8">
        <f>(Table1[[#This Row],[corals.sd.ssp245.2100]]/Table1[[#This Row],[corals.mn.ssp245.2100]])^-1</f>
        <v>183.70862017783642</v>
      </c>
      <c r="BD450" s="8">
        <f>Table1[[#This Row],[corals.weights.ssp245.2100]]*Table1[[#This Row],[corals.mn.ssp245.2100]]</f>
        <v>89.783441623301954</v>
      </c>
      <c r="BE450" s="5">
        <v>0.56750980633864856</v>
      </c>
      <c r="BF450" s="5">
        <v>0.21522385176345921</v>
      </c>
      <c r="BG450" s="6">
        <f>(Table1[[#This Row],[mangrove.sd.ssp245.2100]]/Table1[[#This Row],[mangrove.mn.ssp245.2100]])^-1</f>
        <v>2.6368350983810456</v>
      </c>
      <c r="BH450" s="6">
        <f>Table1[[#This Row],[mangrove.weights.ssp245.2100]]*Table1[[#This Row],[mangrove.mn.ssp245.2100]]</f>
        <v>1.4964297760291785</v>
      </c>
      <c r="BI450" s="7">
        <f t="shared" si="39"/>
        <v>0.43646279112903802</v>
      </c>
      <c r="BJ450" s="5">
        <v>0.36653435680127411</v>
      </c>
      <c r="BK450" s="5">
        <v>4.9296753994075007E-3</v>
      </c>
      <c r="BL450" s="6">
        <f>(Table1[[#This Row],[seagrass.sd.ssp370.2050]]/Table1[[#This Row],[seagrass.mn.ssp370.2050]])^-1</f>
        <v>74.352635235441269</v>
      </c>
      <c r="BM450" s="6">
        <f>Table1[[#This Row],[seagrass.mn.ssp370.2050]]*Table1[[#This Row],[seagrass.weights.ssp370.2050]]</f>
        <v>27.252795332502217</v>
      </c>
      <c r="BN450" s="5">
        <v>0.42668475695401259</v>
      </c>
      <c r="BO450" s="5">
        <v>9.6135043033209486E-4</v>
      </c>
      <c r="BP450" s="6">
        <f>(Table1[[#This Row],[corals.sd.ssp370.2050]]/Table1[[#This Row],[corals.mn.ssp370.2050]])^-1</f>
        <v>443.83894102654733</v>
      </c>
      <c r="BQ450" s="6">
        <f>Table1[[#This Row],[corals.weights.ssp370.2050]]*Table1[[#This Row],[corals.mn.ssp370.2050]]</f>
        <v>189.37931067863869</v>
      </c>
      <c r="BR450" s="5">
        <v>0.58193553516359664</v>
      </c>
      <c r="BS450" s="5">
        <v>0.22470810620206341</v>
      </c>
      <c r="BT450" s="6">
        <f>(Table1[[#This Row],[mangrove.sd.ssp370.2050]]/Table1[[#This Row],[mangrove.mn.ssp370.2050]])^-1</f>
        <v>2.5897398407172059</v>
      </c>
      <c r="BU450" s="6">
        <f>Table1[[#This Row],[mangrove.weights.ssp370.2050]]*Table1[[#This Row],[mangrove.mn.ssp370.2050]]</f>
        <v>1.5070616401422547</v>
      </c>
      <c r="BV450" s="7">
        <f t="shared" si="40"/>
        <v>0.41886903563234384</v>
      </c>
      <c r="BW450" s="5">
        <v>0.36568454598993072</v>
      </c>
      <c r="BX450" s="5">
        <v>1.2366544425565151E-3</v>
      </c>
      <c r="BY450" s="8">
        <f>(Table1[[#This Row],[seagrass.sd.ssp370.2100]]/Table1[[#This Row],[seagrass.mn.ssp370.2100]])^-1</f>
        <v>295.70471217000375</v>
      </c>
      <c r="BZ450" s="8">
        <f>Table1[[#This Row],[seagrass.imp.ssp370.2100]]*Table1[[#This Row],[seagrass.mn.ssp370.2100]]</f>
        <v>108.13464341697096</v>
      </c>
      <c r="CA450" s="5">
        <v>0.42600497954562822</v>
      </c>
      <c r="CB450" s="5">
        <f>NonZeroMin!$C$20</f>
        <v>8.8537505761509139E-4</v>
      </c>
      <c r="CC450" s="8">
        <f>(Table1[[#This Row],[corals.sd.ssp370.2100]]/Table1[[#This Row],[corals.mn.ssp370.2100]])^-1</f>
        <v>481.15764712543995</v>
      </c>
      <c r="CD450" s="8">
        <f>Table1[[#This Row],[corals.weights.ssp370.2100]]*Table1[[#This Row],[corals.mn.ssp370.2100]]</f>
        <v>204.97555362189564</v>
      </c>
      <c r="CE450" s="5">
        <v>0.56803633652305807</v>
      </c>
      <c r="CF450" s="5">
        <v>0.2135831545158797</v>
      </c>
      <c r="CG450" s="12">
        <f>(Table1[[#This Row],[mangrove.sd.ssp370.2100]]/Table1[[#This Row],[mangrove.mn.ssp370.2100]])^-1</f>
        <v>2.6595558896515179</v>
      </c>
      <c r="CH450" s="17">
        <f>Table1[[#This Row],[mangrove.weights.ssp370.2100]]*Table1[[#This Row],[mangrove.mn.ssp370.2100]]</f>
        <v>1.5107243843359708</v>
      </c>
      <c r="CI450" s="9">
        <f t="shared" si="41"/>
        <v>0.40360753853661285</v>
      </c>
      <c r="CJ450" s="5"/>
      <c r="CL450" s="5"/>
      <c r="CM450" s="5"/>
      <c r="CP450" s="5"/>
      <c r="CT450" s="5"/>
    </row>
    <row r="451" spans="1:98" x14ac:dyDescent="0.25">
      <c r="A451" s="5" t="s">
        <v>494</v>
      </c>
      <c r="B451" s="5">
        <v>43.83934</v>
      </c>
      <c r="C451" s="5">
        <v>-12.321102</v>
      </c>
      <c r="D451" s="5">
        <v>15050000</v>
      </c>
      <c r="E451" s="5">
        <v>1</v>
      </c>
      <c r="F451" s="5">
        <v>9720000</v>
      </c>
      <c r="G451" s="5">
        <v>1</v>
      </c>
      <c r="H451" s="5">
        <v>450000</v>
      </c>
      <c r="I451" s="5">
        <v>1</v>
      </c>
      <c r="J451" s="5">
        <v>0.50266512215861514</v>
      </c>
      <c r="K451" s="5">
        <v>1.6937325250870772E-2</v>
      </c>
      <c r="L451" s="6">
        <f>IF(Table1[[#This Row],[seagrass.mn.ssp126.2050]]="","",(Table1[[#This Row],[seagrass.sd.ssp126.2050]]/Table1[[#This Row],[seagrass.mn.ssp126.2050]])^-1)</f>
        <v>29.677951784788007</v>
      </c>
      <c r="M451" s="6">
        <f>IF(Table1[[#This Row],[seagrass.weights.ssp126.2050]]="","",Table1[[#This Row],[seagrass.weights.ssp126.2050]]*Table1[[#This Row],[seagrass.mn.ssp126.2050]])</f>
        <v>14.918071259317953</v>
      </c>
      <c r="N451" s="5">
        <v>0.54752345242887102</v>
      </c>
      <c r="O451" s="5">
        <v>1.0999144498559569E-2</v>
      </c>
      <c r="P451" s="6">
        <f>IF(Table1[[#This Row],[corals.mn.ssp126.2050]]="","",(Table1[[#This Row],[corals.sd.ssp126.2050]]/Table1[[#This Row],[corals.mn.ssp126.2050]])^-1)</f>
        <v>49.778730745884268</v>
      </c>
      <c r="Q451" s="6">
        <f>IF(Table1[[#This Row],[coral.weights.ssp126.2050]]="","",Table1[[#This Row],[coral.weights.ssp126.2050]]*Table1[[#This Row],[corals.mn.ssp126.2050]])</f>
        <v>27.255022515513744</v>
      </c>
      <c r="R451" s="5">
        <v>0.52176503385710937</v>
      </c>
      <c r="S451" s="5">
        <v>0.19020912291418249</v>
      </c>
      <c r="T451" s="6">
        <f>IF(Table1[[#This Row],[mangrove.mn.ssp126.2050]]="","",(Table1[[#This Row],[mangrove.sd.ssp126.2050]]/Table1[[#This Row],[mangrove.mn.ssp126.2050]])^-1)</f>
        <v>2.7431125587625806</v>
      </c>
      <c r="U451" s="6">
        <f>IF(Table1[[#This Row],[mangrove.weights.ssp126.2050]]="","",Table1[[#This Row],[mangrove.weights.ssp126.2050]]*Table1[[#This Row],[mangrove.mn.ssp126.2050]])</f>
        <v>1.4312602170966198</v>
      </c>
      <c r="V451" s="7">
        <f t="shared" si="42"/>
        <v>0.5304679159417125</v>
      </c>
      <c r="W451" s="5">
        <v>0.49065816677074869</v>
      </c>
      <c r="X451" s="5">
        <v>2.073384992147002E-2</v>
      </c>
      <c r="Y451" s="6">
        <f>IF(Table1[[#This Row],[seagrass.mn.ssp126.2100]]="", "", (Table1[[#This Row],[seagrass.sd.ssp126.2100]]/Table1[[#This Row],[seagrass.mn.ssp126.2100]])^-1)</f>
        <v>23.66459526952924</v>
      </c>
      <c r="Z451" s="6">
        <f>IF(Table1[[#This Row],[seagrass.weights.ssp126.2100]]="","", Table1[[#This Row],[seagrass.weights.ssp126.2100]]*Table1[[#This Row],[seagrass.mn.ssp126.2100]])</f>
        <v>11.611226932318948</v>
      </c>
      <c r="AA451" s="5">
        <v>0.5295566284391986</v>
      </c>
      <c r="AB451" s="5">
        <v>7.1769993877680432E-3</v>
      </c>
      <c r="AC451" s="6">
        <f>IF(Table1[[#This Row],[corals.mn.ssp126.2100]]="","",(Table1[[#This Row],[corals.sd.ssp126.2100]]/Table1[[#This Row],[corals.mn.ssp126.2100]])^-1)</f>
        <v>73.785240854518747</v>
      </c>
      <c r="AD451" s="6">
        <f>IF( Table1[[#This Row],[Coral.weights.ssp126.2100]]="","", Table1[[#This Row],[Coral.weights.ssp126.2100]]*Table1[[#This Row],[corals.mn.ssp126.2100]])</f>
        <v>39.073463375493162</v>
      </c>
      <c r="AE451" s="5">
        <v>0.52374486870878978</v>
      </c>
      <c r="AF451" s="5">
        <v>0.18946065347941171</v>
      </c>
      <c r="AG451" s="8">
        <f>IF(Table1[[#This Row],[mangrove.mn.ssp126.2100]]="","",(Table1[[#This Row],[mangrove.sd.ssp126.2100]]/Table1[[#This Row],[mangrove.mn.ssp126.2100]])^-1)</f>
        <v>2.7643991461567721</v>
      </c>
      <c r="AH451" s="6">
        <f>IF(Table1[[#This Row],[mangrove.weights.ssp126.2100]]="","",Table1[[#This Row],[mangrove.weights.ssp126.2100]]*Table1[[#This Row],[mangrove.mn.ssp126.2100]])</f>
        <v>1.4478398678625692</v>
      </c>
      <c r="AI451" s="7">
        <f t="shared" si="43"/>
        <v>0.52021082668656038</v>
      </c>
      <c r="AJ451" s="5">
        <v>0.47464403738760991</v>
      </c>
      <c r="AK451" s="5">
        <v>7.5963426461969829E-3</v>
      </c>
      <c r="AL451" s="6">
        <f>IF(Table1[[#This Row],[seagrass.mn.ssp245.2050]]="","",(Table1[[#This Row],[seagrass.sd.ssp245.2050]]/Table1[[#This Row],[seagrass.mn.ssp245.2050]])^-1)</f>
        <v>62.483231667443896</v>
      </c>
      <c r="AM451" s="6">
        <f>IF(Table1[[#This Row],[seagrass.weights.ssp245.2050]]="","",Table1[[#This Row],[seagrass.weights.ssp245.2050]]*Table1[[#This Row],[seagrass.mn.ssp245.2050]])</f>
        <v>29.657293347660932</v>
      </c>
      <c r="AN451" s="5">
        <v>0.51252638949839469</v>
      </c>
      <c r="AO451" s="5">
        <v>8.871730941705804E-4</v>
      </c>
      <c r="AP451" s="6">
        <f>(Table1[[#This Row],[corals.sd.ssp245.2050]]/Table1[[#This Row],[corals.mn.ssp245.2050]])^-1</f>
        <v>577.70731874770888</v>
      </c>
      <c r="AQ451" s="6">
        <f>Table1[[#This Row],[coral.weights.ssp245.2050]]*Table1[[#This Row],[corals.mn.ssp245.2050]]</f>
        <v>296.09024626456147</v>
      </c>
      <c r="AR451" s="5">
        <v>0.5684702069314973</v>
      </c>
      <c r="AS451" s="5">
        <v>0.19418614413081339</v>
      </c>
      <c r="AT451" s="8">
        <f>(Table1[[#This Row],[mangrove.sd.ssp245.2050]]/Table1[[#This Row],[mangrove.mn.ssp245.2050]])^-1</f>
        <v>2.9274498933793529</v>
      </c>
      <c r="AU451" s="8">
        <f>Table1[[#This Row],[mangrove.mn.ssp245.2050]]*Table1[[#This Row],[mangrove.weights.ssp245.2050]]</f>
        <v>1.6641680466709505</v>
      </c>
      <c r="AV451" s="7">
        <f t="shared" ref="AV451:AV514" si="44">SUM(AU451,AQ451,AM451)/SUM(AT451,AP451,AL451)</f>
        <v>0.50910051888116881</v>
      </c>
      <c r="AW451" s="5">
        <v>0.46792203720461539</v>
      </c>
      <c r="AX451" s="5">
        <v>1.9100011788681279E-3</v>
      </c>
      <c r="AY451" s="6">
        <f>(Table1[[#This Row],[seagrass.sd.ssp245.2100]]/Table1[[#This Row],[seagrass.mn.ssp245.2100]])^-1</f>
        <v>244.98520858605301</v>
      </c>
      <c r="AZ451" s="6">
        <f>Table1[[#This Row],[seagrass.weights.ssp245.2100]]*Table1[[#This Row],[seagrass.mn.ssp245.2100]]</f>
        <v>114.63397788658355</v>
      </c>
      <c r="BA451" s="5">
        <v>0.51064524489637209</v>
      </c>
      <c r="BB451" s="5">
        <v>1.7731671147947969E-3</v>
      </c>
      <c r="BC451" s="8">
        <f>(Table1[[#This Row],[corals.sd.ssp245.2100]]/Table1[[#This Row],[corals.mn.ssp245.2100]])^-1</f>
        <v>287.98483833570725</v>
      </c>
      <c r="BD451" s="8">
        <f>Table1[[#This Row],[corals.weights.ssp245.2100]]*Table1[[#This Row],[corals.mn.ssp245.2100]]</f>
        <v>147.05808829837935</v>
      </c>
      <c r="BE451" s="5">
        <v>0.56509372907303845</v>
      </c>
      <c r="BF451" s="5">
        <v>0.19301204751767601</v>
      </c>
      <c r="BG451" s="6">
        <f>(Table1[[#This Row],[mangrove.sd.ssp245.2100]]/Table1[[#This Row],[mangrove.mn.ssp245.2100]])^-1</f>
        <v>2.9277640247885941</v>
      </c>
      <c r="BH451" s="6">
        <f>Table1[[#This Row],[mangrove.weights.ssp245.2100]]*Table1[[#This Row],[mangrove.mn.ssp245.2100]]</f>
        <v>1.6544610906136745</v>
      </c>
      <c r="BI451" s="7">
        <f t="shared" ref="BI451:BI514" si="45">SUM(BH451,BD451,AZ451)/SUM(BG451,BC451,AY451)</f>
        <v>0.49141183616785317</v>
      </c>
      <c r="BJ451" s="5">
        <v>0.40087510643854718</v>
      </c>
      <c r="BK451" s="5">
        <v>2.1831167697008089E-3</v>
      </c>
      <c r="BL451" s="6">
        <f>(Table1[[#This Row],[seagrass.sd.ssp370.2050]]/Table1[[#This Row],[seagrass.mn.ssp370.2050]])^-1</f>
        <v>183.6251326554036</v>
      </c>
      <c r="BM451" s="6">
        <f>Table1[[#This Row],[seagrass.mn.ssp370.2050]]*Table1[[#This Row],[seagrass.weights.ssp370.2050]]</f>
        <v>73.610744598027267</v>
      </c>
      <c r="BN451" s="5">
        <v>0.44731156193586941</v>
      </c>
      <c r="BO451" s="5">
        <v>3.694751763713301E-3</v>
      </c>
      <c r="BP451" s="6">
        <f>(Table1[[#This Row],[corals.sd.ssp370.2050]]/Table1[[#This Row],[corals.mn.ssp370.2050]])^-1</f>
        <v>121.06674292140055</v>
      </c>
      <c r="BQ451" s="6">
        <f>Table1[[#This Row],[corals.weights.ssp370.2050]]*Table1[[#This Row],[corals.mn.ssp370.2050]]</f>
        <v>54.154553874660039</v>
      </c>
      <c r="BR451" s="5">
        <v>0.58514793100699125</v>
      </c>
      <c r="BS451" s="5">
        <v>0.2093042753260044</v>
      </c>
      <c r="BT451" s="6">
        <f>(Table1[[#This Row],[mangrove.sd.ssp370.2050]]/Table1[[#This Row],[mangrove.mn.ssp370.2050]])^-1</f>
        <v>2.7956807384635933</v>
      </c>
      <c r="BU451" s="6">
        <f>Table1[[#This Row],[mangrove.weights.ssp370.2050]]*Table1[[#This Row],[mangrove.mn.ssp370.2050]]</f>
        <v>1.6358867998680691</v>
      </c>
      <c r="BV451" s="7">
        <f t="shared" ref="BV451:BV514" si="46">SUM(BU451,BQ451,BM451)/SUM(BT451,BP451,BL451)</f>
        <v>0.42083389267265187</v>
      </c>
      <c r="BW451" s="5">
        <v>0.40010505248346517</v>
      </c>
      <c r="BX451" s="5">
        <v>1.0940960226648721E-3</v>
      </c>
      <c r="BY451" s="8">
        <f>(Table1[[#This Row],[seagrass.sd.ssp370.2100]]/Table1[[#This Row],[seagrass.mn.ssp370.2100]])^-1</f>
        <v>365.69464123353248</v>
      </c>
      <c r="BZ451" s="8">
        <f>Table1[[#This Row],[seagrass.imp.ssp370.2100]]*Table1[[#This Row],[seagrass.mn.ssp370.2100]]</f>
        <v>146.31627362366447</v>
      </c>
      <c r="CA451" s="5">
        <v>0.45122245439242997</v>
      </c>
      <c r="CB451" s="5">
        <v>1.8360853893372819E-3</v>
      </c>
      <c r="CC451" s="8">
        <f>(Table1[[#This Row],[corals.sd.ssp370.2100]]/Table1[[#This Row],[corals.mn.ssp370.2100]])^-1</f>
        <v>245.75243450703269</v>
      </c>
      <c r="CD451" s="8">
        <f>Table1[[#This Row],[corals.weights.ssp370.2100]]*Table1[[#This Row],[corals.mn.ssp370.2100]]</f>
        <v>110.8890166711782</v>
      </c>
      <c r="CE451" s="5">
        <v>0.56445486861785477</v>
      </c>
      <c r="CF451" s="5">
        <v>0.19213500811108719</v>
      </c>
      <c r="CG451" s="12">
        <f>(Table1[[#This Row],[mangrove.sd.ssp370.2100]]/Table1[[#This Row],[mangrove.mn.ssp370.2100]])^-1</f>
        <v>2.9378033403027857</v>
      </c>
      <c r="CH451" s="17">
        <f>Table1[[#This Row],[mangrove.weights.ssp370.2100]]*Table1[[#This Row],[mangrove.mn.ssp370.2100]]</f>
        <v>1.6582573984757039</v>
      </c>
      <c r="CI451" s="9">
        <f t="shared" ref="CI451:CI514" si="47">SUM(CH451,CD451,BZ451)/SUM(CG451,CC451,BY451)</f>
        <v>0.42133775831297055</v>
      </c>
      <c r="CJ451" s="5"/>
      <c r="CL451" s="5"/>
      <c r="CM451" s="5"/>
      <c r="CP451" s="5"/>
      <c r="CT451" s="5"/>
    </row>
    <row r="452" spans="1:98" x14ac:dyDescent="0.25">
      <c r="A452" s="5" t="s">
        <v>495</v>
      </c>
      <c r="B452" s="5">
        <v>44.08934</v>
      </c>
      <c r="C452" s="5">
        <v>-12.321102</v>
      </c>
      <c r="E452" s="5">
        <v>0</v>
      </c>
      <c r="G452" s="5">
        <v>0</v>
      </c>
      <c r="I452" s="5">
        <v>0</v>
      </c>
      <c r="L452" s="6" t="str">
        <f>IF(Table1[[#This Row],[seagrass.mn.ssp126.2050]]="","",(Table1[[#This Row],[seagrass.sd.ssp126.2050]]/Table1[[#This Row],[seagrass.mn.ssp126.2050]])^-1)</f>
        <v/>
      </c>
      <c r="M452" s="6" t="str">
        <f>IF(Table1[[#This Row],[seagrass.weights.ssp126.2050]]="","",Table1[[#This Row],[seagrass.weights.ssp126.2050]]*Table1[[#This Row],[seagrass.mn.ssp126.2050]])</f>
        <v/>
      </c>
      <c r="P452" s="6" t="str">
        <f>IF(Table1[[#This Row],[corals.mn.ssp126.2050]]="","",(Table1[[#This Row],[corals.sd.ssp126.2050]]/Table1[[#This Row],[corals.mn.ssp126.2050]])^-1)</f>
        <v/>
      </c>
      <c r="Q452" s="6" t="str">
        <f>IF(Table1[[#This Row],[coral.weights.ssp126.2050]]="","",Table1[[#This Row],[coral.weights.ssp126.2050]]*Table1[[#This Row],[corals.mn.ssp126.2050]])</f>
        <v/>
      </c>
      <c r="T452" s="6" t="str">
        <f>IF(Table1[[#This Row],[mangrove.mn.ssp126.2050]]="","",(Table1[[#This Row],[mangrove.sd.ssp126.2050]]/Table1[[#This Row],[mangrove.mn.ssp126.2050]])^-1)</f>
        <v/>
      </c>
      <c r="U452" s="6" t="str">
        <f>IF(Table1[[#This Row],[mangrove.weights.ssp126.2050]]="","",Table1[[#This Row],[mangrove.weights.ssp126.2050]]*Table1[[#This Row],[mangrove.mn.ssp126.2050]])</f>
        <v/>
      </c>
      <c r="V452" s="7" t="e">
        <f t="shared" si="42"/>
        <v>#DIV/0!</v>
      </c>
      <c r="Y452" s="6" t="str">
        <f>IF(Table1[[#This Row],[seagrass.mn.ssp126.2100]]="", "", (Table1[[#This Row],[seagrass.sd.ssp126.2100]]/Table1[[#This Row],[seagrass.mn.ssp126.2100]])^-1)</f>
        <v/>
      </c>
      <c r="Z452" s="6" t="str">
        <f>IF(Table1[[#This Row],[seagrass.weights.ssp126.2100]]="","", Table1[[#This Row],[seagrass.weights.ssp126.2100]]*Table1[[#This Row],[seagrass.mn.ssp126.2100]])</f>
        <v/>
      </c>
      <c r="AC452" s="6" t="str">
        <f>IF(Table1[[#This Row],[corals.mn.ssp126.2100]]="","",(Table1[[#This Row],[corals.sd.ssp126.2100]]/Table1[[#This Row],[corals.mn.ssp126.2100]])^-1)</f>
        <v/>
      </c>
      <c r="AD452" s="6" t="str">
        <f>IF( Table1[[#This Row],[Coral.weights.ssp126.2100]]="","", Table1[[#This Row],[Coral.weights.ssp126.2100]]*Table1[[#This Row],[corals.mn.ssp126.2100]])</f>
        <v/>
      </c>
      <c r="AG452" s="8" t="str">
        <f>IF(Table1[[#This Row],[mangrove.mn.ssp126.2100]]="","",(Table1[[#This Row],[mangrove.sd.ssp126.2100]]/Table1[[#This Row],[mangrove.mn.ssp126.2100]])^-1)</f>
        <v/>
      </c>
      <c r="AH452" s="6" t="str">
        <f>IF(Table1[[#This Row],[mangrove.weights.ssp126.2100]]="","",Table1[[#This Row],[mangrove.weights.ssp126.2100]]*Table1[[#This Row],[mangrove.mn.ssp126.2100]])</f>
        <v/>
      </c>
      <c r="AI452" s="7" t="e">
        <f t="shared" si="43"/>
        <v>#DIV/0!</v>
      </c>
      <c r="AL452" s="6" t="str">
        <f>IF(Table1[[#This Row],[seagrass.mn.ssp245.2050]]="","",(Table1[[#This Row],[seagrass.sd.ssp245.2050]]/Table1[[#This Row],[seagrass.mn.ssp245.2050]])^-1)</f>
        <v/>
      </c>
      <c r="AM452" s="6" t="str">
        <f>IF(Table1[[#This Row],[seagrass.weights.ssp245.2050]]="","",Table1[[#This Row],[seagrass.weights.ssp245.2050]]*Table1[[#This Row],[seagrass.mn.ssp245.2050]])</f>
        <v/>
      </c>
      <c r="AS452" s="5"/>
      <c r="AT452" s="8"/>
      <c r="AU452" s="8"/>
      <c r="AV452" s="7" t="e">
        <f t="shared" si="44"/>
        <v>#DIV/0!</v>
      </c>
      <c r="AX452" s="5"/>
      <c r="AY452" s="6"/>
      <c r="AZ452" s="6"/>
      <c r="BB452" s="5"/>
      <c r="BC452" s="8"/>
      <c r="BD452" s="8"/>
      <c r="BE452" s="5"/>
      <c r="BF452" s="5"/>
      <c r="BG452" s="6"/>
      <c r="BH452" s="6"/>
      <c r="BI452" s="7" t="e">
        <f t="shared" si="45"/>
        <v>#DIV/0!</v>
      </c>
      <c r="BK452" s="5"/>
      <c r="BL452" s="6"/>
      <c r="BM452" s="6"/>
      <c r="BO452" s="5"/>
      <c r="BP452" s="6"/>
      <c r="BQ452" s="6"/>
      <c r="BR452" s="5"/>
      <c r="BS452" s="5"/>
      <c r="BT452" s="6"/>
      <c r="BU452" s="6"/>
      <c r="BV452" s="7" t="e">
        <f t="shared" si="46"/>
        <v>#DIV/0!</v>
      </c>
      <c r="BX452" s="5"/>
      <c r="BY452" s="8"/>
      <c r="BZ452" s="8"/>
      <c r="CA452" s="5"/>
      <c r="CB452" s="5"/>
      <c r="CC452" s="8"/>
      <c r="CD452" s="8"/>
      <c r="CE452" s="5"/>
      <c r="CF452" s="5"/>
      <c r="CG452" s="12"/>
      <c r="CH452" s="17"/>
      <c r="CI452" s="9" t="e">
        <f t="shared" si="47"/>
        <v>#DIV/0!</v>
      </c>
      <c r="CJ452" s="5"/>
      <c r="CL452" s="5"/>
      <c r="CM452" s="5"/>
      <c r="CP452" s="5"/>
      <c r="CT452" s="5"/>
    </row>
    <row r="453" spans="1:98" x14ac:dyDescent="0.25">
      <c r="A453" s="5" t="s">
        <v>496</v>
      </c>
      <c r="B453" s="5">
        <v>44.33934</v>
      </c>
      <c r="C453" s="5">
        <v>-12.321102</v>
      </c>
      <c r="D453" s="5">
        <v>9380000</v>
      </c>
      <c r="E453" s="5">
        <v>1</v>
      </c>
      <c r="F453" s="5">
        <v>8700000</v>
      </c>
      <c r="G453" s="5">
        <v>1</v>
      </c>
      <c r="H453" s="5">
        <v>40000</v>
      </c>
      <c r="I453" s="5">
        <v>1</v>
      </c>
      <c r="J453" s="5">
        <v>0.51601936072436216</v>
      </c>
      <c r="K453" s="5">
        <v>1.8893950056494149E-2</v>
      </c>
      <c r="L453" s="6">
        <f>IF(Table1[[#This Row],[seagrass.mn.ssp126.2050]]="","",(Table1[[#This Row],[seagrass.sd.ssp126.2050]]/Table1[[#This Row],[seagrass.mn.ssp126.2050]])^-1)</f>
        <v>27.311354120309964</v>
      </c>
      <c r="M453" s="6">
        <f>IF(Table1[[#This Row],[seagrass.weights.ssp126.2050]]="","",Table1[[#This Row],[seagrass.weights.ssp126.2050]]*Table1[[#This Row],[seagrass.mn.ssp126.2050]])</f>
        <v>14.093187493679022</v>
      </c>
      <c r="N453" s="5">
        <v>0.52647991737203259</v>
      </c>
      <c r="O453" s="5">
        <v>2.239397275618223E-2</v>
      </c>
      <c r="P453" s="6">
        <f>IF(Table1[[#This Row],[corals.mn.ssp126.2050]]="","",(Table1[[#This Row],[corals.sd.ssp126.2050]]/Table1[[#This Row],[corals.mn.ssp126.2050]])^-1)</f>
        <v>23.509893626475414</v>
      </c>
      <c r="Q453" s="6">
        <f>IF(Table1[[#This Row],[coral.weights.ssp126.2050]]="","",Table1[[#This Row],[coral.weights.ssp126.2050]]*Table1[[#This Row],[corals.mn.ssp126.2050]])</f>
        <v>12.377486853892051</v>
      </c>
      <c r="R453" s="5">
        <v>0.52659102878197839</v>
      </c>
      <c r="S453" s="5">
        <v>0.27776848760475292</v>
      </c>
      <c r="T453" s="6">
        <f>IF(Table1[[#This Row],[mangrove.mn.ssp126.2050]]="","",(Table1[[#This Row],[mangrove.sd.ssp126.2050]]/Table1[[#This Row],[mangrove.mn.ssp126.2050]])^-1)</f>
        <v>1.8957911076337941</v>
      </c>
      <c r="U453" s="6">
        <f>IF(Table1[[#This Row],[mangrove.weights.ssp126.2050]]="","",Table1[[#This Row],[mangrove.weights.ssp126.2050]]*Table1[[#This Row],[mangrove.mn.ssp126.2050]])</f>
        <v>0.99830658972460595</v>
      </c>
      <c r="V453" s="7">
        <f t="shared" si="42"/>
        <v>0.5210645653514927</v>
      </c>
      <c r="W453" s="5">
        <v>0.51803311660514795</v>
      </c>
      <c r="X453" s="5">
        <v>1.9861154775462631E-2</v>
      </c>
      <c r="Y453" s="6">
        <f>IF(Table1[[#This Row],[seagrass.mn.ssp126.2100]]="", "", (Table1[[#This Row],[seagrass.sd.ssp126.2100]]/Table1[[#This Row],[seagrass.mn.ssp126.2100]])^-1)</f>
        <v>26.082728948124885</v>
      </c>
      <c r="Z453" s="6">
        <f>IF(Table1[[#This Row],[seagrass.weights.ssp126.2100]]="","", Table1[[#This Row],[seagrass.weights.ssp126.2100]]*Table1[[#This Row],[seagrass.mn.ssp126.2100]])</f>
        <v>13.511717366564445</v>
      </c>
      <c r="AA453" s="5">
        <v>0.53477867662090928</v>
      </c>
      <c r="AB453" s="5">
        <v>2.347503882559079E-2</v>
      </c>
      <c r="AC453" s="6">
        <f>IF(Table1[[#This Row],[corals.mn.ssp126.2100]]="","",(Table1[[#This Row],[corals.sd.ssp126.2100]]/Table1[[#This Row],[corals.mn.ssp126.2100]])^-1)</f>
        <v>22.780736619610281</v>
      </c>
      <c r="AD453" s="6">
        <f>IF( Table1[[#This Row],[Coral.weights.ssp126.2100]]="","", Table1[[#This Row],[Coral.weights.ssp126.2100]]*Table1[[#This Row],[corals.mn.ssp126.2100]])</f>
        <v>12.182652181884672</v>
      </c>
      <c r="AE453" s="5">
        <v>0.53102248108516992</v>
      </c>
      <c r="AF453" s="5">
        <v>0.27688728975914839</v>
      </c>
      <c r="AG453" s="8">
        <f>IF(Table1[[#This Row],[mangrove.mn.ssp126.2100]]="","",(Table1[[#This Row],[mangrove.sd.ssp126.2100]]/Table1[[#This Row],[mangrove.mn.ssp126.2100]])^-1)</f>
        <v>1.917829025474886</v>
      </c>
      <c r="AH453" s="6">
        <f>IF(Table1[[#This Row],[mangrove.weights.ssp126.2100]]="","",Table1[[#This Row],[mangrove.weights.ssp126.2100]]*Table1[[#This Row],[mangrove.mn.ssp126.2100]])</f>
        <v>1.0184103274048275</v>
      </c>
      <c r="AI453" s="7">
        <f t="shared" si="43"/>
        <v>0.52603581869741667</v>
      </c>
      <c r="AJ453" s="5">
        <v>0.47061330613274049</v>
      </c>
      <c r="AK453" s="5">
        <v>5.7160301970159881E-3</v>
      </c>
      <c r="AL453" s="6">
        <f>IF(Table1[[#This Row],[seagrass.mn.ssp245.2050]]="","",(Table1[[#This Row],[seagrass.sd.ssp245.2050]]/Table1[[#This Row],[seagrass.mn.ssp245.2050]])^-1)</f>
        <v>82.332193832429496</v>
      </c>
      <c r="AM453" s="6">
        <f>IF(Table1[[#This Row],[seagrass.weights.ssp245.2050]]="","",Table1[[#This Row],[seagrass.weights.ssp245.2050]]*Table1[[#This Row],[seagrass.mn.ssp245.2050]])</f>
        <v>38.746625940641273</v>
      </c>
      <c r="AN453" s="5">
        <v>0.48244092184287679</v>
      </c>
      <c r="AO453" s="5">
        <v>8.004469650545562E-3</v>
      </c>
      <c r="AP453" s="6">
        <f>(Table1[[#This Row],[corals.sd.ssp245.2050]]/Table1[[#This Row],[corals.mn.ssp245.2050]])^-1</f>
        <v>60.271441195357021</v>
      </c>
      <c r="AQ453" s="6">
        <f>Table1[[#This Row],[coral.weights.ssp245.2050]]*Table1[[#This Row],[corals.mn.ssp245.2050]]</f>
        <v>29.077409651086782</v>
      </c>
      <c r="AR453" s="5">
        <v>0.56510323095139714</v>
      </c>
      <c r="AS453" s="5">
        <v>0.28117903460038718</v>
      </c>
      <c r="AT453" s="8">
        <f>(Table1[[#This Row],[mangrove.sd.ssp245.2050]]/Table1[[#This Row],[mangrove.mn.ssp245.2050]])^-1</f>
        <v>2.009763038537081</v>
      </c>
      <c r="AU453" s="8">
        <f>Table1[[#This Row],[mangrove.mn.ssp245.2050]]*Table1[[#This Row],[mangrove.weights.ssp245.2050]]</f>
        <v>1.1357235865240018</v>
      </c>
      <c r="AV453" s="7">
        <f t="shared" si="44"/>
        <v>0.47685594903610001</v>
      </c>
      <c r="AW453" s="5">
        <v>0.46656309994604228</v>
      </c>
      <c r="AX453" s="5">
        <v>5.7381702865865487E-3</v>
      </c>
      <c r="AY453" s="6">
        <f>(Table1[[#This Row],[seagrass.sd.ssp245.2100]]/Table1[[#This Row],[seagrass.mn.ssp245.2100]])^-1</f>
        <v>81.308688422278507</v>
      </c>
      <c r="AZ453" s="6">
        <f>Table1[[#This Row],[seagrass.weights.ssp245.2100]]*Table1[[#This Row],[seagrass.mn.ssp245.2100]]</f>
        <v>37.935633722845139</v>
      </c>
      <c r="BA453" s="5">
        <v>0.48181891143333661</v>
      </c>
      <c r="BB453" s="5">
        <v>3.558294491807295E-3</v>
      </c>
      <c r="BC453" s="8">
        <f>(Table1[[#This Row],[corals.sd.ssp245.2100]]/Table1[[#This Row],[corals.mn.ssp245.2100]])^-1</f>
        <v>135.40726113105262</v>
      </c>
      <c r="BD453" s="8">
        <f>Table1[[#This Row],[corals.weights.ssp245.2100]]*Table1[[#This Row],[corals.mn.ssp245.2100]]</f>
        <v>65.24177915833333</v>
      </c>
      <c r="BE453" s="5">
        <v>0.57726883533697682</v>
      </c>
      <c r="BF453" s="5">
        <v>0.28680489519798968</v>
      </c>
      <c r="BG453" s="6">
        <f>(Table1[[#This Row],[mangrove.sd.ssp245.2100]]/Table1[[#This Row],[mangrove.mn.ssp245.2100]])^-1</f>
        <v>2.0127579584667532</v>
      </c>
      <c r="BH453" s="6">
        <f>Table1[[#This Row],[mangrove.weights.ssp245.2100]]*Table1[[#This Row],[mangrove.mn.ssp245.2100]]</f>
        <v>1.1619024424993338</v>
      </c>
      <c r="BI453" s="7">
        <f t="shared" si="45"/>
        <v>0.47702615953166505</v>
      </c>
      <c r="BJ453" s="5">
        <v>0.39777299398008997</v>
      </c>
      <c r="BK453" s="5">
        <v>2.2039327410558781E-3</v>
      </c>
      <c r="BL453" s="6">
        <f>(Table1[[#This Row],[seagrass.sd.ssp370.2050]]/Table1[[#This Row],[seagrass.mn.ssp370.2050]])^-1</f>
        <v>180.48327272887721</v>
      </c>
      <c r="BM453" s="6">
        <f>Table1[[#This Row],[seagrass.mn.ssp370.2050]]*Table1[[#This Row],[seagrass.weights.ssp370.2050]]</f>
        <v>71.791371756690609</v>
      </c>
      <c r="BN453" s="5">
        <v>0.42464120225497132</v>
      </c>
      <c r="BO453" s="5">
        <f>NonZeroMin!$C$17</f>
        <v>8.8537505761509139E-4</v>
      </c>
      <c r="BP453" s="6">
        <f>(Table1[[#This Row],[corals.sd.ssp370.2050]]/Table1[[#This Row],[corals.mn.ssp370.2050]])^-1</f>
        <v>479.61730862264716</v>
      </c>
      <c r="BQ453" s="6">
        <f>Table1[[#This Row],[corals.weights.ssp370.2050]]*Table1[[#This Row],[corals.mn.ssp370.2050]]</f>
        <v>203.66527055581452</v>
      </c>
      <c r="BR453" s="5">
        <v>0.59257339128027375</v>
      </c>
      <c r="BS453" s="5">
        <v>0.29925904029936778</v>
      </c>
      <c r="BT453" s="6">
        <f>(Table1[[#This Row],[mangrove.sd.ssp370.2050]]/Table1[[#This Row],[mangrove.mn.ssp370.2050]])^-1</f>
        <v>1.9801353058122657</v>
      </c>
      <c r="BU453" s="6">
        <f>Table1[[#This Row],[mangrove.weights.ssp370.2050]]*Table1[[#This Row],[mangrove.mn.ssp370.2050]]</f>
        <v>1.1733754933589762</v>
      </c>
      <c r="BV453" s="7">
        <f t="shared" si="46"/>
        <v>0.41781917347252301</v>
      </c>
      <c r="BW453" s="5">
        <v>0.39621457819361028</v>
      </c>
      <c r="BX453" s="5">
        <f>NonZeroMin!$C$19</f>
        <v>9.4033807947367773E-4</v>
      </c>
      <c r="BY453" s="8">
        <f>(Table1[[#This Row],[seagrass.sd.ssp370.2100]]/Table1[[#This Row],[seagrass.mn.ssp370.2100]])^-1</f>
        <v>421.35332689640506</v>
      </c>
      <c r="BZ453" s="8">
        <f>Table1[[#This Row],[seagrass.imp.ssp370.2100]]*Table1[[#This Row],[seagrass.mn.ssp370.2100]]</f>
        <v>166.94633068673352</v>
      </c>
      <c r="CA453" s="5">
        <v>0.42327088051982359</v>
      </c>
      <c r="CB453" s="5">
        <v>1.9379275826604319E-3</v>
      </c>
      <c r="CC453" s="8">
        <f>(Table1[[#This Row],[corals.sd.ssp370.2100]]/Table1[[#This Row],[corals.mn.ssp370.2100]])^-1</f>
        <v>218.41418859354255</v>
      </c>
      <c r="CD453" s="8">
        <f>Table1[[#This Row],[corals.weights.ssp370.2100]]*Table1[[#This Row],[corals.mn.ssp370.2100]]</f>
        <v>92.448365924011568</v>
      </c>
      <c r="CE453" s="5">
        <v>0.57833464897540632</v>
      </c>
      <c r="CF453" s="5">
        <v>0.28532388108071932</v>
      </c>
      <c r="CG453" s="12">
        <f>(Table1[[#This Row],[mangrove.sd.ssp370.2100]]/Table1[[#This Row],[mangrove.mn.ssp370.2100]])^-1</f>
        <v>2.0269409163539067</v>
      </c>
      <c r="CH453" s="17">
        <f>Table1[[#This Row],[mangrove.weights.ssp370.2100]]*Table1[[#This Row],[mangrove.mn.ssp370.2100]]</f>
        <v>1.172250163353425</v>
      </c>
      <c r="CI453" s="9">
        <f t="shared" si="47"/>
        <v>0.40599750305281712</v>
      </c>
      <c r="CJ453" s="5"/>
      <c r="CL453" s="5"/>
      <c r="CM453" s="5"/>
      <c r="CP453" s="5"/>
      <c r="CT453" s="5"/>
    </row>
    <row r="454" spans="1:98" x14ac:dyDescent="0.25">
      <c r="A454" s="5" t="s">
        <v>497</v>
      </c>
      <c r="B454" s="5">
        <v>44.58934</v>
      </c>
      <c r="C454" s="5">
        <v>-12.321102</v>
      </c>
      <c r="D454" s="5">
        <v>3320000</v>
      </c>
      <c r="E454" s="5">
        <v>1</v>
      </c>
      <c r="F454" s="5">
        <v>4320000</v>
      </c>
      <c r="G454" s="5">
        <v>1</v>
      </c>
      <c r="I454" s="5">
        <v>0</v>
      </c>
      <c r="J454" s="5">
        <v>0.45882303912717298</v>
      </c>
      <c r="K454" s="5">
        <v>2.9970612956387789E-2</v>
      </c>
      <c r="L454" s="6">
        <f>IF(Table1[[#This Row],[seagrass.mn.ssp126.2050]]="","",(Table1[[#This Row],[seagrass.sd.ssp126.2050]]/Table1[[#This Row],[seagrass.mn.ssp126.2050]])^-1)</f>
        <v>15.309097608208299</v>
      </c>
      <c r="M454" s="6">
        <f>IF(Table1[[#This Row],[seagrass.weights.ssp126.2050]]="","",Table1[[#This Row],[seagrass.weights.ssp126.2050]]*Table1[[#This Row],[seagrass.mn.ssp126.2050]])</f>
        <v>7.0241666908926668</v>
      </c>
      <c r="N454" s="5">
        <v>0.41933379948593108</v>
      </c>
      <c r="O454" s="5">
        <v>2.841595623832115E-2</v>
      </c>
      <c r="P454" s="6">
        <f>IF(Table1[[#This Row],[corals.mn.ssp126.2050]]="","",(Table1[[#This Row],[corals.sd.ssp126.2050]]/Table1[[#This Row],[corals.mn.ssp126.2050]])^-1)</f>
        <v>14.756983575320492</v>
      </c>
      <c r="Q454" s="6">
        <f>IF(Table1[[#This Row],[coral.weights.ssp126.2050]]="","",Table1[[#This Row],[coral.weights.ssp126.2050]]*Table1[[#This Row],[corals.mn.ssp126.2050]])</f>
        <v>6.1881019915906217</v>
      </c>
      <c r="T454" s="6" t="str">
        <f>IF(Table1[[#This Row],[mangrove.mn.ssp126.2050]]="","",(Table1[[#This Row],[mangrove.sd.ssp126.2050]]/Table1[[#This Row],[mangrove.mn.ssp126.2050]])^-1)</f>
        <v/>
      </c>
      <c r="U454" s="6" t="str">
        <f>IF(Table1[[#This Row],[mangrove.weights.ssp126.2050]]="","",Table1[[#This Row],[mangrove.weights.ssp126.2050]]*Table1[[#This Row],[mangrove.mn.ssp126.2050]])</f>
        <v/>
      </c>
      <c r="V454" s="7">
        <f t="shared" si="42"/>
        <v>0.43944099671098513</v>
      </c>
      <c r="W454" s="5">
        <v>0.44580053808957548</v>
      </c>
      <c r="X454" s="5">
        <v>2.3624526280439029E-2</v>
      </c>
      <c r="Y454" s="6">
        <f>IF(Table1[[#This Row],[seagrass.mn.ssp126.2100]]="", "", (Table1[[#This Row],[seagrass.sd.ssp126.2100]]/Table1[[#This Row],[seagrass.mn.ssp126.2100]])^-1)</f>
        <v>18.87024242508074</v>
      </c>
      <c r="Z454" s="6">
        <f>IF(Table1[[#This Row],[seagrass.weights.ssp126.2100]]="","", Table1[[#This Row],[seagrass.weights.ssp126.2100]]*Table1[[#This Row],[seagrass.mn.ssp126.2100]])</f>
        <v>8.4123642269817296</v>
      </c>
      <c r="AA454" s="5">
        <v>0.40960126630615978</v>
      </c>
      <c r="AB454" s="5">
        <v>2.5121054597199509E-2</v>
      </c>
      <c r="AC454" s="6">
        <f>IF(Table1[[#This Row],[corals.mn.ssp126.2100]]="","",(Table1[[#This Row],[corals.sd.ssp126.2100]]/Table1[[#This Row],[corals.mn.ssp126.2100]])^-1)</f>
        <v>16.305098367638678</v>
      </c>
      <c r="AD454" s="6">
        <f>IF( Table1[[#This Row],[Coral.weights.ssp126.2100]]="","", Table1[[#This Row],[Coral.weights.ssp126.2100]]*Table1[[#This Row],[corals.mn.ssp126.2100]])</f>
        <v>6.6785889386313011</v>
      </c>
      <c r="AG454" s="8" t="str">
        <f>IF(Table1[[#This Row],[mangrove.mn.ssp126.2100]]="","",(Table1[[#This Row],[mangrove.sd.ssp126.2100]]/Table1[[#This Row],[mangrove.mn.ssp126.2100]])^-1)</f>
        <v/>
      </c>
      <c r="AH454" s="6" t="str">
        <f>IF(Table1[[#This Row],[mangrove.weights.ssp126.2100]]="","",Table1[[#This Row],[mangrove.weights.ssp126.2100]]*Table1[[#This Row],[mangrove.mn.ssp126.2100]])</f>
        <v/>
      </c>
      <c r="AI454" s="7">
        <f t="shared" si="43"/>
        <v>0.42902080905315781</v>
      </c>
      <c r="AJ454" s="5">
        <v>0.42754623553309118</v>
      </c>
      <c r="AK454" s="5">
        <v>1.4261466874042381E-2</v>
      </c>
      <c r="AL454" s="6">
        <f>IF(Table1[[#This Row],[seagrass.mn.ssp245.2050]]="","",(Table1[[#This Row],[seagrass.sd.ssp245.2050]]/Table1[[#This Row],[seagrass.mn.ssp245.2050]])^-1)</f>
        <v>29.979120612850686</v>
      </c>
      <c r="AM454" s="6">
        <f>IF(Table1[[#This Row],[seagrass.weights.ssp245.2050]]="","",Table1[[#This Row],[seagrass.weights.ssp245.2050]]*Table1[[#This Row],[seagrass.mn.ssp245.2050]])</f>
        <v>12.817460162616808</v>
      </c>
      <c r="AN454" s="5">
        <v>0.3997336110517784</v>
      </c>
      <c r="AO454" s="5">
        <v>1.75724327231634E-2</v>
      </c>
      <c r="AP454" s="6">
        <f>(Table1[[#This Row],[corals.sd.ssp245.2050]]/Table1[[#This Row],[corals.mn.ssp245.2050]])^-1</f>
        <v>22.747767332457205</v>
      </c>
      <c r="AQ454" s="6">
        <f>Table1[[#This Row],[coral.weights.ssp245.2050]]*Table1[[#This Row],[corals.mn.ssp245.2050]]</f>
        <v>9.0930471791687992</v>
      </c>
      <c r="AS454" s="5"/>
      <c r="AT454" s="8"/>
      <c r="AU454" s="8"/>
      <c r="AV454" s="7">
        <f t="shared" si="44"/>
        <v>0.41554713725021575</v>
      </c>
      <c r="AW454" s="5">
        <v>0.41598449861968229</v>
      </c>
      <c r="AX454" s="5">
        <f>NonZeroMin!$C$12</f>
        <v>9.4048968592101831E-4</v>
      </c>
      <c r="AY454" s="6">
        <f>(Table1[[#This Row],[seagrass.sd.ssp245.2100]]/Table1[[#This Row],[seagrass.mn.ssp245.2100]])^-1</f>
        <v>442.30628453124405</v>
      </c>
      <c r="AZ454" s="6">
        <f>Table1[[#This Row],[seagrass.weights.ssp245.2100]]*Table1[[#This Row],[seagrass.mn.ssp245.2100]]</f>
        <v>183.99255800706408</v>
      </c>
      <c r="BA454" s="5">
        <v>0.38270141255643708</v>
      </c>
      <c r="BB454" s="5">
        <v>2.1874753830061849E-3</v>
      </c>
      <c r="BC454" s="8">
        <f>(Table1[[#This Row],[corals.sd.ssp245.2100]]/Table1[[#This Row],[corals.mn.ssp245.2100]])^-1</f>
        <v>174.95118597883442</v>
      </c>
      <c r="BD454" s="8">
        <f>Table1[[#This Row],[corals.weights.ssp245.2100]]*Table1[[#This Row],[corals.mn.ssp245.2100]]</f>
        <v>66.954066002523859</v>
      </c>
      <c r="BE454" s="5"/>
      <c r="BF454" s="5"/>
      <c r="BG454" s="6"/>
      <c r="BH454" s="6"/>
      <c r="BI454" s="7">
        <f t="shared" si="45"/>
        <v>0.40655097102707405</v>
      </c>
      <c r="BJ454" s="5">
        <v>0.36999682279273571</v>
      </c>
      <c r="BK454" s="5">
        <v>4.8618258966771936E-3</v>
      </c>
      <c r="BL454" s="6">
        <f>(Table1[[#This Row],[seagrass.sd.ssp370.2050]]/Table1[[#This Row],[seagrass.mn.ssp370.2050]])^-1</f>
        <v>76.102441892378209</v>
      </c>
      <c r="BM454" s="6">
        <f>Table1[[#This Row],[seagrass.mn.ssp370.2050]]*Table1[[#This Row],[seagrass.weights.ssp370.2050]]</f>
        <v>28.157661706948726</v>
      </c>
      <c r="BN454" s="5">
        <v>0.35493948235048428</v>
      </c>
      <c r="BO454" s="5">
        <v>4.893908362547772E-3</v>
      </c>
      <c r="BP454" s="6">
        <f>(Table1[[#This Row],[corals.sd.ssp370.2050]]/Table1[[#This Row],[corals.mn.ssp370.2050]])^-1</f>
        <v>72.526793731319998</v>
      </c>
      <c r="BQ454" s="6">
        <f>Table1[[#This Row],[corals.weights.ssp370.2050]]*Table1[[#This Row],[corals.mn.ssp370.2050]]</f>
        <v>25.74262262353507</v>
      </c>
      <c r="BR454" s="5"/>
      <c r="BS454" s="5"/>
      <c r="BT454" s="6"/>
      <c r="BU454" s="6"/>
      <c r="BV454" s="7">
        <f t="shared" si="46"/>
        <v>0.36264927357191939</v>
      </c>
      <c r="BW454" s="5">
        <v>0.36915786743450979</v>
      </c>
      <c r="BX454" s="5">
        <v>1.219471080855534E-3</v>
      </c>
      <c r="BY454" s="8">
        <f>(Table1[[#This Row],[seagrass.sd.ssp370.2100]]/Table1[[#This Row],[seagrass.mn.ssp370.2100]])^-1</f>
        <v>302.71965709553592</v>
      </c>
      <c r="BZ454" s="8">
        <f>Table1[[#This Row],[seagrass.imp.ssp370.2100]]*Table1[[#This Row],[seagrass.mn.ssp370.2100]]</f>
        <v>111.75134304389411</v>
      </c>
      <c r="CA454" s="5">
        <v>0.35495952979048762</v>
      </c>
      <c r="CB454" s="5">
        <v>2.4466954843232109E-3</v>
      </c>
      <c r="CC454" s="8">
        <f>(Table1[[#This Row],[corals.sd.ssp370.2100]]/Table1[[#This Row],[corals.mn.ssp370.2100]])^-1</f>
        <v>145.07711812313016</v>
      </c>
      <c r="CD454" s="8">
        <f>Table1[[#This Row],[corals.weights.ssp370.2100]]*Table1[[#This Row],[corals.mn.ssp370.2100]]</f>
        <v>51.496505632345311</v>
      </c>
      <c r="CE454" s="5"/>
      <c r="CF454" s="5"/>
      <c r="CG454" s="12"/>
      <c r="CH454" s="17"/>
      <c r="CI454" s="9">
        <f t="shared" si="47"/>
        <v>0.36455789257643262</v>
      </c>
      <c r="CJ454" s="5"/>
      <c r="CL454" s="5"/>
      <c r="CM454" s="5"/>
      <c r="CP454" s="5"/>
      <c r="CT454" s="5"/>
    </row>
    <row r="455" spans="1:98" x14ac:dyDescent="0.25">
      <c r="A455" s="5" t="s">
        <v>498</v>
      </c>
      <c r="B455" s="5">
        <v>44.83934</v>
      </c>
      <c r="C455" s="5">
        <v>-12.321102</v>
      </c>
      <c r="E455" s="5">
        <v>0</v>
      </c>
      <c r="G455" s="5">
        <v>0</v>
      </c>
      <c r="I455" s="5">
        <v>0</v>
      </c>
      <c r="L455" s="6" t="str">
        <f>IF(Table1[[#This Row],[seagrass.mn.ssp126.2050]]="","",(Table1[[#This Row],[seagrass.sd.ssp126.2050]]/Table1[[#This Row],[seagrass.mn.ssp126.2050]])^-1)</f>
        <v/>
      </c>
      <c r="M455" s="6" t="str">
        <f>IF(Table1[[#This Row],[seagrass.weights.ssp126.2050]]="","",Table1[[#This Row],[seagrass.weights.ssp126.2050]]*Table1[[#This Row],[seagrass.mn.ssp126.2050]])</f>
        <v/>
      </c>
      <c r="P455" s="6" t="str">
        <f>IF(Table1[[#This Row],[corals.mn.ssp126.2050]]="","",(Table1[[#This Row],[corals.sd.ssp126.2050]]/Table1[[#This Row],[corals.mn.ssp126.2050]])^-1)</f>
        <v/>
      </c>
      <c r="Q455" s="6" t="str">
        <f>IF(Table1[[#This Row],[coral.weights.ssp126.2050]]="","",Table1[[#This Row],[coral.weights.ssp126.2050]]*Table1[[#This Row],[corals.mn.ssp126.2050]])</f>
        <v/>
      </c>
      <c r="T455" s="6" t="str">
        <f>IF(Table1[[#This Row],[mangrove.mn.ssp126.2050]]="","",(Table1[[#This Row],[mangrove.sd.ssp126.2050]]/Table1[[#This Row],[mangrove.mn.ssp126.2050]])^-1)</f>
        <v/>
      </c>
      <c r="U455" s="6" t="str">
        <f>IF(Table1[[#This Row],[mangrove.weights.ssp126.2050]]="","",Table1[[#This Row],[mangrove.weights.ssp126.2050]]*Table1[[#This Row],[mangrove.mn.ssp126.2050]])</f>
        <v/>
      </c>
      <c r="V455" s="7" t="e">
        <f t="shared" si="42"/>
        <v>#DIV/0!</v>
      </c>
      <c r="Y455" s="6" t="str">
        <f>IF(Table1[[#This Row],[seagrass.mn.ssp126.2100]]="", "", (Table1[[#This Row],[seagrass.sd.ssp126.2100]]/Table1[[#This Row],[seagrass.mn.ssp126.2100]])^-1)</f>
        <v/>
      </c>
      <c r="Z455" s="6" t="str">
        <f>IF(Table1[[#This Row],[seagrass.weights.ssp126.2100]]="","", Table1[[#This Row],[seagrass.weights.ssp126.2100]]*Table1[[#This Row],[seagrass.mn.ssp126.2100]])</f>
        <v/>
      </c>
      <c r="AC455" s="6" t="str">
        <f>IF(Table1[[#This Row],[corals.mn.ssp126.2100]]="","",(Table1[[#This Row],[corals.sd.ssp126.2100]]/Table1[[#This Row],[corals.mn.ssp126.2100]])^-1)</f>
        <v/>
      </c>
      <c r="AD455" s="6" t="str">
        <f>IF( Table1[[#This Row],[Coral.weights.ssp126.2100]]="","", Table1[[#This Row],[Coral.weights.ssp126.2100]]*Table1[[#This Row],[corals.mn.ssp126.2100]])</f>
        <v/>
      </c>
      <c r="AG455" s="8" t="str">
        <f>IF(Table1[[#This Row],[mangrove.mn.ssp126.2100]]="","",(Table1[[#This Row],[mangrove.sd.ssp126.2100]]/Table1[[#This Row],[mangrove.mn.ssp126.2100]])^-1)</f>
        <v/>
      </c>
      <c r="AH455" s="6" t="str">
        <f>IF(Table1[[#This Row],[mangrove.weights.ssp126.2100]]="","",Table1[[#This Row],[mangrove.weights.ssp126.2100]]*Table1[[#This Row],[mangrove.mn.ssp126.2100]])</f>
        <v/>
      </c>
      <c r="AI455" s="7" t="e">
        <f t="shared" si="43"/>
        <v>#DIV/0!</v>
      </c>
      <c r="AL455" s="6" t="str">
        <f>IF(Table1[[#This Row],[seagrass.mn.ssp245.2050]]="","",(Table1[[#This Row],[seagrass.sd.ssp245.2050]]/Table1[[#This Row],[seagrass.mn.ssp245.2050]])^-1)</f>
        <v/>
      </c>
      <c r="AM455" s="6" t="str">
        <f>IF(Table1[[#This Row],[seagrass.weights.ssp245.2050]]="","",Table1[[#This Row],[seagrass.weights.ssp245.2050]]*Table1[[#This Row],[seagrass.mn.ssp245.2050]])</f>
        <v/>
      </c>
      <c r="AS455" s="5"/>
      <c r="AT455" s="8"/>
      <c r="AU455" s="8"/>
      <c r="AV455" s="7" t="e">
        <f t="shared" si="44"/>
        <v>#DIV/0!</v>
      </c>
      <c r="AX455" s="5"/>
      <c r="AY455" s="6"/>
      <c r="AZ455" s="6"/>
      <c r="BB455" s="5"/>
      <c r="BC455" s="8"/>
      <c r="BD455" s="8"/>
      <c r="BE455" s="5"/>
      <c r="BF455" s="5"/>
      <c r="BG455" s="6"/>
      <c r="BH455" s="6"/>
      <c r="BI455" s="7" t="e">
        <f t="shared" si="45"/>
        <v>#DIV/0!</v>
      </c>
      <c r="BK455" s="5"/>
      <c r="BL455" s="6"/>
      <c r="BM455" s="6"/>
      <c r="BO455" s="5"/>
      <c r="BP455" s="6"/>
      <c r="BQ455" s="6"/>
      <c r="BR455" s="5"/>
      <c r="BS455" s="5"/>
      <c r="BT455" s="6"/>
      <c r="BU455" s="6"/>
      <c r="BV455" s="7" t="e">
        <f t="shared" si="46"/>
        <v>#DIV/0!</v>
      </c>
      <c r="BX455" s="5"/>
      <c r="BY455" s="8"/>
      <c r="BZ455" s="8"/>
      <c r="CA455" s="5"/>
      <c r="CB455" s="5"/>
      <c r="CC455" s="8"/>
      <c r="CD455" s="8"/>
      <c r="CE455" s="5"/>
      <c r="CF455" s="5"/>
      <c r="CG455" s="12"/>
      <c r="CH455" s="17"/>
      <c r="CI455" s="9" t="e">
        <f t="shared" si="47"/>
        <v>#DIV/0!</v>
      </c>
      <c r="CJ455" s="5"/>
      <c r="CL455" s="5"/>
      <c r="CM455" s="5"/>
      <c r="CP455" s="5"/>
      <c r="CT455" s="5"/>
    </row>
    <row r="456" spans="1:98" x14ac:dyDescent="0.25">
      <c r="A456" s="5" t="s">
        <v>499</v>
      </c>
      <c r="B456" s="5">
        <v>45.08934</v>
      </c>
      <c r="C456" s="5">
        <v>-12.321102</v>
      </c>
      <c r="E456" s="5">
        <v>0</v>
      </c>
      <c r="G456" s="5">
        <v>0</v>
      </c>
      <c r="I456" s="5">
        <v>0</v>
      </c>
      <c r="L456" s="6" t="str">
        <f>IF(Table1[[#This Row],[seagrass.mn.ssp126.2050]]="","",(Table1[[#This Row],[seagrass.sd.ssp126.2050]]/Table1[[#This Row],[seagrass.mn.ssp126.2050]])^-1)</f>
        <v/>
      </c>
      <c r="M456" s="6" t="str">
        <f>IF(Table1[[#This Row],[seagrass.weights.ssp126.2050]]="","",Table1[[#This Row],[seagrass.weights.ssp126.2050]]*Table1[[#This Row],[seagrass.mn.ssp126.2050]])</f>
        <v/>
      </c>
      <c r="P456" s="6" t="str">
        <f>IF(Table1[[#This Row],[corals.mn.ssp126.2050]]="","",(Table1[[#This Row],[corals.sd.ssp126.2050]]/Table1[[#This Row],[corals.mn.ssp126.2050]])^-1)</f>
        <v/>
      </c>
      <c r="Q456" s="6" t="str">
        <f>IF(Table1[[#This Row],[coral.weights.ssp126.2050]]="","",Table1[[#This Row],[coral.weights.ssp126.2050]]*Table1[[#This Row],[corals.mn.ssp126.2050]])</f>
        <v/>
      </c>
      <c r="T456" s="6" t="str">
        <f>IF(Table1[[#This Row],[mangrove.mn.ssp126.2050]]="","",(Table1[[#This Row],[mangrove.sd.ssp126.2050]]/Table1[[#This Row],[mangrove.mn.ssp126.2050]])^-1)</f>
        <v/>
      </c>
      <c r="U456" s="6" t="str">
        <f>IF(Table1[[#This Row],[mangrove.weights.ssp126.2050]]="","",Table1[[#This Row],[mangrove.weights.ssp126.2050]]*Table1[[#This Row],[mangrove.mn.ssp126.2050]])</f>
        <v/>
      </c>
      <c r="V456" s="7" t="e">
        <f t="shared" si="42"/>
        <v>#DIV/0!</v>
      </c>
      <c r="Y456" s="6" t="str">
        <f>IF(Table1[[#This Row],[seagrass.mn.ssp126.2100]]="", "", (Table1[[#This Row],[seagrass.sd.ssp126.2100]]/Table1[[#This Row],[seagrass.mn.ssp126.2100]])^-1)</f>
        <v/>
      </c>
      <c r="Z456" s="6" t="str">
        <f>IF(Table1[[#This Row],[seagrass.weights.ssp126.2100]]="","", Table1[[#This Row],[seagrass.weights.ssp126.2100]]*Table1[[#This Row],[seagrass.mn.ssp126.2100]])</f>
        <v/>
      </c>
      <c r="AC456" s="6" t="str">
        <f>IF(Table1[[#This Row],[corals.mn.ssp126.2100]]="","",(Table1[[#This Row],[corals.sd.ssp126.2100]]/Table1[[#This Row],[corals.mn.ssp126.2100]])^-1)</f>
        <v/>
      </c>
      <c r="AD456" s="6" t="str">
        <f>IF( Table1[[#This Row],[Coral.weights.ssp126.2100]]="","", Table1[[#This Row],[Coral.weights.ssp126.2100]]*Table1[[#This Row],[corals.mn.ssp126.2100]])</f>
        <v/>
      </c>
      <c r="AG456" s="8" t="str">
        <f>IF(Table1[[#This Row],[mangrove.mn.ssp126.2100]]="","",(Table1[[#This Row],[mangrove.sd.ssp126.2100]]/Table1[[#This Row],[mangrove.mn.ssp126.2100]])^-1)</f>
        <v/>
      </c>
      <c r="AH456" s="6" t="str">
        <f>IF(Table1[[#This Row],[mangrove.weights.ssp126.2100]]="","",Table1[[#This Row],[mangrove.weights.ssp126.2100]]*Table1[[#This Row],[mangrove.mn.ssp126.2100]])</f>
        <v/>
      </c>
      <c r="AI456" s="7" t="e">
        <f t="shared" si="43"/>
        <v>#DIV/0!</v>
      </c>
      <c r="AL456" s="6" t="str">
        <f>IF(Table1[[#This Row],[seagrass.mn.ssp245.2050]]="","",(Table1[[#This Row],[seagrass.sd.ssp245.2050]]/Table1[[#This Row],[seagrass.mn.ssp245.2050]])^-1)</f>
        <v/>
      </c>
      <c r="AM456" s="6" t="str">
        <f>IF(Table1[[#This Row],[seagrass.weights.ssp245.2050]]="","",Table1[[#This Row],[seagrass.weights.ssp245.2050]]*Table1[[#This Row],[seagrass.mn.ssp245.2050]])</f>
        <v/>
      </c>
      <c r="AS456" s="5"/>
      <c r="AT456" s="8"/>
      <c r="AU456" s="8"/>
      <c r="AV456" s="7" t="e">
        <f t="shared" si="44"/>
        <v>#DIV/0!</v>
      </c>
      <c r="AX456" s="5"/>
      <c r="AY456" s="6"/>
      <c r="AZ456" s="6"/>
      <c r="BB456" s="5"/>
      <c r="BC456" s="8"/>
      <c r="BD456" s="8"/>
      <c r="BE456" s="5"/>
      <c r="BF456" s="5"/>
      <c r="BG456" s="6"/>
      <c r="BH456" s="6"/>
      <c r="BI456" s="7" t="e">
        <f t="shared" si="45"/>
        <v>#DIV/0!</v>
      </c>
      <c r="BK456" s="5"/>
      <c r="BL456" s="6"/>
      <c r="BM456" s="6"/>
      <c r="BO456" s="5"/>
      <c r="BP456" s="6"/>
      <c r="BQ456" s="6"/>
      <c r="BR456" s="5"/>
      <c r="BS456" s="5"/>
      <c r="BT456" s="6"/>
      <c r="BU456" s="6"/>
      <c r="BV456" s="7" t="e">
        <f t="shared" si="46"/>
        <v>#DIV/0!</v>
      </c>
      <c r="BX456" s="5"/>
      <c r="BY456" s="8"/>
      <c r="BZ456" s="8"/>
      <c r="CA456" s="5"/>
      <c r="CB456" s="5"/>
      <c r="CC456" s="8"/>
      <c r="CD456" s="8"/>
      <c r="CE456" s="5"/>
      <c r="CF456" s="5"/>
      <c r="CG456" s="12"/>
      <c r="CH456" s="17"/>
      <c r="CI456" s="9" t="e">
        <f t="shared" si="47"/>
        <v>#DIV/0!</v>
      </c>
      <c r="CJ456" s="5"/>
      <c r="CL456" s="5"/>
      <c r="CM456" s="5"/>
      <c r="CP456" s="5"/>
      <c r="CT456" s="5"/>
    </row>
    <row r="457" spans="1:98" x14ac:dyDescent="0.25">
      <c r="A457" s="5" t="s">
        <v>500</v>
      </c>
      <c r="B457" s="5">
        <v>48.58934</v>
      </c>
      <c r="C457" s="5">
        <v>-12.321102</v>
      </c>
      <c r="D457" s="5">
        <v>1770000</v>
      </c>
      <c r="E457" s="5">
        <v>1</v>
      </c>
      <c r="F457" s="5">
        <v>640000</v>
      </c>
      <c r="G457" s="5">
        <v>1</v>
      </c>
      <c r="I457" s="5">
        <v>0</v>
      </c>
      <c r="J457" s="5">
        <v>0.36354992359297511</v>
      </c>
      <c r="K457" s="5">
        <v>3.4978735288255507E-2</v>
      </c>
      <c r="L457" s="6">
        <f>IF(Table1[[#This Row],[seagrass.mn.ssp126.2050]]="","",(Table1[[#This Row],[seagrass.sd.ssp126.2050]]/Table1[[#This Row],[seagrass.mn.ssp126.2050]])^-1)</f>
        <v>10.393455355003672</v>
      </c>
      <c r="M457" s="6">
        <f>IF(Table1[[#This Row],[seagrass.weights.ssp126.2050]]="","",Table1[[#This Row],[seagrass.weights.ssp126.2050]]*Table1[[#This Row],[seagrass.mn.ssp126.2050]])</f>
        <v>3.7785399001785831</v>
      </c>
      <c r="N457" s="5">
        <v>0.37841537236590572</v>
      </c>
      <c r="O457" s="5">
        <v>3.5618266171367798E-2</v>
      </c>
      <c r="P457" s="6">
        <f>IF(Table1[[#This Row],[corals.mn.ssp126.2050]]="","",(Table1[[#This Row],[corals.sd.ssp126.2050]]/Table1[[#This Row],[corals.mn.ssp126.2050]])^-1)</f>
        <v>10.624194073491982</v>
      </c>
      <c r="Q457" s="6">
        <f>IF(Table1[[#This Row],[coral.weights.ssp126.2050]]="","",Table1[[#This Row],[coral.weights.ssp126.2050]]*Table1[[#This Row],[corals.mn.ssp126.2050]])</f>
        <v>4.0203583564081171</v>
      </c>
      <c r="T457" s="6" t="str">
        <f>IF(Table1[[#This Row],[mangrove.mn.ssp126.2050]]="","",(Table1[[#This Row],[mangrove.sd.ssp126.2050]]/Table1[[#This Row],[mangrove.mn.ssp126.2050]])^-1)</f>
        <v/>
      </c>
      <c r="U457" s="6" t="str">
        <f>IF(Table1[[#This Row],[mangrove.weights.ssp126.2050]]="","",Table1[[#This Row],[mangrove.weights.ssp126.2050]]*Table1[[#This Row],[mangrove.mn.ssp126.2050]])</f>
        <v/>
      </c>
      <c r="V457" s="7">
        <f t="shared" si="42"/>
        <v>0.37106424689018658</v>
      </c>
      <c r="W457" s="5">
        <v>0.36594151299648742</v>
      </c>
      <c r="X457" s="5">
        <v>3.8360953458330391E-2</v>
      </c>
      <c r="Y457" s="6">
        <f>IF(Table1[[#This Row],[seagrass.mn.ssp126.2100]]="", "", (Table1[[#This Row],[seagrass.sd.ssp126.2100]]/Table1[[#This Row],[seagrass.mn.ssp126.2100]])^-1)</f>
        <v>9.5394269434411125</v>
      </c>
      <c r="Z457" s="6">
        <f>IF(Table1[[#This Row],[seagrass.weights.ssp126.2100]]="","", Table1[[#This Row],[seagrass.weights.ssp126.2100]]*Table1[[#This Row],[seagrass.mn.ssp126.2100]])</f>
        <v>3.4908723288022983</v>
      </c>
      <c r="AA457" s="5">
        <v>0.38086592930526891</v>
      </c>
      <c r="AB457" s="5">
        <v>3.419048606173631E-2</v>
      </c>
      <c r="AC457" s="6">
        <f>IF(Table1[[#This Row],[corals.mn.ssp126.2100]]="","",(Table1[[#This Row],[corals.sd.ssp126.2100]]/Table1[[#This Row],[corals.mn.ssp126.2100]])^-1)</f>
        <v>11.13952953513312</v>
      </c>
      <c r="AD457" s="6">
        <f>IF( Table1[[#This Row],[Coral.weights.ssp126.2100]]="","", Table1[[#This Row],[Coral.weights.ssp126.2100]]*Table1[[#This Row],[corals.mn.ssp126.2100]])</f>
        <v>4.2426672684219655</v>
      </c>
      <c r="AG457" s="8" t="str">
        <f>IF(Table1[[#This Row],[mangrove.mn.ssp126.2100]]="","",(Table1[[#This Row],[mangrove.sd.ssp126.2100]]/Table1[[#This Row],[mangrove.mn.ssp126.2100]])^-1)</f>
        <v/>
      </c>
      <c r="AH457" s="6" t="str">
        <f>IF(Table1[[#This Row],[mangrove.weights.ssp126.2100]]="","",Table1[[#This Row],[mangrove.weights.ssp126.2100]]*Table1[[#This Row],[mangrove.mn.ssp126.2100]])</f>
        <v/>
      </c>
      <c r="AI457" s="7">
        <f t="shared" si="43"/>
        <v>0.37398113416588968</v>
      </c>
      <c r="AJ457" s="5">
        <v>0.34319172338834619</v>
      </c>
      <c r="AK457" s="5">
        <v>2.049569879644237E-2</v>
      </c>
      <c r="AL457" s="6">
        <f>IF(Table1[[#This Row],[seagrass.mn.ssp245.2050]]="","",(Table1[[#This Row],[seagrass.sd.ssp245.2050]]/Table1[[#This Row],[seagrass.mn.ssp245.2050]])^-1)</f>
        <v>16.744572936830881</v>
      </c>
      <c r="AM457" s="6">
        <f>IF(Table1[[#This Row],[seagrass.weights.ssp245.2050]]="","",Table1[[#This Row],[seagrass.weights.ssp245.2050]]*Table1[[#This Row],[seagrass.mn.ssp245.2050]])</f>
        <v>5.7465988435928512</v>
      </c>
      <c r="AN457" s="5">
        <v>0.35636981789946209</v>
      </c>
      <c r="AO457" s="5">
        <v>1.7024438790257949E-2</v>
      </c>
      <c r="AP457" s="6">
        <f>(Table1[[#This Row],[corals.sd.ssp245.2050]]/Table1[[#This Row],[corals.mn.ssp245.2050]])^-1</f>
        <v>20.932837921411593</v>
      </c>
      <c r="AQ457" s="6">
        <f>Table1[[#This Row],[coral.weights.ssp245.2050]]*Table1[[#This Row],[corals.mn.ssp245.2050]]</f>
        <v>7.4598316381724041</v>
      </c>
      <c r="AS457" s="5"/>
      <c r="AT457" s="8"/>
      <c r="AU457" s="8"/>
      <c r="AV457" s="7">
        <f t="shared" si="44"/>
        <v>0.35051321683045428</v>
      </c>
      <c r="AW457" s="5">
        <v>0.33072110831809948</v>
      </c>
      <c r="AX457" s="5">
        <v>5.812344250619903E-3</v>
      </c>
      <c r="AY457" s="6">
        <f>(Table1[[#This Row],[seagrass.sd.ssp245.2100]]/Table1[[#This Row],[seagrass.mn.ssp245.2100]])^-1</f>
        <v>56.899779857813328</v>
      </c>
      <c r="AZ457" s="6">
        <f>Table1[[#This Row],[seagrass.weights.ssp245.2100]]*Table1[[#This Row],[seagrass.mn.ssp245.2100]]</f>
        <v>18.817958257631897</v>
      </c>
      <c r="BA457" s="5">
        <v>0.35227057991438859</v>
      </c>
      <c r="BB457" s="5">
        <v>8.6683063843249648E-3</v>
      </c>
      <c r="BC457" s="8">
        <f>(Table1[[#This Row],[corals.sd.ssp245.2100]]/Table1[[#This Row],[corals.mn.ssp245.2100]])^-1</f>
        <v>40.638916565224903</v>
      </c>
      <c r="BD457" s="8">
        <f>Table1[[#This Row],[corals.weights.ssp245.2100]]*Table1[[#This Row],[corals.mn.ssp245.2100]]</f>
        <v>14.315894705524229</v>
      </c>
      <c r="BE457" s="5"/>
      <c r="BF457" s="5"/>
      <c r="BG457" s="6"/>
      <c r="BH457" s="6"/>
      <c r="BI457" s="7">
        <f t="shared" si="45"/>
        <v>0.33969956723073502</v>
      </c>
      <c r="BJ457" s="5">
        <v>0.27573605223152547</v>
      </c>
      <c r="BK457" s="5">
        <f>NonZeroMin!$C$16</f>
        <v>9.4033807947367773E-4</v>
      </c>
      <c r="BL457" s="6">
        <f>(Table1[[#This Row],[seagrass.sd.ssp370.2050]]/Table1[[#This Row],[seagrass.mn.ssp370.2050]])^-1</f>
        <v>293.23076269107315</v>
      </c>
      <c r="BM457" s="6">
        <f>Table1[[#This Row],[seagrass.mn.ssp370.2050]]*Table1[[#This Row],[seagrass.weights.ssp370.2050]]</f>
        <v>80.854292897275798</v>
      </c>
      <c r="BN457" s="5">
        <v>0.30281742510849829</v>
      </c>
      <c r="BO457" s="5">
        <v>8.0492711113848009E-3</v>
      </c>
      <c r="BP457" s="6">
        <f>(Table1[[#This Row],[corals.sd.ssp370.2050]]/Table1[[#This Row],[corals.mn.ssp370.2050]])^-1</f>
        <v>37.620477794591444</v>
      </c>
      <c r="BQ457" s="6">
        <f>Table1[[#This Row],[corals.weights.ssp370.2050]]*Table1[[#This Row],[corals.mn.ssp370.2050]]</f>
        <v>11.392136217109618</v>
      </c>
      <c r="BR457" s="5"/>
      <c r="BS457" s="5"/>
      <c r="BT457" s="6"/>
      <c r="BU457" s="6"/>
      <c r="BV457" s="7">
        <f t="shared" si="46"/>
        <v>0.27881542465724063</v>
      </c>
      <c r="BW457" s="5">
        <v>0.27995096426727001</v>
      </c>
      <c r="BX457" s="5">
        <v>1.9620405531883649E-3</v>
      </c>
      <c r="BY457" s="8">
        <f>(Table1[[#This Row],[seagrass.sd.ssp370.2100]]/Table1[[#This Row],[seagrass.mn.ssp370.2100]])^-1</f>
        <v>142.68357695886698</v>
      </c>
      <c r="BZ457" s="8">
        <f>Table1[[#This Row],[seagrass.imp.ssp370.2100]]*Table1[[#This Row],[seagrass.mn.ssp370.2100]]</f>
        <v>39.94440495473804</v>
      </c>
      <c r="CA457" s="5">
        <v>0.30957432492485348</v>
      </c>
      <c r="CB457" s="5">
        <v>4.6389127259036144E-3</v>
      </c>
      <c r="CC457" s="8">
        <f>(Table1[[#This Row],[corals.sd.ssp370.2100]]/Table1[[#This Row],[corals.mn.ssp370.2100]])^-1</f>
        <v>66.734242098626993</v>
      </c>
      <c r="CD457" s="8">
        <f>Table1[[#This Row],[corals.weights.ssp370.2100]]*Table1[[#This Row],[corals.mn.ssp370.2100]]</f>
        <v>20.659207947054188</v>
      </c>
      <c r="CE457" s="5"/>
      <c r="CF457" s="5"/>
      <c r="CG457" s="12"/>
      <c r="CH457" s="17"/>
      <c r="CI457" s="9">
        <f t="shared" si="47"/>
        <v>0.2893909084458281</v>
      </c>
      <c r="CJ457" s="5"/>
      <c r="CL457" s="5"/>
      <c r="CM457" s="5"/>
      <c r="CP457" s="5"/>
      <c r="CT457" s="5"/>
    </row>
    <row r="458" spans="1:98" x14ac:dyDescent="0.25">
      <c r="A458" s="5" t="s">
        <v>501</v>
      </c>
      <c r="B458" s="5">
        <v>48.83934</v>
      </c>
      <c r="C458" s="5">
        <v>-12.321102</v>
      </c>
      <c r="D458" s="5">
        <v>8970000</v>
      </c>
      <c r="E458" s="5">
        <v>1</v>
      </c>
      <c r="F458" s="5">
        <v>10540000</v>
      </c>
      <c r="G458" s="5">
        <v>1</v>
      </c>
      <c r="H458" s="5">
        <v>750000</v>
      </c>
      <c r="I458" s="5">
        <v>1</v>
      </c>
      <c r="J458" s="5">
        <v>0.50997772702430333</v>
      </c>
      <c r="K458" s="5">
        <v>2.8248606796648971E-3</v>
      </c>
      <c r="L458" s="6">
        <f>IF(Table1[[#This Row],[seagrass.mn.ssp126.2050]]="","",(Table1[[#This Row],[seagrass.sd.ssp126.2050]]/Table1[[#This Row],[seagrass.mn.ssp126.2050]])^-1)</f>
        <v>180.5319924962813</v>
      </c>
      <c r="M458" s="6">
        <f>IF(Table1[[#This Row],[seagrass.weights.ssp126.2050]]="","",Table1[[#This Row],[seagrass.weights.ssp126.2050]]*Table1[[#This Row],[seagrass.mn.ssp126.2050]])</f>
        <v>92.067295188422122</v>
      </c>
      <c r="N458" s="5">
        <v>0.49937405097191701</v>
      </c>
      <c r="O458" s="5">
        <v>5.3106066681472474E-3</v>
      </c>
      <c r="P458" s="6">
        <f>IF(Table1[[#This Row],[corals.mn.ssp126.2050]]="","",(Table1[[#This Row],[corals.sd.ssp126.2050]]/Table1[[#This Row],[corals.mn.ssp126.2050]])^-1)</f>
        <v>94.033334075961136</v>
      </c>
      <c r="Q458" s="6">
        <f>IF(Table1[[#This Row],[coral.weights.ssp126.2050]]="","",Table1[[#This Row],[coral.weights.ssp126.2050]]*Table1[[#This Row],[corals.mn.ssp126.2050]])</f>
        <v>46.957806963908318</v>
      </c>
      <c r="R458" s="5">
        <v>0.56319880229940467</v>
      </c>
      <c r="S458" s="5">
        <v>0.1387991915023925</v>
      </c>
      <c r="T458" s="6">
        <f>IF(Table1[[#This Row],[mangrove.mn.ssp126.2050]]="","",(Table1[[#This Row],[mangrove.sd.ssp126.2050]]/Table1[[#This Row],[mangrove.mn.ssp126.2050]])^-1)</f>
        <v>4.0576518941012472</v>
      </c>
      <c r="U458" s="6">
        <f>IF(Table1[[#This Row],[mangrove.weights.ssp126.2050]]="","",Table1[[#This Row],[mangrove.weights.ssp126.2050]]*Table1[[#This Row],[mangrove.mn.ssp126.2050]])</f>
        <v>2.2852646869057334</v>
      </c>
      <c r="V458" s="7">
        <f t="shared" si="42"/>
        <v>0.50717413049371229</v>
      </c>
      <c r="W458" s="5">
        <v>0.51131276498354572</v>
      </c>
      <c r="X458" s="5">
        <v>6.5947791632469336E-3</v>
      </c>
      <c r="Y458" s="6">
        <f>IF(Table1[[#This Row],[seagrass.mn.ssp126.2100]]="", "", (Table1[[#This Row],[seagrass.sd.ssp126.2100]]/Table1[[#This Row],[seagrass.mn.ssp126.2100]])^-1)</f>
        <v>77.53296241261873</v>
      </c>
      <c r="Z458" s="6">
        <f>IF(Table1[[#This Row],[seagrass.weights.ssp126.2100]]="","", Table1[[#This Row],[seagrass.weights.ssp126.2100]]*Table1[[#This Row],[seagrass.mn.ssp126.2100]])</f>
        <v>39.643593388561406</v>
      </c>
      <c r="AA458" s="5">
        <v>0.50313110472307254</v>
      </c>
      <c r="AB458" s="5">
        <v>8.8534318278578189E-3</v>
      </c>
      <c r="AC458" s="6">
        <f>IF(Table1[[#This Row],[corals.mn.ssp126.2100]]="","",(Table1[[#This Row],[corals.sd.ssp126.2100]]/Table1[[#This Row],[corals.mn.ssp126.2100]])^-1)</f>
        <v>56.828935322000483</v>
      </c>
      <c r="AD458" s="6">
        <f>IF( Table1[[#This Row],[Coral.weights.ssp126.2100]]="","", Table1[[#This Row],[Coral.weights.ssp126.2100]]*Table1[[#This Row],[corals.mn.ssp126.2100]])</f>
        <v>28.592405008794142</v>
      </c>
      <c r="AE458" s="5">
        <v>0.56430090998407378</v>
      </c>
      <c r="AF458" s="5">
        <v>0.1391487559189159</v>
      </c>
      <c r="AG458" s="8">
        <f>IF(Table1[[#This Row],[mangrove.mn.ssp126.2100]]="","",(Table1[[#This Row],[mangrove.sd.ssp126.2100]]/Table1[[#This Row],[mangrove.mn.ssp126.2100]])^-1)</f>
        <v>4.0553787653904756</v>
      </c>
      <c r="AH458" s="6">
        <f>IF(Table1[[#This Row],[mangrove.weights.ssp126.2100]]="","",Table1[[#This Row],[mangrove.weights.ssp126.2100]]*Table1[[#This Row],[mangrove.mn.ssp126.2100]])</f>
        <v>2.2884539276399352</v>
      </c>
      <c r="AI458" s="7">
        <f t="shared" si="43"/>
        <v>0.50950614047799547</v>
      </c>
      <c r="AJ458" s="5">
        <v>0.46446909200653891</v>
      </c>
      <c r="AK458" s="5">
        <v>1.6303094796078419E-2</v>
      </c>
      <c r="AL458" s="6">
        <f>IF(Table1[[#This Row],[seagrass.mn.ssp245.2050]]="","",(Table1[[#This Row],[seagrass.sd.ssp245.2050]]/Table1[[#This Row],[seagrass.mn.ssp245.2050]])^-1)</f>
        <v>28.489627142342524</v>
      </c>
      <c r="AM458" s="6">
        <f>IF(Table1[[#This Row],[seagrass.weights.ssp245.2050]]="","",Table1[[#This Row],[seagrass.weights.ssp245.2050]]*Table1[[#This Row],[seagrass.mn.ssp245.2050]])</f>
        <v>13.232551250408678</v>
      </c>
      <c r="AN458" s="5">
        <v>0.45686948152518042</v>
      </c>
      <c r="AO458" s="5">
        <v>2.2796927780883339E-2</v>
      </c>
      <c r="AP458" s="6">
        <f>(Table1[[#This Row],[corals.sd.ssp245.2050]]/Table1[[#This Row],[corals.mn.ssp245.2050]])^-1</f>
        <v>20.040835586113243</v>
      </c>
      <c r="AQ458" s="6">
        <f>Table1[[#This Row],[coral.weights.ssp245.2050]]*Table1[[#This Row],[corals.mn.ssp245.2050]]</f>
        <v>9.1560461635589423</v>
      </c>
      <c r="AR458" s="5">
        <v>0.5635699514335083</v>
      </c>
      <c r="AS458" s="5">
        <v>0.13910152742684939</v>
      </c>
      <c r="AT458" s="8">
        <f>(Table1[[#This Row],[mangrove.sd.ssp245.2050]]/Table1[[#This Row],[mangrove.mn.ssp245.2050]])^-1</f>
        <v>4.051500812813706</v>
      </c>
      <c r="AU458" s="8">
        <f>Table1[[#This Row],[mangrove.mn.ssp245.2050]]*Table1[[#This Row],[mangrove.weights.ssp245.2050]]</f>
        <v>2.2833041163102399</v>
      </c>
      <c r="AV458" s="7">
        <f t="shared" si="44"/>
        <v>0.46920844846187365</v>
      </c>
      <c r="AW458" s="5">
        <v>0.47331179042146287</v>
      </c>
      <c r="AX458" s="5">
        <f>NonZeroMin!$C$12</f>
        <v>9.4048968592101831E-4</v>
      </c>
      <c r="AY458" s="6">
        <f>(Table1[[#This Row],[seagrass.sd.ssp245.2100]]/Table1[[#This Row],[seagrass.mn.ssp245.2100]])^-1</f>
        <v>503.26101126558376</v>
      </c>
      <c r="AZ458" s="6">
        <f>Table1[[#This Row],[seagrass.weights.ssp245.2100]]*Table1[[#This Row],[seagrass.mn.ssp245.2100]]</f>
        <v>238.19937029142946</v>
      </c>
      <c r="BA458" s="5">
        <v>0.46408904791434002</v>
      </c>
      <c r="BB458" s="5">
        <v>3.6111970020398952E-3</v>
      </c>
      <c r="BC458" s="8">
        <f>(Table1[[#This Row],[corals.sd.ssp245.2100]]/Table1[[#This Row],[corals.mn.ssp245.2100]])^-1</f>
        <v>128.51391038821342</v>
      </c>
      <c r="BD458" s="8">
        <f>Table1[[#This Row],[corals.weights.ssp245.2100]]*Table1[[#This Row],[corals.mn.ssp245.2100]]</f>
        <v>59.641898315814778</v>
      </c>
      <c r="BE458" s="5">
        <v>0.56578796824197608</v>
      </c>
      <c r="BF458" s="5">
        <v>0.13946596788869139</v>
      </c>
      <c r="BG458" s="6">
        <f>(Table1[[#This Row],[mangrove.sd.ssp245.2100]]/Table1[[#This Row],[mangrove.mn.ssp245.2100]])^-1</f>
        <v>4.0568174215342259</v>
      </c>
      <c r="BH458" s="6">
        <f>Table1[[#This Row],[mangrove.weights.ssp245.2100]]*Table1[[#This Row],[mangrove.mn.ssp245.2100]]</f>
        <v>2.2952984864585018</v>
      </c>
      <c r="BI458" s="7">
        <f t="shared" si="45"/>
        <v>0.47203772421015222</v>
      </c>
      <c r="BJ458" s="5">
        <v>0.39224910135312002</v>
      </c>
      <c r="BK458" s="5">
        <v>5.6080311290978091E-3</v>
      </c>
      <c r="BL458" s="6">
        <f>(Table1[[#This Row],[seagrass.sd.ssp370.2050]]/Table1[[#This Row],[seagrass.mn.ssp370.2050]])^-1</f>
        <v>69.944173333471312</v>
      </c>
      <c r="BM458" s="6">
        <f>Table1[[#This Row],[seagrass.mn.ssp370.2050]]*Table1[[#This Row],[seagrass.weights.ssp370.2050]]</f>
        <v>27.435539134940985</v>
      </c>
      <c r="BN458" s="5">
        <v>0.40274599685816931</v>
      </c>
      <c r="BO458" s="5">
        <v>1.3312275860665209E-2</v>
      </c>
      <c r="BP458" s="6">
        <f>(Table1[[#This Row],[corals.sd.ssp370.2050]]/Table1[[#This Row],[corals.mn.ssp370.2050]])^-1</f>
        <v>30.253729795984281</v>
      </c>
      <c r="BQ458" s="6">
        <f>Table1[[#This Row],[corals.weights.ssp370.2050]]*Table1[[#This Row],[corals.mn.ssp370.2050]]</f>
        <v>12.184568565361388</v>
      </c>
      <c r="BR458" s="5">
        <v>0.58015271239250954</v>
      </c>
      <c r="BS458" s="5">
        <v>0.13975642688894371</v>
      </c>
      <c r="BT458" s="6">
        <f>(Table1[[#This Row],[mangrove.sd.ssp370.2050]]/Table1[[#This Row],[mangrove.mn.ssp370.2050]])^-1</f>
        <v>4.1511701844919306</v>
      </c>
      <c r="BU458" s="6">
        <f>Table1[[#This Row],[mangrove.weights.ssp370.2050]]*Table1[[#This Row],[mangrove.mn.ssp370.2050]]</f>
        <v>2.408312642135908</v>
      </c>
      <c r="BV458" s="7">
        <f t="shared" si="46"/>
        <v>0.40276754749886862</v>
      </c>
      <c r="BW458" s="5">
        <v>0.39540611456773839</v>
      </c>
      <c r="BX458" s="5">
        <v>5.5512057065051912E-3</v>
      </c>
      <c r="BY458" s="8">
        <f>(Table1[[#This Row],[seagrass.sd.ssp370.2100]]/Table1[[#This Row],[seagrass.mn.ssp370.2100]])^-1</f>
        <v>71.228870892746954</v>
      </c>
      <c r="BZ458" s="8">
        <f>Table1[[#This Row],[seagrass.imp.ssp370.2100]]*Table1[[#This Row],[seagrass.mn.ssp370.2100]]</f>
        <v>28.164331084748149</v>
      </c>
      <c r="CA458" s="5">
        <v>0.41284664912165869</v>
      </c>
      <c r="CB458" s="5">
        <v>4.9740729921515731E-3</v>
      </c>
      <c r="CC458" s="8">
        <f>(Table1[[#This Row],[corals.sd.ssp370.2100]]/Table1[[#This Row],[corals.mn.ssp370.2100]])^-1</f>
        <v>82.999716685516262</v>
      </c>
      <c r="CD458" s="8">
        <f>Table1[[#This Row],[corals.weights.ssp370.2100]]*Table1[[#This Row],[corals.mn.ssp370.2100]]</f>
        <v>34.266154911662412</v>
      </c>
      <c r="CE458" s="5">
        <v>0.56677684808788942</v>
      </c>
      <c r="CF458" s="5">
        <v>0.13672857053364629</v>
      </c>
      <c r="CG458" s="12">
        <f>(Table1[[#This Row],[mangrove.sd.ssp370.2100]]/Table1[[#This Row],[mangrove.mn.ssp370.2100]])^-1</f>
        <v>4.1452700476263402</v>
      </c>
      <c r="CH458" s="17">
        <f>Table1[[#This Row],[mangrove.weights.ssp370.2100]]*Table1[[#This Row],[mangrove.mn.ssp370.2100]]</f>
        <v>2.3494430920667924</v>
      </c>
      <c r="CI458" s="9">
        <f t="shared" si="47"/>
        <v>0.40903170548197659</v>
      </c>
      <c r="CJ458" s="5"/>
      <c r="CL458" s="5"/>
      <c r="CM458" s="5"/>
      <c r="CP458" s="5"/>
      <c r="CT458" s="5"/>
    </row>
    <row r="459" spans="1:98" x14ac:dyDescent="0.25">
      <c r="A459" s="5" t="s">
        <v>502</v>
      </c>
      <c r="B459" s="5">
        <v>49.08934</v>
      </c>
      <c r="C459" s="5">
        <v>-12.321102</v>
      </c>
      <c r="D459" s="5">
        <v>14300000</v>
      </c>
      <c r="E459" s="5">
        <v>1</v>
      </c>
      <c r="F459" s="5">
        <v>80130000</v>
      </c>
      <c r="G459" s="5">
        <v>1</v>
      </c>
      <c r="H459" s="5">
        <v>5150000</v>
      </c>
      <c r="I459" s="5">
        <v>1</v>
      </c>
      <c r="J459" s="5">
        <v>0.36217484578083348</v>
      </c>
      <c r="K459" s="5">
        <v>0.36443157654374009</v>
      </c>
      <c r="L459" s="6">
        <f>IF(Table1[[#This Row],[seagrass.mn.ssp126.2050]]="","",(Table1[[#This Row],[seagrass.sd.ssp126.2050]]/Table1[[#This Row],[seagrass.mn.ssp126.2050]])^-1)</f>
        <v>0.9938075323101544</v>
      </c>
      <c r="M459" s="6">
        <f>IF(Table1[[#This Row],[seagrass.weights.ssp126.2050]]="","",Table1[[#This Row],[seagrass.weights.ssp126.2050]]*Table1[[#This Row],[seagrass.mn.ssp126.2050]])</f>
        <v>0.35993208975026086</v>
      </c>
      <c r="N459" s="5">
        <v>0.35382154461231302</v>
      </c>
      <c r="O459" s="5">
        <v>0.21292338640903391</v>
      </c>
      <c r="P459" s="6">
        <f>IF(Table1[[#This Row],[corals.mn.ssp126.2050]]="","",(Table1[[#This Row],[corals.sd.ssp126.2050]]/Table1[[#This Row],[corals.mn.ssp126.2050]])^-1)</f>
        <v>1.6617317175888251</v>
      </c>
      <c r="Q459" s="6">
        <f>IF(Table1[[#This Row],[coral.weights.ssp126.2050]]="","",Table1[[#This Row],[coral.weights.ssp126.2050]]*Table1[[#This Row],[corals.mn.ssp126.2050]])</f>
        <v>0.58795648304854997</v>
      </c>
      <c r="R459" s="5">
        <v>0.54474565775435158</v>
      </c>
      <c r="S459" s="5">
        <v>0.11058241311252311</v>
      </c>
      <c r="T459" s="6">
        <f>IF(Table1[[#This Row],[mangrove.mn.ssp126.2050]]="","",(Table1[[#This Row],[mangrove.sd.ssp126.2050]]/Table1[[#This Row],[mangrove.mn.ssp126.2050]])^-1)</f>
        <v>4.9261509350500949</v>
      </c>
      <c r="U459" s="6">
        <f>IF(Table1[[#This Row],[mangrove.weights.ssp126.2050]]="","",Table1[[#This Row],[mangrove.weights.ssp126.2050]]*Table1[[#This Row],[mangrove.mn.ssp126.2050]])</f>
        <v>2.683499331311078</v>
      </c>
      <c r="V459" s="7">
        <f t="shared" si="42"/>
        <v>0.47896812129290145</v>
      </c>
      <c r="W459" s="5">
        <v>0.36217484578083348</v>
      </c>
      <c r="X459" s="5">
        <v>0.36443157654374009</v>
      </c>
      <c r="Y459" s="6">
        <f>IF(Table1[[#This Row],[seagrass.mn.ssp126.2100]]="", "", (Table1[[#This Row],[seagrass.sd.ssp126.2100]]/Table1[[#This Row],[seagrass.mn.ssp126.2100]])^-1)</f>
        <v>0.9938075323101544</v>
      </c>
      <c r="Z459" s="6">
        <f>IF(Table1[[#This Row],[seagrass.weights.ssp126.2100]]="","", Table1[[#This Row],[seagrass.weights.ssp126.2100]]*Table1[[#This Row],[seagrass.mn.ssp126.2100]])</f>
        <v>0.35993208975026086</v>
      </c>
      <c r="AA459" s="5">
        <v>0.34883628306851527</v>
      </c>
      <c r="AB459" s="5">
        <v>0.21289274508542319</v>
      </c>
      <c r="AC459" s="6">
        <f>IF(Table1[[#This Row],[corals.mn.ssp126.2100]]="","",(Table1[[#This Row],[corals.sd.ssp126.2100]]/Table1[[#This Row],[corals.mn.ssp126.2100]])^-1)</f>
        <v>1.6385541129104457</v>
      </c>
      <c r="AD459" s="6">
        <f>IF( Table1[[#This Row],[Coral.weights.ssp126.2100]]="","", Table1[[#This Row],[Coral.weights.ssp126.2100]]*Table1[[#This Row],[corals.mn.ssp126.2100]])</f>
        <v>0.57158712635430819</v>
      </c>
      <c r="AE459" s="5">
        <v>0.54452059589052215</v>
      </c>
      <c r="AF459" s="5">
        <v>0.1071962703847104</v>
      </c>
      <c r="AG459" s="8">
        <f>IF(Table1[[#This Row],[mangrove.mn.ssp126.2100]]="","",(Table1[[#This Row],[mangrove.sd.ssp126.2100]]/Table1[[#This Row],[mangrove.mn.ssp126.2100]])^-1)</f>
        <v>5.0796598980199974</v>
      </c>
      <c r="AH459" s="6">
        <f>IF(Table1[[#This Row],[mangrove.weights.ssp126.2100]]="","",Table1[[#This Row],[mangrove.weights.ssp126.2100]]*Table1[[#This Row],[mangrove.mn.ssp126.2100]])</f>
        <v>2.765979434591038</v>
      </c>
      <c r="AI459" s="7">
        <f t="shared" si="43"/>
        <v>0.47944609982792075</v>
      </c>
      <c r="AJ459" s="5">
        <v>0.34430553319230839</v>
      </c>
      <c r="AK459" s="5">
        <v>0.32045936693337029</v>
      </c>
      <c r="AL459" s="6">
        <f>IF(Table1[[#This Row],[seagrass.mn.ssp245.2050]]="","",(Table1[[#This Row],[seagrass.sd.ssp245.2050]]/Table1[[#This Row],[seagrass.mn.ssp245.2050]])^-1)</f>
        <v>1.074412448876541</v>
      </c>
      <c r="AM459" s="6">
        <f>IF(Table1[[#This Row],[seagrass.weights.ssp245.2050]]="","",Table1[[#This Row],[seagrass.weights.ssp245.2050]]*Table1[[#This Row],[seagrass.mn.ssp245.2050]])</f>
        <v>0.36992615107889121</v>
      </c>
      <c r="AN459" s="5">
        <v>0.31666802402167138</v>
      </c>
      <c r="AO459" s="5">
        <v>0.2406684038348425</v>
      </c>
      <c r="AP459" s="6">
        <f>(Table1[[#This Row],[corals.sd.ssp245.2050]]/Table1[[#This Row],[corals.mn.ssp245.2050]])^-1</f>
        <v>1.3157856161250947</v>
      </c>
      <c r="AQ459" s="6">
        <f>Table1[[#This Row],[coral.weights.ssp245.2050]]*Table1[[#This Row],[corals.mn.ssp245.2050]]</f>
        <v>0.41666723109447118</v>
      </c>
      <c r="AR459" s="5">
        <v>0.50933689623258604</v>
      </c>
      <c r="AS459" s="5">
        <v>0.1065874180324449</v>
      </c>
      <c r="AT459" s="8">
        <f>(Table1[[#This Row],[mangrove.sd.ssp245.2050]]/Table1[[#This Row],[mangrove.mn.ssp245.2050]])^-1</f>
        <v>4.7785836793377001</v>
      </c>
      <c r="AU459" s="8">
        <f>Table1[[#This Row],[mangrove.mn.ssp245.2050]]*Table1[[#This Row],[mangrove.weights.ssp245.2050]]</f>
        <v>2.4339089796215556</v>
      </c>
      <c r="AV459" s="7">
        <f t="shared" si="44"/>
        <v>0.44923983971724535</v>
      </c>
      <c r="AW459" s="5">
        <v>0.55627863156809054</v>
      </c>
      <c r="AX459" s="5">
        <v>2.2716912646810611E-2</v>
      </c>
      <c r="AY459" s="6">
        <f>(Table1[[#This Row],[seagrass.sd.ssp245.2100]]/Table1[[#This Row],[seagrass.mn.ssp245.2100]])^-1</f>
        <v>24.487422222235399</v>
      </c>
      <c r="AZ459" s="6">
        <f>Table1[[#This Row],[seagrass.weights.ssp245.2100]]*Table1[[#This Row],[seagrass.mn.ssp245.2100]]</f>
        <v>13.621829724415159</v>
      </c>
      <c r="BA459" s="5">
        <v>0.46306331062897138</v>
      </c>
      <c r="BB459" s="5">
        <v>3.7182081535805551E-2</v>
      </c>
      <c r="BC459" s="8">
        <f>(Table1[[#This Row],[corals.sd.ssp245.2100]]/Table1[[#This Row],[corals.mn.ssp245.2100]])^-1</f>
        <v>12.453937259619297</v>
      </c>
      <c r="BD459" s="8">
        <f>Table1[[#This Row],[corals.weights.ssp245.2100]]*Table1[[#This Row],[corals.mn.ssp245.2100]]</f>
        <v>5.7669614178048105</v>
      </c>
      <c r="BE459" s="5">
        <v>0.50987886873284893</v>
      </c>
      <c r="BF459" s="5">
        <v>0.1064849708413803</v>
      </c>
      <c r="BG459" s="6">
        <f>(Table1[[#This Row],[mangrove.sd.ssp245.2100]]/Table1[[#This Row],[mangrove.mn.ssp245.2100]])^-1</f>
        <v>4.7882707268837308</v>
      </c>
      <c r="BH459" s="6">
        <f>Table1[[#This Row],[mangrove.weights.ssp245.2100]]*Table1[[#This Row],[mangrove.mn.ssp245.2100]]</f>
        <v>2.4414380614100928</v>
      </c>
      <c r="BI459" s="7">
        <f t="shared" si="45"/>
        <v>0.52313497853759283</v>
      </c>
      <c r="BJ459" s="5">
        <v>0.45909579713529491</v>
      </c>
      <c r="BK459" s="5">
        <v>4.8221906227191892E-3</v>
      </c>
      <c r="BL459" s="6">
        <f>(Table1[[#This Row],[seagrass.sd.ssp370.2050]]/Table1[[#This Row],[seagrass.mn.ssp370.2050]])^-1</f>
        <v>95.204821429563268</v>
      </c>
      <c r="BM459" s="6">
        <f>Table1[[#This Row],[seagrass.mn.ssp370.2050]]*Table1[[#This Row],[seagrass.weights.ssp370.2050]]</f>
        <v>43.708133385328757</v>
      </c>
      <c r="BN459" s="5">
        <v>0.42383423108389617</v>
      </c>
      <c r="BO459" s="5">
        <v>1.4521539631607809E-2</v>
      </c>
      <c r="BP459" s="6">
        <f>(Table1[[#This Row],[corals.sd.ssp370.2050]]/Table1[[#This Row],[corals.mn.ssp370.2050]])^-1</f>
        <v>29.186590529379679</v>
      </c>
      <c r="BQ459" s="6">
        <f>Table1[[#This Row],[corals.weights.ssp370.2050]]*Table1[[#This Row],[corals.mn.ssp370.2050]]</f>
        <v>12.370276154980163</v>
      </c>
      <c r="BR459" s="5">
        <v>0.52220640420471653</v>
      </c>
      <c r="BS459" s="5">
        <v>0.1030100393237296</v>
      </c>
      <c r="BT459" s="6">
        <f>(Table1[[#This Row],[mangrove.sd.ssp370.2050]]/Table1[[#This Row],[mangrove.mn.ssp370.2050]])^-1</f>
        <v>5.0694709722765827</v>
      </c>
      <c r="BU459" s="6">
        <f>Table1[[#This Row],[mangrove.weights.ssp370.2050]]*Table1[[#This Row],[mangrove.mn.ssp370.2050]]</f>
        <v>2.6473102076527426</v>
      </c>
      <c r="BV459" s="7">
        <f t="shared" si="46"/>
        <v>0.45361748211744918</v>
      </c>
      <c r="BW459" s="5">
        <v>0.46318424080166881</v>
      </c>
      <c r="BX459" s="5">
        <v>9.5974185926507962E-4</v>
      </c>
      <c r="BY459" s="8">
        <f>(Table1[[#This Row],[seagrass.sd.ssp370.2100]]/Table1[[#This Row],[seagrass.mn.ssp370.2100]])^-1</f>
        <v>482.61335725874375</v>
      </c>
      <c r="BZ459" s="8">
        <f>Table1[[#This Row],[seagrass.imp.ssp370.2100]]*Table1[[#This Row],[seagrass.mn.ssp370.2100]]</f>
        <v>223.53890148263579</v>
      </c>
      <c r="CA459" s="5">
        <v>0.43274578913892148</v>
      </c>
      <c r="CB459" s="5">
        <v>5.6933685329608264E-3</v>
      </c>
      <c r="CC459" s="8">
        <f>(Table1[[#This Row],[corals.sd.ssp370.2100]]/Table1[[#This Row],[corals.mn.ssp370.2100]])^-1</f>
        <v>76.008743617001159</v>
      </c>
      <c r="CD459" s="8">
        <f>Table1[[#This Row],[corals.weights.ssp370.2100]]*Table1[[#This Row],[corals.mn.ssp370.2100]]</f>
        <v>32.892463737997126</v>
      </c>
      <c r="CE459" s="5">
        <v>0.51591438459861449</v>
      </c>
      <c r="CF459" s="5">
        <v>0.1028757476601735</v>
      </c>
      <c r="CG459" s="12">
        <f>(Table1[[#This Row],[mangrove.sd.ssp370.2100]]/Table1[[#This Row],[mangrove.mn.ssp370.2100]])^-1</f>
        <v>5.0149271945300429</v>
      </c>
      <c r="CH459" s="17">
        <f>Table1[[#This Row],[mangrove.weights.ssp370.2100]]*Table1[[#This Row],[mangrove.mn.ssp370.2100]]</f>
        <v>2.5872730773728234</v>
      </c>
      <c r="CI459" s="9">
        <f t="shared" si="47"/>
        <v>0.4595486552485884</v>
      </c>
      <c r="CJ459" s="5"/>
      <c r="CL459" s="5"/>
      <c r="CM459" s="5"/>
      <c r="CP459" s="5"/>
      <c r="CT459" s="5"/>
    </row>
    <row r="460" spans="1:98" x14ac:dyDescent="0.25">
      <c r="A460" s="5" t="s">
        <v>503</v>
      </c>
      <c r="B460" s="5">
        <v>49.33934</v>
      </c>
      <c r="C460" s="5">
        <v>-12.321102</v>
      </c>
      <c r="D460" s="5">
        <v>21760000</v>
      </c>
      <c r="E460" s="5">
        <v>1</v>
      </c>
      <c r="F460" s="5">
        <v>27490000</v>
      </c>
      <c r="G460" s="5">
        <v>1</v>
      </c>
      <c r="H460" s="5">
        <v>3870000</v>
      </c>
      <c r="I460" s="5">
        <v>1</v>
      </c>
      <c r="J460" s="5">
        <v>0.34181240645202582</v>
      </c>
      <c r="K460" s="5">
        <v>0.2863805092667534</v>
      </c>
      <c r="L460" s="6">
        <f>IF(Table1[[#This Row],[seagrass.mn.ssp126.2050]]="","",(Table1[[#This Row],[seagrass.sd.ssp126.2050]]/Table1[[#This Row],[seagrass.mn.ssp126.2050]])^-1)</f>
        <v>1.193560299641899</v>
      </c>
      <c r="M460" s="6">
        <f>IF(Table1[[#This Row],[seagrass.weights.ssp126.2050]]="","",Table1[[#This Row],[seagrass.weights.ssp126.2050]]*Table1[[#This Row],[seagrass.mn.ssp126.2050]])</f>
        <v>0.40797371826619849</v>
      </c>
      <c r="N460" s="5">
        <v>0.33298199483339108</v>
      </c>
      <c r="O460" s="5">
        <v>0.29059608054642838</v>
      </c>
      <c r="P460" s="6">
        <f>IF(Table1[[#This Row],[corals.mn.ssp126.2050]]="","",(Table1[[#This Row],[corals.sd.ssp126.2050]]/Table1[[#This Row],[corals.mn.ssp126.2050]])^-1)</f>
        <v>1.1458585202087428</v>
      </c>
      <c r="Q460" s="6">
        <f>IF(Table1[[#This Row],[coral.weights.ssp126.2050]]="","",Table1[[#This Row],[coral.weights.ssp126.2050]]*Table1[[#This Row],[corals.mn.ssp126.2050]])</f>
        <v>0.38155025585594476</v>
      </c>
      <c r="R460" s="5">
        <v>0.54179452548494134</v>
      </c>
      <c r="S460" s="5">
        <v>0.1105603897397606</v>
      </c>
      <c r="T460" s="6">
        <f>IF(Table1[[#This Row],[mangrove.mn.ssp126.2050]]="","",(Table1[[#This Row],[mangrove.sd.ssp126.2050]]/Table1[[#This Row],[mangrove.mn.ssp126.2050]])^-1)</f>
        <v>4.9004397213163671</v>
      </c>
      <c r="U460" s="6">
        <f>IF(Table1[[#This Row],[mangrove.weights.ssp126.2050]]="","",Table1[[#This Row],[mangrove.weights.ssp126.2050]]*Table1[[#This Row],[mangrove.mn.ssp126.2050]])</f>
        <v>2.6550314134781594</v>
      </c>
      <c r="V460" s="7">
        <f t="shared" si="42"/>
        <v>0.47577661469682081</v>
      </c>
      <c r="W460" s="5">
        <v>0.33400942046076121</v>
      </c>
      <c r="X460" s="5">
        <v>0.28969367322582429</v>
      </c>
      <c r="Y460" s="6">
        <f>IF(Table1[[#This Row],[seagrass.mn.ssp126.2100]]="", "", (Table1[[#This Row],[seagrass.sd.ssp126.2100]]/Table1[[#This Row],[seagrass.mn.ssp126.2100]])^-1)</f>
        <v>1.1529745083538347</v>
      </c>
      <c r="Z460" s="6">
        <f>IF(Table1[[#This Row],[seagrass.weights.ssp126.2100]]="","", Table1[[#This Row],[seagrass.weights.ssp126.2100]]*Table1[[#This Row],[seagrass.mn.ssp126.2100]])</f>
        <v>0.38510434734129545</v>
      </c>
      <c r="AA460" s="5">
        <v>0.32350952683608142</v>
      </c>
      <c r="AB460" s="5">
        <v>0.2931730934839436</v>
      </c>
      <c r="AC460" s="6">
        <f>IF(Table1[[#This Row],[corals.mn.ssp126.2100]]="","",(Table1[[#This Row],[corals.sd.ssp126.2100]]/Table1[[#This Row],[corals.mn.ssp126.2100]])^-1)</f>
        <v>1.1034761853198485</v>
      </c>
      <c r="AD460" s="6">
        <f>IF( Table1[[#This Row],[Coral.weights.ssp126.2100]]="","", Table1[[#This Row],[Coral.weights.ssp126.2100]]*Table1[[#This Row],[corals.mn.ssp126.2100]])</f>
        <v>0.35698505858770829</v>
      </c>
      <c r="AE460" s="5">
        <v>0.53739833796468917</v>
      </c>
      <c r="AF460" s="5">
        <v>0.1099837896320472</v>
      </c>
      <c r="AG460" s="8">
        <f>IF(Table1[[#This Row],[mangrove.mn.ssp126.2100]]="","",(Table1[[#This Row],[mangrove.sd.ssp126.2100]]/Table1[[#This Row],[mangrove.mn.ssp126.2100]])^-1)</f>
        <v>4.8861594946179361</v>
      </c>
      <c r="AH460" s="6">
        <f>IF(Table1[[#This Row],[mangrove.weights.ssp126.2100]]="","",Table1[[#This Row],[mangrove.weights.ssp126.2100]]*Table1[[#This Row],[mangrove.mn.ssp126.2100]])</f>
        <v>2.6258139914380645</v>
      </c>
      <c r="AI460" s="7">
        <f t="shared" si="43"/>
        <v>0.47152277788977431</v>
      </c>
      <c r="AJ460" s="5">
        <v>0.30623152780502783</v>
      </c>
      <c r="AK460" s="5">
        <v>0.28531577753820508</v>
      </c>
      <c r="AL460" s="6">
        <f>IF(Table1[[#This Row],[seagrass.mn.ssp245.2050]]="","",(Table1[[#This Row],[seagrass.sd.ssp245.2050]]/Table1[[#This Row],[seagrass.mn.ssp245.2050]])^-1)</f>
        <v>1.0733073734908405</v>
      </c>
      <c r="AM460" s="6">
        <f>IF(Table1[[#This Row],[seagrass.weights.ssp245.2050]]="","",Table1[[#This Row],[seagrass.weights.ssp245.2050]]*Table1[[#This Row],[seagrass.mn.ssp245.2050]])</f>
        <v>0.32868055678850172</v>
      </c>
      <c r="AN460" s="5">
        <v>0.30627852021896163</v>
      </c>
      <c r="AO460" s="5">
        <v>0.28724502662176732</v>
      </c>
      <c r="AP460" s="6">
        <f>(Table1[[#This Row],[corals.sd.ssp245.2050]]/Table1[[#This Row],[corals.mn.ssp245.2050]])^-1</f>
        <v>1.0662622215640893</v>
      </c>
      <c r="AQ460" s="6">
        <f>Table1[[#This Row],[coral.weights.ssp245.2050]]*Table1[[#This Row],[corals.mn.ssp245.2050]]</f>
        <v>0.3265732153860319</v>
      </c>
      <c r="AR460" s="5">
        <v>0.51122543546789234</v>
      </c>
      <c r="AS460" s="5">
        <v>0.10601824834218471</v>
      </c>
      <c r="AT460" s="8">
        <f>(Table1[[#This Row],[mangrove.sd.ssp245.2050]]/Table1[[#This Row],[mangrove.mn.ssp245.2050]])^-1</f>
        <v>4.82205133042625</v>
      </c>
      <c r="AU460" s="8">
        <f>Table1[[#This Row],[mangrove.mn.ssp245.2050]]*Table1[[#This Row],[mangrove.weights.ssp245.2050]]</f>
        <v>2.4651552912456891</v>
      </c>
      <c r="AV460" s="7">
        <f t="shared" si="44"/>
        <v>0.44823024649313886</v>
      </c>
      <c r="AW460" s="5">
        <v>0.48231148956193082</v>
      </c>
      <c r="AX460" s="5">
        <v>5.3277734926965747E-2</v>
      </c>
      <c r="AY460" s="6">
        <f>(Table1[[#This Row],[seagrass.sd.ssp245.2100]]/Table1[[#This Row],[seagrass.mn.ssp245.2100]])^-1</f>
        <v>9.0527776795145982</v>
      </c>
      <c r="AZ460" s="6">
        <f>Table1[[#This Row],[seagrass.weights.ssp245.2100]]*Table1[[#This Row],[seagrass.mn.ssp245.2100]]</f>
        <v>4.3662586872796858</v>
      </c>
      <c r="BA460" s="5">
        <v>0.46842914455373569</v>
      </c>
      <c r="BB460" s="5">
        <v>5.6157253711570619E-2</v>
      </c>
      <c r="BC460" s="8">
        <f>(Table1[[#This Row],[corals.sd.ssp245.2100]]/Table1[[#This Row],[corals.mn.ssp245.2100]])^-1</f>
        <v>8.341382699368376</v>
      </c>
      <c r="BD460" s="8">
        <f>Table1[[#This Row],[corals.weights.ssp245.2100]]*Table1[[#This Row],[corals.mn.ssp245.2100]]</f>
        <v>3.9073467622604592</v>
      </c>
      <c r="BE460" s="5">
        <v>0.5105794946910267</v>
      </c>
      <c r="BF460" s="5">
        <v>0.1070530091235648</v>
      </c>
      <c r="BG460" s="6">
        <f>(Table1[[#This Row],[mangrove.sd.ssp245.2100]]/Table1[[#This Row],[mangrove.mn.ssp245.2100]])^-1</f>
        <v>4.7694081546245535</v>
      </c>
      <c r="BH460" s="6">
        <f>Table1[[#This Row],[mangrove.weights.ssp245.2100]]*Table1[[#This Row],[mangrove.mn.ssp245.2100]]</f>
        <v>2.4351620055634666</v>
      </c>
      <c r="BI460" s="7">
        <f t="shared" si="45"/>
        <v>0.48316982163381245</v>
      </c>
      <c r="BJ460" s="5">
        <v>0.44254138936789689</v>
      </c>
      <c r="BK460" s="5">
        <v>2.9656801443738901E-3</v>
      </c>
      <c r="BL460" s="6">
        <f>(Table1[[#This Row],[seagrass.sd.ssp370.2050]]/Table1[[#This Row],[seagrass.mn.ssp370.2050]])^-1</f>
        <v>149.22087609731949</v>
      </c>
      <c r="BM460" s="6">
        <f>Table1[[#This Row],[seagrass.mn.ssp370.2050]]*Table1[[#This Row],[seagrass.weights.ssp370.2050]]</f>
        <v>66.036413830802559</v>
      </c>
      <c r="BN460" s="5">
        <v>0.45961034933018058</v>
      </c>
      <c r="BO460" s="5">
        <v>2.722639277459533E-3</v>
      </c>
      <c r="BP460" s="6">
        <f>(Table1[[#This Row],[corals.sd.ssp370.2050]]/Table1[[#This Row],[corals.mn.ssp370.2050]])^-1</f>
        <v>168.8105924039406</v>
      </c>
      <c r="BQ460" s="6">
        <f>Table1[[#This Row],[corals.weights.ssp370.2050]]*Table1[[#This Row],[corals.mn.ssp370.2050]]</f>
        <v>77.587095345409864</v>
      </c>
      <c r="BR460" s="5">
        <v>0.52492331340215537</v>
      </c>
      <c r="BS460" s="5">
        <v>0.104539971026076</v>
      </c>
      <c r="BT460" s="6">
        <f>(Table1[[#This Row],[mangrove.sd.ssp370.2050]]/Table1[[#This Row],[mangrove.mn.ssp370.2050]])^-1</f>
        <v>5.0212689773103225</v>
      </c>
      <c r="BU460" s="6">
        <f>Table1[[#This Row],[mangrove.weights.ssp370.2050]]*Table1[[#This Row],[mangrove.mn.ssp370.2050]]</f>
        <v>2.6357811490531864</v>
      </c>
      <c r="BV460" s="7">
        <f t="shared" si="46"/>
        <v>0.45274121948886964</v>
      </c>
      <c r="BW460" s="5">
        <v>0.44184580084717251</v>
      </c>
      <c r="BX460" s="5">
        <f>NonZeroMin!$C$19</f>
        <v>9.4033807947367773E-4</v>
      </c>
      <c r="BY460" s="8">
        <f>(Table1[[#This Row],[seagrass.sd.ssp370.2100]]/Table1[[#This Row],[seagrass.mn.ssp370.2100]])^-1</f>
        <v>469.87972782563548</v>
      </c>
      <c r="BZ460" s="8">
        <f>Table1[[#This Row],[seagrass.imp.ssp370.2100]]*Table1[[#This Row],[seagrass.mn.ssp370.2100]]</f>
        <v>207.61438464296936</v>
      </c>
      <c r="CA460" s="5">
        <v>0.46153554602599711</v>
      </c>
      <c r="CB460" s="5">
        <f>NonZeroMin!$C$20</f>
        <v>8.8537505761509139E-4</v>
      </c>
      <c r="CC460" s="8">
        <f>(Table1[[#This Row],[corals.sd.ssp370.2100]]/Table1[[#This Row],[corals.mn.ssp370.2100]])^-1</f>
        <v>521.28817279901898</v>
      </c>
      <c r="CD460" s="8">
        <f>Table1[[#This Row],[corals.weights.ssp370.2100]]*Table1[[#This Row],[corals.mn.ssp370.2100]]</f>
        <v>240.59302146968955</v>
      </c>
      <c r="CE460" s="5">
        <v>0.51573872022315004</v>
      </c>
      <c r="CF460" s="5">
        <v>0.1039819103080532</v>
      </c>
      <c r="CG460" s="12">
        <f>(Table1[[#This Row],[mangrove.sd.ssp370.2100]]/Table1[[#This Row],[mangrove.mn.ssp370.2100]])^-1</f>
        <v>4.9598888758173452</v>
      </c>
      <c r="CH460" s="17">
        <f>Table1[[#This Row],[mangrove.weights.ssp370.2100]]*Table1[[#This Row],[mangrove.mn.ssp370.2100]]</f>
        <v>2.558006741263076</v>
      </c>
      <c r="CI460" s="9">
        <f t="shared" si="47"/>
        <v>0.45251765647454456</v>
      </c>
      <c r="CJ460" s="5"/>
      <c r="CL460" s="5"/>
      <c r="CM460" s="5"/>
      <c r="CP460" s="5"/>
      <c r="CT460" s="5"/>
    </row>
    <row r="461" spans="1:98" x14ac:dyDescent="0.25">
      <c r="A461" s="5" t="s">
        <v>504</v>
      </c>
      <c r="B461" s="5">
        <v>49.58934</v>
      </c>
      <c r="C461" s="5">
        <v>-12.321102</v>
      </c>
      <c r="D461" s="5">
        <v>12150000</v>
      </c>
      <c r="E461" s="5">
        <v>1</v>
      </c>
      <c r="F461" s="5">
        <v>11940000</v>
      </c>
      <c r="G461" s="5">
        <v>1</v>
      </c>
      <c r="H461" s="5">
        <v>6280000</v>
      </c>
      <c r="I461" s="5">
        <v>1</v>
      </c>
      <c r="J461" s="5">
        <v>0.33179856604791302</v>
      </c>
      <c r="K461" s="5">
        <v>0.1848476612790366</v>
      </c>
      <c r="L461" s="6">
        <f>IF(Table1[[#This Row],[seagrass.mn.ssp126.2050]]="","",(Table1[[#This Row],[seagrass.sd.ssp126.2050]]/Table1[[#This Row],[seagrass.mn.ssp126.2050]])^-1)</f>
        <v>1.7949838464390784</v>
      </c>
      <c r="M461" s="6">
        <f>IF(Table1[[#This Row],[seagrass.weights.ssp126.2050]]="","",Table1[[#This Row],[seagrass.weights.ssp126.2050]]*Table1[[#This Row],[seagrass.mn.ssp126.2050]])</f>
        <v>0.5955730663276535</v>
      </c>
      <c r="N461" s="5">
        <v>0.3192687080045411</v>
      </c>
      <c r="O461" s="5">
        <v>0.20300516087104381</v>
      </c>
      <c r="P461" s="6">
        <f>IF(Table1[[#This Row],[corals.mn.ssp126.2050]]="","",(Table1[[#This Row],[corals.sd.ssp126.2050]]/Table1[[#This Row],[corals.mn.ssp126.2050]])^-1)</f>
        <v>1.5727122731000522</v>
      </c>
      <c r="Q461" s="6">
        <f>IF(Table1[[#This Row],[coral.weights.ssp126.2050]]="","",Table1[[#This Row],[coral.weights.ssp126.2050]]*Table1[[#This Row],[corals.mn.ssp126.2050]])</f>
        <v>0.50211781549553869</v>
      </c>
      <c r="R461" s="5">
        <v>0.54371432064676295</v>
      </c>
      <c r="S461" s="5">
        <v>0.11576693071821401</v>
      </c>
      <c r="T461" s="6">
        <f>IF(Table1[[#This Row],[mangrove.mn.ssp126.2050]]="","",(Table1[[#This Row],[mangrove.sd.ssp126.2050]]/Table1[[#This Row],[mangrove.mn.ssp126.2050]])^-1)</f>
        <v>4.6966289705840714</v>
      </c>
      <c r="U461" s="6">
        <f>IF(Table1[[#This Row],[mangrove.weights.ssp126.2050]]="","",Table1[[#This Row],[mangrove.weights.ssp126.2050]]*Table1[[#This Row],[mangrove.mn.ssp126.2050]])</f>
        <v>2.5536244300710238</v>
      </c>
      <c r="V461" s="7">
        <f t="shared" si="42"/>
        <v>0.45277382435464708</v>
      </c>
      <c r="W461" s="5">
        <v>0.33111887500272541</v>
      </c>
      <c r="X461" s="5">
        <v>0.18388643298470869</v>
      </c>
      <c r="Y461" s="6">
        <f>IF(Table1[[#This Row],[seagrass.mn.ssp126.2100]]="", "", (Table1[[#This Row],[seagrass.sd.ssp126.2100]]/Table1[[#This Row],[seagrass.mn.ssp126.2100]])^-1)</f>
        <v>1.8006704987869335</v>
      </c>
      <c r="Z461" s="6">
        <f>IF(Table1[[#This Row],[seagrass.weights.ssp126.2100]]="","", Table1[[#This Row],[seagrass.weights.ssp126.2100]]*Table1[[#This Row],[seagrass.mn.ssp126.2100]])</f>
        <v>0.59623598980892589</v>
      </c>
      <c r="AA461" s="5">
        <v>0.3055388196698936</v>
      </c>
      <c r="AB461" s="5">
        <v>0.21334635333352139</v>
      </c>
      <c r="AC461" s="6">
        <f>IF(Table1[[#This Row],[corals.mn.ssp126.2100]]="","",(Table1[[#This Row],[corals.sd.ssp126.2100]]/Table1[[#This Row],[corals.mn.ssp126.2100]])^-1)</f>
        <v>1.4321258127728529</v>
      </c>
      <c r="AD461" s="6">
        <f>IF( Table1[[#This Row],[Coral.weights.ssp126.2100]]="","", Table1[[#This Row],[Coral.weights.ssp126.2100]]*Table1[[#This Row],[corals.mn.ssp126.2100]])</f>
        <v>0.43757003045340448</v>
      </c>
      <c r="AE461" s="5">
        <v>0.54203310090477064</v>
      </c>
      <c r="AF461" s="5">
        <v>0.1107098296595647</v>
      </c>
      <c r="AG461" s="8">
        <f>IF(Table1[[#This Row],[mangrove.mn.ssp126.2100]]="","",(Table1[[#This Row],[mangrove.sd.ssp126.2100]]/Table1[[#This Row],[mangrove.mn.ssp126.2100]])^-1)</f>
        <v>4.8959799014372525</v>
      </c>
      <c r="AH461" s="6">
        <f>IF(Table1[[#This Row],[mangrove.weights.ssp126.2100]]="","",Table1[[#This Row],[mangrove.weights.ssp126.2100]]*Table1[[#This Row],[mangrove.mn.ssp126.2100]])</f>
        <v>2.6537831679434674</v>
      </c>
      <c r="AI461" s="7">
        <f t="shared" si="43"/>
        <v>0.45364629208388585</v>
      </c>
      <c r="AJ461" s="5">
        <v>0.30000021398082849</v>
      </c>
      <c r="AK461" s="5">
        <v>0.20257702581324311</v>
      </c>
      <c r="AL461" s="6">
        <f>IF(Table1[[#This Row],[seagrass.mn.ssp245.2050]]="","",(Table1[[#This Row],[seagrass.sd.ssp245.2050]]/Table1[[#This Row],[seagrass.mn.ssp245.2050]])^-1)</f>
        <v>1.4809192344318469</v>
      </c>
      <c r="AM461" s="6">
        <f>IF(Table1[[#This Row],[seagrass.weights.ssp245.2050]]="","",Table1[[#This Row],[seagrass.weights.ssp245.2050]]*Table1[[#This Row],[seagrass.mn.ssp245.2050]])</f>
        <v>0.44427608721787881</v>
      </c>
      <c r="AN461" s="5">
        <v>0.29305947154452328</v>
      </c>
      <c r="AO461" s="5">
        <v>0.21999858696212171</v>
      </c>
      <c r="AP461" s="6">
        <f>(Table1[[#This Row],[corals.sd.ssp245.2050]]/Table1[[#This Row],[corals.mn.ssp245.2050]])^-1</f>
        <v>1.3320970629460489</v>
      </c>
      <c r="AQ461" s="6">
        <f>Table1[[#This Row],[coral.weights.ssp245.2050]]*Table1[[#This Row],[corals.mn.ssp245.2050]]</f>
        <v>0.39038366131298063</v>
      </c>
      <c r="AR461" s="5">
        <v>0.50273380936022616</v>
      </c>
      <c r="AS461" s="5">
        <v>0.1066220501679974</v>
      </c>
      <c r="AT461" s="8">
        <f>(Table1[[#This Row],[mangrove.sd.ssp245.2050]]/Table1[[#This Row],[mangrove.mn.ssp245.2050]])^-1</f>
        <v>4.7151016939563748</v>
      </c>
      <c r="AU461" s="8">
        <f>Table1[[#This Row],[mangrove.mn.ssp245.2050]]*Table1[[#This Row],[mangrove.weights.ssp245.2050]]</f>
        <v>2.3704410361235437</v>
      </c>
      <c r="AV461" s="7">
        <f t="shared" si="44"/>
        <v>0.42575060437998491</v>
      </c>
      <c r="AW461" s="5">
        <v>0.43003775332369049</v>
      </c>
      <c r="AX461" s="5">
        <v>3.0443539395456898E-2</v>
      </c>
      <c r="AY461" s="6">
        <f>(Table1[[#This Row],[seagrass.sd.ssp245.2100]]/Table1[[#This Row],[seagrass.mn.ssp245.2100]])^-1</f>
        <v>14.125747592537325</v>
      </c>
      <c r="AZ461" s="6">
        <f>Table1[[#This Row],[seagrass.weights.ssp245.2100]]*Table1[[#This Row],[seagrass.mn.ssp245.2100]]</f>
        <v>6.0746047587122805</v>
      </c>
      <c r="BA461" s="5">
        <v>0.42044489303621368</v>
      </c>
      <c r="BB461" s="5">
        <v>4.9020419546649013E-2</v>
      </c>
      <c r="BC461" s="8">
        <f>(Table1[[#This Row],[corals.sd.ssp245.2100]]/Table1[[#This Row],[corals.mn.ssp245.2100]])^-1</f>
        <v>8.5769337946222226</v>
      </c>
      <c r="BD461" s="8">
        <f>Table1[[#This Row],[corals.weights.ssp245.2100]]*Table1[[#This Row],[corals.mn.ssp245.2100]]</f>
        <v>3.6061280118586265</v>
      </c>
      <c r="BE461" s="5">
        <v>0.50242523957976259</v>
      </c>
      <c r="BF461" s="5">
        <v>0.1071175442773795</v>
      </c>
      <c r="BG461" s="6">
        <f>(Table1[[#This Row],[mangrove.sd.ssp245.2100]]/Table1[[#This Row],[mangrove.mn.ssp245.2100]])^-1</f>
        <v>4.6904103615252684</v>
      </c>
      <c r="BH461" s="6">
        <f>Table1[[#This Row],[mangrove.weights.ssp245.2100]]*Table1[[#This Row],[mangrove.mn.ssp245.2100]]</f>
        <v>2.356580549616734</v>
      </c>
      <c r="BI461" s="7">
        <f t="shared" si="45"/>
        <v>0.43942879579358068</v>
      </c>
      <c r="BJ461" s="5">
        <v>0.40623799486282558</v>
      </c>
      <c r="BK461" s="5">
        <v>1.074530492691541E-3</v>
      </c>
      <c r="BL461" s="6">
        <f>(Table1[[#This Row],[seagrass.sd.ssp370.2050]]/Table1[[#This Row],[seagrass.mn.ssp370.2050]])^-1</f>
        <v>378.06092765711946</v>
      </c>
      <c r="BM461" s="6">
        <f>Table1[[#This Row],[seagrass.mn.ssp370.2050]]*Table1[[#This Row],[seagrass.weights.ssp370.2050]]</f>
        <v>153.58271318740796</v>
      </c>
      <c r="BN461" s="5">
        <v>0.430069426860344</v>
      </c>
      <c r="BO461" s="5">
        <v>1.908420700772791E-3</v>
      </c>
      <c r="BP461" s="6">
        <f>(Table1[[#This Row],[corals.sd.ssp370.2050]]/Table1[[#This Row],[corals.mn.ssp370.2050]])^-1</f>
        <v>225.35357465269203</v>
      </c>
      <c r="BQ461" s="6">
        <f>Table1[[#This Row],[corals.weights.ssp370.2050]]*Table1[[#This Row],[corals.mn.ssp370.2050]]</f>
        <v>96.917682691813013</v>
      </c>
      <c r="BR461" s="5">
        <v>0.51933334658052221</v>
      </c>
      <c r="BS461" s="5">
        <v>0.1021192592294628</v>
      </c>
      <c r="BT461" s="6">
        <f>(Table1[[#This Row],[mangrove.sd.ssp370.2050]]/Table1[[#This Row],[mangrove.mn.ssp370.2050]])^-1</f>
        <v>5.0855573228706641</v>
      </c>
      <c r="BU461" s="6">
        <f>Table1[[#This Row],[mangrove.weights.ssp370.2050]]*Table1[[#This Row],[mangrove.mn.ssp370.2050]]</f>
        <v>2.6410995037135034</v>
      </c>
      <c r="BV461" s="7">
        <f t="shared" si="46"/>
        <v>0.41600899026327454</v>
      </c>
      <c r="BW461" s="5">
        <v>0.40623799486282558</v>
      </c>
      <c r="BX461" s="5">
        <v>1.074530492691541E-3</v>
      </c>
      <c r="BY461" s="8">
        <f>(Table1[[#This Row],[seagrass.sd.ssp370.2100]]/Table1[[#This Row],[seagrass.mn.ssp370.2100]])^-1</f>
        <v>378.06092765711946</v>
      </c>
      <c r="BZ461" s="8">
        <f>Table1[[#This Row],[seagrass.imp.ssp370.2100]]*Table1[[#This Row],[seagrass.mn.ssp370.2100]]</f>
        <v>153.58271318740796</v>
      </c>
      <c r="CA461" s="5">
        <v>0.43276069715494631</v>
      </c>
      <c r="CB461" s="5">
        <v>1.897610249865553E-3</v>
      </c>
      <c r="CC461" s="8">
        <f>(Table1[[#This Row],[corals.sd.ssp370.2100]]/Table1[[#This Row],[corals.mn.ssp370.2100]])^-1</f>
        <v>228.05562795922276</v>
      </c>
      <c r="CD461" s="8">
        <f>Table1[[#This Row],[corals.weights.ssp370.2100]]*Table1[[#This Row],[corals.mn.ssp370.2100]]</f>
        <v>98.693512545742308</v>
      </c>
      <c r="CE461" s="5">
        <v>0.50798358541612665</v>
      </c>
      <c r="CF461" s="5">
        <v>0.1033932854016904</v>
      </c>
      <c r="CG461" s="12">
        <f>(Table1[[#This Row],[mangrove.sd.ssp370.2100]]/Table1[[#This Row],[mangrove.mn.ssp370.2100]])^-1</f>
        <v>4.9131196812498379</v>
      </c>
      <c r="CH461" s="17">
        <f>Table1[[#This Row],[mangrove.weights.ssp370.2100]]*Table1[[#This Row],[mangrove.mn.ssp370.2100]]</f>
        <v>2.49578415125983</v>
      </c>
      <c r="CI461" s="9">
        <f t="shared" si="47"/>
        <v>0.41695521540803648</v>
      </c>
      <c r="CJ461" s="5"/>
      <c r="CL461" s="5"/>
      <c r="CM461" s="5"/>
      <c r="CP461" s="5"/>
      <c r="CT461" s="5"/>
    </row>
    <row r="462" spans="1:98" x14ac:dyDescent="0.25">
      <c r="A462" s="5" t="s">
        <v>505</v>
      </c>
      <c r="B462" s="5">
        <v>49.83934</v>
      </c>
      <c r="C462" s="5">
        <v>-12.321102</v>
      </c>
      <c r="E462" s="5">
        <v>0</v>
      </c>
      <c r="G462" s="5">
        <v>0</v>
      </c>
      <c r="I462" s="5">
        <v>0</v>
      </c>
      <c r="L462" s="6" t="str">
        <f>IF(Table1[[#This Row],[seagrass.mn.ssp126.2050]]="","",(Table1[[#This Row],[seagrass.sd.ssp126.2050]]/Table1[[#This Row],[seagrass.mn.ssp126.2050]])^-1)</f>
        <v/>
      </c>
      <c r="M462" s="6" t="str">
        <f>IF(Table1[[#This Row],[seagrass.weights.ssp126.2050]]="","",Table1[[#This Row],[seagrass.weights.ssp126.2050]]*Table1[[#This Row],[seagrass.mn.ssp126.2050]])</f>
        <v/>
      </c>
      <c r="P462" s="6" t="str">
        <f>IF(Table1[[#This Row],[corals.mn.ssp126.2050]]="","",(Table1[[#This Row],[corals.sd.ssp126.2050]]/Table1[[#This Row],[corals.mn.ssp126.2050]])^-1)</f>
        <v/>
      </c>
      <c r="Q462" s="6" t="str">
        <f>IF(Table1[[#This Row],[coral.weights.ssp126.2050]]="","",Table1[[#This Row],[coral.weights.ssp126.2050]]*Table1[[#This Row],[corals.mn.ssp126.2050]])</f>
        <v/>
      </c>
      <c r="T462" s="6" t="str">
        <f>IF(Table1[[#This Row],[mangrove.mn.ssp126.2050]]="","",(Table1[[#This Row],[mangrove.sd.ssp126.2050]]/Table1[[#This Row],[mangrove.mn.ssp126.2050]])^-1)</f>
        <v/>
      </c>
      <c r="U462" s="6" t="str">
        <f>IF(Table1[[#This Row],[mangrove.weights.ssp126.2050]]="","",Table1[[#This Row],[mangrove.weights.ssp126.2050]]*Table1[[#This Row],[mangrove.mn.ssp126.2050]])</f>
        <v/>
      </c>
      <c r="V462" s="7" t="e">
        <f t="shared" si="42"/>
        <v>#DIV/0!</v>
      </c>
      <c r="Y462" s="6" t="str">
        <f>IF(Table1[[#This Row],[seagrass.mn.ssp126.2100]]="", "", (Table1[[#This Row],[seagrass.sd.ssp126.2100]]/Table1[[#This Row],[seagrass.mn.ssp126.2100]])^-1)</f>
        <v/>
      </c>
      <c r="Z462" s="6" t="str">
        <f>IF(Table1[[#This Row],[seagrass.weights.ssp126.2100]]="","", Table1[[#This Row],[seagrass.weights.ssp126.2100]]*Table1[[#This Row],[seagrass.mn.ssp126.2100]])</f>
        <v/>
      </c>
      <c r="AC462" s="6" t="str">
        <f>IF(Table1[[#This Row],[corals.mn.ssp126.2100]]="","",(Table1[[#This Row],[corals.sd.ssp126.2100]]/Table1[[#This Row],[corals.mn.ssp126.2100]])^-1)</f>
        <v/>
      </c>
      <c r="AD462" s="6" t="str">
        <f>IF( Table1[[#This Row],[Coral.weights.ssp126.2100]]="","", Table1[[#This Row],[Coral.weights.ssp126.2100]]*Table1[[#This Row],[corals.mn.ssp126.2100]])</f>
        <v/>
      </c>
      <c r="AG462" s="8" t="str">
        <f>IF(Table1[[#This Row],[mangrove.mn.ssp126.2100]]="","",(Table1[[#This Row],[mangrove.sd.ssp126.2100]]/Table1[[#This Row],[mangrove.mn.ssp126.2100]])^-1)</f>
        <v/>
      </c>
      <c r="AH462" s="6" t="str">
        <f>IF(Table1[[#This Row],[mangrove.weights.ssp126.2100]]="","",Table1[[#This Row],[mangrove.weights.ssp126.2100]]*Table1[[#This Row],[mangrove.mn.ssp126.2100]])</f>
        <v/>
      </c>
      <c r="AI462" s="7" t="e">
        <f t="shared" si="43"/>
        <v>#DIV/0!</v>
      </c>
      <c r="AL462" s="6" t="str">
        <f>IF(Table1[[#This Row],[seagrass.mn.ssp245.2050]]="","",(Table1[[#This Row],[seagrass.sd.ssp245.2050]]/Table1[[#This Row],[seagrass.mn.ssp245.2050]])^-1)</f>
        <v/>
      </c>
      <c r="AM462" s="6" t="str">
        <f>IF(Table1[[#This Row],[seagrass.weights.ssp245.2050]]="","",Table1[[#This Row],[seagrass.weights.ssp245.2050]]*Table1[[#This Row],[seagrass.mn.ssp245.2050]])</f>
        <v/>
      </c>
      <c r="AS462" s="5"/>
      <c r="AT462" s="8"/>
      <c r="AU462" s="8"/>
      <c r="AV462" s="7" t="e">
        <f t="shared" si="44"/>
        <v>#DIV/0!</v>
      </c>
      <c r="AX462" s="5"/>
      <c r="AY462" s="6"/>
      <c r="AZ462" s="6"/>
      <c r="BB462" s="5"/>
      <c r="BC462" s="8"/>
      <c r="BD462" s="8"/>
      <c r="BE462" s="5"/>
      <c r="BF462" s="5"/>
      <c r="BG462" s="6"/>
      <c r="BH462" s="6"/>
      <c r="BI462" s="7" t="e">
        <f t="shared" si="45"/>
        <v>#DIV/0!</v>
      </c>
      <c r="BK462" s="5"/>
      <c r="BL462" s="6"/>
      <c r="BM462" s="6"/>
      <c r="BO462" s="5"/>
      <c r="BP462" s="6"/>
      <c r="BQ462" s="6"/>
      <c r="BR462" s="5"/>
      <c r="BS462" s="5"/>
      <c r="BT462" s="6"/>
      <c r="BU462" s="6"/>
      <c r="BV462" s="7" t="e">
        <f t="shared" si="46"/>
        <v>#DIV/0!</v>
      </c>
      <c r="BX462" s="5"/>
      <c r="BY462" s="8"/>
      <c r="BZ462" s="8"/>
      <c r="CA462" s="5"/>
      <c r="CB462" s="5"/>
      <c r="CC462" s="8"/>
      <c r="CD462" s="8"/>
      <c r="CE462" s="5"/>
      <c r="CF462" s="5"/>
      <c r="CG462" s="12"/>
      <c r="CH462" s="17"/>
      <c r="CI462" s="9" t="e">
        <f t="shared" si="47"/>
        <v>#DIV/0!</v>
      </c>
      <c r="CJ462" s="5"/>
      <c r="CL462" s="5"/>
      <c r="CM462" s="5"/>
      <c r="CP462" s="5"/>
      <c r="CT462" s="5"/>
    </row>
    <row r="463" spans="1:98" x14ac:dyDescent="0.25">
      <c r="A463" s="5" t="s">
        <v>506</v>
      </c>
      <c r="B463" s="5">
        <v>40.33934</v>
      </c>
      <c r="C463" s="5">
        <v>-12.321102</v>
      </c>
      <c r="E463" s="5">
        <v>0</v>
      </c>
      <c r="G463" s="5">
        <v>0</v>
      </c>
      <c r="H463" s="5">
        <v>4550000</v>
      </c>
      <c r="I463" s="5">
        <v>1</v>
      </c>
      <c r="L463" s="6" t="str">
        <f>IF(Table1[[#This Row],[seagrass.mn.ssp126.2050]]="","",(Table1[[#This Row],[seagrass.sd.ssp126.2050]]/Table1[[#This Row],[seagrass.mn.ssp126.2050]])^-1)</f>
        <v/>
      </c>
      <c r="M463" s="6" t="str">
        <f>IF(Table1[[#This Row],[seagrass.weights.ssp126.2050]]="","",Table1[[#This Row],[seagrass.weights.ssp126.2050]]*Table1[[#This Row],[seagrass.mn.ssp126.2050]])</f>
        <v/>
      </c>
      <c r="P463" s="6" t="str">
        <f>IF(Table1[[#This Row],[corals.mn.ssp126.2050]]="","",(Table1[[#This Row],[corals.sd.ssp126.2050]]/Table1[[#This Row],[corals.mn.ssp126.2050]])^-1)</f>
        <v/>
      </c>
      <c r="Q463" s="6" t="str">
        <f>IF(Table1[[#This Row],[coral.weights.ssp126.2050]]="","",Table1[[#This Row],[coral.weights.ssp126.2050]]*Table1[[#This Row],[corals.mn.ssp126.2050]])</f>
        <v/>
      </c>
      <c r="R463" s="5">
        <v>0.45594932527969478</v>
      </c>
      <c r="S463" s="5">
        <v>2.7677417326718148E-2</v>
      </c>
      <c r="T463" s="6">
        <f>IF(Table1[[#This Row],[mangrove.mn.ssp126.2050]]="","",(Table1[[#This Row],[mangrove.sd.ssp126.2050]]/Table1[[#This Row],[mangrove.mn.ssp126.2050]])^-1)</f>
        <v>16.473694777855886</v>
      </c>
      <c r="U463" s="6">
        <f>IF(Table1[[#This Row],[mangrove.weights.ssp126.2050]]="","",Table1[[#This Row],[mangrove.weights.ssp126.2050]]*Table1[[#This Row],[mangrove.mn.ssp126.2050]])</f>
        <v>7.5111700188270225</v>
      </c>
      <c r="V463" s="7">
        <f t="shared" si="42"/>
        <v>0.45594932527969478</v>
      </c>
      <c r="Y463" s="6" t="str">
        <f>IF(Table1[[#This Row],[seagrass.mn.ssp126.2100]]="", "", (Table1[[#This Row],[seagrass.sd.ssp126.2100]]/Table1[[#This Row],[seagrass.mn.ssp126.2100]])^-1)</f>
        <v/>
      </c>
      <c r="Z463" s="6" t="str">
        <f>IF(Table1[[#This Row],[seagrass.weights.ssp126.2100]]="","", Table1[[#This Row],[seagrass.weights.ssp126.2100]]*Table1[[#This Row],[seagrass.mn.ssp126.2100]])</f>
        <v/>
      </c>
      <c r="AC463" s="6" t="str">
        <f>IF(Table1[[#This Row],[corals.mn.ssp126.2100]]="","",(Table1[[#This Row],[corals.sd.ssp126.2100]]/Table1[[#This Row],[corals.mn.ssp126.2100]])^-1)</f>
        <v/>
      </c>
      <c r="AD463" s="6" t="str">
        <f>IF( Table1[[#This Row],[Coral.weights.ssp126.2100]]="","", Table1[[#This Row],[Coral.weights.ssp126.2100]]*Table1[[#This Row],[corals.mn.ssp126.2100]])</f>
        <v/>
      </c>
      <c r="AE463" s="5">
        <v>0.4548958580228798</v>
      </c>
      <c r="AF463" s="5">
        <v>3.3861021214478218E-2</v>
      </c>
      <c r="AG463" s="8">
        <f>IF(Table1[[#This Row],[mangrove.mn.ssp126.2100]]="","",(Table1[[#This Row],[mangrove.sd.ssp126.2100]]/Table1[[#This Row],[mangrove.mn.ssp126.2100]])^-1)</f>
        <v>13.434203745407906</v>
      </c>
      <c r="AH463" s="6">
        <f>IF(Table1[[#This Row],[mangrove.weights.ssp126.2100]]="","",Table1[[#This Row],[mangrove.weights.ssp126.2100]]*Table1[[#This Row],[mangrove.mn.ssp126.2100]])</f>
        <v>6.1111636396215152</v>
      </c>
      <c r="AI463" s="7">
        <f t="shared" si="43"/>
        <v>0.4548958580228798</v>
      </c>
      <c r="AL463" s="6" t="str">
        <f>IF(Table1[[#This Row],[seagrass.mn.ssp245.2050]]="","",(Table1[[#This Row],[seagrass.sd.ssp245.2050]]/Table1[[#This Row],[seagrass.mn.ssp245.2050]])^-1)</f>
        <v/>
      </c>
      <c r="AM463" s="6" t="str">
        <f>IF(Table1[[#This Row],[seagrass.weights.ssp245.2050]]="","",Table1[[#This Row],[seagrass.weights.ssp245.2050]]*Table1[[#This Row],[seagrass.mn.ssp245.2050]])</f>
        <v/>
      </c>
      <c r="AR463" s="5">
        <v>0.45545773804866319</v>
      </c>
      <c r="AS463" s="5">
        <v>2.215885187760688E-2</v>
      </c>
      <c r="AT463" s="8">
        <f>(Table1[[#This Row],[mangrove.sd.ssp245.2050]]/Table1[[#This Row],[mangrove.mn.ssp245.2050]])^-1</f>
        <v>20.554211949443832</v>
      </c>
      <c r="AU463" s="8">
        <f>Table1[[#This Row],[mangrove.mn.ssp245.2050]]*Table1[[#This Row],[mangrove.weights.ssp245.2050]]</f>
        <v>9.3615748818664919</v>
      </c>
      <c r="AV463" s="7">
        <f t="shared" si="44"/>
        <v>0.45545773804866319</v>
      </c>
      <c r="AX463" s="5"/>
      <c r="AY463" s="6"/>
      <c r="AZ463" s="6"/>
      <c r="BB463" s="5"/>
      <c r="BC463" s="8"/>
      <c r="BD463" s="8"/>
      <c r="BE463" s="5">
        <v>0.45257451904153578</v>
      </c>
      <c r="BF463" s="5">
        <v>3.2379457608378161E-2</v>
      </c>
      <c r="BG463" s="6">
        <f>(Table1[[#This Row],[mangrove.sd.ssp245.2100]]/Table1[[#This Row],[mangrove.mn.ssp245.2100]])^-1</f>
        <v>13.977211246566171</v>
      </c>
      <c r="BH463" s="6">
        <f>Table1[[#This Row],[mangrove.weights.ssp245.2100]]*Table1[[#This Row],[mangrove.mn.ssp245.2100]]</f>
        <v>6.3257296574566295</v>
      </c>
      <c r="BI463" s="7">
        <f t="shared" si="45"/>
        <v>0.45257451904153578</v>
      </c>
      <c r="BK463" s="5"/>
      <c r="BL463" s="6"/>
      <c r="BM463" s="6"/>
      <c r="BO463" s="5"/>
      <c r="BP463" s="6"/>
      <c r="BQ463" s="6"/>
      <c r="BR463" s="5">
        <v>0.44923382595573758</v>
      </c>
      <c r="BS463" s="5">
        <v>4.5472662628356267E-2</v>
      </c>
      <c r="BT463" s="6">
        <f>(Table1[[#This Row],[mangrove.sd.ssp370.2050]]/Table1[[#This Row],[mangrove.mn.ssp370.2050]])^-1</f>
        <v>9.8792065383829133</v>
      </c>
      <c r="BU463" s="6">
        <f>Table1[[#This Row],[mangrove.weights.ssp370.2050]]*Table1[[#This Row],[mangrove.mn.ssp370.2050]]</f>
        <v>4.4380737506446941</v>
      </c>
      <c r="BV463" s="7">
        <f t="shared" si="46"/>
        <v>0.44923382595573758</v>
      </c>
      <c r="BX463" s="5"/>
      <c r="BY463" s="8"/>
      <c r="BZ463" s="8"/>
      <c r="CA463" s="5"/>
      <c r="CB463" s="5"/>
      <c r="CC463" s="8"/>
      <c r="CD463" s="8"/>
      <c r="CE463" s="5">
        <v>0.44158482843989</v>
      </c>
      <c r="CF463" s="5">
        <v>4.1118471823352952E-2</v>
      </c>
      <c r="CG463" s="12">
        <f>(Table1[[#This Row],[mangrove.sd.ssp370.2100]]/Table1[[#This Row],[mangrove.mn.ssp370.2100]])^-1</f>
        <v>10.739329767335734</v>
      </c>
      <c r="CH463" s="17">
        <f>Table1[[#This Row],[mangrove.weights.ssp370.2100]]*Table1[[#This Row],[mangrove.mn.ssp370.2100]]</f>
        <v>4.742325092868354</v>
      </c>
      <c r="CI463" s="9">
        <f t="shared" si="47"/>
        <v>0.44158482843989</v>
      </c>
      <c r="CJ463" s="5"/>
      <c r="CL463" s="5"/>
      <c r="CM463" s="5"/>
      <c r="CP463" s="5"/>
      <c r="CT463" s="5"/>
    </row>
    <row r="464" spans="1:98" x14ac:dyDescent="0.25">
      <c r="A464" s="5" t="s">
        <v>507</v>
      </c>
      <c r="B464" s="5">
        <v>40.58934</v>
      </c>
      <c r="C464" s="5">
        <v>-12.321102</v>
      </c>
      <c r="D464" s="5">
        <v>31710000</v>
      </c>
      <c r="E464" s="5">
        <v>1</v>
      </c>
      <c r="F464" s="5">
        <v>109400000</v>
      </c>
      <c r="G464" s="5">
        <v>1</v>
      </c>
      <c r="H464" s="5">
        <v>65590000</v>
      </c>
      <c r="I464" s="5">
        <v>1</v>
      </c>
      <c r="J464" s="5">
        <v>0.71866166355260752</v>
      </c>
      <c r="K464" s="28">
        <f>NonZeroMin!$C$2</f>
        <v>9.6277348665939669E-4</v>
      </c>
      <c r="L464" s="6">
        <f>IF(Table1[[#This Row],[seagrass.mn.ssp126.2050]]="","",(Table1[[#This Row],[seagrass.sd.ssp126.2050]]/Table1[[#This Row],[seagrass.mn.ssp126.2050]])^-1)</f>
        <v>746.44937102100596</v>
      </c>
      <c r="M464" s="6">
        <f>IF(Table1[[#This Row],[seagrass.weights.ssp126.2050]]="","",Table1[[#This Row],[seagrass.weights.ssp126.2050]]*Table1[[#This Row],[seagrass.mn.ssp126.2050]])</f>
        <v>536.44454673575365</v>
      </c>
      <c r="N464" s="5">
        <v>0.72298738935860773</v>
      </c>
      <c r="O464" s="5">
        <f>NonZeroMin!$C$3</f>
        <v>8.8608041434714289E-4</v>
      </c>
      <c r="P464" s="6">
        <f>IF(Table1[[#This Row],[corals.mn.ssp126.2050]]="","",(Table1[[#This Row],[corals.sd.ssp126.2050]]/Table1[[#This Row],[corals.mn.ssp126.2050]])^-1)</f>
        <v>815.93879929204752</v>
      </c>
      <c r="Q464" s="6">
        <f>IF(Table1[[#This Row],[coral.weights.ssp126.2050]]="","",Table1[[#This Row],[coral.weights.ssp126.2050]]*Table1[[#This Row],[corals.mn.ssp126.2050]])</f>
        <v>589.91346237655443</v>
      </c>
      <c r="R464" s="5">
        <v>0.46507390427000189</v>
      </c>
      <c r="S464" s="5">
        <v>0.21721301064301651</v>
      </c>
      <c r="T464" s="6">
        <f>IF(Table1[[#This Row],[mangrove.mn.ssp126.2050]]="","",(Table1[[#This Row],[mangrove.sd.ssp126.2050]]/Table1[[#This Row],[mangrove.mn.ssp126.2050]])^-1)</f>
        <v>2.1410959817427226</v>
      </c>
      <c r="U464" s="6">
        <f>IF(Table1[[#This Row],[mangrove.weights.ssp126.2050]]="","",Table1[[#This Row],[mangrove.weights.ssp126.2050]]*Table1[[#This Row],[mangrove.mn.ssp126.2050]])</f>
        <v>0.99576786764590075</v>
      </c>
      <c r="V464" s="7">
        <f t="shared" si="42"/>
        <v>0.7205705903155234</v>
      </c>
      <c r="W464" s="5">
        <v>0.71866166355260752</v>
      </c>
      <c r="X464" s="5">
        <f>NonZeroMin!$C$5</f>
        <v>9.4124857450742275E-4</v>
      </c>
      <c r="Y464" s="6">
        <f>IF(Table1[[#This Row],[seagrass.mn.ssp126.2100]]="", "", (Table1[[#This Row],[seagrass.sd.ssp126.2100]]/Table1[[#This Row],[seagrass.mn.ssp126.2100]])^-1)</f>
        <v>763.51952397771208</v>
      </c>
      <c r="Z464" s="6">
        <f>IF(Table1[[#This Row],[seagrass.weights.ssp126.2100]]="","", Table1[[#This Row],[seagrass.weights.ssp126.2100]]*Table1[[#This Row],[seagrass.mn.ssp126.2100]])</f>
        <v>548.71221125671752</v>
      </c>
      <c r="AA464" s="5">
        <v>0.72298738935860773</v>
      </c>
      <c r="AB464" s="5">
        <f>NonZeroMin!$C$6</f>
        <v>9.0900273914041208E-4</v>
      </c>
      <c r="AC464" s="6">
        <f>IF(Table1[[#This Row],[corals.mn.ssp126.2100]]="","",(Table1[[#This Row],[corals.sd.ssp126.2100]]/Table1[[#This Row],[corals.mn.ssp126.2100]])^-1)</f>
        <v>795.36326814844631</v>
      </c>
      <c r="AD464" s="6">
        <f>IF( Table1[[#This Row],[Coral.weights.ssp126.2100]]="","", Table1[[#This Row],[Coral.weights.ssp126.2100]]*Table1[[#This Row],[corals.mn.ssp126.2100]])</f>
        <v>575.03761283037545</v>
      </c>
      <c r="AE464" s="5">
        <v>0.47213217546044639</v>
      </c>
      <c r="AF464" s="5">
        <v>0.21640480240969839</v>
      </c>
      <c r="AG464" s="8">
        <f>IF(Table1[[#This Row],[mangrove.mn.ssp126.2100]]="","",(Table1[[#This Row],[mangrove.sd.ssp126.2100]]/Table1[[#This Row],[mangrove.mn.ssp126.2100]])^-1)</f>
        <v>2.181708401122282</v>
      </c>
      <c r="AH464" s="6">
        <f>IF(Table1[[#This Row],[mangrove.weights.ssp126.2100]]="","",Table1[[#This Row],[mangrove.weights.ssp126.2100]]*Table1[[#This Row],[mangrove.mn.ssp126.2100]])</f>
        <v>1.0300547336421952</v>
      </c>
      <c r="AI464" s="7">
        <f t="shared" si="43"/>
        <v>0.72052107932812404</v>
      </c>
      <c r="AJ464" s="5">
        <v>0.71866166355260752</v>
      </c>
      <c r="AK464" s="5">
        <f>NonZeroMin!$C$9</f>
        <v>9.4246577305150765E-4</v>
      </c>
      <c r="AL464" s="6">
        <f>IF(Table1[[#This Row],[seagrass.mn.ssp245.2050]]="","",(Table1[[#This Row],[seagrass.sd.ssp245.2050]]/Table1[[#This Row],[seagrass.mn.ssp245.2050]])^-1)</f>
        <v>762.53343527344327</v>
      </c>
      <c r="AM464" s="6">
        <f>IF(Table1[[#This Row],[seagrass.weights.ssp245.2050]]="","",Table1[[#This Row],[seagrass.weights.ssp245.2050]]*Table1[[#This Row],[seagrass.mn.ssp245.2050]])</f>
        <v>548.00354710809734</v>
      </c>
      <c r="AN464" s="5">
        <v>0.72298738935860773</v>
      </c>
      <c r="AO464" s="5">
        <f>NonZeroMin!$C$10</f>
        <v>8.871730941705804E-4</v>
      </c>
      <c r="AP464" s="6">
        <f>(Table1[[#This Row],[corals.sd.ssp245.2050]]/Table1[[#This Row],[corals.mn.ssp245.2050]])^-1</f>
        <v>814.93385463242635</v>
      </c>
      <c r="AQ464" s="6">
        <f>Table1[[#This Row],[coral.weights.ssp245.2050]]*Table1[[#This Row],[corals.mn.ssp245.2050]]</f>
        <v>589.18690006064503</v>
      </c>
      <c r="AR464" s="5">
        <v>0.44357590400434282</v>
      </c>
      <c r="AS464" s="5">
        <v>0.24032331960327369</v>
      </c>
      <c r="AT464" s="8">
        <f>(Table1[[#This Row],[mangrove.sd.ssp245.2050]]/Table1[[#This Row],[mangrove.mn.ssp245.2050]])^-1</f>
        <v>1.8457464083660255</v>
      </c>
      <c r="AU464" s="8">
        <f>Table1[[#This Row],[mangrove.mn.ssp245.2050]]*Table1[[#This Row],[mangrove.weights.ssp245.2050]]</f>
        <v>0.81872863165372867</v>
      </c>
      <c r="AV464" s="7">
        <f t="shared" si="44"/>
        <v>0.72057226758303439</v>
      </c>
      <c r="AW464" s="5">
        <v>0.71866166355260752</v>
      </c>
      <c r="AX464" s="5">
        <f>NonZeroMin!$C$12</f>
        <v>9.4048968592101831E-4</v>
      </c>
      <c r="AY464" s="6">
        <f>(Table1[[#This Row],[seagrass.sd.ssp245.2100]]/Table1[[#This Row],[seagrass.mn.ssp245.2100]])^-1</f>
        <v>764.13561393692976</v>
      </c>
      <c r="AZ464" s="6">
        <f>Table1[[#This Row],[seagrass.weights.ssp245.2100]]*Table1[[#This Row],[seagrass.mn.ssp245.2100]]</f>
        <v>549.15497149170699</v>
      </c>
      <c r="BA464" s="5">
        <v>0.72298738935860773</v>
      </c>
      <c r="BB464" s="5">
        <f>NonZeroMin!$C$13</f>
        <v>8.8505487379242798E-4</v>
      </c>
      <c r="BC464" s="8">
        <f>(Table1[[#This Row],[corals.sd.ssp245.2100]]/Table1[[#This Row],[corals.mn.ssp245.2100]])^-1</f>
        <v>816.88425290584871</v>
      </c>
      <c r="BD464" s="8">
        <f>Table1[[#This Row],[corals.weights.ssp245.2100]]*Table1[[#This Row],[corals.mn.ssp245.2100]]</f>
        <v>590.59701341655625</v>
      </c>
      <c r="BE464" s="5">
        <v>0.45097486413323928</v>
      </c>
      <c r="BF464" s="5">
        <v>0.23458785739514321</v>
      </c>
      <c r="BG464" s="6">
        <f>(Table1[[#This Row],[mangrove.sd.ssp245.2100]]/Table1[[#This Row],[mangrove.mn.ssp245.2100]])^-1</f>
        <v>1.9224135005999505</v>
      </c>
      <c r="BH464" s="6">
        <f>Table1[[#This Row],[mangrove.weights.ssp245.2100]]*Table1[[#This Row],[mangrove.mn.ssp245.2100]]</f>
        <v>0.86696016724096758</v>
      </c>
      <c r="BI464" s="7">
        <f t="shared" si="45"/>
        <v>0.72056887938331915</v>
      </c>
      <c r="BJ464" s="5">
        <v>0.71866166355260752</v>
      </c>
      <c r="BK464" s="5">
        <f>NonZeroMin!$C$16</f>
        <v>9.4033807947367773E-4</v>
      </c>
      <c r="BL464" s="6">
        <f>(Table1[[#This Row],[seagrass.sd.ssp370.2050]]/Table1[[#This Row],[seagrass.mn.ssp370.2050]])^-1</f>
        <v>764.25881205922656</v>
      </c>
      <c r="BM464" s="6">
        <f>Table1[[#This Row],[seagrass.mn.ssp370.2050]]*Table1[[#This Row],[seagrass.weights.ssp370.2050]]</f>
        <v>549.2435092592234</v>
      </c>
      <c r="BN464" s="5">
        <v>0.72298738935860773</v>
      </c>
      <c r="BO464" s="5">
        <f>NonZeroMin!$C$17</f>
        <v>8.8537505761509139E-4</v>
      </c>
      <c r="BP464" s="6">
        <f>(Table1[[#This Row],[corals.sd.ssp370.2050]]/Table1[[#This Row],[corals.mn.ssp370.2050]])^-1</f>
        <v>816.58883784923592</v>
      </c>
      <c r="BQ464" s="6">
        <f>Table1[[#This Row],[corals.weights.ssp370.2050]]*Table1[[#This Row],[corals.mn.ssp370.2050]]</f>
        <v>590.38343205599847</v>
      </c>
      <c r="BR464" s="5">
        <v>0.44932867662401671</v>
      </c>
      <c r="BS464" s="5">
        <v>0.2306419159438349</v>
      </c>
      <c r="BT464" s="6">
        <f>(Table1[[#This Row],[mangrove.sd.ssp370.2050]]/Table1[[#This Row],[mangrove.mn.ssp370.2050]])^-1</f>
        <v>1.9481657303498798</v>
      </c>
      <c r="BU464" s="6">
        <f>Table1[[#This Row],[mangrove.weights.ssp370.2050]]*Table1[[#This Row],[mangrove.mn.ssp370.2050]]</f>
        <v>0.87536672946237248</v>
      </c>
      <c r="BV464" s="7">
        <f t="shared" si="46"/>
        <v>0.72056186703044856</v>
      </c>
      <c r="BW464" s="5">
        <v>0.71866166355260752</v>
      </c>
      <c r="BX464" s="5">
        <f>NonZeroMin!$C$19</f>
        <v>9.4033807947367773E-4</v>
      </c>
      <c r="BY464" s="8">
        <f>(Table1[[#This Row],[seagrass.sd.ssp370.2100]]/Table1[[#This Row],[seagrass.mn.ssp370.2100]])^-1</f>
        <v>764.25881205922656</v>
      </c>
      <c r="BZ464" s="8">
        <f>Table1[[#This Row],[seagrass.imp.ssp370.2100]]*Table1[[#This Row],[seagrass.mn.ssp370.2100]]</f>
        <v>549.2435092592234</v>
      </c>
      <c r="CA464" s="5">
        <v>0.72298738935860773</v>
      </c>
      <c r="CB464" s="5">
        <f>NonZeroMin!$C$20</f>
        <v>8.8537505761509139E-4</v>
      </c>
      <c r="CC464" s="8">
        <f>(Table1[[#This Row],[corals.sd.ssp370.2100]]/Table1[[#This Row],[corals.mn.ssp370.2100]])^-1</f>
        <v>816.58883784923592</v>
      </c>
      <c r="CD464" s="8">
        <f>Table1[[#This Row],[corals.weights.ssp370.2100]]*Table1[[#This Row],[corals.mn.ssp370.2100]]</f>
        <v>590.38343205599847</v>
      </c>
      <c r="CE464" s="5">
        <v>0.44565932061613639</v>
      </c>
      <c r="CF464" s="5">
        <v>0.23474639192900551</v>
      </c>
      <c r="CG464" s="12">
        <f>(Table1[[#This Row],[mangrove.sd.ssp370.2100]]/Table1[[#This Row],[mangrove.mn.ssp370.2100]])^-1</f>
        <v>1.8984714395564275</v>
      </c>
      <c r="CH464" s="17">
        <f>Table1[[#This Row],[mangrove.weights.ssp370.2100]]*Table1[[#This Row],[mangrove.mn.ssp370.2100]]</f>
        <v>0.84607149196185594</v>
      </c>
      <c r="CI464" s="9">
        <f t="shared" si="47"/>
        <v>0.72056598176076858</v>
      </c>
      <c r="CJ464" s="5"/>
      <c r="CL464" s="5"/>
      <c r="CM464" s="5"/>
      <c r="CP464" s="5"/>
      <c r="CT464" s="5"/>
    </row>
    <row r="465" spans="1:98" x14ac:dyDescent="0.25">
      <c r="A465" s="5" t="s">
        <v>508</v>
      </c>
      <c r="B465" s="5">
        <v>40.83934</v>
      </c>
      <c r="C465" s="5">
        <v>-12.321102</v>
      </c>
      <c r="E465" s="5">
        <v>0</v>
      </c>
      <c r="G465" s="5">
        <v>0</v>
      </c>
      <c r="I465" s="5">
        <v>0</v>
      </c>
      <c r="L465" s="6" t="str">
        <f>IF(Table1[[#This Row],[seagrass.mn.ssp126.2050]]="","",(Table1[[#This Row],[seagrass.sd.ssp126.2050]]/Table1[[#This Row],[seagrass.mn.ssp126.2050]])^-1)</f>
        <v/>
      </c>
      <c r="M465" s="6" t="str">
        <f>IF(Table1[[#This Row],[seagrass.weights.ssp126.2050]]="","",Table1[[#This Row],[seagrass.weights.ssp126.2050]]*Table1[[#This Row],[seagrass.mn.ssp126.2050]])</f>
        <v/>
      </c>
      <c r="P465" s="6" t="str">
        <f>IF(Table1[[#This Row],[corals.mn.ssp126.2050]]="","",(Table1[[#This Row],[corals.sd.ssp126.2050]]/Table1[[#This Row],[corals.mn.ssp126.2050]])^-1)</f>
        <v/>
      </c>
      <c r="Q465" s="6" t="str">
        <f>IF(Table1[[#This Row],[coral.weights.ssp126.2050]]="","",Table1[[#This Row],[coral.weights.ssp126.2050]]*Table1[[#This Row],[corals.mn.ssp126.2050]])</f>
        <v/>
      </c>
      <c r="T465" s="6" t="str">
        <f>IF(Table1[[#This Row],[mangrove.mn.ssp126.2050]]="","",(Table1[[#This Row],[mangrove.sd.ssp126.2050]]/Table1[[#This Row],[mangrove.mn.ssp126.2050]])^-1)</f>
        <v/>
      </c>
      <c r="U465" s="6" t="str">
        <f>IF(Table1[[#This Row],[mangrove.weights.ssp126.2050]]="","",Table1[[#This Row],[mangrove.weights.ssp126.2050]]*Table1[[#This Row],[mangrove.mn.ssp126.2050]])</f>
        <v/>
      </c>
      <c r="V465" s="7" t="e">
        <f t="shared" si="42"/>
        <v>#DIV/0!</v>
      </c>
      <c r="Y465" s="6" t="str">
        <f>IF(Table1[[#This Row],[seagrass.mn.ssp126.2100]]="", "", (Table1[[#This Row],[seagrass.sd.ssp126.2100]]/Table1[[#This Row],[seagrass.mn.ssp126.2100]])^-1)</f>
        <v/>
      </c>
      <c r="Z465" s="6" t="str">
        <f>IF(Table1[[#This Row],[seagrass.weights.ssp126.2100]]="","", Table1[[#This Row],[seagrass.weights.ssp126.2100]]*Table1[[#This Row],[seagrass.mn.ssp126.2100]])</f>
        <v/>
      </c>
      <c r="AC465" s="6" t="str">
        <f>IF(Table1[[#This Row],[corals.mn.ssp126.2100]]="","",(Table1[[#This Row],[corals.sd.ssp126.2100]]/Table1[[#This Row],[corals.mn.ssp126.2100]])^-1)</f>
        <v/>
      </c>
      <c r="AD465" s="6" t="str">
        <f>IF( Table1[[#This Row],[Coral.weights.ssp126.2100]]="","", Table1[[#This Row],[Coral.weights.ssp126.2100]]*Table1[[#This Row],[corals.mn.ssp126.2100]])</f>
        <v/>
      </c>
      <c r="AG465" s="8" t="str">
        <f>IF(Table1[[#This Row],[mangrove.mn.ssp126.2100]]="","",(Table1[[#This Row],[mangrove.sd.ssp126.2100]]/Table1[[#This Row],[mangrove.mn.ssp126.2100]])^-1)</f>
        <v/>
      </c>
      <c r="AH465" s="6" t="str">
        <f>IF(Table1[[#This Row],[mangrove.weights.ssp126.2100]]="","",Table1[[#This Row],[mangrove.weights.ssp126.2100]]*Table1[[#This Row],[mangrove.mn.ssp126.2100]])</f>
        <v/>
      </c>
      <c r="AI465" s="7" t="e">
        <f t="shared" si="43"/>
        <v>#DIV/0!</v>
      </c>
      <c r="AL465" s="6" t="str">
        <f>IF(Table1[[#This Row],[seagrass.mn.ssp245.2050]]="","",(Table1[[#This Row],[seagrass.sd.ssp245.2050]]/Table1[[#This Row],[seagrass.mn.ssp245.2050]])^-1)</f>
        <v/>
      </c>
      <c r="AM465" s="6" t="str">
        <f>IF(Table1[[#This Row],[seagrass.weights.ssp245.2050]]="","",Table1[[#This Row],[seagrass.weights.ssp245.2050]]*Table1[[#This Row],[seagrass.mn.ssp245.2050]])</f>
        <v/>
      </c>
      <c r="AS465" s="5"/>
      <c r="AT465" s="8"/>
      <c r="AU465" s="8"/>
      <c r="AV465" s="7" t="e">
        <f t="shared" si="44"/>
        <v>#DIV/0!</v>
      </c>
      <c r="AX465" s="5"/>
      <c r="AY465" s="6"/>
      <c r="AZ465" s="6"/>
      <c r="BB465" s="5"/>
      <c r="BC465" s="8"/>
      <c r="BD465" s="8"/>
      <c r="BE465" s="5"/>
      <c r="BF465" s="5"/>
      <c r="BG465" s="6"/>
      <c r="BH465" s="6"/>
      <c r="BI465" s="7" t="e">
        <f t="shared" si="45"/>
        <v>#DIV/0!</v>
      </c>
      <c r="BK465" s="5"/>
      <c r="BL465" s="6"/>
      <c r="BM465" s="6"/>
      <c r="BO465" s="5"/>
      <c r="BP465" s="6"/>
      <c r="BQ465" s="6"/>
      <c r="BR465" s="5"/>
      <c r="BS465" s="5"/>
      <c r="BT465" s="6"/>
      <c r="BU465" s="6"/>
      <c r="BV465" s="7" t="e">
        <f t="shared" si="46"/>
        <v>#DIV/0!</v>
      </c>
      <c r="BX465" s="5"/>
      <c r="BY465" s="8"/>
      <c r="BZ465" s="8"/>
      <c r="CA465" s="5"/>
      <c r="CB465" s="5"/>
      <c r="CC465" s="8"/>
      <c r="CD465" s="8"/>
      <c r="CE465" s="5"/>
      <c r="CF465" s="5"/>
      <c r="CG465" s="12"/>
      <c r="CH465" s="17"/>
      <c r="CI465" s="9" t="e">
        <f t="shared" si="47"/>
        <v>#DIV/0!</v>
      </c>
      <c r="CJ465" s="5"/>
      <c r="CL465" s="5"/>
      <c r="CM465" s="5"/>
      <c r="CP465" s="5"/>
      <c r="CT465" s="5"/>
    </row>
    <row r="466" spans="1:98" x14ac:dyDescent="0.25">
      <c r="A466" s="5" t="s">
        <v>509</v>
      </c>
      <c r="B466" s="5">
        <v>43.33934</v>
      </c>
      <c r="C466" s="5">
        <v>-12.571102</v>
      </c>
      <c r="E466" s="5">
        <v>0</v>
      </c>
      <c r="G466" s="5">
        <v>0</v>
      </c>
      <c r="I466" s="5">
        <v>0</v>
      </c>
      <c r="L466" s="6" t="str">
        <f>IF(Table1[[#This Row],[seagrass.mn.ssp126.2050]]="","",(Table1[[#This Row],[seagrass.sd.ssp126.2050]]/Table1[[#This Row],[seagrass.mn.ssp126.2050]])^-1)</f>
        <v/>
      </c>
      <c r="M466" s="6" t="str">
        <f>IF(Table1[[#This Row],[seagrass.weights.ssp126.2050]]="","",Table1[[#This Row],[seagrass.weights.ssp126.2050]]*Table1[[#This Row],[seagrass.mn.ssp126.2050]])</f>
        <v/>
      </c>
      <c r="P466" s="6" t="str">
        <f>IF(Table1[[#This Row],[corals.mn.ssp126.2050]]="","",(Table1[[#This Row],[corals.sd.ssp126.2050]]/Table1[[#This Row],[corals.mn.ssp126.2050]])^-1)</f>
        <v/>
      </c>
      <c r="Q466" s="6" t="str">
        <f>IF(Table1[[#This Row],[coral.weights.ssp126.2050]]="","",Table1[[#This Row],[coral.weights.ssp126.2050]]*Table1[[#This Row],[corals.mn.ssp126.2050]])</f>
        <v/>
      </c>
      <c r="T466" s="6" t="str">
        <f>IF(Table1[[#This Row],[mangrove.mn.ssp126.2050]]="","",(Table1[[#This Row],[mangrove.sd.ssp126.2050]]/Table1[[#This Row],[mangrove.mn.ssp126.2050]])^-1)</f>
        <v/>
      </c>
      <c r="U466" s="6" t="str">
        <f>IF(Table1[[#This Row],[mangrove.weights.ssp126.2050]]="","",Table1[[#This Row],[mangrove.weights.ssp126.2050]]*Table1[[#This Row],[mangrove.mn.ssp126.2050]])</f>
        <v/>
      </c>
      <c r="V466" s="7" t="e">
        <f t="shared" si="42"/>
        <v>#DIV/0!</v>
      </c>
      <c r="Y466" s="6" t="str">
        <f>IF(Table1[[#This Row],[seagrass.mn.ssp126.2100]]="", "", (Table1[[#This Row],[seagrass.sd.ssp126.2100]]/Table1[[#This Row],[seagrass.mn.ssp126.2100]])^-1)</f>
        <v/>
      </c>
      <c r="Z466" s="6" t="str">
        <f>IF(Table1[[#This Row],[seagrass.weights.ssp126.2100]]="","", Table1[[#This Row],[seagrass.weights.ssp126.2100]]*Table1[[#This Row],[seagrass.mn.ssp126.2100]])</f>
        <v/>
      </c>
      <c r="AC466" s="6" t="str">
        <f>IF(Table1[[#This Row],[corals.mn.ssp126.2100]]="","",(Table1[[#This Row],[corals.sd.ssp126.2100]]/Table1[[#This Row],[corals.mn.ssp126.2100]])^-1)</f>
        <v/>
      </c>
      <c r="AD466" s="6" t="str">
        <f>IF( Table1[[#This Row],[Coral.weights.ssp126.2100]]="","", Table1[[#This Row],[Coral.weights.ssp126.2100]]*Table1[[#This Row],[corals.mn.ssp126.2100]])</f>
        <v/>
      </c>
      <c r="AG466" s="8" t="str">
        <f>IF(Table1[[#This Row],[mangrove.mn.ssp126.2100]]="","",(Table1[[#This Row],[mangrove.sd.ssp126.2100]]/Table1[[#This Row],[mangrove.mn.ssp126.2100]])^-1)</f>
        <v/>
      </c>
      <c r="AH466" s="6" t="str">
        <f>IF(Table1[[#This Row],[mangrove.weights.ssp126.2100]]="","",Table1[[#This Row],[mangrove.weights.ssp126.2100]]*Table1[[#This Row],[mangrove.mn.ssp126.2100]])</f>
        <v/>
      </c>
      <c r="AI466" s="7" t="e">
        <f t="shared" si="43"/>
        <v>#DIV/0!</v>
      </c>
      <c r="AL466" s="6" t="str">
        <f>IF(Table1[[#This Row],[seagrass.mn.ssp245.2050]]="","",(Table1[[#This Row],[seagrass.sd.ssp245.2050]]/Table1[[#This Row],[seagrass.mn.ssp245.2050]])^-1)</f>
        <v/>
      </c>
      <c r="AM466" s="6" t="str">
        <f>IF(Table1[[#This Row],[seagrass.weights.ssp245.2050]]="","",Table1[[#This Row],[seagrass.weights.ssp245.2050]]*Table1[[#This Row],[seagrass.mn.ssp245.2050]])</f>
        <v/>
      </c>
      <c r="AS466" s="5"/>
      <c r="AT466" s="8"/>
      <c r="AU466" s="8"/>
      <c r="AV466" s="7" t="e">
        <f t="shared" si="44"/>
        <v>#DIV/0!</v>
      </c>
      <c r="AX466" s="5"/>
      <c r="AY466" s="6"/>
      <c r="AZ466" s="6"/>
      <c r="BB466" s="5"/>
      <c r="BC466" s="8"/>
      <c r="BD466" s="8"/>
      <c r="BE466" s="5"/>
      <c r="BF466" s="5"/>
      <c r="BG466" s="6"/>
      <c r="BH466" s="6"/>
      <c r="BI466" s="7" t="e">
        <f t="shared" si="45"/>
        <v>#DIV/0!</v>
      </c>
      <c r="BK466" s="5"/>
      <c r="BL466" s="6"/>
      <c r="BM466" s="6"/>
      <c r="BO466" s="5"/>
      <c r="BP466" s="6"/>
      <c r="BQ466" s="6"/>
      <c r="BR466" s="5"/>
      <c r="BS466" s="5"/>
      <c r="BT466" s="6"/>
      <c r="BU466" s="6"/>
      <c r="BV466" s="7" t="e">
        <f t="shared" si="46"/>
        <v>#DIV/0!</v>
      </c>
      <c r="BX466" s="5"/>
      <c r="BY466" s="8"/>
      <c r="BZ466" s="8"/>
      <c r="CA466" s="5"/>
      <c r="CB466" s="5"/>
      <c r="CC466" s="8"/>
      <c r="CD466" s="8"/>
      <c r="CE466" s="5"/>
      <c r="CF466" s="5"/>
      <c r="CG466" s="12"/>
      <c r="CH466" s="17"/>
      <c r="CI466" s="9" t="e">
        <f t="shared" si="47"/>
        <v>#DIV/0!</v>
      </c>
      <c r="CJ466" s="5"/>
      <c r="CL466" s="5"/>
      <c r="CM466" s="5"/>
      <c r="CP466" s="5"/>
      <c r="CT466" s="5"/>
    </row>
    <row r="467" spans="1:98" x14ac:dyDescent="0.25">
      <c r="A467" s="5" t="s">
        <v>510</v>
      </c>
      <c r="B467" s="5">
        <v>43.58934</v>
      </c>
      <c r="C467" s="5">
        <v>-12.571102</v>
      </c>
      <c r="E467" s="5">
        <v>0</v>
      </c>
      <c r="G467" s="5">
        <v>0</v>
      </c>
      <c r="I467" s="5">
        <v>0</v>
      </c>
      <c r="L467" s="6" t="str">
        <f>IF(Table1[[#This Row],[seagrass.mn.ssp126.2050]]="","",(Table1[[#This Row],[seagrass.sd.ssp126.2050]]/Table1[[#This Row],[seagrass.mn.ssp126.2050]])^-1)</f>
        <v/>
      </c>
      <c r="M467" s="6" t="str">
        <f>IF(Table1[[#This Row],[seagrass.weights.ssp126.2050]]="","",Table1[[#This Row],[seagrass.weights.ssp126.2050]]*Table1[[#This Row],[seagrass.mn.ssp126.2050]])</f>
        <v/>
      </c>
      <c r="P467" s="6" t="str">
        <f>IF(Table1[[#This Row],[corals.mn.ssp126.2050]]="","",(Table1[[#This Row],[corals.sd.ssp126.2050]]/Table1[[#This Row],[corals.mn.ssp126.2050]])^-1)</f>
        <v/>
      </c>
      <c r="Q467" s="6" t="str">
        <f>IF(Table1[[#This Row],[coral.weights.ssp126.2050]]="","",Table1[[#This Row],[coral.weights.ssp126.2050]]*Table1[[#This Row],[corals.mn.ssp126.2050]])</f>
        <v/>
      </c>
      <c r="T467" s="6" t="str">
        <f>IF(Table1[[#This Row],[mangrove.mn.ssp126.2050]]="","",(Table1[[#This Row],[mangrove.sd.ssp126.2050]]/Table1[[#This Row],[mangrove.mn.ssp126.2050]])^-1)</f>
        <v/>
      </c>
      <c r="U467" s="6" t="str">
        <f>IF(Table1[[#This Row],[mangrove.weights.ssp126.2050]]="","",Table1[[#This Row],[mangrove.weights.ssp126.2050]]*Table1[[#This Row],[mangrove.mn.ssp126.2050]])</f>
        <v/>
      </c>
      <c r="V467" s="7" t="e">
        <f t="shared" si="42"/>
        <v>#DIV/0!</v>
      </c>
      <c r="Y467" s="6" t="str">
        <f>IF(Table1[[#This Row],[seagrass.mn.ssp126.2100]]="", "", (Table1[[#This Row],[seagrass.sd.ssp126.2100]]/Table1[[#This Row],[seagrass.mn.ssp126.2100]])^-1)</f>
        <v/>
      </c>
      <c r="Z467" s="6" t="str">
        <f>IF(Table1[[#This Row],[seagrass.weights.ssp126.2100]]="","", Table1[[#This Row],[seagrass.weights.ssp126.2100]]*Table1[[#This Row],[seagrass.mn.ssp126.2100]])</f>
        <v/>
      </c>
      <c r="AC467" s="6" t="str">
        <f>IF(Table1[[#This Row],[corals.mn.ssp126.2100]]="","",(Table1[[#This Row],[corals.sd.ssp126.2100]]/Table1[[#This Row],[corals.mn.ssp126.2100]])^-1)</f>
        <v/>
      </c>
      <c r="AD467" s="6" t="str">
        <f>IF( Table1[[#This Row],[Coral.weights.ssp126.2100]]="","", Table1[[#This Row],[Coral.weights.ssp126.2100]]*Table1[[#This Row],[corals.mn.ssp126.2100]])</f>
        <v/>
      </c>
      <c r="AG467" s="8" t="str">
        <f>IF(Table1[[#This Row],[mangrove.mn.ssp126.2100]]="","",(Table1[[#This Row],[mangrove.sd.ssp126.2100]]/Table1[[#This Row],[mangrove.mn.ssp126.2100]])^-1)</f>
        <v/>
      </c>
      <c r="AH467" s="6" t="str">
        <f>IF(Table1[[#This Row],[mangrove.weights.ssp126.2100]]="","",Table1[[#This Row],[mangrove.weights.ssp126.2100]]*Table1[[#This Row],[mangrove.mn.ssp126.2100]])</f>
        <v/>
      </c>
      <c r="AI467" s="7" t="e">
        <f t="shared" si="43"/>
        <v>#DIV/0!</v>
      </c>
      <c r="AL467" s="6" t="str">
        <f>IF(Table1[[#This Row],[seagrass.mn.ssp245.2050]]="","",(Table1[[#This Row],[seagrass.sd.ssp245.2050]]/Table1[[#This Row],[seagrass.mn.ssp245.2050]])^-1)</f>
        <v/>
      </c>
      <c r="AM467" s="6" t="str">
        <f>IF(Table1[[#This Row],[seagrass.weights.ssp245.2050]]="","",Table1[[#This Row],[seagrass.weights.ssp245.2050]]*Table1[[#This Row],[seagrass.mn.ssp245.2050]])</f>
        <v/>
      </c>
      <c r="AS467" s="5"/>
      <c r="AT467" s="8"/>
      <c r="AU467" s="8"/>
      <c r="AV467" s="7" t="e">
        <f t="shared" si="44"/>
        <v>#DIV/0!</v>
      </c>
      <c r="AX467" s="5"/>
      <c r="AY467" s="6"/>
      <c r="AZ467" s="6"/>
      <c r="BB467" s="5"/>
      <c r="BC467" s="8"/>
      <c r="BD467" s="8"/>
      <c r="BE467" s="5"/>
      <c r="BF467" s="5"/>
      <c r="BG467" s="6"/>
      <c r="BH467" s="6"/>
      <c r="BI467" s="7" t="e">
        <f t="shared" si="45"/>
        <v>#DIV/0!</v>
      </c>
      <c r="BK467" s="5"/>
      <c r="BL467" s="6"/>
      <c r="BM467" s="6"/>
      <c r="BO467" s="5"/>
      <c r="BP467" s="6"/>
      <c r="BQ467" s="6"/>
      <c r="BR467" s="5"/>
      <c r="BS467" s="5"/>
      <c r="BT467" s="6"/>
      <c r="BU467" s="6"/>
      <c r="BV467" s="7" t="e">
        <f t="shared" si="46"/>
        <v>#DIV/0!</v>
      </c>
      <c r="BX467" s="5"/>
      <c r="BY467" s="8"/>
      <c r="BZ467" s="8"/>
      <c r="CA467" s="5"/>
      <c r="CB467" s="5"/>
      <c r="CC467" s="8"/>
      <c r="CD467" s="8"/>
      <c r="CE467" s="5"/>
      <c r="CF467" s="5"/>
      <c r="CG467" s="12"/>
      <c r="CH467" s="17"/>
      <c r="CI467" s="9" t="e">
        <f t="shared" si="47"/>
        <v>#DIV/0!</v>
      </c>
      <c r="CJ467" s="5"/>
      <c r="CL467" s="5"/>
      <c r="CM467" s="5"/>
      <c r="CP467" s="5"/>
      <c r="CT467" s="5"/>
    </row>
    <row r="468" spans="1:98" x14ac:dyDescent="0.25">
      <c r="A468" s="5" t="s">
        <v>511</v>
      </c>
      <c r="B468" s="5">
        <v>43.83934</v>
      </c>
      <c r="C468" s="5">
        <v>-12.571102</v>
      </c>
      <c r="E468" s="5">
        <v>0</v>
      </c>
      <c r="G468" s="5">
        <v>0</v>
      </c>
      <c r="I468" s="5">
        <v>0</v>
      </c>
      <c r="L468" s="6" t="str">
        <f>IF(Table1[[#This Row],[seagrass.mn.ssp126.2050]]="","",(Table1[[#This Row],[seagrass.sd.ssp126.2050]]/Table1[[#This Row],[seagrass.mn.ssp126.2050]])^-1)</f>
        <v/>
      </c>
      <c r="M468" s="6" t="str">
        <f>IF(Table1[[#This Row],[seagrass.weights.ssp126.2050]]="","",Table1[[#This Row],[seagrass.weights.ssp126.2050]]*Table1[[#This Row],[seagrass.mn.ssp126.2050]])</f>
        <v/>
      </c>
      <c r="P468" s="6" t="str">
        <f>IF(Table1[[#This Row],[corals.mn.ssp126.2050]]="","",(Table1[[#This Row],[corals.sd.ssp126.2050]]/Table1[[#This Row],[corals.mn.ssp126.2050]])^-1)</f>
        <v/>
      </c>
      <c r="Q468" s="6" t="str">
        <f>IF(Table1[[#This Row],[coral.weights.ssp126.2050]]="","",Table1[[#This Row],[coral.weights.ssp126.2050]]*Table1[[#This Row],[corals.mn.ssp126.2050]])</f>
        <v/>
      </c>
      <c r="T468" s="6" t="str">
        <f>IF(Table1[[#This Row],[mangrove.mn.ssp126.2050]]="","",(Table1[[#This Row],[mangrove.sd.ssp126.2050]]/Table1[[#This Row],[mangrove.mn.ssp126.2050]])^-1)</f>
        <v/>
      </c>
      <c r="U468" s="6" t="str">
        <f>IF(Table1[[#This Row],[mangrove.weights.ssp126.2050]]="","",Table1[[#This Row],[mangrove.weights.ssp126.2050]]*Table1[[#This Row],[mangrove.mn.ssp126.2050]])</f>
        <v/>
      </c>
      <c r="V468" s="7" t="e">
        <f t="shared" si="42"/>
        <v>#DIV/0!</v>
      </c>
      <c r="Y468" s="6" t="str">
        <f>IF(Table1[[#This Row],[seagrass.mn.ssp126.2100]]="", "", (Table1[[#This Row],[seagrass.sd.ssp126.2100]]/Table1[[#This Row],[seagrass.mn.ssp126.2100]])^-1)</f>
        <v/>
      </c>
      <c r="Z468" s="6" t="str">
        <f>IF(Table1[[#This Row],[seagrass.weights.ssp126.2100]]="","", Table1[[#This Row],[seagrass.weights.ssp126.2100]]*Table1[[#This Row],[seagrass.mn.ssp126.2100]])</f>
        <v/>
      </c>
      <c r="AC468" s="6" t="str">
        <f>IF(Table1[[#This Row],[corals.mn.ssp126.2100]]="","",(Table1[[#This Row],[corals.sd.ssp126.2100]]/Table1[[#This Row],[corals.mn.ssp126.2100]])^-1)</f>
        <v/>
      </c>
      <c r="AD468" s="6" t="str">
        <f>IF( Table1[[#This Row],[Coral.weights.ssp126.2100]]="","", Table1[[#This Row],[Coral.weights.ssp126.2100]]*Table1[[#This Row],[corals.mn.ssp126.2100]])</f>
        <v/>
      </c>
      <c r="AG468" s="8" t="str">
        <f>IF(Table1[[#This Row],[mangrove.mn.ssp126.2100]]="","",(Table1[[#This Row],[mangrove.sd.ssp126.2100]]/Table1[[#This Row],[mangrove.mn.ssp126.2100]])^-1)</f>
        <v/>
      </c>
      <c r="AH468" s="6" t="str">
        <f>IF(Table1[[#This Row],[mangrove.weights.ssp126.2100]]="","",Table1[[#This Row],[mangrove.weights.ssp126.2100]]*Table1[[#This Row],[mangrove.mn.ssp126.2100]])</f>
        <v/>
      </c>
      <c r="AI468" s="7" t="e">
        <f t="shared" si="43"/>
        <v>#DIV/0!</v>
      </c>
      <c r="AL468" s="6" t="str">
        <f>IF(Table1[[#This Row],[seagrass.mn.ssp245.2050]]="","",(Table1[[#This Row],[seagrass.sd.ssp245.2050]]/Table1[[#This Row],[seagrass.mn.ssp245.2050]])^-1)</f>
        <v/>
      </c>
      <c r="AM468" s="6" t="str">
        <f>IF(Table1[[#This Row],[seagrass.weights.ssp245.2050]]="","",Table1[[#This Row],[seagrass.weights.ssp245.2050]]*Table1[[#This Row],[seagrass.mn.ssp245.2050]])</f>
        <v/>
      </c>
      <c r="AS468" s="5"/>
      <c r="AT468" s="8"/>
      <c r="AU468" s="8"/>
      <c r="AV468" s="7" t="e">
        <f t="shared" si="44"/>
        <v>#DIV/0!</v>
      </c>
      <c r="AX468" s="5"/>
      <c r="AY468" s="6"/>
      <c r="AZ468" s="6"/>
      <c r="BB468" s="5"/>
      <c r="BC468" s="8"/>
      <c r="BD468" s="8"/>
      <c r="BE468" s="5"/>
      <c r="BF468" s="5"/>
      <c r="BG468" s="6"/>
      <c r="BH468" s="6"/>
      <c r="BI468" s="7" t="e">
        <f t="shared" si="45"/>
        <v>#DIV/0!</v>
      </c>
      <c r="BK468" s="5"/>
      <c r="BL468" s="6"/>
      <c r="BM468" s="6"/>
      <c r="BO468" s="5"/>
      <c r="BP468" s="6"/>
      <c r="BQ468" s="6"/>
      <c r="BR468" s="5"/>
      <c r="BS468" s="5"/>
      <c r="BT468" s="6"/>
      <c r="BU468" s="6"/>
      <c r="BV468" s="7" t="e">
        <f t="shared" si="46"/>
        <v>#DIV/0!</v>
      </c>
      <c r="BX468" s="5"/>
      <c r="BY468" s="8"/>
      <c r="BZ468" s="8"/>
      <c r="CA468" s="5"/>
      <c r="CB468" s="5"/>
      <c r="CC468" s="8"/>
      <c r="CD468" s="8"/>
      <c r="CE468" s="5"/>
      <c r="CF468" s="5"/>
      <c r="CG468" s="12"/>
      <c r="CH468" s="17"/>
      <c r="CI468" s="9" t="e">
        <f t="shared" si="47"/>
        <v>#DIV/0!</v>
      </c>
      <c r="CJ468" s="5"/>
      <c r="CL468" s="5"/>
      <c r="CM468" s="5"/>
      <c r="CP468" s="5"/>
      <c r="CT468" s="5"/>
    </row>
    <row r="469" spans="1:98" x14ac:dyDescent="0.25">
      <c r="A469" s="5" t="s">
        <v>512</v>
      </c>
      <c r="B469" s="5">
        <v>44.08934</v>
      </c>
      <c r="C469" s="5">
        <v>-12.571102</v>
      </c>
      <c r="E469" s="5">
        <v>0</v>
      </c>
      <c r="G469" s="5">
        <v>0</v>
      </c>
      <c r="I469" s="5">
        <v>0</v>
      </c>
      <c r="L469" s="6" t="str">
        <f>IF(Table1[[#This Row],[seagrass.mn.ssp126.2050]]="","",(Table1[[#This Row],[seagrass.sd.ssp126.2050]]/Table1[[#This Row],[seagrass.mn.ssp126.2050]])^-1)</f>
        <v/>
      </c>
      <c r="M469" s="6" t="str">
        <f>IF(Table1[[#This Row],[seagrass.weights.ssp126.2050]]="","",Table1[[#This Row],[seagrass.weights.ssp126.2050]]*Table1[[#This Row],[seagrass.mn.ssp126.2050]])</f>
        <v/>
      </c>
      <c r="P469" s="6" t="str">
        <f>IF(Table1[[#This Row],[corals.mn.ssp126.2050]]="","",(Table1[[#This Row],[corals.sd.ssp126.2050]]/Table1[[#This Row],[corals.mn.ssp126.2050]])^-1)</f>
        <v/>
      </c>
      <c r="Q469" s="6" t="str">
        <f>IF(Table1[[#This Row],[coral.weights.ssp126.2050]]="","",Table1[[#This Row],[coral.weights.ssp126.2050]]*Table1[[#This Row],[corals.mn.ssp126.2050]])</f>
        <v/>
      </c>
      <c r="T469" s="6" t="str">
        <f>IF(Table1[[#This Row],[mangrove.mn.ssp126.2050]]="","",(Table1[[#This Row],[mangrove.sd.ssp126.2050]]/Table1[[#This Row],[mangrove.mn.ssp126.2050]])^-1)</f>
        <v/>
      </c>
      <c r="U469" s="6" t="str">
        <f>IF(Table1[[#This Row],[mangrove.weights.ssp126.2050]]="","",Table1[[#This Row],[mangrove.weights.ssp126.2050]]*Table1[[#This Row],[mangrove.mn.ssp126.2050]])</f>
        <v/>
      </c>
      <c r="V469" s="7" t="e">
        <f t="shared" si="42"/>
        <v>#DIV/0!</v>
      </c>
      <c r="Y469" s="6" t="str">
        <f>IF(Table1[[#This Row],[seagrass.mn.ssp126.2100]]="", "", (Table1[[#This Row],[seagrass.sd.ssp126.2100]]/Table1[[#This Row],[seagrass.mn.ssp126.2100]])^-1)</f>
        <v/>
      </c>
      <c r="Z469" s="6" t="str">
        <f>IF(Table1[[#This Row],[seagrass.weights.ssp126.2100]]="","", Table1[[#This Row],[seagrass.weights.ssp126.2100]]*Table1[[#This Row],[seagrass.mn.ssp126.2100]])</f>
        <v/>
      </c>
      <c r="AC469" s="6" t="str">
        <f>IF(Table1[[#This Row],[corals.mn.ssp126.2100]]="","",(Table1[[#This Row],[corals.sd.ssp126.2100]]/Table1[[#This Row],[corals.mn.ssp126.2100]])^-1)</f>
        <v/>
      </c>
      <c r="AD469" s="6" t="str">
        <f>IF( Table1[[#This Row],[Coral.weights.ssp126.2100]]="","", Table1[[#This Row],[Coral.weights.ssp126.2100]]*Table1[[#This Row],[corals.mn.ssp126.2100]])</f>
        <v/>
      </c>
      <c r="AG469" s="8" t="str">
        <f>IF(Table1[[#This Row],[mangrove.mn.ssp126.2100]]="","",(Table1[[#This Row],[mangrove.sd.ssp126.2100]]/Table1[[#This Row],[mangrove.mn.ssp126.2100]])^-1)</f>
        <v/>
      </c>
      <c r="AH469" s="6" t="str">
        <f>IF(Table1[[#This Row],[mangrove.weights.ssp126.2100]]="","",Table1[[#This Row],[mangrove.weights.ssp126.2100]]*Table1[[#This Row],[mangrove.mn.ssp126.2100]])</f>
        <v/>
      </c>
      <c r="AI469" s="7" t="e">
        <f t="shared" si="43"/>
        <v>#DIV/0!</v>
      </c>
      <c r="AL469" s="6" t="str">
        <f>IF(Table1[[#This Row],[seagrass.mn.ssp245.2050]]="","",(Table1[[#This Row],[seagrass.sd.ssp245.2050]]/Table1[[#This Row],[seagrass.mn.ssp245.2050]])^-1)</f>
        <v/>
      </c>
      <c r="AM469" s="6" t="str">
        <f>IF(Table1[[#This Row],[seagrass.weights.ssp245.2050]]="","",Table1[[#This Row],[seagrass.weights.ssp245.2050]]*Table1[[#This Row],[seagrass.mn.ssp245.2050]])</f>
        <v/>
      </c>
      <c r="AS469" s="5"/>
      <c r="AT469" s="8"/>
      <c r="AU469" s="8"/>
      <c r="AV469" s="7" t="e">
        <f t="shared" si="44"/>
        <v>#DIV/0!</v>
      </c>
      <c r="AX469" s="5"/>
      <c r="AY469" s="6"/>
      <c r="AZ469" s="6"/>
      <c r="BB469" s="5"/>
      <c r="BC469" s="8"/>
      <c r="BD469" s="8"/>
      <c r="BE469" s="5"/>
      <c r="BF469" s="5"/>
      <c r="BG469" s="6"/>
      <c r="BH469" s="6"/>
      <c r="BI469" s="7" t="e">
        <f t="shared" si="45"/>
        <v>#DIV/0!</v>
      </c>
      <c r="BK469" s="5"/>
      <c r="BL469" s="6"/>
      <c r="BM469" s="6"/>
      <c r="BO469" s="5"/>
      <c r="BP469" s="6"/>
      <c r="BQ469" s="6"/>
      <c r="BR469" s="5"/>
      <c r="BS469" s="5"/>
      <c r="BT469" s="6"/>
      <c r="BU469" s="6"/>
      <c r="BV469" s="7" t="e">
        <f t="shared" si="46"/>
        <v>#DIV/0!</v>
      </c>
      <c r="BX469" s="5"/>
      <c r="BY469" s="8"/>
      <c r="BZ469" s="8"/>
      <c r="CA469" s="5"/>
      <c r="CB469" s="5"/>
      <c r="CC469" s="8"/>
      <c r="CD469" s="8"/>
      <c r="CE469" s="5"/>
      <c r="CF469" s="5"/>
      <c r="CG469" s="12"/>
      <c r="CH469" s="17"/>
      <c r="CI469" s="9" t="e">
        <f t="shared" si="47"/>
        <v>#DIV/0!</v>
      </c>
      <c r="CJ469" s="5"/>
      <c r="CL469" s="5"/>
      <c r="CM469" s="5"/>
      <c r="CP469" s="5"/>
      <c r="CT469" s="5"/>
    </row>
    <row r="470" spans="1:98" x14ac:dyDescent="0.25">
      <c r="A470" s="5" t="s">
        <v>513</v>
      </c>
      <c r="B470" s="5">
        <v>44.33934</v>
      </c>
      <c r="C470" s="5">
        <v>-12.571102</v>
      </c>
      <c r="E470" s="5">
        <v>0</v>
      </c>
      <c r="G470" s="5">
        <v>0</v>
      </c>
      <c r="I470" s="5">
        <v>0</v>
      </c>
      <c r="L470" s="6" t="str">
        <f>IF(Table1[[#This Row],[seagrass.mn.ssp126.2050]]="","",(Table1[[#This Row],[seagrass.sd.ssp126.2050]]/Table1[[#This Row],[seagrass.mn.ssp126.2050]])^-1)</f>
        <v/>
      </c>
      <c r="M470" s="6" t="str">
        <f>IF(Table1[[#This Row],[seagrass.weights.ssp126.2050]]="","",Table1[[#This Row],[seagrass.weights.ssp126.2050]]*Table1[[#This Row],[seagrass.mn.ssp126.2050]])</f>
        <v/>
      </c>
      <c r="P470" s="6" t="str">
        <f>IF(Table1[[#This Row],[corals.mn.ssp126.2050]]="","",(Table1[[#This Row],[corals.sd.ssp126.2050]]/Table1[[#This Row],[corals.mn.ssp126.2050]])^-1)</f>
        <v/>
      </c>
      <c r="Q470" s="6" t="str">
        <f>IF(Table1[[#This Row],[coral.weights.ssp126.2050]]="","",Table1[[#This Row],[coral.weights.ssp126.2050]]*Table1[[#This Row],[corals.mn.ssp126.2050]])</f>
        <v/>
      </c>
      <c r="T470" s="6" t="str">
        <f>IF(Table1[[#This Row],[mangrove.mn.ssp126.2050]]="","",(Table1[[#This Row],[mangrove.sd.ssp126.2050]]/Table1[[#This Row],[mangrove.mn.ssp126.2050]])^-1)</f>
        <v/>
      </c>
      <c r="U470" s="6" t="str">
        <f>IF(Table1[[#This Row],[mangrove.weights.ssp126.2050]]="","",Table1[[#This Row],[mangrove.weights.ssp126.2050]]*Table1[[#This Row],[mangrove.mn.ssp126.2050]])</f>
        <v/>
      </c>
      <c r="V470" s="7" t="e">
        <f t="shared" si="42"/>
        <v>#DIV/0!</v>
      </c>
      <c r="Y470" s="6" t="str">
        <f>IF(Table1[[#This Row],[seagrass.mn.ssp126.2100]]="", "", (Table1[[#This Row],[seagrass.sd.ssp126.2100]]/Table1[[#This Row],[seagrass.mn.ssp126.2100]])^-1)</f>
        <v/>
      </c>
      <c r="Z470" s="6" t="str">
        <f>IF(Table1[[#This Row],[seagrass.weights.ssp126.2100]]="","", Table1[[#This Row],[seagrass.weights.ssp126.2100]]*Table1[[#This Row],[seagrass.mn.ssp126.2100]])</f>
        <v/>
      </c>
      <c r="AC470" s="6" t="str">
        <f>IF(Table1[[#This Row],[corals.mn.ssp126.2100]]="","",(Table1[[#This Row],[corals.sd.ssp126.2100]]/Table1[[#This Row],[corals.mn.ssp126.2100]])^-1)</f>
        <v/>
      </c>
      <c r="AD470" s="6" t="str">
        <f>IF( Table1[[#This Row],[Coral.weights.ssp126.2100]]="","", Table1[[#This Row],[Coral.weights.ssp126.2100]]*Table1[[#This Row],[corals.mn.ssp126.2100]])</f>
        <v/>
      </c>
      <c r="AG470" s="8" t="str">
        <f>IF(Table1[[#This Row],[mangrove.mn.ssp126.2100]]="","",(Table1[[#This Row],[mangrove.sd.ssp126.2100]]/Table1[[#This Row],[mangrove.mn.ssp126.2100]])^-1)</f>
        <v/>
      </c>
      <c r="AH470" s="6" t="str">
        <f>IF(Table1[[#This Row],[mangrove.weights.ssp126.2100]]="","",Table1[[#This Row],[mangrove.weights.ssp126.2100]]*Table1[[#This Row],[mangrove.mn.ssp126.2100]])</f>
        <v/>
      </c>
      <c r="AI470" s="7" t="e">
        <f t="shared" si="43"/>
        <v>#DIV/0!</v>
      </c>
      <c r="AL470" s="6" t="str">
        <f>IF(Table1[[#This Row],[seagrass.mn.ssp245.2050]]="","",(Table1[[#This Row],[seagrass.sd.ssp245.2050]]/Table1[[#This Row],[seagrass.mn.ssp245.2050]])^-1)</f>
        <v/>
      </c>
      <c r="AM470" s="6" t="str">
        <f>IF(Table1[[#This Row],[seagrass.weights.ssp245.2050]]="","",Table1[[#This Row],[seagrass.weights.ssp245.2050]]*Table1[[#This Row],[seagrass.mn.ssp245.2050]])</f>
        <v/>
      </c>
      <c r="AS470" s="5"/>
      <c r="AT470" s="8"/>
      <c r="AU470" s="8"/>
      <c r="AV470" s="7" t="e">
        <f t="shared" si="44"/>
        <v>#DIV/0!</v>
      </c>
      <c r="AX470" s="5"/>
      <c r="AY470" s="6"/>
      <c r="AZ470" s="6"/>
      <c r="BB470" s="5"/>
      <c r="BC470" s="8"/>
      <c r="BD470" s="8"/>
      <c r="BE470" s="5"/>
      <c r="BF470" s="5"/>
      <c r="BG470" s="6"/>
      <c r="BH470" s="6"/>
      <c r="BI470" s="7" t="e">
        <f t="shared" si="45"/>
        <v>#DIV/0!</v>
      </c>
      <c r="BK470" s="5"/>
      <c r="BL470" s="6"/>
      <c r="BM470" s="6"/>
      <c r="BO470" s="5"/>
      <c r="BP470" s="6"/>
      <c r="BQ470" s="6"/>
      <c r="BR470" s="5"/>
      <c r="BS470" s="5"/>
      <c r="BT470" s="6"/>
      <c r="BU470" s="6"/>
      <c r="BV470" s="7" t="e">
        <f t="shared" si="46"/>
        <v>#DIV/0!</v>
      </c>
      <c r="BX470" s="5"/>
      <c r="BY470" s="8"/>
      <c r="BZ470" s="8"/>
      <c r="CA470" s="5"/>
      <c r="CB470" s="5"/>
      <c r="CC470" s="8"/>
      <c r="CD470" s="8"/>
      <c r="CE470" s="5"/>
      <c r="CF470" s="5"/>
      <c r="CG470" s="12"/>
      <c r="CH470" s="17"/>
      <c r="CI470" s="9" t="e">
        <f t="shared" si="47"/>
        <v>#DIV/0!</v>
      </c>
      <c r="CJ470" s="5"/>
      <c r="CL470" s="5"/>
      <c r="CM470" s="5"/>
      <c r="CP470" s="5"/>
      <c r="CT470" s="5"/>
    </row>
    <row r="471" spans="1:98" x14ac:dyDescent="0.25">
      <c r="A471" s="5" t="s">
        <v>514</v>
      </c>
      <c r="B471" s="5">
        <v>44.58934</v>
      </c>
      <c r="C471" s="5">
        <v>-12.571102</v>
      </c>
      <c r="E471" s="5">
        <v>0</v>
      </c>
      <c r="G471" s="5">
        <v>0</v>
      </c>
      <c r="I471" s="5">
        <v>0</v>
      </c>
      <c r="L471" s="6" t="str">
        <f>IF(Table1[[#This Row],[seagrass.mn.ssp126.2050]]="","",(Table1[[#This Row],[seagrass.sd.ssp126.2050]]/Table1[[#This Row],[seagrass.mn.ssp126.2050]])^-1)</f>
        <v/>
      </c>
      <c r="M471" s="6" t="str">
        <f>IF(Table1[[#This Row],[seagrass.weights.ssp126.2050]]="","",Table1[[#This Row],[seagrass.weights.ssp126.2050]]*Table1[[#This Row],[seagrass.mn.ssp126.2050]])</f>
        <v/>
      </c>
      <c r="P471" s="6" t="str">
        <f>IF(Table1[[#This Row],[corals.mn.ssp126.2050]]="","",(Table1[[#This Row],[corals.sd.ssp126.2050]]/Table1[[#This Row],[corals.mn.ssp126.2050]])^-1)</f>
        <v/>
      </c>
      <c r="Q471" s="6" t="str">
        <f>IF(Table1[[#This Row],[coral.weights.ssp126.2050]]="","",Table1[[#This Row],[coral.weights.ssp126.2050]]*Table1[[#This Row],[corals.mn.ssp126.2050]])</f>
        <v/>
      </c>
      <c r="T471" s="6" t="str">
        <f>IF(Table1[[#This Row],[mangrove.mn.ssp126.2050]]="","",(Table1[[#This Row],[mangrove.sd.ssp126.2050]]/Table1[[#This Row],[mangrove.mn.ssp126.2050]])^-1)</f>
        <v/>
      </c>
      <c r="U471" s="6" t="str">
        <f>IF(Table1[[#This Row],[mangrove.weights.ssp126.2050]]="","",Table1[[#This Row],[mangrove.weights.ssp126.2050]]*Table1[[#This Row],[mangrove.mn.ssp126.2050]])</f>
        <v/>
      </c>
      <c r="V471" s="7" t="e">
        <f t="shared" si="42"/>
        <v>#DIV/0!</v>
      </c>
      <c r="Y471" s="6" t="str">
        <f>IF(Table1[[#This Row],[seagrass.mn.ssp126.2100]]="", "", (Table1[[#This Row],[seagrass.sd.ssp126.2100]]/Table1[[#This Row],[seagrass.mn.ssp126.2100]])^-1)</f>
        <v/>
      </c>
      <c r="Z471" s="6" t="str">
        <f>IF(Table1[[#This Row],[seagrass.weights.ssp126.2100]]="","", Table1[[#This Row],[seagrass.weights.ssp126.2100]]*Table1[[#This Row],[seagrass.mn.ssp126.2100]])</f>
        <v/>
      </c>
      <c r="AC471" s="6" t="str">
        <f>IF(Table1[[#This Row],[corals.mn.ssp126.2100]]="","",(Table1[[#This Row],[corals.sd.ssp126.2100]]/Table1[[#This Row],[corals.mn.ssp126.2100]])^-1)</f>
        <v/>
      </c>
      <c r="AD471" s="6" t="str">
        <f>IF( Table1[[#This Row],[Coral.weights.ssp126.2100]]="","", Table1[[#This Row],[Coral.weights.ssp126.2100]]*Table1[[#This Row],[corals.mn.ssp126.2100]])</f>
        <v/>
      </c>
      <c r="AG471" s="8" t="str">
        <f>IF(Table1[[#This Row],[mangrove.mn.ssp126.2100]]="","",(Table1[[#This Row],[mangrove.sd.ssp126.2100]]/Table1[[#This Row],[mangrove.mn.ssp126.2100]])^-1)</f>
        <v/>
      </c>
      <c r="AH471" s="6" t="str">
        <f>IF(Table1[[#This Row],[mangrove.weights.ssp126.2100]]="","",Table1[[#This Row],[mangrove.weights.ssp126.2100]]*Table1[[#This Row],[mangrove.mn.ssp126.2100]])</f>
        <v/>
      </c>
      <c r="AI471" s="7" t="e">
        <f t="shared" si="43"/>
        <v>#DIV/0!</v>
      </c>
      <c r="AL471" s="6" t="str">
        <f>IF(Table1[[#This Row],[seagrass.mn.ssp245.2050]]="","",(Table1[[#This Row],[seagrass.sd.ssp245.2050]]/Table1[[#This Row],[seagrass.mn.ssp245.2050]])^-1)</f>
        <v/>
      </c>
      <c r="AM471" s="6" t="str">
        <f>IF(Table1[[#This Row],[seagrass.weights.ssp245.2050]]="","",Table1[[#This Row],[seagrass.weights.ssp245.2050]]*Table1[[#This Row],[seagrass.mn.ssp245.2050]])</f>
        <v/>
      </c>
      <c r="AS471" s="5"/>
      <c r="AT471" s="8"/>
      <c r="AU471" s="8"/>
      <c r="AV471" s="7" t="e">
        <f t="shared" si="44"/>
        <v>#DIV/0!</v>
      </c>
      <c r="AX471" s="5"/>
      <c r="AY471" s="6"/>
      <c r="AZ471" s="6"/>
      <c r="BB471" s="5"/>
      <c r="BC471" s="8"/>
      <c r="BD471" s="8"/>
      <c r="BE471" s="5"/>
      <c r="BF471" s="5"/>
      <c r="BG471" s="6"/>
      <c r="BH471" s="6"/>
      <c r="BI471" s="7" t="e">
        <f t="shared" si="45"/>
        <v>#DIV/0!</v>
      </c>
      <c r="BK471" s="5"/>
      <c r="BL471" s="6"/>
      <c r="BM471" s="6"/>
      <c r="BO471" s="5"/>
      <c r="BP471" s="6"/>
      <c r="BQ471" s="6"/>
      <c r="BR471" s="5"/>
      <c r="BS471" s="5"/>
      <c r="BT471" s="6"/>
      <c r="BU471" s="6"/>
      <c r="BV471" s="7" t="e">
        <f t="shared" si="46"/>
        <v>#DIV/0!</v>
      </c>
      <c r="BX471" s="5"/>
      <c r="BY471" s="8"/>
      <c r="BZ471" s="8"/>
      <c r="CA471" s="5"/>
      <c r="CB471" s="5"/>
      <c r="CC471" s="8"/>
      <c r="CD471" s="8"/>
      <c r="CE471" s="5"/>
      <c r="CF471" s="5"/>
      <c r="CG471" s="12"/>
      <c r="CH471" s="17"/>
      <c r="CI471" s="9" t="e">
        <f t="shared" si="47"/>
        <v>#DIV/0!</v>
      </c>
      <c r="CJ471" s="5"/>
      <c r="CL471" s="5"/>
      <c r="CM471" s="5"/>
      <c r="CP471" s="5"/>
      <c r="CT471" s="5"/>
    </row>
    <row r="472" spans="1:98" x14ac:dyDescent="0.25">
      <c r="A472" s="5" t="s">
        <v>515</v>
      </c>
      <c r="B472" s="5">
        <v>44.83934</v>
      </c>
      <c r="C472" s="5">
        <v>-12.571102</v>
      </c>
      <c r="D472" s="5">
        <v>610000</v>
      </c>
      <c r="E472" s="5">
        <v>1</v>
      </c>
      <c r="F472" s="5">
        <v>20000</v>
      </c>
      <c r="G472" s="5">
        <v>1</v>
      </c>
      <c r="I472" s="5">
        <v>0</v>
      </c>
      <c r="J472" s="5">
        <v>0.19380892768913291</v>
      </c>
      <c r="K472" s="5">
        <v>0.1076250263396662</v>
      </c>
      <c r="L472" s="6">
        <f>IF(Table1[[#This Row],[seagrass.mn.ssp126.2050]]="","",(Table1[[#This Row],[seagrass.sd.ssp126.2050]]/Table1[[#This Row],[seagrass.mn.ssp126.2050]])^-1)</f>
        <v>1.8007793752121279</v>
      </c>
      <c r="M472" s="6">
        <f>IF(Table1[[#This Row],[seagrass.weights.ssp126.2050]]="","",Table1[[#This Row],[seagrass.weights.ssp126.2050]]*Table1[[#This Row],[seagrass.mn.ssp126.2050]])</f>
        <v>0.34900711971456927</v>
      </c>
      <c r="N472" s="5">
        <v>0.31904969293360019</v>
      </c>
      <c r="O472" s="5">
        <v>4.8337482821292098E-2</v>
      </c>
      <c r="P472" s="6">
        <f>IF(Table1[[#This Row],[corals.mn.ssp126.2050]]="","",(Table1[[#This Row],[corals.sd.ssp126.2050]]/Table1[[#This Row],[corals.mn.ssp126.2050]])^-1)</f>
        <v>6.600461470307728</v>
      </c>
      <c r="Q472" s="6">
        <f>IF(Table1[[#This Row],[coral.weights.ssp126.2050]]="","",Table1[[#This Row],[coral.weights.ssp126.2050]]*Table1[[#This Row],[corals.mn.ssp126.2050]])</f>
        <v>2.1058752053217398</v>
      </c>
      <c r="T472" s="6" t="str">
        <f>IF(Table1[[#This Row],[mangrove.mn.ssp126.2050]]="","",(Table1[[#This Row],[mangrove.sd.ssp126.2050]]/Table1[[#This Row],[mangrove.mn.ssp126.2050]])^-1)</f>
        <v/>
      </c>
      <c r="U472" s="6" t="str">
        <f>IF(Table1[[#This Row],[mangrove.weights.ssp126.2050]]="","",Table1[[#This Row],[mangrove.weights.ssp126.2050]]*Table1[[#This Row],[mangrove.mn.ssp126.2050]])</f>
        <v/>
      </c>
      <c r="V472" s="7">
        <f t="shared" si="42"/>
        <v>0.29220473144100234</v>
      </c>
      <c r="W472" s="5">
        <v>0.1591835483494882</v>
      </c>
      <c r="X472" s="5">
        <v>0.1648301317185201</v>
      </c>
      <c r="Y472" s="6">
        <f>IF(Table1[[#This Row],[seagrass.mn.ssp126.2100]]="", "", (Table1[[#This Row],[seagrass.sd.ssp126.2100]]/Table1[[#This Row],[seagrass.mn.ssp126.2100]])^-1)</f>
        <v>0.96574301488350101</v>
      </c>
      <c r="Z472" s="6">
        <f>IF(Table1[[#This Row],[seagrass.weights.ssp126.2100]]="","", Table1[[#This Row],[seagrass.weights.ssp126.2100]]*Table1[[#This Row],[seagrass.mn.ssp126.2100]])</f>
        <v>0.15373039990288828</v>
      </c>
      <c r="AA472" s="5">
        <v>0.32077976790206358</v>
      </c>
      <c r="AB472" s="5">
        <v>5.078417830561531E-2</v>
      </c>
      <c r="AC472" s="6">
        <f>IF(Table1[[#This Row],[corals.mn.ssp126.2100]]="","",(Table1[[#This Row],[corals.sd.ssp126.2100]]/Table1[[#This Row],[corals.mn.ssp126.2100]])^-1)</f>
        <v>6.3165296477110537</v>
      </c>
      <c r="AD472" s="6">
        <f>IF( Table1[[#This Row],[Coral.weights.ssp126.2100]]="","", Table1[[#This Row],[Coral.weights.ssp126.2100]]*Table1[[#This Row],[corals.mn.ssp126.2100]])</f>
        <v>2.0262149143392554</v>
      </c>
      <c r="AG472" s="8" t="str">
        <f>IF(Table1[[#This Row],[mangrove.mn.ssp126.2100]]="","",(Table1[[#This Row],[mangrove.sd.ssp126.2100]]/Table1[[#This Row],[mangrove.mn.ssp126.2100]])^-1)</f>
        <v/>
      </c>
      <c r="AH472" s="6" t="str">
        <f>IF(Table1[[#This Row],[mangrove.weights.ssp126.2100]]="","",Table1[[#This Row],[mangrove.weights.ssp126.2100]]*Table1[[#This Row],[mangrove.mn.ssp126.2100]])</f>
        <v/>
      </c>
      <c r="AI472" s="7">
        <f t="shared" si="43"/>
        <v>0.29934958703749831</v>
      </c>
      <c r="AJ472" s="5">
        <v>0.1501405776057608</v>
      </c>
      <c r="AK472" s="5">
        <v>6.4569838802698371E-2</v>
      </c>
      <c r="AL472" s="6">
        <f>IF(Table1[[#This Row],[seagrass.mn.ssp245.2050]]="","",(Table1[[#This Row],[seagrass.sd.ssp245.2050]]/Table1[[#This Row],[seagrass.mn.ssp245.2050]])^-1)</f>
        <v>2.3252431845855317</v>
      </c>
      <c r="AM472" s="6">
        <f>IF(Table1[[#This Row],[seagrass.weights.ssp245.2050]]="","",Table1[[#This Row],[seagrass.weights.ssp245.2050]]*Table1[[#This Row],[seagrass.mn.ssp245.2050]])</f>
        <v>0.34911335480753042</v>
      </c>
      <c r="AN472" s="5">
        <v>0.28549808601837517</v>
      </c>
      <c r="AO472" s="5">
        <v>1.975438952771719E-2</v>
      </c>
      <c r="AP472" s="6">
        <f>(Table1[[#This Row],[corals.sd.ssp245.2050]]/Table1[[#This Row],[corals.mn.ssp245.2050]])^-1</f>
        <v>14.452387183000296</v>
      </c>
      <c r="AQ472" s="6">
        <f>Table1[[#This Row],[coral.weights.ssp245.2050]]*Table1[[#This Row],[corals.mn.ssp245.2050]]</f>
        <v>4.1261288791430815</v>
      </c>
      <c r="AS472" s="5"/>
      <c r="AT472" s="8"/>
      <c r="AU472" s="8"/>
      <c r="AV472" s="7">
        <f t="shared" si="44"/>
        <v>0.26673863566554212</v>
      </c>
      <c r="AW472" s="5">
        <v>6.4582529827970497E-2</v>
      </c>
      <c r="AX472" s="5">
        <v>9.1333489575080834E-2</v>
      </c>
      <c r="AY472" s="6">
        <f>(Table1[[#This Row],[seagrass.sd.ssp245.2100]]/Table1[[#This Row],[seagrass.mn.ssp245.2100]])^-1</f>
        <v>0.70710678118654746</v>
      </c>
      <c r="AZ472" s="6">
        <f>Table1[[#This Row],[seagrass.weights.ssp245.2100]]*Table1[[#This Row],[seagrass.mn.ssp245.2100]]</f>
        <v>4.566674478754041E-2</v>
      </c>
      <c r="BA472" s="5">
        <v>0.2769877707426911</v>
      </c>
      <c r="BB472" s="5">
        <v>3.8050127977650948E-3</v>
      </c>
      <c r="BC472" s="8">
        <f>(Table1[[#This Row],[corals.sd.ssp245.2100]]/Table1[[#This Row],[corals.mn.ssp245.2100]])^-1</f>
        <v>72.795489914089686</v>
      </c>
      <c r="BD472" s="8">
        <f>Table1[[#This Row],[corals.weights.ssp245.2100]]*Table1[[#This Row],[corals.mn.ssp245.2100]]</f>
        <v>20.163460471425754</v>
      </c>
      <c r="BE472" s="5"/>
      <c r="BF472" s="5"/>
      <c r="BG472" s="6"/>
      <c r="BH472" s="6"/>
      <c r="BI472" s="7">
        <f t="shared" si="45"/>
        <v>0.27494439822303673</v>
      </c>
      <c r="BJ472" s="5">
        <v>5.5881393078033047E-2</v>
      </c>
      <c r="BK472" s="5">
        <v>1.8738822711256941E-2</v>
      </c>
      <c r="BL472" s="6">
        <f>(Table1[[#This Row],[seagrass.sd.ssp370.2050]]/Table1[[#This Row],[seagrass.mn.ssp370.2050]])^-1</f>
        <v>2.9821186709058041</v>
      </c>
      <c r="BM472" s="6">
        <f>Table1[[#This Row],[seagrass.mn.ssp370.2050]]*Table1[[#This Row],[seagrass.weights.ssp370.2050]]</f>
        <v>0.16664494565422872</v>
      </c>
      <c r="BN472" s="5">
        <v>0.25680488905062288</v>
      </c>
      <c r="BO472" s="5">
        <f>NonZeroMin!$C$17</f>
        <v>8.8537505761509139E-4</v>
      </c>
      <c r="BP472" s="6">
        <f>(Table1[[#This Row],[corals.sd.ssp370.2050]]/Table1[[#This Row],[corals.mn.ssp370.2050]])^-1</f>
        <v>290.05209356402088</v>
      </c>
      <c r="BQ472" s="6">
        <f>Table1[[#This Row],[corals.weights.ssp370.2050]]*Table1[[#This Row],[corals.mn.ssp370.2050]]</f>
        <v>74.486795706609271</v>
      </c>
      <c r="BR472" s="5"/>
      <c r="BS472" s="5"/>
      <c r="BT472" s="6"/>
      <c r="BU472" s="6"/>
      <c r="BV472" s="7">
        <f t="shared" si="46"/>
        <v>0.25476015268965779</v>
      </c>
      <c r="BW472" s="5">
        <v>5.5881393078033047E-2</v>
      </c>
      <c r="BX472" s="5">
        <v>1.8738822711256941E-2</v>
      </c>
      <c r="BY472" s="8">
        <f>(Table1[[#This Row],[seagrass.sd.ssp370.2100]]/Table1[[#This Row],[seagrass.mn.ssp370.2100]])^-1</f>
        <v>2.9821186709058041</v>
      </c>
      <c r="BZ472" s="8">
        <f>Table1[[#This Row],[seagrass.imp.ssp370.2100]]*Table1[[#This Row],[seagrass.mn.ssp370.2100]]</f>
        <v>0.16664494565422872</v>
      </c>
      <c r="CA472" s="5">
        <v>0.25204634096256329</v>
      </c>
      <c r="CB472" s="5">
        <v>2.2794596460367711E-3</v>
      </c>
      <c r="CC472" s="8">
        <f>(Table1[[#This Row],[corals.sd.ssp370.2100]]/Table1[[#This Row],[corals.mn.ssp370.2100]])^-1</f>
        <v>110.57284624484966</v>
      </c>
      <c r="CD472" s="8">
        <f>Table1[[#This Row],[corals.weights.ssp370.2100]]*Table1[[#This Row],[corals.mn.ssp370.2100]]</f>
        <v>27.869481305830462</v>
      </c>
      <c r="CE472" s="5"/>
      <c r="CF472" s="5"/>
      <c r="CG472" s="12"/>
      <c r="CH472" s="17"/>
      <c r="CI472" s="9">
        <f t="shared" si="47"/>
        <v>0.24689476389063417</v>
      </c>
      <c r="CJ472" s="5"/>
      <c r="CL472" s="5"/>
      <c r="CM472" s="5"/>
      <c r="CP472" s="5"/>
      <c r="CT472" s="5"/>
    </row>
    <row r="473" spans="1:98" x14ac:dyDescent="0.25">
      <c r="A473" s="5" t="s">
        <v>516</v>
      </c>
      <c r="B473" s="5">
        <v>45.08934</v>
      </c>
      <c r="C473" s="5">
        <v>-12.571102</v>
      </c>
      <c r="D473" s="5">
        <v>8950000</v>
      </c>
      <c r="E473" s="5">
        <v>1</v>
      </c>
      <c r="F473" s="5">
        <v>1800000</v>
      </c>
      <c r="G473" s="5">
        <v>1</v>
      </c>
      <c r="H473" s="5">
        <v>20000</v>
      </c>
      <c r="I473" s="5">
        <v>1</v>
      </c>
      <c r="J473" s="5">
        <v>0.4261362364442372</v>
      </c>
      <c r="K473" s="5">
        <v>3.7907749424617582E-2</v>
      </c>
      <c r="L473" s="6">
        <f>IF(Table1[[#This Row],[seagrass.mn.ssp126.2050]]="","",(Table1[[#This Row],[seagrass.sd.ssp126.2050]]/Table1[[#This Row],[seagrass.mn.ssp126.2050]])^-1)</f>
        <v>11.241401637194031</v>
      </c>
      <c r="M473" s="6">
        <f>IF(Table1[[#This Row],[seagrass.weights.ssp126.2050]]="","",Table1[[#This Row],[seagrass.weights.ssp126.2050]]*Table1[[#This Row],[seagrass.mn.ssp126.2050]])</f>
        <v>4.7903685860319509</v>
      </c>
      <c r="N473" s="5">
        <v>0.5328490124024392</v>
      </c>
      <c r="O473" s="5">
        <v>2.252455843112992E-2</v>
      </c>
      <c r="P473" s="6">
        <f>IF(Table1[[#This Row],[corals.mn.ssp126.2050]]="","",(Table1[[#This Row],[corals.sd.ssp126.2050]]/Table1[[#This Row],[corals.mn.ssp126.2050]])^-1)</f>
        <v>23.656357749771406</v>
      </c>
      <c r="Q473" s="6">
        <f>IF(Table1[[#This Row],[coral.weights.ssp126.2050]]="","",Table1[[#This Row],[coral.weights.ssp126.2050]]*Table1[[#This Row],[corals.mn.ssp126.2050]])</f>
        <v>12.605266864004482</v>
      </c>
      <c r="R473" s="5">
        <v>0.52149180437467657</v>
      </c>
      <c r="S473" s="5">
        <v>0.31370670387821242</v>
      </c>
      <c r="T473" s="6">
        <f>IF(Table1[[#This Row],[mangrove.mn.ssp126.2050]]="","",(Table1[[#This Row],[mangrove.sd.ssp126.2050]]/Table1[[#This Row],[mangrove.mn.ssp126.2050]])^-1)</f>
        <v>1.6623546705496313</v>
      </c>
      <c r="U473" s="6">
        <f>IF(Table1[[#This Row],[mangrove.weights.ssp126.2050]]="","",Table1[[#This Row],[mangrove.weights.ssp126.2050]]*Table1[[#This Row],[mangrove.mn.ssp126.2050]])</f>
        <v>0.86690433665559818</v>
      </c>
      <c r="V473" s="7">
        <f t="shared" si="42"/>
        <v>0.49952086467679108</v>
      </c>
      <c r="W473" s="5">
        <v>0.42475836267095562</v>
      </c>
      <c r="X473" s="5">
        <v>3.5959141647204582E-2</v>
      </c>
      <c r="Y473" s="6">
        <f>IF(Table1[[#This Row],[seagrass.mn.ssp126.2100]]="", "", (Table1[[#This Row],[seagrass.sd.ssp126.2100]]/Table1[[#This Row],[seagrass.mn.ssp126.2100]])^-1)</f>
        <v>11.812249770538552</v>
      </c>
      <c r="Z473" s="6">
        <f>IF(Table1[[#This Row],[seagrass.weights.ssp126.2100]]="","", Table1[[#This Row],[seagrass.weights.ssp126.2100]]*Table1[[#This Row],[seagrass.mn.ssp126.2100]])</f>
        <v>5.0173518719943262</v>
      </c>
      <c r="AA473" s="5">
        <v>0.54057497592523762</v>
      </c>
      <c r="AB473" s="5">
        <v>2.4544925123314569E-2</v>
      </c>
      <c r="AC473" s="6">
        <f>IF(Table1[[#This Row],[corals.mn.ssp126.2100]]="","",(Table1[[#This Row],[corals.sd.ssp126.2100]]/Table1[[#This Row],[corals.mn.ssp126.2100]])^-1)</f>
        <v>22.023899979705373</v>
      </c>
      <c r="AD473" s="6">
        <f>IF( Table1[[#This Row],[Coral.weights.ssp126.2100]]="","", Table1[[#This Row],[Coral.weights.ssp126.2100]]*Table1[[#This Row],[corals.mn.ssp126.2100]])</f>
        <v>11.905569201309074</v>
      </c>
      <c r="AE473" s="5">
        <v>0.52373245801202883</v>
      </c>
      <c r="AF473" s="5">
        <v>0.31702644830407578</v>
      </c>
      <c r="AG473" s="8">
        <f>IF(Table1[[#This Row],[mangrove.mn.ssp126.2100]]="","",(Table1[[#This Row],[mangrove.sd.ssp126.2100]]/Table1[[#This Row],[mangrove.mn.ssp126.2100]])^-1)</f>
        <v>1.6520150315966418</v>
      </c>
      <c r="AH473" s="6">
        <f>IF(Table1[[#This Row],[mangrove.weights.ssp126.2100]]="","",Table1[[#This Row],[mangrove.weights.ssp126.2100]]*Table1[[#This Row],[mangrove.mn.ssp126.2100]])</f>
        <v>0.86521389317092867</v>
      </c>
      <c r="AI473" s="7">
        <f t="shared" si="43"/>
        <v>0.50124133146430228</v>
      </c>
      <c r="AJ473" s="5">
        <v>0.38580696726774533</v>
      </c>
      <c r="AK473" s="5">
        <v>8.0240385923621513E-3</v>
      </c>
      <c r="AL473" s="6">
        <f>IF(Table1[[#This Row],[seagrass.mn.ssp245.2050]]="","",(Table1[[#This Row],[seagrass.sd.ssp245.2050]]/Table1[[#This Row],[seagrass.mn.ssp245.2050]])^-1)</f>
        <v>48.081394777311232</v>
      </c>
      <c r="AM473" s="6">
        <f>IF(Table1[[#This Row],[seagrass.weights.ssp245.2050]]="","",Table1[[#This Row],[seagrass.weights.ssp245.2050]]*Table1[[#This Row],[seagrass.mn.ssp245.2050]])</f>
        <v>18.550137101037656</v>
      </c>
      <c r="AN473" s="5">
        <v>0.47804025023187607</v>
      </c>
      <c r="AO473" s="5">
        <v>3.5666094605687668E-3</v>
      </c>
      <c r="AP473" s="6">
        <f>(Table1[[#This Row],[corals.sd.ssp245.2050]]/Table1[[#This Row],[corals.mn.ssp245.2050]])^-1</f>
        <v>134.03212645424966</v>
      </c>
      <c r="AQ473" s="6">
        <f>Table1[[#This Row],[coral.weights.ssp245.2050]]*Table1[[#This Row],[corals.mn.ssp245.2050]]</f>
        <v>64.072751269299971</v>
      </c>
      <c r="AR473" s="5">
        <v>0.55699453391439702</v>
      </c>
      <c r="AS473" s="5">
        <v>0.31713275205210661</v>
      </c>
      <c r="AT473" s="8">
        <f>(Table1[[#This Row],[mangrove.sd.ssp245.2050]]/Table1[[#This Row],[mangrove.mn.ssp245.2050]])^-1</f>
        <v>1.7563450331452359</v>
      </c>
      <c r="AU473" s="8">
        <f>Table1[[#This Row],[mangrove.mn.ssp245.2050]]*Table1[[#This Row],[mangrove.weights.ssp245.2050]]</f>
        <v>0.97827458312959692</v>
      </c>
      <c r="AV473" s="7">
        <f t="shared" si="44"/>
        <v>0.45467571523172684</v>
      </c>
      <c r="AW473" s="5">
        <v>0.37846899807658058</v>
      </c>
      <c r="AX473" s="5">
        <v>2.3534169580587739E-3</v>
      </c>
      <c r="AY473" s="6">
        <f>(Table1[[#This Row],[seagrass.sd.ssp245.2100]]/Table1[[#This Row],[seagrass.mn.ssp245.2100]])^-1</f>
        <v>160.81680587054254</v>
      </c>
      <c r="AZ473" s="6">
        <f>Table1[[#This Row],[seagrass.weights.ssp245.2100]]*Table1[[#This Row],[seagrass.mn.ssp245.2100]]</f>
        <v>60.864175391700194</v>
      </c>
      <c r="BA473" s="5">
        <v>0.47740501313527323</v>
      </c>
      <c r="BB473" s="5">
        <v>6.2446995326512732E-3</v>
      </c>
      <c r="BC473" s="8">
        <f>(Table1[[#This Row],[corals.sd.ssp245.2100]]/Table1[[#This Row],[corals.mn.ssp245.2100]])^-1</f>
        <v>76.449637110495914</v>
      </c>
      <c r="BD473" s="8">
        <f>Table1[[#This Row],[corals.weights.ssp245.2100]]*Table1[[#This Row],[corals.mn.ssp245.2100]]</f>
        <v>36.497440008923171</v>
      </c>
      <c r="BE473" s="5">
        <v>0.56812573052200743</v>
      </c>
      <c r="BF473" s="5">
        <v>0.32440876334889862</v>
      </c>
      <c r="BG473" s="6">
        <f>(Table1[[#This Row],[mangrove.sd.ssp245.2100]]/Table1[[#This Row],[mangrove.mn.ssp245.2100]])^-1</f>
        <v>1.75126505417794</v>
      </c>
      <c r="BH473" s="6">
        <f>Table1[[#This Row],[mangrove.weights.ssp245.2100]]*Table1[[#This Row],[mangrove.mn.ssp245.2100]]</f>
        <v>0.99493873824250512</v>
      </c>
      <c r="BI473" s="7">
        <f t="shared" si="45"/>
        <v>0.41150321014865648</v>
      </c>
      <c r="BJ473" s="5">
        <v>0.33581226189222968</v>
      </c>
      <c r="BK473" s="5">
        <v>4.2482420774553721E-3</v>
      </c>
      <c r="BL473" s="6">
        <f>(Table1[[#This Row],[seagrass.sd.ssp370.2050]]/Table1[[#This Row],[seagrass.mn.ssp370.2050]])^-1</f>
        <v>79.047346118603429</v>
      </c>
      <c r="BM473" s="6">
        <f>Table1[[#This Row],[seagrass.mn.ssp370.2050]]*Table1[[#This Row],[seagrass.weights.ssp370.2050]]</f>
        <v>26.545068096666181</v>
      </c>
      <c r="BN473" s="5">
        <v>0.42051416721470952</v>
      </c>
      <c r="BO473" s="5">
        <v>3.901716801998978E-3</v>
      </c>
      <c r="BP473" s="6">
        <f>(Table1[[#This Row],[corals.sd.ssp370.2050]]/Table1[[#This Row],[corals.mn.ssp370.2050]])^-1</f>
        <v>107.77670152771373</v>
      </c>
      <c r="BQ473" s="6">
        <f>Table1[[#This Row],[corals.weights.ssp370.2050]]*Table1[[#This Row],[corals.mn.ssp370.2050]]</f>
        <v>45.321629888074852</v>
      </c>
      <c r="BR473" s="5">
        <v>0.58445635315226641</v>
      </c>
      <c r="BS473" s="5">
        <v>0.33596609939194411</v>
      </c>
      <c r="BT473" s="6">
        <f>(Table1[[#This Row],[mangrove.sd.ssp370.2050]]/Table1[[#This Row],[mangrove.mn.ssp370.2050]])^-1</f>
        <v>1.7396289512842458</v>
      </c>
      <c r="BU473" s="6">
        <f>Table1[[#This Row],[mangrove.weights.ssp370.2050]]*Table1[[#This Row],[mangrove.mn.ssp370.2050]]</f>
        <v>1.0167371927056921</v>
      </c>
      <c r="BV473" s="7">
        <f t="shared" si="46"/>
        <v>0.3865189547241456</v>
      </c>
      <c r="BW473" s="5">
        <v>0.33583226931807192</v>
      </c>
      <c r="BX473" s="5">
        <v>1.415928955013476E-3</v>
      </c>
      <c r="BY473" s="8">
        <f>(Table1[[#This Row],[seagrass.sd.ssp370.2100]]/Table1[[#This Row],[seagrass.mn.ssp370.2100]])^-1</f>
        <v>237.18158183641046</v>
      </c>
      <c r="BZ473" s="8">
        <f>Table1[[#This Row],[seagrass.imp.ssp370.2100]]*Table1[[#This Row],[seagrass.mn.ssp370.2100]]</f>
        <v>79.653228868571716</v>
      </c>
      <c r="CA473" s="5">
        <v>0.42052114968059978</v>
      </c>
      <c r="CB473" s="5">
        <v>1.9507790630454681E-3</v>
      </c>
      <c r="CC473" s="8">
        <f>(Table1[[#This Row],[corals.sd.ssp370.2100]]/Table1[[#This Row],[corals.mn.ssp370.2100]])^-1</f>
        <v>215.56574890859306</v>
      </c>
      <c r="CD473" s="8">
        <f>Table1[[#This Row],[corals.weights.ssp370.2100]]*Table1[[#This Row],[corals.mn.ssp370.2100]]</f>
        <v>90.649956562801052</v>
      </c>
      <c r="CE473" s="5">
        <v>0.57023092209868875</v>
      </c>
      <c r="CF473" s="5">
        <v>0.32636150158599381</v>
      </c>
      <c r="CG473" s="12">
        <f>(Table1[[#This Row],[mangrove.sd.ssp370.2100]]/Table1[[#This Row],[mangrove.mn.ssp370.2100]])^-1</f>
        <v>1.7472370954526852</v>
      </c>
      <c r="CH473" s="17">
        <f>Table1[[#This Row],[mangrove.weights.ssp370.2100]]*Table1[[#This Row],[mangrove.mn.ssp370.2100]]</f>
        <v>0.99632862006501932</v>
      </c>
      <c r="CI473" s="9">
        <f t="shared" si="47"/>
        <v>0.37690112527718928</v>
      </c>
      <c r="CJ473" s="5"/>
      <c r="CL473" s="5"/>
      <c r="CM473" s="5"/>
      <c r="CP473" s="5"/>
      <c r="CT473" s="5"/>
    </row>
    <row r="474" spans="1:98" x14ac:dyDescent="0.25">
      <c r="A474" s="5" t="s">
        <v>517</v>
      </c>
      <c r="B474" s="5">
        <v>45.33934</v>
      </c>
      <c r="C474" s="5">
        <v>-12.571102</v>
      </c>
      <c r="D474" s="5">
        <v>1670000</v>
      </c>
      <c r="E474" s="5">
        <v>1</v>
      </c>
      <c r="G474" s="5">
        <v>0</v>
      </c>
      <c r="I474" s="5">
        <v>0</v>
      </c>
      <c r="L474" s="6" t="str">
        <f>IF(Table1[[#This Row],[seagrass.mn.ssp126.2050]]="","",(Table1[[#This Row],[seagrass.sd.ssp126.2050]]/Table1[[#This Row],[seagrass.mn.ssp126.2050]])^-1)</f>
        <v/>
      </c>
      <c r="M474" s="6" t="str">
        <f>IF(Table1[[#This Row],[seagrass.weights.ssp126.2050]]="","",Table1[[#This Row],[seagrass.weights.ssp126.2050]]*Table1[[#This Row],[seagrass.mn.ssp126.2050]])</f>
        <v/>
      </c>
      <c r="N474" s="5">
        <v>0.38780788592643789</v>
      </c>
      <c r="O474" s="5">
        <v>3.4437954936553501E-2</v>
      </c>
      <c r="P474" s="6">
        <f>IF(Table1[[#This Row],[corals.mn.ssp126.2050]]="","",(Table1[[#This Row],[corals.sd.ssp126.2050]]/Table1[[#This Row],[corals.mn.ssp126.2050]])^-1)</f>
        <v>11.261060264493427</v>
      </c>
      <c r="Q474" s="6">
        <f>IF(Table1[[#This Row],[coral.weights.ssp126.2050]]="","",Table1[[#This Row],[coral.weights.ssp126.2050]]*Table1[[#This Row],[corals.mn.ssp126.2050]])</f>
        <v>4.3671279744634095</v>
      </c>
      <c r="T474" s="6" t="str">
        <f>IF(Table1[[#This Row],[mangrove.mn.ssp126.2050]]="","",(Table1[[#This Row],[mangrove.sd.ssp126.2050]]/Table1[[#This Row],[mangrove.mn.ssp126.2050]])^-1)</f>
        <v/>
      </c>
      <c r="U474" s="6" t="str">
        <f>IF(Table1[[#This Row],[mangrove.weights.ssp126.2050]]="","",Table1[[#This Row],[mangrove.weights.ssp126.2050]]*Table1[[#This Row],[mangrove.mn.ssp126.2050]])</f>
        <v/>
      </c>
      <c r="V474" s="7">
        <f t="shared" si="42"/>
        <v>0.38780788592643789</v>
      </c>
      <c r="Y474" s="6" t="str">
        <f>IF(Table1[[#This Row],[seagrass.mn.ssp126.2100]]="", "", (Table1[[#This Row],[seagrass.sd.ssp126.2100]]/Table1[[#This Row],[seagrass.mn.ssp126.2100]])^-1)</f>
        <v/>
      </c>
      <c r="Z474" s="6" t="str">
        <f>IF(Table1[[#This Row],[seagrass.weights.ssp126.2100]]="","", Table1[[#This Row],[seagrass.weights.ssp126.2100]]*Table1[[#This Row],[seagrass.mn.ssp126.2100]])</f>
        <v/>
      </c>
      <c r="AA474" s="5">
        <v>0.38626511340744729</v>
      </c>
      <c r="AB474" s="5">
        <v>3.4622718401886382E-2</v>
      </c>
      <c r="AC474" s="6">
        <f>IF(Table1[[#This Row],[corals.mn.ssp126.2100]]="","",(Table1[[#This Row],[corals.sd.ssp126.2100]]/Table1[[#This Row],[corals.mn.ssp126.2100]])^-1)</f>
        <v>11.156406291494489</v>
      </c>
      <c r="AD474" s="6">
        <f>IF( Table1[[#This Row],[Coral.weights.ssp126.2100]]="","", Table1[[#This Row],[Coral.weights.ssp126.2100]]*Table1[[#This Row],[corals.mn.ssp126.2100]])</f>
        <v>4.3093305414036776</v>
      </c>
      <c r="AG474" s="8" t="str">
        <f>IF(Table1[[#This Row],[mangrove.mn.ssp126.2100]]="","",(Table1[[#This Row],[mangrove.sd.ssp126.2100]]/Table1[[#This Row],[mangrove.mn.ssp126.2100]])^-1)</f>
        <v/>
      </c>
      <c r="AH474" s="6" t="str">
        <f>IF(Table1[[#This Row],[mangrove.weights.ssp126.2100]]="","",Table1[[#This Row],[mangrove.weights.ssp126.2100]]*Table1[[#This Row],[mangrove.mn.ssp126.2100]])</f>
        <v/>
      </c>
      <c r="AI474" s="7">
        <f t="shared" si="43"/>
        <v>0.38626511340744729</v>
      </c>
      <c r="AL474" s="6" t="str">
        <f>IF(Table1[[#This Row],[seagrass.mn.ssp245.2050]]="","",(Table1[[#This Row],[seagrass.sd.ssp245.2050]]/Table1[[#This Row],[seagrass.mn.ssp245.2050]])^-1)</f>
        <v/>
      </c>
      <c r="AM474" s="6" t="str">
        <f>IF(Table1[[#This Row],[seagrass.weights.ssp245.2050]]="","",Table1[[#This Row],[seagrass.weights.ssp245.2050]]*Table1[[#This Row],[seagrass.mn.ssp245.2050]])</f>
        <v/>
      </c>
      <c r="AN474" s="5">
        <v>0.33947942509492479</v>
      </c>
      <c r="AO474" s="5">
        <v>1.447438175634827E-2</v>
      </c>
      <c r="AP474" s="6">
        <f>(Table1[[#This Row],[corals.sd.ssp245.2050]]/Table1[[#This Row],[corals.mn.ssp245.2050]])^-1</f>
        <v>23.453811762705072</v>
      </c>
      <c r="AQ474" s="6">
        <f>Table1[[#This Row],[coral.weights.ssp245.2050]]*Table1[[#This Row],[corals.mn.ssp245.2050]]</f>
        <v>7.9620865334877022</v>
      </c>
      <c r="AS474" s="5"/>
      <c r="AT474" s="8"/>
      <c r="AU474" s="8"/>
      <c r="AV474" s="7">
        <f t="shared" si="44"/>
        <v>0.33947942509492479</v>
      </c>
      <c r="AX474" s="5"/>
      <c r="AY474" s="6"/>
      <c r="AZ474" s="6"/>
      <c r="BA474" s="5">
        <v>0.33598420421425879</v>
      </c>
      <c r="BB474" s="5">
        <v>1.3388750454661181E-3</v>
      </c>
      <c r="BC474" s="8">
        <f>(Table1[[#This Row],[corals.sd.ssp245.2100]]/Table1[[#This Row],[corals.mn.ssp245.2100]])^-1</f>
        <v>250.94515380805291</v>
      </c>
      <c r="BD474" s="8">
        <f>Table1[[#This Row],[corals.weights.ssp245.2100]]*Table1[[#This Row],[corals.mn.ssp245.2100]]</f>
        <v>84.313607803623427</v>
      </c>
      <c r="BE474" s="5"/>
      <c r="BF474" s="5"/>
      <c r="BG474" s="6"/>
      <c r="BH474" s="6"/>
      <c r="BI474" s="7">
        <f t="shared" si="45"/>
        <v>0.33598420421425879</v>
      </c>
      <c r="BK474" s="5"/>
      <c r="BL474" s="6"/>
      <c r="BM474" s="6"/>
      <c r="BN474" s="5">
        <v>0.31064054326698981</v>
      </c>
      <c r="BO474" s="5">
        <v>6.1467731658036854E-3</v>
      </c>
      <c r="BP474" s="6">
        <f>(Table1[[#This Row],[corals.sd.ssp370.2050]]/Table1[[#This Row],[corals.mn.ssp370.2050]])^-1</f>
        <v>50.537173715011136</v>
      </c>
      <c r="BQ474" s="6">
        <f>Table1[[#This Row],[corals.weights.ssp370.2050]]*Table1[[#This Row],[corals.mn.ssp370.2050]]</f>
        <v>15.698895098009297</v>
      </c>
      <c r="BR474" s="5"/>
      <c r="BS474" s="5"/>
      <c r="BT474" s="6"/>
      <c r="BU474" s="6"/>
      <c r="BV474" s="7">
        <f t="shared" si="46"/>
        <v>0.31064054326698981</v>
      </c>
      <c r="BX474" s="5"/>
      <c r="BY474" s="8"/>
      <c r="BZ474" s="8"/>
      <c r="CA474" s="5">
        <v>0.31174804377495619</v>
      </c>
      <c r="CB474" s="5">
        <v>4.5805309271024289E-3</v>
      </c>
      <c r="CC474" s="8">
        <f>(Table1[[#This Row],[corals.sd.ssp370.2100]]/Table1[[#This Row],[corals.mn.ssp370.2100]])^-1</f>
        <v>68.05936882346586</v>
      </c>
      <c r="CD474" s="8">
        <f>Table1[[#This Row],[corals.weights.ssp370.2100]]*Table1[[#This Row],[corals.mn.ssp370.2100]]</f>
        <v>21.217375091273723</v>
      </c>
      <c r="CE474" s="5"/>
      <c r="CF474" s="5"/>
      <c r="CG474" s="12"/>
      <c r="CH474" s="17"/>
      <c r="CI474" s="9">
        <f t="shared" si="47"/>
        <v>0.31174804377495619</v>
      </c>
      <c r="CJ474" s="5"/>
      <c r="CL474" s="5"/>
      <c r="CM474" s="5"/>
      <c r="CP474" s="5"/>
      <c r="CT474" s="5"/>
    </row>
    <row r="475" spans="1:98" x14ac:dyDescent="0.25">
      <c r="A475" s="5" t="s">
        <v>518</v>
      </c>
      <c r="B475" s="5">
        <v>45.58934</v>
      </c>
      <c r="C475" s="5">
        <v>-12.571102</v>
      </c>
      <c r="E475" s="5">
        <v>0</v>
      </c>
      <c r="G475" s="5">
        <v>0</v>
      </c>
      <c r="I475" s="5">
        <v>0</v>
      </c>
      <c r="L475" s="6" t="str">
        <f>IF(Table1[[#This Row],[seagrass.mn.ssp126.2050]]="","",(Table1[[#This Row],[seagrass.sd.ssp126.2050]]/Table1[[#This Row],[seagrass.mn.ssp126.2050]])^-1)</f>
        <v/>
      </c>
      <c r="M475" s="6" t="str">
        <f>IF(Table1[[#This Row],[seagrass.weights.ssp126.2050]]="","",Table1[[#This Row],[seagrass.weights.ssp126.2050]]*Table1[[#This Row],[seagrass.mn.ssp126.2050]])</f>
        <v/>
      </c>
      <c r="P475" s="6" t="str">
        <f>IF(Table1[[#This Row],[corals.mn.ssp126.2050]]="","",(Table1[[#This Row],[corals.sd.ssp126.2050]]/Table1[[#This Row],[corals.mn.ssp126.2050]])^-1)</f>
        <v/>
      </c>
      <c r="Q475" s="6" t="str">
        <f>IF(Table1[[#This Row],[coral.weights.ssp126.2050]]="","",Table1[[#This Row],[coral.weights.ssp126.2050]]*Table1[[#This Row],[corals.mn.ssp126.2050]])</f>
        <v/>
      </c>
      <c r="T475" s="6" t="str">
        <f>IF(Table1[[#This Row],[mangrove.mn.ssp126.2050]]="","",(Table1[[#This Row],[mangrove.sd.ssp126.2050]]/Table1[[#This Row],[mangrove.mn.ssp126.2050]])^-1)</f>
        <v/>
      </c>
      <c r="U475" s="6" t="str">
        <f>IF(Table1[[#This Row],[mangrove.weights.ssp126.2050]]="","",Table1[[#This Row],[mangrove.weights.ssp126.2050]]*Table1[[#This Row],[mangrove.mn.ssp126.2050]])</f>
        <v/>
      </c>
      <c r="V475" s="7" t="e">
        <f t="shared" si="42"/>
        <v>#DIV/0!</v>
      </c>
      <c r="Y475" s="6" t="str">
        <f>IF(Table1[[#This Row],[seagrass.mn.ssp126.2100]]="", "", (Table1[[#This Row],[seagrass.sd.ssp126.2100]]/Table1[[#This Row],[seagrass.mn.ssp126.2100]])^-1)</f>
        <v/>
      </c>
      <c r="Z475" s="6" t="str">
        <f>IF(Table1[[#This Row],[seagrass.weights.ssp126.2100]]="","", Table1[[#This Row],[seagrass.weights.ssp126.2100]]*Table1[[#This Row],[seagrass.mn.ssp126.2100]])</f>
        <v/>
      </c>
      <c r="AC475" s="6" t="str">
        <f>IF(Table1[[#This Row],[corals.mn.ssp126.2100]]="","",(Table1[[#This Row],[corals.sd.ssp126.2100]]/Table1[[#This Row],[corals.mn.ssp126.2100]])^-1)</f>
        <v/>
      </c>
      <c r="AD475" s="6" t="str">
        <f>IF( Table1[[#This Row],[Coral.weights.ssp126.2100]]="","", Table1[[#This Row],[Coral.weights.ssp126.2100]]*Table1[[#This Row],[corals.mn.ssp126.2100]])</f>
        <v/>
      </c>
      <c r="AG475" s="8" t="str">
        <f>IF(Table1[[#This Row],[mangrove.mn.ssp126.2100]]="","",(Table1[[#This Row],[mangrove.sd.ssp126.2100]]/Table1[[#This Row],[mangrove.mn.ssp126.2100]])^-1)</f>
        <v/>
      </c>
      <c r="AH475" s="6" t="str">
        <f>IF(Table1[[#This Row],[mangrove.weights.ssp126.2100]]="","",Table1[[#This Row],[mangrove.weights.ssp126.2100]]*Table1[[#This Row],[mangrove.mn.ssp126.2100]])</f>
        <v/>
      </c>
      <c r="AI475" s="7" t="e">
        <f t="shared" si="43"/>
        <v>#DIV/0!</v>
      </c>
      <c r="AL475" s="6" t="str">
        <f>IF(Table1[[#This Row],[seagrass.mn.ssp245.2050]]="","",(Table1[[#This Row],[seagrass.sd.ssp245.2050]]/Table1[[#This Row],[seagrass.mn.ssp245.2050]])^-1)</f>
        <v/>
      </c>
      <c r="AM475" s="6" t="str">
        <f>IF(Table1[[#This Row],[seagrass.weights.ssp245.2050]]="","",Table1[[#This Row],[seagrass.weights.ssp245.2050]]*Table1[[#This Row],[seagrass.mn.ssp245.2050]])</f>
        <v/>
      </c>
      <c r="AS475" s="5"/>
      <c r="AT475" s="8"/>
      <c r="AU475" s="8"/>
      <c r="AV475" s="7" t="e">
        <f t="shared" si="44"/>
        <v>#DIV/0!</v>
      </c>
      <c r="AX475" s="5"/>
      <c r="AY475" s="6"/>
      <c r="AZ475" s="6"/>
      <c r="BB475" s="5"/>
      <c r="BC475" s="8"/>
      <c r="BD475" s="8"/>
      <c r="BE475" s="5"/>
      <c r="BF475" s="5"/>
      <c r="BG475" s="6"/>
      <c r="BH475" s="6"/>
      <c r="BI475" s="7" t="e">
        <f t="shared" si="45"/>
        <v>#DIV/0!</v>
      </c>
      <c r="BK475" s="5"/>
      <c r="BL475" s="6"/>
      <c r="BM475" s="6"/>
      <c r="BO475" s="5"/>
      <c r="BP475" s="6"/>
      <c r="BQ475" s="6"/>
      <c r="BR475" s="5"/>
      <c r="BS475" s="5"/>
      <c r="BT475" s="6"/>
      <c r="BU475" s="6"/>
      <c r="BV475" s="7" t="e">
        <f t="shared" si="46"/>
        <v>#DIV/0!</v>
      </c>
      <c r="BX475" s="5"/>
      <c r="BY475" s="8"/>
      <c r="BZ475" s="8"/>
      <c r="CA475" s="5"/>
      <c r="CB475" s="5"/>
      <c r="CC475" s="8"/>
      <c r="CD475" s="8"/>
      <c r="CE475" s="5"/>
      <c r="CF475" s="5"/>
      <c r="CG475" s="12"/>
      <c r="CH475" s="17"/>
      <c r="CI475" s="9" t="e">
        <f t="shared" si="47"/>
        <v>#DIV/0!</v>
      </c>
      <c r="CJ475" s="5"/>
      <c r="CL475" s="5"/>
      <c r="CM475" s="5"/>
      <c r="CP475" s="5"/>
      <c r="CT475" s="5"/>
    </row>
    <row r="476" spans="1:98" x14ac:dyDescent="0.25">
      <c r="A476" s="5" t="s">
        <v>519</v>
      </c>
      <c r="B476" s="5">
        <v>48.58934</v>
      </c>
      <c r="C476" s="5">
        <v>-12.571102</v>
      </c>
      <c r="D476" s="5">
        <v>490000</v>
      </c>
      <c r="E476" s="5">
        <v>1</v>
      </c>
      <c r="F476" s="5">
        <v>140000</v>
      </c>
      <c r="G476" s="5">
        <v>1</v>
      </c>
      <c r="I476" s="5">
        <v>0</v>
      </c>
      <c r="J476" s="5">
        <v>0.29350484166756252</v>
      </c>
      <c r="K476" s="5">
        <v>5.558348539328678E-2</v>
      </c>
      <c r="L476" s="6">
        <f>IF(Table1[[#This Row],[seagrass.mn.ssp126.2050]]="","",(Table1[[#This Row],[seagrass.sd.ssp126.2050]]/Table1[[#This Row],[seagrass.mn.ssp126.2050]])^-1)</f>
        <v>5.2804324808140084</v>
      </c>
      <c r="M476" s="6">
        <f>IF(Table1[[#This Row],[seagrass.weights.ssp126.2050]]="","",Table1[[#This Row],[seagrass.weights.ssp126.2050]]*Table1[[#This Row],[seagrass.mn.ssp126.2050]])</f>
        <v>1.5498324992175698</v>
      </c>
      <c r="N476" s="5">
        <v>0.31949315212833429</v>
      </c>
      <c r="O476" s="5">
        <v>5.2603727782386547E-2</v>
      </c>
      <c r="P476" s="6">
        <f>IF(Table1[[#This Row],[corals.mn.ssp126.2050]]="","",(Table1[[#This Row],[corals.sd.ssp126.2050]]/Table1[[#This Row],[corals.mn.ssp126.2050]])^-1)</f>
        <v>6.0735838617754965</v>
      </c>
      <c r="Q476" s="6">
        <f>IF(Table1[[#This Row],[coral.weights.ssp126.2050]]="","",Table1[[#This Row],[coral.weights.ssp126.2050]]*Table1[[#This Row],[corals.mn.ssp126.2050]])</f>
        <v>1.9404684527144347</v>
      </c>
      <c r="T476" s="6" t="str">
        <f>IF(Table1[[#This Row],[mangrove.mn.ssp126.2050]]="","",(Table1[[#This Row],[mangrove.sd.ssp126.2050]]/Table1[[#This Row],[mangrove.mn.ssp126.2050]])^-1)</f>
        <v/>
      </c>
      <c r="U476" s="6" t="str">
        <f>IF(Table1[[#This Row],[mangrove.weights.ssp126.2050]]="","",Table1[[#This Row],[mangrove.weights.ssp126.2050]]*Table1[[#This Row],[mangrove.mn.ssp126.2050]])</f>
        <v/>
      </c>
      <c r="V476" s="7">
        <f t="shared" si="42"/>
        <v>0.30740672257443424</v>
      </c>
      <c r="W476" s="5">
        <v>0.29451621928814481</v>
      </c>
      <c r="X476" s="5">
        <v>5.7013789340994839E-2</v>
      </c>
      <c r="Y476" s="6">
        <f>IF(Table1[[#This Row],[seagrass.mn.ssp126.2100]]="", "", (Table1[[#This Row],[seagrass.sd.ssp126.2100]]/Table1[[#This Row],[seagrass.mn.ssp126.2100]])^-1)</f>
        <v>5.1657015380378812</v>
      </c>
      <c r="Z476" s="6">
        <f>IF(Table1[[#This Row],[seagrass.weights.ssp126.2100]]="","", Table1[[#This Row],[seagrass.weights.ssp126.2100]]*Table1[[#This Row],[seagrass.mn.ssp126.2100]])</f>
        <v>1.5213828869538715</v>
      </c>
      <c r="AA476" s="5">
        <v>0.31776307715987079</v>
      </c>
      <c r="AB476" s="5">
        <v>5.0157032298063342E-2</v>
      </c>
      <c r="AC476" s="6">
        <f>IF(Table1[[#This Row],[corals.mn.ssp126.2100]]="","",(Table1[[#This Row],[corals.sd.ssp126.2100]]/Table1[[#This Row],[corals.mn.ssp126.2100]])^-1)</f>
        <v>6.3353644065607977</v>
      </c>
      <c r="AD476" s="6">
        <f>IF( Table1[[#This Row],[Coral.weights.ssp126.2100]]="","", Table1[[#This Row],[Coral.weights.ssp126.2100]]*Table1[[#This Row],[corals.mn.ssp126.2100]])</f>
        <v>2.0131448887578776</v>
      </c>
      <c r="AG476" s="8" t="str">
        <f>IF(Table1[[#This Row],[mangrove.mn.ssp126.2100]]="","",(Table1[[#This Row],[mangrove.sd.ssp126.2100]]/Table1[[#This Row],[mangrove.mn.ssp126.2100]])^-1)</f>
        <v/>
      </c>
      <c r="AH476" s="6" t="str">
        <f>IF(Table1[[#This Row],[mangrove.weights.ssp126.2100]]="","",Table1[[#This Row],[mangrove.weights.ssp126.2100]]*Table1[[#This Row],[mangrove.mn.ssp126.2100]])</f>
        <v/>
      </c>
      <c r="AI476" s="7">
        <f t="shared" si="43"/>
        <v>0.30732175545621426</v>
      </c>
      <c r="AJ476" s="5">
        <v>0.2746391573218635</v>
      </c>
      <c r="AK476" s="5">
        <v>3.8565077897348921E-2</v>
      </c>
      <c r="AL476" s="6">
        <f>IF(Table1[[#This Row],[seagrass.mn.ssp245.2050]]="","",(Table1[[#This Row],[seagrass.sd.ssp245.2050]]/Table1[[#This Row],[seagrass.mn.ssp245.2050]])^-1)</f>
        <v>7.1214469747186229</v>
      </c>
      <c r="AM476" s="6">
        <f>IF(Table1[[#This Row],[seagrass.weights.ssp245.2050]]="","",Table1[[#This Row],[seagrass.weights.ssp245.2050]]*Table1[[#This Row],[seagrass.mn.ssp245.2050]])</f>
        <v>1.9558281960490567</v>
      </c>
      <c r="AN476" s="5">
        <v>0.29464209432291738</v>
      </c>
      <c r="AO476" s="5">
        <v>2.8771996639444321E-2</v>
      </c>
      <c r="AP476" s="6">
        <f>(Table1[[#This Row],[corals.sd.ssp245.2050]]/Table1[[#This Row],[corals.mn.ssp245.2050]])^-1</f>
        <v>10.240585594917818</v>
      </c>
      <c r="AQ476" s="6">
        <f>Table1[[#This Row],[coral.weights.ssp245.2050]]*Table1[[#This Row],[corals.mn.ssp245.2050]]</f>
        <v>3.0173075867796846</v>
      </c>
      <c r="AS476" s="5"/>
      <c r="AT476" s="8"/>
      <c r="AU476" s="8"/>
      <c r="AV476" s="7">
        <f t="shared" si="44"/>
        <v>0.28643741813536283</v>
      </c>
      <c r="AW476" s="5">
        <v>0.23928101020857959</v>
      </c>
      <c r="AX476" s="5">
        <v>2.1100592459839682E-2</v>
      </c>
      <c r="AY476" s="6">
        <f>(Table1[[#This Row],[seagrass.sd.ssp245.2100]]/Table1[[#This Row],[seagrass.mn.ssp245.2100]])^-1</f>
        <v>11.340013824919758</v>
      </c>
      <c r="AZ476" s="6">
        <f>Table1[[#This Row],[seagrass.weights.ssp245.2100]]*Table1[[#This Row],[seagrass.mn.ssp245.2100]]</f>
        <v>2.7134499638060583</v>
      </c>
      <c r="BA476" s="5">
        <v>0.27805357342356479</v>
      </c>
      <c r="BB476" s="5">
        <v>1.3217918541538001E-2</v>
      </c>
      <c r="BC476" s="8">
        <f>(Table1[[#This Row],[corals.sd.ssp245.2100]]/Table1[[#This Row],[corals.mn.ssp245.2100]])^-1</f>
        <v>21.036108866140072</v>
      </c>
      <c r="BD476" s="8">
        <f>Table1[[#This Row],[corals.weights.ssp245.2100]]*Table1[[#This Row],[corals.mn.ssp245.2100]]</f>
        <v>5.8491652411573805</v>
      </c>
      <c r="BE476" s="5"/>
      <c r="BF476" s="5"/>
      <c r="BG476" s="6"/>
      <c r="BH476" s="6"/>
      <c r="BI476" s="7">
        <f t="shared" si="45"/>
        <v>0.26447315160835716</v>
      </c>
      <c r="BJ476" s="5">
        <v>0.2108757243704186</v>
      </c>
      <c r="BK476" s="5">
        <v>6.6947516491128898E-3</v>
      </c>
      <c r="BL476" s="6">
        <f>(Table1[[#This Row],[seagrass.sd.ssp370.2050]]/Table1[[#This Row],[seagrass.mn.ssp370.2050]])^-1</f>
        <v>31.498662747013384</v>
      </c>
      <c r="BM476" s="6">
        <f>Table1[[#This Row],[seagrass.mn.ssp370.2050]]*Table1[[#This Row],[seagrass.weights.ssp370.2050]]</f>
        <v>6.642303323475967</v>
      </c>
      <c r="BN476" s="5">
        <v>0.24534233326224569</v>
      </c>
      <c r="BO476" s="5">
        <v>7.201438966005975E-3</v>
      </c>
      <c r="BP476" s="6">
        <f>(Table1[[#This Row],[corals.sd.ssp370.2050]]/Table1[[#This Row],[corals.mn.ssp370.2050]])^-1</f>
        <v>34.068515253739101</v>
      </c>
      <c r="BQ476" s="6">
        <f>Table1[[#This Row],[corals.weights.ssp370.2050]]*Table1[[#This Row],[corals.mn.ssp370.2050]]</f>
        <v>8.3584490231327599</v>
      </c>
      <c r="BR476" s="5"/>
      <c r="BS476" s="5"/>
      <c r="BT476" s="6"/>
      <c r="BU476" s="6"/>
      <c r="BV476" s="7">
        <f t="shared" si="46"/>
        <v>0.22878447424466816</v>
      </c>
      <c r="BW476" s="5">
        <v>0.20793245004381861</v>
      </c>
      <c r="BX476" s="5">
        <v>1.7160210994138839E-2</v>
      </c>
      <c r="BY476" s="8">
        <f>(Table1[[#This Row],[seagrass.sd.ssp370.2100]]/Table1[[#This Row],[seagrass.mn.ssp370.2100]])^-1</f>
        <v>12.117126655076619</v>
      </c>
      <c r="BZ476" s="8">
        <f>Table1[[#This Row],[seagrass.imp.ssp370.2100]]*Table1[[#This Row],[seagrass.mn.ssp370.2100]]</f>
        <v>2.5195438328813422</v>
      </c>
      <c r="CA476" s="5">
        <v>0.24368958446736819</v>
      </c>
      <c r="CB476" s="5">
        <v>4.8640992050942994E-3</v>
      </c>
      <c r="CC476" s="8">
        <f>(Table1[[#This Row],[corals.sd.ssp370.2100]]/Table1[[#This Row],[corals.mn.ssp370.2100]])^-1</f>
        <v>50.099632880050152</v>
      </c>
      <c r="CD476" s="8">
        <f>Table1[[#This Row],[corals.weights.ssp370.2100]]*Table1[[#This Row],[corals.mn.ssp370.2100]]</f>
        <v>12.208758718507118</v>
      </c>
      <c r="CE476" s="5"/>
      <c r="CF476" s="5"/>
      <c r="CG476" s="12"/>
      <c r="CH476" s="17"/>
      <c r="CI476" s="9">
        <f t="shared" si="47"/>
        <v>0.23672564533151316</v>
      </c>
      <c r="CJ476" s="5"/>
      <c r="CL476" s="5"/>
      <c r="CM476" s="5"/>
      <c r="CP476" s="5"/>
      <c r="CT476" s="5"/>
    </row>
    <row r="477" spans="1:98" x14ac:dyDescent="0.25">
      <c r="A477" s="5" t="s">
        <v>520</v>
      </c>
      <c r="B477" s="5">
        <v>48.83934</v>
      </c>
      <c r="C477" s="5">
        <v>-12.571102</v>
      </c>
      <c r="D477" s="5">
        <v>16370000</v>
      </c>
      <c r="E477" s="5">
        <v>1</v>
      </c>
      <c r="F477" s="5">
        <v>59890000</v>
      </c>
      <c r="G477" s="5">
        <v>1</v>
      </c>
      <c r="H477" s="5">
        <v>4940000</v>
      </c>
      <c r="I477" s="5">
        <v>1</v>
      </c>
      <c r="J477" s="5">
        <v>0.62827259172076599</v>
      </c>
      <c r="K477" s="5">
        <v>2.4144084308251111E-3</v>
      </c>
      <c r="L477" s="6">
        <f>IF(Table1[[#This Row],[seagrass.mn.ssp126.2050]]="","",(Table1[[#This Row],[seagrass.sd.ssp126.2050]]/Table1[[#This Row],[seagrass.mn.ssp126.2050]])^-1)</f>
        <v>260.21802429925134</v>
      </c>
      <c r="M477" s="6">
        <f>IF(Table1[[#This Row],[seagrass.weights.ssp126.2050]]="","",Table1[[#This Row],[seagrass.weights.ssp126.2050]]*Table1[[#This Row],[seagrass.mn.ssp126.2050]])</f>
        <v>163.48785253894789</v>
      </c>
      <c r="N477" s="5">
        <v>0.58304441320644584</v>
      </c>
      <c r="O477" s="5">
        <v>1.279777396122384E-2</v>
      </c>
      <c r="P477" s="6">
        <f>IF(Table1[[#This Row],[corals.mn.ssp126.2050]]="","",(Table1[[#This Row],[corals.sd.ssp126.2050]]/Table1[[#This Row],[corals.mn.ssp126.2050]])^-1)</f>
        <v>45.558267787274609</v>
      </c>
      <c r="Q477" s="6">
        <f>IF(Table1[[#This Row],[coral.weights.ssp126.2050]]="","",Table1[[#This Row],[coral.weights.ssp126.2050]]*Table1[[#This Row],[corals.mn.ssp126.2050]])</f>
        <v>26.562493508733649</v>
      </c>
      <c r="R477" s="5">
        <v>0.60298452966378591</v>
      </c>
      <c r="S477" s="5">
        <v>8.0738794582121853E-2</v>
      </c>
      <c r="T477" s="6">
        <f>IF(Table1[[#This Row],[mangrove.mn.ssp126.2050]]="","",(Table1[[#This Row],[mangrove.sd.ssp126.2050]]/Table1[[#This Row],[mangrove.mn.ssp126.2050]])^-1)</f>
        <v>7.4683370340694424</v>
      </c>
      <c r="U477" s="6">
        <f>IF(Table1[[#This Row],[mangrove.weights.ssp126.2050]]="","",Table1[[#This Row],[mangrove.weights.ssp126.2050]]*Table1[[#This Row],[mangrove.mn.ssp126.2050]])</f>
        <v>4.5032916938589969</v>
      </c>
      <c r="V477" s="7">
        <f t="shared" si="42"/>
        <v>0.62109169529173236</v>
      </c>
      <c r="W477" s="5">
        <v>0.62827259172076599</v>
      </c>
      <c r="X477" s="5">
        <v>2.4144084308251111E-3</v>
      </c>
      <c r="Y477" s="6">
        <f>IF(Table1[[#This Row],[seagrass.mn.ssp126.2100]]="", "", (Table1[[#This Row],[seagrass.sd.ssp126.2100]]/Table1[[#This Row],[seagrass.mn.ssp126.2100]])^-1)</f>
        <v>260.21802429925134</v>
      </c>
      <c r="Z477" s="6">
        <f>IF(Table1[[#This Row],[seagrass.weights.ssp126.2100]]="","", Table1[[#This Row],[seagrass.weights.ssp126.2100]]*Table1[[#This Row],[seagrass.mn.ssp126.2100]])</f>
        <v>163.48785253894789</v>
      </c>
      <c r="AA477" s="5">
        <v>0.58935206010928931</v>
      </c>
      <c r="AB477" s="5">
        <v>1.2012048125970421E-2</v>
      </c>
      <c r="AC477" s="6">
        <f>IF(Table1[[#This Row],[corals.mn.ssp126.2100]]="","",(Table1[[#This Row],[corals.sd.ssp126.2100]]/Table1[[#This Row],[corals.mn.ssp126.2100]])^-1)</f>
        <v>49.063411495587658</v>
      </c>
      <c r="AD477" s="6">
        <f>IF( Table1[[#This Row],[Coral.weights.ssp126.2100]]="","", Table1[[#This Row],[Coral.weights.ssp126.2100]]*Table1[[#This Row],[corals.mn.ssp126.2100]])</f>
        <v>28.915622640914375</v>
      </c>
      <c r="AE477" s="5">
        <v>0.59860444366590704</v>
      </c>
      <c r="AF477" s="5">
        <v>8.0092212578600205E-2</v>
      </c>
      <c r="AG477" s="8">
        <f>IF(Table1[[#This Row],[mangrove.mn.ssp126.2100]]="","",(Table1[[#This Row],[mangrove.sd.ssp126.2100]]/Table1[[#This Row],[mangrove.mn.ssp126.2100]])^-1)</f>
        <v>7.4739406540736244</v>
      </c>
      <c r="AH477" s="6">
        <f>IF(Table1[[#This Row],[mangrove.weights.ssp126.2100]]="","",Table1[[#This Row],[mangrove.weights.ssp126.2100]]*Table1[[#This Row],[mangrove.mn.ssp126.2100]])</f>
        <v>4.4739340872237472</v>
      </c>
      <c r="AI477" s="7">
        <f t="shared" si="43"/>
        <v>0.62154401757672795</v>
      </c>
      <c r="AJ477" s="5">
        <v>0.57091340128445367</v>
      </c>
      <c r="AK477" s="5">
        <v>4.0594424981657074E-3</v>
      </c>
      <c r="AL477" s="6">
        <f>IF(Table1[[#This Row],[seagrass.mn.ssp245.2050]]="","",(Table1[[#This Row],[seagrass.sd.ssp245.2050]]/Table1[[#This Row],[seagrass.mn.ssp245.2050]])^-1)</f>
        <v>140.63837621605074</v>
      </c>
      <c r="AM477" s="6">
        <f>IF(Table1[[#This Row],[seagrass.weights.ssp245.2050]]="","",Table1[[#This Row],[seagrass.weights.ssp245.2050]]*Table1[[#This Row],[seagrass.mn.ssp245.2050]])</f>
        <v>80.29233371662815</v>
      </c>
      <c r="AN477" s="5">
        <v>0.53144962033353571</v>
      </c>
      <c r="AO477" s="5">
        <v>8.9860690128579581E-4</v>
      </c>
      <c r="AP477" s="6">
        <f>(Table1[[#This Row],[corals.sd.ssp245.2050]]/Table1[[#This Row],[corals.mn.ssp245.2050]])^-1</f>
        <v>591.41502204478593</v>
      </c>
      <c r="AQ477" s="6">
        <f>Table1[[#This Row],[coral.weights.ssp245.2050]]*Table1[[#This Row],[corals.mn.ssp245.2050]]</f>
        <v>314.30728892525116</v>
      </c>
      <c r="AR477" s="5">
        <v>0.56857025936512395</v>
      </c>
      <c r="AS477" s="5">
        <v>0.1083178253397971</v>
      </c>
      <c r="AT477" s="8">
        <f>(Table1[[#This Row],[mangrove.sd.ssp245.2050]]/Table1[[#This Row],[mangrove.mn.ssp245.2050]])^-1</f>
        <v>5.2490922669606563</v>
      </c>
      <c r="AU477" s="8">
        <f>Table1[[#This Row],[mangrove.mn.ssp245.2050]]*Table1[[#This Row],[mangrove.weights.ssp245.2050]]</f>
        <v>2.9844777516572867</v>
      </c>
      <c r="AV477" s="7">
        <f t="shared" si="44"/>
        <v>0.5392414992507707</v>
      </c>
      <c r="AW477" s="5">
        <v>0.573786199011177</v>
      </c>
      <c r="AX477" s="5">
        <v>2.0425266753639859E-3</v>
      </c>
      <c r="AY477" s="6">
        <f>(Table1[[#This Row],[seagrass.sd.ssp245.2100]]/Table1[[#This Row],[seagrass.mn.ssp245.2100]])^-1</f>
        <v>280.91980679220563</v>
      </c>
      <c r="AZ477" s="6">
        <f>Table1[[#This Row],[seagrass.weights.ssp245.2100]]*Table1[[#This Row],[seagrass.mn.ssp245.2100]]</f>
        <v>161.18790816625389</v>
      </c>
      <c r="BA477" s="5">
        <v>0.52954784380889652</v>
      </c>
      <c r="BB477" s="5">
        <v>3.588125055033383E-3</v>
      </c>
      <c r="BC477" s="8">
        <f>(Table1[[#This Row],[corals.sd.ssp245.2100]]/Table1[[#This Row],[corals.mn.ssp245.2100]])^-1</f>
        <v>147.58344140376394</v>
      </c>
      <c r="BD477" s="8">
        <f>Table1[[#This Row],[corals.weights.ssp245.2100]]*Table1[[#This Row],[corals.mn.ssp245.2100]]</f>
        <v>78.152493177259814</v>
      </c>
      <c r="BE477" s="5">
        <v>0.57011665866931016</v>
      </c>
      <c r="BF477" s="5">
        <v>0.1027317596627263</v>
      </c>
      <c r="BG477" s="6">
        <f>(Table1[[#This Row],[mangrove.sd.ssp245.2100]]/Table1[[#This Row],[mangrove.mn.ssp245.2100]])^-1</f>
        <v>5.5495657870655855</v>
      </c>
      <c r="BH477" s="6">
        <f>Table1[[#This Row],[mangrove.weights.ssp245.2100]]*Table1[[#This Row],[mangrove.mn.ssp245.2100]]</f>
        <v>3.1638999035873518</v>
      </c>
      <c r="BI477" s="7">
        <f t="shared" si="45"/>
        <v>0.55869768248197393</v>
      </c>
      <c r="BJ477" s="5">
        <v>0.58848471891747112</v>
      </c>
      <c r="BK477" s="5">
        <v>2.1179004329932162E-3</v>
      </c>
      <c r="BL477" s="6">
        <f>(Table1[[#This Row],[seagrass.sd.ssp370.2050]]/Table1[[#This Row],[seagrass.mn.ssp370.2050]])^-1</f>
        <v>277.86231578685175</v>
      </c>
      <c r="BM477" s="6">
        <f>Table1[[#This Row],[seagrass.mn.ssp370.2050]]*Table1[[#This Row],[seagrass.weights.ssp370.2050]]</f>
        <v>163.51772680358306</v>
      </c>
      <c r="BN477" s="5">
        <v>0.56390526255694273</v>
      </c>
      <c r="BO477" s="5">
        <v>4.7124104612593018E-3</v>
      </c>
      <c r="BP477" s="6">
        <f>(Table1[[#This Row],[corals.sd.ssp370.2050]]/Table1[[#This Row],[corals.mn.ssp370.2050]])^-1</f>
        <v>119.66386782153306</v>
      </c>
      <c r="BQ477" s="6">
        <f>Table1[[#This Row],[corals.weights.ssp370.2050]]*Table1[[#This Row],[corals.mn.ssp370.2050]]</f>
        <v>67.479084802480898</v>
      </c>
      <c r="BR477" s="5">
        <v>0.57859215264288222</v>
      </c>
      <c r="BS477" s="5">
        <v>9.9925849656120502E-2</v>
      </c>
      <c r="BT477" s="6">
        <f>(Table1[[#This Row],[mangrove.sd.ssp370.2050]]/Table1[[#This Row],[mangrove.mn.ssp370.2050]])^-1</f>
        <v>5.79021499075583</v>
      </c>
      <c r="BU477" s="6">
        <f>Table1[[#This Row],[mangrove.weights.ssp370.2050]]*Table1[[#This Row],[mangrove.mn.ssp370.2050]]</f>
        <v>3.3501729557665021</v>
      </c>
      <c r="BV477" s="7">
        <f t="shared" si="46"/>
        <v>0.58104997807131009</v>
      </c>
      <c r="BW477" s="5">
        <v>0.58848471891747112</v>
      </c>
      <c r="BX477" s="5">
        <v>2.1179004329932162E-3</v>
      </c>
      <c r="BY477" s="8">
        <f>(Table1[[#This Row],[seagrass.sd.ssp370.2100]]/Table1[[#This Row],[seagrass.mn.ssp370.2100]])^-1</f>
        <v>277.86231578685175</v>
      </c>
      <c r="BZ477" s="8">
        <f>Table1[[#This Row],[seagrass.imp.ssp370.2100]]*Table1[[#This Row],[seagrass.mn.ssp370.2100]]</f>
        <v>163.51772680358306</v>
      </c>
      <c r="CA477" s="5">
        <v>0.56390526255694273</v>
      </c>
      <c r="CB477" s="5">
        <v>4.7124104612593018E-3</v>
      </c>
      <c r="CC477" s="8">
        <f>(Table1[[#This Row],[corals.sd.ssp370.2100]]/Table1[[#This Row],[corals.mn.ssp370.2100]])^-1</f>
        <v>119.66386782153306</v>
      </c>
      <c r="CD477" s="8">
        <f>Table1[[#This Row],[corals.weights.ssp370.2100]]*Table1[[#This Row],[corals.mn.ssp370.2100]]</f>
        <v>67.479084802480898</v>
      </c>
      <c r="CE477" s="5">
        <v>0.57209398111334309</v>
      </c>
      <c r="CF477" s="5">
        <v>0.1030909380455366</v>
      </c>
      <c r="CG477" s="12">
        <f>(Table1[[#This Row],[mangrove.sd.ssp370.2100]]/Table1[[#This Row],[mangrove.mn.ssp370.2100]])^-1</f>
        <v>5.5494109565735235</v>
      </c>
      <c r="CH477" s="17">
        <f>Table1[[#This Row],[mangrove.weights.ssp370.2100]]*Table1[[#This Row],[mangrove.mn.ssp370.2100]]</f>
        <v>3.1747846069801526</v>
      </c>
      <c r="CI477" s="9">
        <f t="shared" si="47"/>
        <v>0.58096198174882496</v>
      </c>
      <c r="CJ477" s="5"/>
      <c r="CL477" s="5"/>
      <c r="CM477" s="5"/>
      <c r="CP477" s="5"/>
      <c r="CT477" s="5"/>
    </row>
    <row r="478" spans="1:98" x14ac:dyDescent="0.25">
      <c r="A478" s="5" t="s">
        <v>521</v>
      </c>
      <c r="B478" s="5">
        <v>49.08934</v>
      </c>
      <c r="C478" s="5">
        <v>-12.571102</v>
      </c>
      <c r="E478" s="5">
        <v>0</v>
      </c>
      <c r="G478" s="5">
        <v>0</v>
      </c>
      <c r="I478" s="5">
        <v>0</v>
      </c>
      <c r="L478" s="6" t="str">
        <f>IF(Table1[[#This Row],[seagrass.mn.ssp126.2050]]="","",(Table1[[#This Row],[seagrass.sd.ssp126.2050]]/Table1[[#This Row],[seagrass.mn.ssp126.2050]])^-1)</f>
        <v/>
      </c>
      <c r="M478" s="6" t="str">
        <f>IF(Table1[[#This Row],[seagrass.weights.ssp126.2050]]="","",Table1[[#This Row],[seagrass.weights.ssp126.2050]]*Table1[[#This Row],[seagrass.mn.ssp126.2050]])</f>
        <v/>
      </c>
      <c r="P478" s="6" t="str">
        <f>IF(Table1[[#This Row],[corals.mn.ssp126.2050]]="","",(Table1[[#This Row],[corals.sd.ssp126.2050]]/Table1[[#This Row],[corals.mn.ssp126.2050]])^-1)</f>
        <v/>
      </c>
      <c r="Q478" s="6" t="str">
        <f>IF(Table1[[#This Row],[coral.weights.ssp126.2050]]="","",Table1[[#This Row],[coral.weights.ssp126.2050]]*Table1[[#This Row],[corals.mn.ssp126.2050]])</f>
        <v/>
      </c>
      <c r="T478" s="6" t="str">
        <f>IF(Table1[[#This Row],[mangrove.mn.ssp126.2050]]="","",(Table1[[#This Row],[mangrove.sd.ssp126.2050]]/Table1[[#This Row],[mangrove.mn.ssp126.2050]])^-1)</f>
        <v/>
      </c>
      <c r="U478" s="6" t="str">
        <f>IF(Table1[[#This Row],[mangrove.weights.ssp126.2050]]="","",Table1[[#This Row],[mangrove.weights.ssp126.2050]]*Table1[[#This Row],[mangrove.mn.ssp126.2050]])</f>
        <v/>
      </c>
      <c r="V478" s="7" t="e">
        <f t="shared" si="42"/>
        <v>#DIV/0!</v>
      </c>
      <c r="Y478" s="6" t="str">
        <f>IF(Table1[[#This Row],[seagrass.mn.ssp126.2100]]="", "", (Table1[[#This Row],[seagrass.sd.ssp126.2100]]/Table1[[#This Row],[seagrass.mn.ssp126.2100]])^-1)</f>
        <v/>
      </c>
      <c r="Z478" s="6" t="str">
        <f>IF(Table1[[#This Row],[seagrass.weights.ssp126.2100]]="","", Table1[[#This Row],[seagrass.weights.ssp126.2100]]*Table1[[#This Row],[seagrass.mn.ssp126.2100]])</f>
        <v/>
      </c>
      <c r="AC478" s="6" t="str">
        <f>IF(Table1[[#This Row],[corals.mn.ssp126.2100]]="","",(Table1[[#This Row],[corals.sd.ssp126.2100]]/Table1[[#This Row],[corals.mn.ssp126.2100]])^-1)</f>
        <v/>
      </c>
      <c r="AD478" s="6" t="str">
        <f>IF( Table1[[#This Row],[Coral.weights.ssp126.2100]]="","", Table1[[#This Row],[Coral.weights.ssp126.2100]]*Table1[[#This Row],[corals.mn.ssp126.2100]])</f>
        <v/>
      </c>
      <c r="AG478" s="8" t="str">
        <f>IF(Table1[[#This Row],[mangrove.mn.ssp126.2100]]="","",(Table1[[#This Row],[mangrove.sd.ssp126.2100]]/Table1[[#This Row],[mangrove.mn.ssp126.2100]])^-1)</f>
        <v/>
      </c>
      <c r="AH478" s="6" t="str">
        <f>IF(Table1[[#This Row],[mangrove.weights.ssp126.2100]]="","",Table1[[#This Row],[mangrove.weights.ssp126.2100]]*Table1[[#This Row],[mangrove.mn.ssp126.2100]])</f>
        <v/>
      </c>
      <c r="AI478" s="7" t="e">
        <f t="shared" si="43"/>
        <v>#DIV/0!</v>
      </c>
      <c r="AL478" s="6" t="str">
        <f>IF(Table1[[#This Row],[seagrass.mn.ssp245.2050]]="","",(Table1[[#This Row],[seagrass.sd.ssp245.2050]]/Table1[[#This Row],[seagrass.mn.ssp245.2050]])^-1)</f>
        <v/>
      </c>
      <c r="AM478" s="6" t="str">
        <f>IF(Table1[[#This Row],[seagrass.weights.ssp245.2050]]="","",Table1[[#This Row],[seagrass.weights.ssp245.2050]]*Table1[[#This Row],[seagrass.mn.ssp245.2050]])</f>
        <v/>
      </c>
      <c r="AS478" s="5"/>
      <c r="AT478" s="8"/>
      <c r="AU478" s="8"/>
      <c r="AV478" s="7" t="e">
        <f t="shared" si="44"/>
        <v>#DIV/0!</v>
      </c>
      <c r="AX478" s="5"/>
      <c r="AY478" s="6"/>
      <c r="AZ478" s="6"/>
      <c r="BB478" s="5"/>
      <c r="BC478" s="8"/>
      <c r="BD478" s="8"/>
      <c r="BE478" s="5"/>
      <c r="BF478" s="5"/>
      <c r="BG478" s="6"/>
      <c r="BH478" s="6"/>
      <c r="BI478" s="7" t="e">
        <f t="shared" si="45"/>
        <v>#DIV/0!</v>
      </c>
      <c r="BK478" s="5"/>
      <c r="BL478" s="6"/>
      <c r="BM478" s="6"/>
      <c r="BO478" s="5"/>
      <c r="BP478" s="6"/>
      <c r="BQ478" s="6"/>
      <c r="BR478" s="5"/>
      <c r="BS478" s="5"/>
      <c r="BT478" s="6"/>
      <c r="BU478" s="6"/>
      <c r="BV478" s="7" t="e">
        <f t="shared" si="46"/>
        <v>#DIV/0!</v>
      </c>
      <c r="BX478" s="5"/>
      <c r="BY478" s="8"/>
      <c r="BZ478" s="8"/>
      <c r="CA478" s="5"/>
      <c r="CB478" s="5"/>
      <c r="CC478" s="8"/>
      <c r="CD478" s="8"/>
      <c r="CE478" s="5"/>
      <c r="CF478" s="5"/>
      <c r="CG478" s="12"/>
      <c r="CH478" s="17"/>
      <c r="CI478" s="9" t="e">
        <f t="shared" si="47"/>
        <v>#DIV/0!</v>
      </c>
      <c r="CJ478" s="5"/>
      <c r="CL478" s="5"/>
      <c r="CM478" s="5"/>
      <c r="CP478" s="5"/>
      <c r="CT478" s="5"/>
    </row>
    <row r="479" spans="1:98" x14ac:dyDescent="0.25">
      <c r="A479" s="5" t="s">
        <v>522</v>
      </c>
      <c r="B479" s="5">
        <v>49.33934</v>
      </c>
      <c r="C479" s="5">
        <v>-12.571102</v>
      </c>
      <c r="E479" s="5">
        <v>0</v>
      </c>
      <c r="G479" s="5">
        <v>0</v>
      </c>
      <c r="H479" s="5">
        <v>250000</v>
      </c>
      <c r="I479" s="5">
        <v>1</v>
      </c>
      <c r="L479" s="6" t="str">
        <f>IF(Table1[[#This Row],[seagrass.mn.ssp126.2050]]="","",(Table1[[#This Row],[seagrass.sd.ssp126.2050]]/Table1[[#This Row],[seagrass.mn.ssp126.2050]])^-1)</f>
        <v/>
      </c>
      <c r="M479" s="6" t="str">
        <f>IF(Table1[[#This Row],[seagrass.weights.ssp126.2050]]="","",Table1[[#This Row],[seagrass.weights.ssp126.2050]]*Table1[[#This Row],[seagrass.mn.ssp126.2050]])</f>
        <v/>
      </c>
      <c r="P479" s="6" t="str">
        <f>IF(Table1[[#This Row],[corals.mn.ssp126.2050]]="","",(Table1[[#This Row],[corals.sd.ssp126.2050]]/Table1[[#This Row],[corals.mn.ssp126.2050]])^-1)</f>
        <v/>
      </c>
      <c r="Q479" s="6" t="str">
        <f>IF(Table1[[#This Row],[coral.weights.ssp126.2050]]="","",Table1[[#This Row],[coral.weights.ssp126.2050]]*Table1[[#This Row],[corals.mn.ssp126.2050]])</f>
        <v/>
      </c>
      <c r="R479" s="5">
        <v>0.52854086951614254</v>
      </c>
      <c r="S479" s="5">
        <v>0.17288077630645229</v>
      </c>
      <c r="T479" s="6">
        <f>IF(Table1[[#This Row],[mangrove.mn.ssp126.2050]]="","",(Table1[[#This Row],[mangrove.sd.ssp126.2050]]/Table1[[#This Row],[mangrove.mn.ssp126.2050]])^-1)</f>
        <v>3.0572564562021589</v>
      </c>
      <c r="U479" s="6">
        <f>IF(Table1[[#This Row],[mangrove.weights.ssp126.2050]]="","",Table1[[#This Row],[mangrove.weights.ssp126.2050]]*Table1[[#This Row],[mangrove.mn.ssp126.2050]])</f>
        <v>1.6158849856949296</v>
      </c>
      <c r="V479" s="7">
        <f t="shared" si="42"/>
        <v>0.52854086951614254</v>
      </c>
      <c r="Y479" s="6" t="str">
        <f>IF(Table1[[#This Row],[seagrass.mn.ssp126.2100]]="", "", (Table1[[#This Row],[seagrass.sd.ssp126.2100]]/Table1[[#This Row],[seagrass.mn.ssp126.2100]])^-1)</f>
        <v/>
      </c>
      <c r="Z479" s="6" t="str">
        <f>IF(Table1[[#This Row],[seagrass.weights.ssp126.2100]]="","", Table1[[#This Row],[seagrass.weights.ssp126.2100]]*Table1[[#This Row],[seagrass.mn.ssp126.2100]])</f>
        <v/>
      </c>
      <c r="AC479" s="6" t="str">
        <f>IF(Table1[[#This Row],[corals.mn.ssp126.2100]]="","",(Table1[[#This Row],[corals.sd.ssp126.2100]]/Table1[[#This Row],[corals.mn.ssp126.2100]])^-1)</f>
        <v/>
      </c>
      <c r="AD479" s="6" t="str">
        <f>IF( Table1[[#This Row],[Coral.weights.ssp126.2100]]="","", Table1[[#This Row],[Coral.weights.ssp126.2100]]*Table1[[#This Row],[corals.mn.ssp126.2100]])</f>
        <v/>
      </c>
      <c r="AE479" s="5">
        <v>0.52783321550926188</v>
      </c>
      <c r="AF479" s="5">
        <v>0.17375346947509279</v>
      </c>
      <c r="AG479" s="8">
        <f>IF(Table1[[#This Row],[mangrove.mn.ssp126.2100]]="","",(Table1[[#This Row],[mangrove.sd.ssp126.2100]]/Table1[[#This Row],[mangrove.mn.ssp126.2100]])^-1)</f>
        <v>3.0378283501551935</v>
      </c>
      <c r="AH479" s="6">
        <f>IF(Table1[[#This Row],[mangrove.weights.ssp126.2100]]="","",Table1[[#This Row],[mangrove.weights.ssp126.2100]]*Table1[[#This Row],[mangrove.mn.ssp126.2100]])</f>
        <v>1.6034667062276118</v>
      </c>
      <c r="AI479" s="7">
        <f t="shared" si="43"/>
        <v>0.52783321550926188</v>
      </c>
      <c r="AL479" s="6" t="str">
        <f>IF(Table1[[#This Row],[seagrass.mn.ssp245.2050]]="","",(Table1[[#This Row],[seagrass.sd.ssp245.2050]]/Table1[[#This Row],[seagrass.mn.ssp245.2050]])^-1)</f>
        <v/>
      </c>
      <c r="AM479" s="6" t="str">
        <f>IF(Table1[[#This Row],[seagrass.weights.ssp245.2050]]="","",Table1[[#This Row],[seagrass.weights.ssp245.2050]]*Table1[[#This Row],[seagrass.mn.ssp245.2050]])</f>
        <v/>
      </c>
      <c r="AR479" s="5">
        <v>0.54389765331078399</v>
      </c>
      <c r="AS479" s="5">
        <v>0.1754646401803274</v>
      </c>
      <c r="AT479" s="8">
        <f>(Table1[[#This Row],[mangrove.sd.ssp245.2050]]/Table1[[#This Row],[mangrove.mn.ssp245.2050]])^-1</f>
        <v>3.0997564680371665</v>
      </c>
      <c r="AU479" s="8">
        <f>Table1[[#This Row],[mangrove.mn.ssp245.2050]]*Table1[[#This Row],[mangrove.weights.ssp245.2050]]</f>
        <v>1.6859502688003392</v>
      </c>
      <c r="AV479" s="7">
        <f t="shared" si="44"/>
        <v>0.54389765331078399</v>
      </c>
      <c r="AX479" s="5"/>
      <c r="AY479" s="6"/>
      <c r="AZ479" s="6"/>
      <c r="BB479" s="5"/>
      <c r="BC479" s="8"/>
      <c r="BD479" s="8"/>
      <c r="BE479" s="5">
        <v>0.54951984523643738</v>
      </c>
      <c r="BF479" s="5">
        <v>0.17810561582669249</v>
      </c>
      <c r="BG479" s="6">
        <f>(Table1[[#This Row],[mangrove.sd.ssp245.2100]]/Table1[[#This Row],[mangrove.mn.ssp245.2100]])^-1</f>
        <v>3.085359451950989</v>
      </c>
      <c r="BH479" s="6">
        <f>Table1[[#This Row],[mangrove.weights.ssp245.2100]]*Table1[[#This Row],[mangrove.mn.ssp245.2100]]</f>
        <v>1.6954662485348868</v>
      </c>
      <c r="BI479" s="7">
        <f t="shared" si="45"/>
        <v>0.54951984523643738</v>
      </c>
      <c r="BK479" s="5"/>
      <c r="BL479" s="6"/>
      <c r="BM479" s="6"/>
      <c r="BO479" s="5"/>
      <c r="BP479" s="6"/>
      <c r="BQ479" s="6"/>
      <c r="BR479" s="5">
        <v>0.56114950899514171</v>
      </c>
      <c r="BS479" s="5">
        <v>0.18223437843904289</v>
      </c>
      <c r="BT479" s="6">
        <f>(Table1[[#This Row],[mangrove.sd.ssp370.2050]]/Table1[[#This Row],[mangrove.mn.ssp370.2050]])^-1</f>
        <v>3.0792735915240348</v>
      </c>
      <c r="BU479" s="6">
        <f>Table1[[#This Row],[mangrove.weights.ssp370.2050]]*Table1[[#This Row],[mangrove.mn.ssp370.2050]]</f>
        <v>1.7279328639454188</v>
      </c>
      <c r="BV479" s="7">
        <f t="shared" si="46"/>
        <v>0.56114950899514171</v>
      </c>
      <c r="BX479" s="5"/>
      <c r="BY479" s="8"/>
      <c r="BZ479" s="8"/>
      <c r="CA479" s="5"/>
      <c r="CB479" s="5"/>
      <c r="CC479" s="8"/>
      <c r="CD479" s="8"/>
      <c r="CE479" s="5">
        <v>0.55044152231959254</v>
      </c>
      <c r="CF479" s="5">
        <v>0.1770516791844832</v>
      </c>
      <c r="CG479" s="12">
        <f>(Table1[[#This Row],[mangrove.sd.ssp370.2100]]/Table1[[#This Row],[mangrove.mn.ssp370.2100]])^-1</f>
        <v>3.1089313857681455</v>
      </c>
      <c r="CH479" s="17">
        <f>Table1[[#This Row],[mangrove.weights.ssp370.2100]]*Table1[[#This Row],[mangrove.mn.ssp370.2100]]</f>
        <v>1.7112849247693784</v>
      </c>
      <c r="CI479" s="9">
        <f t="shared" si="47"/>
        <v>0.55044152231959254</v>
      </c>
      <c r="CJ479" s="5"/>
      <c r="CL479" s="5"/>
      <c r="CM479" s="5"/>
      <c r="CP479" s="5"/>
      <c r="CT479" s="5"/>
    </row>
    <row r="480" spans="1:98" x14ac:dyDescent="0.25">
      <c r="A480" s="5" t="s">
        <v>523</v>
      </c>
      <c r="B480" s="5">
        <v>49.58934</v>
      </c>
      <c r="C480" s="5">
        <v>-12.571102</v>
      </c>
      <c r="D480" s="5">
        <v>18140000</v>
      </c>
      <c r="E480" s="5">
        <v>1</v>
      </c>
      <c r="F480" s="5">
        <v>25120000</v>
      </c>
      <c r="G480" s="5">
        <v>1</v>
      </c>
      <c r="H480" s="5">
        <v>33240000</v>
      </c>
      <c r="I480" s="5">
        <v>1</v>
      </c>
      <c r="J480" s="5">
        <v>0.27323476070001912</v>
      </c>
      <c r="K480" s="5">
        <v>0.28864525760722087</v>
      </c>
      <c r="L480" s="6">
        <f>IF(Table1[[#This Row],[seagrass.mn.ssp126.2050]]="","",(Table1[[#This Row],[seagrass.sd.ssp126.2050]]/Table1[[#This Row],[seagrass.mn.ssp126.2050]])^-1)</f>
        <v>0.94661094717110561</v>
      </c>
      <c r="M480" s="6">
        <f>IF(Table1[[#This Row],[seagrass.weights.ssp126.2050]]="","",Table1[[#This Row],[seagrass.weights.ssp126.2050]]*Table1[[#This Row],[seagrass.mn.ssp126.2050]])</f>
        <v>0.25864701562631548</v>
      </c>
      <c r="N480" s="5">
        <v>0.25975487310704848</v>
      </c>
      <c r="O480" s="5">
        <v>0.2707778394648358</v>
      </c>
      <c r="P480" s="6">
        <f>IF(Table1[[#This Row],[corals.mn.ssp126.2050]]="","",(Table1[[#This Row],[corals.sd.ssp126.2050]]/Table1[[#This Row],[corals.mn.ssp126.2050]])^-1)</f>
        <v>0.95929147533057713</v>
      </c>
      <c r="Q480" s="6">
        <f>IF(Table1[[#This Row],[coral.weights.ssp126.2050]]="","",Table1[[#This Row],[coral.weights.ssp126.2050]]*Table1[[#This Row],[corals.mn.ssp126.2050]])</f>
        <v>0.2491806354471674</v>
      </c>
      <c r="R480" s="5">
        <v>0.56147712312722853</v>
      </c>
      <c r="S480" s="5">
        <v>0.23160373817921431</v>
      </c>
      <c r="T480" s="6">
        <f>IF(Table1[[#This Row],[mangrove.mn.ssp126.2050]]="","",(Table1[[#This Row],[mangrove.sd.ssp126.2050]]/Table1[[#This Row],[mangrove.mn.ssp126.2050]])^-1)</f>
        <v>2.4243007800364564</v>
      </c>
      <c r="U480" s="6">
        <f>IF(Table1[[#This Row],[mangrove.weights.ssp126.2050]]="","",Table1[[#This Row],[mangrove.weights.ssp126.2050]]*Table1[[#This Row],[mangrove.mn.ssp126.2050]])</f>
        <v>1.3611894275699656</v>
      </c>
      <c r="V480" s="7">
        <f t="shared" si="42"/>
        <v>0.43162341147129724</v>
      </c>
      <c r="W480" s="5">
        <v>0.27857826826090681</v>
      </c>
      <c r="X480" s="5">
        <v>0.29620211847047151</v>
      </c>
      <c r="Y480" s="6">
        <f>IF(Table1[[#This Row],[seagrass.mn.ssp126.2100]]="", "", (Table1[[#This Row],[seagrass.sd.ssp126.2100]]/Table1[[#This Row],[seagrass.mn.ssp126.2100]])^-1)</f>
        <v>0.94050059364676142</v>
      </c>
      <c r="Z480" s="6">
        <f>IF(Table1[[#This Row],[seagrass.weights.ssp126.2100]]="","", Table1[[#This Row],[seagrass.weights.ssp126.2100]]*Table1[[#This Row],[seagrass.mn.ssp126.2100]])</f>
        <v>0.26200302667646963</v>
      </c>
      <c r="AA480" s="5">
        <v>0.2616967953703398</v>
      </c>
      <c r="AB480" s="5">
        <v>0.27352413226665662</v>
      </c>
      <c r="AC480" s="6">
        <f>IF(Table1[[#This Row],[corals.mn.ssp126.2100]]="","",(Table1[[#This Row],[corals.sd.ssp126.2100]]/Table1[[#This Row],[corals.mn.ssp126.2100]])^-1)</f>
        <v>0.95675943910942962</v>
      </c>
      <c r="AD480" s="6">
        <f>IF( Table1[[#This Row],[Coral.weights.ssp126.2100]]="","", Table1[[#This Row],[Coral.weights.ssp126.2100]]*Table1[[#This Row],[corals.mn.ssp126.2100]])</f>
        <v>0.25038087915526147</v>
      </c>
      <c r="AE480" s="5">
        <v>0.54605008268911248</v>
      </c>
      <c r="AF480" s="5">
        <v>0.2169472787004473</v>
      </c>
      <c r="AG480" s="8">
        <f>IF(Table1[[#This Row],[mangrove.mn.ssp126.2100]]="","",(Table1[[#This Row],[mangrove.sd.ssp126.2100]]/Table1[[#This Row],[mangrove.mn.ssp126.2100]])^-1)</f>
        <v>2.5169713395809774</v>
      </c>
      <c r="AH480" s="6">
        <f>IF(Table1[[#This Row],[mangrove.weights.ssp126.2100]]="","",Table1[[#This Row],[mangrove.weights.ssp126.2100]]*Table1[[#This Row],[mangrove.mn.ssp126.2100]])</f>
        <v>1.3743924081043188</v>
      </c>
      <c r="AI480" s="7">
        <f t="shared" si="43"/>
        <v>0.42743031680667737</v>
      </c>
      <c r="AJ480" s="5">
        <v>0.25965852863197852</v>
      </c>
      <c r="AK480" s="5">
        <v>0.26944556609067333</v>
      </c>
      <c r="AL480" s="6">
        <f>IF(Table1[[#This Row],[seagrass.mn.ssp245.2050]]="","",(Table1[[#This Row],[seagrass.sd.ssp245.2050]]/Table1[[#This Row],[seagrass.mn.ssp245.2050]])^-1)</f>
        <v>0.96367712558535368</v>
      </c>
      <c r="AM480" s="6">
        <f>IF(Table1[[#This Row],[seagrass.weights.ssp245.2050]]="","",Table1[[#This Row],[seagrass.weights.ssp245.2050]]*Table1[[#This Row],[seagrass.mn.ssp245.2050]])</f>
        <v>0.25022698450578734</v>
      </c>
      <c r="AN480" s="5">
        <v>0.2485029981339458</v>
      </c>
      <c r="AO480" s="5">
        <v>0.25486528527574748</v>
      </c>
      <c r="AP480" s="6">
        <f>(Table1[[#This Row],[corals.sd.ssp245.2050]]/Table1[[#This Row],[corals.mn.ssp245.2050]])^-1</f>
        <v>0.97503666639056752</v>
      </c>
      <c r="AQ480" s="6">
        <f>Table1[[#This Row],[coral.weights.ssp245.2050]]*Table1[[#This Row],[corals.mn.ssp245.2050]]</f>
        <v>0.24229953488858394</v>
      </c>
      <c r="AR480" s="5">
        <v>0.45467719692460018</v>
      </c>
      <c r="AS480" s="5">
        <v>0.21773986796300621</v>
      </c>
      <c r="AT480" s="8">
        <f>(Table1[[#This Row],[mangrove.sd.ssp245.2050]]/Table1[[#This Row],[mangrove.mn.ssp245.2050]])^-1</f>
        <v>2.0881669543487065</v>
      </c>
      <c r="AU480" s="8">
        <f>Table1[[#This Row],[mangrove.mn.ssp245.2050]]*Table1[[#This Row],[mangrove.weights.ssp245.2050]]</f>
        <v>0.94944189751384944</v>
      </c>
      <c r="AV480" s="7">
        <f t="shared" si="44"/>
        <v>0.35808570150092456</v>
      </c>
      <c r="AW480" s="5">
        <v>0.2393386009767508</v>
      </c>
      <c r="AX480" s="5">
        <v>0.33847589550072338</v>
      </c>
      <c r="AY480" s="6">
        <f>(Table1[[#This Row],[seagrass.sd.ssp245.2100]]/Table1[[#This Row],[seagrass.mn.ssp245.2100]])^-1</f>
        <v>0.70710678118654768</v>
      </c>
      <c r="AZ480" s="6">
        <f>Table1[[#This Row],[seagrass.weights.ssp245.2100]]*Table1[[#This Row],[seagrass.mn.ssp245.2100]]</f>
        <v>0.16923794775036177</v>
      </c>
      <c r="BA480" s="5">
        <v>0.24990274507575241</v>
      </c>
      <c r="BB480" s="5">
        <v>0.29384869879192271</v>
      </c>
      <c r="BC480" s="8">
        <f>(Table1[[#This Row],[corals.sd.ssp245.2100]]/Table1[[#This Row],[corals.mn.ssp245.2100]])^-1</f>
        <v>0.85044700249876259</v>
      </c>
      <c r="BD480" s="8">
        <f>Table1[[#This Row],[corals.weights.ssp245.2100]]*Table1[[#This Row],[corals.mn.ssp245.2100]]</f>
        <v>0.21252904046588605</v>
      </c>
      <c r="BE480" s="5">
        <v>0.44956415963667162</v>
      </c>
      <c r="BF480" s="5">
        <v>0.22259458683257599</v>
      </c>
      <c r="BG480" s="6">
        <f>(Table1[[#This Row],[mangrove.sd.ssp245.2100]]/Table1[[#This Row],[mangrove.mn.ssp245.2100]])^-1</f>
        <v>2.0196545029857815</v>
      </c>
      <c r="BH480" s="6">
        <f>Table1[[#This Row],[mangrove.weights.ssp245.2100]]*Table1[[#This Row],[mangrove.mn.ssp245.2100]]</f>
        <v>0.9079642793912226</v>
      </c>
      <c r="BI480" s="7">
        <f t="shared" si="45"/>
        <v>0.36054128366332261</v>
      </c>
      <c r="BJ480" s="5">
        <v>0.50203002269619157</v>
      </c>
      <c r="BK480" s="5">
        <v>4.8234718479197677E-2</v>
      </c>
      <c r="BL480" s="6">
        <f>(Table1[[#This Row],[seagrass.sd.ssp370.2050]]/Table1[[#This Row],[seagrass.mn.ssp370.2050]])^-1</f>
        <v>10.408063704418705</v>
      </c>
      <c r="BM480" s="6">
        <f>Table1[[#This Row],[seagrass.mn.ssp370.2050]]*Table1[[#This Row],[seagrass.weights.ssp370.2050]]</f>
        <v>5.2251604577527297</v>
      </c>
      <c r="BN480" s="5">
        <v>0.50630082541666022</v>
      </c>
      <c r="BO480" s="5">
        <v>2.9288123640004021E-2</v>
      </c>
      <c r="BP480" s="6">
        <f>(Table1[[#This Row],[corals.sd.ssp370.2050]]/Table1[[#This Row],[corals.mn.ssp370.2050]])^-1</f>
        <v>17.286898663768095</v>
      </c>
      <c r="BQ480" s="6">
        <f>Table1[[#This Row],[corals.weights.ssp370.2050]]*Table1[[#This Row],[corals.mn.ssp370.2050]]</f>
        <v>8.7523710623599467</v>
      </c>
      <c r="BR480" s="5">
        <v>0.47531394868734872</v>
      </c>
      <c r="BS480" s="5">
        <v>0.20773214953829069</v>
      </c>
      <c r="BT480" s="6">
        <f>(Table1[[#This Row],[mangrove.sd.ssp370.2050]]/Table1[[#This Row],[mangrove.mn.ssp370.2050]])^-1</f>
        <v>2.2881097112016135</v>
      </c>
      <c r="BU480" s="6">
        <f>Table1[[#This Row],[mangrove.weights.ssp370.2050]]*Table1[[#This Row],[mangrove.mn.ssp370.2050]]</f>
        <v>1.087570461861108</v>
      </c>
      <c r="BV480" s="7">
        <f t="shared" si="46"/>
        <v>0.5024535825443367</v>
      </c>
      <c r="BW480" s="5">
        <v>0.50203002269619157</v>
      </c>
      <c r="BX480" s="5">
        <v>4.8234718479197677E-2</v>
      </c>
      <c r="BY480" s="8">
        <f>(Table1[[#This Row],[seagrass.sd.ssp370.2100]]/Table1[[#This Row],[seagrass.mn.ssp370.2100]])^-1</f>
        <v>10.408063704418705</v>
      </c>
      <c r="BZ480" s="8">
        <f>Table1[[#This Row],[seagrass.imp.ssp370.2100]]*Table1[[#This Row],[seagrass.mn.ssp370.2100]]</f>
        <v>5.2251604577527297</v>
      </c>
      <c r="CA480" s="5">
        <v>0.50630082541666022</v>
      </c>
      <c r="CB480" s="5">
        <v>2.9288123640004021E-2</v>
      </c>
      <c r="CC480" s="8">
        <f>(Table1[[#This Row],[corals.sd.ssp370.2100]]/Table1[[#This Row],[corals.mn.ssp370.2100]])^-1</f>
        <v>17.286898663768095</v>
      </c>
      <c r="CD480" s="8">
        <f>Table1[[#This Row],[corals.weights.ssp370.2100]]*Table1[[#This Row],[corals.mn.ssp370.2100]]</f>
        <v>8.7523710623599467</v>
      </c>
      <c r="CE480" s="5">
        <v>0.45481555267094709</v>
      </c>
      <c r="CF480" s="5">
        <v>0.22454402975912541</v>
      </c>
      <c r="CG480" s="12">
        <f>(Table1[[#This Row],[mangrove.sd.ssp370.2100]]/Table1[[#This Row],[mangrove.mn.ssp370.2100]])^-1</f>
        <v>2.0255072163746251</v>
      </c>
      <c r="CH480" s="17">
        <f>Table1[[#This Row],[mangrove.weights.ssp370.2100]]*Table1[[#This Row],[mangrove.mn.ssp370.2100]]</f>
        <v>0.92123218405441665</v>
      </c>
      <c r="CI480" s="9">
        <f t="shared" si="47"/>
        <v>0.50129637628291024</v>
      </c>
      <c r="CJ480" s="5"/>
      <c r="CL480" s="5"/>
      <c r="CM480" s="5"/>
      <c r="CP480" s="5"/>
      <c r="CT480" s="5"/>
    </row>
    <row r="481" spans="1:98" x14ac:dyDescent="0.25">
      <c r="A481" s="5" t="s">
        <v>524</v>
      </c>
      <c r="B481" s="5">
        <v>49.83934</v>
      </c>
      <c r="C481" s="5">
        <v>-12.571102</v>
      </c>
      <c r="E481" s="5">
        <v>0</v>
      </c>
      <c r="G481" s="5">
        <v>0</v>
      </c>
      <c r="I481" s="5">
        <v>0</v>
      </c>
      <c r="L481" s="6" t="str">
        <f>IF(Table1[[#This Row],[seagrass.mn.ssp126.2050]]="","",(Table1[[#This Row],[seagrass.sd.ssp126.2050]]/Table1[[#This Row],[seagrass.mn.ssp126.2050]])^-1)</f>
        <v/>
      </c>
      <c r="M481" s="6" t="str">
        <f>IF(Table1[[#This Row],[seagrass.weights.ssp126.2050]]="","",Table1[[#This Row],[seagrass.weights.ssp126.2050]]*Table1[[#This Row],[seagrass.mn.ssp126.2050]])</f>
        <v/>
      </c>
      <c r="P481" s="6" t="str">
        <f>IF(Table1[[#This Row],[corals.mn.ssp126.2050]]="","",(Table1[[#This Row],[corals.sd.ssp126.2050]]/Table1[[#This Row],[corals.mn.ssp126.2050]])^-1)</f>
        <v/>
      </c>
      <c r="Q481" s="6" t="str">
        <f>IF(Table1[[#This Row],[coral.weights.ssp126.2050]]="","",Table1[[#This Row],[coral.weights.ssp126.2050]]*Table1[[#This Row],[corals.mn.ssp126.2050]])</f>
        <v/>
      </c>
      <c r="T481" s="6" t="str">
        <f>IF(Table1[[#This Row],[mangrove.mn.ssp126.2050]]="","",(Table1[[#This Row],[mangrove.sd.ssp126.2050]]/Table1[[#This Row],[mangrove.mn.ssp126.2050]])^-1)</f>
        <v/>
      </c>
      <c r="U481" s="6" t="str">
        <f>IF(Table1[[#This Row],[mangrove.weights.ssp126.2050]]="","",Table1[[#This Row],[mangrove.weights.ssp126.2050]]*Table1[[#This Row],[mangrove.mn.ssp126.2050]])</f>
        <v/>
      </c>
      <c r="V481" s="7" t="e">
        <f t="shared" si="42"/>
        <v>#DIV/0!</v>
      </c>
      <c r="Y481" s="6" t="str">
        <f>IF(Table1[[#This Row],[seagrass.mn.ssp126.2100]]="", "", (Table1[[#This Row],[seagrass.sd.ssp126.2100]]/Table1[[#This Row],[seagrass.mn.ssp126.2100]])^-1)</f>
        <v/>
      </c>
      <c r="Z481" s="6" t="str">
        <f>IF(Table1[[#This Row],[seagrass.weights.ssp126.2100]]="","", Table1[[#This Row],[seagrass.weights.ssp126.2100]]*Table1[[#This Row],[seagrass.mn.ssp126.2100]])</f>
        <v/>
      </c>
      <c r="AC481" s="6" t="str">
        <f>IF(Table1[[#This Row],[corals.mn.ssp126.2100]]="","",(Table1[[#This Row],[corals.sd.ssp126.2100]]/Table1[[#This Row],[corals.mn.ssp126.2100]])^-1)</f>
        <v/>
      </c>
      <c r="AD481" s="6" t="str">
        <f>IF( Table1[[#This Row],[Coral.weights.ssp126.2100]]="","", Table1[[#This Row],[Coral.weights.ssp126.2100]]*Table1[[#This Row],[corals.mn.ssp126.2100]])</f>
        <v/>
      </c>
      <c r="AG481" s="8" t="str">
        <f>IF(Table1[[#This Row],[mangrove.mn.ssp126.2100]]="","",(Table1[[#This Row],[mangrove.sd.ssp126.2100]]/Table1[[#This Row],[mangrove.mn.ssp126.2100]])^-1)</f>
        <v/>
      </c>
      <c r="AH481" s="6" t="str">
        <f>IF(Table1[[#This Row],[mangrove.weights.ssp126.2100]]="","",Table1[[#This Row],[mangrove.weights.ssp126.2100]]*Table1[[#This Row],[mangrove.mn.ssp126.2100]])</f>
        <v/>
      </c>
      <c r="AI481" s="7" t="e">
        <f t="shared" si="43"/>
        <v>#DIV/0!</v>
      </c>
      <c r="AL481" s="6" t="str">
        <f>IF(Table1[[#This Row],[seagrass.mn.ssp245.2050]]="","",(Table1[[#This Row],[seagrass.sd.ssp245.2050]]/Table1[[#This Row],[seagrass.mn.ssp245.2050]])^-1)</f>
        <v/>
      </c>
      <c r="AM481" s="6" t="str">
        <f>IF(Table1[[#This Row],[seagrass.weights.ssp245.2050]]="","",Table1[[#This Row],[seagrass.weights.ssp245.2050]]*Table1[[#This Row],[seagrass.mn.ssp245.2050]])</f>
        <v/>
      </c>
      <c r="AS481" s="5"/>
      <c r="AT481" s="8"/>
      <c r="AU481" s="8"/>
      <c r="AV481" s="7" t="e">
        <f t="shared" si="44"/>
        <v>#DIV/0!</v>
      </c>
      <c r="AX481" s="5"/>
      <c r="AY481" s="6"/>
      <c r="AZ481" s="6"/>
      <c r="BB481" s="5"/>
      <c r="BC481" s="8"/>
      <c r="BD481" s="8"/>
      <c r="BE481" s="5"/>
      <c r="BF481" s="5"/>
      <c r="BG481" s="6"/>
      <c r="BH481" s="6"/>
      <c r="BI481" s="7" t="e">
        <f t="shared" si="45"/>
        <v>#DIV/0!</v>
      </c>
      <c r="BK481" s="5"/>
      <c r="BL481" s="6"/>
      <c r="BM481" s="6"/>
      <c r="BO481" s="5"/>
      <c r="BP481" s="6"/>
      <c r="BQ481" s="6"/>
      <c r="BR481" s="5"/>
      <c r="BS481" s="5"/>
      <c r="BT481" s="6"/>
      <c r="BU481" s="6"/>
      <c r="BV481" s="7" t="e">
        <f t="shared" si="46"/>
        <v>#DIV/0!</v>
      </c>
      <c r="BX481" s="5"/>
      <c r="BY481" s="8"/>
      <c r="BZ481" s="8"/>
      <c r="CA481" s="5"/>
      <c r="CB481" s="5"/>
      <c r="CC481" s="8"/>
      <c r="CD481" s="8"/>
      <c r="CE481" s="5"/>
      <c r="CF481" s="5"/>
      <c r="CG481" s="12"/>
      <c r="CH481" s="17"/>
      <c r="CI481" s="9" t="e">
        <f t="shared" si="47"/>
        <v>#DIV/0!</v>
      </c>
      <c r="CJ481" s="5"/>
      <c r="CL481" s="5"/>
      <c r="CM481" s="5"/>
      <c r="CP481" s="5"/>
      <c r="CT481" s="5"/>
    </row>
    <row r="482" spans="1:98" x14ac:dyDescent="0.25">
      <c r="A482" s="5" t="s">
        <v>525</v>
      </c>
      <c r="B482" s="5">
        <v>50.08934</v>
      </c>
      <c r="C482" s="5">
        <v>-12.571102</v>
      </c>
      <c r="E482" s="5">
        <v>0</v>
      </c>
      <c r="G482" s="5">
        <v>0</v>
      </c>
      <c r="I482" s="5">
        <v>0</v>
      </c>
      <c r="L482" s="6" t="str">
        <f>IF(Table1[[#This Row],[seagrass.mn.ssp126.2050]]="","",(Table1[[#This Row],[seagrass.sd.ssp126.2050]]/Table1[[#This Row],[seagrass.mn.ssp126.2050]])^-1)</f>
        <v/>
      </c>
      <c r="M482" s="6" t="str">
        <f>IF(Table1[[#This Row],[seagrass.weights.ssp126.2050]]="","",Table1[[#This Row],[seagrass.weights.ssp126.2050]]*Table1[[#This Row],[seagrass.mn.ssp126.2050]])</f>
        <v/>
      </c>
      <c r="P482" s="6" t="str">
        <f>IF(Table1[[#This Row],[corals.mn.ssp126.2050]]="","",(Table1[[#This Row],[corals.sd.ssp126.2050]]/Table1[[#This Row],[corals.mn.ssp126.2050]])^-1)</f>
        <v/>
      </c>
      <c r="Q482" s="6" t="str">
        <f>IF(Table1[[#This Row],[coral.weights.ssp126.2050]]="","",Table1[[#This Row],[coral.weights.ssp126.2050]]*Table1[[#This Row],[corals.mn.ssp126.2050]])</f>
        <v/>
      </c>
      <c r="T482" s="6" t="str">
        <f>IF(Table1[[#This Row],[mangrove.mn.ssp126.2050]]="","",(Table1[[#This Row],[mangrove.sd.ssp126.2050]]/Table1[[#This Row],[mangrove.mn.ssp126.2050]])^-1)</f>
        <v/>
      </c>
      <c r="U482" s="6" t="str">
        <f>IF(Table1[[#This Row],[mangrove.weights.ssp126.2050]]="","",Table1[[#This Row],[mangrove.weights.ssp126.2050]]*Table1[[#This Row],[mangrove.mn.ssp126.2050]])</f>
        <v/>
      </c>
      <c r="V482" s="7" t="e">
        <f t="shared" si="42"/>
        <v>#DIV/0!</v>
      </c>
      <c r="Y482" s="6" t="str">
        <f>IF(Table1[[#This Row],[seagrass.mn.ssp126.2100]]="", "", (Table1[[#This Row],[seagrass.sd.ssp126.2100]]/Table1[[#This Row],[seagrass.mn.ssp126.2100]])^-1)</f>
        <v/>
      </c>
      <c r="Z482" s="6" t="str">
        <f>IF(Table1[[#This Row],[seagrass.weights.ssp126.2100]]="","", Table1[[#This Row],[seagrass.weights.ssp126.2100]]*Table1[[#This Row],[seagrass.mn.ssp126.2100]])</f>
        <v/>
      </c>
      <c r="AC482" s="6" t="str">
        <f>IF(Table1[[#This Row],[corals.mn.ssp126.2100]]="","",(Table1[[#This Row],[corals.sd.ssp126.2100]]/Table1[[#This Row],[corals.mn.ssp126.2100]])^-1)</f>
        <v/>
      </c>
      <c r="AD482" s="6" t="str">
        <f>IF( Table1[[#This Row],[Coral.weights.ssp126.2100]]="","", Table1[[#This Row],[Coral.weights.ssp126.2100]]*Table1[[#This Row],[corals.mn.ssp126.2100]])</f>
        <v/>
      </c>
      <c r="AG482" s="8" t="str">
        <f>IF(Table1[[#This Row],[mangrove.mn.ssp126.2100]]="","",(Table1[[#This Row],[mangrove.sd.ssp126.2100]]/Table1[[#This Row],[mangrove.mn.ssp126.2100]])^-1)</f>
        <v/>
      </c>
      <c r="AH482" s="6" t="str">
        <f>IF(Table1[[#This Row],[mangrove.weights.ssp126.2100]]="","",Table1[[#This Row],[mangrove.weights.ssp126.2100]]*Table1[[#This Row],[mangrove.mn.ssp126.2100]])</f>
        <v/>
      </c>
      <c r="AI482" s="7" t="e">
        <f t="shared" si="43"/>
        <v>#DIV/0!</v>
      </c>
      <c r="AL482" s="6" t="str">
        <f>IF(Table1[[#This Row],[seagrass.mn.ssp245.2050]]="","",(Table1[[#This Row],[seagrass.sd.ssp245.2050]]/Table1[[#This Row],[seagrass.mn.ssp245.2050]])^-1)</f>
        <v/>
      </c>
      <c r="AM482" s="6" t="str">
        <f>IF(Table1[[#This Row],[seagrass.weights.ssp245.2050]]="","",Table1[[#This Row],[seagrass.weights.ssp245.2050]]*Table1[[#This Row],[seagrass.mn.ssp245.2050]])</f>
        <v/>
      </c>
      <c r="AS482" s="5"/>
      <c r="AT482" s="8"/>
      <c r="AU482" s="8"/>
      <c r="AV482" s="7" t="e">
        <f t="shared" si="44"/>
        <v>#DIV/0!</v>
      </c>
      <c r="AX482" s="5"/>
      <c r="AY482" s="6"/>
      <c r="AZ482" s="6"/>
      <c r="BB482" s="5"/>
      <c r="BC482" s="8"/>
      <c r="BD482" s="8"/>
      <c r="BE482" s="5"/>
      <c r="BF482" s="5"/>
      <c r="BG482" s="6"/>
      <c r="BH482" s="6"/>
      <c r="BI482" s="7" t="e">
        <f t="shared" si="45"/>
        <v>#DIV/0!</v>
      </c>
      <c r="BK482" s="5"/>
      <c r="BL482" s="6"/>
      <c r="BM482" s="6"/>
      <c r="BO482" s="5"/>
      <c r="BP482" s="6"/>
      <c r="BQ482" s="6"/>
      <c r="BR482" s="5"/>
      <c r="BS482" s="5"/>
      <c r="BT482" s="6"/>
      <c r="BU482" s="6"/>
      <c r="BV482" s="7" t="e">
        <f t="shared" si="46"/>
        <v>#DIV/0!</v>
      </c>
      <c r="BX482" s="5"/>
      <c r="BY482" s="8"/>
      <c r="BZ482" s="8"/>
      <c r="CA482" s="5"/>
      <c r="CB482" s="5"/>
      <c r="CC482" s="8"/>
      <c r="CD482" s="8"/>
      <c r="CE482" s="5"/>
      <c r="CF482" s="5"/>
      <c r="CG482" s="12"/>
      <c r="CH482" s="17"/>
      <c r="CI482" s="9" t="e">
        <f t="shared" si="47"/>
        <v>#DIV/0!</v>
      </c>
      <c r="CJ482" s="5"/>
      <c r="CL482" s="5"/>
      <c r="CM482" s="5"/>
      <c r="CP482" s="5"/>
      <c r="CT482" s="5"/>
    </row>
    <row r="483" spans="1:98" x14ac:dyDescent="0.25">
      <c r="A483" s="5" t="s">
        <v>526</v>
      </c>
      <c r="B483" s="5">
        <v>40.33934</v>
      </c>
      <c r="C483" s="5">
        <v>-12.571102</v>
      </c>
      <c r="E483" s="5">
        <v>0</v>
      </c>
      <c r="G483" s="5">
        <v>0</v>
      </c>
      <c r="H483" s="5">
        <v>4470000</v>
      </c>
      <c r="I483" s="5">
        <v>1</v>
      </c>
      <c r="L483" s="6" t="str">
        <f>IF(Table1[[#This Row],[seagrass.mn.ssp126.2050]]="","",(Table1[[#This Row],[seagrass.sd.ssp126.2050]]/Table1[[#This Row],[seagrass.mn.ssp126.2050]])^-1)</f>
        <v/>
      </c>
      <c r="M483" s="6" t="str">
        <f>IF(Table1[[#This Row],[seagrass.weights.ssp126.2050]]="","",Table1[[#This Row],[seagrass.weights.ssp126.2050]]*Table1[[#This Row],[seagrass.mn.ssp126.2050]])</f>
        <v/>
      </c>
      <c r="P483" s="6" t="str">
        <f>IF(Table1[[#This Row],[corals.mn.ssp126.2050]]="","",(Table1[[#This Row],[corals.sd.ssp126.2050]]/Table1[[#This Row],[corals.mn.ssp126.2050]])^-1)</f>
        <v/>
      </c>
      <c r="Q483" s="6" t="str">
        <f>IF(Table1[[#This Row],[coral.weights.ssp126.2050]]="","",Table1[[#This Row],[coral.weights.ssp126.2050]]*Table1[[#This Row],[corals.mn.ssp126.2050]])</f>
        <v/>
      </c>
      <c r="R483" s="5">
        <v>0.44498952116673091</v>
      </c>
      <c r="S483" s="5">
        <v>3.2117307536183651E-2</v>
      </c>
      <c r="T483" s="6">
        <f>IF(Table1[[#This Row],[mangrove.mn.ssp126.2050]]="","",(Table1[[#This Row],[mangrove.sd.ssp126.2050]]/Table1[[#This Row],[mangrove.mn.ssp126.2050]])^-1)</f>
        <v>13.855131556884139</v>
      </c>
      <c r="U483" s="6">
        <f>IF(Table1[[#This Row],[mangrove.weights.ssp126.2050]]="","",Table1[[#This Row],[mangrove.weights.ssp126.2050]]*Table1[[#This Row],[mangrove.mn.ssp126.2050]])</f>
        <v>6.1653883571999355</v>
      </c>
      <c r="V483" s="7">
        <f t="shared" si="42"/>
        <v>0.44498952116673091</v>
      </c>
      <c r="Y483" s="6" t="str">
        <f>IF(Table1[[#This Row],[seagrass.mn.ssp126.2100]]="", "", (Table1[[#This Row],[seagrass.sd.ssp126.2100]]/Table1[[#This Row],[seagrass.mn.ssp126.2100]])^-1)</f>
        <v/>
      </c>
      <c r="Z483" s="6" t="str">
        <f>IF(Table1[[#This Row],[seagrass.weights.ssp126.2100]]="","", Table1[[#This Row],[seagrass.weights.ssp126.2100]]*Table1[[#This Row],[seagrass.mn.ssp126.2100]])</f>
        <v/>
      </c>
      <c r="AC483" s="6" t="str">
        <f>IF(Table1[[#This Row],[corals.mn.ssp126.2100]]="","",(Table1[[#This Row],[corals.sd.ssp126.2100]]/Table1[[#This Row],[corals.mn.ssp126.2100]])^-1)</f>
        <v/>
      </c>
      <c r="AD483" s="6" t="str">
        <f>IF( Table1[[#This Row],[Coral.weights.ssp126.2100]]="","", Table1[[#This Row],[Coral.weights.ssp126.2100]]*Table1[[#This Row],[corals.mn.ssp126.2100]])</f>
        <v/>
      </c>
      <c r="AE483" s="5">
        <v>0.45106478784781417</v>
      </c>
      <c r="AF483" s="5">
        <v>3.517971286165672E-2</v>
      </c>
      <c r="AG483" s="8">
        <f>IF(Table1[[#This Row],[mangrove.mn.ssp126.2100]]="","",(Table1[[#This Row],[mangrove.sd.ssp126.2100]]/Table1[[#This Row],[mangrove.mn.ssp126.2100]])^-1)</f>
        <v>12.821730229056001</v>
      </c>
      <c r="AH483" s="6">
        <f>IF(Table1[[#This Row],[mangrove.weights.ssp126.2100]]="","",Table1[[#This Row],[mangrove.weights.ssp126.2100]]*Table1[[#This Row],[mangrove.mn.ssp126.2100]])</f>
        <v>5.7834310256110513</v>
      </c>
      <c r="AI483" s="7">
        <f t="shared" si="43"/>
        <v>0.45106478784781417</v>
      </c>
      <c r="AL483" s="6" t="str">
        <f>IF(Table1[[#This Row],[seagrass.mn.ssp245.2050]]="","",(Table1[[#This Row],[seagrass.sd.ssp245.2050]]/Table1[[#This Row],[seagrass.mn.ssp245.2050]])^-1)</f>
        <v/>
      </c>
      <c r="AM483" s="6" t="str">
        <f>IF(Table1[[#This Row],[seagrass.weights.ssp245.2050]]="","",Table1[[#This Row],[seagrass.weights.ssp245.2050]]*Table1[[#This Row],[seagrass.mn.ssp245.2050]])</f>
        <v/>
      </c>
      <c r="AR483" s="5">
        <v>0.44565645822072569</v>
      </c>
      <c r="AS483" s="5">
        <v>1.839580955140337E-2</v>
      </c>
      <c r="AT483" s="8">
        <f>(Table1[[#This Row],[mangrove.sd.ssp245.2050]]/Table1[[#This Row],[mangrove.mn.ssp245.2050]])^-1</f>
        <v>24.225976952817913</v>
      </c>
      <c r="AU483" s="8">
        <f>Table1[[#This Row],[mangrove.mn.ssp245.2050]]*Table1[[#This Row],[mangrove.weights.ssp245.2050]]</f>
        <v>10.79646308572976</v>
      </c>
      <c r="AV483" s="7">
        <f t="shared" si="44"/>
        <v>0.44565645822072569</v>
      </c>
      <c r="AX483" s="5"/>
      <c r="AY483" s="6"/>
      <c r="AZ483" s="6"/>
      <c r="BB483" s="5"/>
      <c r="BC483" s="8"/>
      <c r="BD483" s="8"/>
      <c r="BE483" s="5">
        <v>0.44368838165360669</v>
      </c>
      <c r="BF483" s="5">
        <v>3.3676106886825943E-2</v>
      </c>
      <c r="BG483" s="6">
        <f>(Table1[[#This Row],[mangrove.sd.ssp245.2100]]/Table1[[#This Row],[mangrove.mn.ssp245.2100]])^-1</f>
        <v>13.175168470176613</v>
      </c>
      <c r="BH483" s="6">
        <f>Table1[[#This Row],[mangrove.weights.ssp245.2100]]*Table1[[#This Row],[mangrove.mn.ssp245.2100]]</f>
        <v>5.8456691765462869</v>
      </c>
      <c r="BI483" s="7">
        <f t="shared" si="45"/>
        <v>0.44368838165360669</v>
      </c>
      <c r="BK483" s="5"/>
      <c r="BL483" s="6"/>
      <c r="BM483" s="6"/>
      <c r="BO483" s="5"/>
      <c r="BP483" s="6"/>
      <c r="BQ483" s="6"/>
      <c r="BR483" s="5">
        <v>0.43902248675861782</v>
      </c>
      <c r="BS483" s="5">
        <v>4.8068914655843703E-2</v>
      </c>
      <c r="BT483" s="6">
        <f>(Table1[[#This Row],[mangrove.sd.ssp370.2050]]/Table1[[#This Row],[mangrove.mn.ssp370.2050]])^-1</f>
        <v>9.1331890869985806</v>
      </c>
      <c r="BU483" s="6">
        <f>Table1[[#This Row],[mangrove.weights.ssp370.2050]]*Table1[[#This Row],[mangrove.mn.ssp370.2050]]</f>
        <v>4.0096753850107874</v>
      </c>
      <c r="BV483" s="7">
        <f t="shared" si="46"/>
        <v>0.43902248675861782</v>
      </c>
      <c r="BX483" s="5"/>
      <c r="BY483" s="8"/>
      <c r="BZ483" s="8"/>
      <c r="CA483" s="5"/>
      <c r="CB483" s="5"/>
      <c r="CC483" s="8"/>
      <c r="CD483" s="8"/>
      <c r="CE483" s="5">
        <v>0.43319011834040838</v>
      </c>
      <c r="CF483" s="5">
        <v>4.8359565697267327E-2</v>
      </c>
      <c r="CG483" s="12">
        <f>(Table1[[#This Row],[mangrove.sd.ssp370.2100]]/Table1[[#This Row],[mangrove.mn.ssp370.2100]])^-1</f>
        <v>8.9576924874014487</v>
      </c>
      <c r="CH483" s="17">
        <f>Table1[[#This Row],[mangrove.weights.ssp370.2100]]*Table1[[#This Row],[mangrove.mn.ssp370.2100]]</f>
        <v>3.8803838686744205</v>
      </c>
      <c r="CI483" s="9">
        <f t="shared" si="47"/>
        <v>0.43319011834040838</v>
      </c>
      <c r="CJ483" s="5"/>
      <c r="CL483" s="5"/>
      <c r="CM483" s="5"/>
      <c r="CP483" s="5"/>
      <c r="CT483" s="5"/>
    </row>
    <row r="484" spans="1:98" x14ac:dyDescent="0.25">
      <c r="A484" s="5" t="s">
        <v>527</v>
      </c>
      <c r="B484" s="5">
        <v>40.58934</v>
      </c>
      <c r="C484" s="5">
        <v>-12.571102</v>
      </c>
      <c r="D484" s="5">
        <v>53420000</v>
      </c>
      <c r="E484" s="5">
        <v>1</v>
      </c>
      <c r="F484" s="5">
        <v>77480000</v>
      </c>
      <c r="G484" s="5">
        <v>1</v>
      </c>
      <c r="H484" s="5">
        <v>36210000</v>
      </c>
      <c r="I484" s="5">
        <v>1</v>
      </c>
      <c r="J484" s="5">
        <v>0.72143640791285235</v>
      </c>
      <c r="K484" s="28">
        <f>NonZeroMin!$C$2</f>
        <v>9.6277348665939669E-4</v>
      </c>
      <c r="L484" s="6">
        <f>IF(Table1[[#This Row],[seagrass.mn.ssp126.2050]]="","",(Table1[[#This Row],[seagrass.sd.ssp126.2050]]/Table1[[#This Row],[seagrass.mn.ssp126.2050]])^-1)</f>
        <v>749.33140339798024</v>
      </c>
      <c r="M484" s="6">
        <f>IF(Table1[[#This Row],[seagrass.weights.ssp126.2050]]="","",Table1[[#This Row],[seagrass.weights.ssp126.2050]]*Table1[[#This Row],[seagrass.mn.ssp126.2050]])</f>
        <v>540.59495600373543</v>
      </c>
      <c r="N484" s="5">
        <v>0.72570277960911012</v>
      </c>
      <c r="O484" s="5">
        <f>NonZeroMin!$C$3</f>
        <v>8.8608041434714289E-4</v>
      </c>
      <c r="P484" s="6">
        <f>IF(Table1[[#This Row],[corals.mn.ssp126.2050]]="","",(Table1[[#This Row],[corals.sd.ssp126.2050]]/Table1[[#This Row],[corals.mn.ssp126.2050]])^-1)</f>
        <v>819.00329570403858</v>
      </c>
      <c r="Q484" s="6">
        <f>IF(Table1[[#This Row],[coral.weights.ssp126.2050]]="","",Table1[[#This Row],[coral.weights.ssp126.2050]]*Table1[[#This Row],[corals.mn.ssp126.2050]])</f>
        <v>594.35296820144276</v>
      </c>
      <c r="R484" s="5">
        <v>0.44978177377655831</v>
      </c>
      <c r="S484" s="5">
        <v>0.1759024025284881</v>
      </c>
      <c r="T484" s="6">
        <f>IF(Table1[[#This Row],[mangrove.mn.ssp126.2050]]="","",(Table1[[#This Row],[mangrove.sd.ssp126.2050]]/Table1[[#This Row],[mangrove.mn.ssp126.2050]])^-1)</f>
        <v>2.5569961939758858</v>
      </c>
      <c r="U484" s="6">
        <f>IF(Table1[[#This Row],[mangrove.weights.ssp126.2050]]="","",Table1[[#This Row],[mangrove.weights.ssp126.2050]]*Table1[[#This Row],[mangrove.mn.ssp126.2050]])</f>
        <v>1.1500902836663824</v>
      </c>
      <c r="V484" s="7">
        <f t="shared" si="42"/>
        <v>0.7232185502608921</v>
      </c>
      <c r="W484" s="5">
        <v>0.72143640791285235</v>
      </c>
      <c r="X484" s="5">
        <f>NonZeroMin!$C$5</f>
        <v>9.4124857450742275E-4</v>
      </c>
      <c r="Y484" s="6">
        <f>IF(Table1[[#This Row],[seagrass.mn.ssp126.2100]]="", "", (Table1[[#This Row],[seagrass.sd.ssp126.2100]]/Table1[[#This Row],[seagrass.mn.ssp126.2100]])^-1)</f>
        <v>766.46746401756502</v>
      </c>
      <c r="Z484" s="6">
        <f>IF(Table1[[#This Row],[seagrass.weights.ssp126.2100]]="","", Table1[[#This Row],[seagrass.weights.ssp126.2100]]*Table1[[#This Row],[seagrass.mn.ssp126.2100]])</f>
        <v>552.95753402290552</v>
      </c>
      <c r="AA484" s="5">
        <v>0.72570277960911012</v>
      </c>
      <c r="AB484" s="5">
        <f>NonZeroMin!$C$6</f>
        <v>9.0900273914041208E-4</v>
      </c>
      <c r="AC484" s="6">
        <f>IF(Table1[[#This Row],[corals.mn.ssp126.2100]]="","",(Table1[[#This Row],[corals.sd.ssp126.2100]]/Table1[[#This Row],[corals.mn.ssp126.2100]])^-1)</f>
        <v>798.3504871452451</v>
      </c>
      <c r="AD484" s="6">
        <f>IF( Table1[[#This Row],[Coral.weights.ssp126.2100]]="","", Table1[[#This Row],[Coral.weights.ssp126.2100]]*Table1[[#This Row],[corals.mn.ssp126.2100]])</f>
        <v>579.36516762359145</v>
      </c>
      <c r="AE484" s="5">
        <v>0.46216894586048829</v>
      </c>
      <c r="AF484" s="5">
        <v>0.17330367265645849</v>
      </c>
      <c r="AG484" s="8">
        <f>IF(Table1[[#This Row],[mangrove.mn.ssp126.2100]]="","",(Table1[[#This Row],[mangrove.sd.ssp126.2100]]/Table1[[#This Row],[mangrove.mn.ssp126.2100]])^-1)</f>
        <v>2.6668156466403925</v>
      </c>
      <c r="AH484" s="6">
        <f>IF(Table1[[#This Row],[mangrove.weights.ssp126.2100]]="","",Table1[[#This Row],[mangrove.weights.ssp126.2100]]*Table1[[#This Row],[mangrove.mn.ssp126.2100]])</f>
        <v>1.2325193762120465</v>
      </c>
      <c r="AI484" s="7">
        <f t="shared" si="43"/>
        <v>0.72316825338597279</v>
      </c>
      <c r="AJ484" s="5">
        <v>0.72143640791285235</v>
      </c>
      <c r="AK484" s="5">
        <f>NonZeroMin!$C$9</f>
        <v>9.4246577305150765E-4</v>
      </c>
      <c r="AL484" s="6">
        <f>IF(Table1[[#This Row],[seagrass.mn.ssp245.2050]]="","",(Table1[[#This Row],[seagrass.sd.ssp245.2050]]/Table1[[#This Row],[seagrass.mn.ssp245.2050]])^-1)</f>
        <v>765.47756803622872</v>
      </c>
      <c r="AM484" s="6">
        <f>IF(Table1[[#This Row],[seagrass.weights.ssp245.2050]]="","",Table1[[#This Row],[seagrass.weights.ssp245.2050]]*Table1[[#This Row],[seagrass.mn.ssp245.2050]])</f>
        <v>552.2433870219229</v>
      </c>
      <c r="AN484" s="5">
        <v>0.72570277960911012</v>
      </c>
      <c r="AO484" s="5">
        <f>NonZeroMin!$C$10</f>
        <v>8.871730941705804E-4</v>
      </c>
      <c r="AP484" s="6">
        <f>(Table1[[#This Row],[corals.sd.ssp245.2050]]/Table1[[#This Row],[corals.mn.ssp245.2050]])^-1</f>
        <v>817.9945766813081</v>
      </c>
      <c r="AQ484" s="6">
        <f>Table1[[#This Row],[coral.weights.ssp245.2050]]*Table1[[#This Row],[corals.mn.ssp245.2050]]</f>
        <v>593.62093800280263</v>
      </c>
      <c r="AR484" s="5">
        <v>0.44100854696974179</v>
      </c>
      <c r="AS484" s="5">
        <v>0.1811612352795548</v>
      </c>
      <c r="AT484" s="8">
        <f>(Table1[[#This Row],[mangrove.sd.ssp245.2050]]/Table1[[#This Row],[mangrove.mn.ssp245.2050]])^-1</f>
        <v>2.4343427902178387</v>
      </c>
      <c r="AU484" s="8">
        <f>Table1[[#This Row],[mangrove.mn.ssp245.2050]]*Table1[[#This Row],[mangrove.weights.ssp245.2050]]</f>
        <v>1.0735659767402359</v>
      </c>
      <c r="AV484" s="7">
        <f t="shared" si="44"/>
        <v>0.72320650683753351</v>
      </c>
      <c r="AW484" s="5">
        <v>0.72143640791285235</v>
      </c>
      <c r="AX484" s="5">
        <f>NonZeroMin!$C$12</f>
        <v>9.4048968592101831E-4</v>
      </c>
      <c r="AY484" s="6">
        <f>(Table1[[#This Row],[seagrass.sd.ssp245.2100]]/Table1[[#This Row],[seagrass.mn.ssp245.2100]])^-1</f>
        <v>767.08593269298024</v>
      </c>
      <c r="AZ484" s="6">
        <f>Table1[[#This Row],[seagrass.weights.ssp245.2100]]*Table1[[#This Row],[seagrass.mn.ssp245.2100]]</f>
        <v>553.40371984250373</v>
      </c>
      <c r="BA484" s="5">
        <v>0.72570277960911012</v>
      </c>
      <c r="BB484" s="5">
        <f>NonZeroMin!$C$13</f>
        <v>8.8505487379242798E-4</v>
      </c>
      <c r="BC484" s="8">
        <f>(Table1[[#This Row],[corals.sd.ssp245.2100]]/Table1[[#This Row],[corals.mn.ssp245.2100]])^-1</f>
        <v>819.9523002449555</v>
      </c>
      <c r="BD484" s="8">
        <f>Table1[[#This Row],[corals.weights.ssp245.2100]]*Table1[[#This Row],[corals.mn.ssp245.2100]]</f>
        <v>595.04166343464783</v>
      </c>
      <c r="BE484" s="5">
        <v>0.44784258366448898</v>
      </c>
      <c r="BF484" s="5">
        <v>0.178351059678585</v>
      </c>
      <c r="BG484" s="6">
        <f>(Table1[[#This Row],[mangrove.sd.ssp245.2100]]/Table1[[#This Row],[mangrove.mn.ssp245.2100]])^-1</f>
        <v>2.5110172290064749</v>
      </c>
      <c r="BH484" s="6">
        <f>Table1[[#This Row],[mangrove.weights.ssp245.2100]]*Table1[[#This Row],[mangrove.mn.ssp245.2100]]</f>
        <v>1.1245404434643056</v>
      </c>
      <c r="BI484" s="7">
        <f t="shared" si="45"/>
        <v>0.72320497373697756</v>
      </c>
      <c r="BJ484" s="5">
        <v>0.72143640791285235</v>
      </c>
      <c r="BK484" s="5">
        <f>NonZeroMin!$C$16</f>
        <v>9.4033807947367773E-4</v>
      </c>
      <c r="BL484" s="6">
        <f>(Table1[[#This Row],[seagrass.sd.ssp370.2050]]/Table1[[#This Row],[seagrass.mn.ssp370.2050]])^-1</f>
        <v>767.20960648180062</v>
      </c>
      <c r="BM484" s="6">
        <f>Table1[[#This Row],[seagrass.mn.ssp370.2050]]*Table1[[#This Row],[seagrass.weights.ssp370.2050]]</f>
        <v>553.49294261646321</v>
      </c>
      <c r="BN484" s="5">
        <v>0.72570277960911012</v>
      </c>
      <c r="BO484" s="5">
        <f>NonZeroMin!$C$17</f>
        <v>8.8537505761509139E-4</v>
      </c>
      <c r="BP484" s="6">
        <f>(Table1[[#This Row],[corals.sd.ssp370.2050]]/Table1[[#This Row],[corals.mn.ssp370.2050]])^-1</f>
        <v>819.65577567083744</v>
      </c>
      <c r="BQ484" s="6">
        <f>Table1[[#This Row],[corals.weights.ssp370.2050]]*Table1[[#This Row],[corals.mn.ssp370.2050]]</f>
        <v>594.82647472698795</v>
      </c>
      <c r="BR484" s="5">
        <v>0.45005615890495621</v>
      </c>
      <c r="BS484" s="5">
        <v>0.16825055070598091</v>
      </c>
      <c r="BT484" s="6">
        <f>(Table1[[#This Row],[mangrove.sd.ssp370.2050]]/Table1[[#This Row],[mangrove.mn.ssp370.2050]])^-1</f>
        <v>2.6749164089895472</v>
      </c>
      <c r="BU484" s="6">
        <f>Table1[[#This Row],[mangrove.weights.ssp370.2050]]*Table1[[#This Row],[mangrove.mn.ssp370.2050]]</f>
        <v>1.2038626044216745</v>
      </c>
      <c r="BV484" s="7">
        <f t="shared" si="46"/>
        <v>0.72317970232530404</v>
      </c>
      <c r="BW484" s="5">
        <v>0.72143640791285235</v>
      </c>
      <c r="BX484" s="5">
        <f>NonZeroMin!$C$19</f>
        <v>9.4033807947367773E-4</v>
      </c>
      <c r="BY484" s="8">
        <f>(Table1[[#This Row],[seagrass.sd.ssp370.2100]]/Table1[[#This Row],[seagrass.mn.ssp370.2100]])^-1</f>
        <v>767.20960648180062</v>
      </c>
      <c r="BZ484" s="8">
        <f>Table1[[#This Row],[seagrass.imp.ssp370.2100]]*Table1[[#This Row],[seagrass.mn.ssp370.2100]]</f>
        <v>553.49294261646321</v>
      </c>
      <c r="CA484" s="5">
        <v>0.72570277960911012</v>
      </c>
      <c r="CB484" s="5">
        <f>NonZeroMin!$C$20</f>
        <v>8.8537505761509139E-4</v>
      </c>
      <c r="CC484" s="8">
        <f>(Table1[[#This Row],[corals.sd.ssp370.2100]]/Table1[[#This Row],[corals.mn.ssp370.2100]])^-1</f>
        <v>819.65577567083744</v>
      </c>
      <c r="CD484" s="8">
        <f>Table1[[#This Row],[corals.weights.ssp370.2100]]*Table1[[#This Row],[corals.mn.ssp370.2100]]</f>
        <v>594.82647472698795</v>
      </c>
      <c r="CE484" s="5">
        <v>0.44552467946428748</v>
      </c>
      <c r="CF484" s="5">
        <v>0.17985485767805501</v>
      </c>
      <c r="CG484" s="12">
        <f>(Table1[[#This Row],[mangrove.sd.ssp370.2100]]/Table1[[#This Row],[mangrove.mn.ssp370.2100]])^-1</f>
        <v>2.4771345362369281</v>
      </c>
      <c r="CH484" s="17">
        <f>Table1[[#This Row],[mangrove.weights.ssp370.2100]]*Table1[[#This Row],[mangrove.mn.ssp370.2100]]</f>
        <v>1.1036245702468739</v>
      </c>
      <c r="CI484" s="9">
        <f t="shared" si="47"/>
        <v>0.72320662779998202</v>
      </c>
      <c r="CJ484" s="5"/>
      <c r="CL484" s="5"/>
      <c r="CM484" s="5"/>
      <c r="CP484" s="5"/>
      <c r="CT484" s="5"/>
    </row>
    <row r="485" spans="1:98" x14ac:dyDescent="0.25">
      <c r="A485" s="5" t="s">
        <v>528</v>
      </c>
      <c r="B485" s="5">
        <v>40.83934</v>
      </c>
      <c r="C485" s="5">
        <v>-12.571102</v>
      </c>
      <c r="E485" s="5">
        <v>0</v>
      </c>
      <c r="G485" s="5">
        <v>0</v>
      </c>
      <c r="I485" s="5">
        <v>0</v>
      </c>
      <c r="L485" s="6" t="str">
        <f>IF(Table1[[#This Row],[seagrass.mn.ssp126.2050]]="","",(Table1[[#This Row],[seagrass.sd.ssp126.2050]]/Table1[[#This Row],[seagrass.mn.ssp126.2050]])^-1)</f>
        <v/>
      </c>
      <c r="M485" s="6" t="str">
        <f>IF(Table1[[#This Row],[seagrass.weights.ssp126.2050]]="","",Table1[[#This Row],[seagrass.weights.ssp126.2050]]*Table1[[#This Row],[seagrass.mn.ssp126.2050]])</f>
        <v/>
      </c>
      <c r="P485" s="6" t="str">
        <f>IF(Table1[[#This Row],[corals.mn.ssp126.2050]]="","",(Table1[[#This Row],[corals.sd.ssp126.2050]]/Table1[[#This Row],[corals.mn.ssp126.2050]])^-1)</f>
        <v/>
      </c>
      <c r="Q485" s="6" t="str">
        <f>IF(Table1[[#This Row],[coral.weights.ssp126.2050]]="","",Table1[[#This Row],[coral.weights.ssp126.2050]]*Table1[[#This Row],[corals.mn.ssp126.2050]])</f>
        <v/>
      </c>
      <c r="T485" s="6" t="str">
        <f>IF(Table1[[#This Row],[mangrove.mn.ssp126.2050]]="","",(Table1[[#This Row],[mangrove.sd.ssp126.2050]]/Table1[[#This Row],[mangrove.mn.ssp126.2050]])^-1)</f>
        <v/>
      </c>
      <c r="U485" s="6" t="str">
        <f>IF(Table1[[#This Row],[mangrove.weights.ssp126.2050]]="","",Table1[[#This Row],[mangrove.weights.ssp126.2050]]*Table1[[#This Row],[mangrove.mn.ssp126.2050]])</f>
        <v/>
      </c>
      <c r="V485" s="7" t="e">
        <f t="shared" si="42"/>
        <v>#DIV/0!</v>
      </c>
      <c r="Y485" s="6" t="str">
        <f>IF(Table1[[#This Row],[seagrass.mn.ssp126.2100]]="", "", (Table1[[#This Row],[seagrass.sd.ssp126.2100]]/Table1[[#This Row],[seagrass.mn.ssp126.2100]])^-1)</f>
        <v/>
      </c>
      <c r="Z485" s="6" t="str">
        <f>IF(Table1[[#This Row],[seagrass.weights.ssp126.2100]]="","", Table1[[#This Row],[seagrass.weights.ssp126.2100]]*Table1[[#This Row],[seagrass.mn.ssp126.2100]])</f>
        <v/>
      </c>
      <c r="AC485" s="6" t="str">
        <f>IF(Table1[[#This Row],[corals.mn.ssp126.2100]]="","",(Table1[[#This Row],[corals.sd.ssp126.2100]]/Table1[[#This Row],[corals.mn.ssp126.2100]])^-1)</f>
        <v/>
      </c>
      <c r="AD485" s="6" t="str">
        <f>IF( Table1[[#This Row],[Coral.weights.ssp126.2100]]="","", Table1[[#This Row],[Coral.weights.ssp126.2100]]*Table1[[#This Row],[corals.mn.ssp126.2100]])</f>
        <v/>
      </c>
      <c r="AG485" s="8" t="str">
        <f>IF(Table1[[#This Row],[mangrove.mn.ssp126.2100]]="","",(Table1[[#This Row],[mangrove.sd.ssp126.2100]]/Table1[[#This Row],[mangrove.mn.ssp126.2100]])^-1)</f>
        <v/>
      </c>
      <c r="AH485" s="6" t="str">
        <f>IF(Table1[[#This Row],[mangrove.weights.ssp126.2100]]="","",Table1[[#This Row],[mangrove.weights.ssp126.2100]]*Table1[[#This Row],[mangrove.mn.ssp126.2100]])</f>
        <v/>
      </c>
      <c r="AI485" s="7" t="e">
        <f t="shared" si="43"/>
        <v>#DIV/0!</v>
      </c>
      <c r="AL485" s="6" t="str">
        <f>IF(Table1[[#This Row],[seagrass.mn.ssp245.2050]]="","",(Table1[[#This Row],[seagrass.sd.ssp245.2050]]/Table1[[#This Row],[seagrass.mn.ssp245.2050]])^-1)</f>
        <v/>
      </c>
      <c r="AM485" s="6" t="str">
        <f>IF(Table1[[#This Row],[seagrass.weights.ssp245.2050]]="","",Table1[[#This Row],[seagrass.weights.ssp245.2050]]*Table1[[#This Row],[seagrass.mn.ssp245.2050]])</f>
        <v/>
      </c>
      <c r="AS485" s="5"/>
      <c r="AT485" s="8"/>
      <c r="AU485" s="8"/>
      <c r="AV485" s="7" t="e">
        <f t="shared" si="44"/>
        <v>#DIV/0!</v>
      </c>
      <c r="AX485" s="5"/>
      <c r="AY485" s="6"/>
      <c r="AZ485" s="6"/>
      <c r="BB485" s="5"/>
      <c r="BC485" s="8"/>
      <c r="BD485" s="8"/>
      <c r="BE485" s="5"/>
      <c r="BF485" s="5"/>
      <c r="BG485" s="6"/>
      <c r="BH485" s="6"/>
      <c r="BI485" s="7" t="e">
        <f t="shared" si="45"/>
        <v>#DIV/0!</v>
      </c>
      <c r="BK485" s="5"/>
      <c r="BL485" s="6"/>
      <c r="BM485" s="6"/>
      <c r="BO485" s="5"/>
      <c r="BP485" s="6"/>
      <c r="BQ485" s="6"/>
      <c r="BR485" s="5"/>
      <c r="BS485" s="5"/>
      <c r="BT485" s="6"/>
      <c r="BU485" s="6"/>
      <c r="BV485" s="7" t="e">
        <f t="shared" si="46"/>
        <v>#DIV/0!</v>
      </c>
      <c r="BX485" s="5"/>
      <c r="BY485" s="8"/>
      <c r="BZ485" s="8"/>
      <c r="CA485" s="5"/>
      <c r="CB485" s="5"/>
      <c r="CC485" s="8"/>
      <c r="CD485" s="8"/>
      <c r="CE485" s="5"/>
      <c r="CF485" s="5"/>
      <c r="CG485" s="12"/>
      <c r="CH485" s="17"/>
      <c r="CI485" s="9" t="e">
        <f t="shared" si="47"/>
        <v>#DIV/0!</v>
      </c>
      <c r="CJ485" s="5"/>
      <c r="CL485" s="5"/>
      <c r="CM485" s="5"/>
      <c r="CP485" s="5"/>
      <c r="CT485" s="5"/>
    </row>
    <row r="486" spans="1:98" x14ac:dyDescent="0.25">
      <c r="A486" s="5" t="s">
        <v>529</v>
      </c>
      <c r="B486" s="5">
        <v>44.83934</v>
      </c>
      <c r="C486" s="5">
        <v>-12.821102</v>
      </c>
      <c r="D486" s="5">
        <v>1480000</v>
      </c>
      <c r="E486" s="5">
        <v>1</v>
      </c>
      <c r="F486" s="5">
        <v>40000</v>
      </c>
      <c r="G486" s="5">
        <v>1</v>
      </c>
      <c r="I486" s="5">
        <v>0</v>
      </c>
      <c r="J486" s="5">
        <v>0.22557423874817881</v>
      </c>
      <c r="K486" s="5">
        <v>8.6500745793804346E-2</v>
      </c>
      <c r="L486" s="6">
        <f>IF(Table1[[#This Row],[seagrass.mn.ssp126.2050]]="","",(Table1[[#This Row],[seagrass.sd.ssp126.2050]]/Table1[[#This Row],[seagrass.mn.ssp126.2050]])^-1)</f>
        <v>2.607772183674463</v>
      </c>
      <c r="M486" s="6">
        <f>IF(Table1[[#This Row],[seagrass.weights.ssp126.2050]]="","",Table1[[#This Row],[seagrass.weights.ssp126.2050]]*Table1[[#This Row],[seagrass.mn.ssp126.2050]])</f>
        <v>0.58824622516104286</v>
      </c>
      <c r="N486" s="5">
        <v>0.37178620296044468</v>
      </c>
      <c r="O486" s="5">
        <v>3.8826499626265491E-2</v>
      </c>
      <c r="P486" s="6">
        <f>IF(Table1[[#This Row],[corals.mn.ssp126.2050]]="","",(Table1[[#This Row],[corals.sd.ssp126.2050]]/Table1[[#This Row],[corals.mn.ssp126.2050]])^-1)</f>
        <v>9.5755787036989908</v>
      </c>
      <c r="Q486" s="6">
        <f>IF(Table1[[#This Row],[coral.weights.ssp126.2050]]="","",Table1[[#This Row],[coral.weights.ssp126.2050]]*Table1[[#This Row],[corals.mn.ssp126.2050]])</f>
        <v>3.5600680473971447</v>
      </c>
      <c r="T486" s="6" t="str">
        <f>IF(Table1[[#This Row],[mangrove.mn.ssp126.2050]]="","",(Table1[[#This Row],[mangrove.sd.ssp126.2050]]/Table1[[#This Row],[mangrove.mn.ssp126.2050]])^-1)</f>
        <v/>
      </c>
      <c r="U486" s="6" t="str">
        <f>IF(Table1[[#This Row],[mangrove.weights.ssp126.2050]]="","",Table1[[#This Row],[mangrove.weights.ssp126.2050]]*Table1[[#This Row],[mangrove.mn.ssp126.2050]])</f>
        <v/>
      </c>
      <c r="V486" s="7">
        <f t="shared" si="42"/>
        <v>0.34049042097748378</v>
      </c>
      <c r="W486" s="5">
        <v>0.23173245769276071</v>
      </c>
      <c r="X486" s="5">
        <v>8.517172583616317E-2</v>
      </c>
      <c r="Y486" s="6">
        <f>IF(Table1[[#This Row],[seagrass.mn.ssp126.2100]]="", "", (Table1[[#This Row],[seagrass.sd.ssp126.2100]]/Table1[[#This Row],[seagrass.mn.ssp126.2100]])^-1)</f>
        <v>2.720767430949123</v>
      </c>
      <c r="Z486" s="6">
        <f>IF(Table1[[#This Row],[seagrass.weights.ssp126.2100]]="","", Table1[[#This Row],[seagrass.weights.ssp126.2100]]*Table1[[#This Row],[seagrass.mn.ssp126.2100]])</f>
        <v>0.63049012358425893</v>
      </c>
      <c r="AA486" s="5">
        <v>0.37358795675263012</v>
      </c>
      <c r="AB486" s="5">
        <v>3.6278434977299753E-2</v>
      </c>
      <c r="AC486" s="6">
        <f>IF(Table1[[#This Row],[corals.mn.ssp126.2100]]="","",(Table1[[#This Row],[corals.sd.ssp126.2100]]/Table1[[#This Row],[corals.mn.ssp126.2100]])^-1)</f>
        <v>10.297796941527182</v>
      </c>
      <c r="AD486" s="6">
        <f>IF( Table1[[#This Row],[Coral.weights.ssp126.2100]]="","", Table1[[#This Row],[Coral.weights.ssp126.2100]]*Table1[[#This Row],[corals.mn.ssp126.2100]])</f>
        <v>3.8471329184386236</v>
      </c>
      <c r="AG486" s="8" t="str">
        <f>IF(Table1[[#This Row],[mangrove.mn.ssp126.2100]]="","",(Table1[[#This Row],[mangrove.sd.ssp126.2100]]/Table1[[#This Row],[mangrove.mn.ssp126.2100]])^-1)</f>
        <v/>
      </c>
      <c r="AH486" s="6" t="str">
        <f>IF(Table1[[#This Row],[mangrove.weights.ssp126.2100]]="","",Table1[[#This Row],[mangrove.weights.ssp126.2100]]*Table1[[#This Row],[mangrove.mn.ssp126.2100]])</f>
        <v/>
      </c>
      <c r="AI486" s="7">
        <f t="shared" si="43"/>
        <v>0.34394138354375081</v>
      </c>
      <c r="AJ486" s="5">
        <v>0.18202470311633789</v>
      </c>
      <c r="AK486" s="5">
        <v>4.7496257194948273E-2</v>
      </c>
      <c r="AL486" s="6">
        <f>IF(Table1[[#This Row],[seagrass.mn.ssp245.2050]]="","",(Table1[[#This Row],[seagrass.sd.ssp245.2050]]/Table1[[#This Row],[seagrass.mn.ssp245.2050]])^-1)</f>
        <v>3.8324009904447407</v>
      </c>
      <c r="AM486" s="6">
        <f>IF(Table1[[#This Row],[seagrass.weights.ssp245.2050]]="","",Table1[[#This Row],[seagrass.weights.ssp245.2050]]*Table1[[#This Row],[seagrass.mn.ssp245.2050]])</f>
        <v>0.69759165250846322</v>
      </c>
      <c r="AN486" s="5">
        <v>0.32887936194163148</v>
      </c>
      <c r="AO486" s="5">
        <v>1.6667270462889929E-2</v>
      </c>
      <c r="AP486" s="6">
        <f>(Table1[[#This Row],[corals.sd.ssp245.2050]]/Table1[[#This Row],[corals.mn.ssp245.2050]])^-1</f>
        <v>19.732046868375306</v>
      </c>
      <c r="AQ486" s="6">
        <f>Table1[[#This Row],[coral.weights.ssp245.2050]]*Table1[[#This Row],[corals.mn.ssp245.2050]]</f>
        <v>6.4894629838736382</v>
      </c>
      <c r="AS486" s="5"/>
      <c r="AT486" s="8"/>
      <c r="AU486" s="8"/>
      <c r="AV486" s="7">
        <f t="shared" si="44"/>
        <v>0.30499567311915715</v>
      </c>
      <c r="AW486" s="5">
        <v>0.15997336518072899</v>
      </c>
      <c r="AX486" s="5">
        <v>1.631095601793775E-2</v>
      </c>
      <c r="AY486" s="6">
        <f>(Table1[[#This Row],[seagrass.sd.ssp245.2100]]/Table1[[#This Row],[seagrass.mn.ssp245.2100]])^-1</f>
        <v>9.8077246364223214</v>
      </c>
      <c r="AZ486" s="6">
        <f>Table1[[#This Row],[seagrass.weights.ssp245.2100]]*Table1[[#This Row],[seagrass.mn.ssp245.2100]]</f>
        <v>1.5689747148544204</v>
      </c>
      <c r="BA486" s="5">
        <v>0.32020513384624039</v>
      </c>
      <c r="BB486" s="5">
        <v>1.4554427463952619E-3</v>
      </c>
      <c r="BC486" s="8">
        <f>(Table1[[#This Row],[corals.sd.ssp245.2100]]/Table1[[#This Row],[corals.mn.ssp245.2100]])^-1</f>
        <v>220.00531085080601</v>
      </c>
      <c r="BD486" s="8">
        <f>Table1[[#This Row],[corals.weights.ssp245.2100]]*Table1[[#This Row],[corals.mn.ssp245.2100]]</f>
        <v>70.446830007866055</v>
      </c>
      <c r="BE486" s="5"/>
      <c r="BF486" s="5"/>
      <c r="BG486" s="6"/>
      <c r="BH486" s="6"/>
      <c r="BI486" s="7">
        <f t="shared" si="45"/>
        <v>0.31336692703283447</v>
      </c>
      <c r="BJ486" s="5">
        <v>0.15259820144424591</v>
      </c>
      <c r="BK486" s="5">
        <v>5.8808994370811388E-3</v>
      </c>
      <c r="BL486" s="6">
        <f>(Table1[[#This Row],[seagrass.sd.ssp370.2050]]/Table1[[#This Row],[seagrass.mn.ssp370.2050]])^-1</f>
        <v>25.948105910817077</v>
      </c>
      <c r="BM486" s="6">
        <f>Table1[[#This Row],[seagrass.mn.ssp370.2050]]*Table1[[#This Row],[seagrass.weights.ssp370.2050]]</f>
        <v>3.9596342928754922</v>
      </c>
      <c r="BN486" s="5">
        <v>0.29931628872585347</v>
      </c>
      <c r="BO486" s="5">
        <v>9.8681411900364314E-3</v>
      </c>
      <c r="BP486" s="6">
        <f>(Table1[[#This Row],[corals.sd.ssp370.2050]]/Table1[[#This Row],[corals.mn.ssp370.2050]])^-1</f>
        <v>30.33157744318294</v>
      </c>
      <c r="BQ486" s="6">
        <f>Table1[[#This Row],[corals.weights.ssp370.2050]]*Table1[[#This Row],[corals.mn.ssp370.2050]]</f>
        <v>9.0787351914943297</v>
      </c>
      <c r="BR486" s="5"/>
      <c r="BS486" s="5"/>
      <c r="BT486" s="6"/>
      <c r="BU486" s="6"/>
      <c r="BV486" s="7">
        <f t="shared" si="46"/>
        <v>0.23167098155755944</v>
      </c>
      <c r="BW486" s="5">
        <v>0.15259820144424591</v>
      </c>
      <c r="BX486" s="5">
        <v>5.8808994370811388E-3</v>
      </c>
      <c r="BY486" s="8">
        <f>(Table1[[#This Row],[seagrass.sd.ssp370.2100]]/Table1[[#This Row],[seagrass.mn.ssp370.2100]])^-1</f>
        <v>25.948105910817077</v>
      </c>
      <c r="BZ486" s="8">
        <f>Table1[[#This Row],[seagrass.imp.ssp370.2100]]*Table1[[#This Row],[seagrass.mn.ssp370.2100]]</f>
        <v>3.9596342928754922</v>
      </c>
      <c r="CA486" s="5">
        <v>0.2994665488116246</v>
      </c>
      <c r="CB486" s="5">
        <f>NonZeroMin!$C$20</f>
        <v>8.8537505761509139E-4</v>
      </c>
      <c r="CC486" s="8">
        <f>(Table1[[#This Row],[corals.sd.ssp370.2100]]/Table1[[#This Row],[corals.mn.ssp370.2100]])^-1</f>
        <v>338.23693838664127</v>
      </c>
      <c r="CD486" s="8">
        <f>Table1[[#This Row],[corals.weights.ssp370.2100]]*Table1[[#This Row],[corals.mn.ssp370.2100]]</f>
        <v>101.29064861925757</v>
      </c>
      <c r="CE486" s="5"/>
      <c r="CF486" s="5"/>
      <c r="CG486" s="12"/>
      <c r="CH486" s="17"/>
      <c r="CI486" s="9">
        <f t="shared" si="47"/>
        <v>0.28900221071727189</v>
      </c>
      <c r="CJ486" s="5"/>
      <c r="CL486" s="5"/>
      <c r="CM486" s="5"/>
      <c r="CP486" s="5"/>
      <c r="CT486" s="5"/>
    </row>
    <row r="487" spans="1:98" x14ac:dyDescent="0.25">
      <c r="A487" s="5" t="s">
        <v>530</v>
      </c>
      <c r="B487" s="5">
        <v>45.08934</v>
      </c>
      <c r="C487" s="5">
        <v>-12.821102</v>
      </c>
      <c r="D487" s="5">
        <v>17860000</v>
      </c>
      <c r="E487" s="5">
        <v>1</v>
      </c>
      <c r="F487" s="5">
        <v>21120000</v>
      </c>
      <c r="G487" s="5">
        <v>1</v>
      </c>
      <c r="H487" s="5">
        <v>5180000</v>
      </c>
      <c r="I487" s="5">
        <v>1</v>
      </c>
      <c r="J487" s="5">
        <v>0.58479097820323378</v>
      </c>
      <c r="K487" s="5">
        <v>7.3416386469572622E-3</v>
      </c>
      <c r="L487" s="6">
        <f>IF(Table1[[#This Row],[seagrass.mn.ssp126.2050]]="","",(Table1[[#This Row],[seagrass.sd.ssp126.2050]]/Table1[[#This Row],[seagrass.mn.ssp126.2050]])^-1)</f>
        <v>79.654012724475351</v>
      </c>
      <c r="M487" s="6">
        <f>IF(Table1[[#This Row],[seagrass.weights.ssp126.2050]]="","",Table1[[#This Row],[seagrass.weights.ssp126.2050]]*Table1[[#This Row],[seagrass.mn.ssp126.2050]])</f>
        <v>46.580948018958772</v>
      </c>
      <c r="N487" s="5">
        <v>0.58788379409094627</v>
      </c>
      <c r="O487" s="5">
        <v>7.9747939727439019E-3</v>
      </c>
      <c r="P487" s="6">
        <f>IF(Table1[[#This Row],[corals.mn.ssp126.2050]]="","",(Table1[[#This Row],[corals.sd.ssp126.2050]]/Table1[[#This Row],[corals.mn.ssp126.2050]])^-1)</f>
        <v>73.717740683985596</v>
      </c>
      <c r="Q487" s="6">
        <f>IF(Table1[[#This Row],[coral.weights.ssp126.2050]]="","",Table1[[#This Row],[coral.weights.ssp126.2050]]*Table1[[#This Row],[corals.mn.ssp126.2050]])</f>
        <v>43.337465085113962</v>
      </c>
      <c r="R487" s="5">
        <v>0.51834931773084614</v>
      </c>
      <c r="S487" s="5">
        <v>0.1193473705119316</v>
      </c>
      <c r="T487" s="6">
        <f>IF(Table1[[#This Row],[mangrove.mn.ssp126.2050]]="","",(Table1[[#This Row],[mangrove.sd.ssp126.2050]]/Table1[[#This Row],[mangrove.mn.ssp126.2050]])^-1)</f>
        <v>4.3431984760738809</v>
      </c>
      <c r="U487" s="6">
        <f>IF(Table1[[#This Row],[mangrove.weights.ssp126.2050]]="","",Table1[[#This Row],[mangrove.weights.ssp126.2050]]*Table1[[#This Row],[mangrove.mn.ssp126.2050]])</f>
        <v>2.2512939668425469</v>
      </c>
      <c r="V487" s="7">
        <f t="shared" si="42"/>
        <v>0.58440690606426415</v>
      </c>
      <c r="W487" s="5">
        <v>0.58706073433304873</v>
      </c>
      <c r="X487" s="5">
        <v>1.0551558549020949E-2</v>
      </c>
      <c r="Y487" s="6">
        <f>IF(Table1[[#This Row],[seagrass.mn.ssp126.2100]]="", "", (Table1[[#This Row],[seagrass.sd.ssp126.2100]]/Table1[[#This Row],[seagrass.mn.ssp126.2100]])^-1)</f>
        <v>55.637347943022171</v>
      </c>
      <c r="Z487" s="6">
        <f>IF(Table1[[#This Row],[seagrass.weights.ssp126.2100]]="","", Table1[[#This Row],[seagrass.weights.ssp126.2100]]*Table1[[#This Row],[seagrass.mn.ssp126.2100]])</f>
        <v>32.662502339773937</v>
      </c>
      <c r="AA487" s="5">
        <v>0.59800140217890285</v>
      </c>
      <c r="AB487" s="5">
        <v>1.436925771539722E-2</v>
      </c>
      <c r="AC487" s="6">
        <f>IF(Table1[[#This Row],[corals.mn.ssp126.2100]]="","",(Table1[[#This Row],[corals.sd.ssp126.2100]]/Table1[[#This Row],[corals.mn.ssp126.2100]])^-1)</f>
        <v>41.616721894974503</v>
      </c>
      <c r="AD487" s="6">
        <f>IF( Table1[[#This Row],[Coral.weights.ssp126.2100]]="","", Table1[[#This Row],[Coral.weights.ssp126.2100]]*Table1[[#This Row],[corals.mn.ssp126.2100]])</f>
        <v>24.8868580472842</v>
      </c>
      <c r="AE487" s="5">
        <v>0.4960727140032955</v>
      </c>
      <c r="AF487" s="5">
        <v>0.1207043292129394</v>
      </c>
      <c r="AG487" s="8">
        <f>IF(Table1[[#This Row],[mangrove.mn.ssp126.2100]]="","",(Table1[[#This Row],[mangrove.sd.ssp126.2100]]/Table1[[#This Row],[mangrove.mn.ssp126.2100]])^-1)</f>
        <v>4.1098170814416566</v>
      </c>
      <c r="AH487" s="6">
        <f>IF(Table1[[#This Row],[mangrove.weights.ssp126.2100]]="","",Table1[[#This Row],[mangrove.weights.ssp126.2100]]*Table1[[#This Row],[mangrove.mn.ssp126.2100]])</f>
        <v>2.0387681136478655</v>
      </c>
      <c r="AI487" s="7">
        <f t="shared" si="43"/>
        <v>0.58786349173907737</v>
      </c>
      <c r="AJ487" s="5">
        <v>0.52938021104553323</v>
      </c>
      <c r="AK487" s="5">
        <v>1.905195933687394E-3</v>
      </c>
      <c r="AL487" s="6">
        <f>IF(Table1[[#This Row],[seagrass.mn.ssp245.2050]]="","",(Table1[[#This Row],[seagrass.sd.ssp245.2050]]/Table1[[#This Row],[seagrass.mn.ssp245.2050]])^-1)</f>
        <v>277.8612958830692</v>
      </c>
      <c r="AM487" s="6">
        <f>IF(Table1[[#This Row],[seagrass.weights.ssp245.2050]]="","",Table1[[#This Row],[seagrass.weights.ssp245.2050]]*Table1[[#This Row],[seagrass.mn.ssp245.2050]])</f>
        <v>147.09427145596453</v>
      </c>
      <c r="AN487" s="5">
        <v>0.53400468547877855</v>
      </c>
      <c r="AO487" s="5">
        <v>6.3070650909902706E-3</v>
      </c>
      <c r="AP487" s="6">
        <f>(Table1[[#This Row],[corals.sd.ssp245.2050]]/Table1[[#This Row],[corals.mn.ssp245.2050]])^-1</f>
        <v>84.667698489684469</v>
      </c>
      <c r="AQ487" s="6">
        <f>Table1[[#This Row],[coral.weights.ssp245.2050]]*Table1[[#This Row],[corals.mn.ssp245.2050]]</f>
        <v>45.212947702196011</v>
      </c>
      <c r="AR487" s="5">
        <v>0.50499420935037476</v>
      </c>
      <c r="AS487" s="5">
        <v>0.1169790699417398</v>
      </c>
      <c r="AT487" s="8">
        <f>(Table1[[#This Row],[mangrove.sd.ssp245.2050]]/Table1[[#This Row],[mangrove.mn.ssp245.2050]])^-1</f>
        <v>4.3169620822073718</v>
      </c>
      <c r="AU487" s="8">
        <f>Table1[[#This Row],[mangrove.mn.ssp245.2050]]*Table1[[#This Row],[mangrove.weights.ssp245.2050]]</f>
        <v>2.1800408534998592</v>
      </c>
      <c r="AV487" s="7">
        <f t="shared" si="44"/>
        <v>0.53016056627991837</v>
      </c>
      <c r="AW487" s="5">
        <v>0.52736062182993548</v>
      </c>
      <c r="AX487" s="5">
        <v>9.5093452543338459E-4</v>
      </c>
      <c r="AY487" s="6">
        <f>(Table1[[#This Row],[seagrass.sd.ssp245.2100]]/Table1[[#This Row],[seagrass.mn.ssp245.2100]])^-1</f>
        <v>554.5709065401669</v>
      </c>
      <c r="AZ487" s="6">
        <f>Table1[[#This Row],[seagrass.weights.ssp245.2100]]*Table1[[#This Row],[seagrass.mn.ssp245.2100]]</f>
        <v>292.45885812181348</v>
      </c>
      <c r="BA487" s="5">
        <v>0.53654615760492086</v>
      </c>
      <c r="BB487" s="5">
        <v>9.034116766425429E-4</v>
      </c>
      <c r="BC487" s="8">
        <f>(Table1[[#This Row],[corals.sd.ssp245.2100]]/Table1[[#This Row],[corals.mn.ssp245.2100]])^-1</f>
        <v>593.91102802539774</v>
      </c>
      <c r="BD487" s="8">
        <f>Table1[[#This Row],[corals.weights.ssp245.2100]]*Table1[[#This Row],[corals.mn.ssp245.2100]]</f>
        <v>318.66068004621565</v>
      </c>
      <c r="BE487" s="5">
        <v>0.50852786159152052</v>
      </c>
      <c r="BF487" s="5">
        <v>0.1170044159770615</v>
      </c>
      <c r="BG487" s="6">
        <f>(Table1[[#This Row],[mangrove.sd.ssp245.2100]]/Table1[[#This Row],[mangrove.mn.ssp245.2100]])^-1</f>
        <v>4.346227938022583</v>
      </c>
      <c r="BH487" s="6">
        <f>Table1[[#This Row],[mangrove.weights.ssp245.2100]]*Table1[[#This Row],[mangrove.mn.ssp245.2100]]</f>
        <v>2.2101779993119477</v>
      </c>
      <c r="BI487" s="7">
        <f t="shared" si="45"/>
        <v>0.53202180178820235</v>
      </c>
      <c r="BJ487" s="5">
        <v>0.4376230727051692</v>
      </c>
      <c r="BK487" s="5">
        <v>3.989869984101219E-3</v>
      </c>
      <c r="BL487" s="6">
        <f>(Table1[[#This Row],[seagrass.sd.ssp370.2050]]/Table1[[#This Row],[seagrass.mn.ssp370.2050]])^-1</f>
        <v>109.68354218282897</v>
      </c>
      <c r="BM487" s="6">
        <f>Table1[[#This Row],[seagrass.mn.ssp370.2050]]*Table1[[#This Row],[seagrass.weights.ssp370.2050]]</f>
        <v>48.000048755236655</v>
      </c>
      <c r="BN487" s="5">
        <v>0.45638744002768961</v>
      </c>
      <c r="BO487" s="5">
        <v>5.4683073455089899E-3</v>
      </c>
      <c r="BP487" s="6">
        <f>(Table1[[#This Row],[corals.sd.ssp370.2050]]/Table1[[#This Row],[corals.mn.ssp370.2050]])^-1</f>
        <v>83.460458820499795</v>
      </c>
      <c r="BQ487" s="6">
        <f>Table1[[#This Row],[corals.weights.ssp370.2050]]*Table1[[#This Row],[corals.mn.ssp370.2050]]</f>
        <v>38.09030514462431</v>
      </c>
      <c r="BR487" s="5">
        <v>0.50990744181563419</v>
      </c>
      <c r="BS487" s="5">
        <v>0.11744055765828711</v>
      </c>
      <c r="BT487" s="6">
        <f>(Table1[[#This Row],[mangrove.sd.ssp370.2050]]/Table1[[#This Row],[mangrove.mn.ssp370.2050]])^-1</f>
        <v>4.3418343030973583</v>
      </c>
      <c r="BU487" s="6">
        <f>Table1[[#This Row],[mangrove.weights.ssp370.2050]]*Table1[[#This Row],[mangrove.mn.ssp370.2050]]</f>
        <v>2.213933622279741</v>
      </c>
      <c r="BV487" s="7">
        <f t="shared" si="46"/>
        <v>0.4471423856051478</v>
      </c>
      <c r="BW487" s="5">
        <v>0.43833496239959557</v>
      </c>
      <c r="BX487" s="5">
        <v>9.9609698130720078E-4</v>
      </c>
      <c r="BY487" s="8">
        <f>(Table1[[#This Row],[seagrass.sd.ssp370.2100]]/Table1[[#This Row],[seagrass.mn.ssp370.2100]])^-1</f>
        <v>440.05249551540516</v>
      </c>
      <c r="BZ487" s="8">
        <f>Table1[[#This Row],[seagrass.imp.ssp370.2100]]*Table1[[#This Row],[seagrass.mn.ssp370.2100]]</f>
        <v>192.89039407559332</v>
      </c>
      <c r="CA487" s="5">
        <v>0.45768515263436421</v>
      </c>
      <c r="CB487" s="5">
        <f>NonZeroMin!$C$20</f>
        <v>8.8537505761509139E-4</v>
      </c>
      <c r="CC487" s="8">
        <f>(Table1[[#This Row],[corals.sd.ssp370.2100]]/Table1[[#This Row],[corals.mn.ssp370.2100]])^-1</f>
        <v>516.93928883338674</v>
      </c>
      <c r="CD487" s="8">
        <f>Table1[[#This Row],[corals.weights.ssp370.2100]]*Table1[[#This Row],[corals.mn.ssp370.2100]]</f>
        <v>236.59543731240831</v>
      </c>
      <c r="CE487" s="5">
        <v>0.50633785391370656</v>
      </c>
      <c r="CF487" s="5">
        <v>0.1171229490520007</v>
      </c>
      <c r="CG487" s="12">
        <f>(Table1[[#This Row],[mangrove.sd.ssp370.2100]]/Table1[[#This Row],[mangrove.mn.ssp370.2100]])^-1</f>
        <v>4.3231310175506312</v>
      </c>
      <c r="CH487" s="17">
        <f>Table1[[#This Row],[mangrove.weights.ssp370.2100]]*Table1[[#This Row],[mangrove.mn.ssp370.2100]]</f>
        <v>2.188964881614365</v>
      </c>
      <c r="CI487" s="9">
        <f t="shared" si="47"/>
        <v>0.44904618597861995</v>
      </c>
      <c r="CJ487" s="5"/>
      <c r="CL487" s="5"/>
      <c r="CM487" s="5"/>
      <c r="CP487" s="5"/>
      <c r="CT487" s="5"/>
    </row>
    <row r="488" spans="1:98" x14ac:dyDescent="0.25">
      <c r="A488" s="5" t="s">
        <v>531</v>
      </c>
      <c r="B488" s="5">
        <v>45.33934</v>
      </c>
      <c r="C488" s="5">
        <v>-12.821102</v>
      </c>
      <c r="D488" s="5">
        <v>22210000</v>
      </c>
      <c r="E488" s="5">
        <v>1</v>
      </c>
      <c r="F488" s="5">
        <v>17940000</v>
      </c>
      <c r="G488" s="5">
        <v>1</v>
      </c>
      <c r="H488" s="5">
        <v>1280000</v>
      </c>
      <c r="I488" s="5">
        <v>1</v>
      </c>
      <c r="J488" s="5">
        <v>0.56665130260923768</v>
      </c>
      <c r="K488" s="5">
        <v>8.0477405823857501E-3</v>
      </c>
      <c r="L488" s="6">
        <f>IF(Table1[[#This Row],[seagrass.mn.ssp126.2050]]="","",(Table1[[#This Row],[seagrass.sd.ssp126.2050]]/Table1[[#This Row],[seagrass.mn.ssp126.2050]])^-1)</f>
        <v>70.411228693116513</v>
      </c>
      <c r="M488" s="6">
        <f>IF(Table1[[#This Row],[seagrass.weights.ssp126.2050]]="","",Table1[[#This Row],[seagrass.weights.ssp126.2050]]*Table1[[#This Row],[seagrass.mn.ssp126.2050]])</f>
        <v>39.898614457271407</v>
      </c>
      <c r="N488" s="5">
        <v>0.59496076753892591</v>
      </c>
      <c r="O488" s="5">
        <v>2.0335578579431901E-3</v>
      </c>
      <c r="P488" s="6">
        <f>IF(Table1[[#This Row],[corals.mn.ssp126.2050]]="","",(Table1[[#This Row],[corals.sd.ssp126.2050]]/Table1[[#This Row],[corals.mn.ssp126.2050]])^-1)</f>
        <v>292.57134987085618</v>
      </c>
      <c r="Q488" s="6">
        <f>IF(Table1[[#This Row],[coral.weights.ssp126.2050]]="","",Table1[[#This Row],[coral.weights.ssp126.2050]]*Table1[[#This Row],[corals.mn.ssp126.2050]])</f>
        <v>174.06847487906421</v>
      </c>
      <c r="R488" s="5">
        <v>0.52365118494693585</v>
      </c>
      <c r="S488" s="5">
        <v>0.13807751373588981</v>
      </c>
      <c r="T488" s="6">
        <f>IF(Table1[[#This Row],[mangrove.mn.ssp126.2050]]="","",(Table1[[#This Row],[mangrove.sd.ssp126.2050]]/Table1[[#This Row],[mangrove.mn.ssp126.2050]])^-1)</f>
        <v>3.7924436121333911</v>
      </c>
      <c r="U488" s="6">
        <f>IF(Table1[[#This Row],[mangrove.weights.ssp126.2050]]="","",Table1[[#This Row],[mangrove.weights.ssp126.2050]]*Table1[[#This Row],[mangrove.mn.ssp126.2050]])</f>
        <v>1.9859175913380878</v>
      </c>
      <c r="V488" s="7">
        <f t="shared" si="42"/>
        <v>0.58878875024369681</v>
      </c>
      <c r="W488" s="5">
        <v>0.55466908664381476</v>
      </c>
      <c r="X488" s="5">
        <v>2.9516202725535239E-3</v>
      </c>
      <c r="Y488" s="6">
        <f>IF(Table1[[#This Row],[seagrass.mn.ssp126.2100]]="", "", (Table1[[#This Row],[seagrass.sd.ssp126.2100]]/Table1[[#This Row],[seagrass.mn.ssp126.2100]])^-1)</f>
        <v>187.92020498082434</v>
      </c>
      <c r="Z488" s="6">
        <f>IF(Table1[[#This Row],[seagrass.weights.ssp126.2100]]="","", Table1[[#This Row],[seagrass.weights.ssp126.2100]]*Table1[[#This Row],[seagrass.mn.ssp126.2100]])</f>
        <v>104.23352845863228</v>
      </c>
      <c r="AA488" s="5">
        <v>0.5864445388814703</v>
      </c>
      <c r="AB488" s="5">
        <v>3.9716614530038797E-3</v>
      </c>
      <c r="AC488" s="6">
        <f>IF(Table1[[#This Row],[corals.mn.ssp126.2100]]="","",(Table1[[#This Row],[corals.sd.ssp126.2100]]/Table1[[#This Row],[corals.mn.ssp126.2100]])^-1)</f>
        <v>147.65723257653943</v>
      </c>
      <c r="AD488" s="6">
        <f>IF( Table1[[#This Row],[Coral.weights.ssp126.2100]]="","", Table1[[#This Row],[Coral.weights.ssp126.2100]]*Table1[[#This Row],[corals.mn.ssp126.2100]])</f>
        <v>86.592777670862674</v>
      </c>
      <c r="AE488" s="5">
        <v>0.51519135131039906</v>
      </c>
      <c r="AF488" s="5">
        <v>0.13954388739933429</v>
      </c>
      <c r="AG488" s="8">
        <f>IF(Table1[[#This Row],[mangrove.mn.ssp126.2100]]="","",(Table1[[#This Row],[mangrove.sd.ssp126.2100]]/Table1[[#This Row],[mangrove.mn.ssp126.2100]])^-1)</f>
        <v>3.6919664552275964</v>
      </c>
      <c r="AH488" s="6">
        <f>IF(Table1[[#This Row],[mangrove.weights.ssp126.2100]]="","",Table1[[#This Row],[mangrove.weights.ssp126.2100]]*Table1[[#This Row],[mangrove.mn.ssp126.2100]])</f>
        <v>1.9020691870613693</v>
      </c>
      <c r="AI488" s="7">
        <f t="shared" si="43"/>
        <v>0.56806883567197108</v>
      </c>
      <c r="AJ488" s="5">
        <v>0.52601652986600977</v>
      </c>
      <c r="AK488" s="5">
        <v>9.4989855902711997E-4</v>
      </c>
      <c r="AL488" s="6">
        <f>IF(Table1[[#This Row],[seagrass.mn.ssp245.2050]]="","",(Table1[[#This Row],[seagrass.sd.ssp245.2050]]/Table1[[#This Row],[seagrass.mn.ssp245.2050]])^-1)</f>
        <v>553.76074094138278</v>
      </c>
      <c r="AM488" s="6">
        <f>IF(Table1[[#This Row],[seagrass.weights.ssp245.2050]]="","",Table1[[#This Row],[seagrass.weights.ssp245.2050]]*Table1[[#This Row],[seagrass.mn.ssp245.2050]])</f>
        <v>291.28730332601657</v>
      </c>
      <c r="AN488" s="5">
        <v>0.55203047003875172</v>
      </c>
      <c r="AO488" s="5">
        <v>9.2268140118072185E-4</v>
      </c>
      <c r="AP488" s="6">
        <f>(Table1[[#This Row],[corals.sd.ssp245.2050]]/Table1[[#This Row],[corals.mn.ssp245.2050]])^-1</f>
        <v>598.28936546497891</v>
      </c>
      <c r="AQ488" s="6">
        <f>Table1[[#This Row],[coral.weights.ssp245.2050]]*Table1[[#This Row],[corals.mn.ssp245.2050]]</f>
        <v>330.2739596368188</v>
      </c>
      <c r="AR488" s="5">
        <v>0.52910142773304036</v>
      </c>
      <c r="AS488" s="5">
        <v>0.1373677553088842</v>
      </c>
      <c r="AT488" s="8">
        <f>(Table1[[#This Row],[mangrove.sd.ssp245.2050]]/Table1[[#This Row],[mangrove.mn.ssp245.2050]])^-1</f>
        <v>3.8517148842048594</v>
      </c>
      <c r="AU488" s="8">
        <f>Table1[[#This Row],[mangrove.mn.ssp245.2050]]*Table1[[#This Row],[mangrove.weights.ssp245.2050]]</f>
        <v>2.0379478444533934</v>
      </c>
      <c r="AV488" s="7">
        <f t="shared" si="44"/>
        <v>0.5394915029297549</v>
      </c>
      <c r="AW488" s="5">
        <v>0.51865191999362248</v>
      </c>
      <c r="AX488" s="5">
        <v>5.6714210663135166E-3</v>
      </c>
      <c r="AY488" s="6">
        <f>(Table1[[#This Row],[seagrass.sd.ssp245.2100]]/Table1[[#This Row],[seagrass.mn.ssp245.2100]])^-1</f>
        <v>91.450081721890498</v>
      </c>
      <c r="AZ488" s="6">
        <f>Table1[[#This Row],[seagrass.weights.ssp245.2100]]*Table1[[#This Row],[seagrass.mn.ssp245.2100]]</f>
        <v>47.430760468632187</v>
      </c>
      <c r="BA488" s="5">
        <v>0.54554088216224217</v>
      </c>
      <c r="BB488" s="5">
        <v>2.7412479518826431E-3</v>
      </c>
      <c r="BC488" s="8">
        <f>(Table1[[#This Row],[corals.sd.ssp245.2100]]/Table1[[#This Row],[corals.mn.ssp245.2100]])^-1</f>
        <v>199.01187041018082</v>
      </c>
      <c r="BD488" s="8">
        <f>Table1[[#This Row],[corals.weights.ssp245.2100]]*Table1[[#This Row],[corals.mn.ssp245.2100]]</f>
        <v>108.56911134432787</v>
      </c>
      <c r="BE488" s="5">
        <v>0.53233763767816711</v>
      </c>
      <c r="BF488" s="5">
        <v>0.14060441539218141</v>
      </c>
      <c r="BG488" s="6">
        <f>(Table1[[#This Row],[mangrove.sd.ssp245.2100]]/Table1[[#This Row],[mangrove.mn.ssp245.2100]])^-1</f>
        <v>3.7860662923944619</v>
      </c>
      <c r="BH488" s="6">
        <f>Table1[[#This Row],[mangrove.weights.ssp245.2100]]*Table1[[#This Row],[mangrove.mn.ssp245.2100]]</f>
        <v>2.0154655861862047</v>
      </c>
      <c r="BI488" s="7">
        <f t="shared" si="45"/>
        <v>0.53701410886377543</v>
      </c>
      <c r="BJ488" s="5">
        <v>0.42976812223467159</v>
      </c>
      <c r="BK488" s="5">
        <v>9.1217176857826647E-3</v>
      </c>
      <c r="BL488" s="6">
        <f>(Table1[[#This Row],[seagrass.sd.ssp370.2050]]/Table1[[#This Row],[seagrass.mn.ssp370.2050]])^-1</f>
        <v>47.114823878458637</v>
      </c>
      <c r="BM488" s="6">
        <f>Table1[[#This Row],[seagrass.mn.ssp370.2050]]*Table1[[#This Row],[seagrass.weights.ssp370.2050]]</f>
        <v>20.248449387662436</v>
      </c>
      <c r="BN488" s="5">
        <v>0.46089285525430651</v>
      </c>
      <c r="BO488" s="5">
        <v>2.7183710709013631E-3</v>
      </c>
      <c r="BP488" s="6">
        <f>(Table1[[#This Row],[corals.sd.ssp370.2050]]/Table1[[#This Row],[corals.mn.ssp370.2050]])^-1</f>
        <v>169.54743971045966</v>
      </c>
      <c r="BQ488" s="6">
        <f>Table1[[#This Row],[corals.weights.ssp370.2050]]*Table1[[#This Row],[corals.mn.ssp370.2050]]</f>
        <v>78.14320358921114</v>
      </c>
      <c r="BR488" s="5">
        <v>0.53660360448633493</v>
      </c>
      <c r="BS488" s="5">
        <v>0.1424270276873211</v>
      </c>
      <c r="BT488" s="6">
        <f>(Table1[[#This Row],[mangrove.sd.ssp370.2050]]/Table1[[#This Row],[mangrove.mn.ssp370.2050]])^-1</f>
        <v>3.7675686504135584</v>
      </c>
      <c r="BU488" s="6">
        <f>Table1[[#This Row],[mangrove.weights.ssp370.2050]]*Table1[[#This Row],[mangrove.mn.ssp370.2050]]</f>
        <v>2.0216909179616316</v>
      </c>
      <c r="BV488" s="7">
        <f t="shared" si="46"/>
        <v>0.45553427535076713</v>
      </c>
      <c r="BW488" s="5">
        <v>0.42905995119317197</v>
      </c>
      <c r="BX488" s="5">
        <v>8.1202125944139867E-3</v>
      </c>
      <c r="BY488" s="8">
        <f>(Table1[[#This Row],[seagrass.sd.ssp370.2100]]/Table1[[#This Row],[seagrass.mn.ssp370.2100]])^-1</f>
        <v>52.838512071510124</v>
      </c>
      <c r="BZ488" s="8">
        <f>Table1[[#This Row],[seagrass.imp.ssp370.2100]]*Table1[[#This Row],[seagrass.mn.ssp370.2100]]</f>
        <v>22.670889410521962</v>
      </c>
      <c r="CA488" s="5">
        <v>0.4628150338723222</v>
      </c>
      <c r="CB488" s="5">
        <f>NonZeroMin!$C$20</f>
        <v>8.8537505761509139E-4</v>
      </c>
      <c r="CC488" s="8">
        <f>(Table1[[#This Row],[corals.sd.ssp370.2100]]/Table1[[#This Row],[corals.mn.ssp370.2100]])^-1</f>
        <v>522.7333093378453</v>
      </c>
      <c r="CD488" s="8">
        <f>Table1[[#This Row],[corals.weights.ssp370.2100]]*Table1[[#This Row],[corals.mn.ssp370.2100]]</f>
        <v>241.92883426738595</v>
      </c>
      <c r="CE488" s="5">
        <v>0.53013865025804319</v>
      </c>
      <c r="CF488" s="5">
        <v>0.1422931782552008</v>
      </c>
      <c r="CG488" s="12">
        <f>(Table1[[#This Row],[mangrove.sd.ssp370.2100]]/Table1[[#This Row],[mangrove.mn.ssp370.2100]])^-1</f>
        <v>3.7256786077772963</v>
      </c>
      <c r="CH488" s="17">
        <f>Table1[[#This Row],[mangrove.weights.ssp370.2100]]*Table1[[#This Row],[mangrove.mn.ssp370.2100]]</f>
        <v>1.9751262284223214</v>
      </c>
      <c r="CI488" s="9">
        <f t="shared" si="47"/>
        <v>0.46016917024231296</v>
      </c>
      <c r="CJ488" s="5"/>
      <c r="CL488" s="5"/>
      <c r="CM488" s="5"/>
      <c r="CP488" s="5"/>
      <c r="CT488" s="5"/>
    </row>
    <row r="489" spans="1:98" x14ac:dyDescent="0.25">
      <c r="A489" s="5" t="s">
        <v>532</v>
      </c>
      <c r="B489" s="5">
        <v>45.58934</v>
      </c>
      <c r="C489" s="5">
        <v>-12.821102</v>
      </c>
      <c r="E489" s="5">
        <v>0</v>
      </c>
      <c r="G489" s="5">
        <v>0</v>
      </c>
      <c r="I489" s="5">
        <v>0</v>
      </c>
      <c r="L489" s="6" t="str">
        <f>IF(Table1[[#This Row],[seagrass.mn.ssp126.2050]]="","",(Table1[[#This Row],[seagrass.sd.ssp126.2050]]/Table1[[#This Row],[seagrass.mn.ssp126.2050]])^-1)</f>
        <v/>
      </c>
      <c r="M489" s="6" t="str">
        <f>IF(Table1[[#This Row],[seagrass.weights.ssp126.2050]]="","",Table1[[#This Row],[seagrass.weights.ssp126.2050]]*Table1[[#This Row],[seagrass.mn.ssp126.2050]])</f>
        <v/>
      </c>
      <c r="P489" s="6" t="str">
        <f>IF(Table1[[#This Row],[corals.mn.ssp126.2050]]="","",(Table1[[#This Row],[corals.sd.ssp126.2050]]/Table1[[#This Row],[corals.mn.ssp126.2050]])^-1)</f>
        <v/>
      </c>
      <c r="Q489" s="6" t="str">
        <f>IF(Table1[[#This Row],[coral.weights.ssp126.2050]]="","",Table1[[#This Row],[coral.weights.ssp126.2050]]*Table1[[#This Row],[corals.mn.ssp126.2050]])</f>
        <v/>
      </c>
      <c r="T489" s="6" t="str">
        <f>IF(Table1[[#This Row],[mangrove.mn.ssp126.2050]]="","",(Table1[[#This Row],[mangrove.sd.ssp126.2050]]/Table1[[#This Row],[mangrove.mn.ssp126.2050]])^-1)</f>
        <v/>
      </c>
      <c r="U489" s="6" t="str">
        <f>IF(Table1[[#This Row],[mangrove.weights.ssp126.2050]]="","",Table1[[#This Row],[mangrove.weights.ssp126.2050]]*Table1[[#This Row],[mangrove.mn.ssp126.2050]])</f>
        <v/>
      </c>
      <c r="V489" s="7" t="e">
        <f t="shared" si="42"/>
        <v>#DIV/0!</v>
      </c>
      <c r="Y489" s="6" t="str">
        <f>IF(Table1[[#This Row],[seagrass.mn.ssp126.2100]]="", "", (Table1[[#This Row],[seagrass.sd.ssp126.2100]]/Table1[[#This Row],[seagrass.mn.ssp126.2100]])^-1)</f>
        <v/>
      </c>
      <c r="Z489" s="6" t="str">
        <f>IF(Table1[[#This Row],[seagrass.weights.ssp126.2100]]="","", Table1[[#This Row],[seagrass.weights.ssp126.2100]]*Table1[[#This Row],[seagrass.mn.ssp126.2100]])</f>
        <v/>
      </c>
      <c r="AC489" s="6" t="str">
        <f>IF(Table1[[#This Row],[corals.mn.ssp126.2100]]="","",(Table1[[#This Row],[corals.sd.ssp126.2100]]/Table1[[#This Row],[corals.mn.ssp126.2100]])^-1)</f>
        <v/>
      </c>
      <c r="AD489" s="6" t="str">
        <f>IF( Table1[[#This Row],[Coral.weights.ssp126.2100]]="","", Table1[[#This Row],[Coral.weights.ssp126.2100]]*Table1[[#This Row],[corals.mn.ssp126.2100]])</f>
        <v/>
      </c>
      <c r="AG489" s="8" t="str">
        <f>IF(Table1[[#This Row],[mangrove.mn.ssp126.2100]]="","",(Table1[[#This Row],[mangrove.sd.ssp126.2100]]/Table1[[#This Row],[mangrove.mn.ssp126.2100]])^-1)</f>
        <v/>
      </c>
      <c r="AH489" s="6" t="str">
        <f>IF(Table1[[#This Row],[mangrove.weights.ssp126.2100]]="","",Table1[[#This Row],[mangrove.weights.ssp126.2100]]*Table1[[#This Row],[mangrove.mn.ssp126.2100]])</f>
        <v/>
      </c>
      <c r="AI489" s="7" t="e">
        <f t="shared" si="43"/>
        <v>#DIV/0!</v>
      </c>
      <c r="AL489" s="6" t="str">
        <f>IF(Table1[[#This Row],[seagrass.mn.ssp245.2050]]="","",(Table1[[#This Row],[seagrass.sd.ssp245.2050]]/Table1[[#This Row],[seagrass.mn.ssp245.2050]])^-1)</f>
        <v/>
      </c>
      <c r="AM489" s="6" t="str">
        <f>IF(Table1[[#This Row],[seagrass.weights.ssp245.2050]]="","",Table1[[#This Row],[seagrass.weights.ssp245.2050]]*Table1[[#This Row],[seagrass.mn.ssp245.2050]])</f>
        <v/>
      </c>
      <c r="AS489" s="5"/>
      <c r="AT489" s="8"/>
      <c r="AU489" s="8"/>
      <c r="AV489" s="7" t="e">
        <f t="shared" si="44"/>
        <v>#DIV/0!</v>
      </c>
      <c r="AX489" s="5"/>
      <c r="AY489" s="6"/>
      <c r="AZ489" s="6"/>
      <c r="BB489" s="5"/>
      <c r="BC489" s="8"/>
      <c r="BD489" s="8"/>
      <c r="BE489" s="5"/>
      <c r="BF489" s="5"/>
      <c r="BG489" s="6"/>
      <c r="BH489" s="6"/>
      <c r="BI489" s="7" t="e">
        <f t="shared" si="45"/>
        <v>#DIV/0!</v>
      </c>
      <c r="BK489" s="5"/>
      <c r="BL489" s="6"/>
      <c r="BM489" s="6"/>
      <c r="BO489" s="5"/>
      <c r="BP489" s="6"/>
      <c r="BQ489" s="6"/>
      <c r="BR489" s="5"/>
      <c r="BS489" s="5"/>
      <c r="BT489" s="6"/>
      <c r="BU489" s="6"/>
      <c r="BV489" s="7" t="e">
        <f t="shared" si="46"/>
        <v>#DIV/0!</v>
      </c>
      <c r="BX489" s="5"/>
      <c r="BY489" s="8"/>
      <c r="BZ489" s="8"/>
      <c r="CA489" s="5"/>
      <c r="CB489" s="5"/>
      <c r="CC489" s="8"/>
      <c r="CD489" s="8"/>
      <c r="CE489" s="5"/>
      <c r="CF489" s="5"/>
      <c r="CG489" s="12"/>
      <c r="CH489" s="17"/>
      <c r="CI489" s="9" t="e">
        <f t="shared" si="47"/>
        <v>#DIV/0!</v>
      </c>
      <c r="CJ489" s="5"/>
      <c r="CL489" s="5"/>
      <c r="CM489" s="5"/>
      <c r="CP489" s="5"/>
      <c r="CT489" s="5"/>
    </row>
    <row r="490" spans="1:98" x14ac:dyDescent="0.25">
      <c r="A490" s="5" t="s">
        <v>533</v>
      </c>
      <c r="B490" s="5">
        <v>48.58934</v>
      </c>
      <c r="C490" s="5">
        <v>-12.821102</v>
      </c>
      <c r="D490" s="5">
        <v>8240000</v>
      </c>
      <c r="E490" s="5">
        <v>1</v>
      </c>
      <c r="F490" s="5">
        <v>5690000</v>
      </c>
      <c r="G490" s="5">
        <v>1</v>
      </c>
      <c r="I490" s="5">
        <v>0</v>
      </c>
      <c r="J490" s="5">
        <v>0.50941295894859329</v>
      </c>
      <c r="K490" s="5">
        <v>3.7793669900915247E-2</v>
      </c>
      <c r="L490" s="6">
        <f>IF(Table1[[#This Row],[seagrass.mn.ssp126.2050]]="","",(Table1[[#This Row],[seagrass.sd.ssp126.2050]]/Table1[[#This Row],[seagrass.mn.ssp126.2050]])^-1)</f>
        <v>13.478790503386834</v>
      </c>
      <c r="M490" s="6">
        <f>IF(Table1[[#This Row],[seagrass.weights.ssp126.2050]]="","",Table1[[#This Row],[seagrass.weights.ssp126.2050]]*Table1[[#This Row],[seagrass.mn.ssp126.2050]])</f>
        <v>6.8662705533784862</v>
      </c>
      <c r="N490" s="5">
        <v>0.55186877931353229</v>
      </c>
      <c r="O490" s="5">
        <v>3.5154694770544427E-2</v>
      </c>
      <c r="P490" s="6">
        <f>IF(Table1[[#This Row],[corals.mn.ssp126.2050]]="","",(Table1[[#This Row],[corals.sd.ssp126.2050]]/Table1[[#This Row],[corals.mn.ssp126.2050]])^-1)</f>
        <v>15.698295289308971</v>
      </c>
      <c r="Q490" s="6">
        <f>IF(Table1[[#This Row],[coral.weights.ssp126.2050]]="","",Table1[[#This Row],[coral.weights.ssp126.2050]]*Table1[[#This Row],[corals.mn.ssp126.2050]])</f>
        <v>8.663399058614317</v>
      </c>
      <c r="T490" s="6" t="str">
        <f>IF(Table1[[#This Row],[mangrove.mn.ssp126.2050]]="","",(Table1[[#This Row],[mangrove.sd.ssp126.2050]]/Table1[[#This Row],[mangrove.mn.ssp126.2050]])^-1)</f>
        <v/>
      </c>
      <c r="U490" s="6" t="str">
        <f>IF(Table1[[#This Row],[mangrove.weights.ssp126.2050]]="","",Table1[[#This Row],[mangrove.weights.ssp126.2050]]*Table1[[#This Row],[mangrove.mn.ssp126.2050]])</f>
        <v/>
      </c>
      <c r="V490" s="7">
        <f t="shared" si="42"/>
        <v>0.53225567907403903</v>
      </c>
      <c r="W490" s="5">
        <v>0.50941295894859329</v>
      </c>
      <c r="X490" s="5">
        <v>3.7793669900915247E-2</v>
      </c>
      <c r="Y490" s="6">
        <f>IF(Table1[[#This Row],[seagrass.mn.ssp126.2100]]="", "", (Table1[[#This Row],[seagrass.sd.ssp126.2100]]/Table1[[#This Row],[seagrass.mn.ssp126.2100]])^-1)</f>
        <v>13.478790503386834</v>
      </c>
      <c r="Z490" s="6">
        <f>IF(Table1[[#This Row],[seagrass.weights.ssp126.2100]]="","", Table1[[#This Row],[seagrass.weights.ssp126.2100]]*Table1[[#This Row],[seagrass.mn.ssp126.2100]])</f>
        <v>6.8662705533784862</v>
      </c>
      <c r="AA490" s="5">
        <v>0.5500285208967417</v>
      </c>
      <c r="AB490" s="5">
        <v>3.969827622283361E-2</v>
      </c>
      <c r="AC490" s="6">
        <f>IF(Table1[[#This Row],[corals.mn.ssp126.2100]]="","",(Table1[[#This Row],[corals.sd.ssp126.2100]]/Table1[[#This Row],[corals.mn.ssp126.2100]])^-1)</f>
        <v>13.855224287556771</v>
      </c>
      <c r="AD490" s="6">
        <f>IF( Table1[[#This Row],[Coral.weights.ssp126.2100]]="","", Table1[[#This Row],[Coral.weights.ssp126.2100]]*Table1[[#This Row],[corals.mn.ssp126.2100]])</f>
        <v>7.620768521577463</v>
      </c>
      <c r="AG490" s="8" t="str">
        <f>IF(Table1[[#This Row],[mangrove.mn.ssp126.2100]]="","",(Table1[[#This Row],[mangrove.sd.ssp126.2100]]/Table1[[#This Row],[mangrove.mn.ssp126.2100]])^-1)</f>
        <v/>
      </c>
      <c r="AH490" s="6" t="str">
        <f>IF(Table1[[#This Row],[mangrove.weights.ssp126.2100]]="","",Table1[[#This Row],[mangrove.weights.ssp126.2100]]*Table1[[#This Row],[mangrove.mn.ssp126.2100]])</f>
        <v/>
      </c>
      <c r="AI490" s="7">
        <f t="shared" si="43"/>
        <v>0.53000041105398976</v>
      </c>
      <c r="AJ490" s="5">
        <v>0.46983660802677879</v>
      </c>
      <c r="AK490" s="5">
        <v>2.195110086273986E-2</v>
      </c>
      <c r="AL490" s="6">
        <f>IF(Table1[[#This Row],[seagrass.mn.ssp245.2050]]="","",(Table1[[#This Row],[seagrass.sd.ssp245.2050]]/Table1[[#This Row],[seagrass.mn.ssp245.2050]])^-1)</f>
        <v>21.403783389483063</v>
      </c>
      <c r="AM490" s="6">
        <f>IF(Table1[[#This Row],[seagrass.weights.ssp245.2050]]="","",Table1[[#This Row],[seagrass.weights.ssp245.2050]]*Table1[[#This Row],[seagrass.mn.ssp245.2050]])</f>
        <v>10.056280986654633</v>
      </c>
      <c r="AN490" s="5">
        <v>0.50376333746802349</v>
      </c>
      <c r="AO490" s="5">
        <v>1.683148465080881E-2</v>
      </c>
      <c r="AP490" s="6">
        <f>(Table1[[#This Row],[corals.sd.ssp245.2050]]/Table1[[#This Row],[corals.mn.ssp245.2050]])^-1</f>
        <v>29.929821873664363</v>
      </c>
      <c r="AQ490" s="6">
        <f>Table1[[#This Row],[coral.weights.ssp245.2050]]*Table1[[#This Row],[corals.mn.ssp245.2050]]</f>
        <v>15.077546956900612</v>
      </c>
      <c r="AS490" s="5"/>
      <c r="AT490" s="8"/>
      <c r="AU490" s="8"/>
      <c r="AV490" s="7">
        <f t="shared" si="44"/>
        <v>0.48961743120736756</v>
      </c>
      <c r="AW490" s="5">
        <v>0.45071814575102409</v>
      </c>
      <c r="AX490" s="5">
        <v>2.0506089703078281E-2</v>
      </c>
      <c r="AY490" s="6">
        <f>(Table1[[#This Row],[seagrass.sd.ssp245.2100]]/Table1[[#This Row],[seagrass.mn.ssp245.2100]])^-1</f>
        <v>21.979721744968487</v>
      </c>
      <c r="AZ490" s="6">
        <f>Table1[[#This Row],[seagrass.weights.ssp245.2100]]*Table1[[#This Row],[seagrass.mn.ssp245.2100]]</f>
        <v>9.9066594290156598</v>
      </c>
      <c r="BA490" s="5">
        <v>0.48870336014466847</v>
      </c>
      <c r="BB490" s="5">
        <v>1.686089483046406E-2</v>
      </c>
      <c r="BC490" s="8">
        <f>(Table1[[#This Row],[corals.sd.ssp245.2100]]/Table1[[#This Row],[corals.mn.ssp245.2100]])^-1</f>
        <v>28.984426097106375</v>
      </c>
      <c r="BD490" s="8">
        <f>Table1[[#This Row],[corals.weights.ssp245.2100]]*Table1[[#This Row],[corals.mn.ssp245.2100]]</f>
        <v>14.164786425520704</v>
      </c>
      <c r="BE490" s="5"/>
      <c r="BF490" s="5"/>
      <c r="BG490" s="6"/>
      <c r="BH490" s="6"/>
      <c r="BI490" s="7">
        <f t="shared" si="45"/>
        <v>0.47232116838542554</v>
      </c>
      <c r="BJ490" s="5">
        <v>0.37930361320734701</v>
      </c>
      <c r="BK490" s="5">
        <v>1.173092920767282E-3</v>
      </c>
      <c r="BL490" s="6">
        <f>(Table1[[#This Row],[seagrass.sd.ssp370.2050]]/Table1[[#This Row],[seagrass.mn.ssp370.2050]])^-1</f>
        <v>323.33637556968364</v>
      </c>
      <c r="BM490" s="6">
        <f>Table1[[#This Row],[seagrass.mn.ssp370.2050]]*Table1[[#This Row],[seagrass.weights.ssp370.2050]]</f>
        <v>122.64265553494877</v>
      </c>
      <c r="BN490" s="5">
        <v>0.41844366333136518</v>
      </c>
      <c r="BO490" s="5">
        <v>2.9413004120103091E-3</v>
      </c>
      <c r="BP490" s="6">
        <f>(Table1[[#This Row],[corals.sd.ssp370.2050]]/Table1[[#This Row],[corals.mn.ssp370.2050]])^-1</f>
        <v>142.26485047998509</v>
      </c>
      <c r="BQ490" s="6">
        <f>Table1[[#This Row],[corals.weights.ssp370.2050]]*Table1[[#This Row],[corals.mn.ssp370.2050]]</f>
        <v>59.529825198133885</v>
      </c>
      <c r="BR490" s="5"/>
      <c r="BS490" s="5"/>
      <c r="BT490" s="6"/>
      <c r="BU490" s="6"/>
      <c r="BV490" s="7">
        <f t="shared" si="46"/>
        <v>0.39126288880014487</v>
      </c>
      <c r="BW490" s="5">
        <v>0.37679963283456208</v>
      </c>
      <c r="BX490" s="5">
        <v>2.3680700823411269E-3</v>
      </c>
      <c r="BY490" s="8">
        <f>(Table1[[#This Row],[seagrass.sd.ssp370.2100]]/Table1[[#This Row],[seagrass.mn.ssp370.2100]])^-1</f>
        <v>159.11675741540958</v>
      </c>
      <c r="BZ490" s="8">
        <f>Table1[[#This Row],[seagrass.imp.ssp370.2100]]*Table1[[#This Row],[seagrass.mn.ssp370.2100]]</f>
        <v>59.955135771952413</v>
      </c>
      <c r="CA490" s="5">
        <v>0.41566059437143182</v>
      </c>
      <c r="CB490" s="5">
        <v>2.9622717389300871E-3</v>
      </c>
      <c r="CC490" s="8">
        <f>(Table1[[#This Row],[corals.sd.ssp370.2100]]/Table1[[#This Row],[corals.mn.ssp370.2100]])^-1</f>
        <v>140.31818516472768</v>
      </c>
      <c r="CD490" s="8">
        <f>Table1[[#This Row],[corals.weights.ssp370.2100]]*Table1[[#This Row],[corals.mn.ssp370.2100]]</f>
        <v>58.324740246691334</v>
      </c>
      <c r="CE490" s="5"/>
      <c r="CF490" s="5"/>
      <c r="CG490" s="12"/>
      <c r="CH490" s="17"/>
      <c r="CI490" s="9">
        <f t="shared" si="47"/>
        <v>0.39501026499934527</v>
      </c>
      <c r="CJ490" s="5"/>
      <c r="CL490" s="5"/>
      <c r="CM490" s="5"/>
      <c r="CP490" s="5"/>
      <c r="CT490" s="5"/>
    </row>
    <row r="491" spans="1:98" x14ac:dyDescent="0.25">
      <c r="A491" s="5" t="s">
        <v>534</v>
      </c>
      <c r="B491" s="5">
        <v>48.83934</v>
      </c>
      <c r="C491" s="5">
        <v>-12.821102</v>
      </c>
      <c r="D491" s="5">
        <v>60000</v>
      </c>
      <c r="E491" s="5">
        <v>1</v>
      </c>
      <c r="F491" s="5">
        <v>4080000</v>
      </c>
      <c r="G491" s="5">
        <v>1</v>
      </c>
      <c r="H491" s="5">
        <v>15500000</v>
      </c>
      <c r="I491" s="5">
        <v>1</v>
      </c>
      <c r="J491" s="5">
        <v>0.4831644984298295</v>
      </c>
      <c r="K491" s="5">
        <v>3.8860474422156913E-2</v>
      </c>
      <c r="L491" s="6">
        <f>IF(Table1[[#This Row],[seagrass.mn.ssp126.2050]]="","",(Table1[[#This Row],[seagrass.sd.ssp126.2050]]/Table1[[#This Row],[seagrass.mn.ssp126.2050]])^-1)</f>
        <v>12.433314456767045</v>
      </c>
      <c r="M491" s="6">
        <f>IF(Table1[[#This Row],[seagrass.weights.ssp126.2050]]="","",Table1[[#This Row],[seagrass.weights.ssp126.2050]]*Table1[[#This Row],[seagrass.mn.ssp126.2050]])</f>
        <v>6.0073361433241974</v>
      </c>
      <c r="N491" s="5">
        <v>0.2513642615104531</v>
      </c>
      <c r="O491" s="5">
        <v>6.8026907082483837E-2</v>
      </c>
      <c r="P491" s="6">
        <f>IF(Table1[[#This Row],[corals.mn.ssp126.2050]]="","",(Table1[[#This Row],[corals.sd.ssp126.2050]]/Table1[[#This Row],[corals.mn.ssp126.2050]])^-1)</f>
        <v>3.6950711459756569</v>
      </c>
      <c r="Q491" s="6">
        <f>IF(Table1[[#This Row],[coral.weights.ssp126.2050]]="","",Table1[[#This Row],[coral.weights.ssp126.2050]]*Table1[[#This Row],[corals.mn.ssp126.2050]])</f>
        <v>0.92880882983675461</v>
      </c>
      <c r="R491" s="5">
        <v>0.668098283935183</v>
      </c>
      <c r="S491" s="5">
        <v>7.3205775495155209E-2</v>
      </c>
      <c r="T491" s="6">
        <f>IF(Table1[[#This Row],[mangrove.mn.ssp126.2050]]="","",(Table1[[#This Row],[mangrove.sd.ssp126.2050]]/Table1[[#This Row],[mangrove.mn.ssp126.2050]])^-1)</f>
        <v>9.126305669412627</v>
      </c>
      <c r="U491" s="6">
        <f>IF(Table1[[#This Row],[mangrove.weights.ssp126.2050]]="","",Table1[[#This Row],[mangrove.weights.ssp126.2050]]*Table1[[#This Row],[mangrove.mn.ssp126.2050]])</f>
        <v>6.0972691564025077</v>
      </c>
      <c r="V491" s="7">
        <f t="shared" si="42"/>
        <v>0.51607893318155551</v>
      </c>
      <c r="W491" s="5">
        <v>0.4851980100175195</v>
      </c>
      <c r="X491" s="5">
        <v>3.7868672542425777E-2</v>
      </c>
      <c r="Y491" s="6">
        <f>IF(Table1[[#This Row],[seagrass.mn.ssp126.2100]]="", "", (Table1[[#This Row],[seagrass.sd.ssp126.2100]]/Table1[[#This Row],[seagrass.mn.ssp126.2100]])^-1)</f>
        <v>12.812649016781164</v>
      </c>
      <c r="Z491" s="6">
        <f>IF(Table1[[#This Row],[seagrass.weights.ssp126.2100]]="","", Table1[[#This Row],[seagrass.weights.ssp126.2100]]*Table1[[#This Row],[seagrass.mn.ssp126.2100]])</f>
        <v>6.2166718059951487</v>
      </c>
      <c r="AA491" s="5">
        <v>0.24652428533986781</v>
      </c>
      <c r="AB491" s="5">
        <v>6.820173030408451E-2</v>
      </c>
      <c r="AC491" s="6">
        <f>IF(Table1[[#This Row],[corals.mn.ssp126.2100]]="","",(Table1[[#This Row],[corals.sd.ssp126.2100]]/Table1[[#This Row],[corals.mn.ssp126.2100]])^-1)</f>
        <v>3.6146338845174988</v>
      </c>
      <c r="AD491" s="6">
        <f>IF( Table1[[#This Row],[Coral.weights.ssp126.2100]]="","", Table1[[#This Row],[Coral.weights.ssp126.2100]]*Table1[[#This Row],[corals.mn.ssp126.2100]])</f>
        <v>0.89109503514594668</v>
      </c>
      <c r="AE491" s="5">
        <v>0.66000824344790709</v>
      </c>
      <c r="AF491" s="5">
        <v>7.1778056000936563E-2</v>
      </c>
      <c r="AG491" s="8">
        <f>IF(Table1[[#This Row],[mangrove.mn.ssp126.2100]]="","",(Table1[[#This Row],[mangrove.sd.ssp126.2100]]/Table1[[#This Row],[mangrove.mn.ssp126.2100]])^-1)</f>
        <v>9.1951256445186438</v>
      </c>
      <c r="AH491" s="6">
        <f>IF(Table1[[#This Row],[mangrove.weights.ssp126.2100]]="","",Table1[[#This Row],[mangrove.weights.ssp126.2100]]*Table1[[#This Row],[mangrove.mn.ssp126.2100]])</f>
        <v>6.0688587249215544</v>
      </c>
      <c r="AI491" s="7">
        <f t="shared" si="43"/>
        <v>0.51426178544068413</v>
      </c>
      <c r="AJ491" s="5">
        <v>0.43954217613907209</v>
      </c>
      <c r="AK491" s="5">
        <v>2.0891695577242991E-2</v>
      </c>
      <c r="AL491" s="6">
        <f>IF(Table1[[#This Row],[seagrass.mn.ssp245.2050]]="","",(Table1[[#This Row],[seagrass.sd.ssp245.2050]]/Table1[[#This Row],[seagrass.mn.ssp245.2050]])^-1)</f>
        <v>21.039085818283642</v>
      </c>
      <c r="AM491" s="6">
        <f>IF(Table1[[#This Row],[seagrass.weights.ssp245.2050]]="","",Table1[[#This Row],[seagrass.weights.ssp245.2050]]*Table1[[#This Row],[seagrass.mn.ssp245.2050]])</f>
        <v>9.2475655645450825</v>
      </c>
      <c r="AN491" s="5">
        <v>0.21841555183238659</v>
      </c>
      <c r="AO491" s="5">
        <v>3.5808850425589872E-2</v>
      </c>
      <c r="AP491" s="6">
        <f>(Table1[[#This Row],[corals.sd.ssp245.2050]]/Table1[[#This Row],[corals.mn.ssp245.2050]])^-1</f>
        <v>6.0994851618107671</v>
      </c>
      <c r="AQ491" s="6">
        <f>Table1[[#This Row],[coral.weights.ssp245.2050]]*Table1[[#This Row],[corals.mn.ssp245.2050]]</f>
        <v>1.3322224175103525</v>
      </c>
      <c r="AR491" s="5">
        <v>0.5862024065904976</v>
      </c>
      <c r="AS491" s="5">
        <v>0.16260164436690361</v>
      </c>
      <c r="AT491" s="8">
        <f>(Table1[[#This Row],[mangrove.sd.ssp245.2050]]/Table1[[#This Row],[mangrove.mn.ssp245.2050]])^-1</f>
        <v>3.6051443936677359</v>
      </c>
      <c r="AU491" s="8">
        <f>Table1[[#This Row],[mangrove.mn.ssp245.2050]]*Table1[[#This Row],[mangrove.weights.ssp245.2050]]</f>
        <v>2.1133443196742672</v>
      </c>
      <c r="AV491" s="7">
        <f t="shared" si="44"/>
        <v>0.41286917171248938</v>
      </c>
      <c r="AW491" s="5">
        <v>0.42760107642620482</v>
      </c>
      <c r="AX491" s="5">
        <v>1.0183373075662951E-2</v>
      </c>
      <c r="AY491" s="6">
        <f>(Table1[[#This Row],[seagrass.sd.ssp245.2100]]/Table1[[#This Row],[seagrass.mn.ssp245.2100]])^-1</f>
        <v>41.990121863267532</v>
      </c>
      <c r="AZ491" s="6">
        <f>Table1[[#This Row],[seagrass.weights.ssp245.2100]]*Table1[[#This Row],[seagrass.mn.ssp245.2100]]</f>
        <v>17.955021308000713</v>
      </c>
      <c r="BA491" s="5">
        <v>0.19492792577133741</v>
      </c>
      <c r="BB491" s="5">
        <v>1.8501206620569938E-2</v>
      </c>
      <c r="BC491" s="8">
        <f>(Table1[[#This Row],[corals.sd.ssp245.2100]]/Table1[[#This Row],[corals.mn.ssp245.2100]])^-1</f>
        <v>10.53595745234332</v>
      </c>
      <c r="BD491" s="8">
        <f>Table1[[#This Row],[corals.weights.ssp245.2100]]*Table1[[#This Row],[corals.mn.ssp245.2100]]</f>
        <v>2.0537523322003479</v>
      </c>
      <c r="BE491" s="5">
        <v>0.58374033535851944</v>
      </c>
      <c r="BF491" s="5">
        <v>0.15732008095436209</v>
      </c>
      <c r="BG491" s="6">
        <f>(Table1[[#This Row],[mangrove.sd.ssp245.2100]]/Table1[[#This Row],[mangrove.mn.ssp245.2100]])^-1</f>
        <v>3.7105265381083812</v>
      </c>
      <c r="BH491" s="6">
        <f>Table1[[#This Row],[mangrove.weights.ssp245.2100]]*Table1[[#This Row],[mangrove.mn.ssp245.2100]]</f>
        <v>2.1659840057120725</v>
      </c>
      <c r="BI491" s="7">
        <f t="shared" si="45"/>
        <v>0.39431180650541686</v>
      </c>
      <c r="BJ491" s="5">
        <v>0.5159798711909247</v>
      </c>
      <c r="BK491" s="5">
        <v>5.6634530040895253E-3</v>
      </c>
      <c r="BL491" s="6">
        <f>(Table1[[#This Row],[seagrass.sd.ssp370.2050]]/Table1[[#This Row],[seagrass.mn.ssp370.2050]])^-1</f>
        <v>91.106939674142353</v>
      </c>
      <c r="BM491" s="6">
        <f>Table1[[#This Row],[seagrass.mn.ssp370.2050]]*Table1[[#This Row],[seagrass.weights.ssp370.2050]]</f>
        <v>47.009346997663322</v>
      </c>
      <c r="BN491" s="5">
        <v>0.48872742899265381</v>
      </c>
      <c r="BO491" s="5">
        <v>2.6603402089654172E-3</v>
      </c>
      <c r="BP491" s="6">
        <f>(Table1[[#This Row],[corals.sd.ssp370.2050]]/Table1[[#This Row],[corals.mn.ssp370.2050]])^-1</f>
        <v>183.70862017783642</v>
      </c>
      <c r="BQ491" s="6">
        <f>Table1[[#This Row],[corals.weights.ssp370.2050]]*Table1[[#This Row],[corals.mn.ssp370.2050]]</f>
        <v>89.783441623301954</v>
      </c>
      <c r="BR491" s="5">
        <v>0.59466102814595945</v>
      </c>
      <c r="BS491" s="5">
        <v>0.15244040151414531</v>
      </c>
      <c r="BT491" s="6">
        <f>(Table1[[#This Row],[mangrove.sd.ssp370.2050]]/Table1[[#This Row],[mangrove.mn.ssp370.2050]])^-1</f>
        <v>3.9009411037977322</v>
      </c>
      <c r="BU491" s="6">
        <f>Table1[[#This Row],[mangrove.weights.ssp370.2050]]*Table1[[#This Row],[mangrove.mn.ssp370.2050]]</f>
        <v>2.3197376475211935</v>
      </c>
      <c r="BV491" s="7">
        <f t="shared" si="46"/>
        <v>0.49911837222209976</v>
      </c>
      <c r="BW491" s="5">
        <v>0.5159798711909247</v>
      </c>
      <c r="BX491" s="5">
        <v>5.6634530040895253E-3</v>
      </c>
      <c r="BY491" s="8">
        <f>(Table1[[#This Row],[seagrass.sd.ssp370.2100]]/Table1[[#This Row],[seagrass.mn.ssp370.2100]])^-1</f>
        <v>91.106939674142353</v>
      </c>
      <c r="BZ491" s="8">
        <f>Table1[[#This Row],[seagrass.imp.ssp370.2100]]*Table1[[#This Row],[seagrass.mn.ssp370.2100]]</f>
        <v>47.009346997663322</v>
      </c>
      <c r="CA491" s="5">
        <v>0.48872742899265381</v>
      </c>
      <c r="CB491" s="5">
        <v>2.6603402089654172E-3</v>
      </c>
      <c r="CC491" s="8">
        <f>(Table1[[#This Row],[corals.sd.ssp370.2100]]/Table1[[#This Row],[corals.mn.ssp370.2100]])^-1</f>
        <v>183.70862017783642</v>
      </c>
      <c r="CD491" s="8">
        <f>Table1[[#This Row],[corals.weights.ssp370.2100]]*Table1[[#This Row],[corals.mn.ssp370.2100]]</f>
        <v>89.783441623301954</v>
      </c>
      <c r="CE491" s="5">
        <v>0.58744628419513034</v>
      </c>
      <c r="CF491" s="5">
        <v>0.15796759271277161</v>
      </c>
      <c r="CG491" s="12">
        <f>(Table1[[#This Row],[mangrove.sd.ssp370.2100]]/Table1[[#This Row],[mangrove.mn.ssp370.2100]])^-1</f>
        <v>3.7187772131418675</v>
      </c>
      <c r="CH491" s="17">
        <f>Table1[[#This Row],[mangrove.weights.ssp370.2100]]*Table1[[#This Row],[mangrove.mn.ssp370.2100]]</f>
        <v>2.1845818556097121</v>
      </c>
      <c r="CI491" s="9">
        <f t="shared" si="47"/>
        <v>0.49895956075276421</v>
      </c>
      <c r="CJ491" s="5"/>
      <c r="CL491" s="5"/>
      <c r="CM491" s="5"/>
      <c r="CP491" s="5"/>
      <c r="CT491" s="5"/>
    </row>
    <row r="492" spans="1:98" x14ac:dyDescent="0.25">
      <c r="A492" s="5" t="s">
        <v>535</v>
      </c>
      <c r="B492" s="5">
        <v>49.08934</v>
      </c>
      <c r="C492" s="5">
        <v>-12.821102</v>
      </c>
      <c r="E492" s="5">
        <v>0</v>
      </c>
      <c r="G492" s="5">
        <v>0</v>
      </c>
      <c r="H492" s="5">
        <v>9650000</v>
      </c>
      <c r="I492" s="5">
        <v>1</v>
      </c>
      <c r="L492" s="6" t="str">
        <f>IF(Table1[[#This Row],[seagrass.mn.ssp126.2050]]="","",(Table1[[#This Row],[seagrass.sd.ssp126.2050]]/Table1[[#This Row],[seagrass.mn.ssp126.2050]])^-1)</f>
        <v/>
      </c>
      <c r="M492" s="6" t="str">
        <f>IF(Table1[[#This Row],[seagrass.weights.ssp126.2050]]="","",Table1[[#This Row],[seagrass.weights.ssp126.2050]]*Table1[[#This Row],[seagrass.mn.ssp126.2050]])</f>
        <v/>
      </c>
      <c r="P492" s="6" t="str">
        <f>IF(Table1[[#This Row],[corals.mn.ssp126.2050]]="","",(Table1[[#This Row],[corals.sd.ssp126.2050]]/Table1[[#This Row],[corals.mn.ssp126.2050]])^-1)</f>
        <v/>
      </c>
      <c r="Q492" s="6" t="str">
        <f>IF(Table1[[#This Row],[coral.weights.ssp126.2050]]="","",Table1[[#This Row],[coral.weights.ssp126.2050]]*Table1[[#This Row],[corals.mn.ssp126.2050]])</f>
        <v/>
      </c>
      <c r="R492" s="5">
        <v>0.51971122702739514</v>
      </c>
      <c r="S492" s="5">
        <v>0.13526753490696669</v>
      </c>
      <c r="T492" s="6">
        <f>IF(Table1[[#This Row],[mangrove.mn.ssp126.2050]]="","",(Table1[[#This Row],[mangrove.sd.ssp126.2050]]/Table1[[#This Row],[mangrove.mn.ssp126.2050]])^-1)</f>
        <v>3.8420987518168221</v>
      </c>
      <c r="U492" s="6">
        <f>IF(Table1[[#This Row],[mangrove.weights.ssp126.2050]]="","",Table1[[#This Row],[mangrove.weights.ssp126.2050]]*Table1[[#This Row],[mangrove.mn.ssp126.2050]])</f>
        <v>1.996781856667144</v>
      </c>
      <c r="V492" s="7">
        <f t="shared" si="42"/>
        <v>0.51971122702739514</v>
      </c>
      <c r="Y492" s="6" t="str">
        <f>IF(Table1[[#This Row],[seagrass.mn.ssp126.2100]]="", "", (Table1[[#This Row],[seagrass.sd.ssp126.2100]]/Table1[[#This Row],[seagrass.mn.ssp126.2100]])^-1)</f>
        <v/>
      </c>
      <c r="Z492" s="6" t="str">
        <f>IF(Table1[[#This Row],[seagrass.weights.ssp126.2100]]="","", Table1[[#This Row],[seagrass.weights.ssp126.2100]]*Table1[[#This Row],[seagrass.mn.ssp126.2100]])</f>
        <v/>
      </c>
      <c r="AC492" s="6" t="str">
        <f>IF(Table1[[#This Row],[corals.mn.ssp126.2100]]="","",(Table1[[#This Row],[corals.sd.ssp126.2100]]/Table1[[#This Row],[corals.mn.ssp126.2100]])^-1)</f>
        <v/>
      </c>
      <c r="AD492" s="6" t="str">
        <f>IF( Table1[[#This Row],[Coral.weights.ssp126.2100]]="","", Table1[[#This Row],[Coral.weights.ssp126.2100]]*Table1[[#This Row],[corals.mn.ssp126.2100]])</f>
        <v/>
      </c>
      <c r="AE492" s="5">
        <v>0.50865978180895643</v>
      </c>
      <c r="AF492" s="5">
        <v>0.1194140822102778</v>
      </c>
      <c r="AG492" s="8">
        <f>IF(Table1[[#This Row],[mangrove.mn.ssp126.2100]]="","",(Table1[[#This Row],[mangrove.sd.ssp126.2100]]/Table1[[#This Row],[mangrove.mn.ssp126.2100]])^-1)</f>
        <v>4.2596297889996828</v>
      </c>
      <c r="AH492" s="6">
        <f>IF(Table1[[#This Row],[mangrove.weights.ssp126.2100]]="","",Table1[[#This Row],[mangrove.weights.ssp126.2100]]*Table1[[#This Row],[mangrove.mn.ssp126.2100]])</f>
        <v>2.1667023590595096</v>
      </c>
      <c r="AI492" s="7">
        <f t="shared" si="43"/>
        <v>0.50865978180895643</v>
      </c>
      <c r="AL492" s="6" t="str">
        <f>IF(Table1[[#This Row],[seagrass.mn.ssp245.2050]]="","",(Table1[[#This Row],[seagrass.sd.ssp245.2050]]/Table1[[#This Row],[seagrass.mn.ssp245.2050]])^-1)</f>
        <v/>
      </c>
      <c r="AM492" s="6" t="str">
        <f>IF(Table1[[#This Row],[seagrass.weights.ssp245.2050]]="","",Table1[[#This Row],[seagrass.weights.ssp245.2050]]*Table1[[#This Row],[seagrass.mn.ssp245.2050]])</f>
        <v/>
      </c>
      <c r="AR492" s="5">
        <v>0.45952443619576988</v>
      </c>
      <c r="AS492" s="5">
        <v>0.1041681553367889</v>
      </c>
      <c r="AT492" s="8">
        <f>(Table1[[#This Row],[mangrove.sd.ssp245.2050]]/Table1[[#This Row],[mangrove.mn.ssp245.2050]])^-1</f>
        <v>4.4113715435400476</v>
      </c>
      <c r="AU492" s="8">
        <f>Table1[[#This Row],[mangrove.mn.ssp245.2050]]*Table1[[#This Row],[mangrove.weights.ssp245.2050]]</f>
        <v>2.0271330213953034</v>
      </c>
      <c r="AV492" s="7">
        <f t="shared" si="44"/>
        <v>0.45952443619576988</v>
      </c>
      <c r="AX492" s="5"/>
      <c r="AY492" s="6"/>
      <c r="AZ492" s="6"/>
      <c r="BB492" s="5"/>
      <c r="BC492" s="8"/>
      <c r="BD492" s="8"/>
      <c r="BE492" s="5">
        <v>0.45584999248164282</v>
      </c>
      <c r="BF492" s="5">
        <v>0.1000779648787468</v>
      </c>
      <c r="BG492" s="6">
        <f>(Table1[[#This Row],[mangrove.sd.ssp245.2100]]/Table1[[#This Row],[mangrove.mn.ssp245.2100]])^-1</f>
        <v>4.5549486646130832</v>
      </c>
      <c r="BH492" s="6">
        <f>Table1[[#This Row],[mangrove.weights.ssp245.2100]]*Table1[[#This Row],[mangrove.mn.ssp245.2100]]</f>
        <v>2.0763733145181429</v>
      </c>
      <c r="BI492" s="7">
        <f t="shared" si="45"/>
        <v>0.45584999248164282</v>
      </c>
      <c r="BK492" s="5"/>
      <c r="BL492" s="6"/>
      <c r="BM492" s="6"/>
      <c r="BO492" s="5"/>
      <c r="BP492" s="6"/>
      <c r="BQ492" s="6"/>
      <c r="BR492" s="5">
        <v>0.46886622143449108</v>
      </c>
      <c r="BS492" s="5">
        <v>0.10318163316309061</v>
      </c>
      <c r="BT492" s="6">
        <f>(Table1[[#This Row],[mangrove.sd.ssp370.2050]]/Table1[[#This Row],[mangrove.mn.ssp370.2050]])^-1</f>
        <v>4.5440860651371286</v>
      </c>
      <c r="BU492" s="6">
        <f>Table1[[#This Row],[mangrove.weights.ssp370.2050]]*Table1[[#This Row],[mangrove.mn.ssp370.2050]]</f>
        <v>2.1305684632339701</v>
      </c>
      <c r="BV492" s="7">
        <f t="shared" si="46"/>
        <v>0.46886622143449103</v>
      </c>
      <c r="BX492" s="5"/>
      <c r="BY492" s="8"/>
      <c r="BZ492" s="8"/>
      <c r="CA492" s="5"/>
      <c r="CB492" s="5"/>
      <c r="CC492" s="8"/>
      <c r="CD492" s="8"/>
      <c r="CE492" s="5">
        <v>0.46709297822984658</v>
      </c>
      <c r="CF492" s="5">
        <v>0.1072867147339126</v>
      </c>
      <c r="CG492" s="12">
        <f>(Table1[[#This Row],[mangrove.sd.ssp370.2100]]/Table1[[#This Row],[mangrove.mn.ssp370.2100]])^-1</f>
        <v>4.3536888923135386</v>
      </c>
      <c r="CH492" s="17">
        <f>Table1[[#This Row],[mangrove.weights.ssp370.2100]]*Table1[[#This Row],[mangrove.mn.ssp370.2100]]</f>
        <v>2.0335775109969325</v>
      </c>
      <c r="CI492" s="9">
        <f t="shared" si="47"/>
        <v>0.46709297822984658</v>
      </c>
      <c r="CJ492" s="5"/>
      <c r="CL492" s="5"/>
      <c r="CM492" s="5"/>
      <c r="CP492" s="5"/>
      <c r="CT492" s="5"/>
    </row>
    <row r="493" spans="1:98" x14ac:dyDescent="0.25">
      <c r="A493" s="5" t="s">
        <v>536</v>
      </c>
      <c r="B493" s="5">
        <v>49.33934</v>
      </c>
      <c r="C493" s="5">
        <v>-12.821102</v>
      </c>
      <c r="E493" s="5">
        <v>0</v>
      </c>
      <c r="G493" s="5">
        <v>0</v>
      </c>
      <c r="I493" s="5">
        <v>0</v>
      </c>
      <c r="L493" s="6" t="str">
        <f>IF(Table1[[#This Row],[seagrass.mn.ssp126.2050]]="","",(Table1[[#This Row],[seagrass.sd.ssp126.2050]]/Table1[[#This Row],[seagrass.mn.ssp126.2050]])^-1)</f>
        <v/>
      </c>
      <c r="M493" s="6" t="str">
        <f>IF(Table1[[#This Row],[seagrass.weights.ssp126.2050]]="","",Table1[[#This Row],[seagrass.weights.ssp126.2050]]*Table1[[#This Row],[seagrass.mn.ssp126.2050]])</f>
        <v/>
      </c>
      <c r="P493" s="6" t="str">
        <f>IF(Table1[[#This Row],[corals.mn.ssp126.2050]]="","",(Table1[[#This Row],[corals.sd.ssp126.2050]]/Table1[[#This Row],[corals.mn.ssp126.2050]])^-1)</f>
        <v/>
      </c>
      <c r="Q493" s="6" t="str">
        <f>IF(Table1[[#This Row],[coral.weights.ssp126.2050]]="","",Table1[[#This Row],[coral.weights.ssp126.2050]]*Table1[[#This Row],[corals.mn.ssp126.2050]])</f>
        <v/>
      </c>
      <c r="T493" s="6" t="str">
        <f>IF(Table1[[#This Row],[mangrove.mn.ssp126.2050]]="","",(Table1[[#This Row],[mangrove.sd.ssp126.2050]]/Table1[[#This Row],[mangrove.mn.ssp126.2050]])^-1)</f>
        <v/>
      </c>
      <c r="U493" s="6" t="str">
        <f>IF(Table1[[#This Row],[mangrove.weights.ssp126.2050]]="","",Table1[[#This Row],[mangrove.weights.ssp126.2050]]*Table1[[#This Row],[mangrove.mn.ssp126.2050]])</f>
        <v/>
      </c>
      <c r="V493" s="7" t="e">
        <f t="shared" si="42"/>
        <v>#DIV/0!</v>
      </c>
      <c r="Y493" s="6" t="str">
        <f>IF(Table1[[#This Row],[seagrass.mn.ssp126.2100]]="", "", (Table1[[#This Row],[seagrass.sd.ssp126.2100]]/Table1[[#This Row],[seagrass.mn.ssp126.2100]])^-1)</f>
        <v/>
      </c>
      <c r="Z493" s="6" t="str">
        <f>IF(Table1[[#This Row],[seagrass.weights.ssp126.2100]]="","", Table1[[#This Row],[seagrass.weights.ssp126.2100]]*Table1[[#This Row],[seagrass.mn.ssp126.2100]])</f>
        <v/>
      </c>
      <c r="AC493" s="6" t="str">
        <f>IF(Table1[[#This Row],[corals.mn.ssp126.2100]]="","",(Table1[[#This Row],[corals.sd.ssp126.2100]]/Table1[[#This Row],[corals.mn.ssp126.2100]])^-1)</f>
        <v/>
      </c>
      <c r="AD493" s="6" t="str">
        <f>IF( Table1[[#This Row],[Coral.weights.ssp126.2100]]="","", Table1[[#This Row],[Coral.weights.ssp126.2100]]*Table1[[#This Row],[corals.mn.ssp126.2100]])</f>
        <v/>
      </c>
      <c r="AG493" s="8" t="str">
        <f>IF(Table1[[#This Row],[mangrove.mn.ssp126.2100]]="","",(Table1[[#This Row],[mangrove.sd.ssp126.2100]]/Table1[[#This Row],[mangrove.mn.ssp126.2100]])^-1)</f>
        <v/>
      </c>
      <c r="AH493" s="6" t="str">
        <f>IF(Table1[[#This Row],[mangrove.weights.ssp126.2100]]="","",Table1[[#This Row],[mangrove.weights.ssp126.2100]]*Table1[[#This Row],[mangrove.mn.ssp126.2100]])</f>
        <v/>
      </c>
      <c r="AI493" s="7" t="e">
        <f t="shared" si="43"/>
        <v>#DIV/0!</v>
      </c>
      <c r="AL493" s="6" t="str">
        <f>IF(Table1[[#This Row],[seagrass.mn.ssp245.2050]]="","",(Table1[[#This Row],[seagrass.sd.ssp245.2050]]/Table1[[#This Row],[seagrass.mn.ssp245.2050]])^-1)</f>
        <v/>
      </c>
      <c r="AM493" s="6" t="str">
        <f>IF(Table1[[#This Row],[seagrass.weights.ssp245.2050]]="","",Table1[[#This Row],[seagrass.weights.ssp245.2050]]*Table1[[#This Row],[seagrass.mn.ssp245.2050]])</f>
        <v/>
      </c>
      <c r="AS493" s="5"/>
      <c r="AT493" s="8"/>
      <c r="AU493" s="8"/>
      <c r="AV493" s="7" t="e">
        <f t="shared" si="44"/>
        <v>#DIV/0!</v>
      </c>
      <c r="AX493" s="5"/>
      <c r="AY493" s="6"/>
      <c r="AZ493" s="6"/>
      <c r="BB493" s="5"/>
      <c r="BC493" s="8"/>
      <c r="BD493" s="8"/>
      <c r="BE493" s="5"/>
      <c r="BF493" s="5"/>
      <c r="BG493" s="6"/>
      <c r="BH493" s="6"/>
      <c r="BI493" s="7" t="e">
        <f t="shared" si="45"/>
        <v>#DIV/0!</v>
      </c>
      <c r="BK493" s="5"/>
      <c r="BL493" s="6"/>
      <c r="BM493" s="6"/>
      <c r="BO493" s="5"/>
      <c r="BP493" s="6"/>
      <c r="BQ493" s="6"/>
      <c r="BR493" s="5"/>
      <c r="BS493" s="5"/>
      <c r="BT493" s="6"/>
      <c r="BU493" s="6"/>
      <c r="BV493" s="7" t="e">
        <f t="shared" si="46"/>
        <v>#DIV/0!</v>
      </c>
      <c r="BX493" s="5"/>
      <c r="BY493" s="8"/>
      <c r="BZ493" s="8"/>
      <c r="CA493" s="5"/>
      <c r="CB493" s="5"/>
      <c r="CC493" s="8"/>
      <c r="CD493" s="8"/>
      <c r="CE493" s="5"/>
      <c r="CF493" s="5"/>
      <c r="CG493" s="12"/>
      <c r="CH493" s="17"/>
      <c r="CI493" s="9" t="e">
        <f t="shared" si="47"/>
        <v>#DIV/0!</v>
      </c>
      <c r="CJ493" s="5"/>
      <c r="CL493" s="5"/>
      <c r="CM493" s="5"/>
      <c r="CP493" s="5"/>
      <c r="CT493" s="5"/>
    </row>
    <row r="494" spans="1:98" x14ac:dyDescent="0.25">
      <c r="A494" s="5" t="s">
        <v>537</v>
      </c>
      <c r="B494" s="5">
        <v>49.58934</v>
      </c>
      <c r="C494" s="5">
        <v>-12.821102</v>
      </c>
      <c r="D494" s="5">
        <v>3160000</v>
      </c>
      <c r="E494" s="5">
        <v>1</v>
      </c>
      <c r="F494" s="5">
        <v>15440000</v>
      </c>
      <c r="G494" s="5">
        <v>1</v>
      </c>
      <c r="H494" s="5">
        <v>7830000</v>
      </c>
      <c r="I494" s="5">
        <v>1</v>
      </c>
      <c r="J494" s="5">
        <v>0.27907543928297701</v>
      </c>
      <c r="K494" s="5">
        <v>0.2282100834519232</v>
      </c>
      <c r="L494" s="6">
        <f>IF(Table1[[#This Row],[seagrass.mn.ssp126.2050]]="","",(Table1[[#This Row],[seagrass.sd.ssp126.2050]]/Table1[[#This Row],[seagrass.mn.ssp126.2050]])^-1)</f>
        <v>1.2228882924963724</v>
      </c>
      <c r="M494" s="6">
        <f>IF(Table1[[#This Row],[seagrass.weights.ssp126.2050]]="","",Table1[[#This Row],[seagrass.weights.ssp126.2050]]*Table1[[#This Row],[seagrass.mn.ssp126.2050]])</f>
        <v>0.34127808742243482</v>
      </c>
      <c r="N494" s="5">
        <v>0.24743444993349159</v>
      </c>
      <c r="O494" s="5">
        <v>7.6847769685295469E-2</v>
      </c>
      <c r="P494" s="6">
        <f>IF(Table1[[#This Row],[corals.mn.ssp126.2050]]="","",(Table1[[#This Row],[corals.sd.ssp126.2050]]/Table1[[#This Row],[corals.mn.ssp126.2050]])^-1)</f>
        <v>3.2198000143241274</v>
      </c>
      <c r="Q494" s="6">
        <f>IF(Table1[[#This Row],[coral.weights.ssp126.2050]]="","",Table1[[#This Row],[coral.weights.ssp126.2050]]*Table1[[#This Row],[corals.mn.ssp126.2050]])</f>
        <v>0.79668944544013887</v>
      </c>
      <c r="R494" s="5">
        <v>0.50003363964994452</v>
      </c>
      <c r="S494" s="5">
        <v>0.12427884744666449</v>
      </c>
      <c r="T494" s="6">
        <f>IF(Table1[[#This Row],[mangrove.mn.ssp126.2050]]="","",(Table1[[#This Row],[mangrove.sd.ssp126.2050]]/Table1[[#This Row],[mangrove.mn.ssp126.2050]])^-1)</f>
        <v>4.0234814686750209</v>
      </c>
      <c r="U494" s="6">
        <f>IF(Table1[[#This Row],[mangrove.weights.ssp126.2050]]="","",Table1[[#This Row],[mangrove.weights.ssp126.2050]]*Table1[[#This Row],[mangrove.mn.ssp126.2050]])</f>
        <v>2.0118760828456748</v>
      </c>
      <c r="V494" s="7">
        <f t="shared" si="42"/>
        <v>0.37205060839024928</v>
      </c>
      <c r="W494" s="5">
        <v>0.28117249182389398</v>
      </c>
      <c r="X494" s="5">
        <v>0.2311757635962971</v>
      </c>
      <c r="Y494" s="6">
        <f>IF(Table1[[#This Row],[seagrass.mn.ssp126.2100]]="", "", (Table1[[#This Row],[seagrass.sd.ssp126.2100]]/Table1[[#This Row],[seagrass.mn.ssp126.2100]])^-1)</f>
        <v>1.2162714959813274</v>
      </c>
      <c r="Z494" s="6">
        <f>IF(Table1[[#This Row],[seagrass.weights.ssp126.2100]]="","", Table1[[#This Row],[seagrass.weights.ssp126.2100]]*Table1[[#This Row],[seagrass.mn.ssp126.2100]])</f>
        <v>0.34198208725944507</v>
      </c>
      <c r="AA494" s="5">
        <v>0.2462807098407909</v>
      </c>
      <c r="AB494" s="5">
        <v>7.5216134798744519E-2</v>
      </c>
      <c r="AC494" s="6">
        <f>IF(Table1[[#This Row],[corals.mn.ssp126.2100]]="","",(Table1[[#This Row],[corals.sd.ssp126.2100]]/Table1[[#This Row],[corals.mn.ssp126.2100]])^-1)</f>
        <v>3.2743069090131138</v>
      </c>
      <c r="AD494" s="6">
        <f>IF( Table1[[#This Row],[Coral.weights.ssp126.2100]]="","", Table1[[#This Row],[Coral.weights.ssp126.2100]]*Table1[[#This Row],[corals.mn.ssp126.2100]])</f>
        <v>0.80639862978835564</v>
      </c>
      <c r="AE494" s="5">
        <v>0.48458355324127877</v>
      </c>
      <c r="AF494" s="5">
        <v>0.1105102493963019</v>
      </c>
      <c r="AG494" s="8">
        <f>IF(Table1[[#This Row],[mangrove.mn.ssp126.2100]]="","",(Table1[[#This Row],[mangrove.sd.ssp126.2100]]/Table1[[#This Row],[mangrove.mn.ssp126.2100]])^-1)</f>
        <v>4.3849647963738541</v>
      </c>
      <c r="AH494" s="6">
        <f>IF(Table1[[#This Row],[mangrove.weights.ssp126.2100]]="","",Table1[[#This Row],[mangrove.weights.ssp126.2100]]*Table1[[#This Row],[mangrove.mn.ssp126.2100]])</f>
        <v>2.1248818218647627</v>
      </c>
      <c r="AI494" s="7">
        <f t="shared" si="43"/>
        <v>0.36879574180968916</v>
      </c>
      <c r="AJ494" s="5">
        <v>0.59621582409441742</v>
      </c>
      <c r="AK494" s="5">
        <v>1.5156653664025421E-2</v>
      </c>
      <c r="AL494" s="6">
        <f>IF(Table1[[#This Row],[seagrass.mn.ssp245.2050]]="","",(Table1[[#This Row],[seagrass.sd.ssp245.2050]]/Table1[[#This Row],[seagrass.mn.ssp245.2050]])^-1)</f>
        <v>39.336903600927819</v>
      </c>
      <c r="AM494" s="6">
        <f>IF(Table1[[#This Row],[seagrass.weights.ssp245.2050]]="","",Table1[[#This Row],[seagrass.weights.ssp245.2050]]*Table1[[#This Row],[seagrass.mn.ssp245.2050]])</f>
        <v>23.453284397749837</v>
      </c>
      <c r="AN494" s="5">
        <v>0.60667085345051275</v>
      </c>
      <c r="AO494" s="5">
        <v>2.108802148753983E-3</v>
      </c>
      <c r="AP494" s="6">
        <f>(Table1[[#This Row],[corals.sd.ssp245.2050]]/Table1[[#This Row],[corals.mn.ssp245.2050]])^-1</f>
        <v>287.68505087543332</v>
      </c>
      <c r="AQ494" s="6">
        <f>Table1[[#This Row],[coral.weights.ssp245.2050]]*Table1[[#This Row],[corals.mn.ssp245.2050]]</f>
        <v>174.53013533955331</v>
      </c>
      <c r="AR494" s="5">
        <v>0.45181569825244611</v>
      </c>
      <c r="AS494" s="5">
        <v>9.0032694606058533E-2</v>
      </c>
      <c r="AT494" s="8">
        <f>(Table1[[#This Row],[mangrove.sd.ssp245.2050]]/Table1[[#This Row],[mangrove.mn.ssp245.2050]])^-1</f>
        <v>5.0183513914515476</v>
      </c>
      <c r="AU494" s="8">
        <f>Table1[[#This Row],[mangrove.mn.ssp245.2050]]*Table1[[#This Row],[mangrove.weights.ssp245.2050]]</f>
        <v>2.2673699380048156</v>
      </c>
      <c r="AV494" s="7">
        <f t="shared" si="44"/>
        <v>0.60309181185680816</v>
      </c>
      <c r="AW494" s="5">
        <v>0.59621582409441742</v>
      </c>
      <c r="AX494" s="5">
        <v>1.5156653664025421E-2</v>
      </c>
      <c r="AY494" s="6">
        <f>(Table1[[#This Row],[seagrass.sd.ssp245.2100]]/Table1[[#This Row],[seagrass.mn.ssp245.2100]])^-1</f>
        <v>39.336903600927819</v>
      </c>
      <c r="AZ494" s="6">
        <f>Table1[[#This Row],[seagrass.weights.ssp245.2100]]*Table1[[#This Row],[seagrass.mn.ssp245.2100]]</f>
        <v>23.453284397749837</v>
      </c>
      <c r="BA494" s="5">
        <v>0.60667085345051275</v>
      </c>
      <c r="BB494" s="5">
        <v>2.108802148753983E-3</v>
      </c>
      <c r="BC494" s="8">
        <f>(Table1[[#This Row],[corals.sd.ssp245.2100]]/Table1[[#This Row],[corals.mn.ssp245.2100]])^-1</f>
        <v>287.68505087543332</v>
      </c>
      <c r="BD494" s="8">
        <f>Table1[[#This Row],[corals.weights.ssp245.2100]]*Table1[[#This Row],[corals.mn.ssp245.2100]]</f>
        <v>174.53013533955331</v>
      </c>
      <c r="BE494" s="5">
        <v>0.44378002884618928</v>
      </c>
      <c r="BF494" s="5">
        <v>8.9798794914525387E-2</v>
      </c>
      <c r="BG494" s="6">
        <f>(Table1[[#This Row],[mangrove.sd.ssp245.2100]]/Table1[[#This Row],[mangrove.mn.ssp245.2100]])^-1</f>
        <v>4.9419374644013816</v>
      </c>
      <c r="BH494" s="6">
        <f>Table1[[#This Row],[mangrove.weights.ssp245.2100]]*Table1[[#This Row],[mangrove.mn.ssp245.2100]]</f>
        <v>2.1931331505081086</v>
      </c>
      <c r="BI494" s="7">
        <f t="shared" si="45"/>
        <v>0.60300700692933151</v>
      </c>
      <c r="BJ494" s="5">
        <v>0.60468805396828595</v>
      </c>
      <c r="BK494" s="5">
        <v>1.221875389794211E-2</v>
      </c>
      <c r="BL494" s="6">
        <f>(Table1[[#This Row],[seagrass.sd.ssp370.2050]]/Table1[[#This Row],[seagrass.mn.ssp370.2050]])^-1</f>
        <v>49.488520598661694</v>
      </c>
      <c r="BM494" s="6">
        <f>Table1[[#This Row],[seagrass.mn.ssp370.2050]]*Table1[[#This Row],[seagrass.weights.ssp370.2050]]</f>
        <v>29.925117214574172</v>
      </c>
      <c r="BN494" s="5">
        <v>0.61575180876656066</v>
      </c>
      <c r="BO494" s="5">
        <f>NonZeroMin!$C$17</f>
        <v>8.8537505761509139E-4</v>
      </c>
      <c r="BP494" s="6">
        <f>(Table1[[#This Row],[corals.sd.ssp370.2050]]/Table1[[#This Row],[corals.mn.ssp370.2050]])^-1</f>
        <v>695.47001970576525</v>
      </c>
      <c r="BQ494" s="6">
        <f>Table1[[#This Row],[corals.weights.ssp370.2050]]*Table1[[#This Row],[corals.mn.ssp370.2050]]</f>
        <v>428.23692257674054</v>
      </c>
      <c r="BR494" s="5">
        <v>0.46901875023067929</v>
      </c>
      <c r="BS494" s="5">
        <v>9.4884846571545223E-2</v>
      </c>
      <c r="BT494" s="6">
        <f>(Table1[[#This Row],[mangrove.sd.ssp370.2050]]/Table1[[#This Row],[mangrove.mn.ssp370.2050]])^-1</f>
        <v>4.9430311285483191</v>
      </c>
      <c r="BU494" s="6">
        <f>Table1[[#This Row],[mangrove.weights.ssp370.2050]]*Table1[[#This Row],[mangrove.mn.ssp370.2050]]</f>
        <v>2.3183742822630768</v>
      </c>
      <c r="BV494" s="7">
        <f t="shared" si="46"/>
        <v>0.61405447276720981</v>
      </c>
      <c r="BW494" s="5">
        <v>0.60468805396828595</v>
      </c>
      <c r="BX494" s="5">
        <v>1.221875389794211E-2</v>
      </c>
      <c r="BY494" s="8">
        <f>(Table1[[#This Row],[seagrass.sd.ssp370.2100]]/Table1[[#This Row],[seagrass.mn.ssp370.2100]])^-1</f>
        <v>49.488520598661694</v>
      </c>
      <c r="BZ494" s="8">
        <f>Table1[[#This Row],[seagrass.imp.ssp370.2100]]*Table1[[#This Row],[seagrass.mn.ssp370.2100]]</f>
        <v>29.925117214574172</v>
      </c>
      <c r="CA494" s="5">
        <v>0.61575180876656066</v>
      </c>
      <c r="CB494" s="5">
        <f>NonZeroMin!$C$20</f>
        <v>8.8537505761509139E-4</v>
      </c>
      <c r="CC494" s="8">
        <f>(Table1[[#This Row],[corals.sd.ssp370.2100]]/Table1[[#This Row],[corals.mn.ssp370.2100]])^-1</f>
        <v>695.47001970576525</v>
      </c>
      <c r="CD494" s="8">
        <f>Table1[[#This Row],[corals.weights.ssp370.2100]]*Table1[[#This Row],[corals.mn.ssp370.2100]]</f>
        <v>428.23692257674054</v>
      </c>
      <c r="CE494" s="5">
        <v>0.45855950288102088</v>
      </c>
      <c r="CF494" s="5">
        <v>9.8104976186371498E-2</v>
      </c>
      <c r="CG494" s="12">
        <f>(Table1[[#This Row],[mangrove.sd.ssp370.2100]]/Table1[[#This Row],[mangrove.mn.ssp370.2100]])^-1</f>
        <v>4.6741716955303927</v>
      </c>
      <c r="CH494" s="17">
        <f>Table1[[#This Row],[mangrove.weights.ssp370.2100]]*Table1[[#This Row],[mangrove.mn.ssp370.2100]]</f>
        <v>2.1433858490829554</v>
      </c>
      <c r="CI494" s="9">
        <f t="shared" si="47"/>
        <v>0.61404127417591126</v>
      </c>
      <c r="CJ494" s="5"/>
      <c r="CL494" s="5"/>
      <c r="CM494" s="5"/>
      <c r="CP494" s="5"/>
      <c r="CT494" s="5"/>
    </row>
    <row r="495" spans="1:98" x14ac:dyDescent="0.25">
      <c r="A495" s="5" t="s">
        <v>538</v>
      </c>
      <c r="B495" s="5">
        <v>49.83934</v>
      </c>
      <c r="C495" s="5">
        <v>-12.821102</v>
      </c>
      <c r="D495" s="5">
        <v>65090000</v>
      </c>
      <c r="E495" s="5">
        <v>1</v>
      </c>
      <c r="F495" s="5">
        <v>23630000</v>
      </c>
      <c r="G495" s="5">
        <v>1</v>
      </c>
      <c r="H495" s="5">
        <v>9220000</v>
      </c>
      <c r="I495" s="5">
        <v>1</v>
      </c>
      <c r="J495" s="5">
        <v>0.27901038833933889</v>
      </c>
      <c r="K495" s="5">
        <v>0.26907141709440607</v>
      </c>
      <c r="L495" s="6">
        <f>IF(Table1[[#This Row],[seagrass.mn.ssp126.2050]]="","",(Table1[[#This Row],[seagrass.sd.ssp126.2050]]/Table1[[#This Row],[seagrass.mn.ssp126.2050]])^-1)</f>
        <v>1.0369380417744098</v>
      </c>
      <c r="M495" s="6">
        <f>IF(Table1[[#This Row],[seagrass.weights.ssp126.2050]]="","",Table1[[#This Row],[seagrass.weights.ssp126.2050]]*Table1[[#This Row],[seagrass.mn.ssp126.2050]])</f>
        <v>0.28931648571931168</v>
      </c>
      <c r="N495" s="5">
        <v>0.28564001517926457</v>
      </c>
      <c r="O495" s="5">
        <v>0.40395598342297279</v>
      </c>
      <c r="P495" s="6">
        <f>IF(Table1[[#This Row],[corals.mn.ssp126.2050]]="","",(Table1[[#This Row],[corals.sd.ssp126.2050]]/Table1[[#This Row],[corals.mn.ssp126.2050]])^-1)</f>
        <v>0.70710678118654735</v>
      </c>
      <c r="Q495" s="6">
        <f>IF(Table1[[#This Row],[coral.weights.ssp126.2050]]="","",Table1[[#This Row],[coral.weights.ssp126.2050]]*Table1[[#This Row],[corals.mn.ssp126.2050]])</f>
        <v>0.20197799171148631</v>
      </c>
      <c r="R495" s="5">
        <v>0.52772341491634156</v>
      </c>
      <c r="S495" s="5">
        <v>8.4261391302832458E-2</v>
      </c>
      <c r="T495" s="6">
        <f>IF(Table1[[#This Row],[mangrove.mn.ssp126.2050]]="","",(Table1[[#This Row],[mangrove.sd.ssp126.2050]]/Table1[[#This Row],[mangrove.mn.ssp126.2050]])^-1)</f>
        <v>6.2629326048002492</v>
      </c>
      <c r="U495" s="6">
        <f>IF(Table1[[#This Row],[mangrove.weights.ssp126.2050]]="","",Table1[[#This Row],[mangrove.weights.ssp126.2050]]*Table1[[#This Row],[mangrove.mn.ssp126.2050]])</f>
        <v>3.3050961815960855</v>
      </c>
      <c r="V495" s="7">
        <f t="shared" si="42"/>
        <v>0.47413530177621271</v>
      </c>
      <c r="W495" s="5">
        <v>0.28170165726746399</v>
      </c>
      <c r="X495" s="5">
        <v>0.27287744611255399</v>
      </c>
      <c r="Y495" s="6">
        <f>IF(Table1[[#This Row],[seagrass.mn.ssp126.2100]]="", "", (Table1[[#This Row],[seagrass.sd.ssp126.2100]]/Table1[[#This Row],[seagrass.mn.ssp126.2100]])^-1)</f>
        <v>1.0323376346437598</v>
      </c>
      <c r="Z495" s="6">
        <f>IF(Table1[[#This Row],[seagrass.weights.ssp126.2100]]="","", Table1[[#This Row],[seagrass.weights.ssp126.2100]]*Table1[[#This Row],[seagrass.mn.ssp126.2100]])</f>
        <v>0.29081122253872088</v>
      </c>
      <c r="AA495" s="5">
        <v>0.28767939887251442</v>
      </c>
      <c r="AB495" s="5">
        <v>0.40684010750084909</v>
      </c>
      <c r="AC495" s="6">
        <f>IF(Table1[[#This Row],[corals.mn.ssp126.2100]]="","",(Table1[[#This Row],[corals.sd.ssp126.2100]]/Table1[[#This Row],[corals.mn.ssp126.2100]])^-1)</f>
        <v>0.70710678118654768</v>
      </c>
      <c r="AD495" s="6">
        <f>IF( Table1[[#This Row],[Coral.weights.ssp126.2100]]="","", Table1[[#This Row],[Coral.weights.ssp126.2100]]*Table1[[#This Row],[corals.mn.ssp126.2100]])</f>
        <v>0.20342005375042463</v>
      </c>
      <c r="AE495" s="5">
        <v>0.51243376235641891</v>
      </c>
      <c r="AF495" s="5">
        <v>7.8383820059002754E-2</v>
      </c>
      <c r="AG495" s="8">
        <f>IF(Table1[[#This Row],[mangrove.mn.ssp126.2100]]="","",(Table1[[#This Row],[mangrove.sd.ssp126.2100]]/Table1[[#This Row],[mangrove.mn.ssp126.2100]])^-1)</f>
        <v>6.5374941151208086</v>
      </c>
      <c r="AH495" s="6">
        <f>IF(Table1[[#This Row],[mangrove.weights.ssp126.2100]]="","",Table1[[#This Row],[mangrove.weights.ssp126.2100]]*Table1[[#This Row],[mangrove.mn.ssp126.2100]])</f>
        <v>3.3500327057943036</v>
      </c>
      <c r="AI495" s="7">
        <f t="shared" si="43"/>
        <v>0.46445481837373254</v>
      </c>
      <c r="AJ495" s="5">
        <v>0.26459625075769511</v>
      </c>
      <c r="AK495" s="5">
        <v>0.24868674823653381</v>
      </c>
      <c r="AL495" s="6">
        <f>IF(Table1[[#This Row],[seagrass.mn.ssp245.2050]]="","",(Table1[[#This Row],[seagrass.sd.ssp245.2050]]/Table1[[#This Row],[seagrass.mn.ssp245.2050]])^-1)</f>
        <v>1.0639740663062163</v>
      </c>
      <c r="AM495" s="6">
        <f>IF(Table1[[#This Row],[seagrass.weights.ssp245.2050]]="","",Table1[[#This Row],[seagrass.weights.ssp245.2050]]*Table1[[#This Row],[seagrass.mn.ssp245.2050]])</f>
        <v>0.28152354884804415</v>
      </c>
      <c r="AN495" s="5">
        <v>0.26413854397500208</v>
      </c>
      <c r="AO495" s="5">
        <v>0.3735483112349301</v>
      </c>
      <c r="AP495" s="6">
        <f>(Table1[[#This Row],[corals.sd.ssp245.2050]]/Table1[[#This Row],[corals.mn.ssp245.2050]])^-1</f>
        <v>0.70710678118654757</v>
      </c>
      <c r="AQ495" s="6">
        <f>Table1[[#This Row],[coral.weights.ssp245.2050]]*Table1[[#This Row],[corals.mn.ssp245.2050]]</f>
        <v>0.18677415561746508</v>
      </c>
      <c r="AR495" s="5">
        <v>0.4764238303482391</v>
      </c>
      <c r="AS495" s="5">
        <v>4.8066675398534937E-2</v>
      </c>
      <c r="AT495" s="8">
        <f>(Table1[[#This Row],[mangrove.sd.ssp245.2050]]/Table1[[#This Row],[mangrove.mn.ssp245.2050]])^-1</f>
        <v>9.9117283730998462</v>
      </c>
      <c r="AU495" s="8">
        <f>Table1[[#This Row],[mangrove.mn.ssp245.2050]]*Table1[[#This Row],[mangrove.weights.ssp245.2050]]</f>
        <v>4.7221835968835491</v>
      </c>
      <c r="AV495" s="7">
        <f t="shared" si="44"/>
        <v>0.44428366528489555</v>
      </c>
      <c r="AW495" s="5">
        <v>0.25662582176737081</v>
      </c>
      <c r="AX495" s="5">
        <v>0.30263431633455701</v>
      </c>
      <c r="AY495" s="6">
        <f>(Table1[[#This Row],[seagrass.sd.ssp245.2100]]/Table1[[#This Row],[seagrass.mn.ssp245.2100]])^-1</f>
        <v>0.84797330611930799</v>
      </c>
      <c r="AZ495" s="6">
        <f>Table1[[#This Row],[seagrass.weights.ssp245.2100]]*Table1[[#This Row],[seagrass.mn.ssp245.2100]]</f>
        <v>0.2176118465196617</v>
      </c>
      <c r="BA495" s="5">
        <v>0.27765051104552663</v>
      </c>
      <c r="BB495" s="5">
        <v>0.39265711832040451</v>
      </c>
      <c r="BC495" s="8">
        <f>(Table1[[#This Row],[corals.sd.ssp245.2100]]/Table1[[#This Row],[corals.mn.ssp245.2100]])^-1</f>
        <v>0.70710678118654768</v>
      </c>
      <c r="BD495" s="8">
        <f>Table1[[#This Row],[corals.weights.ssp245.2100]]*Table1[[#This Row],[corals.mn.ssp245.2100]]</f>
        <v>0.19632855916020234</v>
      </c>
      <c r="BE495" s="5">
        <v>0.46804862714826412</v>
      </c>
      <c r="BF495" s="5">
        <v>4.8736841636456203E-2</v>
      </c>
      <c r="BG495" s="6">
        <f>(Table1[[#This Row],[mangrove.sd.ssp245.2100]]/Table1[[#This Row],[mangrove.mn.ssp245.2100]])^-1</f>
        <v>9.6035896342973874</v>
      </c>
      <c r="BH495" s="6">
        <f>Table1[[#This Row],[mangrove.weights.ssp245.2100]]*Table1[[#This Row],[mangrove.mn.ssp245.2100]]</f>
        <v>4.4949469440281922</v>
      </c>
      <c r="BI495" s="7">
        <f t="shared" si="45"/>
        <v>0.43991689620532676</v>
      </c>
      <c r="BJ495" s="5">
        <v>0.50202723557728857</v>
      </c>
      <c r="BK495" s="5">
        <v>4.6322032907190967E-2</v>
      </c>
      <c r="BL495" s="6">
        <f>(Table1[[#This Row],[seagrass.sd.ssp370.2050]]/Table1[[#This Row],[seagrass.mn.ssp370.2050]])^-1</f>
        <v>10.837763458765528</v>
      </c>
      <c r="BM495" s="6">
        <f>Table1[[#This Row],[seagrass.mn.ssp370.2050]]*Table1[[#This Row],[seagrass.weights.ssp370.2050]]</f>
        <v>5.440852429044611</v>
      </c>
      <c r="BN495" s="5">
        <v>0.53328988439610292</v>
      </c>
      <c r="BO495" s="5">
        <v>6.9232653540675634E-2</v>
      </c>
      <c r="BP495" s="6">
        <f>(Table1[[#This Row],[corals.sd.ssp370.2050]]/Table1[[#This Row],[corals.mn.ssp370.2050]])^-1</f>
        <v>7.7028664527899968</v>
      </c>
      <c r="BQ495" s="6">
        <f>Table1[[#This Row],[corals.weights.ssp370.2050]]*Table1[[#This Row],[corals.mn.ssp370.2050]]</f>
        <v>4.1078607601269965</v>
      </c>
      <c r="BR495" s="5">
        <v>0.49152545417529508</v>
      </c>
      <c r="BS495" s="5">
        <v>4.8101728023079153E-2</v>
      </c>
      <c r="BT495" s="6">
        <f>(Table1[[#This Row],[mangrove.sd.ssp370.2050]]/Table1[[#This Row],[mangrove.mn.ssp370.2050]])^-1</f>
        <v>10.218457306553763</v>
      </c>
      <c r="BU495" s="6">
        <f>Table1[[#This Row],[mangrove.weights.ssp370.2050]]*Table1[[#This Row],[mangrove.mn.ssp370.2050]]</f>
        <v>5.0226318685747007</v>
      </c>
      <c r="BV495" s="7">
        <f t="shared" si="46"/>
        <v>0.50666924674058811</v>
      </c>
      <c r="BW495" s="5">
        <v>0.50202723557728857</v>
      </c>
      <c r="BX495" s="5">
        <v>4.6322032907190967E-2</v>
      </c>
      <c r="BY495" s="8">
        <f>(Table1[[#This Row],[seagrass.sd.ssp370.2100]]/Table1[[#This Row],[seagrass.mn.ssp370.2100]])^-1</f>
        <v>10.837763458765528</v>
      </c>
      <c r="BZ495" s="8">
        <f>Table1[[#This Row],[seagrass.imp.ssp370.2100]]*Table1[[#This Row],[seagrass.mn.ssp370.2100]]</f>
        <v>5.440852429044611</v>
      </c>
      <c r="CA495" s="5">
        <v>0.53328988439610292</v>
      </c>
      <c r="CB495" s="5">
        <v>6.9232653540675634E-2</v>
      </c>
      <c r="CC495" s="8">
        <f>(Table1[[#This Row],[corals.sd.ssp370.2100]]/Table1[[#This Row],[corals.mn.ssp370.2100]])^-1</f>
        <v>7.7028664527899968</v>
      </c>
      <c r="CD495" s="8">
        <f>Table1[[#This Row],[corals.weights.ssp370.2100]]*Table1[[#This Row],[corals.mn.ssp370.2100]]</f>
        <v>4.1078607601269965</v>
      </c>
      <c r="CE495" s="5">
        <v>0.48437819771835489</v>
      </c>
      <c r="CF495" s="5">
        <v>5.4358244928099528E-2</v>
      </c>
      <c r="CG495" s="12">
        <f>(Table1[[#This Row],[mangrove.sd.ssp370.2100]]/Table1[[#This Row],[mangrove.mn.ssp370.2100]])^-1</f>
        <v>8.9108505684657278</v>
      </c>
      <c r="CH495" s="17">
        <f>Table1[[#This Row],[mangrove.weights.ssp370.2100]]*Table1[[#This Row],[mangrove.mn.ssp370.2100]]</f>
        <v>4.3162217384910075</v>
      </c>
      <c r="CI495" s="9">
        <f t="shared" si="47"/>
        <v>0.50507057124854493</v>
      </c>
      <c r="CJ495" s="5"/>
      <c r="CL495" s="5"/>
      <c r="CM495" s="5"/>
      <c r="CP495" s="5"/>
      <c r="CT495" s="5"/>
    </row>
    <row r="496" spans="1:98" x14ac:dyDescent="0.25">
      <c r="A496" s="5" t="s">
        <v>539</v>
      </c>
      <c r="B496" s="5">
        <v>50.08934</v>
      </c>
      <c r="C496" s="5">
        <v>-12.821102</v>
      </c>
      <c r="E496" s="5">
        <v>0</v>
      </c>
      <c r="G496" s="5">
        <v>0</v>
      </c>
      <c r="I496" s="5">
        <v>0</v>
      </c>
      <c r="L496" s="6" t="str">
        <f>IF(Table1[[#This Row],[seagrass.mn.ssp126.2050]]="","",(Table1[[#This Row],[seagrass.sd.ssp126.2050]]/Table1[[#This Row],[seagrass.mn.ssp126.2050]])^-1)</f>
        <v/>
      </c>
      <c r="M496" s="6" t="str">
        <f>IF(Table1[[#This Row],[seagrass.weights.ssp126.2050]]="","",Table1[[#This Row],[seagrass.weights.ssp126.2050]]*Table1[[#This Row],[seagrass.mn.ssp126.2050]])</f>
        <v/>
      </c>
      <c r="P496" s="6" t="str">
        <f>IF(Table1[[#This Row],[corals.mn.ssp126.2050]]="","",(Table1[[#This Row],[corals.sd.ssp126.2050]]/Table1[[#This Row],[corals.mn.ssp126.2050]])^-1)</f>
        <v/>
      </c>
      <c r="Q496" s="6" t="str">
        <f>IF(Table1[[#This Row],[coral.weights.ssp126.2050]]="","",Table1[[#This Row],[coral.weights.ssp126.2050]]*Table1[[#This Row],[corals.mn.ssp126.2050]])</f>
        <v/>
      </c>
      <c r="T496" s="6" t="str">
        <f>IF(Table1[[#This Row],[mangrove.mn.ssp126.2050]]="","",(Table1[[#This Row],[mangrove.sd.ssp126.2050]]/Table1[[#This Row],[mangrove.mn.ssp126.2050]])^-1)</f>
        <v/>
      </c>
      <c r="U496" s="6" t="str">
        <f>IF(Table1[[#This Row],[mangrove.weights.ssp126.2050]]="","",Table1[[#This Row],[mangrove.weights.ssp126.2050]]*Table1[[#This Row],[mangrove.mn.ssp126.2050]])</f>
        <v/>
      </c>
      <c r="V496" s="7" t="e">
        <f t="shared" si="42"/>
        <v>#DIV/0!</v>
      </c>
      <c r="Y496" s="6" t="str">
        <f>IF(Table1[[#This Row],[seagrass.mn.ssp126.2100]]="", "", (Table1[[#This Row],[seagrass.sd.ssp126.2100]]/Table1[[#This Row],[seagrass.mn.ssp126.2100]])^-1)</f>
        <v/>
      </c>
      <c r="Z496" s="6" t="str">
        <f>IF(Table1[[#This Row],[seagrass.weights.ssp126.2100]]="","", Table1[[#This Row],[seagrass.weights.ssp126.2100]]*Table1[[#This Row],[seagrass.mn.ssp126.2100]])</f>
        <v/>
      </c>
      <c r="AC496" s="6" t="str">
        <f>IF(Table1[[#This Row],[corals.mn.ssp126.2100]]="","",(Table1[[#This Row],[corals.sd.ssp126.2100]]/Table1[[#This Row],[corals.mn.ssp126.2100]])^-1)</f>
        <v/>
      </c>
      <c r="AD496" s="6" t="str">
        <f>IF( Table1[[#This Row],[Coral.weights.ssp126.2100]]="","", Table1[[#This Row],[Coral.weights.ssp126.2100]]*Table1[[#This Row],[corals.mn.ssp126.2100]])</f>
        <v/>
      </c>
      <c r="AG496" s="8" t="str">
        <f>IF(Table1[[#This Row],[mangrove.mn.ssp126.2100]]="","",(Table1[[#This Row],[mangrove.sd.ssp126.2100]]/Table1[[#This Row],[mangrove.mn.ssp126.2100]])^-1)</f>
        <v/>
      </c>
      <c r="AH496" s="6" t="str">
        <f>IF(Table1[[#This Row],[mangrove.weights.ssp126.2100]]="","",Table1[[#This Row],[mangrove.weights.ssp126.2100]]*Table1[[#This Row],[mangrove.mn.ssp126.2100]])</f>
        <v/>
      </c>
      <c r="AI496" s="7" t="e">
        <f t="shared" si="43"/>
        <v>#DIV/0!</v>
      </c>
      <c r="AL496" s="6" t="str">
        <f>IF(Table1[[#This Row],[seagrass.mn.ssp245.2050]]="","",(Table1[[#This Row],[seagrass.sd.ssp245.2050]]/Table1[[#This Row],[seagrass.mn.ssp245.2050]])^-1)</f>
        <v/>
      </c>
      <c r="AM496" s="6" t="str">
        <f>IF(Table1[[#This Row],[seagrass.weights.ssp245.2050]]="","",Table1[[#This Row],[seagrass.weights.ssp245.2050]]*Table1[[#This Row],[seagrass.mn.ssp245.2050]])</f>
        <v/>
      </c>
      <c r="AS496" s="5"/>
      <c r="AT496" s="8"/>
      <c r="AU496" s="8"/>
      <c r="AV496" s="7" t="e">
        <f t="shared" si="44"/>
        <v>#DIV/0!</v>
      </c>
      <c r="AX496" s="5"/>
      <c r="AY496" s="6"/>
      <c r="AZ496" s="6"/>
      <c r="BB496" s="5"/>
      <c r="BC496" s="8"/>
      <c r="BD496" s="8"/>
      <c r="BE496" s="5"/>
      <c r="BF496" s="5"/>
      <c r="BG496" s="6"/>
      <c r="BH496" s="6"/>
      <c r="BI496" s="7" t="e">
        <f t="shared" si="45"/>
        <v>#DIV/0!</v>
      </c>
      <c r="BK496" s="5"/>
      <c r="BL496" s="6"/>
      <c r="BM496" s="6"/>
      <c r="BO496" s="5"/>
      <c r="BP496" s="6"/>
      <c r="BQ496" s="6"/>
      <c r="BR496" s="5"/>
      <c r="BS496" s="5"/>
      <c r="BT496" s="6"/>
      <c r="BU496" s="6"/>
      <c r="BV496" s="7" t="e">
        <f t="shared" si="46"/>
        <v>#DIV/0!</v>
      </c>
      <c r="BX496" s="5"/>
      <c r="BY496" s="8"/>
      <c r="BZ496" s="8"/>
      <c r="CA496" s="5"/>
      <c r="CB496" s="5"/>
      <c r="CC496" s="8"/>
      <c r="CD496" s="8"/>
      <c r="CE496" s="5"/>
      <c r="CF496" s="5"/>
      <c r="CG496" s="12"/>
      <c r="CH496" s="17"/>
      <c r="CI496" s="9" t="e">
        <f t="shared" si="47"/>
        <v>#DIV/0!</v>
      </c>
      <c r="CJ496" s="5"/>
      <c r="CL496" s="5"/>
      <c r="CM496" s="5"/>
      <c r="CP496" s="5"/>
      <c r="CT496" s="5"/>
    </row>
    <row r="497" spans="1:98" x14ac:dyDescent="0.25">
      <c r="A497" s="5" t="s">
        <v>540</v>
      </c>
      <c r="B497" s="5">
        <v>40.08934</v>
      </c>
      <c r="C497" s="5">
        <v>-12.821102</v>
      </c>
      <c r="E497" s="5">
        <v>0</v>
      </c>
      <c r="G497" s="5">
        <v>0</v>
      </c>
      <c r="I497" s="5">
        <v>0</v>
      </c>
      <c r="L497" s="6" t="str">
        <f>IF(Table1[[#This Row],[seagrass.mn.ssp126.2050]]="","",(Table1[[#This Row],[seagrass.sd.ssp126.2050]]/Table1[[#This Row],[seagrass.mn.ssp126.2050]])^-1)</f>
        <v/>
      </c>
      <c r="M497" s="6" t="str">
        <f>IF(Table1[[#This Row],[seagrass.weights.ssp126.2050]]="","",Table1[[#This Row],[seagrass.weights.ssp126.2050]]*Table1[[#This Row],[seagrass.mn.ssp126.2050]])</f>
        <v/>
      </c>
      <c r="P497" s="6" t="str">
        <f>IF(Table1[[#This Row],[corals.mn.ssp126.2050]]="","",(Table1[[#This Row],[corals.sd.ssp126.2050]]/Table1[[#This Row],[corals.mn.ssp126.2050]])^-1)</f>
        <v/>
      </c>
      <c r="Q497" s="6" t="str">
        <f>IF(Table1[[#This Row],[coral.weights.ssp126.2050]]="","",Table1[[#This Row],[coral.weights.ssp126.2050]]*Table1[[#This Row],[corals.mn.ssp126.2050]])</f>
        <v/>
      </c>
      <c r="T497" s="6" t="str">
        <f>IF(Table1[[#This Row],[mangrove.mn.ssp126.2050]]="","",(Table1[[#This Row],[mangrove.sd.ssp126.2050]]/Table1[[#This Row],[mangrove.mn.ssp126.2050]])^-1)</f>
        <v/>
      </c>
      <c r="U497" s="6" t="str">
        <f>IF(Table1[[#This Row],[mangrove.weights.ssp126.2050]]="","",Table1[[#This Row],[mangrove.weights.ssp126.2050]]*Table1[[#This Row],[mangrove.mn.ssp126.2050]])</f>
        <v/>
      </c>
      <c r="V497" s="7" t="e">
        <f t="shared" si="42"/>
        <v>#DIV/0!</v>
      </c>
      <c r="Y497" s="6" t="str">
        <f>IF(Table1[[#This Row],[seagrass.mn.ssp126.2100]]="", "", (Table1[[#This Row],[seagrass.sd.ssp126.2100]]/Table1[[#This Row],[seagrass.mn.ssp126.2100]])^-1)</f>
        <v/>
      </c>
      <c r="Z497" s="6" t="str">
        <f>IF(Table1[[#This Row],[seagrass.weights.ssp126.2100]]="","", Table1[[#This Row],[seagrass.weights.ssp126.2100]]*Table1[[#This Row],[seagrass.mn.ssp126.2100]])</f>
        <v/>
      </c>
      <c r="AC497" s="6" t="str">
        <f>IF(Table1[[#This Row],[corals.mn.ssp126.2100]]="","",(Table1[[#This Row],[corals.sd.ssp126.2100]]/Table1[[#This Row],[corals.mn.ssp126.2100]])^-1)</f>
        <v/>
      </c>
      <c r="AD497" s="6" t="str">
        <f>IF( Table1[[#This Row],[Coral.weights.ssp126.2100]]="","", Table1[[#This Row],[Coral.weights.ssp126.2100]]*Table1[[#This Row],[corals.mn.ssp126.2100]])</f>
        <v/>
      </c>
      <c r="AG497" s="8" t="str">
        <f>IF(Table1[[#This Row],[mangrove.mn.ssp126.2100]]="","",(Table1[[#This Row],[mangrove.sd.ssp126.2100]]/Table1[[#This Row],[mangrove.mn.ssp126.2100]])^-1)</f>
        <v/>
      </c>
      <c r="AH497" s="6" t="str">
        <f>IF(Table1[[#This Row],[mangrove.weights.ssp126.2100]]="","",Table1[[#This Row],[mangrove.weights.ssp126.2100]]*Table1[[#This Row],[mangrove.mn.ssp126.2100]])</f>
        <v/>
      </c>
      <c r="AI497" s="7" t="e">
        <f t="shared" si="43"/>
        <v>#DIV/0!</v>
      </c>
      <c r="AL497" s="6" t="str">
        <f>IF(Table1[[#This Row],[seagrass.mn.ssp245.2050]]="","",(Table1[[#This Row],[seagrass.sd.ssp245.2050]]/Table1[[#This Row],[seagrass.mn.ssp245.2050]])^-1)</f>
        <v/>
      </c>
      <c r="AM497" s="6" t="str">
        <f>IF(Table1[[#This Row],[seagrass.weights.ssp245.2050]]="","",Table1[[#This Row],[seagrass.weights.ssp245.2050]]*Table1[[#This Row],[seagrass.mn.ssp245.2050]])</f>
        <v/>
      </c>
      <c r="AS497" s="5"/>
      <c r="AT497" s="8"/>
      <c r="AU497" s="8"/>
      <c r="AV497" s="7" t="e">
        <f t="shared" si="44"/>
        <v>#DIV/0!</v>
      </c>
      <c r="AX497" s="5"/>
      <c r="AY497" s="6"/>
      <c r="AZ497" s="6"/>
      <c r="BB497" s="5"/>
      <c r="BC497" s="8"/>
      <c r="BD497" s="8"/>
      <c r="BE497" s="5"/>
      <c r="BF497" s="5"/>
      <c r="BG497" s="6"/>
      <c r="BH497" s="6"/>
      <c r="BI497" s="7" t="e">
        <f t="shared" si="45"/>
        <v>#DIV/0!</v>
      </c>
      <c r="BK497" s="5"/>
      <c r="BL497" s="6"/>
      <c r="BM497" s="6"/>
      <c r="BO497" s="5"/>
      <c r="BP497" s="6"/>
      <c r="BQ497" s="6"/>
      <c r="BR497" s="5"/>
      <c r="BS497" s="5"/>
      <c r="BT497" s="6"/>
      <c r="BU497" s="6"/>
      <c r="BV497" s="7" t="e">
        <f t="shared" si="46"/>
        <v>#DIV/0!</v>
      </c>
      <c r="BX497" s="5"/>
      <c r="BY497" s="8"/>
      <c r="BZ497" s="8"/>
      <c r="CA497" s="5"/>
      <c r="CB497" s="5"/>
      <c r="CC497" s="8"/>
      <c r="CD497" s="8"/>
      <c r="CE497" s="5"/>
      <c r="CF497" s="5"/>
      <c r="CG497" s="12"/>
      <c r="CH497" s="17"/>
      <c r="CI497" s="9" t="e">
        <f t="shared" si="47"/>
        <v>#DIV/0!</v>
      </c>
      <c r="CJ497" s="5"/>
      <c r="CL497" s="5"/>
      <c r="CM497" s="5"/>
      <c r="CP497" s="5"/>
      <c r="CT497" s="5"/>
    </row>
    <row r="498" spans="1:98" x14ac:dyDescent="0.25">
      <c r="A498" s="5" t="s">
        <v>541</v>
      </c>
      <c r="B498" s="5">
        <v>40.33934</v>
      </c>
      <c r="C498" s="5">
        <v>-12.821102</v>
      </c>
      <c r="D498" s="5">
        <v>8110000</v>
      </c>
      <c r="E498" s="5">
        <v>1</v>
      </c>
      <c r="F498" s="5">
        <v>7250000</v>
      </c>
      <c r="G498" s="5">
        <v>1</v>
      </c>
      <c r="H498" s="5">
        <v>9120000</v>
      </c>
      <c r="I498" s="5">
        <v>1</v>
      </c>
      <c r="J498" s="5">
        <v>0.72426394776847447</v>
      </c>
      <c r="K498" s="28">
        <f>NonZeroMin!$C$2</f>
        <v>9.6277348665939669E-4</v>
      </c>
      <c r="L498" s="6">
        <f>IF(Table1[[#This Row],[seagrass.mn.ssp126.2050]]="","",(Table1[[#This Row],[seagrass.sd.ssp126.2050]]/Table1[[#This Row],[seagrass.mn.ssp126.2050]])^-1)</f>
        <v>752.26827265622398</v>
      </c>
      <c r="M498" s="6">
        <f>IF(Table1[[#This Row],[seagrass.weights.ssp126.2050]]="","",Table1[[#This Row],[seagrass.weights.ssp126.2050]]*Table1[[#This Row],[seagrass.mn.ssp126.2050]])</f>
        <v>544.84078893496792</v>
      </c>
      <c r="N498" s="5">
        <v>0.72847037677487414</v>
      </c>
      <c r="O498" s="5">
        <f>NonZeroMin!$C$3</f>
        <v>8.8608041434714289E-4</v>
      </c>
      <c r="P498" s="6">
        <f>IF(Table1[[#This Row],[corals.mn.ssp126.2050]]="","",(Table1[[#This Row],[corals.sd.ssp126.2050]]/Table1[[#This Row],[corals.mn.ssp126.2050]])^-1)</f>
        <v>822.12671105207244</v>
      </c>
      <c r="Q498" s="6">
        <f>IF(Table1[[#This Row],[coral.weights.ssp126.2050]]="","",Table1[[#This Row],[coral.weights.ssp126.2050]]*Table1[[#This Row],[corals.mn.ssp126.2050]])</f>
        <v>598.89495495679125</v>
      </c>
      <c r="R498" s="5">
        <v>0.44391554493551</v>
      </c>
      <c r="S498" s="5">
        <v>7.3191995044892336E-2</v>
      </c>
      <c r="T498" s="6">
        <f>IF(Table1[[#This Row],[mangrove.mn.ssp126.2050]]="","",(Table1[[#This Row],[mangrove.sd.ssp126.2050]]/Table1[[#This Row],[mangrove.mn.ssp126.2050]])^-1)</f>
        <v>6.065083273973257</v>
      </c>
      <c r="U498" s="6">
        <f>IF(Table1[[#This Row],[mangrove.weights.ssp126.2050]]="","",Table1[[#This Row],[mangrove.weights.ssp126.2050]]*Table1[[#This Row],[mangrove.mn.ssp126.2050]])</f>
        <v>2.6923847466450854</v>
      </c>
      <c r="V498" s="7">
        <f t="shared" si="42"/>
        <v>0.72537620695940397</v>
      </c>
      <c r="W498" s="5">
        <v>0.72426394776847447</v>
      </c>
      <c r="X498" s="5">
        <f>NonZeroMin!$C$5</f>
        <v>9.4124857450742275E-4</v>
      </c>
      <c r="Y498" s="6">
        <f>IF(Table1[[#This Row],[seagrass.mn.ssp126.2100]]="", "", (Table1[[#This Row],[seagrass.sd.ssp126.2100]]/Table1[[#This Row],[seagrass.mn.ssp126.2100]])^-1)</f>
        <v>769.47149497410783</v>
      </c>
      <c r="Z498" s="6">
        <f>IF(Table1[[#This Row],[seagrass.weights.ssp126.2100]]="","", Table1[[#This Row],[seagrass.weights.ssp126.2100]]*Table1[[#This Row],[seagrass.mn.ssp126.2100]])</f>
        <v>557.3004626452572</v>
      </c>
      <c r="AA498" s="5">
        <v>0.72847037677487414</v>
      </c>
      <c r="AB498" s="5">
        <f>NonZeroMin!$C$6</f>
        <v>9.0900273914041208E-4</v>
      </c>
      <c r="AC498" s="6">
        <f>IF(Table1[[#This Row],[corals.mn.ssp126.2100]]="","",(Table1[[#This Row],[corals.sd.ssp126.2100]]/Table1[[#This Row],[corals.mn.ssp126.2100]])^-1)</f>
        <v>801.39513931910005</v>
      </c>
      <c r="AD498" s="6">
        <f>IF( Table1[[#This Row],[Coral.weights.ssp126.2100]]="","", Table1[[#This Row],[Coral.weights.ssp126.2100]]*Table1[[#This Row],[corals.mn.ssp126.2100]])</f>
        <v>583.79261908533761</v>
      </c>
      <c r="AE498" s="5">
        <v>0.45710551278479927</v>
      </c>
      <c r="AF498" s="5">
        <v>7.6092189981347119E-2</v>
      </c>
      <c r="AG498" s="8">
        <f>IF(Table1[[#This Row],[mangrove.mn.ssp126.2100]]="","",(Table1[[#This Row],[mangrove.sd.ssp126.2100]]/Table1[[#This Row],[mangrove.mn.ssp126.2100]])^-1)</f>
        <v>6.007259258760353</v>
      </c>
      <c r="AH498" s="6">
        <f>IF(Table1[[#This Row],[mangrove.weights.ssp126.2100]]="","",Table1[[#This Row],[mangrove.weights.ssp126.2100]]*Table1[[#This Row],[mangrove.mn.ssp126.2100]])</f>
        <v>2.7459513239068842</v>
      </c>
      <c r="AI498" s="7">
        <f t="shared" si="43"/>
        <v>0.72538396236490477</v>
      </c>
      <c r="AJ498" s="5">
        <v>0.72426394776847447</v>
      </c>
      <c r="AK498" s="5">
        <f>NonZeroMin!$C$9</f>
        <v>9.4246577305150765E-4</v>
      </c>
      <c r="AL498" s="6">
        <f>IF(Table1[[#This Row],[seagrass.mn.ssp245.2050]]="","",(Table1[[#This Row],[seagrass.sd.ssp245.2050]]/Table1[[#This Row],[seagrass.mn.ssp245.2050]])^-1)</f>
        <v>768.47771927404733</v>
      </c>
      <c r="AM498" s="6">
        <f>IF(Table1[[#This Row],[seagrass.weights.ssp245.2050]]="","",Table1[[#This Row],[seagrass.weights.ssp245.2050]]*Table1[[#This Row],[seagrass.mn.ssp245.2050]])</f>
        <v>556.58070673353495</v>
      </c>
      <c r="AN498" s="5">
        <v>0.72847037677487414</v>
      </c>
      <c r="AO498" s="5">
        <f>NonZeroMin!$C$10</f>
        <v>8.871730941705804E-4</v>
      </c>
      <c r="AP498" s="6">
        <f>(Table1[[#This Row],[corals.sd.ssp245.2050]]/Table1[[#This Row],[corals.mn.ssp245.2050]])^-1</f>
        <v>821.11414509918404</v>
      </c>
      <c r="AQ498" s="6">
        <f>Table1[[#This Row],[coral.weights.ssp245.2050]]*Table1[[#This Row],[corals.mn.ssp245.2050]]</f>
        <v>598.15733065558129</v>
      </c>
      <c r="AR498" s="5">
        <v>0.42446956854905549</v>
      </c>
      <c r="AS498" s="5">
        <v>6.2087073836775461E-2</v>
      </c>
      <c r="AT498" s="8">
        <f>(Table1[[#This Row],[mangrove.sd.ssp245.2050]]/Table1[[#This Row],[mangrove.mn.ssp245.2050]])^-1</f>
        <v>6.8366818134314036</v>
      </c>
      <c r="AU498" s="8">
        <f>Table1[[#This Row],[mangrove.mn.ssp245.2050]]*Table1[[#This Row],[mangrove.weights.ssp245.2050]]</f>
        <v>2.901963379654402</v>
      </c>
      <c r="AV498" s="7">
        <f t="shared" si="44"/>
        <v>0.72514363610822918</v>
      </c>
      <c r="AW498" s="5">
        <v>0.72426394776847447</v>
      </c>
      <c r="AX498" s="5">
        <f>NonZeroMin!$C$12</f>
        <v>9.4048968592101831E-4</v>
      </c>
      <c r="AY498" s="6">
        <f>(Table1[[#This Row],[seagrass.sd.ssp245.2100]]/Table1[[#This Row],[seagrass.mn.ssp245.2100]])^-1</f>
        <v>770.09238762592634</v>
      </c>
      <c r="AZ498" s="6">
        <f>Table1[[#This Row],[seagrass.weights.ssp245.2100]]*Table1[[#This Row],[seagrass.mn.ssp245.2100]]</f>
        <v>557.75015280840375</v>
      </c>
      <c r="BA498" s="5">
        <v>0.72847037677487414</v>
      </c>
      <c r="BB498" s="5">
        <f>NonZeroMin!$C$13</f>
        <v>8.8505487379242798E-4</v>
      </c>
      <c r="BC498" s="8">
        <f>(Table1[[#This Row],[corals.sd.ssp245.2100]]/Table1[[#This Row],[corals.mn.ssp245.2100]])^-1</f>
        <v>823.07933479130509</v>
      </c>
      <c r="BD498" s="8">
        <f>Table1[[#This Row],[corals.weights.ssp245.2100]]*Table1[[#This Row],[corals.mn.ssp245.2100]]</f>
        <v>599.58891313103481</v>
      </c>
      <c r="BE498" s="5">
        <v>0.44215673077721168</v>
      </c>
      <c r="BF498" s="5">
        <v>6.228512694619065E-2</v>
      </c>
      <c r="BG498" s="6">
        <f>(Table1[[#This Row],[mangrove.sd.ssp245.2100]]/Table1[[#This Row],[mangrove.mn.ssp245.2100]])^-1</f>
        <v>7.098913536119138</v>
      </c>
      <c r="BH498" s="6">
        <f>Table1[[#This Row],[mangrove.weights.ssp245.2100]]*Table1[[#This Row],[mangrove.mn.ssp245.2100]]</f>
        <v>3.1388324012005335</v>
      </c>
      <c r="BI498" s="7">
        <f t="shared" si="45"/>
        <v>0.72517602477239251</v>
      </c>
      <c r="BJ498" s="5">
        <v>0.72426394776847447</v>
      </c>
      <c r="BK498" s="5">
        <f>NonZeroMin!$C$16</f>
        <v>9.4033807947367773E-4</v>
      </c>
      <c r="BL498" s="6">
        <f>(Table1[[#This Row],[seagrass.sd.ssp370.2050]]/Table1[[#This Row],[seagrass.mn.ssp370.2050]])^-1</f>
        <v>770.21654613185137</v>
      </c>
      <c r="BM498" s="6">
        <f>Table1[[#This Row],[seagrass.mn.ssp370.2050]]*Table1[[#This Row],[seagrass.weights.ssp370.2050]]</f>
        <v>557.84007633805402</v>
      </c>
      <c r="BN498" s="5">
        <v>0.72847037677487414</v>
      </c>
      <c r="BO498" s="5">
        <f>NonZeroMin!$C$17</f>
        <v>8.8537505761509139E-4</v>
      </c>
      <c r="BP498" s="6">
        <f>(Table1[[#This Row],[corals.sd.ssp370.2050]]/Table1[[#This Row],[corals.mn.ssp370.2050]])^-1</f>
        <v>822.78167936776231</v>
      </c>
      <c r="BQ498" s="6">
        <f>Table1[[#This Row],[corals.weights.ssp370.2050]]*Table1[[#This Row],[corals.mn.ssp370.2050]]</f>
        <v>599.37207997249754</v>
      </c>
      <c r="BR498" s="5">
        <v>0.42599935835691333</v>
      </c>
      <c r="BS498" s="5">
        <v>7.0667526903972155E-2</v>
      </c>
      <c r="BT498" s="6">
        <f>(Table1[[#This Row],[mangrove.sd.ssp370.2050]]/Table1[[#This Row],[mangrove.mn.ssp370.2050]])^-1</f>
        <v>6.0282194244011151</v>
      </c>
      <c r="BU498" s="6">
        <f>Table1[[#This Row],[mangrove.weights.ssp370.2050]]*Table1[[#This Row],[mangrove.mn.ssp370.2050]]</f>
        <v>2.5680176068295566</v>
      </c>
      <c r="BV498" s="7">
        <f t="shared" si="46"/>
        <v>0.72530393577855645</v>
      </c>
      <c r="BW498" s="5">
        <v>0.72426394776847447</v>
      </c>
      <c r="BX498" s="5">
        <f>NonZeroMin!$C$19</f>
        <v>9.4033807947367773E-4</v>
      </c>
      <c r="BY498" s="8">
        <f>(Table1[[#This Row],[seagrass.sd.ssp370.2100]]/Table1[[#This Row],[seagrass.mn.ssp370.2100]])^-1</f>
        <v>770.21654613185137</v>
      </c>
      <c r="BZ498" s="8">
        <f>Table1[[#This Row],[seagrass.imp.ssp370.2100]]*Table1[[#This Row],[seagrass.mn.ssp370.2100]]</f>
        <v>557.84007633805402</v>
      </c>
      <c r="CA498" s="5">
        <v>0.72847037677487414</v>
      </c>
      <c r="CB498" s="5">
        <f>NonZeroMin!$C$20</f>
        <v>8.8537505761509139E-4</v>
      </c>
      <c r="CC498" s="8">
        <f>(Table1[[#This Row],[corals.sd.ssp370.2100]]/Table1[[#This Row],[corals.mn.ssp370.2100]])^-1</f>
        <v>822.78167936776231</v>
      </c>
      <c r="CD498" s="8">
        <f>Table1[[#This Row],[corals.weights.ssp370.2100]]*Table1[[#This Row],[corals.mn.ssp370.2100]]</f>
        <v>599.37207997249754</v>
      </c>
      <c r="CE498" s="5">
        <v>0.42125414829241759</v>
      </c>
      <c r="CF498" s="5">
        <v>7.7724190993410727E-2</v>
      </c>
      <c r="CG498" s="12">
        <f>(Table1[[#This Row],[mangrove.sd.ssp370.2100]]/Table1[[#This Row],[mangrove.mn.ssp370.2100]])^-1</f>
        <v>5.4198588998903894</v>
      </c>
      <c r="CH498" s="17">
        <f>Table1[[#This Row],[mangrove.weights.ssp370.2100]]*Table1[[#This Row],[mangrove.mn.ssp370.2100]]</f>
        <v>2.2831380447384055</v>
      </c>
      <c r="CI498" s="9">
        <f t="shared" si="47"/>
        <v>0.72540176169921811</v>
      </c>
      <c r="CJ498" s="5"/>
      <c r="CL498" s="5"/>
      <c r="CM498" s="5"/>
      <c r="CP498" s="5"/>
      <c r="CT498" s="5"/>
    </row>
    <row r="499" spans="1:98" x14ac:dyDescent="0.25">
      <c r="A499" s="5" t="s">
        <v>542</v>
      </c>
      <c r="B499" s="5">
        <v>40.58934</v>
      </c>
      <c r="C499" s="5">
        <v>-12.821102</v>
      </c>
      <c r="D499" s="5">
        <v>17350000</v>
      </c>
      <c r="E499" s="5">
        <v>1</v>
      </c>
      <c r="F499" s="5">
        <v>16110000</v>
      </c>
      <c r="G499" s="5">
        <v>1</v>
      </c>
      <c r="H499" s="5">
        <v>23250000</v>
      </c>
      <c r="I499" s="5">
        <v>1</v>
      </c>
      <c r="J499" s="5">
        <v>0.72714704548880049</v>
      </c>
      <c r="K499" s="28">
        <f>NonZeroMin!$C$2</f>
        <v>9.6277348665939669E-4</v>
      </c>
      <c r="L499" s="6">
        <f>IF(Table1[[#This Row],[seagrass.mn.ssp126.2050]]="","",(Table1[[#This Row],[seagrass.sd.ssp126.2050]]/Table1[[#This Row],[seagrass.mn.ssp126.2050]])^-1)</f>
        <v>755.26284797458857</v>
      </c>
      <c r="M499" s="6">
        <f>IF(Table1[[#This Row],[seagrass.weights.ssp126.2050]]="","",Table1[[#This Row],[seagrass.weights.ssp126.2050]]*Table1[[#This Row],[seagrass.mn.ssp126.2050]])</f>
        <v>549.18714847217916</v>
      </c>
      <c r="N499" s="5">
        <v>0.73129290641032807</v>
      </c>
      <c r="O499" s="5">
        <f>NonZeroMin!$C$3</f>
        <v>8.8608041434714289E-4</v>
      </c>
      <c r="P499" s="6">
        <f>IF(Table1[[#This Row],[corals.mn.ssp126.2050]]="","",(Table1[[#This Row],[corals.sd.ssp126.2050]]/Table1[[#This Row],[corals.mn.ssp126.2050]])^-1)</f>
        <v>825.31212130350377</v>
      </c>
      <c r="Q499" s="6">
        <f>IF(Table1[[#This Row],[coral.weights.ssp126.2050]]="","",Table1[[#This Row],[coral.weights.ssp126.2050]]*Table1[[#This Row],[corals.mn.ssp126.2050]])</f>
        <v>603.54489988371256</v>
      </c>
      <c r="R499" s="5">
        <v>0.44353440177970288</v>
      </c>
      <c r="S499" s="5">
        <v>0.144924243459604</v>
      </c>
      <c r="T499" s="6">
        <f>IF(Table1[[#This Row],[mangrove.mn.ssp126.2050]]="","",(Table1[[#This Row],[mangrove.sd.ssp126.2050]]/Table1[[#This Row],[mangrove.mn.ssp126.2050]])^-1)</f>
        <v>3.0604569062548399</v>
      </c>
      <c r="U499" s="6">
        <f>IF(Table1[[#This Row],[mangrove.weights.ssp126.2050]]="","",Table1[[#This Row],[mangrove.weights.ssp126.2050]]*Table1[[#This Row],[mangrove.mn.ssp126.2050]])</f>
        <v>1.3574179230883006</v>
      </c>
      <c r="V499" s="7">
        <f t="shared" si="42"/>
        <v>0.72875956624667948</v>
      </c>
      <c r="W499" s="5">
        <v>0.72714704548880049</v>
      </c>
      <c r="X499" s="5">
        <f>NonZeroMin!$C$5</f>
        <v>9.4124857450742275E-4</v>
      </c>
      <c r="Y499" s="6">
        <f>IF(Table1[[#This Row],[seagrass.mn.ssp126.2100]]="", "", (Table1[[#This Row],[seagrass.sd.ssp126.2100]]/Table1[[#This Row],[seagrass.mn.ssp126.2100]])^-1)</f>
        <v>772.53455163991441</v>
      </c>
      <c r="Z499" s="6">
        <f>IF(Table1[[#This Row],[seagrass.weights.ssp126.2100]]="","", Table1[[#This Row],[seagrass.weights.ssp126.2100]]*Table1[[#This Row],[seagrass.mn.ssp126.2100]])</f>
        <v>561.74621676297897</v>
      </c>
      <c r="AA499" s="5">
        <v>0.73129290641032807</v>
      </c>
      <c r="AB499" s="5">
        <f>NonZeroMin!$C$6</f>
        <v>9.0900273914041208E-4</v>
      </c>
      <c r="AC499" s="6">
        <f>IF(Table1[[#This Row],[corals.mn.ssp126.2100]]="","",(Table1[[#This Row],[corals.sd.ssp126.2100]]/Table1[[#This Row],[corals.mn.ssp126.2100]])^-1)</f>
        <v>804.50022307068809</v>
      </c>
      <c r="AD499" s="6">
        <f>IF( Table1[[#This Row],[Coral.weights.ssp126.2100]]="","", Table1[[#This Row],[Coral.weights.ssp126.2100]]*Table1[[#This Row],[corals.mn.ssp126.2100]])</f>
        <v>588.32530633712076</v>
      </c>
      <c r="AE499" s="5">
        <v>0.45117833859047102</v>
      </c>
      <c r="AF499" s="5">
        <v>0.14585273989908809</v>
      </c>
      <c r="AG499" s="8">
        <f>IF(Table1[[#This Row],[mangrove.mn.ssp126.2100]]="","",(Table1[[#This Row],[mangrove.sd.ssp126.2100]]/Table1[[#This Row],[mangrove.mn.ssp126.2100]])^-1)</f>
        <v>3.0933826742139376</v>
      </c>
      <c r="AH499" s="6">
        <f>IF(Table1[[#This Row],[mangrove.weights.ssp126.2100]]="","",Table1[[#This Row],[mangrove.weights.ssp126.2100]]*Table1[[#This Row],[mangrove.mn.ssp126.2100]])</f>
        <v>1.3956672555763927</v>
      </c>
      <c r="AI499" s="7">
        <f t="shared" si="43"/>
        <v>0.72871759481927501</v>
      </c>
      <c r="AJ499" s="5">
        <v>0.72714704548880049</v>
      </c>
      <c r="AK499" s="5">
        <f>NonZeroMin!$C$9</f>
        <v>9.4246577305150765E-4</v>
      </c>
      <c r="AL499" s="6">
        <f>IF(Table1[[#This Row],[seagrass.mn.ssp245.2050]]="","",(Table1[[#This Row],[seagrass.sd.ssp245.2050]]/Table1[[#This Row],[seagrass.mn.ssp245.2050]])^-1)</f>
        <v>771.5368199891758</v>
      </c>
      <c r="AM499" s="6">
        <f>IF(Table1[[#This Row],[seagrass.weights.ssp245.2050]]="","",Table1[[#This Row],[seagrass.weights.ssp245.2050]]*Table1[[#This Row],[seagrass.mn.ssp245.2050]])</f>
        <v>561.0207191409537</v>
      </c>
      <c r="AN499" s="5">
        <v>0.73129290641032807</v>
      </c>
      <c r="AO499" s="5">
        <f>NonZeroMin!$C$10</f>
        <v>8.871730941705804E-4</v>
      </c>
      <c r="AP499" s="6">
        <f>(Table1[[#This Row],[corals.sd.ssp245.2050]]/Table1[[#This Row],[corals.mn.ssp245.2050]])^-1</f>
        <v>824.29563206491855</v>
      </c>
      <c r="AQ499" s="6">
        <f>Table1[[#This Row],[coral.weights.ssp245.2050]]*Table1[[#This Row],[corals.mn.ssp245.2050]]</f>
        <v>602.8015485140927</v>
      </c>
      <c r="AR499" s="5">
        <v>0.43349082184429683</v>
      </c>
      <c r="AS499" s="5">
        <v>0.14482807489789401</v>
      </c>
      <c r="AT499" s="8">
        <f>(Table1[[#This Row],[mangrove.sd.ssp245.2050]]/Table1[[#This Row],[mangrove.mn.ssp245.2050]])^-1</f>
        <v>2.9931408129944033</v>
      </c>
      <c r="AU499" s="8">
        <f>Table1[[#This Row],[mangrove.mn.ssp245.2050]]*Table1[[#This Row],[mangrove.weights.ssp245.2050]]</f>
        <v>1.2974990709206506</v>
      </c>
      <c r="AV499" s="7">
        <f t="shared" si="44"/>
        <v>0.7287347487580681</v>
      </c>
      <c r="AW499" s="5">
        <v>0.72714704548880049</v>
      </c>
      <c r="AX499" s="5">
        <f>NonZeroMin!$C$12</f>
        <v>9.4048968592101831E-4</v>
      </c>
      <c r="AY499" s="6">
        <f>(Table1[[#This Row],[seagrass.sd.ssp245.2100]]/Table1[[#This Row],[seagrass.mn.ssp245.2100]])^-1</f>
        <v>773.15791589644914</v>
      </c>
      <c r="AZ499" s="6">
        <f>Table1[[#This Row],[seagrass.weights.ssp245.2100]]*Table1[[#This Row],[seagrass.mn.ssp245.2100]]</f>
        <v>562.19949424038145</v>
      </c>
      <c r="BA499" s="5">
        <v>0.73129290641032807</v>
      </c>
      <c r="BB499" s="5">
        <f>NonZeroMin!$C$13</f>
        <v>8.8505487379242798E-4</v>
      </c>
      <c r="BC499" s="8">
        <f>(Table1[[#This Row],[corals.sd.ssp245.2100]]/Table1[[#This Row],[corals.mn.ssp245.2100]])^-1</f>
        <v>826.26843607647118</v>
      </c>
      <c r="BD499" s="8">
        <f>Table1[[#This Row],[corals.weights.ssp245.2100]]*Table1[[#This Row],[corals.mn.ssp245.2100]]</f>
        <v>604.24424609347898</v>
      </c>
      <c r="BE499" s="5">
        <v>0.43982670225906678</v>
      </c>
      <c r="BF499" s="5">
        <v>0.1413086818892742</v>
      </c>
      <c r="BG499" s="6">
        <f>(Table1[[#This Row],[mangrove.sd.ssp245.2100]]/Table1[[#This Row],[mangrove.mn.ssp245.2100]])^-1</f>
        <v>3.1125242722432547</v>
      </c>
      <c r="BH499" s="6">
        <f>Table1[[#This Row],[mangrove.weights.ssp245.2100]]*Table1[[#This Row],[mangrove.mn.ssp245.2100]]</f>
        <v>1.3689712863620525</v>
      </c>
      <c r="BI499" s="7">
        <f t="shared" si="45"/>
        <v>0.72872660309899728</v>
      </c>
      <c r="BJ499" s="5">
        <v>0.72714704548880049</v>
      </c>
      <c r="BK499" s="5">
        <f>NonZeroMin!$C$16</f>
        <v>9.4033807947367773E-4</v>
      </c>
      <c r="BL499" s="6">
        <f>(Table1[[#This Row],[seagrass.sd.ssp370.2050]]/Table1[[#This Row],[seagrass.mn.ssp370.2050]])^-1</f>
        <v>773.28256864360571</v>
      </c>
      <c r="BM499" s="6">
        <f>Table1[[#This Row],[seagrass.mn.ssp370.2050]]*Table1[[#This Row],[seagrass.weights.ssp370.2050]]</f>
        <v>562.29013511718847</v>
      </c>
      <c r="BN499" s="5">
        <v>0.73129290641032807</v>
      </c>
      <c r="BO499" s="5">
        <f>NonZeroMin!$C$17</f>
        <v>8.8537505761509139E-4</v>
      </c>
      <c r="BP499" s="6">
        <f>(Table1[[#This Row],[corals.sd.ssp370.2050]]/Table1[[#This Row],[corals.mn.ssp370.2050]])^-1</f>
        <v>825.96962735791328</v>
      </c>
      <c r="BQ499" s="6">
        <f>Table1[[#This Row],[corals.weights.ssp370.2050]]*Table1[[#This Row],[corals.mn.ssp370.2050]]</f>
        <v>604.02572939722404</v>
      </c>
      <c r="BR499" s="5">
        <v>0.4527867409125706</v>
      </c>
      <c r="BS499" s="5">
        <v>0.12693797157198261</v>
      </c>
      <c r="BT499" s="6">
        <f>(Table1[[#This Row],[mangrove.sd.ssp370.2050]]/Table1[[#This Row],[mangrove.mn.ssp370.2050]])^-1</f>
        <v>3.5669920931091075</v>
      </c>
      <c r="BU499" s="6">
        <f>Table1[[#This Row],[mangrove.weights.ssp370.2050]]*Table1[[#This Row],[mangrove.mn.ssp370.2050]]</f>
        <v>1.6150867246997813</v>
      </c>
      <c r="BV499" s="7">
        <f t="shared" si="46"/>
        <v>0.72867292824682572</v>
      </c>
      <c r="BW499" s="5">
        <v>0.72714704548880049</v>
      </c>
      <c r="BX499" s="5">
        <f>NonZeroMin!$C$19</f>
        <v>9.4033807947367773E-4</v>
      </c>
      <c r="BY499" s="8">
        <f>(Table1[[#This Row],[seagrass.sd.ssp370.2100]]/Table1[[#This Row],[seagrass.mn.ssp370.2100]])^-1</f>
        <v>773.28256864360571</v>
      </c>
      <c r="BZ499" s="8">
        <f>Table1[[#This Row],[seagrass.imp.ssp370.2100]]*Table1[[#This Row],[seagrass.mn.ssp370.2100]]</f>
        <v>562.29013511718847</v>
      </c>
      <c r="CA499" s="5">
        <v>0.73129290641032807</v>
      </c>
      <c r="CB499" s="5">
        <f>NonZeroMin!$C$20</f>
        <v>8.8537505761509139E-4</v>
      </c>
      <c r="CC499" s="8">
        <f>(Table1[[#This Row],[corals.sd.ssp370.2100]]/Table1[[#This Row],[corals.mn.ssp370.2100]])^-1</f>
        <v>825.96962735791328</v>
      </c>
      <c r="CD499" s="8">
        <f>Table1[[#This Row],[corals.weights.ssp370.2100]]*Table1[[#This Row],[corals.mn.ssp370.2100]]</f>
        <v>604.02572939722404</v>
      </c>
      <c r="CE499" s="5">
        <v>0.44276488039086759</v>
      </c>
      <c r="CF499" s="5">
        <v>0.13985907199279901</v>
      </c>
      <c r="CG499" s="12">
        <f>(Table1[[#This Row],[mangrove.sd.ssp370.2100]]/Table1[[#This Row],[mangrove.mn.ssp370.2100]])^-1</f>
        <v>3.1657930664209211</v>
      </c>
      <c r="CH499" s="17">
        <f>Table1[[#This Row],[mangrove.weights.ssp370.2100]]*Table1[[#This Row],[mangrove.mn.ssp370.2100]]</f>
        <v>1.4017019883960971</v>
      </c>
      <c r="CI499" s="9">
        <f t="shared" si="47"/>
        <v>0.72872220261457588</v>
      </c>
      <c r="CJ499" s="5"/>
      <c r="CL499" s="5"/>
      <c r="CM499" s="5"/>
      <c r="CP499" s="5"/>
      <c r="CT499" s="5"/>
    </row>
    <row r="500" spans="1:98" x14ac:dyDescent="0.25">
      <c r="A500" s="5" t="s">
        <v>543</v>
      </c>
      <c r="B500" s="5">
        <v>40.83934</v>
      </c>
      <c r="C500" s="5">
        <v>-12.821102</v>
      </c>
      <c r="E500" s="5">
        <v>0</v>
      </c>
      <c r="G500" s="5">
        <v>0</v>
      </c>
      <c r="I500" s="5">
        <v>0</v>
      </c>
      <c r="L500" s="6" t="str">
        <f>IF(Table1[[#This Row],[seagrass.mn.ssp126.2050]]="","",(Table1[[#This Row],[seagrass.sd.ssp126.2050]]/Table1[[#This Row],[seagrass.mn.ssp126.2050]])^-1)</f>
        <v/>
      </c>
      <c r="M500" s="6" t="str">
        <f>IF(Table1[[#This Row],[seagrass.weights.ssp126.2050]]="","",Table1[[#This Row],[seagrass.weights.ssp126.2050]]*Table1[[#This Row],[seagrass.mn.ssp126.2050]])</f>
        <v/>
      </c>
      <c r="P500" s="6" t="str">
        <f>IF(Table1[[#This Row],[corals.mn.ssp126.2050]]="","",(Table1[[#This Row],[corals.sd.ssp126.2050]]/Table1[[#This Row],[corals.mn.ssp126.2050]])^-1)</f>
        <v/>
      </c>
      <c r="Q500" s="6" t="str">
        <f>IF(Table1[[#This Row],[coral.weights.ssp126.2050]]="","",Table1[[#This Row],[coral.weights.ssp126.2050]]*Table1[[#This Row],[corals.mn.ssp126.2050]])</f>
        <v/>
      </c>
      <c r="T500" s="6" t="str">
        <f>IF(Table1[[#This Row],[mangrove.mn.ssp126.2050]]="","",(Table1[[#This Row],[mangrove.sd.ssp126.2050]]/Table1[[#This Row],[mangrove.mn.ssp126.2050]])^-1)</f>
        <v/>
      </c>
      <c r="U500" s="6" t="str">
        <f>IF(Table1[[#This Row],[mangrove.weights.ssp126.2050]]="","",Table1[[#This Row],[mangrove.weights.ssp126.2050]]*Table1[[#This Row],[mangrove.mn.ssp126.2050]])</f>
        <v/>
      </c>
      <c r="V500" s="7" t="e">
        <f t="shared" si="42"/>
        <v>#DIV/0!</v>
      </c>
      <c r="Y500" s="6" t="str">
        <f>IF(Table1[[#This Row],[seagrass.mn.ssp126.2100]]="", "", (Table1[[#This Row],[seagrass.sd.ssp126.2100]]/Table1[[#This Row],[seagrass.mn.ssp126.2100]])^-1)</f>
        <v/>
      </c>
      <c r="Z500" s="6" t="str">
        <f>IF(Table1[[#This Row],[seagrass.weights.ssp126.2100]]="","", Table1[[#This Row],[seagrass.weights.ssp126.2100]]*Table1[[#This Row],[seagrass.mn.ssp126.2100]])</f>
        <v/>
      </c>
      <c r="AC500" s="6" t="str">
        <f>IF(Table1[[#This Row],[corals.mn.ssp126.2100]]="","",(Table1[[#This Row],[corals.sd.ssp126.2100]]/Table1[[#This Row],[corals.mn.ssp126.2100]])^-1)</f>
        <v/>
      </c>
      <c r="AD500" s="6" t="str">
        <f>IF( Table1[[#This Row],[Coral.weights.ssp126.2100]]="","", Table1[[#This Row],[Coral.weights.ssp126.2100]]*Table1[[#This Row],[corals.mn.ssp126.2100]])</f>
        <v/>
      </c>
      <c r="AG500" s="8" t="str">
        <f>IF(Table1[[#This Row],[mangrove.mn.ssp126.2100]]="","",(Table1[[#This Row],[mangrove.sd.ssp126.2100]]/Table1[[#This Row],[mangrove.mn.ssp126.2100]])^-1)</f>
        <v/>
      </c>
      <c r="AH500" s="6" t="str">
        <f>IF(Table1[[#This Row],[mangrove.weights.ssp126.2100]]="","",Table1[[#This Row],[mangrove.weights.ssp126.2100]]*Table1[[#This Row],[mangrove.mn.ssp126.2100]])</f>
        <v/>
      </c>
      <c r="AI500" s="7" t="e">
        <f t="shared" si="43"/>
        <v>#DIV/0!</v>
      </c>
      <c r="AL500" s="6" t="str">
        <f>IF(Table1[[#This Row],[seagrass.mn.ssp245.2050]]="","",(Table1[[#This Row],[seagrass.sd.ssp245.2050]]/Table1[[#This Row],[seagrass.mn.ssp245.2050]])^-1)</f>
        <v/>
      </c>
      <c r="AM500" s="6" t="str">
        <f>IF(Table1[[#This Row],[seagrass.weights.ssp245.2050]]="","",Table1[[#This Row],[seagrass.weights.ssp245.2050]]*Table1[[#This Row],[seagrass.mn.ssp245.2050]])</f>
        <v/>
      </c>
      <c r="AS500" s="5"/>
      <c r="AT500" s="8"/>
      <c r="AU500" s="8"/>
      <c r="AV500" s="7" t="e">
        <f t="shared" si="44"/>
        <v>#DIV/0!</v>
      </c>
      <c r="AX500" s="5"/>
      <c r="AY500" s="6"/>
      <c r="AZ500" s="6"/>
      <c r="BB500" s="5"/>
      <c r="BC500" s="8"/>
      <c r="BD500" s="8"/>
      <c r="BE500" s="5"/>
      <c r="BF500" s="5"/>
      <c r="BG500" s="6"/>
      <c r="BH500" s="6"/>
      <c r="BI500" s="7" t="e">
        <f t="shared" si="45"/>
        <v>#DIV/0!</v>
      </c>
      <c r="BK500" s="5"/>
      <c r="BL500" s="6"/>
      <c r="BM500" s="6"/>
      <c r="BO500" s="5"/>
      <c r="BP500" s="6"/>
      <c r="BQ500" s="6"/>
      <c r="BR500" s="5"/>
      <c r="BS500" s="5"/>
      <c r="BT500" s="6"/>
      <c r="BU500" s="6"/>
      <c r="BV500" s="7" t="e">
        <f t="shared" si="46"/>
        <v>#DIV/0!</v>
      </c>
      <c r="BX500" s="5"/>
      <c r="BY500" s="8"/>
      <c r="BZ500" s="8"/>
      <c r="CA500" s="5"/>
      <c r="CB500" s="5"/>
      <c r="CC500" s="8"/>
      <c r="CD500" s="8"/>
      <c r="CE500" s="5"/>
      <c r="CF500" s="5"/>
      <c r="CG500" s="12"/>
      <c r="CH500" s="17"/>
      <c r="CI500" s="9" t="e">
        <f t="shared" si="47"/>
        <v>#DIV/0!</v>
      </c>
      <c r="CJ500" s="5"/>
      <c r="CL500" s="5"/>
      <c r="CM500" s="5"/>
      <c r="CP500" s="5"/>
      <c r="CT500" s="5"/>
    </row>
    <row r="501" spans="1:98" x14ac:dyDescent="0.25">
      <c r="A501" s="5" t="s">
        <v>544</v>
      </c>
      <c r="B501" s="5">
        <v>44.83934</v>
      </c>
      <c r="C501" s="5">
        <v>-13.071102</v>
      </c>
      <c r="E501" s="5">
        <v>0</v>
      </c>
      <c r="G501" s="5">
        <v>0</v>
      </c>
      <c r="I501" s="5">
        <v>0</v>
      </c>
      <c r="L501" s="6" t="str">
        <f>IF(Table1[[#This Row],[seagrass.mn.ssp126.2050]]="","",(Table1[[#This Row],[seagrass.sd.ssp126.2050]]/Table1[[#This Row],[seagrass.mn.ssp126.2050]])^-1)</f>
        <v/>
      </c>
      <c r="M501" s="6" t="str">
        <f>IF(Table1[[#This Row],[seagrass.weights.ssp126.2050]]="","",Table1[[#This Row],[seagrass.weights.ssp126.2050]]*Table1[[#This Row],[seagrass.mn.ssp126.2050]])</f>
        <v/>
      </c>
      <c r="P501" s="6" t="str">
        <f>IF(Table1[[#This Row],[corals.mn.ssp126.2050]]="","",(Table1[[#This Row],[corals.sd.ssp126.2050]]/Table1[[#This Row],[corals.mn.ssp126.2050]])^-1)</f>
        <v/>
      </c>
      <c r="Q501" s="6" t="str">
        <f>IF(Table1[[#This Row],[coral.weights.ssp126.2050]]="","",Table1[[#This Row],[coral.weights.ssp126.2050]]*Table1[[#This Row],[corals.mn.ssp126.2050]])</f>
        <v/>
      </c>
      <c r="T501" s="6" t="str">
        <f>IF(Table1[[#This Row],[mangrove.mn.ssp126.2050]]="","",(Table1[[#This Row],[mangrove.sd.ssp126.2050]]/Table1[[#This Row],[mangrove.mn.ssp126.2050]])^-1)</f>
        <v/>
      </c>
      <c r="U501" s="6" t="str">
        <f>IF(Table1[[#This Row],[mangrove.weights.ssp126.2050]]="","",Table1[[#This Row],[mangrove.weights.ssp126.2050]]*Table1[[#This Row],[mangrove.mn.ssp126.2050]])</f>
        <v/>
      </c>
      <c r="V501" s="7" t="e">
        <f t="shared" si="42"/>
        <v>#DIV/0!</v>
      </c>
      <c r="Y501" s="6" t="str">
        <f>IF(Table1[[#This Row],[seagrass.mn.ssp126.2100]]="", "", (Table1[[#This Row],[seagrass.sd.ssp126.2100]]/Table1[[#This Row],[seagrass.mn.ssp126.2100]])^-1)</f>
        <v/>
      </c>
      <c r="Z501" s="6" t="str">
        <f>IF(Table1[[#This Row],[seagrass.weights.ssp126.2100]]="","", Table1[[#This Row],[seagrass.weights.ssp126.2100]]*Table1[[#This Row],[seagrass.mn.ssp126.2100]])</f>
        <v/>
      </c>
      <c r="AC501" s="6" t="str">
        <f>IF(Table1[[#This Row],[corals.mn.ssp126.2100]]="","",(Table1[[#This Row],[corals.sd.ssp126.2100]]/Table1[[#This Row],[corals.mn.ssp126.2100]])^-1)</f>
        <v/>
      </c>
      <c r="AD501" s="6" t="str">
        <f>IF( Table1[[#This Row],[Coral.weights.ssp126.2100]]="","", Table1[[#This Row],[Coral.weights.ssp126.2100]]*Table1[[#This Row],[corals.mn.ssp126.2100]])</f>
        <v/>
      </c>
      <c r="AG501" s="8" t="str">
        <f>IF(Table1[[#This Row],[mangrove.mn.ssp126.2100]]="","",(Table1[[#This Row],[mangrove.sd.ssp126.2100]]/Table1[[#This Row],[mangrove.mn.ssp126.2100]])^-1)</f>
        <v/>
      </c>
      <c r="AH501" s="6" t="str">
        <f>IF(Table1[[#This Row],[mangrove.weights.ssp126.2100]]="","",Table1[[#This Row],[mangrove.weights.ssp126.2100]]*Table1[[#This Row],[mangrove.mn.ssp126.2100]])</f>
        <v/>
      </c>
      <c r="AI501" s="7" t="e">
        <f t="shared" si="43"/>
        <v>#DIV/0!</v>
      </c>
      <c r="AL501" s="6" t="str">
        <f>IF(Table1[[#This Row],[seagrass.mn.ssp245.2050]]="","",(Table1[[#This Row],[seagrass.sd.ssp245.2050]]/Table1[[#This Row],[seagrass.mn.ssp245.2050]])^-1)</f>
        <v/>
      </c>
      <c r="AM501" s="6" t="str">
        <f>IF(Table1[[#This Row],[seagrass.weights.ssp245.2050]]="","",Table1[[#This Row],[seagrass.weights.ssp245.2050]]*Table1[[#This Row],[seagrass.mn.ssp245.2050]])</f>
        <v/>
      </c>
      <c r="AS501" s="5"/>
      <c r="AT501" s="8"/>
      <c r="AU501" s="8"/>
      <c r="AV501" s="7" t="e">
        <f t="shared" si="44"/>
        <v>#DIV/0!</v>
      </c>
      <c r="AX501" s="5"/>
      <c r="AY501" s="6"/>
      <c r="AZ501" s="6"/>
      <c r="BB501" s="5"/>
      <c r="BC501" s="8"/>
      <c r="BD501" s="8"/>
      <c r="BE501" s="5"/>
      <c r="BF501" s="5"/>
      <c r="BG501" s="6"/>
      <c r="BH501" s="6"/>
      <c r="BI501" s="7" t="e">
        <f t="shared" si="45"/>
        <v>#DIV/0!</v>
      </c>
      <c r="BK501" s="5"/>
      <c r="BL501" s="6"/>
      <c r="BM501" s="6"/>
      <c r="BO501" s="5"/>
      <c r="BP501" s="6"/>
      <c r="BQ501" s="6"/>
      <c r="BR501" s="5"/>
      <c r="BS501" s="5"/>
      <c r="BT501" s="6"/>
      <c r="BU501" s="6"/>
      <c r="BV501" s="7" t="e">
        <f t="shared" si="46"/>
        <v>#DIV/0!</v>
      </c>
      <c r="BX501" s="5"/>
      <c r="BY501" s="8"/>
      <c r="BZ501" s="8"/>
      <c r="CA501" s="5"/>
      <c r="CB501" s="5"/>
      <c r="CC501" s="8"/>
      <c r="CD501" s="8"/>
      <c r="CE501" s="5"/>
      <c r="CF501" s="5"/>
      <c r="CG501" s="12"/>
      <c r="CH501" s="17"/>
      <c r="CI501" s="9" t="e">
        <f t="shared" si="47"/>
        <v>#DIV/0!</v>
      </c>
      <c r="CJ501" s="5"/>
      <c r="CL501" s="5"/>
      <c r="CM501" s="5"/>
      <c r="CP501" s="5"/>
      <c r="CT501" s="5"/>
    </row>
    <row r="502" spans="1:98" x14ac:dyDescent="0.25">
      <c r="A502" s="5" t="s">
        <v>545</v>
      </c>
      <c r="B502" s="5">
        <v>45.08934</v>
      </c>
      <c r="C502" s="5">
        <v>-13.071102</v>
      </c>
      <c r="D502" s="5">
        <v>15330000</v>
      </c>
      <c r="E502" s="5">
        <v>1</v>
      </c>
      <c r="F502" s="5">
        <v>3460000</v>
      </c>
      <c r="G502" s="5">
        <v>1</v>
      </c>
      <c r="H502" s="5">
        <v>270000</v>
      </c>
      <c r="I502" s="5">
        <v>1</v>
      </c>
      <c r="J502" s="5">
        <v>0.45464741887262961</v>
      </c>
      <c r="K502" s="5">
        <v>3.208901603336093E-2</v>
      </c>
      <c r="L502" s="6">
        <f>IF(Table1[[#This Row],[seagrass.mn.ssp126.2050]]="","",(Table1[[#This Row],[seagrass.sd.ssp126.2050]]/Table1[[#This Row],[seagrass.mn.ssp126.2050]])^-1)</f>
        <v>14.168319103333094</v>
      </c>
      <c r="M502" s="6">
        <f>IF(Table1[[#This Row],[seagrass.weights.ssp126.2050]]="","",Table1[[#This Row],[seagrass.weights.ssp126.2050]]*Table1[[#This Row],[seagrass.mn.ssp126.2050]])</f>
        <v>6.4415897100941608</v>
      </c>
      <c r="N502" s="5">
        <v>0.57541293955751815</v>
      </c>
      <c r="O502" s="5">
        <v>9.6616576428121288E-3</v>
      </c>
      <c r="P502" s="6">
        <f>IF(Table1[[#This Row],[corals.mn.ssp126.2050]]="","",(Table1[[#This Row],[corals.sd.ssp126.2050]]/Table1[[#This Row],[corals.mn.ssp126.2050]])^-1)</f>
        <v>59.556337103871755</v>
      </c>
      <c r="Q502" s="6">
        <f>IF(Table1[[#This Row],[coral.weights.ssp126.2050]]="","",Table1[[#This Row],[coral.weights.ssp126.2050]]*Table1[[#This Row],[corals.mn.ssp126.2050]])</f>
        <v>34.269487002217332</v>
      </c>
      <c r="R502" s="5">
        <v>0.5210956403692707</v>
      </c>
      <c r="S502" s="5">
        <v>0.18627079385786149</v>
      </c>
      <c r="T502" s="6">
        <f>IF(Table1[[#This Row],[mangrove.mn.ssp126.2050]]="","",(Table1[[#This Row],[mangrove.sd.ssp126.2050]]/Table1[[#This Row],[mangrove.mn.ssp126.2050]])^-1)</f>
        <v>2.7975166131889981</v>
      </c>
      <c r="U502" s="6">
        <f>IF(Table1[[#This Row],[mangrove.weights.ssp126.2050]]="","",Table1[[#This Row],[mangrove.weights.ssp126.2050]]*Table1[[#This Row],[mangrove.mn.ssp126.2050]])</f>
        <v>1.4577737109933944</v>
      </c>
      <c r="V502" s="7">
        <f t="shared" si="42"/>
        <v>0.55106708120115622</v>
      </c>
      <c r="W502" s="5">
        <v>0.46015970707256199</v>
      </c>
      <c r="X502" s="5">
        <v>3.1860946893146218E-2</v>
      </c>
      <c r="Y502" s="6">
        <f>IF(Table1[[#This Row],[seagrass.mn.ssp126.2100]]="", "", (Table1[[#This Row],[seagrass.sd.ssp126.2100]]/Table1[[#This Row],[seagrass.mn.ssp126.2100]])^-1)</f>
        <v>14.442750512589109</v>
      </c>
      <c r="Z502" s="6">
        <f>IF(Table1[[#This Row],[seagrass.weights.ssp126.2100]]="","", Table1[[#This Row],[seagrass.weights.ssp126.2100]]*Table1[[#This Row],[seagrass.mn.ssp126.2100]])</f>
        <v>6.6459718451950991</v>
      </c>
      <c r="AA502" s="5">
        <v>0.58304441320644584</v>
      </c>
      <c r="AB502" s="5">
        <v>1.279777396122384E-2</v>
      </c>
      <c r="AC502" s="6">
        <f>IF(Table1[[#This Row],[corals.mn.ssp126.2100]]="","",(Table1[[#This Row],[corals.sd.ssp126.2100]]/Table1[[#This Row],[corals.mn.ssp126.2100]])^-1)</f>
        <v>45.558267787274609</v>
      </c>
      <c r="AD502" s="6">
        <f>IF( Table1[[#This Row],[Coral.weights.ssp126.2100]]="","", Table1[[#This Row],[Coral.weights.ssp126.2100]]*Table1[[#This Row],[corals.mn.ssp126.2100]])</f>
        <v>26.562493508733649</v>
      </c>
      <c r="AE502" s="5">
        <v>0.52193632631532005</v>
      </c>
      <c r="AF502" s="5">
        <v>0.18584896799801459</v>
      </c>
      <c r="AG502" s="8">
        <f>IF(Table1[[#This Row],[mangrove.mn.ssp126.2100]]="","",(Table1[[#This Row],[mangrove.sd.ssp126.2100]]/Table1[[#This Row],[mangrove.mn.ssp126.2100]])^-1)</f>
        <v>2.8083896937264452</v>
      </c>
      <c r="AH502" s="6">
        <f>IF(Table1[[#This Row],[mangrove.weights.ssp126.2100]]="","",Table1[[#This Row],[mangrove.weights.ssp126.2100]]*Table1[[#This Row],[mangrove.mn.ssp126.2100]])</f>
        <v>1.4658005996053876</v>
      </c>
      <c r="AI502" s="7">
        <f t="shared" si="43"/>
        <v>0.55205529014176846</v>
      </c>
      <c r="AJ502" s="5">
        <v>0.42105416909746679</v>
      </c>
      <c r="AK502" s="5">
        <v>1.137212436769014E-2</v>
      </c>
      <c r="AL502" s="6">
        <f>IF(Table1[[#This Row],[seagrass.mn.ssp245.2050]]="","",(Table1[[#This Row],[seagrass.sd.ssp245.2050]]/Table1[[#This Row],[seagrass.mn.ssp245.2050]])^-1)</f>
        <v>37.025111182721758</v>
      </c>
      <c r="AM502" s="6">
        <f>IF(Table1[[#This Row],[seagrass.weights.ssp245.2050]]="","",Table1[[#This Row],[seagrass.weights.ssp245.2050]]*Table1[[#This Row],[seagrass.mn.ssp245.2050]])</f>
        <v>15.589577424782236</v>
      </c>
      <c r="AN502" s="5">
        <v>0.52385040821518092</v>
      </c>
      <c r="AO502" s="5">
        <v>8.9281464292539697E-4</v>
      </c>
      <c r="AP502" s="6">
        <f>(Table1[[#This Row],[corals.sd.ssp245.2050]]/Table1[[#This Row],[corals.mn.ssp245.2050]])^-1</f>
        <v>586.74038599852304</v>
      </c>
      <c r="AQ502" s="6">
        <f>Table1[[#This Row],[coral.weights.ssp245.2050]]*Table1[[#This Row],[corals.mn.ssp245.2050]]</f>
        <v>307.3641907216591</v>
      </c>
      <c r="AR502" s="5">
        <v>0.54807780738023348</v>
      </c>
      <c r="AS502" s="5">
        <v>0.18557527906591589</v>
      </c>
      <c r="AT502" s="8">
        <f>(Table1[[#This Row],[mangrove.sd.ssp245.2050]]/Table1[[#This Row],[mangrove.mn.ssp245.2050]])^-1</f>
        <v>2.9533988047274207</v>
      </c>
      <c r="AU502" s="8">
        <f>Table1[[#This Row],[mangrove.mn.ssp245.2050]]*Table1[[#This Row],[mangrove.weights.ssp245.2050]]</f>
        <v>1.618692341214407</v>
      </c>
      <c r="AV502" s="7">
        <f t="shared" si="44"/>
        <v>0.51789161387423788</v>
      </c>
      <c r="AW502" s="5">
        <v>0.41301286284057642</v>
      </c>
      <c r="AX502" s="5">
        <f>NonZeroMin!$C$12</f>
        <v>9.4048968592101831E-4</v>
      </c>
      <c r="AY502" s="6">
        <f>(Table1[[#This Row],[seagrass.sd.ssp245.2100]]/Table1[[#This Row],[seagrass.mn.ssp245.2100]])^-1</f>
        <v>439.1466158782107</v>
      </c>
      <c r="AZ502" s="6">
        <f>Table1[[#This Row],[seagrass.weights.ssp245.2100]]*Table1[[#This Row],[seagrass.mn.ssp245.2100]]</f>
        <v>181.37320103061074</v>
      </c>
      <c r="BA502" s="5">
        <v>0.52385040821518092</v>
      </c>
      <c r="BB502" s="5">
        <v>8.9281464292539697E-4</v>
      </c>
      <c r="BC502" s="8">
        <f>(Table1[[#This Row],[corals.sd.ssp245.2100]]/Table1[[#This Row],[corals.mn.ssp245.2100]])^-1</f>
        <v>586.74038599852304</v>
      </c>
      <c r="BD502" s="8">
        <f>Table1[[#This Row],[corals.weights.ssp245.2100]]*Table1[[#This Row],[corals.mn.ssp245.2100]]</f>
        <v>307.3641907216591</v>
      </c>
      <c r="BE502" s="5">
        <v>0.55498560088371429</v>
      </c>
      <c r="BF502" s="5">
        <v>0.19049077352149441</v>
      </c>
      <c r="BG502" s="6">
        <f>(Table1[[#This Row],[mangrove.sd.ssp245.2100]]/Table1[[#This Row],[mangrove.mn.ssp245.2100]])^-1</f>
        <v>2.9134513479262627</v>
      </c>
      <c r="BH502" s="6">
        <f>Table1[[#This Row],[mangrove.weights.ssp245.2100]]*Table1[[#This Row],[mangrove.mn.ssp245.2100]]</f>
        <v>1.6169235469743242</v>
      </c>
      <c r="BI502" s="7">
        <f t="shared" si="45"/>
        <v>0.47662723491449033</v>
      </c>
      <c r="BJ502" s="5">
        <v>0.36478478139340231</v>
      </c>
      <c r="BK502" s="5">
        <v>4.9650065079032048E-3</v>
      </c>
      <c r="BL502" s="6">
        <f>(Table1[[#This Row],[seagrass.sd.ssp370.2050]]/Table1[[#This Row],[seagrass.mn.ssp370.2050]])^-1</f>
        <v>73.471158761372152</v>
      </c>
      <c r="BM502" s="6">
        <f>Table1[[#This Row],[seagrass.mn.ssp370.2050]]*Table1[[#This Row],[seagrass.weights.ssp370.2050]]</f>
        <v>26.801160587487097</v>
      </c>
      <c r="BN502" s="5">
        <v>0.45185728426952332</v>
      </c>
      <c r="BO502" s="5">
        <v>6.4207962711175532E-3</v>
      </c>
      <c r="BP502" s="6">
        <f>(Table1[[#This Row],[corals.sd.ssp370.2050]]/Table1[[#This Row],[corals.mn.ssp370.2050]])^-1</f>
        <v>70.374026084910582</v>
      </c>
      <c r="BQ502" s="6">
        <f>Table1[[#This Row],[corals.weights.ssp370.2050]]*Table1[[#This Row],[corals.mn.ssp370.2050]]</f>
        <v>31.79901630984029</v>
      </c>
      <c r="BR502" s="5">
        <v>0.55966853166464059</v>
      </c>
      <c r="BS502" s="5">
        <v>0.19464813648260529</v>
      </c>
      <c r="BT502" s="6">
        <f>(Table1[[#This Row],[mangrove.sd.ssp370.2050]]/Table1[[#This Row],[mangrove.mn.ssp370.2050]])^-1</f>
        <v>2.8752832766762979</v>
      </c>
      <c r="BU502" s="6">
        <f>Table1[[#This Row],[mangrove.weights.ssp370.2050]]*Table1[[#This Row],[mangrove.mn.ssp370.2050]]</f>
        <v>1.6092055695773202</v>
      </c>
      <c r="BV502" s="7">
        <f t="shared" si="46"/>
        <v>0.41036798230800531</v>
      </c>
      <c r="BW502" s="5">
        <v>0.36038002505465339</v>
      </c>
      <c r="BX502" s="5">
        <v>1.2642596453043479E-3</v>
      </c>
      <c r="BY502" s="8">
        <f>(Table1[[#This Row],[seagrass.sd.ssp370.2100]]/Table1[[#This Row],[seagrass.mn.ssp370.2100]])^-1</f>
        <v>285.05222514469989</v>
      </c>
      <c r="BZ502" s="8">
        <f>Table1[[#This Row],[seagrass.imp.ssp370.2100]]*Table1[[#This Row],[seagrass.mn.ssp370.2100]]</f>
        <v>102.72712803953165</v>
      </c>
      <c r="CA502" s="5">
        <v>0.45251953599374439</v>
      </c>
      <c r="CB502" s="5">
        <v>1.8325611358071491E-3</v>
      </c>
      <c r="CC502" s="8">
        <f>(Table1[[#This Row],[corals.sd.ssp370.2100]]/Table1[[#This Row],[corals.mn.ssp370.2100]])^-1</f>
        <v>246.93284559613491</v>
      </c>
      <c r="CD502" s="8">
        <f>Table1[[#This Row],[corals.weights.ssp370.2100]]*Table1[[#This Row],[corals.mn.ssp370.2100]]</f>
        <v>111.74193671077789</v>
      </c>
      <c r="CE502" s="5">
        <v>0.55394702775783033</v>
      </c>
      <c r="CF502" s="5">
        <v>0.19116004413678811</v>
      </c>
      <c r="CG502" s="12">
        <f>(Table1[[#This Row],[mangrove.sd.ssp370.2100]]/Table1[[#This Row],[mangrove.mn.ssp370.2100]])^-1</f>
        <v>2.8978180574254484</v>
      </c>
      <c r="CH502" s="17">
        <f>Table1[[#This Row],[mangrove.weights.ssp370.2100]]*Table1[[#This Row],[mangrove.mn.ssp370.2100]]</f>
        <v>1.6052376998937969</v>
      </c>
      <c r="CI502" s="9">
        <f t="shared" si="47"/>
        <v>0.40396562869241326</v>
      </c>
      <c r="CJ502" s="5"/>
      <c r="CL502" s="5"/>
      <c r="CM502" s="5"/>
      <c r="CP502" s="5"/>
      <c r="CT502" s="5"/>
    </row>
    <row r="503" spans="1:98" x14ac:dyDescent="0.25">
      <c r="A503" s="5" t="s">
        <v>546</v>
      </c>
      <c r="B503" s="5">
        <v>45.33934</v>
      </c>
      <c r="C503" s="5">
        <v>-13.071102</v>
      </c>
      <c r="D503" s="5">
        <v>2360000</v>
      </c>
      <c r="E503" s="5">
        <v>1</v>
      </c>
      <c r="F503" s="5">
        <v>50000</v>
      </c>
      <c r="G503" s="5">
        <v>1</v>
      </c>
      <c r="I503" s="5">
        <v>0</v>
      </c>
      <c r="J503" s="5">
        <v>0.23043873611490631</v>
      </c>
      <c r="K503" s="5">
        <v>8.3342127234826688E-2</v>
      </c>
      <c r="L503" s="6">
        <f>IF(Table1[[#This Row],[seagrass.mn.ssp126.2050]]="","",(Table1[[#This Row],[seagrass.sd.ssp126.2050]]/Table1[[#This Row],[seagrass.mn.ssp126.2050]])^-1)</f>
        <v>2.7649730545707918</v>
      </c>
      <c r="M503" s="6">
        <f>IF(Table1[[#This Row],[seagrass.weights.ssp126.2050]]="","",Table1[[#This Row],[seagrass.weights.ssp126.2050]]*Table1[[#This Row],[seagrass.mn.ssp126.2050]])</f>
        <v>0.63715689608706516</v>
      </c>
      <c r="N503" s="5">
        <v>0.39875924187198042</v>
      </c>
      <c r="O503" s="5">
        <v>2.4896675383319768E-2</v>
      </c>
      <c r="P503" s="6">
        <f>IF(Table1[[#This Row],[corals.mn.ssp126.2050]]="","",(Table1[[#This Row],[corals.sd.ssp126.2050]]/Table1[[#This Row],[corals.mn.ssp126.2050]])^-1)</f>
        <v>16.016565896149348</v>
      </c>
      <c r="Q503" s="6">
        <f>IF(Table1[[#This Row],[coral.weights.ssp126.2050]]="","",Table1[[#This Row],[coral.weights.ssp126.2050]]*Table1[[#This Row],[corals.mn.ssp126.2050]])</f>
        <v>6.386753674141131</v>
      </c>
      <c r="T503" s="6" t="str">
        <f>IF(Table1[[#This Row],[mangrove.mn.ssp126.2050]]="","",(Table1[[#This Row],[mangrove.sd.ssp126.2050]]/Table1[[#This Row],[mangrove.mn.ssp126.2050]])^-1)</f>
        <v/>
      </c>
      <c r="U503" s="6" t="str">
        <f>IF(Table1[[#This Row],[mangrove.weights.ssp126.2050]]="","",Table1[[#This Row],[mangrove.weights.ssp126.2050]]*Table1[[#This Row],[mangrove.mn.ssp126.2050]])</f>
        <v/>
      </c>
      <c r="V503" s="7">
        <f t="shared" si="42"/>
        <v>0.37397950128889085</v>
      </c>
      <c r="W503" s="5">
        <v>0.22688974713042509</v>
      </c>
      <c r="X503" s="5">
        <v>8.8361155589392601E-2</v>
      </c>
      <c r="Y503" s="6">
        <f>IF(Table1[[#This Row],[seagrass.mn.ssp126.2100]]="", "", (Table1[[#This Row],[seagrass.sd.ssp126.2100]]/Table1[[#This Row],[seagrass.mn.ssp126.2100]])^-1)</f>
        <v>2.5677544121849656</v>
      </c>
      <c r="Z503" s="6">
        <f>IF(Table1[[#This Row],[seagrass.weights.ssp126.2100]]="","", Table1[[#This Row],[seagrass.weights.ssp126.2100]]*Table1[[#This Row],[seagrass.mn.ssp126.2100]])</f>
        <v>0.58259714927368011</v>
      </c>
      <c r="AA503" s="5">
        <v>0.38316851198426322</v>
      </c>
      <c r="AB503" s="5">
        <v>1.8571669030079389E-2</v>
      </c>
      <c r="AC503" s="6">
        <f>IF(Table1[[#This Row],[corals.mn.ssp126.2100]]="","",(Table1[[#This Row],[corals.sd.ssp126.2100]]/Table1[[#This Row],[corals.mn.ssp126.2100]])^-1)</f>
        <v>20.63188350835182</v>
      </c>
      <c r="AD503" s="6">
        <f>IF( Table1[[#This Row],[Coral.weights.ssp126.2100]]="","", Table1[[#This Row],[Coral.weights.ssp126.2100]]*Table1[[#This Row],[corals.mn.ssp126.2100]])</f>
        <v>7.9054881033278264</v>
      </c>
      <c r="AG503" s="8" t="str">
        <f>IF(Table1[[#This Row],[mangrove.mn.ssp126.2100]]="","",(Table1[[#This Row],[mangrove.sd.ssp126.2100]]/Table1[[#This Row],[mangrove.mn.ssp126.2100]])^-1)</f>
        <v/>
      </c>
      <c r="AH503" s="6" t="str">
        <f>IF(Table1[[#This Row],[mangrove.weights.ssp126.2100]]="","",Table1[[#This Row],[mangrove.weights.ssp126.2100]]*Table1[[#This Row],[mangrove.mn.ssp126.2100]])</f>
        <v/>
      </c>
      <c r="AI503" s="7">
        <f t="shared" si="43"/>
        <v>0.36587145375608138</v>
      </c>
      <c r="AJ503" s="5">
        <v>0.20228413993508709</v>
      </c>
      <c r="AK503" s="5">
        <v>5.3563572183320578E-2</v>
      </c>
      <c r="AL503" s="6">
        <f>IF(Table1[[#This Row],[seagrass.mn.ssp245.2050]]="","",(Table1[[#This Row],[seagrass.sd.ssp245.2050]]/Table1[[#This Row],[seagrass.mn.ssp245.2050]])^-1)</f>
        <v>3.7765244491680363</v>
      </c>
      <c r="AM503" s="6">
        <f>IF(Table1[[#This Row],[seagrass.weights.ssp245.2050]]="","",Table1[[#This Row],[seagrass.weights.ssp245.2050]]*Table1[[#This Row],[seagrass.mn.ssp245.2050]])</f>
        <v>0.76393100014378479</v>
      </c>
      <c r="AN503" s="5">
        <v>0.37632805262369412</v>
      </c>
      <c r="AO503" s="5">
        <v>1.120076743777656E-2</v>
      </c>
      <c r="AP503" s="6">
        <f>(Table1[[#This Row],[corals.sd.ssp245.2050]]/Table1[[#This Row],[corals.mn.ssp245.2050]])^-1</f>
        <v>33.598416779412943</v>
      </c>
      <c r="AQ503" s="6">
        <f>Table1[[#This Row],[coral.weights.ssp245.2050]]*Table1[[#This Row],[corals.mn.ssp245.2050]]</f>
        <v>12.644026757835721</v>
      </c>
      <c r="AS503" s="5"/>
      <c r="AT503" s="8"/>
      <c r="AU503" s="8"/>
      <c r="AV503" s="7">
        <f t="shared" si="44"/>
        <v>0.35874190880937923</v>
      </c>
      <c r="AW503" s="5">
        <v>0.17055794992322981</v>
      </c>
      <c r="AX503" s="5">
        <v>1.951802043870747E-2</v>
      </c>
      <c r="AY503" s="6">
        <f>(Table1[[#This Row],[seagrass.sd.ssp245.2100]]/Table1[[#This Row],[seagrass.mn.ssp245.2100]])^-1</f>
        <v>8.7384860805343312</v>
      </c>
      <c r="AZ503" s="6">
        <f>Table1[[#This Row],[seagrass.weights.ssp245.2100]]*Table1[[#This Row],[seagrass.mn.ssp245.2100]]</f>
        <v>1.4904182713286152</v>
      </c>
      <c r="BA503" s="5">
        <v>0.36511830847326171</v>
      </c>
      <c r="BB503" s="5">
        <f>NonZeroMin!$C$13</f>
        <v>8.8505487379242798E-4</v>
      </c>
      <c r="BC503" s="8">
        <f>(Table1[[#This Row],[corals.sd.ssp245.2100]]/Table1[[#This Row],[corals.mn.ssp245.2100]])^-1</f>
        <v>412.53748133010441</v>
      </c>
      <c r="BD503" s="8">
        <f>Table1[[#This Row],[corals.weights.ssp245.2100]]*Table1[[#This Row],[corals.mn.ssp245.2100]]</f>
        <v>150.62498736506751</v>
      </c>
      <c r="BE503" s="5"/>
      <c r="BF503" s="5"/>
      <c r="BG503" s="6"/>
      <c r="BH503" s="6"/>
      <c r="BI503" s="7">
        <f t="shared" si="45"/>
        <v>0.36108256203497513</v>
      </c>
      <c r="BJ503" s="5">
        <v>0.16058280006768411</v>
      </c>
      <c r="BK503" s="5">
        <v>5.4110282262906876E-3</v>
      </c>
      <c r="BL503" s="6">
        <f>(Table1[[#This Row],[seagrass.sd.ssp370.2050]]/Table1[[#This Row],[seagrass.mn.ssp370.2050]])^-1</f>
        <v>29.676947402982812</v>
      </c>
      <c r="BM503" s="6">
        <f>Table1[[#This Row],[seagrass.mn.ssp370.2050]]*Table1[[#This Row],[seagrass.weights.ssp370.2050]]</f>
        <v>4.7656073114323663</v>
      </c>
      <c r="BN503" s="5">
        <v>0.33968459918771188</v>
      </c>
      <c r="BO503" s="5">
        <v>6.5720238030606698E-3</v>
      </c>
      <c r="BP503" s="6">
        <f>(Table1[[#This Row],[corals.sd.ssp370.2050]]/Table1[[#This Row],[corals.mn.ssp370.2050]])^-1</f>
        <v>51.686452965906284</v>
      </c>
      <c r="BQ503" s="6">
        <f>Table1[[#This Row],[corals.weights.ssp370.2050]]*Table1[[#This Row],[corals.mn.ssp370.2050]]</f>
        <v>17.557092059158396</v>
      </c>
      <c r="BR503" s="5"/>
      <c r="BS503" s="5"/>
      <c r="BT503" s="6"/>
      <c r="BU503" s="6"/>
      <c r="BV503" s="7">
        <f t="shared" si="46"/>
        <v>0.27435799474189976</v>
      </c>
      <c r="BW503" s="5">
        <v>0.16058280006768411</v>
      </c>
      <c r="BX503" s="5">
        <v>5.4110282262906876E-3</v>
      </c>
      <c r="BY503" s="8">
        <f>(Table1[[#This Row],[seagrass.sd.ssp370.2100]]/Table1[[#This Row],[seagrass.mn.ssp370.2100]])^-1</f>
        <v>29.676947402982812</v>
      </c>
      <c r="BZ503" s="8">
        <f>Table1[[#This Row],[seagrass.imp.ssp370.2100]]*Table1[[#This Row],[seagrass.mn.ssp370.2100]]</f>
        <v>4.7656073114323663</v>
      </c>
      <c r="CA503" s="5">
        <v>0.33685065381345081</v>
      </c>
      <c r="CB503" s="5">
        <v>7.998515587492018E-3</v>
      </c>
      <c r="CC503" s="8">
        <f>(Table1[[#This Row],[corals.sd.ssp370.2100]]/Table1[[#This Row],[corals.mn.ssp370.2100]])^-1</f>
        <v>42.114146072330449</v>
      </c>
      <c r="CD503" s="8">
        <f>Table1[[#This Row],[corals.weights.ssp370.2100]]*Table1[[#This Row],[corals.mn.ssp370.2100]]</f>
        <v>14.186177639259682</v>
      </c>
      <c r="CE503" s="5"/>
      <c r="CF503" s="5"/>
      <c r="CG503" s="12"/>
      <c r="CH503" s="17"/>
      <c r="CI503" s="9">
        <f t="shared" si="47"/>
        <v>0.263985183025649</v>
      </c>
      <c r="CJ503" s="5"/>
      <c r="CL503" s="5"/>
      <c r="CM503" s="5"/>
      <c r="CP503" s="5"/>
      <c r="CT503" s="5"/>
    </row>
    <row r="504" spans="1:98" x14ac:dyDescent="0.25">
      <c r="A504" s="5" t="s">
        <v>547</v>
      </c>
      <c r="B504" s="5">
        <v>48.08934</v>
      </c>
      <c r="C504" s="5">
        <v>-13.071102</v>
      </c>
      <c r="E504" s="5">
        <v>0</v>
      </c>
      <c r="G504" s="5">
        <v>0</v>
      </c>
      <c r="I504" s="5">
        <v>0</v>
      </c>
      <c r="L504" s="6" t="str">
        <f>IF(Table1[[#This Row],[seagrass.mn.ssp126.2050]]="","",(Table1[[#This Row],[seagrass.sd.ssp126.2050]]/Table1[[#This Row],[seagrass.mn.ssp126.2050]])^-1)</f>
        <v/>
      </c>
      <c r="M504" s="6" t="str">
        <f>IF(Table1[[#This Row],[seagrass.weights.ssp126.2050]]="","",Table1[[#This Row],[seagrass.weights.ssp126.2050]]*Table1[[#This Row],[seagrass.mn.ssp126.2050]])</f>
        <v/>
      </c>
      <c r="P504" s="6" t="str">
        <f>IF(Table1[[#This Row],[corals.mn.ssp126.2050]]="","",(Table1[[#This Row],[corals.sd.ssp126.2050]]/Table1[[#This Row],[corals.mn.ssp126.2050]])^-1)</f>
        <v/>
      </c>
      <c r="Q504" s="6" t="str">
        <f>IF(Table1[[#This Row],[coral.weights.ssp126.2050]]="","",Table1[[#This Row],[coral.weights.ssp126.2050]]*Table1[[#This Row],[corals.mn.ssp126.2050]])</f>
        <v/>
      </c>
      <c r="T504" s="6" t="str">
        <f>IF(Table1[[#This Row],[mangrove.mn.ssp126.2050]]="","",(Table1[[#This Row],[mangrove.sd.ssp126.2050]]/Table1[[#This Row],[mangrove.mn.ssp126.2050]])^-1)</f>
        <v/>
      </c>
      <c r="U504" s="6" t="str">
        <f>IF(Table1[[#This Row],[mangrove.weights.ssp126.2050]]="","",Table1[[#This Row],[mangrove.weights.ssp126.2050]]*Table1[[#This Row],[mangrove.mn.ssp126.2050]])</f>
        <v/>
      </c>
      <c r="V504" s="7" t="e">
        <f t="shared" si="42"/>
        <v>#DIV/0!</v>
      </c>
      <c r="Y504" s="6" t="str">
        <f>IF(Table1[[#This Row],[seagrass.mn.ssp126.2100]]="", "", (Table1[[#This Row],[seagrass.sd.ssp126.2100]]/Table1[[#This Row],[seagrass.mn.ssp126.2100]])^-1)</f>
        <v/>
      </c>
      <c r="Z504" s="6" t="str">
        <f>IF(Table1[[#This Row],[seagrass.weights.ssp126.2100]]="","", Table1[[#This Row],[seagrass.weights.ssp126.2100]]*Table1[[#This Row],[seagrass.mn.ssp126.2100]])</f>
        <v/>
      </c>
      <c r="AC504" s="6" t="str">
        <f>IF(Table1[[#This Row],[corals.mn.ssp126.2100]]="","",(Table1[[#This Row],[corals.sd.ssp126.2100]]/Table1[[#This Row],[corals.mn.ssp126.2100]])^-1)</f>
        <v/>
      </c>
      <c r="AD504" s="6" t="str">
        <f>IF( Table1[[#This Row],[Coral.weights.ssp126.2100]]="","", Table1[[#This Row],[Coral.weights.ssp126.2100]]*Table1[[#This Row],[corals.mn.ssp126.2100]])</f>
        <v/>
      </c>
      <c r="AG504" s="8" t="str">
        <f>IF(Table1[[#This Row],[mangrove.mn.ssp126.2100]]="","",(Table1[[#This Row],[mangrove.sd.ssp126.2100]]/Table1[[#This Row],[mangrove.mn.ssp126.2100]])^-1)</f>
        <v/>
      </c>
      <c r="AH504" s="6" t="str">
        <f>IF(Table1[[#This Row],[mangrove.weights.ssp126.2100]]="","",Table1[[#This Row],[mangrove.weights.ssp126.2100]]*Table1[[#This Row],[mangrove.mn.ssp126.2100]])</f>
        <v/>
      </c>
      <c r="AI504" s="7" t="e">
        <f t="shared" si="43"/>
        <v>#DIV/0!</v>
      </c>
      <c r="AL504" s="6" t="str">
        <f>IF(Table1[[#This Row],[seagrass.mn.ssp245.2050]]="","",(Table1[[#This Row],[seagrass.sd.ssp245.2050]]/Table1[[#This Row],[seagrass.mn.ssp245.2050]])^-1)</f>
        <v/>
      </c>
      <c r="AM504" s="6" t="str">
        <f>IF(Table1[[#This Row],[seagrass.weights.ssp245.2050]]="","",Table1[[#This Row],[seagrass.weights.ssp245.2050]]*Table1[[#This Row],[seagrass.mn.ssp245.2050]])</f>
        <v/>
      </c>
      <c r="AS504" s="5"/>
      <c r="AT504" s="8"/>
      <c r="AU504" s="8"/>
      <c r="AV504" s="7" t="e">
        <f t="shared" si="44"/>
        <v>#DIV/0!</v>
      </c>
      <c r="AX504" s="5"/>
      <c r="AY504" s="6"/>
      <c r="AZ504" s="6"/>
      <c r="BB504" s="5"/>
      <c r="BC504" s="8"/>
      <c r="BD504" s="8"/>
      <c r="BE504" s="5"/>
      <c r="BF504" s="5"/>
      <c r="BG504" s="6"/>
      <c r="BH504" s="6"/>
      <c r="BI504" s="7" t="e">
        <f t="shared" si="45"/>
        <v>#DIV/0!</v>
      </c>
      <c r="BK504" s="5"/>
      <c r="BL504" s="6"/>
      <c r="BM504" s="6"/>
      <c r="BO504" s="5"/>
      <c r="BP504" s="6"/>
      <c r="BQ504" s="6"/>
      <c r="BR504" s="5"/>
      <c r="BS504" s="5"/>
      <c r="BT504" s="6"/>
      <c r="BU504" s="6"/>
      <c r="BV504" s="7" t="e">
        <f t="shared" si="46"/>
        <v>#DIV/0!</v>
      </c>
      <c r="BX504" s="5"/>
      <c r="BY504" s="8"/>
      <c r="BZ504" s="8"/>
      <c r="CA504" s="5"/>
      <c r="CB504" s="5"/>
      <c r="CC504" s="8"/>
      <c r="CD504" s="8"/>
      <c r="CE504" s="5"/>
      <c r="CF504" s="5"/>
      <c r="CG504" s="12"/>
      <c r="CH504" s="17"/>
      <c r="CI504" s="9" t="e">
        <f t="shared" si="47"/>
        <v>#DIV/0!</v>
      </c>
      <c r="CJ504" s="5"/>
      <c r="CL504" s="5"/>
      <c r="CM504" s="5"/>
      <c r="CP504" s="5"/>
      <c r="CT504" s="5"/>
    </row>
    <row r="505" spans="1:98" x14ac:dyDescent="0.25">
      <c r="A505" s="5" t="s">
        <v>548</v>
      </c>
      <c r="B505" s="5">
        <v>48.33934</v>
      </c>
      <c r="C505" s="5">
        <v>-13.071102</v>
      </c>
      <c r="D505" s="5">
        <v>1850000</v>
      </c>
      <c r="E505" s="5">
        <v>1</v>
      </c>
      <c r="F505" s="5">
        <v>360000</v>
      </c>
      <c r="G505" s="5">
        <v>1</v>
      </c>
      <c r="I505" s="5">
        <v>0</v>
      </c>
      <c r="J505" s="5">
        <v>0.35789782922379632</v>
      </c>
      <c r="K505" s="5">
        <v>5.6397333193117807E-2</v>
      </c>
      <c r="L505" s="6">
        <f>IF(Table1[[#This Row],[seagrass.mn.ssp126.2050]]="","",(Table1[[#This Row],[seagrass.sd.ssp126.2050]]/Table1[[#This Row],[seagrass.mn.ssp126.2050]])^-1)</f>
        <v>6.3460062552651122</v>
      </c>
      <c r="M505" s="6">
        <f>IF(Table1[[#This Row],[seagrass.weights.ssp126.2050]]="","",Table1[[#This Row],[seagrass.weights.ssp126.2050]]*Table1[[#This Row],[seagrass.mn.ssp126.2050]])</f>
        <v>2.2712218630000165</v>
      </c>
      <c r="N505" s="5">
        <v>0.42709713104137348</v>
      </c>
      <c r="O505" s="5">
        <v>5.4123841832692927E-2</v>
      </c>
      <c r="P505" s="6">
        <f>IF(Table1[[#This Row],[corals.mn.ssp126.2050]]="","",(Table1[[#This Row],[corals.sd.ssp126.2050]]/Table1[[#This Row],[corals.mn.ssp126.2050]])^-1)</f>
        <v>7.89110891945941</v>
      </c>
      <c r="Q505" s="6">
        <f>IF(Table1[[#This Row],[coral.weights.ssp126.2050]]="","",Table1[[#This Row],[coral.weights.ssp126.2050]]*Table1[[#This Row],[corals.mn.ssp126.2050]])</f>
        <v>3.3702699802361069</v>
      </c>
      <c r="T505" s="6" t="str">
        <f>IF(Table1[[#This Row],[mangrove.mn.ssp126.2050]]="","",(Table1[[#This Row],[mangrove.sd.ssp126.2050]]/Table1[[#This Row],[mangrove.mn.ssp126.2050]])^-1)</f>
        <v/>
      </c>
      <c r="U505" s="6" t="str">
        <f>IF(Table1[[#This Row],[mangrove.weights.ssp126.2050]]="","",Table1[[#This Row],[mangrove.weights.ssp126.2050]]*Table1[[#This Row],[mangrove.mn.ssp126.2050]])</f>
        <v/>
      </c>
      <c r="V505" s="7">
        <f t="shared" si="42"/>
        <v>0.39625245522011321</v>
      </c>
      <c r="W505" s="5">
        <v>0.35899076553245179</v>
      </c>
      <c r="X505" s="5">
        <v>5.4851687842607202E-2</v>
      </c>
      <c r="Y505" s="6">
        <f>IF(Table1[[#This Row],[seagrass.mn.ssp126.2100]]="", "", (Table1[[#This Row],[seagrass.sd.ssp126.2100]]/Table1[[#This Row],[seagrass.mn.ssp126.2100]])^-1)</f>
        <v>6.5447533093703303</v>
      </c>
      <c r="Z505" s="6">
        <f>IF(Table1[[#This Row],[seagrass.weights.ssp126.2100]]="","", Table1[[#This Row],[seagrass.weights.ssp126.2100]]*Table1[[#This Row],[seagrass.mn.ssp126.2100]])</f>
        <v>2.349506000751902</v>
      </c>
      <c r="AA505" s="5">
        <v>0.42237644929722967</v>
      </c>
      <c r="AB505" s="5">
        <v>5.175205260746453E-2</v>
      </c>
      <c r="AC505" s="6">
        <f>IF(Table1[[#This Row],[corals.mn.ssp126.2100]]="","",(Table1[[#This Row],[corals.sd.ssp126.2100]]/Table1[[#This Row],[corals.mn.ssp126.2100]])^-1)</f>
        <v>8.1615400359271479</v>
      </c>
      <c r="AD505" s="6">
        <f>IF( Table1[[#This Row],[Coral.weights.ssp126.2100]]="","", Table1[[#This Row],[Coral.weights.ssp126.2100]]*Table1[[#This Row],[corals.mn.ssp126.2100]])</f>
        <v>3.4472423011720932</v>
      </c>
      <c r="AG505" s="8" t="str">
        <f>IF(Table1[[#This Row],[mangrove.mn.ssp126.2100]]="","",(Table1[[#This Row],[mangrove.sd.ssp126.2100]]/Table1[[#This Row],[mangrove.mn.ssp126.2100]])^-1)</f>
        <v/>
      </c>
      <c r="AH505" s="6" t="str">
        <f>IF(Table1[[#This Row],[mangrove.weights.ssp126.2100]]="","",Table1[[#This Row],[mangrove.weights.ssp126.2100]]*Table1[[#This Row],[mangrove.mn.ssp126.2100]])</f>
        <v/>
      </c>
      <c r="AI505" s="7">
        <f t="shared" si="43"/>
        <v>0.39416786853211916</v>
      </c>
      <c r="AJ505" s="5">
        <v>0.32206494461582008</v>
      </c>
      <c r="AK505" s="5">
        <v>3.1943423032760453E-2</v>
      </c>
      <c r="AL505" s="6">
        <f>IF(Table1[[#This Row],[seagrass.mn.ssp245.2050]]="","",(Table1[[#This Row],[seagrass.sd.ssp245.2050]]/Table1[[#This Row],[seagrass.mn.ssp245.2050]])^-1)</f>
        <v>10.082355428393431</v>
      </c>
      <c r="AM505" s="6">
        <f>IF(Table1[[#This Row],[seagrass.weights.ssp245.2050]]="","",Table1[[#This Row],[seagrass.weights.ssp245.2050]]*Table1[[#This Row],[seagrass.mn.ssp245.2050]])</f>
        <v>3.247173242642543</v>
      </c>
      <c r="AN505" s="5">
        <v>0.3788203411380307</v>
      </c>
      <c r="AO505" s="5">
        <v>2.8878726015917049E-2</v>
      </c>
      <c r="AP505" s="6">
        <f>(Table1[[#This Row],[corals.sd.ssp245.2050]]/Table1[[#This Row],[corals.mn.ssp245.2050]])^-1</f>
        <v>13.117626481488028</v>
      </c>
      <c r="AQ505" s="6">
        <f>Table1[[#This Row],[coral.weights.ssp245.2050]]*Table1[[#This Row],[corals.mn.ssp245.2050]]</f>
        <v>4.9692237386385596</v>
      </c>
      <c r="AS505" s="5"/>
      <c r="AT505" s="8"/>
      <c r="AU505" s="8"/>
      <c r="AV505" s="7">
        <f t="shared" si="44"/>
        <v>0.35415531844796533</v>
      </c>
      <c r="AW505" s="5">
        <v>0.30033363173720579</v>
      </c>
      <c r="AX505" s="5">
        <v>1.550418209488116E-2</v>
      </c>
      <c r="AY505" s="6">
        <f>(Table1[[#This Row],[seagrass.sd.ssp245.2100]]/Table1[[#This Row],[seagrass.mn.ssp245.2100]])^-1</f>
        <v>19.371136761633078</v>
      </c>
      <c r="AZ505" s="6">
        <f>Table1[[#This Row],[seagrass.weights.ssp245.2100]]*Table1[[#This Row],[seagrass.mn.ssp245.2100]]</f>
        <v>5.817803854499358</v>
      </c>
      <c r="BA505" s="5">
        <v>0.36244186005814111</v>
      </c>
      <c r="BB505" s="5">
        <v>1.302830842699357E-2</v>
      </c>
      <c r="BC505" s="8">
        <f>(Table1[[#This Row],[corals.sd.ssp245.2100]]/Table1[[#This Row],[corals.mn.ssp245.2100]])^-1</f>
        <v>27.819563997056729</v>
      </c>
      <c r="BD505" s="8">
        <f>Table1[[#This Row],[corals.weights.ssp245.2100]]*Table1[[#This Row],[corals.mn.ssp245.2100]]</f>
        <v>10.082974521099736</v>
      </c>
      <c r="BE505" s="5"/>
      <c r="BF505" s="5"/>
      <c r="BG505" s="6"/>
      <c r="BH505" s="6"/>
      <c r="BI505" s="7">
        <f t="shared" si="45"/>
        <v>0.33694728240862343</v>
      </c>
      <c r="BJ505" s="5">
        <v>0.25745138252886313</v>
      </c>
      <c r="BK505" s="5">
        <v>4.5961945088739261E-3</v>
      </c>
      <c r="BL505" s="6">
        <f>(Table1[[#This Row],[seagrass.sd.ssp370.2050]]/Table1[[#This Row],[seagrass.mn.ssp370.2050]])^-1</f>
        <v>56.01403117988125</v>
      </c>
      <c r="BM505" s="6">
        <f>Table1[[#This Row],[seagrass.mn.ssp370.2050]]*Table1[[#This Row],[seagrass.weights.ssp370.2050]]</f>
        <v>14.420889768275273</v>
      </c>
      <c r="BN505" s="5">
        <v>0.32528251863513308</v>
      </c>
      <c r="BO505" s="5">
        <f>NonZeroMin!$C$17</f>
        <v>8.8537505761509139E-4</v>
      </c>
      <c r="BP505" s="6">
        <f>(Table1[[#This Row],[corals.sd.ssp370.2050]]/Table1[[#This Row],[corals.mn.ssp370.2050]])^-1</f>
        <v>367.39516867725746</v>
      </c>
      <c r="BQ505" s="6">
        <f>Table1[[#This Row],[corals.weights.ssp370.2050]]*Table1[[#This Row],[corals.mn.ssp370.2050]]</f>
        <v>119.50722580171787</v>
      </c>
      <c r="BR505" s="5"/>
      <c r="BS505" s="5"/>
      <c r="BT505" s="6"/>
      <c r="BU505" s="6"/>
      <c r="BV505" s="7">
        <f t="shared" si="46"/>
        <v>0.31630894089023442</v>
      </c>
      <c r="BW505" s="5">
        <v>0.25584584075459532</v>
      </c>
      <c r="BX505" s="5">
        <v>2.325615556747874E-3</v>
      </c>
      <c r="BY505" s="8">
        <f>(Table1[[#This Row],[seagrass.sd.ssp370.2100]]/Table1[[#This Row],[seagrass.mn.ssp370.2100]])^-1</f>
        <v>110.01209551262571</v>
      </c>
      <c r="BZ505" s="8">
        <f>Table1[[#This Row],[seagrass.imp.ssp370.2100]]*Table1[[#This Row],[seagrass.mn.ssp370.2100]]</f>
        <v>28.146137069602567</v>
      </c>
      <c r="CA505" s="5">
        <v>0.32123428728184528</v>
      </c>
      <c r="CB505" s="5">
        <f>NonZeroMin!$C$20</f>
        <v>8.8537505761509139E-4</v>
      </c>
      <c r="CC505" s="8">
        <f>(Table1[[#This Row],[corals.sd.ssp370.2100]]/Table1[[#This Row],[corals.mn.ssp370.2100]])^-1</f>
        <v>362.8228336894249</v>
      </c>
      <c r="CD505" s="8">
        <f>Table1[[#This Row],[corals.weights.ssp370.2100]]*Table1[[#This Row],[corals.mn.ssp370.2100]]</f>
        <v>116.55113438980189</v>
      </c>
      <c r="CE505" s="5"/>
      <c r="CF505" s="5"/>
      <c r="CG505" s="12"/>
      <c r="CH505" s="17"/>
      <c r="CI505" s="9">
        <f t="shared" si="47"/>
        <v>0.30602069035718971</v>
      </c>
      <c r="CJ505" s="5"/>
      <c r="CL505" s="5"/>
      <c r="CM505" s="5"/>
      <c r="CP505" s="5"/>
      <c r="CT505" s="5"/>
    </row>
    <row r="506" spans="1:98" x14ac:dyDescent="0.25">
      <c r="A506" s="5" t="s">
        <v>549</v>
      </c>
      <c r="B506" s="5">
        <v>48.58934</v>
      </c>
      <c r="C506" s="5">
        <v>-13.071102</v>
      </c>
      <c r="D506" s="5">
        <v>2270000</v>
      </c>
      <c r="E506" s="5">
        <v>1</v>
      </c>
      <c r="F506" s="5">
        <v>830000</v>
      </c>
      <c r="G506" s="5">
        <v>1</v>
      </c>
      <c r="I506" s="5">
        <v>0</v>
      </c>
      <c r="J506" s="5">
        <v>0.40332795004739352</v>
      </c>
      <c r="K506" s="5">
        <v>5.4472466994510797E-2</v>
      </c>
      <c r="L506" s="6">
        <f>IF(Table1[[#This Row],[seagrass.mn.ssp126.2050]]="","",(Table1[[#This Row],[seagrass.sd.ssp126.2050]]/Table1[[#This Row],[seagrass.mn.ssp126.2050]])^-1)</f>
        <v>7.4042534201367634</v>
      </c>
      <c r="M506" s="6">
        <f>IF(Table1[[#This Row],[seagrass.weights.ssp126.2050]]="","",Table1[[#This Row],[seagrass.weights.ssp126.2050]]*Table1[[#This Row],[seagrass.mn.ssp126.2050]])</f>
        <v>2.986342353575163</v>
      </c>
      <c r="N506" s="5">
        <v>0.44808786638471132</v>
      </c>
      <c r="O506" s="5">
        <v>5.4812680400097333E-2</v>
      </c>
      <c r="P506" s="6">
        <f>IF(Table1[[#This Row],[corals.mn.ssp126.2050]]="","",(Table1[[#This Row],[corals.sd.ssp126.2050]]/Table1[[#This Row],[corals.mn.ssp126.2050]])^-1)</f>
        <v>8.1748942601229846</v>
      </c>
      <c r="Q506" s="6">
        <f>IF(Table1[[#This Row],[coral.weights.ssp126.2050]]="","",Table1[[#This Row],[coral.weights.ssp126.2050]]*Table1[[#This Row],[corals.mn.ssp126.2050]])</f>
        <v>3.6630709269391315</v>
      </c>
      <c r="T506" s="6" t="str">
        <f>IF(Table1[[#This Row],[mangrove.mn.ssp126.2050]]="","",(Table1[[#This Row],[mangrove.sd.ssp126.2050]]/Table1[[#This Row],[mangrove.mn.ssp126.2050]])^-1)</f>
        <v/>
      </c>
      <c r="U506" s="6" t="str">
        <f>IF(Table1[[#This Row],[mangrove.weights.ssp126.2050]]="","",Table1[[#This Row],[mangrove.weights.ssp126.2050]]*Table1[[#This Row],[mangrove.mn.ssp126.2050]])</f>
        <v/>
      </c>
      <c r="V506" s="7">
        <f t="shared" si="42"/>
        <v>0.42681495913539158</v>
      </c>
      <c r="W506" s="5">
        <v>0.39838357864072538</v>
      </c>
      <c r="X506" s="5">
        <v>4.748006989379102E-2</v>
      </c>
      <c r="Y506" s="6">
        <f>IF(Table1[[#This Row],[seagrass.mn.ssp126.2100]]="", "", (Table1[[#This Row],[seagrass.sd.ssp126.2100]]/Table1[[#This Row],[seagrass.mn.ssp126.2100]])^-1)</f>
        <v>8.3905432222799252</v>
      </c>
      <c r="Z506" s="6">
        <f>IF(Table1[[#This Row],[seagrass.weights.ssp126.2100]]="","", Table1[[#This Row],[seagrass.weights.ssp126.2100]]*Table1[[#This Row],[seagrass.mn.ssp126.2100]])</f>
        <v>3.3426546356315598</v>
      </c>
      <c r="AA506" s="5">
        <v>0.4414520535892541</v>
      </c>
      <c r="AB506" s="5">
        <v>5.3529063341680942E-2</v>
      </c>
      <c r="AC506" s="6">
        <f>IF(Table1[[#This Row],[corals.mn.ssp126.2100]]="","",(Table1[[#This Row],[corals.sd.ssp126.2100]]/Table1[[#This Row],[corals.mn.ssp126.2100]])^-1)</f>
        <v>8.2469601751001118</v>
      </c>
      <c r="AD506" s="6">
        <f>IF( Table1[[#This Row],[Coral.weights.ssp126.2100]]="","", Table1[[#This Row],[Coral.weights.ssp126.2100]]*Table1[[#This Row],[corals.mn.ssp126.2100]])</f>
        <v>3.640637505166739</v>
      </c>
      <c r="AG506" s="8" t="str">
        <f>IF(Table1[[#This Row],[mangrove.mn.ssp126.2100]]="","",(Table1[[#This Row],[mangrove.sd.ssp126.2100]]/Table1[[#This Row],[mangrove.mn.ssp126.2100]])^-1)</f>
        <v/>
      </c>
      <c r="AH506" s="6" t="str">
        <f>IF(Table1[[#This Row],[mangrove.weights.ssp126.2100]]="","",Table1[[#This Row],[mangrove.weights.ssp126.2100]]*Table1[[#This Row],[mangrove.mn.ssp126.2100]])</f>
        <v/>
      </c>
      <c r="AI506" s="7">
        <f t="shared" si="43"/>
        <v>0.41973197384278105</v>
      </c>
      <c r="AJ506" s="5">
        <v>0.36769165844845042</v>
      </c>
      <c r="AK506" s="5">
        <v>2.4550304919986068E-2</v>
      </c>
      <c r="AL506" s="6">
        <f>IF(Table1[[#This Row],[seagrass.mn.ssp245.2050]]="","",(Table1[[#This Row],[seagrass.sd.ssp245.2050]]/Table1[[#This Row],[seagrass.mn.ssp245.2050]])^-1)</f>
        <v>14.977070942573818</v>
      </c>
      <c r="AM506" s="6">
        <f>IF(Table1[[#This Row],[seagrass.weights.ssp245.2050]]="","",Table1[[#This Row],[seagrass.weights.ssp245.2050]]*Table1[[#This Row],[seagrass.mn.ssp245.2050]])</f>
        <v>5.5069440535750633</v>
      </c>
      <c r="AN506" s="5">
        <v>0.39867496163301969</v>
      </c>
      <c r="AO506" s="5">
        <v>2.6983583923080909E-2</v>
      </c>
      <c r="AP506" s="6">
        <f>(Table1[[#This Row],[corals.sd.ssp245.2050]]/Table1[[#This Row],[corals.mn.ssp245.2050]])^-1</f>
        <v>14.774722393047487</v>
      </c>
      <c r="AQ506" s="6">
        <f>Table1[[#This Row],[coral.weights.ssp245.2050]]*Table1[[#This Row],[corals.mn.ssp245.2050]]</f>
        <v>5.8903118831867234</v>
      </c>
      <c r="AS506" s="5"/>
      <c r="AT506" s="8"/>
      <c r="AU506" s="8"/>
      <c r="AV506" s="7">
        <f t="shared" si="44"/>
        <v>0.38307794788007121</v>
      </c>
      <c r="AW506" s="5">
        <v>0.3510269423713086</v>
      </c>
      <c r="AX506" s="5">
        <v>1.4491516026087441E-2</v>
      </c>
      <c r="AY506" s="6">
        <f>(Table1[[#This Row],[seagrass.sd.ssp245.2100]]/Table1[[#This Row],[seagrass.mn.ssp245.2100]])^-1</f>
        <v>24.22292752113681</v>
      </c>
      <c r="AZ506" s="6">
        <f>Table1[[#This Row],[seagrass.weights.ssp245.2100]]*Table1[[#This Row],[seagrass.mn.ssp245.2100]]</f>
        <v>8.5029001830264761</v>
      </c>
      <c r="BA506" s="5">
        <v>0.38263657524907813</v>
      </c>
      <c r="BB506" s="5">
        <v>8.7528791594168719E-3</v>
      </c>
      <c r="BC506" s="8">
        <f>(Table1[[#This Row],[corals.sd.ssp245.2100]]/Table1[[#This Row],[corals.mn.ssp245.2100]])^-1</f>
        <v>43.715509865963902</v>
      </c>
      <c r="BD506" s="8">
        <f>Table1[[#This Row],[corals.weights.ssp245.2100]]*Table1[[#This Row],[corals.mn.ssp245.2100]]</f>
        <v>16.727152980379714</v>
      </c>
      <c r="BE506" s="5"/>
      <c r="BF506" s="5"/>
      <c r="BG506" s="6"/>
      <c r="BH506" s="6"/>
      <c r="BI506" s="7">
        <f t="shared" si="45"/>
        <v>0.37136640366998708</v>
      </c>
      <c r="BJ506" s="5">
        <v>0.2994775335750447</v>
      </c>
      <c r="BK506" s="5">
        <f>NonZeroMin!$C$16</f>
        <v>9.4033807947367773E-4</v>
      </c>
      <c r="BL506" s="6">
        <f>(Table1[[#This Row],[seagrass.sd.ssp370.2050]]/Table1[[#This Row],[seagrass.mn.ssp370.2050]])^-1</f>
        <v>318.47857713330836</v>
      </c>
      <c r="BM506" s="6">
        <f>Table1[[#This Row],[seagrass.mn.ssp370.2050]]*Table1[[#This Row],[seagrass.weights.ssp370.2050]]</f>
        <v>95.377178776372816</v>
      </c>
      <c r="BN506" s="5">
        <v>0.33502828704930149</v>
      </c>
      <c r="BO506" s="5">
        <v>2.6907460646538508E-3</v>
      </c>
      <c r="BP506" s="6">
        <f>(Table1[[#This Row],[corals.sd.ssp370.2050]]/Table1[[#This Row],[corals.mn.ssp370.2050]])^-1</f>
        <v>124.51129872502516</v>
      </c>
      <c r="BQ506" s="6">
        <f>Table1[[#This Row],[corals.weights.ssp370.2050]]*Table1[[#This Row],[corals.mn.ssp370.2050]]</f>
        <v>41.714807130129053</v>
      </c>
      <c r="BR506" s="5"/>
      <c r="BS506" s="5"/>
      <c r="BT506" s="6"/>
      <c r="BU506" s="6"/>
      <c r="BV506" s="7">
        <f t="shared" si="46"/>
        <v>0.30946979463328267</v>
      </c>
      <c r="BW506" s="5">
        <v>0.29699064755703791</v>
      </c>
      <c r="BX506" s="5">
        <v>3.5169879347412549E-3</v>
      </c>
      <c r="BY506" s="8">
        <f>(Table1[[#This Row],[seagrass.sd.ssp370.2100]]/Table1[[#This Row],[seagrass.mn.ssp370.2100]])^-1</f>
        <v>84.444602332389721</v>
      </c>
      <c r="BZ506" s="8">
        <f>Table1[[#This Row],[seagrass.imp.ssp370.2100]]*Table1[[#This Row],[seagrass.mn.ssp370.2100]]</f>
        <v>25.079257129392978</v>
      </c>
      <c r="CA506" s="5">
        <v>0.32825921371345768</v>
      </c>
      <c r="CB506" s="5">
        <v>1.393393352015482E-3</v>
      </c>
      <c r="CC506" s="8">
        <f>(Table1[[#This Row],[corals.sd.ssp370.2100]]/Table1[[#This Row],[corals.mn.ssp370.2100]])^-1</f>
        <v>235.58258925137341</v>
      </c>
      <c r="CD506" s="8">
        <f>Table1[[#This Row],[corals.weights.ssp370.2100]]*Table1[[#This Row],[corals.mn.ssp370.2100]]</f>
        <v>77.332155512236298</v>
      </c>
      <c r="CE506" s="5"/>
      <c r="CF506" s="5"/>
      <c r="CG506" s="12"/>
      <c r="CH506" s="17"/>
      <c r="CI506" s="9">
        <f t="shared" si="47"/>
        <v>0.3200084722014141</v>
      </c>
      <c r="CJ506" s="5"/>
      <c r="CL506" s="5"/>
      <c r="CM506" s="5"/>
      <c r="CP506" s="5"/>
      <c r="CT506" s="5"/>
    </row>
    <row r="507" spans="1:98" x14ac:dyDescent="0.25">
      <c r="A507" s="5" t="s">
        <v>550</v>
      </c>
      <c r="B507" s="5">
        <v>48.83934</v>
      </c>
      <c r="C507" s="5">
        <v>-13.071102</v>
      </c>
      <c r="D507" s="5">
        <v>1430000</v>
      </c>
      <c r="E507" s="5">
        <v>1</v>
      </c>
      <c r="F507" s="5">
        <v>60740000</v>
      </c>
      <c r="G507" s="5">
        <v>1</v>
      </c>
      <c r="H507" s="5">
        <v>75300000</v>
      </c>
      <c r="I507" s="5">
        <v>1</v>
      </c>
      <c r="J507" s="5">
        <v>0.63344100726775321</v>
      </c>
      <c r="K507" s="28">
        <f>NonZeroMin!$C$2</f>
        <v>9.6277348665939669E-4</v>
      </c>
      <c r="L507" s="6">
        <f>IF(Table1[[#This Row],[seagrass.mn.ssp126.2050]]="","",(Table1[[#This Row],[seagrass.sd.ssp126.2050]]/Table1[[#This Row],[seagrass.mn.ssp126.2050]])^-1)</f>
        <v>657.93358047867343</v>
      </c>
      <c r="M507" s="6">
        <f>IF(Table1[[#This Row],[seagrass.weights.ssp126.2050]]="","",Table1[[#This Row],[seagrass.weights.ssp126.2050]]*Table1[[#This Row],[seagrass.mn.ssp126.2050]])</f>
        <v>416.76210993369028</v>
      </c>
      <c r="N507" s="5">
        <v>0.39251879824632402</v>
      </c>
      <c r="O507" s="5">
        <v>5.3107379547872327E-2</v>
      </c>
      <c r="P507" s="6">
        <f>IF(Table1[[#This Row],[corals.mn.ssp126.2050]]="","",(Table1[[#This Row],[corals.sd.ssp126.2050]]/Table1[[#This Row],[corals.mn.ssp126.2050]])^-1)</f>
        <v>7.391040597145218</v>
      </c>
      <c r="Q507" s="6">
        <f>IF(Table1[[#This Row],[coral.weights.ssp126.2050]]="","",Table1[[#This Row],[coral.weights.ssp126.2050]]*Table1[[#This Row],[corals.mn.ssp126.2050]])</f>
        <v>2.9011223729812339</v>
      </c>
      <c r="R507" s="5">
        <v>0.78984093998157545</v>
      </c>
      <c r="S507" s="5">
        <v>0.1225090372099551</v>
      </c>
      <c r="T507" s="6">
        <f>IF(Table1[[#This Row],[mangrove.mn.ssp126.2050]]="","",(Table1[[#This Row],[mangrove.sd.ssp126.2050]]/Table1[[#This Row],[mangrove.mn.ssp126.2050]])^-1)</f>
        <v>6.4472055120958283</v>
      </c>
      <c r="U507" s="6">
        <f>IF(Table1[[#This Row],[mangrove.weights.ssp126.2050]]="","",Table1[[#This Row],[mangrove.weights.ssp126.2050]]*Table1[[#This Row],[mangrove.mn.ssp126.2050]])</f>
        <v>5.0922668619281639</v>
      </c>
      <c r="V507" s="7">
        <f t="shared" si="42"/>
        <v>0.63229132624693685</v>
      </c>
      <c r="W507" s="5">
        <v>0.63344100726775321</v>
      </c>
      <c r="X507" s="5">
        <f>NonZeroMin!$C$5</f>
        <v>9.4124857450742275E-4</v>
      </c>
      <c r="Y507" s="6">
        <f>IF(Table1[[#This Row],[seagrass.mn.ssp126.2100]]="", "", (Table1[[#This Row],[seagrass.sd.ssp126.2100]]/Table1[[#This Row],[seagrass.mn.ssp126.2100]])^-1)</f>
        <v>672.9795129827927</v>
      </c>
      <c r="Z507" s="6">
        <f>IF(Table1[[#This Row],[seagrass.weights.ssp126.2100]]="","", Table1[[#This Row],[seagrass.weights.ssp126.2100]]*Table1[[#This Row],[seagrass.mn.ssp126.2100]])</f>
        <v>426.29282057438218</v>
      </c>
      <c r="AA507" s="5">
        <v>0.39319254705809642</v>
      </c>
      <c r="AB507" s="5">
        <v>5.4060204255113729E-2</v>
      </c>
      <c r="AC507" s="6">
        <f>IF(Table1[[#This Row],[corals.mn.ssp126.2100]]="","",(Table1[[#This Row],[corals.sd.ssp126.2100]]/Table1[[#This Row],[corals.mn.ssp126.2100]])^-1)</f>
        <v>7.2732345812567498</v>
      </c>
      <c r="AD507" s="6">
        <f>IF( Table1[[#This Row],[Coral.weights.ssp126.2100]]="","", Table1[[#This Row],[Coral.weights.ssp126.2100]]*Table1[[#This Row],[corals.mn.ssp126.2100]])</f>
        <v>2.8597816303553687</v>
      </c>
      <c r="AE507" s="5">
        <v>0.78579008168854203</v>
      </c>
      <c r="AF507" s="5">
        <v>0.11746962442999009</v>
      </c>
      <c r="AG507" s="8">
        <f>IF(Table1[[#This Row],[mangrove.mn.ssp126.2100]]="","",(Table1[[#This Row],[mangrove.sd.ssp126.2100]]/Table1[[#This Row],[mangrove.mn.ssp126.2100]])^-1)</f>
        <v>6.6893044521212337</v>
      </c>
      <c r="AH507" s="6">
        <f>IF(Table1[[#This Row],[mangrove.weights.ssp126.2100]]="","",Table1[[#This Row],[mangrove.weights.ssp126.2100]]*Table1[[#This Row],[mangrove.mn.ssp126.2100]])</f>
        <v>5.2563890918718723</v>
      </c>
      <c r="AI507" s="7">
        <f t="shared" si="43"/>
        <v>0.63238083914301324</v>
      </c>
      <c r="AJ507" s="5">
        <v>0.57595619483554794</v>
      </c>
      <c r="AK507" s="5">
        <v>1.026310849754305E-3</v>
      </c>
      <c r="AL507" s="6">
        <f>IF(Table1[[#This Row],[seagrass.mn.ssp245.2050]]="","",(Table1[[#This Row],[seagrass.sd.ssp245.2050]]/Table1[[#This Row],[seagrass.mn.ssp245.2050]])^-1)</f>
        <v>561.19078832054606</v>
      </c>
      <c r="AM507" s="6">
        <f>IF(Table1[[#This Row],[seagrass.weights.ssp245.2050]]="","",Table1[[#This Row],[seagrass.weights.ssp245.2050]]*Table1[[#This Row],[seagrass.mn.ssp245.2050]])</f>
        <v>323.22131101786317</v>
      </c>
      <c r="AN507" s="5">
        <v>0.35302718028982588</v>
      </c>
      <c r="AO507" s="5">
        <v>3.0875578722469259E-2</v>
      </c>
      <c r="AP507" s="6">
        <f>(Table1[[#This Row],[corals.sd.ssp245.2050]]/Table1[[#This Row],[corals.mn.ssp245.2050]])^-1</f>
        <v>11.433864396942152</v>
      </c>
      <c r="AQ507" s="6">
        <f>Table1[[#This Row],[coral.weights.ssp245.2050]]*Table1[[#This Row],[corals.mn.ssp245.2050]]</f>
        <v>4.0364649078687185</v>
      </c>
      <c r="AR507" s="5">
        <v>0.62305907212082801</v>
      </c>
      <c r="AS507" s="5">
        <v>0.28324407677435859</v>
      </c>
      <c r="AT507" s="8">
        <f>(Table1[[#This Row],[mangrove.sd.ssp245.2050]]/Table1[[#This Row],[mangrove.mn.ssp245.2050]])^-1</f>
        <v>2.1997249835419401</v>
      </c>
      <c r="AU507" s="8">
        <f>Table1[[#This Row],[mangrove.mn.ssp245.2050]]*Table1[[#This Row],[mangrove.weights.ssp245.2050]]</f>
        <v>1.3705586071666449</v>
      </c>
      <c r="AV507" s="7">
        <f t="shared" si="44"/>
        <v>0.57170215335547281</v>
      </c>
      <c r="AW507" s="5">
        <v>0.57668190619701454</v>
      </c>
      <c r="AX507" s="5">
        <f>NonZeroMin!$C$12</f>
        <v>9.4048968592101831E-4</v>
      </c>
      <c r="AY507" s="6">
        <f>(Table1[[#This Row],[seagrass.sd.ssp245.2100]]/Table1[[#This Row],[seagrass.mn.ssp245.2100]])^-1</f>
        <v>613.17196225524992</v>
      </c>
      <c r="AZ507" s="6">
        <f>Table1[[#This Row],[seagrass.weights.ssp245.2100]]*Table1[[#This Row],[seagrass.mn.ssp245.2100]]</f>
        <v>353.60517601992137</v>
      </c>
      <c r="BA507" s="5">
        <v>0.33849414720685439</v>
      </c>
      <c r="BB507" s="5">
        <v>1.586777510836376E-2</v>
      </c>
      <c r="BC507" s="8">
        <f>(Table1[[#This Row],[corals.sd.ssp245.2100]]/Table1[[#This Row],[corals.mn.ssp245.2100]])^-1</f>
        <v>21.332174479107483</v>
      </c>
      <c r="BD507" s="8">
        <f>Table1[[#This Row],[corals.weights.ssp245.2100]]*Table1[[#This Row],[corals.mn.ssp245.2100]]</f>
        <v>7.2208162083733107</v>
      </c>
      <c r="BE507" s="5">
        <v>0.61903297444007199</v>
      </c>
      <c r="BF507" s="5">
        <v>0.29972140631061372</v>
      </c>
      <c r="BG507" s="6">
        <f>(Table1[[#This Row],[mangrove.sd.ssp245.2100]]/Table1[[#This Row],[mangrove.mn.ssp245.2100]])^-1</f>
        <v>2.06536123682318</v>
      </c>
      <c r="BH507" s="6">
        <f>Table1[[#This Row],[mangrove.weights.ssp245.2100]]*Table1[[#This Row],[mangrove.mn.ssp245.2100]]</f>
        <v>1.2785267097238791</v>
      </c>
      <c r="BI507" s="7">
        <f t="shared" si="45"/>
        <v>0.5688373698269974</v>
      </c>
      <c r="BJ507" s="5">
        <v>0.59148907982615695</v>
      </c>
      <c r="BK507" s="5">
        <f>NonZeroMin!$C$16</f>
        <v>9.4033807947367773E-4</v>
      </c>
      <c r="BL507" s="6">
        <f>(Table1[[#This Row],[seagrass.sd.ssp370.2050]]/Table1[[#This Row],[seagrass.mn.ssp370.2050]])^-1</f>
        <v>629.01747013927468</v>
      </c>
      <c r="BM507" s="6">
        <f>Table1[[#This Row],[seagrass.mn.ssp370.2050]]*Table1[[#This Row],[seagrass.weights.ssp370.2050]]</f>
        <v>372.05696460725676</v>
      </c>
      <c r="BN507" s="5">
        <v>0.50438153776725403</v>
      </c>
      <c r="BO507" s="5">
        <v>3.5412868491057499E-3</v>
      </c>
      <c r="BP507" s="6">
        <f>(Table1[[#This Row],[corals.sd.ssp370.2050]]/Table1[[#This Row],[corals.mn.ssp370.2050]])^-1</f>
        <v>142.42888510842351</v>
      </c>
      <c r="BQ507" s="6">
        <f>Table1[[#This Row],[corals.weights.ssp370.2050]]*Table1[[#This Row],[corals.mn.ssp370.2050]]</f>
        <v>71.838500093462201</v>
      </c>
      <c r="BR507" s="5">
        <v>0.62500894205150959</v>
      </c>
      <c r="BS507" s="5">
        <v>0.29072830119482967</v>
      </c>
      <c r="BT507" s="6">
        <f>(Table1[[#This Row],[mangrove.sd.ssp370.2050]]/Table1[[#This Row],[mangrove.mn.ssp370.2050]])^-1</f>
        <v>2.1498042656420435</v>
      </c>
      <c r="BU507" s="6">
        <f>Table1[[#This Row],[mangrove.weights.ssp370.2050]]*Table1[[#This Row],[mangrove.mn.ssp370.2050]]</f>
        <v>1.3436468896867562</v>
      </c>
      <c r="BV507" s="7">
        <f t="shared" si="46"/>
        <v>0.5755446250799644</v>
      </c>
      <c r="BW507" s="5">
        <v>0.59148907982615695</v>
      </c>
      <c r="BX507" s="5">
        <f>NonZeroMin!$C$19</f>
        <v>9.4033807947367773E-4</v>
      </c>
      <c r="BY507" s="8">
        <f>(Table1[[#This Row],[seagrass.sd.ssp370.2100]]/Table1[[#This Row],[seagrass.mn.ssp370.2100]])^-1</f>
        <v>629.01747013927468</v>
      </c>
      <c r="BZ507" s="8">
        <f>Table1[[#This Row],[seagrass.imp.ssp370.2100]]*Table1[[#This Row],[seagrass.mn.ssp370.2100]]</f>
        <v>372.05696460725676</v>
      </c>
      <c r="CA507" s="5">
        <v>0.50438153776725403</v>
      </c>
      <c r="CB507" s="5">
        <v>3.5412868491057499E-3</v>
      </c>
      <c r="CC507" s="8">
        <f>(Table1[[#This Row],[corals.sd.ssp370.2100]]/Table1[[#This Row],[corals.mn.ssp370.2100]])^-1</f>
        <v>142.42888510842351</v>
      </c>
      <c r="CD507" s="8">
        <f>Table1[[#This Row],[corals.weights.ssp370.2100]]*Table1[[#This Row],[corals.mn.ssp370.2100]]</f>
        <v>71.838500093462201</v>
      </c>
      <c r="CE507" s="5">
        <v>0.61142791148615749</v>
      </c>
      <c r="CF507" s="5">
        <v>0.3261577151536344</v>
      </c>
      <c r="CG507" s="12">
        <f>(Table1[[#This Row],[mangrove.sd.ssp370.2100]]/Table1[[#This Row],[mangrove.mn.ssp370.2100]])^-1</f>
        <v>1.8746388114662518</v>
      </c>
      <c r="CH507" s="17">
        <f>Table1[[#This Row],[mangrove.weights.ssp370.2100]]*Table1[[#This Row],[mangrove.mn.ssp370.2100]]</f>
        <v>1.1462064932857028</v>
      </c>
      <c r="CI507" s="9">
        <f t="shared" si="47"/>
        <v>0.57549410220713071</v>
      </c>
      <c r="CJ507" s="5"/>
      <c r="CL507" s="5"/>
      <c r="CM507" s="5"/>
      <c r="CP507" s="5"/>
      <c r="CT507" s="5"/>
    </row>
    <row r="508" spans="1:98" x14ac:dyDescent="0.25">
      <c r="A508" s="5" t="s">
        <v>551</v>
      </c>
      <c r="B508" s="5">
        <v>49.08934</v>
      </c>
      <c r="C508" s="5">
        <v>-13.071102</v>
      </c>
      <c r="E508" s="5">
        <v>0</v>
      </c>
      <c r="G508" s="5">
        <v>0</v>
      </c>
      <c r="H508" s="5">
        <v>370000</v>
      </c>
      <c r="I508" s="5">
        <v>1</v>
      </c>
      <c r="L508" s="6" t="str">
        <f>IF(Table1[[#This Row],[seagrass.mn.ssp126.2050]]="","",(Table1[[#This Row],[seagrass.sd.ssp126.2050]]/Table1[[#This Row],[seagrass.mn.ssp126.2050]])^-1)</f>
        <v/>
      </c>
      <c r="M508" s="6" t="str">
        <f>IF(Table1[[#This Row],[seagrass.weights.ssp126.2050]]="","",Table1[[#This Row],[seagrass.weights.ssp126.2050]]*Table1[[#This Row],[seagrass.mn.ssp126.2050]])</f>
        <v/>
      </c>
      <c r="P508" s="6" t="str">
        <f>IF(Table1[[#This Row],[corals.mn.ssp126.2050]]="","",(Table1[[#This Row],[corals.sd.ssp126.2050]]/Table1[[#This Row],[corals.mn.ssp126.2050]])^-1)</f>
        <v/>
      </c>
      <c r="Q508" s="6" t="str">
        <f>IF(Table1[[#This Row],[coral.weights.ssp126.2050]]="","",Table1[[#This Row],[coral.weights.ssp126.2050]]*Table1[[#This Row],[corals.mn.ssp126.2050]])</f>
        <v/>
      </c>
      <c r="R508" s="5">
        <v>0.45849217573231449</v>
      </c>
      <c r="S508" s="5">
        <v>7.8209358532138604E-2</v>
      </c>
      <c r="T508" s="6">
        <f>IF(Table1[[#This Row],[mangrove.mn.ssp126.2050]]="","",(Table1[[#This Row],[mangrove.sd.ssp126.2050]]/Table1[[#This Row],[mangrove.mn.ssp126.2050]])^-1)</f>
        <v>5.8623697257906304</v>
      </c>
      <c r="U508" s="6">
        <f>IF(Table1[[#This Row],[mangrove.weights.ssp126.2050]]="","",Table1[[#This Row],[mangrove.weights.ssp126.2050]]*Table1[[#This Row],[mangrove.mn.ssp126.2050]])</f>
        <v>2.6878506505249979</v>
      </c>
      <c r="V508" s="7">
        <f t="shared" si="42"/>
        <v>0.45849217573231449</v>
      </c>
      <c r="Y508" s="6" t="str">
        <f>IF(Table1[[#This Row],[seagrass.mn.ssp126.2100]]="", "", (Table1[[#This Row],[seagrass.sd.ssp126.2100]]/Table1[[#This Row],[seagrass.mn.ssp126.2100]])^-1)</f>
        <v/>
      </c>
      <c r="Z508" s="6" t="str">
        <f>IF(Table1[[#This Row],[seagrass.weights.ssp126.2100]]="","", Table1[[#This Row],[seagrass.weights.ssp126.2100]]*Table1[[#This Row],[seagrass.mn.ssp126.2100]])</f>
        <v/>
      </c>
      <c r="AC508" s="6" t="str">
        <f>IF(Table1[[#This Row],[corals.mn.ssp126.2100]]="","",(Table1[[#This Row],[corals.sd.ssp126.2100]]/Table1[[#This Row],[corals.mn.ssp126.2100]])^-1)</f>
        <v/>
      </c>
      <c r="AD508" s="6" t="str">
        <f>IF( Table1[[#This Row],[Coral.weights.ssp126.2100]]="","", Table1[[#This Row],[Coral.weights.ssp126.2100]]*Table1[[#This Row],[corals.mn.ssp126.2100]])</f>
        <v/>
      </c>
      <c r="AE508" s="5">
        <v>0.45216300371343532</v>
      </c>
      <c r="AF508" s="5">
        <v>8.4029457689031445E-2</v>
      </c>
      <c r="AG508" s="8">
        <f>IF(Table1[[#This Row],[mangrove.mn.ssp126.2100]]="","",(Table1[[#This Row],[mangrove.sd.ssp126.2100]]/Table1[[#This Row],[mangrove.mn.ssp126.2100]])^-1)</f>
        <v>5.3810058537656991</v>
      </c>
      <c r="AH508" s="6">
        <f>IF(Table1[[#This Row],[mangrove.weights.ssp126.2100]]="","",Table1[[#This Row],[mangrove.weights.ssp126.2100]]*Table1[[#This Row],[mangrove.mn.ssp126.2100]])</f>
        <v>2.4330917698382768</v>
      </c>
      <c r="AI508" s="7">
        <f t="shared" si="43"/>
        <v>0.45216300371343526</v>
      </c>
      <c r="AL508" s="6" t="str">
        <f>IF(Table1[[#This Row],[seagrass.mn.ssp245.2050]]="","",(Table1[[#This Row],[seagrass.sd.ssp245.2050]]/Table1[[#This Row],[seagrass.mn.ssp245.2050]])^-1)</f>
        <v/>
      </c>
      <c r="AM508" s="6" t="str">
        <f>IF(Table1[[#This Row],[seagrass.weights.ssp245.2050]]="","",Table1[[#This Row],[seagrass.weights.ssp245.2050]]*Table1[[#This Row],[seagrass.mn.ssp245.2050]])</f>
        <v/>
      </c>
      <c r="AR508" s="5">
        <v>0.46119975159195598</v>
      </c>
      <c r="AS508" s="5">
        <v>9.7928715680114506E-2</v>
      </c>
      <c r="AT508" s="8">
        <f>(Table1[[#This Row],[mangrove.sd.ssp245.2050]]/Table1[[#This Row],[mangrove.mn.ssp245.2050]])^-1</f>
        <v>4.7095455953744079</v>
      </c>
      <c r="AU508" s="8">
        <f>Table1[[#This Row],[mangrove.mn.ssp245.2050]]*Table1[[#This Row],[mangrove.weights.ssp245.2050]]</f>
        <v>2.1720412586976674</v>
      </c>
      <c r="AV508" s="7">
        <f t="shared" si="44"/>
        <v>0.46119975159195598</v>
      </c>
      <c r="AX508" s="5"/>
      <c r="AY508" s="6"/>
      <c r="AZ508" s="6"/>
      <c r="BB508" s="5"/>
      <c r="BC508" s="8"/>
      <c r="BD508" s="8"/>
      <c r="BE508" s="5">
        <v>0.44699911464213898</v>
      </c>
      <c r="BF508" s="5">
        <v>0.1149209605409451</v>
      </c>
      <c r="BG508" s="6">
        <f>(Table1[[#This Row],[mangrove.sd.ssp245.2100]]/Table1[[#This Row],[mangrove.mn.ssp245.2100]])^-1</f>
        <v>3.8896221589000555</v>
      </c>
      <c r="BH508" s="6">
        <f>Table1[[#This Row],[mangrove.weights.ssp245.2100]]*Table1[[#This Row],[mangrove.mn.ssp245.2100]]</f>
        <v>1.73865766132077</v>
      </c>
      <c r="BI508" s="7">
        <f t="shared" si="45"/>
        <v>0.44699911464213898</v>
      </c>
      <c r="BK508" s="5"/>
      <c r="BL508" s="6"/>
      <c r="BM508" s="6"/>
      <c r="BO508" s="5"/>
      <c r="BP508" s="6"/>
      <c r="BQ508" s="6"/>
      <c r="BR508" s="5">
        <v>0.48819934104972768</v>
      </c>
      <c r="BS508" s="5">
        <v>0.1187742474300198</v>
      </c>
      <c r="BT508" s="6">
        <f>(Table1[[#This Row],[mangrove.sd.ssp370.2050]]/Table1[[#This Row],[mangrove.mn.ssp370.2050]])^-1</f>
        <v>4.1103130654426439</v>
      </c>
      <c r="BU508" s="6">
        <f>Table1[[#This Row],[mangrove.weights.ssp370.2050]]*Table1[[#This Row],[mangrove.mn.ssp370.2050]]</f>
        <v>2.0066521300571849</v>
      </c>
      <c r="BV508" s="7">
        <f t="shared" si="46"/>
        <v>0.48819934104972768</v>
      </c>
      <c r="BX508" s="5"/>
      <c r="BY508" s="8"/>
      <c r="BZ508" s="8"/>
      <c r="CA508" s="5"/>
      <c r="CB508" s="5"/>
      <c r="CC508" s="8"/>
      <c r="CD508" s="8"/>
      <c r="CE508" s="5">
        <v>0.4734476216376205</v>
      </c>
      <c r="CF508" s="5">
        <v>9.7424972413427707E-2</v>
      </c>
      <c r="CG508" s="12">
        <f>(Table1[[#This Row],[mangrove.sd.ssp370.2100]]/Table1[[#This Row],[mangrove.mn.ssp370.2100]])^-1</f>
        <v>4.8596125809358401</v>
      </c>
      <c r="CH508" s="17">
        <f>Table1[[#This Row],[mangrove.weights.ssp370.2100]]*Table1[[#This Row],[mangrove.mn.ssp370.2100]]</f>
        <v>2.3007720185243321</v>
      </c>
      <c r="CI508" s="9">
        <f t="shared" si="47"/>
        <v>0.4734476216376205</v>
      </c>
      <c r="CJ508" s="5"/>
      <c r="CL508" s="5"/>
      <c r="CM508" s="5"/>
      <c r="CP508" s="5"/>
      <c r="CT508" s="5"/>
    </row>
    <row r="509" spans="1:98" x14ac:dyDescent="0.25">
      <c r="A509" s="5" t="s">
        <v>552</v>
      </c>
      <c r="B509" s="5">
        <v>49.58934</v>
      </c>
      <c r="C509" s="5">
        <v>-13.071102</v>
      </c>
      <c r="E509" s="5">
        <v>0</v>
      </c>
      <c r="G509" s="5">
        <v>0</v>
      </c>
      <c r="I509" s="5">
        <v>0</v>
      </c>
      <c r="L509" s="6" t="str">
        <f>IF(Table1[[#This Row],[seagrass.mn.ssp126.2050]]="","",(Table1[[#This Row],[seagrass.sd.ssp126.2050]]/Table1[[#This Row],[seagrass.mn.ssp126.2050]])^-1)</f>
        <v/>
      </c>
      <c r="M509" s="6" t="str">
        <f>IF(Table1[[#This Row],[seagrass.weights.ssp126.2050]]="","",Table1[[#This Row],[seagrass.weights.ssp126.2050]]*Table1[[#This Row],[seagrass.mn.ssp126.2050]])</f>
        <v/>
      </c>
      <c r="P509" s="6" t="str">
        <f>IF(Table1[[#This Row],[corals.mn.ssp126.2050]]="","",(Table1[[#This Row],[corals.sd.ssp126.2050]]/Table1[[#This Row],[corals.mn.ssp126.2050]])^-1)</f>
        <v/>
      </c>
      <c r="Q509" s="6" t="str">
        <f>IF(Table1[[#This Row],[coral.weights.ssp126.2050]]="","",Table1[[#This Row],[coral.weights.ssp126.2050]]*Table1[[#This Row],[corals.mn.ssp126.2050]])</f>
        <v/>
      </c>
      <c r="T509" s="6" t="str">
        <f>IF(Table1[[#This Row],[mangrove.mn.ssp126.2050]]="","",(Table1[[#This Row],[mangrove.sd.ssp126.2050]]/Table1[[#This Row],[mangrove.mn.ssp126.2050]])^-1)</f>
        <v/>
      </c>
      <c r="U509" s="6" t="str">
        <f>IF(Table1[[#This Row],[mangrove.weights.ssp126.2050]]="","",Table1[[#This Row],[mangrove.weights.ssp126.2050]]*Table1[[#This Row],[mangrove.mn.ssp126.2050]])</f>
        <v/>
      </c>
      <c r="V509" s="7" t="e">
        <f t="shared" si="42"/>
        <v>#DIV/0!</v>
      </c>
      <c r="Y509" s="6" t="str">
        <f>IF(Table1[[#This Row],[seagrass.mn.ssp126.2100]]="", "", (Table1[[#This Row],[seagrass.sd.ssp126.2100]]/Table1[[#This Row],[seagrass.mn.ssp126.2100]])^-1)</f>
        <v/>
      </c>
      <c r="Z509" s="6" t="str">
        <f>IF(Table1[[#This Row],[seagrass.weights.ssp126.2100]]="","", Table1[[#This Row],[seagrass.weights.ssp126.2100]]*Table1[[#This Row],[seagrass.mn.ssp126.2100]])</f>
        <v/>
      </c>
      <c r="AC509" s="6" t="str">
        <f>IF(Table1[[#This Row],[corals.mn.ssp126.2100]]="","",(Table1[[#This Row],[corals.sd.ssp126.2100]]/Table1[[#This Row],[corals.mn.ssp126.2100]])^-1)</f>
        <v/>
      </c>
      <c r="AD509" s="6" t="str">
        <f>IF( Table1[[#This Row],[Coral.weights.ssp126.2100]]="","", Table1[[#This Row],[Coral.weights.ssp126.2100]]*Table1[[#This Row],[corals.mn.ssp126.2100]])</f>
        <v/>
      </c>
      <c r="AG509" s="8" t="str">
        <f>IF(Table1[[#This Row],[mangrove.mn.ssp126.2100]]="","",(Table1[[#This Row],[mangrove.sd.ssp126.2100]]/Table1[[#This Row],[mangrove.mn.ssp126.2100]])^-1)</f>
        <v/>
      </c>
      <c r="AH509" s="6" t="str">
        <f>IF(Table1[[#This Row],[mangrove.weights.ssp126.2100]]="","",Table1[[#This Row],[mangrove.weights.ssp126.2100]]*Table1[[#This Row],[mangrove.mn.ssp126.2100]])</f>
        <v/>
      </c>
      <c r="AI509" s="7" t="e">
        <f t="shared" si="43"/>
        <v>#DIV/0!</v>
      </c>
      <c r="AL509" s="6" t="str">
        <f>IF(Table1[[#This Row],[seagrass.mn.ssp245.2050]]="","",(Table1[[#This Row],[seagrass.sd.ssp245.2050]]/Table1[[#This Row],[seagrass.mn.ssp245.2050]])^-1)</f>
        <v/>
      </c>
      <c r="AM509" s="6" t="str">
        <f>IF(Table1[[#This Row],[seagrass.weights.ssp245.2050]]="","",Table1[[#This Row],[seagrass.weights.ssp245.2050]]*Table1[[#This Row],[seagrass.mn.ssp245.2050]])</f>
        <v/>
      </c>
      <c r="AS509" s="5"/>
      <c r="AT509" s="8"/>
      <c r="AU509" s="8"/>
      <c r="AV509" s="7" t="e">
        <f t="shared" si="44"/>
        <v>#DIV/0!</v>
      </c>
      <c r="AX509" s="5"/>
      <c r="AY509" s="6"/>
      <c r="AZ509" s="6"/>
      <c r="BB509" s="5"/>
      <c r="BC509" s="8"/>
      <c r="BD509" s="8"/>
      <c r="BE509" s="5"/>
      <c r="BF509" s="5"/>
      <c r="BG509" s="6"/>
      <c r="BH509" s="6"/>
      <c r="BI509" s="7" t="e">
        <f t="shared" si="45"/>
        <v>#DIV/0!</v>
      </c>
      <c r="BK509" s="5"/>
      <c r="BL509" s="6"/>
      <c r="BM509" s="6"/>
      <c r="BO509" s="5"/>
      <c r="BP509" s="6"/>
      <c r="BQ509" s="6"/>
      <c r="BR509" s="5"/>
      <c r="BS509" s="5"/>
      <c r="BT509" s="6"/>
      <c r="BU509" s="6"/>
      <c r="BV509" s="7" t="e">
        <f t="shared" si="46"/>
        <v>#DIV/0!</v>
      </c>
      <c r="BX509" s="5"/>
      <c r="BY509" s="8"/>
      <c r="BZ509" s="8"/>
      <c r="CA509" s="5"/>
      <c r="CB509" s="5"/>
      <c r="CC509" s="8"/>
      <c r="CD509" s="8"/>
      <c r="CE509" s="5"/>
      <c r="CF509" s="5"/>
      <c r="CG509" s="12"/>
      <c r="CH509" s="17"/>
      <c r="CI509" s="9" t="e">
        <f t="shared" si="47"/>
        <v>#DIV/0!</v>
      </c>
      <c r="CJ509" s="5"/>
      <c r="CL509" s="5"/>
      <c r="CM509" s="5"/>
      <c r="CP509" s="5"/>
      <c r="CT509" s="5"/>
    </row>
    <row r="510" spans="1:98" x14ac:dyDescent="0.25">
      <c r="A510" s="5" t="s">
        <v>553</v>
      </c>
      <c r="B510" s="5">
        <v>49.83934</v>
      </c>
      <c r="C510" s="5">
        <v>-13.071102</v>
      </c>
      <c r="D510" s="5">
        <v>4570000</v>
      </c>
      <c r="E510" s="5">
        <v>1</v>
      </c>
      <c r="F510" s="5">
        <v>8830000</v>
      </c>
      <c r="G510" s="5">
        <v>1</v>
      </c>
      <c r="H510" s="5">
        <v>740000</v>
      </c>
      <c r="I510" s="5">
        <v>1</v>
      </c>
      <c r="J510" s="5">
        <v>0.28035426754314019</v>
      </c>
      <c r="K510" s="5">
        <v>0.17479346191540879</v>
      </c>
      <c r="L510" s="6">
        <f>IF(Table1[[#This Row],[seagrass.mn.ssp126.2050]]="","",(Table1[[#This Row],[seagrass.sd.ssp126.2050]]/Table1[[#This Row],[seagrass.mn.ssp126.2050]])^-1)</f>
        <v>1.6039173574971441</v>
      </c>
      <c r="M510" s="6">
        <f>IF(Table1[[#This Row],[seagrass.weights.ssp126.2050]]="","",Table1[[#This Row],[seagrass.weights.ssp126.2050]]*Table1[[#This Row],[seagrass.mn.ssp126.2050]])</f>
        <v>0.44966507596084077</v>
      </c>
      <c r="N510" s="5">
        <v>0.2472414339209518</v>
      </c>
      <c r="O510" s="5">
        <v>0.11036676042510279</v>
      </c>
      <c r="P510" s="6">
        <f>IF(Table1[[#This Row],[corals.mn.ssp126.2050]]="","",(Table1[[#This Row],[corals.sd.ssp126.2050]]/Table1[[#This Row],[corals.mn.ssp126.2050]])^-1)</f>
        <v>2.2401802224568783</v>
      </c>
      <c r="Q510" s="6">
        <f>IF(Table1[[#This Row],[coral.weights.ssp126.2050]]="","",Table1[[#This Row],[coral.weights.ssp126.2050]]*Table1[[#This Row],[corals.mn.ssp126.2050]])</f>
        <v>0.55386537044159534</v>
      </c>
      <c r="R510" s="5">
        <v>0.46158355263934542</v>
      </c>
      <c r="S510" s="5">
        <v>8.2535840335511063E-2</v>
      </c>
      <c r="T510" s="6">
        <f>IF(Table1[[#This Row],[mangrove.mn.ssp126.2050]]="","",(Table1[[#This Row],[mangrove.sd.ssp126.2050]]/Table1[[#This Row],[mangrove.mn.ssp126.2050]])^-1)</f>
        <v>5.5925226030654347</v>
      </c>
      <c r="U510" s="6">
        <f>IF(Table1[[#This Row],[mangrove.weights.ssp126.2050]]="","",Table1[[#This Row],[mangrove.weights.ssp126.2050]]*Table1[[#This Row],[mangrove.mn.ssp126.2050]])</f>
        <v>2.5814164513387832</v>
      </c>
      <c r="V510" s="7">
        <f t="shared" si="42"/>
        <v>0.37989733911216245</v>
      </c>
      <c r="W510" s="5">
        <v>0.28187721398824078</v>
      </c>
      <c r="X510" s="5">
        <v>0.176947233432838</v>
      </c>
      <c r="Y510" s="6">
        <f>IF(Table1[[#This Row],[seagrass.mn.ssp126.2100]]="", "", (Table1[[#This Row],[seagrass.sd.ssp126.2100]]/Table1[[#This Row],[seagrass.mn.ssp126.2100]])^-1)</f>
        <v>1.5930015322631756</v>
      </c>
      <c r="Z510" s="6">
        <f>IF(Table1[[#This Row],[seagrass.weights.ssp126.2100]]="","", Table1[[#This Row],[seagrass.weights.ssp126.2100]]*Table1[[#This Row],[seagrass.mn.ssp126.2100]])</f>
        <v>0.44903083379334263</v>
      </c>
      <c r="AA510" s="5">
        <v>0.23487965445408909</v>
      </c>
      <c r="AB510" s="5">
        <v>0.12500218234798471</v>
      </c>
      <c r="AC510" s="6">
        <f>IF(Table1[[#This Row],[corals.mn.ssp126.2100]]="","",(Table1[[#This Row],[corals.sd.ssp126.2100]]/Table1[[#This Row],[corals.mn.ssp126.2100]])^-1)</f>
        <v>1.8790044305004554</v>
      </c>
      <c r="AD510" s="6">
        <f>IF( Table1[[#This Row],[Coral.weights.ssp126.2100]]="","", Table1[[#This Row],[Coral.weights.ssp126.2100]]*Table1[[#This Row],[corals.mn.ssp126.2100]])</f>
        <v>0.44133991135364942</v>
      </c>
      <c r="AE510" s="5">
        <v>0.45613396046454452</v>
      </c>
      <c r="AF510" s="5">
        <v>8.7377961424843234E-2</v>
      </c>
      <c r="AG510" s="8">
        <f>IF(Table1[[#This Row],[mangrove.mn.ssp126.2100]]="","",(Table1[[#This Row],[mangrove.sd.ssp126.2100]]/Table1[[#This Row],[mangrove.mn.ssp126.2100]])^-1)</f>
        <v>5.2202403561094854</v>
      </c>
      <c r="AH510" s="6">
        <f>IF(Table1[[#This Row],[mangrove.weights.ssp126.2100]]="","",Table1[[#This Row],[mangrove.weights.ssp126.2100]]*Table1[[#This Row],[mangrove.mn.ssp126.2100]])</f>
        <v>2.3811289082090639</v>
      </c>
      <c r="AI510" s="7">
        <f t="shared" si="43"/>
        <v>0.37636987417772355</v>
      </c>
      <c r="AJ510" s="5">
        <v>0.5945518027375789</v>
      </c>
      <c r="AK510" s="5">
        <v>6.4622517894575848E-3</v>
      </c>
      <c r="AL510" s="6">
        <f>IF(Table1[[#This Row],[seagrass.mn.ssp245.2050]]="","",(Table1[[#This Row],[seagrass.sd.ssp245.2050]]/Table1[[#This Row],[seagrass.mn.ssp245.2050]])^-1)</f>
        <v>92.003812619545599</v>
      </c>
      <c r="AM510" s="6">
        <f>IF(Table1[[#This Row],[seagrass.weights.ssp245.2050]]="","",Table1[[#This Row],[seagrass.weights.ssp245.2050]]*Table1[[#This Row],[seagrass.mn.ssp245.2050]])</f>
        <v>54.701032651681246</v>
      </c>
      <c r="AN510" s="5">
        <v>0.60668180504785951</v>
      </c>
      <c r="AO510" s="5">
        <v>4.217849723119874E-3</v>
      </c>
      <c r="AP510" s="6">
        <f>(Table1[[#This Row],[corals.sd.ssp245.2050]]/Table1[[#This Row],[corals.mn.ssp245.2050]])^-1</f>
        <v>143.83675210673627</v>
      </c>
      <c r="AQ510" s="6">
        <f>Table1[[#This Row],[coral.weights.ssp245.2050]]*Table1[[#This Row],[corals.mn.ssp245.2050]]</f>
        <v>87.263140400336269</v>
      </c>
      <c r="AR510" s="5">
        <v>0.46392262836138021</v>
      </c>
      <c r="AS510" s="5">
        <v>8.9650278059776392E-2</v>
      </c>
      <c r="AT510" s="8">
        <f>(Table1[[#This Row],[mangrove.sd.ssp245.2050]]/Table1[[#This Row],[mangrove.mn.ssp245.2050]])^-1</f>
        <v>5.1748041210987559</v>
      </c>
      <c r="AU510" s="8">
        <f>Table1[[#This Row],[mangrove.mn.ssp245.2050]]*Table1[[#This Row],[mangrove.weights.ssp245.2050]]</f>
        <v>2.4007087291154368</v>
      </c>
      <c r="AV510" s="7">
        <f t="shared" si="44"/>
        <v>0.59898620769097044</v>
      </c>
      <c r="AW510" s="5">
        <v>0.5945518027375789</v>
      </c>
      <c r="AX510" s="5">
        <v>6.4622517894575848E-3</v>
      </c>
      <c r="AY510" s="6">
        <f>(Table1[[#This Row],[seagrass.sd.ssp245.2100]]/Table1[[#This Row],[seagrass.mn.ssp245.2100]])^-1</f>
        <v>92.003812619545599</v>
      </c>
      <c r="AZ510" s="6">
        <f>Table1[[#This Row],[seagrass.weights.ssp245.2100]]*Table1[[#This Row],[seagrass.mn.ssp245.2100]]</f>
        <v>54.701032651681246</v>
      </c>
      <c r="BA510" s="5">
        <v>0.60668180504785951</v>
      </c>
      <c r="BB510" s="5">
        <v>4.217849723119874E-3</v>
      </c>
      <c r="BC510" s="8">
        <f>(Table1[[#This Row],[corals.sd.ssp245.2100]]/Table1[[#This Row],[corals.mn.ssp245.2100]])^-1</f>
        <v>143.83675210673627</v>
      </c>
      <c r="BD510" s="8">
        <f>Table1[[#This Row],[corals.weights.ssp245.2100]]*Table1[[#This Row],[corals.mn.ssp245.2100]]</f>
        <v>87.263140400336269</v>
      </c>
      <c r="BE510" s="5">
        <v>0.44858220229774481</v>
      </c>
      <c r="BF510" s="5">
        <v>9.8489220501080235E-2</v>
      </c>
      <c r="BG510" s="6">
        <f>(Table1[[#This Row],[mangrove.sd.ssp245.2100]]/Table1[[#This Row],[mangrove.mn.ssp245.2100]])^-1</f>
        <v>4.5546324766863675</v>
      </c>
      <c r="BH510" s="6">
        <f>Table1[[#This Row],[mangrove.weights.ssp245.2100]]*Table1[[#This Row],[mangrove.mn.ssp245.2100]]</f>
        <v>2.0431270670488026</v>
      </c>
      <c r="BI510" s="7">
        <f t="shared" si="45"/>
        <v>0.59904399836024769</v>
      </c>
      <c r="BJ510" s="5">
        <v>0.6030119671724693</v>
      </c>
      <c r="BK510" s="5">
        <v>3.3140354489412552E-3</v>
      </c>
      <c r="BL510" s="6">
        <f>(Table1[[#This Row],[seagrass.sd.ssp370.2050]]/Table1[[#This Row],[seagrass.mn.ssp370.2050]])^-1</f>
        <v>181.95700573001272</v>
      </c>
      <c r="BM510" s="6">
        <f>Table1[[#This Row],[seagrass.mn.ssp370.2050]]*Table1[[#This Row],[seagrass.weights.ssp370.2050]]</f>
        <v>109.72225196606725</v>
      </c>
      <c r="BN510" s="5">
        <v>0.61575602352391356</v>
      </c>
      <c r="BO510" s="5">
        <v>2.1754076230197099E-3</v>
      </c>
      <c r="BP510" s="6">
        <f>(Table1[[#This Row],[corals.sd.ssp370.2050]]/Table1[[#This Row],[corals.mn.ssp370.2050]])^-1</f>
        <v>283.05316990163669</v>
      </c>
      <c r="BQ510" s="6">
        <f>Table1[[#This Row],[corals.weights.ssp370.2050]]*Table1[[#This Row],[corals.mn.ssp370.2050]]</f>
        <v>174.2916943444705</v>
      </c>
      <c r="BR510" s="5">
        <v>0.49821727000022481</v>
      </c>
      <c r="BS510" s="5">
        <v>0.1233669776258154</v>
      </c>
      <c r="BT510" s="6">
        <f>(Table1[[#This Row],[mangrove.sd.ssp370.2050]]/Table1[[#This Row],[mangrove.mn.ssp370.2050]])^-1</f>
        <v>4.038497818365693</v>
      </c>
      <c r="BU510" s="6">
        <f>Table1[[#This Row],[mangrove.weights.ssp370.2050]]*Table1[[#This Row],[mangrove.mn.ssp370.2050]]</f>
        <v>2.0120493579680194</v>
      </c>
      <c r="BV510" s="7">
        <f t="shared" si="46"/>
        <v>0.60980024432152358</v>
      </c>
      <c r="BW510" s="5">
        <v>0.6030119671724693</v>
      </c>
      <c r="BX510" s="5">
        <v>3.3140354489412552E-3</v>
      </c>
      <c r="BY510" s="8">
        <f>(Table1[[#This Row],[seagrass.sd.ssp370.2100]]/Table1[[#This Row],[seagrass.mn.ssp370.2100]])^-1</f>
        <v>181.95700573001272</v>
      </c>
      <c r="BZ510" s="8">
        <f>Table1[[#This Row],[seagrass.imp.ssp370.2100]]*Table1[[#This Row],[seagrass.mn.ssp370.2100]]</f>
        <v>109.72225196606725</v>
      </c>
      <c r="CA510" s="5">
        <v>0.61575602352391356</v>
      </c>
      <c r="CB510" s="5">
        <v>2.1754076230197099E-3</v>
      </c>
      <c r="CC510" s="8">
        <f>(Table1[[#This Row],[corals.sd.ssp370.2100]]/Table1[[#This Row],[corals.mn.ssp370.2100]])^-1</f>
        <v>283.05316990163669</v>
      </c>
      <c r="CD510" s="8">
        <f>Table1[[#This Row],[corals.weights.ssp370.2100]]*Table1[[#This Row],[corals.mn.ssp370.2100]]</f>
        <v>174.2916943444705</v>
      </c>
      <c r="CE510" s="5">
        <v>0.47392250532237468</v>
      </c>
      <c r="CF510" s="5">
        <v>8.6500108884747851E-2</v>
      </c>
      <c r="CG510" s="12">
        <f>(Table1[[#This Row],[mangrove.sd.ssp370.2100]]/Table1[[#This Row],[mangrove.mn.ssp370.2100]])^-1</f>
        <v>5.4788659971957463</v>
      </c>
      <c r="CH510" s="17">
        <f>Table1[[#This Row],[mangrove.weights.ssp370.2100]]*Table1[[#This Row],[mangrove.mn.ssp370.2100]]</f>
        <v>2.5965578997165788</v>
      </c>
      <c r="CI510" s="9">
        <f t="shared" si="47"/>
        <v>0.60917572748985049</v>
      </c>
      <c r="CJ510" s="5"/>
      <c r="CL510" s="5"/>
      <c r="CM510" s="5"/>
      <c r="CP510" s="5"/>
      <c r="CT510" s="5"/>
    </row>
    <row r="511" spans="1:98" x14ac:dyDescent="0.25">
      <c r="A511" s="5" t="s">
        <v>554</v>
      </c>
      <c r="B511" s="5">
        <v>50.08934</v>
      </c>
      <c r="C511" s="5">
        <v>-13.071102</v>
      </c>
      <c r="E511" s="5">
        <v>0</v>
      </c>
      <c r="G511" s="5">
        <v>0</v>
      </c>
      <c r="I511" s="5">
        <v>0</v>
      </c>
      <c r="L511" s="6" t="str">
        <f>IF(Table1[[#This Row],[seagrass.mn.ssp126.2050]]="","",(Table1[[#This Row],[seagrass.sd.ssp126.2050]]/Table1[[#This Row],[seagrass.mn.ssp126.2050]])^-1)</f>
        <v/>
      </c>
      <c r="M511" s="6" t="str">
        <f>IF(Table1[[#This Row],[seagrass.weights.ssp126.2050]]="","",Table1[[#This Row],[seagrass.weights.ssp126.2050]]*Table1[[#This Row],[seagrass.mn.ssp126.2050]])</f>
        <v/>
      </c>
      <c r="P511" s="6" t="str">
        <f>IF(Table1[[#This Row],[corals.mn.ssp126.2050]]="","",(Table1[[#This Row],[corals.sd.ssp126.2050]]/Table1[[#This Row],[corals.mn.ssp126.2050]])^-1)</f>
        <v/>
      </c>
      <c r="Q511" s="6" t="str">
        <f>IF(Table1[[#This Row],[coral.weights.ssp126.2050]]="","",Table1[[#This Row],[coral.weights.ssp126.2050]]*Table1[[#This Row],[corals.mn.ssp126.2050]])</f>
        <v/>
      </c>
      <c r="T511" s="6" t="str">
        <f>IF(Table1[[#This Row],[mangrove.mn.ssp126.2050]]="","",(Table1[[#This Row],[mangrove.sd.ssp126.2050]]/Table1[[#This Row],[mangrove.mn.ssp126.2050]])^-1)</f>
        <v/>
      </c>
      <c r="U511" s="6" t="str">
        <f>IF(Table1[[#This Row],[mangrove.weights.ssp126.2050]]="","",Table1[[#This Row],[mangrove.weights.ssp126.2050]]*Table1[[#This Row],[mangrove.mn.ssp126.2050]])</f>
        <v/>
      </c>
      <c r="V511" s="7" t="e">
        <f t="shared" si="42"/>
        <v>#DIV/0!</v>
      </c>
      <c r="Y511" s="6" t="str">
        <f>IF(Table1[[#This Row],[seagrass.mn.ssp126.2100]]="", "", (Table1[[#This Row],[seagrass.sd.ssp126.2100]]/Table1[[#This Row],[seagrass.mn.ssp126.2100]])^-1)</f>
        <v/>
      </c>
      <c r="Z511" s="6" t="str">
        <f>IF(Table1[[#This Row],[seagrass.weights.ssp126.2100]]="","", Table1[[#This Row],[seagrass.weights.ssp126.2100]]*Table1[[#This Row],[seagrass.mn.ssp126.2100]])</f>
        <v/>
      </c>
      <c r="AC511" s="6" t="str">
        <f>IF(Table1[[#This Row],[corals.mn.ssp126.2100]]="","",(Table1[[#This Row],[corals.sd.ssp126.2100]]/Table1[[#This Row],[corals.mn.ssp126.2100]])^-1)</f>
        <v/>
      </c>
      <c r="AD511" s="6" t="str">
        <f>IF( Table1[[#This Row],[Coral.weights.ssp126.2100]]="","", Table1[[#This Row],[Coral.weights.ssp126.2100]]*Table1[[#This Row],[corals.mn.ssp126.2100]])</f>
        <v/>
      </c>
      <c r="AG511" s="8" t="str">
        <f>IF(Table1[[#This Row],[mangrove.mn.ssp126.2100]]="","",(Table1[[#This Row],[mangrove.sd.ssp126.2100]]/Table1[[#This Row],[mangrove.mn.ssp126.2100]])^-1)</f>
        <v/>
      </c>
      <c r="AH511" s="6" t="str">
        <f>IF(Table1[[#This Row],[mangrove.weights.ssp126.2100]]="","",Table1[[#This Row],[mangrove.weights.ssp126.2100]]*Table1[[#This Row],[mangrove.mn.ssp126.2100]])</f>
        <v/>
      </c>
      <c r="AI511" s="7" t="e">
        <f t="shared" si="43"/>
        <v>#DIV/0!</v>
      </c>
      <c r="AL511" s="6" t="str">
        <f>IF(Table1[[#This Row],[seagrass.mn.ssp245.2050]]="","",(Table1[[#This Row],[seagrass.sd.ssp245.2050]]/Table1[[#This Row],[seagrass.mn.ssp245.2050]])^-1)</f>
        <v/>
      </c>
      <c r="AM511" s="6" t="str">
        <f>IF(Table1[[#This Row],[seagrass.weights.ssp245.2050]]="","",Table1[[#This Row],[seagrass.weights.ssp245.2050]]*Table1[[#This Row],[seagrass.mn.ssp245.2050]])</f>
        <v/>
      </c>
      <c r="AS511" s="5"/>
      <c r="AT511" s="8"/>
      <c r="AU511" s="8"/>
      <c r="AV511" s="7" t="e">
        <f t="shared" si="44"/>
        <v>#DIV/0!</v>
      </c>
      <c r="AX511" s="5"/>
      <c r="AY511" s="6"/>
      <c r="AZ511" s="6"/>
      <c r="BB511" s="5"/>
      <c r="BC511" s="8"/>
      <c r="BD511" s="8"/>
      <c r="BE511" s="5"/>
      <c r="BF511" s="5"/>
      <c r="BG511" s="6"/>
      <c r="BH511" s="6"/>
      <c r="BI511" s="7" t="e">
        <f t="shared" si="45"/>
        <v>#DIV/0!</v>
      </c>
      <c r="BK511" s="5"/>
      <c r="BL511" s="6"/>
      <c r="BM511" s="6"/>
      <c r="BO511" s="5"/>
      <c r="BP511" s="6"/>
      <c r="BQ511" s="6"/>
      <c r="BR511" s="5"/>
      <c r="BS511" s="5"/>
      <c r="BT511" s="6"/>
      <c r="BU511" s="6"/>
      <c r="BV511" s="7" t="e">
        <f t="shared" si="46"/>
        <v>#DIV/0!</v>
      </c>
      <c r="BX511" s="5"/>
      <c r="BY511" s="8"/>
      <c r="BZ511" s="8"/>
      <c r="CA511" s="5"/>
      <c r="CB511" s="5"/>
      <c r="CC511" s="8"/>
      <c r="CD511" s="8"/>
      <c r="CE511" s="5"/>
      <c r="CF511" s="5"/>
      <c r="CG511" s="12"/>
      <c r="CH511" s="17"/>
      <c r="CI511" s="9" t="e">
        <f t="shared" si="47"/>
        <v>#DIV/0!</v>
      </c>
      <c r="CJ511" s="5"/>
      <c r="CL511" s="5"/>
      <c r="CM511" s="5"/>
      <c r="CP511" s="5"/>
      <c r="CT511" s="5"/>
    </row>
    <row r="512" spans="1:98" x14ac:dyDescent="0.25">
      <c r="A512" s="5" t="s">
        <v>555</v>
      </c>
      <c r="B512" s="5">
        <v>40.08934</v>
      </c>
      <c r="C512" s="5">
        <v>-13.071102</v>
      </c>
      <c r="E512" s="5">
        <v>0</v>
      </c>
      <c r="G512" s="5">
        <v>0</v>
      </c>
      <c r="I512" s="5">
        <v>0</v>
      </c>
      <c r="L512" s="6" t="str">
        <f>IF(Table1[[#This Row],[seagrass.mn.ssp126.2050]]="","",(Table1[[#This Row],[seagrass.sd.ssp126.2050]]/Table1[[#This Row],[seagrass.mn.ssp126.2050]])^-1)</f>
        <v/>
      </c>
      <c r="M512" s="6" t="str">
        <f>IF(Table1[[#This Row],[seagrass.weights.ssp126.2050]]="","",Table1[[#This Row],[seagrass.weights.ssp126.2050]]*Table1[[#This Row],[seagrass.mn.ssp126.2050]])</f>
        <v/>
      </c>
      <c r="P512" s="6" t="str">
        <f>IF(Table1[[#This Row],[corals.mn.ssp126.2050]]="","",(Table1[[#This Row],[corals.sd.ssp126.2050]]/Table1[[#This Row],[corals.mn.ssp126.2050]])^-1)</f>
        <v/>
      </c>
      <c r="Q512" s="6" t="str">
        <f>IF(Table1[[#This Row],[coral.weights.ssp126.2050]]="","",Table1[[#This Row],[coral.weights.ssp126.2050]]*Table1[[#This Row],[corals.mn.ssp126.2050]])</f>
        <v/>
      </c>
      <c r="T512" s="6" t="str">
        <f>IF(Table1[[#This Row],[mangrove.mn.ssp126.2050]]="","",(Table1[[#This Row],[mangrove.sd.ssp126.2050]]/Table1[[#This Row],[mangrove.mn.ssp126.2050]])^-1)</f>
        <v/>
      </c>
      <c r="U512" s="6" t="str">
        <f>IF(Table1[[#This Row],[mangrove.weights.ssp126.2050]]="","",Table1[[#This Row],[mangrove.weights.ssp126.2050]]*Table1[[#This Row],[mangrove.mn.ssp126.2050]])</f>
        <v/>
      </c>
      <c r="V512" s="7" t="e">
        <f t="shared" si="42"/>
        <v>#DIV/0!</v>
      </c>
      <c r="Y512" s="6" t="str">
        <f>IF(Table1[[#This Row],[seagrass.mn.ssp126.2100]]="", "", (Table1[[#This Row],[seagrass.sd.ssp126.2100]]/Table1[[#This Row],[seagrass.mn.ssp126.2100]])^-1)</f>
        <v/>
      </c>
      <c r="Z512" s="6" t="str">
        <f>IF(Table1[[#This Row],[seagrass.weights.ssp126.2100]]="","", Table1[[#This Row],[seagrass.weights.ssp126.2100]]*Table1[[#This Row],[seagrass.mn.ssp126.2100]])</f>
        <v/>
      </c>
      <c r="AC512" s="6" t="str">
        <f>IF(Table1[[#This Row],[corals.mn.ssp126.2100]]="","",(Table1[[#This Row],[corals.sd.ssp126.2100]]/Table1[[#This Row],[corals.mn.ssp126.2100]])^-1)</f>
        <v/>
      </c>
      <c r="AD512" s="6" t="str">
        <f>IF( Table1[[#This Row],[Coral.weights.ssp126.2100]]="","", Table1[[#This Row],[Coral.weights.ssp126.2100]]*Table1[[#This Row],[corals.mn.ssp126.2100]])</f>
        <v/>
      </c>
      <c r="AG512" s="8" t="str">
        <f>IF(Table1[[#This Row],[mangrove.mn.ssp126.2100]]="","",(Table1[[#This Row],[mangrove.sd.ssp126.2100]]/Table1[[#This Row],[mangrove.mn.ssp126.2100]])^-1)</f>
        <v/>
      </c>
      <c r="AH512" s="6" t="str">
        <f>IF(Table1[[#This Row],[mangrove.weights.ssp126.2100]]="","",Table1[[#This Row],[mangrove.weights.ssp126.2100]]*Table1[[#This Row],[mangrove.mn.ssp126.2100]])</f>
        <v/>
      </c>
      <c r="AI512" s="7" t="e">
        <f t="shared" si="43"/>
        <v>#DIV/0!</v>
      </c>
      <c r="AL512" s="6" t="str">
        <f>IF(Table1[[#This Row],[seagrass.mn.ssp245.2050]]="","",(Table1[[#This Row],[seagrass.sd.ssp245.2050]]/Table1[[#This Row],[seagrass.mn.ssp245.2050]])^-1)</f>
        <v/>
      </c>
      <c r="AM512" s="6" t="str">
        <f>IF(Table1[[#This Row],[seagrass.weights.ssp245.2050]]="","",Table1[[#This Row],[seagrass.weights.ssp245.2050]]*Table1[[#This Row],[seagrass.mn.ssp245.2050]])</f>
        <v/>
      </c>
      <c r="AS512" s="5"/>
      <c r="AT512" s="8"/>
      <c r="AU512" s="8"/>
      <c r="AV512" s="7" t="e">
        <f t="shared" si="44"/>
        <v>#DIV/0!</v>
      </c>
      <c r="AX512" s="5"/>
      <c r="AY512" s="6"/>
      <c r="AZ512" s="6"/>
      <c r="BB512" s="5"/>
      <c r="BC512" s="8"/>
      <c r="BD512" s="8"/>
      <c r="BE512" s="5"/>
      <c r="BF512" s="5"/>
      <c r="BG512" s="6"/>
      <c r="BH512" s="6"/>
      <c r="BI512" s="7" t="e">
        <f t="shared" si="45"/>
        <v>#DIV/0!</v>
      </c>
      <c r="BK512" s="5"/>
      <c r="BL512" s="6"/>
      <c r="BM512" s="6"/>
      <c r="BO512" s="5"/>
      <c r="BP512" s="6"/>
      <c r="BQ512" s="6"/>
      <c r="BR512" s="5"/>
      <c r="BS512" s="5"/>
      <c r="BT512" s="6"/>
      <c r="BU512" s="6"/>
      <c r="BV512" s="7" t="e">
        <f t="shared" si="46"/>
        <v>#DIV/0!</v>
      </c>
      <c r="BX512" s="5"/>
      <c r="BY512" s="8"/>
      <c r="BZ512" s="8"/>
      <c r="CA512" s="5"/>
      <c r="CB512" s="5"/>
      <c r="CC512" s="8"/>
      <c r="CD512" s="8"/>
      <c r="CE512" s="5"/>
      <c r="CF512" s="5"/>
      <c r="CG512" s="12"/>
      <c r="CH512" s="17"/>
      <c r="CI512" s="9" t="e">
        <f t="shared" si="47"/>
        <v>#DIV/0!</v>
      </c>
      <c r="CJ512" s="5"/>
      <c r="CL512" s="5"/>
      <c r="CM512" s="5"/>
      <c r="CP512" s="5"/>
      <c r="CT512" s="5"/>
    </row>
    <row r="513" spans="1:98" x14ac:dyDescent="0.25">
      <c r="A513" s="5" t="s">
        <v>556</v>
      </c>
      <c r="B513" s="5">
        <v>40.33934</v>
      </c>
      <c r="C513" s="5">
        <v>-13.071102</v>
      </c>
      <c r="D513" s="5">
        <v>6270000</v>
      </c>
      <c r="E513" s="5">
        <v>1</v>
      </c>
      <c r="F513" s="5">
        <v>18530000</v>
      </c>
      <c r="G513" s="5">
        <v>1</v>
      </c>
      <c r="H513" s="5">
        <v>11590000</v>
      </c>
      <c r="I513" s="5">
        <v>1</v>
      </c>
      <c r="J513" s="5">
        <v>0.73008868636070834</v>
      </c>
      <c r="K513" s="28">
        <f>NonZeroMin!$C$2</f>
        <v>9.6277348665939669E-4</v>
      </c>
      <c r="L513" s="6">
        <f>IF(Table1[[#This Row],[seagrass.mn.ssp126.2050]]="","",(Table1[[#This Row],[seagrass.sd.ssp126.2050]]/Table1[[#This Row],[seagrass.mn.ssp126.2050]])^-1)</f>
        <v>758.31823006878676</v>
      </c>
      <c r="M513" s="6">
        <f>IF(Table1[[#This Row],[seagrass.weights.ssp126.2050]]="","",Table1[[#This Row],[seagrass.weights.ssp126.2050]]*Table1[[#This Row],[seagrass.mn.ssp126.2050]])</f>
        <v>553.63956043429789</v>
      </c>
      <c r="N513" s="5">
        <v>0.73417331419493947</v>
      </c>
      <c r="O513" s="5">
        <f>NonZeroMin!$C$3</f>
        <v>8.8608041434714289E-4</v>
      </c>
      <c r="P513" s="6">
        <f>IF(Table1[[#This Row],[corals.mn.ssp126.2050]]="","",(Table1[[#This Row],[corals.sd.ssp126.2050]]/Table1[[#This Row],[corals.mn.ssp126.2050]])^-1)</f>
        <v>828.56285085126569</v>
      </c>
      <c r="Q513" s="6">
        <f>IF(Table1[[#This Row],[coral.weights.ssp126.2050]]="","",Table1[[#This Row],[coral.weights.ssp126.2050]]*Table1[[#This Row],[corals.mn.ssp126.2050]])</f>
        <v>608.30873422828108</v>
      </c>
      <c r="R513" s="5">
        <v>0.43014156120125829</v>
      </c>
      <c r="S513" s="5">
        <v>8.1906102928825733E-2</v>
      </c>
      <c r="T513" s="6">
        <f>IF(Table1[[#This Row],[mangrove.mn.ssp126.2050]]="","",(Table1[[#This Row],[mangrove.sd.ssp126.2050]]/Table1[[#This Row],[mangrove.mn.ssp126.2050]])^-1)</f>
        <v>5.2516423785299624</v>
      </c>
      <c r="U513" s="6">
        <f>IF(Table1[[#This Row],[mangrove.weights.ssp126.2050]]="","",Table1[[#This Row],[mangrove.weights.ssp126.2050]]*Table1[[#This Row],[mangrove.mn.ssp126.2050]])</f>
        <v>2.2589496515715677</v>
      </c>
      <c r="V513" s="7">
        <f t="shared" si="42"/>
        <v>0.73122499605569613</v>
      </c>
      <c r="W513" s="5">
        <v>0.73008868636070834</v>
      </c>
      <c r="X513" s="5">
        <f>NonZeroMin!$C$5</f>
        <v>9.4124857450742275E-4</v>
      </c>
      <c r="Y513" s="6">
        <f>IF(Table1[[#This Row],[seagrass.mn.ssp126.2100]]="", "", (Table1[[#This Row],[seagrass.sd.ssp126.2100]]/Table1[[#This Row],[seagrass.mn.ssp126.2100]])^-1)</f>
        <v>775.65980563931339</v>
      </c>
      <c r="Z513" s="6">
        <f>IF(Table1[[#This Row],[seagrass.weights.ssp126.2100]]="","", Table1[[#This Row],[seagrass.weights.ssp126.2100]]*Table1[[#This Row],[seagrass.mn.ssp126.2100]])</f>
        <v>566.30044856200868</v>
      </c>
      <c r="AA513" s="5">
        <v>0.73417331419493947</v>
      </c>
      <c r="AB513" s="5">
        <f>NonZeroMin!$C$6</f>
        <v>9.0900273914041208E-4</v>
      </c>
      <c r="AC513" s="6">
        <f>IF(Table1[[#This Row],[corals.mn.ssp126.2100]]="","",(Table1[[#This Row],[corals.sd.ssp126.2100]]/Table1[[#This Row],[corals.mn.ssp126.2100]])^-1)</f>
        <v>807.66897896171565</v>
      </c>
      <c r="AD513" s="6">
        <f>IF( Table1[[#This Row],[Coral.weights.ssp126.2100]]="","", Table1[[#This Row],[Coral.weights.ssp126.2100]]*Table1[[#This Row],[corals.mn.ssp126.2100]])</f>
        <v>592.96901105676568</v>
      </c>
      <c r="AE513" s="5">
        <v>0.45277593031211488</v>
      </c>
      <c r="AF513" s="5">
        <v>9.3828337215044952E-2</v>
      </c>
      <c r="AG513" s="8">
        <f>IF(Table1[[#This Row],[mangrove.mn.ssp126.2100]]="","",(Table1[[#This Row],[mangrove.sd.ssp126.2100]]/Table1[[#This Row],[mangrove.mn.ssp126.2100]])^-1)</f>
        <v>4.8255776852828456</v>
      </c>
      <c r="AH513" s="6">
        <f>IF(Table1[[#This Row],[mangrove.weights.ssp126.2100]]="","",Table1[[#This Row],[mangrove.weights.ssp126.2100]]*Table1[[#This Row],[mangrove.mn.ssp126.2100]])</f>
        <v>2.1849054257473224</v>
      </c>
      <c r="AI513" s="7">
        <f t="shared" si="43"/>
        <v>0.73132334779629882</v>
      </c>
      <c r="AJ513" s="5">
        <v>0.73008868636070834</v>
      </c>
      <c r="AK513" s="5">
        <f>NonZeroMin!$C$9</f>
        <v>9.4246577305150765E-4</v>
      </c>
      <c r="AL513" s="6">
        <f>IF(Table1[[#This Row],[seagrass.mn.ssp245.2050]]="","",(Table1[[#This Row],[seagrass.sd.ssp245.2050]]/Table1[[#This Row],[seagrass.mn.ssp245.2050]])^-1)</f>
        <v>774.65803770977629</v>
      </c>
      <c r="AM513" s="6">
        <f>IF(Table1[[#This Row],[seagrass.weights.ssp245.2050]]="","",Table1[[#This Row],[seagrass.weights.ssp245.2050]]*Table1[[#This Row],[seagrass.mn.ssp245.2050]])</f>
        <v>565.56906913029468</v>
      </c>
      <c r="AN513" s="5">
        <v>0.73417331419493947</v>
      </c>
      <c r="AO513" s="5">
        <f>NonZeroMin!$C$10</f>
        <v>8.871730941705804E-4</v>
      </c>
      <c r="AP513" s="6">
        <f>(Table1[[#This Row],[corals.sd.ssp245.2050]]/Table1[[#This Row],[corals.mn.ssp245.2050]])^-1</f>
        <v>827.54235787698155</v>
      </c>
      <c r="AQ513" s="6">
        <f>Table1[[#This Row],[coral.weights.ssp245.2050]]*Table1[[#This Row],[corals.mn.ssp245.2050]]</f>
        <v>607.55951551923818</v>
      </c>
      <c r="AR513" s="5">
        <v>0.39722778670166919</v>
      </c>
      <c r="AS513" s="5">
        <v>0.1013367743461929</v>
      </c>
      <c r="AT513" s="8">
        <f>(Table1[[#This Row],[mangrove.sd.ssp245.2050]]/Table1[[#This Row],[mangrove.mn.ssp245.2050]])^-1</f>
        <v>3.9198779442558069</v>
      </c>
      <c r="AU513" s="8">
        <f>Table1[[#This Row],[mangrove.mn.ssp245.2050]]*Table1[[#This Row],[mangrove.weights.ssp245.2050]]</f>
        <v>1.5570844399374233</v>
      </c>
      <c r="AV513" s="7">
        <f t="shared" si="44"/>
        <v>0.73138088625639108</v>
      </c>
      <c r="AW513" s="5">
        <v>0.73008868636070834</v>
      </c>
      <c r="AX513" s="5">
        <f>NonZeroMin!$C$12</f>
        <v>9.4048968592101831E-4</v>
      </c>
      <c r="AY513" s="6">
        <f>(Table1[[#This Row],[seagrass.sd.ssp245.2100]]/Table1[[#This Row],[seagrass.mn.ssp245.2100]])^-1</f>
        <v>776.28569168808588</v>
      </c>
      <c r="AZ513" s="6">
        <f>Table1[[#This Row],[seagrass.weights.ssp245.2100]]*Table1[[#This Row],[seagrass.mn.ssp245.2100]]</f>
        <v>566.75740088516841</v>
      </c>
      <c r="BA513" s="5">
        <v>0.73417331419493947</v>
      </c>
      <c r="BB513" s="5">
        <f>NonZeroMin!$C$13</f>
        <v>8.8505487379242798E-4</v>
      </c>
      <c r="BC513" s="8">
        <f>(Table1[[#This Row],[corals.sd.ssp245.2100]]/Table1[[#This Row],[corals.mn.ssp245.2100]])^-1</f>
        <v>829.52293234546414</v>
      </c>
      <c r="BD513" s="8">
        <f>Table1[[#This Row],[corals.weights.ssp245.2100]]*Table1[[#This Row],[corals.mn.ssp245.2100]]</f>
        <v>609.01360044077398</v>
      </c>
      <c r="BE513" s="5">
        <v>0.42594141083024117</v>
      </c>
      <c r="BF513" s="5">
        <v>8.0625779116368562E-2</v>
      </c>
      <c r="BG513" s="6">
        <f>(Table1[[#This Row],[mangrove.sd.ssp245.2100]]/Table1[[#This Row],[mangrove.mn.ssp245.2100]])^-1</f>
        <v>5.2829431913516478</v>
      </c>
      <c r="BH513" s="6">
        <f>Table1[[#This Row],[mangrove.weights.ssp245.2100]]*Table1[[#This Row],[mangrove.mn.ssp245.2100]]</f>
        <v>2.2502242762603375</v>
      </c>
      <c r="BI513" s="7">
        <f t="shared" si="45"/>
        <v>0.73119445819664941</v>
      </c>
      <c r="BJ513" s="5">
        <v>0.73008868636070834</v>
      </c>
      <c r="BK513" s="5">
        <f>NonZeroMin!$C$16</f>
        <v>9.4033807947367773E-4</v>
      </c>
      <c r="BL513" s="6">
        <f>(Table1[[#This Row],[seagrass.sd.ssp370.2050]]/Table1[[#This Row],[seagrass.mn.ssp370.2050]])^-1</f>
        <v>776.41084871235955</v>
      </c>
      <c r="BM513" s="6">
        <f>Table1[[#This Row],[seagrass.mn.ssp370.2050]]*Table1[[#This Row],[seagrass.weights.ssp370.2050]]</f>
        <v>566.8487766126093</v>
      </c>
      <c r="BN513" s="5">
        <v>0.73417331419493947</v>
      </c>
      <c r="BO513" s="5">
        <f>NonZeroMin!$C$17</f>
        <v>8.8537505761509139E-4</v>
      </c>
      <c r="BP513" s="6">
        <f>(Table1[[#This Row],[corals.sd.ssp370.2050]]/Table1[[#This Row],[corals.mn.ssp370.2050]])^-1</f>
        <v>829.2229466826866</v>
      </c>
      <c r="BQ513" s="6">
        <f>Table1[[#This Row],[corals.weights.ssp370.2050]]*Table1[[#This Row],[corals.mn.ssp370.2050]]</f>
        <v>608.79335897252156</v>
      </c>
      <c r="BR513" s="5">
        <v>0.41232542245937698</v>
      </c>
      <c r="BS513" s="5">
        <v>9.3186011052517281E-2</v>
      </c>
      <c r="BT513" s="6">
        <f>(Table1[[#This Row],[mangrove.sd.ssp370.2050]]/Table1[[#This Row],[mangrove.mn.ssp370.2050]])^-1</f>
        <v>4.4247566539467043</v>
      </c>
      <c r="BU513" s="6">
        <f>Table1[[#This Row],[mangrove.weights.ssp370.2050]]*Table1[[#This Row],[mangrove.mn.ssp370.2050]]</f>
        <v>1.8244396566185141</v>
      </c>
      <c r="BV513" s="7">
        <f t="shared" si="46"/>
        <v>0.7313191024905783</v>
      </c>
      <c r="BW513" s="5">
        <v>0.73008868636070834</v>
      </c>
      <c r="BX513" s="5">
        <f>NonZeroMin!$C$19</f>
        <v>9.4033807947367773E-4</v>
      </c>
      <c r="BY513" s="8">
        <f>(Table1[[#This Row],[seagrass.sd.ssp370.2100]]/Table1[[#This Row],[seagrass.mn.ssp370.2100]])^-1</f>
        <v>776.41084871235955</v>
      </c>
      <c r="BZ513" s="8">
        <f>Table1[[#This Row],[seagrass.imp.ssp370.2100]]*Table1[[#This Row],[seagrass.mn.ssp370.2100]]</f>
        <v>566.8487766126093</v>
      </c>
      <c r="CA513" s="5">
        <v>0.73417331419493947</v>
      </c>
      <c r="CB513" s="5">
        <f>NonZeroMin!$C$20</f>
        <v>8.8537505761509139E-4</v>
      </c>
      <c r="CC513" s="8">
        <f>(Table1[[#This Row],[corals.sd.ssp370.2100]]/Table1[[#This Row],[corals.mn.ssp370.2100]])^-1</f>
        <v>829.2229466826866</v>
      </c>
      <c r="CD513" s="8">
        <f>Table1[[#This Row],[corals.weights.ssp370.2100]]*Table1[[#This Row],[corals.mn.ssp370.2100]]</f>
        <v>608.79335897252156</v>
      </c>
      <c r="CE513" s="5">
        <v>0.40843176365260442</v>
      </c>
      <c r="CF513" s="5">
        <v>0.10167262164951919</v>
      </c>
      <c r="CG513" s="12">
        <f>(Table1[[#This Row],[mangrove.sd.ssp370.2100]]/Table1[[#This Row],[mangrove.mn.ssp370.2100]])^-1</f>
        <v>4.0171263121406477</v>
      </c>
      <c r="CH513" s="17">
        <f>Table1[[#This Row],[mangrove.weights.ssp370.2100]]*Table1[[#This Row],[mangrove.mn.ssp370.2100]]</f>
        <v>1.6407219844828875</v>
      </c>
      <c r="CI513" s="9">
        <f t="shared" si="47"/>
        <v>0.73139016770232024</v>
      </c>
      <c r="CJ513" s="5"/>
      <c r="CL513" s="5"/>
      <c r="CM513" s="5"/>
      <c r="CP513" s="5"/>
      <c r="CT513" s="5"/>
    </row>
    <row r="514" spans="1:98" x14ac:dyDescent="0.25">
      <c r="A514" s="5" t="s">
        <v>557</v>
      </c>
      <c r="B514" s="5">
        <v>40.58934</v>
      </c>
      <c r="C514" s="5">
        <v>-13.071102</v>
      </c>
      <c r="D514" s="5">
        <v>18870000</v>
      </c>
      <c r="E514" s="5">
        <v>1</v>
      </c>
      <c r="F514" s="5">
        <v>15440000</v>
      </c>
      <c r="G514" s="5">
        <v>1</v>
      </c>
      <c r="H514" s="5">
        <v>9370000</v>
      </c>
      <c r="I514" s="5">
        <v>1</v>
      </c>
      <c r="J514" s="5">
        <v>0.73309210365596122</v>
      </c>
      <c r="K514" s="28">
        <f>NonZeroMin!$C$2</f>
        <v>9.6277348665939669E-4</v>
      </c>
      <c r="L514" s="6">
        <f>IF(Table1[[#This Row],[seagrass.mn.ssp126.2050]]="","",(Table1[[#This Row],[seagrass.sd.ssp126.2050]]/Table1[[#This Row],[seagrass.mn.ssp126.2050]])^-1)</f>
        <v>761.4377772279779</v>
      </c>
      <c r="M514" s="6">
        <f>IF(Table1[[#This Row],[seagrass.weights.ssp126.2050]]="","",Table1[[#This Row],[seagrass.weights.ssp126.2050]]*Table1[[#This Row],[seagrass.mn.ssp126.2050]])</f>
        <v>558.20402191117751</v>
      </c>
      <c r="N514" s="5">
        <v>0.73711479069127206</v>
      </c>
      <c r="O514" s="5">
        <f>NonZeroMin!$C$3</f>
        <v>8.8608041434714289E-4</v>
      </c>
      <c r="P514" s="6">
        <f>IF(Table1[[#This Row],[corals.mn.ssp126.2050]]="","",(Table1[[#This Row],[corals.sd.ssp126.2050]]/Table1[[#This Row],[corals.mn.ssp126.2050]])^-1)</f>
        <v>831.88250045496432</v>
      </c>
      <c r="Q514" s="6">
        <f>IF(Table1[[#This Row],[coral.weights.ssp126.2050]]="","",Table1[[#This Row],[coral.weights.ssp126.2050]]*Table1[[#This Row],[corals.mn.ssp126.2050]])</f>
        <v>613.19289520259304</v>
      </c>
      <c r="R514" s="5">
        <v>0.43851190541693702</v>
      </c>
      <c r="S514" s="5">
        <v>7.9095362922318155E-2</v>
      </c>
      <c r="T514" s="6">
        <f>IF(Table1[[#This Row],[mangrove.mn.ssp126.2050]]="","",(Table1[[#This Row],[mangrove.sd.ssp126.2050]]/Table1[[#This Row],[mangrove.mn.ssp126.2050]])^-1)</f>
        <v>5.5440911984639643</v>
      </c>
      <c r="U514" s="6">
        <f>IF(Table1[[#This Row],[mangrove.weights.ssp126.2050]]="","",Table1[[#This Row],[mangrove.weights.ssp126.2050]]*Table1[[#This Row],[mangrove.mn.ssp126.2050]])</f>
        <v>2.431149995243703</v>
      </c>
      <c r="V514" s="7">
        <f t="shared" ref="V514:V577" si="48">SUM(U514,Q514,M514)/SUM(T514,P514,L514)</f>
        <v>0.73416362885755282</v>
      </c>
      <c r="W514" s="5">
        <v>0.73309210365596122</v>
      </c>
      <c r="X514" s="5">
        <f>NonZeroMin!$C$5</f>
        <v>9.4124857450742275E-4</v>
      </c>
      <c r="Y514" s="6">
        <f>IF(Table1[[#This Row],[seagrass.mn.ssp126.2100]]="", "", (Table1[[#This Row],[seagrass.sd.ssp126.2100]]/Table1[[#This Row],[seagrass.mn.ssp126.2100]])^-1)</f>
        <v>778.85069206038941</v>
      </c>
      <c r="Z514" s="6">
        <f>IF(Table1[[#This Row],[seagrass.weights.ssp126.2100]]="","", Table1[[#This Row],[seagrass.weights.ssp126.2100]]*Table1[[#This Row],[seagrass.mn.ssp126.2100]])</f>
        <v>570.96929227645217</v>
      </c>
      <c r="AA514" s="5">
        <v>0.73711479069127206</v>
      </c>
      <c r="AB514" s="5">
        <f>NonZeroMin!$C$6</f>
        <v>9.0900273914041208E-4</v>
      </c>
      <c r="AC514" s="6">
        <f>IF(Table1[[#This Row],[corals.mn.ssp126.2100]]="","",(Table1[[#This Row],[corals.sd.ssp126.2100]]/Table1[[#This Row],[corals.mn.ssp126.2100]])^-1)</f>
        <v>810.90491695142316</v>
      </c>
      <c r="AD514" s="6">
        <f>IF( Table1[[#This Row],[Coral.weights.ssp126.2100]]="","", Table1[[#This Row],[Coral.weights.ssp126.2100]]*Table1[[#This Row],[corals.mn.ssp126.2100]])</f>
        <v>597.73000812917167</v>
      </c>
      <c r="AE514" s="5">
        <v>0.44994893404734893</v>
      </c>
      <c r="AF514" s="5">
        <v>7.9304285274587882E-2</v>
      </c>
      <c r="AG514" s="8">
        <f>IF(Table1[[#This Row],[mangrove.mn.ssp126.2100]]="","",(Table1[[#This Row],[mangrove.sd.ssp126.2100]]/Table1[[#This Row],[mangrove.mn.ssp126.2100]])^-1)</f>
        <v>5.6737026566650082</v>
      </c>
      <c r="AH514" s="6">
        <f>IF(Table1[[#This Row],[mangrove.weights.ssp126.2100]]="","",Table1[[#This Row],[mangrove.weights.ssp126.2100]]*Table1[[#This Row],[mangrove.mn.ssp126.2100]])</f>
        <v>2.5528764624680322</v>
      </c>
      <c r="AI514" s="7">
        <f t="shared" ref="AI514:AI577" si="49">SUM(AH514,AD514,Z514)/SUM(Y514,AC514,AG514)</f>
        <v>0.73412978456764888</v>
      </c>
      <c r="AJ514" s="5">
        <v>0.73309210365596122</v>
      </c>
      <c r="AK514" s="5">
        <f>NonZeroMin!$C$9</f>
        <v>9.4246577305150765E-4</v>
      </c>
      <c r="AL514" s="6">
        <f>IF(Table1[[#This Row],[seagrass.mn.ssp245.2050]]="","",(Table1[[#This Row],[seagrass.sd.ssp245.2050]]/Table1[[#This Row],[seagrass.mn.ssp245.2050]])^-1)</f>
        <v>777.8448030875029</v>
      </c>
      <c r="AM514" s="6">
        <f>IF(Table1[[#This Row],[seagrass.weights.ssp245.2050]]="","",Table1[[#This Row],[seagrass.weights.ssp245.2050]]*Table1[[#This Row],[seagrass.mn.ssp245.2050]])</f>
        <v>570.23188301327446</v>
      </c>
      <c r="AN514" s="5">
        <v>0.73711479069127206</v>
      </c>
      <c r="AO514" s="5">
        <f>NonZeroMin!$C$10</f>
        <v>8.871730941705804E-4</v>
      </c>
      <c r="AP514" s="6">
        <f>(Table1[[#This Row],[corals.sd.ssp245.2050]]/Table1[[#This Row],[corals.mn.ssp245.2050]])^-1</f>
        <v>830.85791886013169</v>
      </c>
      <c r="AQ514" s="6">
        <f>Table1[[#This Row],[coral.weights.ssp245.2050]]*Table1[[#This Row],[corals.mn.ssp245.2050]]</f>
        <v>612.4376609547719</v>
      </c>
      <c r="AR514" s="5">
        <v>0.43526080766824232</v>
      </c>
      <c r="AS514" s="5">
        <v>6.4132776374439537E-2</v>
      </c>
      <c r="AT514" s="8">
        <f>(Table1[[#This Row],[mangrove.sd.ssp245.2050]]/Table1[[#This Row],[mangrove.mn.ssp245.2050]])^-1</f>
        <v>6.7868698702044323</v>
      </c>
      <c r="AU514" s="8">
        <f>Table1[[#This Row],[mangrove.mn.ssp245.2050]]*Table1[[#This Row],[mangrove.weights.ssp245.2050]]</f>
        <v>2.9540584612444403</v>
      </c>
      <c r="AV514" s="7">
        <f t="shared" si="44"/>
        <v>0.73390977474213304</v>
      </c>
      <c r="AW514" s="5">
        <v>0.73309210365596122</v>
      </c>
      <c r="AX514" s="5">
        <f>NonZeroMin!$C$12</f>
        <v>9.4048968592101831E-4</v>
      </c>
      <c r="AY514" s="6">
        <f>(Table1[[#This Row],[seagrass.sd.ssp245.2100]]/Table1[[#This Row],[seagrass.mn.ssp245.2100]])^-1</f>
        <v>779.47915286072123</v>
      </c>
      <c r="AZ514" s="6">
        <f>Table1[[#This Row],[seagrass.weights.ssp245.2100]]*Table1[[#This Row],[seagrass.mn.ssp245.2100]]</f>
        <v>571.43001192663269</v>
      </c>
      <c r="BA514" s="5">
        <v>0.73711479069127206</v>
      </c>
      <c r="BB514" s="5">
        <f>NonZeroMin!$C$13</f>
        <v>8.8505487379242798E-4</v>
      </c>
      <c r="BC514" s="8">
        <f>(Table1[[#This Row],[corals.sd.ssp245.2100]]/Table1[[#This Row],[corals.mn.ssp245.2100]])^-1</f>
        <v>832.84642853020171</v>
      </c>
      <c r="BD514" s="8">
        <f>Table1[[#This Row],[corals.weights.ssp245.2100]]*Table1[[#This Row],[corals.mn.ssp245.2100]]</f>
        <v>613.90342084401311</v>
      </c>
      <c r="BE514" s="5">
        <v>0.4397818131469462</v>
      </c>
      <c r="BF514" s="5">
        <v>6.8167590668014075E-2</v>
      </c>
      <c r="BG514" s="6">
        <f>(Table1[[#This Row],[mangrove.sd.ssp245.2100]]/Table1[[#This Row],[mangrove.mn.ssp245.2100]])^-1</f>
        <v>6.4514794910201028</v>
      </c>
      <c r="BH514" s="6">
        <f>Table1[[#This Row],[mangrove.weights.ssp245.2100]]*Table1[[#This Row],[mangrove.mn.ssp245.2100]]</f>
        <v>2.8372433480411585</v>
      </c>
      <c r="BI514" s="7">
        <f t="shared" si="45"/>
        <v>0.73399278061881301</v>
      </c>
      <c r="BJ514" s="5">
        <v>0.73309210365596122</v>
      </c>
      <c r="BK514" s="5">
        <f>NonZeroMin!$C$16</f>
        <v>9.4033807947367773E-4</v>
      </c>
      <c r="BL514" s="6">
        <f>(Table1[[#This Row],[seagrass.sd.ssp370.2050]]/Table1[[#This Row],[seagrass.mn.ssp370.2050]])^-1</f>
        <v>779.60482475226843</v>
      </c>
      <c r="BM514" s="6">
        <f>Table1[[#This Row],[seagrass.mn.ssp370.2050]]*Table1[[#This Row],[seagrass.weights.ssp370.2050]]</f>
        <v>571.52214099797743</v>
      </c>
      <c r="BN514" s="5">
        <v>0.73711479069127206</v>
      </c>
      <c r="BO514" s="5">
        <f>NonZeroMin!$C$17</f>
        <v>8.8537505761509139E-4</v>
      </c>
      <c r="BP514" s="6">
        <f>(Table1[[#This Row],[corals.sd.ssp370.2050]]/Table1[[#This Row],[corals.mn.ssp370.2050]])^-1</f>
        <v>832.54524097032549</v>
      </c>
      <c r="BQ514" s="6">
        <f>Table1[[#This Row],[corals.weights.ssp370.2050]]*Table1[[#This Row],[corals.mn.ssp370.2050]]</f>
        <v>613.68141103885614</v>
      </c>
      <c r="BR514" s="5">
        <v>0.42965467456098361</v>
      </c>
      <c r="BS514" s="5">
        <v>6.614347456982797E-2</v>
      </c>
      <c r="BT514" s="6">
        <f>(Table1[[#This Row],[mangrove.sd.ssp370.2050]]/Table1[[#This Row],[mangrove.mn.ssp370.2050]])^-1</f>
        <v>6.4957983739937211</v>
      </c>
      <c r="BU514" s="6">
        <f>Table1[[#This Row],[mangrove.weights.ssp370.2050]]*Table1[[#This Row],[mangrove.mn.ssp370.2050]]</f>
        <v>2.7909501363920386</v>
      </c>
      <c r="BV514" s="7">
        <f t="shared" si="46"/>
        <v>0.73394343291778597</v>
      </c>
      <c r="BW514" s="5">
        <v>0.73309210365596122</v>
      </c>
      <c r="BX514" s="5">
        <f>NonZeroMin!$C$19</f>
        <v>9.4033807947367773E-4</v>
      </c>
      <c r="BY514" s="8">
        <f>(Table1[[#This Row],[seagrass.sd.ssp370.2100]]/Table1[[#This Row],[seagrass.mn.ssp370.2100]])^-1</f>
        <v>779.60482475226843</v>
      </c>
      <c r="BZ514" s="8">
        <f>Table1[[#This Row],[seagrass.imp.ssp370.2100]]*Table1[[#This Row],[seagrass.mn.ssp370.2100]]</f>
        <v>571.52214099797743</v>
      </c>
      <c r="CA514" s="5">
        <v>0.73711479069127206</v>
      </c>
      <c r="CB514" s="5">
        <f>NonZeroMin!$C$20</f>
        <v>8.8537505761509139E-4</v>
      </c>
      <c r="CC514" s="8">
        <f>(Table1[[#This Row],[corals.sd.ssp370.2100]]/Table1[[#This Row],[corals.mn.ssp370.2100]])^-1</f>
        <v>832.54524097032549</v>
      </c>
      <c r="CD514" s="8">
        <f>Table1[[#This Row],[corals.weights.ssp370.2100]]*Table1[[#This Row],[corals.mn.ssp370.2100]]</f>
        <v>613.68141103885614</v>
      </c>
      <c r="CE514" s="5">
        <v>0.42497541376836029</v>
      </c>
      <c r="CF514" s="5">
        <v>7.3163960264735442E-2</v>
      </c>
      <c r="CG514" s="12">
        <f>(Table1[[#This Row],[mangrove.sd.ssp370.2100]]/Table1[[#This Row],[mangrove.mn.ssp370.2100]])^-1</f>
        <v>5.8085348610249534</v>
      </c>
      <c r="CH514" s="17">
        <f>Table1[[#This Row],[mangrove.weights.ssp370.2100]]*Table1[[#This Row],[mangrove.mn.ssp370.2100]]</f>
        <v>2.4684845059520248</v>
      </c>
      <c r="CI514" s="9">
        <f t="shared" si="47"/>
        <v>0.73405588753283091</v>
      </c>
      <c r="CJ514" s="5"/>
      <c r="CL514" s="5"/>
      <c r="CM514" s="5"/>
      <c r="CP514" s="5"/>
      <c r="CT514" s="5"/>
    </row>
    <row r="515" spans="1:98" x14ac:dyDescent="0.25">
      <c r="A515" s="5" t="s">
        <v>558</v>
      </c>
      <c r="B515" s="5">
        <v>40.83934</v>
      </c>
      <c r="C515" s="5">
        <v>-13.071102</v>
      </c>
      <c r="E515" s="5">
        <v>0</v>
      </c>
      <c r="G515" s="5">
        <v>0</v>
      </c>
      <c r="I515" s="5">
        <v>0</v>
      </c>
      <c r="L515" s="6" t="str">
        <f>IF(Table1[[#This Row],[seagrass.mn.ssp126.2050]]="","",(Table1[[#This Row],[seagrass.sd.ssp126.2050]]/Table1[[#This Row],[seagrass.mn.ssp126.2050]])^-1)</f>
        <v/>
      </c>
      <c r="M515" s="6" t="str">
        <f>IF(Table1[[#This Row],[seagrass.weights.ssp126.2050]]="","",Table1[[#This Row],[seagrass.weights.ssp126.2050]]*Table1[[#This Row],[seagrass.mn.ssp126.2050]])</f>
        <v/>
      </c>
      <c r="P515" s="6" t="str">
        <f>IF(Table1[[#This Row],[corals.mn.ssp126.2050]]="","",(Table1[[#This Row],[corals.sd.ssp126.2050]]/Table1[[#This Row],[corals.mn.ssp126.2050]])^-1)</f>
        <v/>
      </c>
      <c r="Q515" s="6" t="str">
        <f>IF(Table1[[#This Row],[coral.weights.ssp126.2050]]="","",Table1[[#This Row],[coral.weights.ssp126.2050]]*Table1[[#This Row],[corals.mn.ssp126.2050]])</f>
        <v/>
      </c>
      <c r="T515" s="6" t="str">
        <f>IF(Table1[[#This Row],[mangrove.mn.ssp126.2050]]="","",(Table1[[#This Row],[mangrove.sd.ssp126.2050]]/Table1[[#This Row],[mangrove.mn.ssp126.2050]])^-1)</f>
        <v/>
      </c>
      <c r="U515" s="6" t="str">
        <f>IF(Table1[[#This Row],[mangrove.weights.ssp126.2050]]="","",Table1[[#This Row],[mangrove.weights.ssp126.2050]]*Table1[[#This Row],[mangrove.mn.ssp126.2050]])</f>
        <v/>
      </c>
      <c r="V515" s="7" t="e">
        <f t="shared" si="48"/>
        <v>#DIV/0!</v>
      </c>
      <c r="Y515" s="6" t="str">
        <f>IF(Table1[[#This Row],[seagrass.mn.ssp126.2100]]="", "", (Table1[[#This Row],[seagrass.sd.ssp126.2100]]/Table1[[#This Row],[seagrass.mn.ssp126.2100]])^-1)</f>
        <v/>
      </c>
      <c r="Z515" s="6" t="str">
        <f>IF(Table1[[#This Row],[seagrass.weights.ssp126.2100]]="","", Table1[[#This Row],[seagrass.weights.ssp126.2100]]*Table1[[#This Row],[seagrass.mn.ssp126.2100]])</f>
        <v/>
      </c>
      <c r="AC515" s="6" t="str">
        <f>IF(Table1[[#This Row],[corals.mn.ssp126.2100]]="","",(Table1[[#This Row],[corals.sd.ssp126.2100]]/Table1[[#This Row],[corals.mn.ssp126.2100]])^-1)</f>
        <v/>
      </c>
      <c r="AD515" s="6" t="str">
        <f>IF( Table1[[#This Row],[Coral.weights.ssp126.2100]]="","", Table1[[#This Row],[Coral.weights.ssp126.2100]]*Table1[[#This Row],[corals.mn.ssp126.2100]])</f>
        <v/>
      </c>
      <c r="AG515" s="8" t="str">
        <f>IF(Table1[[#This Row],[mangrove.mn.ssp126.2100]]="","",(Table1[[#This Row],[mangrove.sd.ssp126.2100]]/Table1[[#This Row],[mangrove.mn.ssp126.2100]])^-1)</f>
        <v/>
      </c>
      <c r="AH515" s="6" t="str">
        <f>IF(Table1[[#This Row],[mangrove.weights.ssp126.2100]]="","",Table1[[#This Row],[mangrove.weights.ssp126.2100]]*Table1[[#This Row],[mangrove.mn.ssp126.2100]])</f>
        <v/>
      </c>
      <c r="AI515" s="7" t="e">
        <f t="shared" si="49"/>
        <v>#DIV/0!</v>
      </c>
      <c r="AL515" s="6" t="str">
        <f>IF(Table1[[#This Row],[seagrass.mn.ssp245.2050]]="","",(Table1[[#This Row],[seagrass.sd.ssp245.2050]]/Table1[[#This Row],[seagrass.mn.ssp245.2050]])^-1)</f>
        <v/>
      </c>
      <c r="AM515" s="6" t="str">
        <f>IF(Table1[[#This Row],[seagrass.weights.ssp245.2050]]="","",Table1[[#This Row],[seagrass.weights.ssp245.2050]]*Table1[[#This Row],[seagrass.mn.ssp245.2050]])</f>
        <v/>
      </c>
      <c r="AS515" s="5"/>
      <c r="AT515" s="8"/>
      <c r="AU515" s="8"/>
      <c r="AV515" s="7" t="e">
        <f t="shared" ref="AV515:AV578" si="50">SUM(AU515,AQ515,AM515)/SUM(AT515,AP515,AL515)</f>
        <v>#DIV/0!</v>
      </c>
      <c r="AX515" s="5"/>
      <c r="AY515" s="6"/>
      <c r="AZ515" s="6"/>
      <c r="BB515" s="5"/>
      <c r="BC515" s="8"/>
      <c r="BD515" s="8"/>
      <c r="BE515" s="5"/>
      <c r="BF515" s="5"/>
      <c r="BG515" s="6"/>
      <c r="BH515" s="6"/>
      <c r="BI515" s="7" t="e">
        <f t="shared" ref="BI515:BI578" si="51">SUM(BH515,BD515,AZ515)/SUM(BG515,BC515,AY515)</f>
        <v>#DIV/0!</v>
      </c>
      <c r="BK515" s="5"/>
      <c r="BL515" s="6"/>
      <c r="BM515" s="6"/>
      <c r="BO515" s="5"/>
      <c r="BP515" s="6"/>
      <c r="BQ515" s="6"/>
      <c r="BR515" s="5"/>
      <c r="BS515" s="5"/>
      <c r="BT515" s="6"/>
      <c r="BU515" s="6"/>
      <c r="BV515" s="7" t="e">
        <f t="shared" ref="BV515:BV578" si="52">SUM(BU515,BQ515,BM515)/SUM(BT515,BP515,BL515)</f>
        <v>#DIV/0!</v>
      </c>
      <c r="BX515" s="5"/>
      <c r="BY515" s="8"/>
      <c r="BZ515" s="8"/>
      <c r="CA515" s="5"/>
      <c r="CB515" s="5"/>
      <c r="CC515" s="8"/>
      <c r="CD515" s="8"/>
      <c r="CE515" s="5"/>
      <c r="CF515" s="5"/>
      <c r="CG515" s="12"/>
      <c r="CH515" s="17"/>
      <c r="CI515" s="9" t="e">
        <f t="shared" ref="CI515:CI578" si="53">SUM(CH515,CD515,BZ515)/SUM(CG515,CC515,BY515)</f>
        <v>#DIV/0!</v>
      </c>
      <c r="CJ515" s="5"/>
      <c r="CL515" s="5"/>
      <c r="CM515" s="5"/>
      <c r="CP515" s="5"/>
      <c r="CT515" s="5"/>
    </row>
    <row r="516" spans="1:98" x14ac:dyDescent="0.25">
      <c r="A516" s="5" t="s">
        <v>559</v>
      </c>
      <c r="B516" s="5">
        <v>45.08934</v>
      </c>
      <c r="C516" s="5">
        <v>-13.321102</v>
      </c>
      <c r="E516" s="5">
        <v>0</v>
      </c>
      <c r="G516" s="5">
        <v>0</v>
      </c>
      <c r="I516" s="5">
        <v>0</v>
      </c>
      <c r="L516" s="6" t="str">
        <f>IF(Table1[[#This Row],[seagrass.mn.ssp126.2050]]="","",(Table1[[#This Row],[seagrass.sd.ssp126.2050]]/Table1[[#This Row],[seagrass.mn.ssp126.2050]])^-1)</f>
        <v/>
      </c>
      <c r="M516" s="6" t="str">
        <f>IF(Table1[[#This Row],[seagrass.weights.ssp126.2050]]="","",Table1[[#This Row],[seagrass.weights.ssp126.2050]]*Table1[[#This Row],[seagrass.mn.ssp126.2050]])</f>
        <v/>
      </c>
      <c r="P516" s="6" t="str">
        <f>IF(Table1[[#This Row],[corals.mn.ssp126.2050]]="","",(Table1[[#This Row],[corals.sd.ssp126.2050]]/Table1[[#This Row],[corals.mn.ssp126.2050]])^-1)</f>
        <v/>
      </c>
      <c r="Q516" s="6" t="str">
        <f>IF(Table1[[#This Row],[coral.weights.ssp126.2050]]="","",Table1[[#This Row],[coral.weights.ssp126.2050]]*Table1[[#This Row],[corals.mn.ssp126.2050]])</f>
        <v/>
      </c>
      <c r="T516" s="6" t="str">
        <f>IF(Table1[[#This Row],[mangrove.mn.ssp126.2050]]="","",(Table1[[#This Row],[mangrove.sd.ssp126.2050]]/Table1[[#This Row],[mangrove.mn.ssp126.2050]])^-1)</f>
        <v/>
      </c>
      <c r="U516" s="6" t="str">
        <f>IF(Table1[[#This Row],[mangrove.weights.ssp126.2050]]="","",Table1[[#This Row],[mangrove.weights.ssp126.2050]]*Table1[[#This Row],[mangrove.mn.ssp126.2050]])</f>
        <v/>
      </c>
      <c r="V516" s="7" t="e">
        <f t="shared" si="48"/>
        <v>#DIV/0!</v>
      </c>
      <c r="Y516" s="6" t="str">
        <f>IF(Table1[[#This Row],[seagrass.mn.ssp126.2100]]="", "", (Table1[[#This Row],[seagrass.sd.ssp126.2100]]/Table1[[#This Row],[seagrass.mn.ssp126.2100]])^-1)</f>
        <v/>
      </c>
      <c r="Z516" s="6" t="str">
        <f>IF(Table1[[#This Row],[seagrass.weights.ssp126.2100]]="","", Table1[[#This Row],[seagrass.weights.ssp126.2100]]*Table1[[#This Row],[seagrass.mn.ssp126.2100]])</f>
        <v/>
      </c>
      <c r="AC516" s="6" t="str">
        <f>IF(Table1[[#This Row],[corals.mn.ssp126.2100]]="","",(Table1[[#This Row],[corals.sd.ssp126.2100]]/Table1[[#This Row],[corals.mn.ssp126.2100]])^-1)</f>
        <v/>
      </c>
      <c r="AD516" s="6" t="str">
        <f>IF( Table1[[#This Row],[Coral.weights.ssp126.2100]]="","", Table1[[#This Row],[Coral.weights.ssp126.2100]]*Table1[[#This Row],[corals.mn.ssp126.2100]])</f>
        <v/>
      </c>
      <c r="AG516" s="8" t="str">
        <f>IF(Table1[[#This Row],[mangrove.mn.ssp126.2100]]="","",(Table1[[#This Row],[mangrove.sd.ssp126.2100]]/Table1[[#This Row],[mangrove.mn.ssp126.2100]])^-1)</f>
        <v/>
      </c>
      <c r="AH516" s="6" t="str">
        <f>IF(Table1[[#This Row],[mangrove.weights.ssp126.2100]]="","",Table1[[#This Row],[mangrove.weights.ssp126.2100]]*Table1[[#This Row],[mangrove.mn.ssp126.2100]])</f>
        <v/>
      </c>
      <c r="AI516" s="7" t="e">
        <f t="shared" si="49"/>
        <v>#DIV/0!</v>
      </c>
      <c r="AL516" s="6" t="str">
        <f>IF(Table1[[#This Row],[seagrass.mn.ssp245.2050]]="","",(Table1[[#This Row],[seagrass.sd.ssp245.2050]]/Table1[[#This Row],[seagrass.mn.ssp245.2050]])^-1)</f>
        <v/>
      </c>
      <c r="AM516" s="6" t="str">
        <f>IF(Table1[[#This Row],[seagrass.weights.ssp245.2050]]="","",Table1[[#This Row],[seagrass.weights.ssp245.2050]]*Table1[[#This Row],[seagrass.mn.ssp245.2050]])</f>
        <v/>
      </c>
      <c r="AS516" s="5"/>
      <c r="AT516" s="8"/>
      <c r="AU516" s="8"/>
      <c r="AV516" s="7" t="e">
        <f t="shared" si="50"/>
        <v>#DIV/0!</v>
      </c>
      <c r="AX516" s="5"/>
      <c r="AY516" s="6"/>
      <c r="AZ516" s="6"/>
      <c r="BB516" s="5"/>
      <c r="BC516" s="8"/>
      <c r="BD516" s="8"/>
      <c r="BE516" s="5"/>
      <c r="BF516" s="5"/>
      <c r="BG516" s="6"/>
      <c r="BH516" s="6"/>
      <c r="BI516" s="7" t="e">
        <f t="shared" si="51"/>
        <v>#DIV/0!</v>
      </c>
      <c r="BK516" s="5"/>
      <c r="BL516" s="6"/>
      <c r="BM516" s="6"/>
      <c r="BO516" s="5"/>
      <c r="BP516" s="6"/>
      <c r="BQ516" s="6"/>
      <c r="BR516" s="5"/>
      <c r="BS516" s="5"/>
      <c r="BT516" s="6"/>
      <c r="BU516" s="6"/>
      <c r="BV516" s="7" t="e">
        <f t="shared" si="52"/>
        <v>#DIV/0!</v>
      </c>
      <c r="BX516" s="5"/>
      <c r="BY516" s="8"/>
      <c r="BZ516" s="8"/>
      <c r="CA516" s="5"/>
      <c r="CB516" s="5"/>
      <c r="CC516" s="8"/>
      <c r="CD516" s="8"/>
      <c r="CE516" s="5"/>
      <c r="CF516" s="5"/>
      <c r="CG516" s="12"/>
      <c r="CH516" s="17"/>
      <c r="CI516" s="9" t="e">
        <f t="shared" si="53"/>
        <v>#DIV/0!</v>
      </c>
      <c r="CJ516" s="5"/>
      <c r="CL516" s="5"/>
      <c r="CM516" s="5"/>
      <c r="CP516" s="5"/>
      <c r="CT516" s="5"/>
    </row>
    <row r="517" spans="1:98" x14ac:dyDescent="0.25">
      <c r="A517" s="5" t="s">
        <v>560</v>
      </c>
      <c r="B517" s="5">
        <v>45.33934</v>
      </c>
      <c r="C517" s="5">
        <v>-13.321102</v>
      </c>
      <c r="E517" s="5">
        <v>0</v>
      </c>
      <c r="G517" s="5">
        <v>0</v>
      </c>
      <c r="I517" s="5">
        <v>0</v>
      </c>
      <c r="L517" s="6" t="str">
        <f>IF(Table1[[#This Row],[seagrass.mn.ssp126.2050]]="","",(Table1[[#This Row],[seagrass.sd.ssp126.2050]]/Table1[[#This Row],[seagrass.mn.ssp126.2050]])^-1)</f>
        <v/>
      </c>
      <c r="M517" s="6" t="str">
        <f>IF(Table1[[#This Row],[seagrass.weights.ssp126.2050]]="","",Table1[[#This Row],[seagrass.weights.ssp126.2050]]*Table1[[#This Row],[seagrass.mn.ssp126.2050]])</f>
        <v/>
      </c>
      <c r="P517" s="6" t="str">
        <f>IF(Table1[[#This Row],[corals.mn.ssp126.2050]]="","",(Table1[[#This Row],[corals.sd.ssp126.2050]]/Table1[[#This Row],[corals.mn.ssp126.2050]])^-1)</f>
        <v/>
      </c>
      <c r="Q517" s="6" t="str">
        <f>IF(Table1[[#This Row],[coral.weights.ssp126.2050]]="","",Table1[[#This Row],[coral.weights.ssp126.2050]]*Table1[[#This Row],[corals.mn.ssp126.2050]])</f>
        <v/>
      </c>
      <c r="T517" s="6" t="str">
        <f>IF(Table1[[#This Row],[mangrove.mn.ssp126.2050]]="","",(Table1[[#This Row],[mangrove.sd.ssp126.2050]]/Table1[[#This Row],[mangrove.mn.ssp126.2050]])^-1)</f>
        <v/>
      </c>
      <c r="U517" s="6" t="str">
        <f>IF(Table1[[#This Row],[mangrove.weights.ssp126.2050]]="","",Table1[[#This Row],[mangrove.weights.ssp126.2050]]*Table1[[#This Row],[mangrove.mn.ssp126.2050]])</f>
        <v/>
      </c>
      <c r="V517" s="7" t="e">
        <f t="shared" si="48"/>
        <v>#DIV/0!</v>
      </c>
      <c r="Y517" s="6" t="str">
        <f>IF(Table1[[#This Row],[seagrass.mn.ssp126.2100]]="", "", (Table1[[#This Row],[seagrass.sd.ssp126.2100]]/Table1[[#This Row],[seagrass.mn.ssp126.2100]])^-1)</f>
        <v/>
      </c>
      <c r="Z517" s="6" t="str">
        <f>IF(Table1[[#This Row],[seagrass.weights.ssp126.2100]]="","", Table1[[#This Row],[seagrass.weights.ssp126.2100]]*Table1[[#This Row],[seagrass.mn.ssp126.2100]])</f>
        <v/>
      </c>
      <c r="AC517" s="6" t="str">
        <f>IF(Table1[[#This Row],[corals.mn.ssp126.2100]]="","",(Table1[[#This Row],[corals.sd.ssp126.2100]]/Table1[[#This Row],[corals.mn.ssp126.2100]])^-1)</f>
        <v/>
      </c>
      <c r="AD517" s="6" t="str">
        <f>IF( Table1[[#This Row],[Coral.weights.ssp126.2100]]="","", Table1[[#This Row],[Coral.weights.ssp126.2100]]*Table1[[#This Row],[corals.mn.ssp126.2100]])</f>
        <v/>
      </c>
      <c r="AG517" s="8" t="str">
        <f>IF(Table1[[#This Row],[mangrove.mn.ssp126.2100]]="","",(Table1[[#This Row],[mangrove.sd.ssp126.2100]]/Table1[[#This Row],[mangrove.mn.ssp126.2100]])^-1)</f>
        <v/>
      </c>
      <c r="AH517" s="6" t="str">
        <f>IF(Table1[[#This Row],[mangrove.weights.ssp126.2100]]="","",Table1[[#This Row],[mangrove.weights.ssp126.2100]]*Table1[[#This Row],[mangrove.mn.ssp126.2100]])</f>
        <v/>
      </c>
      <c r="AI517" s="7" t="e">
        <f t="shared" si="49"/>
        <v>#DIV/0!</v>
      </c>
      <c r="AL517" s="6" t="str">
        <f>IF(Table1[[#This Row],[seagrass.mn.ssp245.2050]]="","",(Table1[[#This Row],[seagrass.sd.ssp245.2050]]/Table1[[#This Row],[seagrass.mn.ssp245.2050]])^-1)</f>
        <v/>
      </c>
      <c r="AM517" s="6" t="str">
        <f>IF(Table1[[#This Row],[seagrass.weights.ssp245.2050]]="","",Table1[[#This Row],[seagrass.weights.ssp245.2050]]*Table1[[#This Row],[seagrass.mn.ssp245.2050]])</f>
        <v/>
      </c>
      <c r="AS517" s="5"/>
      <c r="AT517" s="8"/>
      <c r="AU517" s="8"/>
      <c r="AV517" s="7" t="e">
        <f t="shared" si="50"/>
        <v>#DIV/0!</v>
      </c>
      <c r="AX517" s="5"/>
      <c r="AY517" s="6"/>
      <c r="AZ517" s="6"/>
      <c r="BB517" s="5"/>
      <c r="BC517" s="8"/>
      <c r="BD517" s="8"/>
      <c r="BE517" s="5"/>
      <c r="BF517" s="5"/>
      <c r="BG517" s="6"/>
      <c r="BH517" s="6"/>
      <c r="BI517" s="7" t="e">
        <f t="shared" si="51"/>
        <v>#DIV/0!</v>
      </c>
      <c r="BK517" s="5"/>
      <c r="BL517" s="6"/>
      <c r="BM517" s="6"/>
      <c r="BO517" s="5"/>
      <c r="BP517" s="6"/>
      <c r="BQ517" s="6"/>
      <c r="BR517" s="5"/>
      <c r="BS517" s="5"/>
      <c r="BT517" s="6"/>
      <c r="BU517" s="6"/>
      <c r="BV517" s="7" t="e">
        <f t="shared" si="52"/>
        <v>#DIV/0!</v>
      </c>
      <c r="BX517" s="5"/>
      <c r="BY517" s="8"/>
      <c r="BZ517" s="8"/>
      <c r="CA517" s="5"/>
      <c r="CB517" s="5"/>
      <c r="CC517" s="8"/>
      <c r="CD517" s="8"/>
      <c r="CE517" s="5"/>
      <c r="CF517" s="5"/>
      <c r="CG517" s="12"/>
      <c r="CH517" s="17"/>
      <c r="CI517" s="9" t="e">
        <f t="shared" si="53"/>
        <v>#DIV/0!</v>
      </c>
      <c r="CJ517" s="5"/>
      <c r="CL517" s="5"/>
      <c r="CM517" s="5"/>
      <c r="CP517" s="5"/>
      <c r="CT517" s="5"/>
    </row>
    <row r="518" spans="1:98" x14ac:dyDescent="0.25">
      <c r="A518" s="5" t="s">
        <v>561</v>
      </c>
      <c r="B518" s="5">
        <v>47.83934</v>
      </c>
      <c r="C518" s="5">
        <v>-13.321102</v>
      </c>
      <c r="E518" s="5">
        <v>0</v>
      </c>
      <c r="G518" s="5">
        <v>0</v>
      </c>
      <c r="I518" s="5">
        <v>0</v>
      </c>
      <c r="L518" s="6" t="str">
        <f>IF(Table1[[#This Row],[seagrass.mn.ssp126.2050]]="","",(Table1[[#This Row],[seagrass.sd.ssp126.2050]]/Table1[[#This Row],[seagrass.mn.ssp126.2050]])^-1)</f>
        <v/>
      </c>
      <c r="M518" s="6" t="str">
        <f>IF(Table1[[#This Row],[seagrass.weights.ssp126.2050]]="","",Table1[[#This Row],[seagrass.weights.ssp126.2050]]*Table1[[#This Row],[seagrass.mn.ssp126.2050]])</f>
        <v/>
      </c>
      <c r="P518" s="6" t="str">
        <f>IF(Table1[[#This Row],[corals.mn.ssp126.2050]]="","",(Table1[[#This Row],[corals.sd.ssp126.2050]]/Table1[[#This Row],[corals.mn.ssp126.2050]])^-1)</f>
        <v/>
      </c>
      <c r="Q518" s="6" t="str">
        <f>IF(Table1[[#This Row],[coral.weights.ssp126.2050]]="","",Table1[[#This Row],[coral.weights.ssp126.2050]]*Table1[[#This Row],[corals.mn.ssp126.2050]])</f>
        <v/>
      </c>
      <c r="T518" s="6" t="str">
        <f>IF(Table1[[#This Row],[mangrove.mn.ssp126.2050]]="","",(Table1[[#This Row],[mangrove.sd.ssp126.2050]]/Table1[[#This Row],[mangrove.mn.ssp126.2050]])^-1)</f>
        <v/>
      </c>
      <c r="U518" s="6" t="str">
        <f>IF(Table1[[#This Row],[mangrove.weights.ssp126.2050]]="","",Table1[[#This Row],[mangrove.weights.ssp126.2050]]*Table1[[#This Row],[mangrove.mn.ssp126.2050]])</f>
        <v/>
      </c>
      <c r="V518" s="7" t="e">
        <f t="shared" si="48"/>
        <v>#DIV/0!</v>
      </c>
      <c r="Y518" s="6" t="str">
        <f>IF(Table1[[#This Row],[seagrass.mn.ssp126.2100]]="", "", (Table1[[#This Row],[seagrass.sd.ssp126.2100]]/Table1[[#This Row],[seagrass.mn.ssp126.2100]])^-1)</f>
        <v/>
      </c>
      <c r="Z518" s="6" t="str">
        <f>IF(Table1[[#This Row],[seagrass.weights.ssp126.2100]]="","", Table1[[#This Row],[seagrass.weights.ssp126.2100]]*Table1[[#This Row],[seagrass.mn.ssp126.2100]])</f>
        <v/>
      </c>
      <c r="AC518" s="6" t="str">
        <f>IF(Table1[[#This Row],[corals.mn.ssp126.2100]]="","",(Table1[[#This Row],[corals.sd.ssp126.2100]]/Table1[[#This Row],[corals.mn.ssp126.2100]])^-1)</f>
        <v/>
      </c>
      <c r="AD518" s="6" t="str">
        <f>IF( Table1[[#This Row],[Coral.weights.ssp126.2100]]="","", Table1[[#This Row],[Coral.weights.ssp126.2100]]*Table1[[#This Row],[corals.mn.ssp126.2100]])</f>
        <v/>
      </c>
      <c r="AG518" s="8" t="str">
        <f>IF(Table1[[#This Row],[mangrove.mn.ssp126.2100]]="","",(Table1[[#This Row],[mangrove.sd.ssp126.2100]]/Table1[[#This Row],[mangrove.mn.ssp126.2100]])^-1)</f>
        <v/>
      </c>
      <c r="AH518" s="6" t="str">
        <f>IF(Table1[[#This Row],[mangrove.weights.ssp126.2100]]="","",Table1[[#This Row],[mangrove.weights.ssp126.2100]]*Table1[[#This Row],[mangrove.mn.ssp126.2100]])</f>
        <v/>
      </c>
      <c r="AI518" s="7" t="e">
        <f t="shared" si="49"/>
        <v>#DIV/0!</v>
      </c>
      <c r="AL518" s="6" t="str">
        <f>IF(Table1[[#This Row],[seagrass.mn.ssp245.2050]]="","",(Table1[[#This Row],[seagrass.sd.ssp245.2050]]/Table1[[#This Row],[seagrass.mn.ssp245.2050]])^-1)</f>
        <v/>
      </c>
      <c r="AM518" s="6" t="str">
        <f>IF(Table1[[#This Row],[seagrass.weights.ssp245.2050]]="","",Table1[[#This Row],[seagrass.weights.ssp245.2050]]*Table1[[#This Row],[seagrass.mn.ssp245.2050]])</f>
        <v/>
      </c>
      <c r="AS518" s="5"/>
      <c r="AT518" s="8"/>
      <c r="AU518" s="8"/>
      <c r="AV518" s="7" t="e">
        <f t="shared" si="50"/>
        <v>#DIV/0!</v>
      </c>
      <c r="AX518" s="5"/>
      <c r="AY518" s="6"/>
      <c r="AZ518" s="6"/>
      <c r="BB518" s="5"/>
      <c r="BC518" s="8"/>
      <c r="BD518" s="8"/>
      <c r="BE518" s="5"/>
      <c r="BF518" s="5"/>
      <c r="BG518" s="6"/>
      <c r="BH518" s="6"/>
      <c r="BI518" s="7" t="e">
        <f t="shared" si="51"/>
        <v>#DIV/0!</v>
      </c>
      <c r="BK518" s="5"/>
      <c r="BL518" s="6"/>
      <c r="BM518" s="6"/>
      <c r="BO518" s="5"/>
      <c r="BP518" s="6"/>
      <c r="BQ518" s="6"/>
      <c r="BR518" s="5"/>
      <c r="BS518" s="5"/>
      <c r="BT518" s="6"/>
      <c r="BU518" s="6"/>
      <c r="BV518" s="7" t="e">
        <f t="shared" si="52"/>
        <v>#DIV/0!</v>
      </c>
      <c r="BX518" s="5"/>
      <c r="BY518" s="8"/>
      <c r="BZ518" s="8"/>
      <c r="CA518" s="5"/>
      <c r="CB518" s="5"/>
      <c r="CC518" s="8"/>
      <c r="CD518" s="8"/>
      <c r="CE518" s="5"/>
      <c r="CF518" s="5"/>
      <c r="CG518" s="12"/>
      <c r="CH518" s="17"/>
      <c r="CI518" s="9" t="e">
        <f t="shared" si="53"/>
        <v>#DIV/0!</v>
      </c>
      <c r="CJ518" s="5"/>
      <c r="CL518" s="5"/>
      <c r="CM518" s="5"/>
      <c r="CP518" s="5"/>
      <c r="CT518" s="5"/>
    </row>
    <row r="519" spans="1:98" x14ac:dyDescent="0.25">
      <c r="A519" s="5" t="s">
        <v>562</v>
      </c>
      <c r="B519" s="5">
        <v>48.08934</v>
      </c>
      <c r="C519" s="5">
        <v>-13.321102</v>
      </c>
      <c r="D519" s="5">
        <v>11470000</v>
      </c>
      <c r="E519" s="5">
        <v>1</v>
      </c>
      <c r="F519" s="5">
        <v>8390000</v>
      </c>
      <c r="G519" s="5">
        <v>1</v>
      </c>
      <c r="H519" s="5">
        <v>720000</v>
      </c>
      <c r="I519" s="5">
        <v>1</v>
      </c>
      <c r="J519" s="5">
        <v>0.55448952833182918</v>
      </c>
      <c r="K519" s="5">
        <v>3.5511082720751673E-2</v>
      </c>
      <c r="L519" s="6">
        <f>IF(Table1[[#This Row],[seagrass.mn.ssp126.2050]]="","",(Table1[[#This Row],[seagrass.sd.ssp126.2050]]/Table1[[#This Row],[seagrass.mn.ssp126.2050]])^-1)</f>
        <v>15.614548638017201</v>
      </c>
      <c r="M519" s="6">
        <f>IF(Table1[[#This Row],[seagrass.weights.ssp126.2050]]="","",Table1[[#This Row],[seagrass.weights.ssp126.2050]]*Table1[[#This Row],[seagrass.mn.ssp126.2050]])</f>
        <v>8.6581037094085627</v>
      </c>
      <c r="N519" s="5">
        <v>0.58996470761927422</v>
      </c>
      <c r="O519" s="5">
        <v>3.2141210173806563E-2</v>
      </c>
      <c r="P519" s="6">
        <f>IF(Table1[[#This Row],[corals.mn.ssp126.2050]]="","",(Table1[[#This Row],[corals.sd.ssp126.2050]]/Table1[[#This Row],[corals.mn.ssp126.2050]])^-1)</f>
        <v>18.355398083301331</v>
      </c>
      <c r="Q519" s="6">
        <f>IF(Table1[[#This Row],[coral.weights.ssp126.2050]]="","",Table1[[#This Row],[coral.weights.ssp126.2050]]*Table1[[#This Row],[corals.mn.ssp126.2050]])</f>
        <v>10.829037063450256</v>
      </c>
      <c r="R519" s="5">
        <v>0.56168372622441642</v>
      </c>
      <c r="S519" s="5">
        <v>0.1355627161580405</v>
      </c>
      <c r="T519" s="6">
        <f>IF(Table1[[#This Row],[mangrove.mn.ssp126.2050]]="","",(Table1[[#This Row],[mangrove.sd.ssp126.2050]]/Table1[[#This Row],[mangrove.mn.ssp126.2050]])^-1)</f>
        <v>4.1433496033643893</v>
      </c>
      <c r="U519" s="6">
        <f>IF(Table1[[#This Row],[mangrove.weights.ssp126.2050]]="","",Table1[[#This Row],[mangrove.weights.ssp126.2050]]*Table1[[#This Row],[mangrove.mn.ssp126.2050]])</f>
        <v>2.3272520442681679</v>
      </c>
      <c r="V519" s="7">
        <f t="shared" si="48"/>
        <v>0.57235649814418066</v>
      </c>
      <c r="W519" s="5">
        <v>0.5511945196690855</v>
      </c>
      <c r="X519" s="5">
        <v>4.2244993850096092E-2</v>
      </c>
      <c r="Y519" s="6">
        <f>IF(Table1[[#This Row],[seagrass.mn.ssp126.2100]]="", "", (Table1[[#This Row],[seagrass.sd.ssp126.2100]]/Table1[[#This Row],[seagrass.mn.ssp126.2100]])^-1)</f>
        <v>13.047570124520961</v>
      </c>
      <c r="Z519" s="6">
        <f>IF(Table1[[#This Row],[seagrass.weights.ssp126.2100]]="","", Table1[[#This Row],[seagrass.weights.ssp126.2100]]*Table1[[#This Row],[seagrass.mn.ssp126.2100]])</f>
        <v>7.1917491476340416</v>
      </c>
      <c r="AA519" s="5">
        <v>0.58796018332617139</v>
      </c>
      <c r="AB519" s="5">
        <v>3.4976035615218913E-2</v>
      </c>
      <c r="AC519" s="6">
        <f>IF(Table1[[#This Row],[corals.mn.ssp126.2100]]="","",(Table1[[#This Row],[corals.sd.ssp126.2100]]/Table1[[#This Row],[corals.mn.ssp126.2100]])^-1)</f>
        <v>16.81037238738217</v>
      </c>
      <c r="AD519" s="6">
        <f>IF( Table1[[#This Row],[Coral.weights.ssp126.2100]]="","", Table1[[#This Row],[Coral.weights.ssp126.2100]]*Table1[[#This Row],[corals.mn.ssp126.2100]])</f>
        <v>9.8838296306664297</v>
      </c>
      <c r="AE519" s="5">
        <v>0.56505156142302293</v>
      </c>
      <c r="AF519" s="5">
        <v>0.13669712246399171</v>
      </c>
      <c r="AG519" s="8">
        <f>IF(Table1[[#This Row],[mangrove.mn.ssp126.2100]]="","",(Table1[[#This Row],[mangrove.sd.ssp126.2100]]/Table1[[#This Row],[mangrove.mn.ssp126.2100]])^-1)</f>
        <v>4.1336024580317474</v>
      </c>
      <c r="AH519" s="6">
        <f>IF(Table1[[#This Row],[mangrove.weights.ssp126.2100]]="","",Table1[[#This Row],[mangrove.weights.ssp126.2100]]*Table1[[#This Row],[mangrove.mn.ssp126.2100]])</f>
        <v>2.3356985232128844</v>
      </c>
      <c r="AI519" s="7">
        <f t="shared" si="49"/>
        <v>0.57106193080315715</v>
      </c>
      <c r="AJ519" s="5">
        <v>0.50599114959132641</v>
      </c>
      <c r="AK519" s="5">
        <v>1.223361214670546E-2</v>
      </c>
      <c r="AL519" s="6">
        <f>IF(Table1[[#This Row],[seagrass.mn.ssp245.2050]]="","",(Table1[[#This Row],[seagrass.sd.ssp245.2050]]/Table1[[#This Row],[seagrass.mn.ssp245.2050]])^-1)</f>
        <v>41.360731689339275</v>
      </c>
      <c r="AM519" s="6">
        <f>IF(Table1[[#This Row],[seagrass.weights.ssp245.2050]]="","",Table1[[#This Row],[seagrass.weights.ssp245.2050]]*Table1[[#This Row],[seagrass.mn.ssp245.2050]])</f>
        <v>20.928164175427185</v>
      </c>
      <c r="AN519" s="5">
        <v>0.53786478229187096</v>
      </c>
      <c r="AO519" s="5">
        <v>1.176606635613864E-2</v>
      </c>
      <c r="AP519" s="6">
        <f>(Table1[[#This Row],[corals.sd.ssp245.2050]]/Table1[[#This Row],[corals.mn.ssp245.2050]])^-1</f>
        <v>45.713220205600322</v>
      </c>
      <c r="AQ519" s="6">
        <f>Table1[[#This Row],[coral.weights.ssp245.2050]]*Table1[[#This Row],[corals.mn.ssp245.2050]]</f>
        <v>24.587531233745572</v>
      </c>
      <c r="AR519" s="5">
        <v>0.55917726897517595</v>
      </c>
      <c r="AS519" s="5">
        <v>0.13633668381191641</v>
      </c>
      <c r="AT519" s="8">
        <f>(Table1[[#This Row],[mangrove.sd.ssp245.2050]]/Table1[[#This Row],[mangrove.mn.ssp245.2050]])^-1</f>
        <v>4.1014439646088965</v>
      </c>
      <c r="AU519" s="8">
        <f>Table1[[#This Row],[mangrove.mn.ssp245.2050]]*Table1[[#This Row],[mangrove.weights.ssp245.2050]]</f>
        <v>2.293434234984721</v>
      </c>
      <c r="AV519" s="7">
        <f t="shared" si="50"/>
        <v>0.52436437696201776</v>
      </c>
      <c r="AW519" s="5">
        <v>0.48664829523030362</v>
      </c>
      <c r="AX519" s="5">
        <v>2.0762535026183231E-2</v>
      </c>
      <c r="AY519" s="6">
        <f>(Table1[[#This Row],[seagrass.sd.ssp245.2100]]/Table1[[#This Row],[seagrass.mn.ssp245.2100]])^-1</f>
        <v>23.438770584449387</v>
      </c>
      <c r="AZ519" s="6">
        <f>Table1[[#This Row],[seagrass.weights.ssp245.2100]]*Table1[[#This Row],[seagrass.mn.ssp245.2100]]</f>
        <v>11.406437747216481</v>
      </c>
      <c r="BA519" s="5">
        <v>0.52014423204875415</v>
      </c>
      <c r="BB519" s="5">
        <v>2.2292413893922291E-2</v>
      </c>
      <c r="BC519" s="8">
        <f>(Table1[[#This Row],[corals.sd.ssp245.2100]]/Table1[[#This Row],[corals.mn.ssp245.2100]])^-1</f>
        <v>23.33279090025168</v>
      </c>
      <c r="BD519" s="8">
        <f>Table1[[#This Row],[corals.weights.ssp245.2100]]*Table1[[#This Row],[corals.mn.ssp245.2100]]</f>
        <v>12.13641660436557</v>
      </c>
      <c r="BE519" s="5">
        <v>0.5619746062181753</v>
      </c>
      <c r="BF519" s="5">
        <v>0.1367671479569274</v>
      </c>
      <c r="BG519" s="6">
        <f>(Table1[[#This Row],[mangrove.sd.ssp245.2100]]/Table1[[#This Row],[mangrove.mn.ssp245.2100]])^-1</f>
        <v>4.108988266649825</v>
      </c>
      <c r="BH519" s="6">
        <f>Table1[[#This Row],[mangrove.weights.ssp245.2100]]*Table1[[#This Row],[mangrove.mn.ssp245.2100]]</f>
        <v>2.3091470631056379</v>
      </c>
      <c r="BI519" s="7">
        <f t="shared" si="51"/>
        <v>0.50809202221721894</v>
      </c>
      <c r="BJ519" s="5">
        <v>0.39932773058292392</v>
      </c>
      <c r="BK519" s="5">
        <v>2.193395196740017E-3</v>
      </c>
      <c r="BL519" s="6">
        <f>(Table1[[#This Row],[seagrass.sd.ssp370.2050]]/Table1[[#This Row],[seagrass.mn.ssp370.2050]])^-1</f>
        <v>182.05917983974513</v>
      </c>
      <c r="BM519" s="6">
        <f>Table1[[#This Row],[seagrass.mn.ssp370.2050]]*Table1[[#This Row],[seagrass.weights.ssp370.2050]]</f>
        <v>72.701279117193835</v>
      </c>
      <c r="BN519" s="5">
        <v>0.44007858722573101</v>
      </c>
      <c r="BO519" s="5">
        <v>4.6767739715487394E-3</v>
      </c>
      <c r="BP519" s="6">
        <f>(Table1[[#This Row],[corals.sd.ssp370.2050]]/Table1[[#This Row],[corals.mn.ssp370.2050]])^-1</f>
        <v>94.098750528239989</v>
      </c>
      <c r="BQ519" s="6">
        <f>Table1[[#This Row],[corals.weights.ssp370.2050]]*Table1[[#This Row],[corals.mn.ssp370.2050]]</f>
        <v>41.410845192174364</v>
      </c>
      <c r="BR519" s="5">
        <v>0.56459431434007068</v>
      </c>
      <c r="BS519" s="5">
        <v>0.138542708575354</v>
      </c>
      <c r="BT519" s="6">
        <f>(Table1[[#This Row],[mangrove.sd.ssp370.2050]]/Table1[[#This Row],[mangrove.mn.ssp370.2050]])^-1</f>
        <v>4.0752365833311632</v>
      </c>
      <c r="BU519" s="6">
        <f>Table1[[#This Row],[mangrove.weights.ssp370.2050]]*Table1[[#This Row],[mangrove.mn.ssp370.2050]]</f>
        <v>2.3008554045394303</v>
      </c>
      <c r="BV519" s="7">
        <f t="shared" si="52"/>
        <v>0.41541470975893291</v>
      </c>
      <c r="BW519" s="5">
        <v>0.39621071092698951</v>
      </c>
      <c r="BX519" s="5">
        <v>2.214736274866071E-3</v>
      </c>
      <c r="BY519" s="8">
        <f>(Table1[[#This Row],[seagrass.sd.ssp370.2100]]/Table1[[#This Row],[seagrass.mn.ssp370.2100]])^-1</f>
        <v>178.89746757814271</v>
      </c>
      <c r="BZ519" s="8">
        <f>Table1[[#This Row],[seagrass.imp.ssp370.2100]]*Table1[[#This Row],[seagrass.mn.ssp370.2100]]</f>
        <v>70.881092812173975</v>
      </c>
      <c r="CA519" s="5">
        <v>0.44074961930109779</v>
      </c>
      <c r="CB519" s="5">
        <f>NonZeroMin!$C$20</f>
        <v>8.8537505761509139E-4</v>
      </c>
      <c r="CC519" s="8">
        <f>(Table1[[#This Row],[corals.sd.ssp370.2100]]/Table1[[#This Row],[corals.mn.ssp370.2100]])^-1</f>
        <v>497.81119934452641</v>
      </c>
      <c r="CD519" s="8">
        <f>Table1[[#This Row],[corals.weights.ssp370.2100]]*Table1[[#This Row],[corals.mn.ssp370.2100]]</f>
        <v>219.41009659492292</v>
      </c>
      <c r="CE519" s="5">
        <v>0.56049923985014261</v>
      </c>
      <c r="CF519" s="5">
        <v>0.13595506658446549</v>
      </c>
      <c r="CG519" s="12">
        <f>(Table1[[#This Row],[mangrove.sd.ssp370.2100]]/Table1[[#This Row],[mangrove.mn.ssp370.2100]])^-1</f>
        <v>4.122680043718109</v>
      </c>
      <c r="CH519" s="17">
        <f>Table1[[#This Row],[mangrove.weights.ssp370.2100]]*Table1[[#This Row],[mangrove.mn.ssp370.2100]]</f>
        <v>2.3107590306493528</v>
      </c>
      <c r="CI519" s="9">
        <f t="shared" si="53"/>
        <v>0.42977155758398433</v>
      </c>
      <c r="CJ519" s="5"/>
      <c r="CL519" s="5"/>
      <c r="CM519" s="5"/>
      <c r="CP519" s="5"/>
      <c r="CT519" s="5"/>
    </row>
    <row r="520" spans="1:98" x14ac:dyDescent="0.25">
      <c r="A520" s="5" t="s">
        <v>563</v>
      </c>
      <c r="B520" s="5">
        <v>48.33934</v>
      </c>
      <c r="C520" s="5">
        <v>-13.321102</v>
      </c>
      <c r="D520" s="5">
        <v>27080000</v>
      </c>
      <c r="E520" s="5">
        <v>1</v>
      </c>
      <c r="F520" s="5">
        <v>34820000</v>
      </c>
      <c r="G520" s="5">
        <v>1</v>
      </c>
      <c r="H520" s="5">
        <v>8140000</v>
      </c>
      <c r="I520" s="5">
        <v>1</v>
      </c>
      <c r="J520" s="5">
        <v>0.62324237860478093</v>
      </c>
      <c r="K520" s="5">
        <v>7.105762662896321E-3</v>
      </c>
      <c r="L520" s="6">
        <f>IF(Table1[[#This Row],[seagrass.mn.ssp126.2050]]="","",(Table1[[#This Row],[seagrass.sd.ssp126.2050]]/Table1[[#This Row],[seagrass.mn.ssp126.2050]])^-1)</f>
        <v>87.709427991329264</v>
      </c>
      <c r="M520" s="6">
        <f>IF(Table1[[#This Row],[seagrass.weights.ssp126.2050]]="","",Table1[[#This Row],[seagrass.weights.ssp126.2050]]*Table1[[#This Row],[seagrass.mn.ssp126.2050]])</f>
        <v>54.664232527380804</v>
      </c>
      <c r="N520" s="5">
        <v>0.63836709315141715</v>
      </c>
      <c r="O520" s="5">
        <v>1.1884275826711191E-2</v>
      </c>
      <c r="P520" s="6">
        <f>IF(Table1[[#This Row],[corals.mn.ssp126.2050]]="","",(Table1[[#This Row],[corals.sd.ssp126.2050]]/Table1[[#This Row],[corals.mn.ssp126.2050]])^-1)</f>
        <v>53.715270703884059</v>
      </c>
      <c r="Q520" s="6">
        <f>IF(Table1[[#This Row],[coral.weights.ssp126.2050]]="","",Table1[[#This Row],[coral.weights.ssp126.2050]]*Table1[[#This Row],[corals.mn.ssp126.2050]])</f>
        <v>34.290061217079945</v>
      </c>
      <c r="R520" s="5">
        <v>0.65317126606801168</v>
      </c>
      <c r="S520" s="5">
        <v>8.4670928995962916E-2</v>
      </c>
      <c r="T520" s="6">
        <f>IF(Table1[[#This Row],[mangrove.mn.ssp126.2050]]="","",(Table1[[#This Row],[mangrove.sd.ssp126.2050]]/Table1[[#This Row],[mangrove.mn.ssp126.2050]])^-1)</f>
        <v>7.7142328992180378</v>
      </c>
      <c r="U520" s="6">
        <f>IF(Table1[[#This Row],[mangrove.weights.ssp126.2050]]="","",Table1[[#This Row],[mangrove.weights.ssp126.2050]]*Table1[[#This Row],[mangrove.mn.ssp126.2050]])</f>
        <v>5.0387152695257544</v>
      </c>
      <c r="V520" s="7">
        <f t="shared" si="48"/>
        <v>0.6302379131264747</v>
      </c>
      <c r="W520" s="5">
        <v>0.62409884096755053</v>
      </c>
      <c r="X520" s="5">
        <v>8.3169833519872657E-3</v>
      </c>
      <c r="Y520" s="6">
        <f>IF(Table1[[#This Row],[seagrass.mn.ssp126.2100]]="", "", (Table1[[#This Row],[seagrass.sd.ssp126.2100]]/Table1[[#This Row],[seagrass.mn.ssp126.2100]])^-1)</f>
        <v>75.039087437685922</v>
      </c>
      <c r="Z520" s="6">
        <f>IF(Table1[[#This Row],[seagrass.weights.ssp126.2100]]="","", Table1[[#This Row],[seagrass.weights.ssp126.2100]]*Table1[[#This Row],[seagrass.mn.ssp126.2100]])</f>
        <v>46.831807497122462</v>
      </c>
      <c r="AA520" s="5">
        <v>0.63668976233438312</v>
      </c>
      <c r="AB520" s="5">
        <v>1.180023703724016E-2</v>
      </c>
      <c r="AC520" s="6">
        <f>IF(Table1[[#This Row],[corals.mn.ssp126.2100]]="","",(Table1[[#This Row],[corals.sd.ssp126.2100]]/Table1[[#This Row],[corals.mn.ssp126.2100]])^-1)</f>
        <v>53.955675663553627</v>
      </c>
      <c r="AD520" s="6">
        <f>IF( Table1[[#This Row],[Coral.weights.ssp126.2100]]="","", Table1[[#This Row],[Coral.weights.ssp126.2100]]*Table1[[#This Row],[corals.mn.ssp126.2100]])</f>
        <v>34.353026314819019</v>
      </c>
      <c r="AE520" s="5">
        <v>0.64771753875560933</v>
      </c>
      <c r="AF520" s="5">
        <v>8.3775089878949036E-2</v>
      </c>
      <c r="AG520" s="8">
        <f>IF(Table1[[#This Row],[mangrove.mn.ssp126.2100]]="","",(Table1[[#This Row],[mangrove.sd.ssp126.2100]]/Table1[[#This Row],[mangrove.mn.ssp126.2100]])^-1)</f>
        <v>7.7316245162079795</v>
      </c>
      <c r="AH520" s="6">
        <f>IF(Table1[[#This Row],[mangrove.weights.ssp126.2100]]="","",Table1[[#This Row],[mangrove.weights.ssp126.2100]]*Table1[[#This Row],[mangrove.mn.ssp126.2100]])</f>
        <v>5.0079088022207614</v>
      </c>
      <c r="AI520" s="7">
        <f t="shared" si="49"/>
        <v>0.63040312931637243</v>
      </c>
      <c r="AJ520" s="5">
        <v>0.56733488196463222</v>
      </c>
      <c r="AK520" s="5">
        <v>3.021736751563012E-3</v>
      </c>
      <c r="AL520" s="6">
        <f>IF(Table1[[#This Row],[seagrass.mn.ssp245.2050]]="","",(Table1[[#This Row],[seagrass.sd.ssp245.2050]]/Table1[[#This Row],[seagrass.mn.ssp245.2050]])^-1)</f>
        <v>187.75125982472653</v>
      </c>
      <c r="AM520" s="6">
        <f>IF(Table1[[#This Row],[seagrass.weights.ssp245.2050]]="","",Table1[[#This Row],[seagrass.weights.ssp245.2050]]*Table1[[#This Row],[seagrass.mn.ssp245.2050]])</f>
        <v>106.51783883137222</v>
      </c>
      <c r="AN520" s="5">
        <v>0.58367618442139535</v>
      </c>
      <c r="AO520" s="5">
        <v>7.8867058758980788E-3</v>
      </c>
      <c r="AP520" s="6">
        <f>(Table1[[#This Row],[corals.sd.ssp245.2050]]/Table1[[#This Row],[corals.mn.ssp245.2050]])^-1</f>
        <v>74.007601349141311</v>
      </c>
      <c r="AQ520" s="6">
        <f>Table1[[#This Row],[coral.weights.ssp245.2050]]*Table1[[#This Row],[corals.mn.ssp245.2050]]</f>
        <v>43.19647437364651</v>
      </c>
      <c r="AR520" s="5">
        <v>0.59500273341983689</v>
      </c>
      <c r="AS520" s="5">
        <v>0.1308234861299703</v>
      </c>
      <c r="AT520" s="8">
        <f>(Table1[[#This Row],[mangrove.sd.ssp245.2050]]/Table1[[#This Row],[mangrove.mn.ssp245.2050]])^-1</f>
        <v>4.5481339094473796</v>
      </c>
      <c r="AU520" s="8">
        <f>Table1[[#This Row],[mangrove.mn.ssp245.2050]]*Table1[[#This Row],[mangrove.weights.ssp245.2050]]</f>
        <v>2.7061521080806399</v>
      </c>
      <c r="AV520" s="7">
        <f t="shared" si="50"/>
        <v>0.57234871080053307</v>
      </c>
      <c r="AW520" s="5">
        <v>0.56520616324838513</v>
      </c>
      <c r="AX520" s="5">
        <v>4.0118109361341669E-3</v>
      </c>
      <c r="AY520" s="6">
        <f>(Table1[[#This Row],[seagrass.sd.ssp245.2100]]/Table1[[#This Row],[seagrass.mn.ssp245.2100]])^-1</f>
        <v>140.88554327363818</v>
      </c>
      <c r="AZ520" s="6">
        <f>Table1[[#This Row],[seagrass.weights.ssp245.2100]]*Table1[[#This Row],[seagrass.mn.ssp245.2100]]</f>
        <v>79.62937737085737</v>
      </c>
      <c r="BA520" s="5">
        <v>0.57680682709065612</v>
      </c>
      <c r="BB520" s="5">
        <v>1.1632912296598529E-2</v>
      </c>
      <c r="BC520" s="8">
        <f>(Table1[[#This Row],[corals.sd.ssp245.2100]]/Table1[[#This Row],[corals.mn.ssp245.2100]])^-1</f>
        <v>49.584043306104427</v>
      </c>
      <c r="BD520" s="8">
        <f>Table1[[#This Row],[corals.weights.ssp245.2100]]*Table1[[#This Row],[corals.mn.ssp245.2100]]</f>
        <v>28.600414693719781</v>
      </c>
      <c r="BE520" s="5">
        <v>0.59145553647112026</v>
      </c>
      <c r="BF520" s="5">
        <v>0.12562319329685709</v>
      </c>
      <c r="BG520" s="6">
        <f>(Table1[[#This Row],[mangrove.sd.ssp245.2100]]/Table1[[#This Row],[mangrove.mn.ssp245.2100]])^-1</f>
        <v>4.7081714844922482</v>
      </c>
      <c r="BH520" s="6">
        <f>Table1[[#This Row],[mangrove.weights.ssp245.2100]]*Table1[[#This Row],[mangrove.mn.ssp245.2100]]</f>
        <v>2.7846740911583931</v>
      </c>
      <c r="BI520" s="7">
        <f t="shared" si="51"/>
        <v>0.5687864603875592</v>
      </c>
      <c r="BJ520" s="5">
        <v>0.45087495102443981</v>
      </c>
      <c r="BK520" s="5">
        <v>9.7529180520785209E-4</v>
      </c>
      <c r="BL520" s="6">
        <f>(Table1[[#This Row],[seagrass.sd.ssp370.2050]]/Table1[[#This Row],[seagrass.mn.ssp370.2050]])^-1</f>
        <v>462.2974873949139</v>
      </c>
      <c r="BM520" s="6">
        <f>Table1[[#This Row],[seagrass.mn.ssp370.2050]]*Table1[[#This Row],[seagrass.weights.ssp370.2050]]</f>
        <v>208.43835698790338</v>
      </c>
      <c r="BN520" s="5">
        <v>0.4660055082139109</v>
      </c>
      <c r="BO520" s="5">
        <v>9.0091285463719578E-4</v>
      </c>
      <c r="BP520" s="6">
        <f>(Table1[[#This Row],[corals.sd.ssp370.2050]]/Table1[[#This Row],[corals.mn.ssp370.2050]])^-1</f>
        <v>517.25925078688635</v>
      </c>
      <c r="BQ520" s="6">
        <f>Table1[[#This Row],[corals.weights.ssp370.2050]]*Table1[[#This Row],[corals.mn.ssp370.2050]]</f>
        <v>241.04566004128978</v>
      </c>
      <c r="BR520" s="5">
        <v>0.59368946933827327</v>
      </c>
      <c r="BS520" s="5">
        <v>0.1352420246784409</v>
      </c>
      <c r="BT520" s="6">
        <f>(Table1[[#This Row],[mangrove.sd.ssp370.2050]]/Table1[[#This Row],[mangrove.mn.ssp370.2050]])^-1</f>
        <v>4.3898297940293558</v>
      </c>
      <c r="BU520" s="6">
        <f>Table1[[#This Row],[mangrove.weights.ssp370.2050]]*Table1[[#This Row],[mangrove.mn.ssp370.2050]]</f>
        <v>2.6061957209026296</v>
      </c>
      <c r="BV520" s="7">
        <f t="shared" si="52"/>
        <v>0.45946622252073482</v>
      </c>
      <c r="BW520" s="5">
        <v>0.44880315899802992</v>
      </c>
      <c r="BX520" s="5">
        <f>NonZeroMin!$C$19</f>
        <v>9.4033807947367773E-4</v>
      </c>
      <c r="BY520" s="8">
        <f>(Table1[[#This Row],[seagrass.sd.ssp370.2100]]/Table1[[#This Row],[seagrass.mn.ssp370.2100]])^-1</f>
        <v>477.27851162768206</v>
      </c>
      <c r="BZ520" s="8">
        <f>Table1[[#This Row],[seagrass.imp.ssp370.2100]]*Table1[[#This Row],[seagrass.mn.ssp370.2100]]</f>
        <v>214.20410374038167</v>
      </c>
      <c r="CA520" s="5">
        <v>0.46536846662513881</v>
      </c>
      <c r="CB520" s="5">
        <f>NonZeroMin!$C$20</f>
        <v>8.8537505761509139E-4</v>
      </c>
      <c r="CC520" s="8">
        <f>(Table1[[#This Row],[corals.sd.ssp370.2100]]/Table1[[#This Row],[corals.mn.ssp370.2100]])^-1</f>
        <v>525.61732185983203</v>
      </c>
      <c r="CD520" s="8">
        <f>Table1[[#This Row],[corals.weights.ssp370.2100]]*Table1[[#This Row],[corals.mn.ssp370.2100]]</f>
        <v>244.60572710552208</v>
      </c>
      <c r="CE520" s="5">
        <v>0.58840352449797473</v>
      </c>
      <c r="CF520" s="5">
        <v>0.13274103116506361</v>
      </c>
      <c r="CG520" s="12">
        <f>(Table1[[#This Row],[mangrove.sd.ssp370.2100]]/Table1[[#This Row],[mangrove.mn.ssp370.2100]])^-1</f>
        <v>4.432717746227949</v>
      </c>
      <c r="CH520" s="17">
        <f>Table1[[#This Row],[mangrove.weights.ssp370.2100]]*Table1[[#This Row],[mangrove.mn.ssp370.2100]]</f>
        <v>2.6082267449852443</v>
      </c>
      <c r="CI520" s="9">
        <f t="shared" si="53"/>
        <v>0.45806113310871588</v>
      </c>
      <c r="CJ520" s="5"/>
      <c r="CL520" s="5"/>
      <c r="CM520" s="5"/>
      <c r="CP520" s="5"/>
      <c r="CT520" s="5"/>
    </row>
    <row r="521" spans="1:98" x14ac:dyDescent="0.25">
      <c r="A521" s="5" t="s">
        <v>564</v>
      </c>
      <c r="B521" s="5">
        <v>48.58934</v>
      </c>
      <c r="C521" s="5">
        <v>-13.321102</v>
      </c>
      <c r="D521" s="5">
        <v>12860000</v>
      </c>
      <c r="E521" s="5">
        <v>1</v>
      </c>
      <c r="F521" s="5">
        <v>115250000</v>
      </c>
      <c r="G521" s="5">
        <v>1</v>
      </c>
      <c r="H521" s="5">
        <v>6750000</v>
      </c>
      <c r="I521" s="5">
        <v>1</v>
      </c>
      <c r="J521" s="5">
        <v>0.63783872923983354</v>
      </c>
      <c r="K521" s="5">
        <v>1.2548021893512369E-3</v>
      </c>
      <c r="L521" s="6">
        <f>IF(Table1[[#This Row],[seagrass.mn.ssp126.2050]]="","",(Table1[[#This Row],[seagrass.sd.ssp126.2050]]/Table1[[#This Row],[seagrass.mn.ssp126.2050]])^-1)</f>
        <v>508.31815138098511</v>
      </c>
      <c r="M521" s="6">
        <f>IF(Table1[[#This Row],[seagrass.weights.ssp126.2050]]="","",Table1[[#This Row],[seagrass.weights.ssp126.2050]]*Table1[[#This Row],[seagrass.mn.ssp126.2050]])</f>
        <v>324.22500372638888</v>
      </c>
      <c r="N521" s="5">
        <v>0.59710208193279701</v>
      </c>
      <c r="O521" s="5">
        <v>3.0749647388874361E-2</v>
      </c>
      <c r="P521" s="6">
        <f>IF(Table1[[#This Row],[corals.mn.ssp126.2050]]="","",(Table1[[#This Row],[corals.sd.ssp126.2050]]/Table1[[#This Row],[corals.mn.ssp126.2050]])^-1)</f>
        <v>19.418176552776881</v>
      </c>
      <c r="Q521" s="6">
        <f>IF(Table1[[#This Row],[coral.weights.ssp126.2050]]="","",Table1[[#This Row],[coral.weights.ssp126.2050]]*Table1[[#This Row],[corals.mn.ssp126.2050]])</f>
        <v>11.594633647001698</v>
      </c>
      <c r="R521" s="5">
        <v>0.63372130410603922</v>
      </c>
      <c r="S521" s="5">
        <v>0.1104346590875263</v>
      </c>
      <c r="T521" s="6">
        <f>IF(Table1[[#This Row],[mangrove.mn.ssp126.2050]]="","",(Table1[[#This Row],[mangrove.sd.ssp126.2050]]/Table1[[#This Row],[mangrove.mn.ssp126.2050]])^-1)</f>
        <v>5.7384276760774524</v>
      </c>
      <c r="U521" s="6">
        <f>IF(Table1[[#This Row],[mangrove.weights.ssp126.2050]]="","",Table1[[#This Row],[mangrove.weights.ssp126.2050]]*Table1[[#This Row],[mangrove.mn.ssp126.2050]])</f>
        <v>3.6365638704019911</v>
      </c>
      <c r="V521" s="7">
        <f t="shared" si="48"/>
        <v>0.63631164862851786</v>
      </c>
      <c r="W521" s="5">
        <v>0.63783872923983354</v>
      </c>
      <c r="X521" s="5">
        <v>1.2548021893512369E-3</v>
      </c>
      <c r="Y521" s="6">
        <f>IF(Table1[[#This Row],[seagrass.mn.ssp126.2100]]="", "", (Table1[[#This Row],[seagrass.sd.ssp126.2100]]/Table1[[#This Row],[seagrass.mn.ssp126.2100]])^-1)</f>
        <v>508.31815138098511</v>
      </c>
      <c r="Z521" s="6">
        <f>IF(Table1[[#This Row],[seagrass.weights.ssp126.2100]]="","", Table1[[#This Row],[seagrass.weights.ssp126.2100]]*Table1[[#This Row],[seagrass.mn.ssp126.2100]])</f>
        <v>324.22500372638888</v>
      </c>
      <c r="AA521" s="5">
        <v>0.59821025949049311</v>
      </c>
      <c r="AB521" s="5">
        <v>3.8085095276238309E-2</v>
      </c>
      <c r="AC521" s="6">
        <f>IF(Table1[[#This Row],[corals.mn.ssp126.2100]]="","",(Table1[[#This Row],[corals.sd.ssp126.2100]]/Table1[[#This Row],[corals.mn.ssp126.2100]])^-1)</f>
        <v>15.70720133825483</v>
      </c>
      <c r="AD521" s="6">
        <f>IF( Table1[[#This Row],[Coral.weights.ssp126.2100]]="","", Table1[[#This Row],[Coral.weights.ssp126.2100]]*Table1[[#This Row],[corals.mn.ssp126.2100]])</f>
        <v>9.3962089884268423</v>
      </c>
      <c r="AE521" s="5">
        <v>0.6255870363688627</v>
      </c>
      <c r="AF521" s="5">
        <v>0.1072007105542452</v>
      </c>
      <c r="AG521" s="8">
        <f>IF(Table1[[#This Row],[mangrove.mn.ssp126.2100]]="","",(Table1[[#This Row],[mangrove.sd.ssp126.2100]]/Table1[[#This Row],[mangrove.mn.ssp126.2100]])^-1)</f>
        <v>5.8356612855873387</v>
      </c>
      <c r="AH521" s="6">
        <f>IF(Table1[[#This Row],[mangrove.weights.ssp126.2100]]="","",Table1[[#This Row],[mangrove.weights.ssp126.2100]]*Table1[[#This Row],[mangrove.mn.ssp126.2100]])</f>
        <v>3.6507140489030907</v>
      </c>
      <c r="AI521" s="7">
        <f t="shared" si="49"/>
        <v>0.63652904789980669</v>
      </c>
      <c r="AJ521" s="5">
        <v>0.58327682289176452</v>
      </c>
      <c r="AK521" s="5">
        <v>1.044649136744946E-3</v>
      </c>
      <c r="AL521" s="6">
        <f>IF(Table1[[#This Row],[seagrass.mn.ssp245.2050]]="","",(Table1[[#This Row],[seagrass.sd.ssp245.2050]]/Table1[[#This Row],[seagrass.mn.ssp245.2050]])^-1)</f>
        <v>558.34710657897494</v>
      </c>
      <c r="AM521" s="6">
        <f>IF(Table1[[#This Row],[seagrass.weights.ssp245.2050]]="","",Table1[[#This Row],[seagrass.weights.ssp245.2050]]*Table1[[#This Row],[seagrass.mn.ssp245.2050]])</f>
        <v>325.67092639619392</v>
      </c>
      <c r="AN521" s="5">
        <v>0.54689970015629408</v>
      </c>
      <c r="AO521" s="5">
        <v>1.3738708618116401E-2</v>
      </c>
      <c r="AP521" s="6">
        <f>(Table1[[#This Row],[corals.sd.ssp245.2050]]/Table1[[#This Row],[corals.mn.ssp245.2050]])^-1</f>
        <v>39.807212989081862</v>
      </c>
      <c r="AQ521" s="6">
        <f>Table1[[#This Row],[coral.weights.ssp245.2050]]*Table1[[#This Row],[corals.mn.ssp245.2050]]</f>
        <v>21.770552847786604</v>
      </c>
      <c r="AR521" s="5">
        <v>0.58901371569999994</v>
      </c>
      <c r="AS521" s="5">
        <v>0.12619420829842881</v>
      </c>
      <c r="AT521" s="8">
        <f>(Table1[[#This Row],[mangrove.sd.ssp245.2050]]/Table1[[#This Row],[mangrove.mn.ssp245.2050]])^-1</f>
        <v>4.6675178175140823</v>
      </c>
      <c r="AU521" s="8">
        <f>Table1[[#This Row],[mangrove.mn.ssp245.2050]]*Table1[[#This Row],[mangrove.weights.ssp245.2050]]</f>
        <v>2.7492320127899239</v>
      </c>
      <c r="AV521" s="7">
        <f t="shared" si="50"/>
        <v>0.58091908676623627</v>
      </c>
      <c r="AW521" s="5">
        <v>0.58327682289176452</v>
      </c>
      <c r="AX521" s="5">
        <v>1.044649136744946E-3</v>
      </c>
      <c r="AY521" s="6">
        <f>(Table1[[#This Row],[seagrass.sd.ssp245.2100]]/Table1[[#This Row],[seagrass.mn.ssp245.2100]])^-1</f>
        <v>558.34710657897494</v>
      </c>
      <c r="AZ521" s="6">
        <f>Table1[[#This Row],[seagrass.weights.ssp245.2100]]*Table1[[#This Row],[seagrass.mn.ssp245.2100]]</f>
        <v>325.67092639619392</v>
      </c>
      <c r="BA521" s="5">
        <v>0.53024708242217622</v>
      </c>
      <c r="BB521" s="5">
        <v>1.7066396850571191E-2</v>
      </c>
      <c r="BC521" s="8">
        <f>(Table1[[#This Row],[corals.sd.ssp245.2100]]/Table1[[#This Row],[corals.mn.ssp245.2100]])^-1</f>
        <v>31.069656182548545</v>
      </c>
      <c r="BD521" s="8">
        <f>Table1[[#This Row],[corals.weights.ssp245.2100]]*Table1[[#This Row],[corals.mn.ssp245.2100]]</f>
        <v>16.474594542656494</v>
      </c>
      <c r="BE521" s="5">
        <v>0.57682604167740192</v>
      </c>
      <c r="BF521" s="5">
        <v>0.1249125855010708</v>
      </c>
      <c r="BG521" s="6">
        <f>(Table1[[#This Row],[mangrove.sd.ssp245.2100]]/Table1[[#This Row],[mangrove.mn.ssp245.2100]])^-1</f>
        <v>4.617837661141496</v>
      </c>
      <c r="BH521" s="6">
        <f>Table1[[#This Row],[mangrove.weights.ssp245.2100]]*Table1[[#This Row],[mangrove.mn.ssp245.2100]]</f>
        <v>2.6636890191850808</v>
      </c>
      <c r="BI521" s="7">
        <f t="shared" si="51"/>
        <v>0.58045307413524105</v>
      </c>
      <c r="BJ521" s="5">
        <v>0.46589480162732688</v>
      </c>
      <c r="BK521" s="5">
        <v>9.569428686584953E-4</v>
      </c>
      <c r="BL521" s="6">
        <f>(Table1[[#This Row],[seagrass.sd.ssp370.2050]]/Table1[[#This Row],[seagrass.mn.ssp370.2050]])^-1</f>
        <v>486.85748845220877</v>
      </c>
      <c r="BM521" s="6">
        <f>Table1[[#This Row],[seagrass.mn.ssp370.2050]]*Table1[[#This Row],[seagrass.weights.ssp370.2050]]</f>
        <v>226.82437300322039</v>
      </c>
      <c r="BN521" s="5">
        <v>0.43676471253331173</v>
      </c>
      <c r="BO521" s="5">
        <v>3.7649226021693452E-3</v>
      </c>
      <c r="BP521" s="6">
        <f>(Table1[[#This Row],[corals.sd.ssp370.2050]]/Table1[[#This Row],[corals.mn.ssp370.2050]])^-1</f>
        <v>116.00894857218267</v>
      </c>
      <c r="BQ521" s="6">
        <f>Table1[[#This Row],[corals.weights.ssp370.2050]]*Table1[[#This Row],[corals.mn.ssp370.2050]]</f>
        <v>50.668615074421112</v>
      </c>
      <c r="BR521" s="5">
        <v>0.58852224756995086</v>
      </c>
      <c r="BS521" s="5">
        <v>0.12547380353140691</v>
      </c>
      <c r="BT521" s="6">
        <f>(Table1[[#This Row],[mangrove.sd.ssp370.2050]]/Table1[[#This Row],[mangrove.mn.ssp370.2050]])^-1</f>
        <v>4.6903993583221526</v>
      </c>
      <c r="BU521" s="6">
        <f>Table1[[#This Row],[mangrove.weights.ssp370.2050]]*Table1[[#This Row],[mangrove.mn.ssp370.2050]]</f>
        <v>2.7604043723604086</v>
      </c>
      <c r="BV521" s="7">
        <f t="shared" si="52"/>
        <v>0.46127930041670051</v>
      </c>
      <c r="BW521" s="5">
        <v>0.46589480162732688</v>
      </c>
      <c r="BX521" s="5">
        <v>9.569428686584953E-4</v>
      </c>
      <c r="BY521" s="8">
        <f>(Table1[[#This Row],[seagrass.sd.ssp370.2100]]/Table1[[#This Row],[seagrass.mn.ssp370.2100]])^-1</f>
        <v>486.85748845220877</v>
      </c>
      <c r="BZ521" s="8">
        <f>Table1[[#This Row],[seagrass.imp.ssp370.2100]]*Table1[[#This Row],[seagrass.mn.ssp370.2100]]</f>
        <v>226.82437300322039</v>
      </c>
      <c r="CA521" s="5">
        <v>0.43676988479247292</v>
      </c>
      <c r="CB521" s="5">
        <v>1.8823973447052429E-3</v>
      </c>
      <c r="CC521" s="8">
        <f>(Table1[[#This Row],[corals.sd.ssp370.2100]]/Table1[[#This Row],[corals.mn.ssp370.2100]])^-1</f>
        <v>232.02852788812498</v>
      </c>
      <c r="CD521" s="8">
        <f>Table1[[#This Row],[corals.weights.ssp370.2100]]*Table1[[#This Row],[corals.mn.ssp370.2100]]</f>
        <v>101.34307339426344</v>
      </c>
      <c r="CE521" s="5">
        <v>0.57780359773476353</v>
      </c>
      <c r="CF521" s="5">
        <v>0.12964130836860699</v>
      </c>
      <c r="CG521" s="12">
        <f>(Table1[[#This Row],[mangrove.sd.ssp370.2100]]/Table1[[#This Row],[mangrove.mn.ssp370.2100]])^-1</f>
        <v>4.4569404999516369</v>
      </c>
      <c r="CH521" s="17">
        <f>Table1[[#This Row],[mangrove.weights.ssp370.2100]]*Table1[[#This Row],[mangrove.mn.ssp370.2100]]</f>
        <v>2.5752362557618316</v>
      </c>
      <c r="CI521" s="9">
        <f t="shared" si="53"/>
        <v>0.45724186504559255</v>
      </c>
      <c r="CJ521" s="5"/>
      <c r="CL521" s="5"/>
      <c r="CM521" s="5"/>
      <c r="CP521" s="5"/>
      <c r="CT521" s="5"/>
    </row>
    <row r="522" spans="1:98" x14ac:dyDescent="0.25">
      <c r="A522" s="5" t="s">
        <v>565</v>
      </c>
      <c r="B522" s="5">
        <v>48.83934</v>
      </c>
      <c r="C522" s="5">
        <v>-13.321102</v>
      </c>
      <c r="D522" s="5">
        <v>4330000</v>
      </c>
      <c r="E522" s="5">
        <v>1</v>
      </c>
      <c r="F522" s="5">
        <v>139850000</v>
      </c>
      <c r="G522" s="5">
        <v>1</v>
      </c>
      <c r="H522" s="5">
        <v>106240000</v>
      </c>
      <c r="I522" s="5">
        <v>1</v>
      </c>
      <c r="J522" s="5">
        <v>0.63783872923983354</v>
      </c>
      <c r="K522" s="5">
        <v>1.2548021893512369E-3</v>
      </c>
      <c r="L522" s="6">
        <f>IF(Table1[[#This Row],[seagrass.mn.ssp126.2050]]="","",(Table1[[#This Row],[seagrass.sd.ssp126.2050]]/Table1[[#This Row],[seagrass.mn.ssp126.2050]])^-1)</f>
        <v>508.31815138098511</v>
      </c>
      <c r="M522" s="6">
        <f>IF(Table1[[#This Row],[seagrass.weights.ssp126.2050]]="","",Table1[[#This Row],[seagrass.weights.ssp126.2050]]*Table1[[#This Row],[seagrass.mn.ssp126.2050]])</f>
        <v>324.22500372638888</v>
      </c>
      <c r="N522" s="5">
        <v>0.48858793081293278</v>
      </c>
      <c r="O522" s="5">
        <v>4.0070063438051973E-2</v>
      </c>
      <c r="P522" s="6">
        <f>IF(Table1[[#This Row],[corals.mn.ssp126.2050]]="","",(Table1[[#This Row],[corals.sd.ssp126.2050]]/Table1[[#This Row],[corals.mn.ssp126.2050]])^-1)</f>
        <v>12.193340586253031</v>
      </c>
      <c r="Q522" s="6">
        <f>IF(Table1[[#This Row],[coral.weights.ssp126.2050]]="","",Table1[[#This Row],[coral.weights.ssp126.2050]]*Table1[[#This Row],[corals.mn.ssp126.2050]])</f>
        <v>5.9575190467347214</v>
      </c>
      <c r="R522" s="5">
        <v>0.80131628384429399</v>
      </c>
      <c r="S522" s="5">
        <v>0.1322028481142648</v>
      </c>
      <c r="T522" s="6">
        <f>IF(Table1[[#This Row],[mangrove.mn.ssp126.2050]]="","",(Table1[[#This Row],[mangrove.sd.ssp126.2050]]/Table1[[#This Row],[mangrove.mn.ssp126.2050]])^-1)</f>
        <v>6.0612633938998419</v>
      </c>
      <c r="U522" s="6">
        <f>IF(Table1[[#This Row],[mangrove.weights.ssp126.2050]]="","",Table1[[#This Row],[mangrove.weights.ssp126.2050]]*Table1[[#This Row],[mangrove.mn.ssp126.2050]])</f>
        <v>4.8569890582012745</v>
      </c>
      <c r="V522" s="7">
        <f t="shared" si="48"/>
        <v>0.63626442579913889</v>
      </c>
      <c r="W522" s="5">
        <v>0.63783872923983354</v>
      </c>
      <c r="X522" s="5">
        <v>1.2548021893512369E-3</v>
      </c>
      <c r="Y522" s="6">
        <f>IF(Table1[[#This Row],[seagrass.mn.ssp126.2100]]="", "", (Table1[[#This Row],[seagrass.sd.ssp126.2100]]/Table1[[#This Row],[seagrass.mn.ssp126.2100]])^-1)</f>
        <v>508.31815138098511</v>
      </c>
      <c r="Z522" s="6">
        <f>IF(Table1[[#This Row],[seagrass.weights.ssp126.2100]]="","", Table1[[#This Row],[seagrass.weights.ssp126.2100]]*Table1[[#This Row],[seagrass.mn.ssp126.2100]])</f>
        <v>324.22500372638888</v>
      </c>
      <c r="AA522" s="5">
        <v>0.49114510550884671</v>
      </c>
      <c r="AB522" s="5">
        <v>3.6453672301733353E-2</v>
      </c>
      <c r="AC522" s="6">
        <f>IF(Table1[[#This Row],[corals.mn.ssp126.2100]]="","",(Table1[[#This Row],[corals.sd.ssp126.2100]]/Table1[[#This Row],[corals.mn.ssp126.2100]])^-1)</f>
        <v>13.473131086589952</v>
      </c>
      <c r="AD522" s="6">
        <f>IF( Table1[[#This Row],[Coral.weights.ssp126.2100]]="","", Table1[[#This Row],[Coral.weights.ssp126.2100]]*Table1[[#This Row],[corals.mn.ssp126.2100]])</f>
        <v>6.6172623890577444</v>
      </c>
      <c r="AE522" s="5">
        <v>0.80131628384429399</v>
      </c>
      <c r="AF522" s="5">
        <v>0.1322028481142648</v>
      </c>
      <c r="AG522" s="8">
        <f>IF(Table1[[#This Row],[mangrove.mn.ssp126.2100]]="","",(Table1[[#This Row],[mangrove.sd.ssp126.2100]]/Table1[[#This Row],[mangrove.mn.ssp126.2100]])^-1)</f>
        <v>6.0612633938998419</v>
      </c>
      <c r="AH522" s="6">
        <f>IF(Table1[[#This Row],[mangrove.weights.ssp126.2100]]="","",Table1[[#This Row],[mangrove.weights.ssp126.2100]]*Table1[[#This Row],[mangrove.mn.ssp126.2100]])</f>
        <v>4.8569890582012745</v>
      </c>
      <c r="AI522" s="7">
        <f t="shared" si="49"/>
        <v>0.63597165118484789</v>
      </c>
      <c r="AJ522" s="5">
        <v>0.58327682289176452</v>
      </c>
      <c r="AK522" s="5">
        <v>1.044649136744946E-3</v>
      </c>
      <c r="AL522" s="6">
        <f>IF(Table1[[#This Row],[seagrass.mn.ssp245.2050]]="","",(Table1[[#This Row],[seagrass.sd.ssp245.2050]]/Table1[[#This Row],[seagrass.mn.ssp245.2050]])^-1)</f>
        <v>558.34710657897494</v>
      </c>
      <c r="AM522" s="6">
        <f>IF(Table1[[#This Row],[seagrass.weights.ssp245.2050]]="","",Table1[[#This Row],[seagrass.weights.ssp245.2050]]*Table1[[#This Row],[seagrass.mn.ssp245.2050]])</f>
        <v>325.67092639619392</v>
      </c>
      <c r="AN522" s="5">
        <v>0.45354592698996909</v>
      </c>
      <c r="AO522" s="5">
        <v>2.7497143679865721E-2</v>
      </c>
      <c r="AP522" s="6">
        <f>(Table1[[#This Row],[corals.sd.ssp245.2050]]/Table1[[#This Row],[corals.mn.ssp245.2050]])^-1</f>
        <v>16.49429236252163</v>
      </c>
      <c r="AQ522" s="6">
        <f>Table1[[#This Row],[coral.weights.ssp245.2050]]*Table1[[#This Row],[corals.mn.ssp245.2050]]</f>
        <v>7.4809191196034401</v>
      </c>
      <c r="AR522" s="5">
        <v>0.65478974760541986</v>
      </c>
      <c r="AS522" s="5">
        <v>0.24326965884772611</v>
      </c>
      <c r="AT522" s="8">
        <f>(Table1[[#This Row],[mangrove.sd.ssp245.2050]]/Table1[[#This Row],[mangrove.mn.ssp245.2050]])^-1</f>
        <v>2.6916211035396049</v>
      </c>
      <c r="AU522" s="8">
        <f>Table1[[#This Row],[mangrove.mn.ssp245.2050]]*Table1[[#This Row],[mangrove.weights.ssp245.2050]]</f>
        <v>1.7624459030361195</v>
      </c>
      <c r="AV522" s="7">
        <f t="shared" si="50"/>
        <v>0.57990500940139622</v>
      </c>
      <c r="AW522" s="5">
        <v>0.58327682289176452</v>
      </c>
      <c r="AX522" s="5">
        <v>1.044649136744946E-3</v>
      </c>
      <c r="AY522" s="6">
        <f>(Table1[[#This Row],[seagrass.sd.ssp245.2100]]/Table1[[#This Row],[seagrass.mn.ssp245.2100]])^-1</f>
        <v>558.34710657897494</v>
      </c>
      <c r="AZ522" s="6">
        <f>Table1[[#This Row],[seagrass.weights.ssp245.2100]]*Table1[[#This Row],[seagrass.mn.ssp245.2100]]</f>
        <v>325.67092639619392</v>
      </c>
      <c r="BA522" s="5">
        <v>0.43734081502399791</v>
      </c>
      <c r="BB522" s="5">
        <v>1.4108591413676369E-2</v>
      </c>
      <c r="BC522" s="8">
        <f>(Table1[[#This Row],[corals.sd.ssp245.2100]]/Table1[[#This Row],[corals.mn.ssp245.2100]])^-1</f>
        <v>30.998191258133339</v>
      </c>
      <c r="BD522" s="8">
        <f>Table1[[#This Row],[corals.weights.ssp245.2100]]*Table1[[#This Row],[corals.mn.ssp245.2100]]</f>
        <v>13.556774229101801</v>
      </c>
      <c r="BE522" s="5">
        <v>0.61883601502043339</v>
      </c>
      <c r="BF522" s="5">
        <v>0.30287767199069909</v>
      </c>
      <c r="BG522" s="6">
        <f>(Table1[[#This Row],[mangrove.sd.ssp245.2100]]/Table1[[#This Row],[mangrove.mn.ssp245.2100]])^-1</f>
        <v>2.0431879674492377</v>
      </c>
      <c r="BH522" s="6">
        <f>Table1[[#This Row],[mangrove.weights.ssp245.2100]]*Table1[[#This Row],[mangrove.mn.ssp245.2100]]</f>
        <v>1.2643982997139853</v>
      </c>
      <c r="BI522" s="7">
        <f t="shared" si="51"/>
        <v>0.57575030136372285</v>
      </c>
      <c r="BJ522" s="5">
        <v>0.59452181293514827</v>
      </c>
      <c r="BK522" s="5">
        <f>NonZeroMin!$C$16</f>
        <v>9.4033807947367773E-4</v>
      </c>
      <c r="BL522" s="6">
        <f>(Table1[[#This Row],[seagrass.sd.ssp370.2050]]/Table1[[#This Row],[seagrass.mn.ssp370.2050]])^-1</f>
        <v>632.24262200240969</v>
      </c>
      <c r="BM522" s="6">
        <f>Table1[[#This Row],[seagrass.mn.ssp370.2050]]*Table1[[#This Row],[seagrass.weights.ssp370.2050]]</f>
        <v>375.88202984774426</v>
      </c>
      <c r="BN522" s="5">
        <v>0.52385743199135781</v>
      </c>
      <c r="BO522" s="5">
        <v>6.2503373977406554E-3</v>
      </c>
      <c r="BP522" s="6">
        <f>(Table1[[#This Row],[corals.sd.ssp370.2050]]/Table1[[#This Row],[corals.mn.ssp370.2050]])^-1</f>
        <v>83.812664606029031</v>
      </c>
      <c r="BQ522" s="6">
        <f>Table1[[#This Row],[corals.weights.ssp370.2050]]*Table1[[#This Row],[corals.mn.ssp370.2050]]</f>
        <v>43.905887248867337</v>
      </c>
      <c r="BR522" s="5">
        <v>0.63494399449596339</v>
      </c>
      <c r="BS522" s="5">
        <v>0.28292214466318572</v>
      </c>
      <c r="BT522" s="6">
        <f>(Table1[[#This Row],[mangrove.sd.ssp370.2050]]/Table1[[#This Row],[mangrove.mn.ssp370.2050]])^-1</f>
        <v>2.2442357605193965</v>
      </c>
      <c r="BU522" s="6">
        <f>Table1[[#This Row],[mangrove.weights.ssp370.2050]]*Table1[[#This Row],[mangrove.mn.ssp370.2050]]</f>
        <v>1.424964018374872</v>
      </c>
      <c r="BV522" s="7">
        <f t="shared" si="52"/>
        <v>0.58640284170845991</v>
      </c>
      <c r="BW522" s="5">
        <v>0.59452181293514827</v>
      </c>
      <c r="BX522" s="5">
        <f>NonZeroMin!$C$19</f>
        <v>9.4033807947367773E-4</v>
      </c>
      <c r="BY522" s="8">
        <f>(Table1[[#This Row],[seagrass.sd.ssp370.2100]]/Table1[[#This Row],[seagrass.mn.ssp370.2100]])^-1</f>
        <v>632.24262200240969</v>
      </c>
      <c r="BZ522" s="8">
        <f>Table1[[#This Row],[seagrass.imp.ssp370.2100]]*Table1[[#This Row],[seagrass.mn.ssp370.2100]]</f>
        <v>375.88202984774426</v>
      </c>
      <c r="CA522" s="5">
        <v>0.52385743199135781</v>
      </c>
      <c r="CB522" s="5">
        <v>6.2503373977406554E-3</v>
      </c>
      <c r="CC522" s="8">
        <f>(Table1[[#This Row],[corals.sd.ssp370.2100]]/Table1[[#This Row],[corals.mn.ssp370.2100]])^-1</f>
        <v>83.812664606029031</v>
      </c>
      <c r="CD522" s="8">
        <f>Table1[[#This Row],[corals.weights.ssp370.2100]]*Table1[[#This Row],[corals.mn.ssp370.2100]]</f>
        <v>43.905887248867337</v>
      </c>
      <c r="CE522" s="5">
        <v>0.60899261857180431</v>
      </c>
      <c r="CF522" s="5">
        <v>0.33522032729535478</v>
      </c>
      <c r="CG522" s="12">
        <f>(Table1[[#This Row],[mangrove.sd.ssp370.2100]]/Table1[[#This Row],[mangrove.mn.ssp370.2100]])^-1</f>
        <v>1.8166935862312286</v>
      </c>
      <c r="CH522" s="17">
        <f>Table1[[#This Row],[mangrove.weights.ssp370.2100]]*Table1[[#This Row],[mangrove.mn.ssp370.2100]]</f>
        <v>1.1063529842215578</v>
      </c>
      <c r="CI522" s="9">
        <f t="shared" si="53"/>
        <v>0.58630825786889829</v>
      </c>
      <c r="CJ522" s="5"/>
      <c r="CL522" s="5"/>
      <c r="CM522" s="5"/>
      <c r="CP522" s="5"/>
      <c r="CT522" s="5"/>
    </row>
    <row r="523" spans="1:98" x14ac:dyDescent="0.25">
      <c r="A523" s="5" t="s">
        <v>566</v>
      </c>
      <c r="B523" s="5">
        <v>49.08934</v>
      </c>
      <c r="C523" s="5">
        <v>-13.321102</v>
      </c>
      <c r="E523" s="5">
        <v>0</v>
      </c>
      <c r="G523" s="5">
        <v>0</v>
      </c>
      <c r="I523" s="5">
        <v>0</v>
      </c>
      <c r="L523" s="6" t="str">
        <f>IF(Table1[[#This Row],[seagrass.mn.ssp126.2050]]="","",(Table1[[#This Row],[seagrass.sd.ssp126.2050]]/Table1[[#This Row],[seagrass.mn.ssp126.2050]])^-1)</f>
        <v/>
      </c>
      <c r="M523" s="6" t="str">
        <f>IF(Table1[[#This Row],[seagrass.weights.ssp126.2050]]="","",Table1[[#This Row],[seagrass.weights.ssp126.2050]]*Table1[[#This Row],[seagrass.mn.ssp126.2050]])</f>
        <v/>
      </c>
      <c r="P523" s="6" t="str">
        <f>IF(Table1[[#This Row],[corals.mn.ssp126.2050]]="","",(Table1[[#This Row],[corals.sd.ssp126.2050]]/Table1[[#This Row],[corals.mn.ssp126.2050]])^-1)</f>
        <v/>
      </c>
      <c r="Q523" s="6" t="str">
        <f>IF(Table1[[#This Row],[coral.weights.ssp126.2050]]="","",Table1[[#This Row],[coral.weights.ssp126.2050]]*Table1[[#This Row],[corals.mn.ssp126.2050]])</f>
        <v/>
      </c>
      <c r="T523" s="6" t="str">
        <f>IF(Table1[[#This Row],[mangrove.mn.ssp126.2050]]="","",(Table1[[#This Row],[mangrove.sd.ssp126.2050]]/Table1[[#This Row],[mangrove.mn.ssp126.2050]])^-1)</f>
        <v/>
      </c>
      <c r="U523" s="6" t="str">
        <f>IF(Table1[[#This Row],[mangrove.weights.ssp126.2050]]="","",Table1[[#This Row],[mangrove.weights.ssp126.2050]]*Table1[[#This Row],[mangrove.mn.ssp126.2050]])</f>
        <v/>
      </c>
      <c r="V523" s="7" t="e">
        <f t="shared" si="48"/>
        <v>#DIV/0!</v>
      </c>
      <c r="Y523" s="6" t="str">
        <f>IF(Table1[[#This Row],[seagrass.mn.ssp126.2100]]="", "", (Table1[[#This Row],[seagrass.sd.ssp126.2100]]/Table1[[#This Row],[seagrass.mn.ssp126.2100]])^-1)</f>
        <v/>
      </c>
      <c r="Z523" s="6" t="str">
        <f>IF(Table1[[#This Row],[seagrass.weights.ssp126.2100]]="","", Table1[[#This Row],[seagrass.weights.ssp126.2100]]*Table1[[#This Row],[seagrass.mn.ssp126.2100]])</f>
        <v/>
      </c>
      <c r="AC523" s="6" t="str">
        <f>IF(Table1[[#This Row],[corals.mn.ssp126.2100]]="","",(Table1[[#This Row],[corals.sd.ssp126.2100]]/Table1[[#This Row],[corals.mn.ssp126.2100]])^-1)</f>
        <v/>
      </c>
      <c r="AD523" s="6" t="str">
        <f>IF( Table1[[#This Row],[Coral.weights.ssp126.2100]]="","", Table1[[#This Row],[Coral.weights.ssp126.2100]]*Table1[[#This Row],[corals.mn.ssp126.2100]])</f>
        <v/>
      </c>
      <c r="AG523" s="8" t="str">
        <f>IF(Table1[[#This Row],[mangrove.mn.ssp126.2100]]="","",(Table1[[#This Row],[mangrove.sd.ssp126.2100]]/Table1[[#This Row],[mangrove.mn.ssp126.2100]])^-1)</f>
        <v/>
      </c>
      <c r="AH523" s="6" t="str">
        <f>IF(Table1[[#This Row],[mangrove.weights.ssp126.2100]]="","",Table1[[#This Row],[mangrove.weights.ssp126.2100]]*Table1[[#This Row],[mangrove.mn.ssp126.2100]])</f>
        <v/>
      </c>
      <c r="AI523" s="7" t="e">
        <f t="shared" si="49"/>
        <v>#DIV/0!</v>
      </c>
      <c r="AL523" s="6" t="str">
        <f>IF(Table1[[#This Row],[seagrass.mn.ssp245.2050]]="","",(Table1[[#This Row],[seagrass.sd.ssp245.2050]]/Table1[[#This Row],[seagrass.mn.ssp245.2050]])^-1)</f>
        <v/>
      </c>
      <c r="AM523" s="6" t="str">
        <f>IF(Table1[[#This Row],[seagrass.weights.ssp245.2050]]="","",Table1[[#This Row],[seagrass.weights.ssp245.2050]]*Table1[[#This Row],[seagrass.mn.ssp245.2050]])</f>
        <v/>
      </c>
      <c r="AS523" s="5"/>
      <c r="AT523" s="8"/>
      <c r="AU523" s="8"/>
      <c r="AV523" s="7" t="e">
        <f t="shared" si="50"/>
        <v>#DIV/0!</v>
      </c>
      <c r="AX523" s="5"/>
      <c r="AY523" s="6"/>
      <c r="AZ523" s="6"/>
      <c r="BB523" s="5"/>
      <c r="BC523" s="8"/>
      <c r="BD523" s="8"/>
      <c r="BE523" s="5"/>
      <c r="BF523" s="5"/>
      <c r="BG523" s="6"/>
      <c r="BH523" s="6"/>
      <c r="BI523" s="7" t="e">
        <f t="shared" si="51"/>
        <v>#DIV/0!</v>
      </c>
      <c r="BK523" s="5"/>
      <c r="BL523" s="6"/>
      <c r="BM523" s="6"/>
      <c r="BO523" s="5"/>
      <c r="BP523" s="6"/>
      <c r="BQ523" s="6"/>
      <c r="BR523" s="5"/>
      <c r="BS523" s="5"/>
      <c r="BT523" s="6"/>
      <c r="BU523" s="6"/>
      <c r="BV523" s="7" t="e">
        <f t="shared" si="52"/>
        <v>#DIV/0!</v>
      </c>
      <c r="BX523" s="5"/>
      <c r="BY523" s="8"/>
      <c r="BZ523" s="8"/>
      <c r="CA523" s="5"/>
      <c r="CB523" s="5"/>
      <c r="CC523" s="8"/>
      <c r="CD523" s="8"/>
      <c r="CE523" s="5"/>
      <c r="CF523" s="5"/>
      <c r="CG523" s="12"/>
      <c r="CH523" s="17"/>
      <c r="CI523" s="9" t="e">
        <f t="shared" si="53"/>
        <v>#DIV/0!</v>
      </c>
      <c r="CJ523" s="5"/>
      <c r="CL523" s="5"/>
      <c r="CM523" s="5"/>
      <c r="CP523" s="5"/>
      <c r="CT523" s="5"/>
    </row>
    <row r="524" spans="1:98" x14ac:dyDescent="0.25">
      <c r="A524" s="5" t="s">
        <v>567</v>
      </c>
      <c r="B524" s="5">
        <v>49.83934</v>
      </c>
      <c r="C524" s="5">
        <v>-13.321102</v>
      </c>
      <c r="D524" s="5">
        <v>850000</v>
      </c>
      <c r="E524" s="5">
        <v>1</v>
      </c>
      <c r="F524" s="5">
        <v>4530000</v>
      </c>
      <c r="G524" s="5">
        <v>1</v>
      </c>
      <c r="H524" s="5">
        <v>1470000</v>
      </c>
      <c r="I524" s="5">
        <v>1</v>
      </c>
      <c r="J524" s="5">
        <v>0.73929861716625966</v>
      </c>
      <c r="K524" s="28">
        <f>NonZeroMin!$C$2</f>
        <v>9.6277348665939669E-4</v>
      </c>
      <c r="L524" s="6">
        <f>IF(Table1[[#This Row],[seagrass.mn.ssp126.2050]]="","",(Table1[[#This Row],[seagrass.sd.ssp126.2050]]/Table1[[#This Row],[seagrass.mn.ssp126.2050]])^-1)</f>
        <v>767.88427123336805</v>
      </c>
      <c r="M524" s="6">
        <f>IF(Table1[[#This Row],[seagrass.weights.ssp126.2050]]="","",Table1[[#This Row],[seagrass.weights.ssp126.2050]]*Table1[[#This Row],[seagrass.mn.ssp126.2050]])</f>
        <v>567.69577986655008</v>
      </c>
      <c r="N524" s="5">
        <v>0.74319511094937707</v>
      </c>
      <c r="O524" s="5">
        <f>NonZeroMin!$C$3</f>
        <v>8.8608041434714289E-4</v>
      </c>
      <c r="P524" s="6">
        <f>IF(Table1[[#This Row],[corals.mn.ssp126.2050]]="","",(Table1[[#This Row],[corals.sd.ssp126.2050]]/Table1[[#This Row],[corals.mn.ssp126.2050]])^-1)</f>
        <v>838.7445415966647</v>
      </c>
      <c r="Q524" s="6">
        <f>IF(Table1[[#This Row],[coral.weights.ssp126.2050]]="","",Table1[[#This Row],[coral.weights.ssp126.2050]]*Table1[[#This Row],[corals.mn.ssp126.2050]])</f>
        <v>623.35084265011767</v>
      </c>
      <c r="R524" s="5">
        <v>0.45985607600947742</v>
      </c>
      <c r="S524" s="5">
        <v>8.1354853750503692E-2</v>
      </c>
      <c r="T524" s="6">
        <f>IF(Table1[[#This Row],[mangrove.mn.ssp126.2050]]="","",(Table1[[#This Row],[mangrove.sd.ssp126.2050]]/Table1[[#This Row],[mangrove.mn.ssp126.2050]])^-1)</f>
        <v>5.6524725300318091</v>
      </c>
      <c r="U524" s="6">
        <f>IF(Table1[[#This Row],[mangrove.weights.ssp126.2050]]="","",Table1[[#This Row],[mangrove.weights.ssp126.2050]]*Table1[[#This Row],[mangrove.mn.ssp126.2050]])</f>
        <v>2.5993238374117906</v>
      </c>
      <c r="V524" s="7">
        <f t="shared" si="48"/>
        <v>0.74034596642204853</v>
      </c>
      <c r="W524" s="5">
        <v>0.73929861716625966</v>
      </c>
      <c r="X524" s="5">
        <f>NonZeroMin!$C$5</f>
        <v>9.4124857450742275E-4</v>
      </c>
      <c r="Y524" s="6">
        <f>IF(Table1[[#This Row],[seagrass.mn.ssp126.2100]]="", "", (Table1[[#This Row],[seagrass.sd.ssp126.2100]]/Table1[[#This Row],[seagrass.mn.ssp126.2100]])^-1)</f>
        <v>785.44460750248868</v>
      </c>
      <c r="Z524" s="6">
        <f>IF(Table1[[#This Row],[seagrass.weights.ssp126.2100]]="","", Table1[[#This Row],[seagrass.weights.ssp126.2100]]*Table1[[#This Row],[seagrass.mn.ssp126.2100]])</f>
        <v>580.67811218728548</v>
      </c>
      <c r="AA524" s="5">
        <v>0.74319511094937707</v>
      </c>
      <c r="AB524" s="5">
        <f>NonZeroMin!$C$6</f>
        <v>9.0900273914041208E-4</v>
      </c>
      <c r="AC524" s="6">
        <f>IF(Table1[[#This Row],[corals.mn.ssp126.2100]]="","",(Table1[[#This Row],[corals.sd.ssp126.2100]]/Table1[[#This Row],[corals.mn.ssp126.2100]])^-1)</f>
        <v>817.59391798111744</v>
      </c>
      <c r="AD524" s="6">
        <f>IF( Table1[[#This Row],[Coral.weights.ssp126.2100]]="","", Table1[[#This Row],[Coral.weights.ssp126.2100]]*Table1[[#This Row],[corals.mn.ssp126.2100]])</f>
        <v>607.63180258551245</v>
      </c>
      <c r="AE524" s="5">
        <v>0.46180632064294208</v>
      </c>
      <c r="AF524" s="5">
        <v>8.3211958392818114E-2</v>
      </c>
      <c r="AG524" s="8">
        <f>IF(Table1[[#This Row],[mangrove.mn.ssp126.2100]]="","",(Table1[[#This Row],[mangrove.sd.ssp126.2100]]/Table1[[#This Row],[mangrove.mn.ssp126.2100]])^-1)</f>
        <v>5.549759067836094</v>
      </c>
      <c r="AH524" s="6">
        <f>IF(Table1[[#This Row],[mangrove.weights.ssp126.2100]]="","",Table1[[#This Row],[mangrove.weights.ssp126.2100]]*Table1[[#This Row],[mangrove.mn.ssp126.2100]])</f>
        <v>2.5629138155721907</v>
      </c>
      <c r="AI524" s="7">
        <f t="shared" si="49"/>
        <v>0.740321709430109</v>
      </c>
      <c r="AJ524" s="5">
        <v>0.73929861716625966</v>
      </c>
      <c r="AK524" s="5">
        <f>NonZeroMin!$C$9</f>
        <v>9.4246577305150765E-4</v>
      </c>
      <c r="AL524" s="6">
        <f>IF(Table1[[#This Row],[seagrass.mn.ssp245.2050]]="","",(Table1[[#This Row],[seagrass.sd.ssp245.2050]]/Table1[[#This Row],[seagrass.mn.ssp245.2050]])^-1)</f>
        <v>784.43020245983564</v>
      </c>
      <c r="AM524" s="6">
        <f>IF(Table1[[#This Row],[seagrass.weights.ssp245.2050]]="","",Table1[[#This Row],[seagrass.weights.ssp245.2050]]*Table1[[#This Row],[seagrass.mn.ssp245.2050]])</f>
        <v>579.92816394200554</v>
      </c>
      <c r="AN524" s="5">
        <v>0.74319511094937707</v>
      </c>
      <c r="AO524" s="5">
        <f>NonZeroMin!$C$10</f>
        <v>8.871730941705804E-4</v>
      </c>
      <c r="AP524" s="6">
        <f>(Table1[[#This Row],[corals.sd.ssp245.2050]]/Table1[[#This Row],[corals.mn.ssp245.2050]])^-1</f>
        <v>837.71150842236875</v>
      </c>
      <c r="AQ524" s="6">
        <f>Table1[[#This Row],[coral.weights.ssp245.2050]]*Table1[[#This Row],[corals.mn.ssp245.2050]]</f>
        <v>622.58309744553242</v>
      </c>
      <c r="AR524" s="5">
        <v>0.48548535750372601</v>
      </c>
      <c r="AS524" s="5">
        <v>0.1171544750998024</v>
      </c>
      <c r="AT524" s="8">
        <f>(Table1[[#This Row],[mangrove.sd.ssp245.2050]]/Table1[[#This Row],[mangrove.mn.ssp245.2050]])^-1</f>
        <v>4.1439762082510914</v>
      </c>
      <c r="AU524" s="8">
        <f>Table1[[#This Row],[mangrove.mn.ssp245.2050]]*Table1[[#This Row],[mangrove.weights.ssp245.2050]]</f>
        <v>2.0118397709497162</v>
      </c>
      <c r="AV524" s="7">
        <f t="shared" si="50"/>
        <v>0.7406589818259226</v>
      </c>
      <c r="AW524" s="5">
        <v>0.73929861716625966</v>
      </c>
      <c r="AX524" s="5">
        <f>NonZeroMin!$C$12</f>
        <v>9.4048968592101831E-4</v>
      </c>
      <c r="AY524" s="6">
        <f>(Table1[[#This Row],[seagrass.sd.ssp245.2100]]/Table1[[#This Row],[seagrass.mn.ssp245.2100]])^-1</f>
        <v>786.07838898548596</v>
      </c>
      <c r="AZ524" s="6">
        <f>Table1[[#This Row],[seagrass.weights.ssp245.2100]]*Table1[[#This Row],[seagrass.mn.ssp245.2100]]</f>
        <v>581.14666596125096</v>
      </c>
      <c r="BA524" s="5">
        <v>0.74319511094937707</v>
      </c>
      <c r="BB524" s="5">
        <f>NonZeroMin!$C$13</f>
        <v>8.8505487379242798E-4</v>
      </c>
      <c r="BC524" s="8">
        <f>(Table1[[#This Row],[corals.sd.ssp245.2100]]/Table1[[#This Row],[corals.mn.ssp245.2100]])^-1</f>
        <v>839.7164209319734</v>
      </c>
      <c r="BD524" s="8">
        <f>Table1[[#This Row],[corals.weights.ssp245.2100]]*Table1[[#This Row],[corals.mn.ssp245.2100]]</f>
        <v>624.07313862055184</v>
      </c>
      <c r="BE524" s="5">
        <v>0.44830122221951119</v>
      </c>
      <c r="BF524" s="5">
        <v>7.5227025649935123E-2</v>
      </c>
      <c r="BG524" s="6">
        <f>(Table1[[#This Row],[mangrove.sd.ssp245.2100]]/Table1[[#This Row],[mangrove.mn.ssp245.2100]])^-1</f>
        <v>5.9593107443281967</v>
      </c>
      <c r="BH524" s="6">
        <f>Table1[[#This Row],[mangrove.weights.ssp245.2100]]*Table1[[#This Row],[mangrove.mn.ssp245.2100]]</f>
        <v>2.6715662902681956</v>
      </c>
      <c r="BI524" s="7">
        <f t="shared" si="51"/>
        <v>0.74024104218728048</v>
      </c>
      <c r="BJ524" s="5">
        <v>0.73929861716625966</v>
      </c>
      <c r="BK524" s="5">
        <f>NonZeroMin!$C$16</f>
        <v>9.4033807947367773E-4</v>
      </c>
      <c r="BL524" s="6">
        <f>(Table1[[#This Row],[seagrass.sd.ssp370.2050]]/Table1[[#This Row],[seagrass.mn.ssp370.2050]])^-1</f>
        <v>786.20512484196854</v>
      </c>
      <c r="BM524" s="6">
        <f>Table1[[#This Row],[seagrass.mn.ssp370.2050]]*Table1[[#This Row],[seagrass.weights.ssp370.2050]]</f>
        <v>581.24036160469393</v>
      </c>
      <c r="BN524" s="5">
        <v>0.74319511094937707</v>
      </c>
      <c r="BO524" s="5">
        <f>NonZeroMin!$C$17</f>
        <v>8.8537505761509139E-4</v>
      </c>
      <c r="BP524" s="6">
        <f>(Table1[[#This Row],[corals.sd.ssp370.2050]]/Table1[[#This Row],[corals.mn.ssp370.2050]])^-1</f>
        <v>839.41274893297737</v>
      </c>
      <c r="BQ524" s="6">
        <f>Table1[[#This Row],[corals.weights.ssp370.2050]]*Table1[[#This Row],[corals.mn.ssp370.2050]]</f>
        <v>623.84745107556569</v>
      </c>
      <c r="BR524" s="5">
        <v>0.53761514111033182</v>
      </c>
      <c r="BS524" s="5">
        <v>0.18950707290693031</v>
      </c>
      <c r="BT524" s="6">
        <f>(Table1[[#This Row],[mangrove.sd.ssp370.2050]]/Table1[[#This Row],[mangrove.mn.ssp370.2050]])^-1</f>
        <v>2.8369133292157516</v>
      </c>
      <c r="BU524" s="6">
        <f>Table1[[#This Row],[mangrove.weights.ssp370.2050]]*Table1[[#This Row],[mangrove.mn.ssp370.2050]]</f>
        <v>1.5251675598041075</v>
      </c>
      <c r="BV524" s="7">
        <f t="shared" si="52"/>
        <v>0.74095577586513883</v>
      </c>
      <c r="BW524" s="5">
        <v>0.73929861716625966</v>
      </c>
      <c r="BX524" s="5">
        <f>NonZeroMin!$C$19</f>
        <v>9.4033807947367773E-4</v>
      </c>
      <c r="BY524" s="8">
        <f>(Table1[[#This Row],[seagrass.sd.ssp370.2100]]/Table1[[#This Row],[seagrass.mn.ssp370.2100]])^-1</f>
        <v>786.20512484196854</v>
      </c>
      <c r="BZ524" s="8">
        <f>Table1[[#This Row],[seagrass.imp.ssp370.2100]]*Table1[[#This Row],[seagrass.mn.ssp370.2100]]</f>
        <v>581.24036160469393</v>
      </c>
      <c r="CA524" s="5">
        <v>0.74319511094937707</v>
      </c>
      <c r="CB524" s="5">
        <f>NonZeroMin!$C$20</f>
        <v>8.8537505761509139E-4</v>
      </c>
      <c r="CC524" s="8">
        <f>(Table1[[#This Row],[corals.sd.ssp370.2100]]/Table1[[#This Row],[corals.mn.ssp370.2100]])^-1</f>
        <v>839.41274893297737</v>
      </c>
      <c r="CD524" s="8">
        <f>Table1[[#This Row],[corals.weights.ssp370.2100]]*Table1[[#This Row],[corals.mn.ssp370.2100]]</f>
        <v>623.84745107556569</v>
      </c>
      <c r="CE524" s="5">
        <v>0.47181067776186431</v>
      </c>
      <c r="CF524" s="5">
        <v>7.0959340955420974E-2</v>
      </c>
      <c r="CG524" s="12">
        <f>(Table1[[#This Row],[mangrove.sd.ssp370.2100]]/Table1[[#This Row],[mangrove.mn.ssp370.2100]])^-1</f>
        <v>6.6490284634727868</v>
      </c>
      <c r="CH524" s="17">
        <f>Table1[[#This Row],[mangrove.weights.ssp370.2100]]*Table1[[#This Row],[mangrove.mn.ssp370.2100]]</f>
        <v>3.1370826258090228</v>
      </c>
      <c r="CI524" s="9">
        <f t="shared" si="53"/>
        <v>0.74021282527334376</v>
      </c>
      <c r="CJ524" s="5"/>
      <c r="CL524" s="5"/>
      <c r="CM524" s="5"/>
      <c r="CP524" s="5"/>
      <c r="CT524" s="5"/>
    </row>
    <row r="525" spans="1:98" x14ac:dyDescent="0.25">
      <c r="A525" s="5" t="s">
        <v>568</v>
      </c>
      <c r="B525" s="5">
        <v>50.08934</v>
      </c>
      <c r="C525" s="5">
        <v>-13.321102</v>
      </c>
      <c r="D525" s="5">
        <v>8190000</v>
      </c>
      <c r="E525" s="5">
        <v>1</v>
      </c>
      <c r="F525" s="5">
        <v>37560000</v>
      </c>
      <c r="G525" s="5">
        <v>1</v>
      </c>
      <c r="H525" s="5">
        <v>4250000</v>
      </c>
      <c r="I525" s="5">
        <v>1</v>
      </c>
      <c r="J525" s="5">
        <v>0.28130779084124918</v>
      </c>
      <c r="K525" s="5">
        <v>0.33753989174490923</v>
      </c>
      <c r="L525" s="6">
        <f>IF(Table1[[#This Row],[seagrass.mn.ssp126.2050]]="","",(Table1[[#This Row],[seagrass.sd.ssp126.2050]]/Table1[[#This Row],[seagrass.mn.ssp126.2050]])^-1)</f>
        <v>0.83340605872399642</v>
      </c>
      <c r="M525" s="6">
        <f>IF(Table1[[#This Row],[seagrass.weights.ssp126.2050]]="","",Table1[[#This Row],[seagrass.weights.ssp126.2050]]*Table1[[#This Row],[seagrass.mn.ssp126.2050]])</f>
        <v>0.23444361725335983</v>
      </c>
      <c r="N525" s="5">
        <v>0.26163960040515871</v>
      </c>
      <c r="O525" s="5">
        <v>0.17556417906881719</v>
      </c>
      <c r="P525" s="6">
        <f>IF(Table1[[#This Row],[corals.mn.ssp126.2050]]="","",(Table1[[#This Row],[corals.sd.ssp126.2050]]/Table1[[#This Row],[corals.mn.ssp126.2050]])^-1)</f>
        <v>1.4902789497999014</v>
      </c>
      <c r="Q525" s="6">
        <f>IF(Table1[[#This Row],[coral.weights.ssp126.2050]]="","",Table1[[#This Row],[coral.weights.ssp126.2050]]*Table1[[#This Row],[corals.mn.ssp126.2050]])</f>
        <v>0.38991598891786577</v>
      </c>
      <c r="R525" s="5">
        <v>0.52781132827563493</v>
      </c>
      <c r="S525" s="5">
        <v>0.14506853927938701</v>
      </c>
      <c r="T525" s="6">
        <f>IF(Table1[[#This Row],[mangrove.mn.ssp126.2050]]="","",(Table1[[#This Row],[mangrove.sd.ssp126.2050]]/Table1[[#This Row],[mangrove.mn.ssp126.2050]])^-1)</f>
        <v>3.6383583297762785</v>
      </c>
      <c r="U525" s="6">
        <f>IF(Table1[[#This Row],[mangrove.weights.ssp126.2050]]="","",Table1[[#This Row],[mangrove.weights.ssp126.2050]]*Table1[[#This Row],[mangrove.mn.ssp126.2050]])</f>
        <v>1.9203667427819382</v>
      </c>
      <c r="V525" s="7">
        <f t="shared" si="48"/>
        <v>0.4268211759894191</v>
      </c>
      <c r="W525" s="5">
        <v>0.28331696178813892</v>
      </c>
      <c r="X525" s="5">
        <v>0.34038128854712651</v>
      </c>
      <c r="Y525" s="6">
        <f>IF(Table1[[#This Row],[seagrass.mn.ssp126.2100]]="", "", (Table1[[#This Row],[seagrass.sd.ssp126.2100]]/Table1[[#This Row],[seagrass.mn.ssp126.2100]])^-1)</f>
        <v>0.83235175175886056</v>
      </c>
      <c r="Z525" s="6">
        <f>IF(Table1[[#This Row],[seagrass.weights.ssp126.2100]]="","", Table1[[#This Row],[seagrass.weights.ssp126.2100]]*Table1[[#This Row],[seagrass.mn.ssp126.2100]])</f>
        <v>0.2358193694473556</v>
      </c>
      <c r="AA525" s="5">
        <v>0.26316138715487852</v>
      </c>
      <c r="AB525" s="5">
        <v>0.17771631052931061</v>
      </c>
      <c r="AC525" s="6">
        <f>IF(Table1[[#This Row],[corals.mn.ssp126.2100]]="","",(Table1[[#This Row],[corals.sd.ssp126.2100]]/Table1[[#This Row],[corals.mn.ssp126.2100]])^-1)</f>
        <v>1.4807947923917513</v>
      </c>
      <c r="AD525" s="6">
        <f>IF( Table1[[#This Row],[Coral.weights.ssp126.2100]]="","", Table1[[#This Row],[Coral.weights.ssp126.2100]]*Table1[[#This Row],[corals.mn.ssp126.2100]])</f>
        <v>0.38968801165753364</v>
      </c>
      <c r="AE525" s="5">
        <v>0.53804952517319105</v>
      </c>
      <c r="AF525" s="5">
        <v>0.1241355690231801</v>
      </c>
      <c r="AG525" s="8">
        <f>IF(Table1[[#This Row],[mangrove.mn.ssp126.2100]]="","",(Table1[[#This Row],[mangrove.sd.ssp126.2100]]/Table1[[#This Row],[mangrove.mn.ssp126.2100]])^-1)</f>
        <v>4.3343703130947091</v>
      </c>
      <c r="AH525" s="6">
        <f>IF(Table1[[#This Row],[mangrove.weights.ssp126.2100]]="","",Table1[[#This Row],[mangrove.weights.ssp126.2100]]*Table1[[#This Row],[mangrove.mn.ssp126.2100]])</f>
        <v>2.3321058888853838</v>
      </c>
      <c r="AI525" s="7">
        <f t="shared" si="49"/>
        <v>0.44492001050989205</v>
      </c>
      <c r="AJ525" s="5">
        <v>0.26399471238439137</v>
      </c>
      <c r="AK525" s="5">
        <v>0.31305550138479149</v>
      </c>
      <c r="AL525" s="6">
        <f>IF(Table1[[#This Row],[seagrass.mn.ssp245.2050]]="","",(Table1[[#This Row],[seagrass.sd.ssp245.2050]]/Table1[[#This Row],[seagrass.mn.ssp245.2050]])^-1)</f>
        <v>0.84328405415850793</v>
      </c>
      <c r="AM525" s="6">
        <f>IF(Table1[[#This Row],[seagrass.weights.ssp245.2050]]="","",Table1[[#This Row],[seagrass.weights.ssp245.2050]]*Table1[[#This Row],[seagrass.mn.ssp245.2050]])</f>
        <v>0.22262253133591883</v>
      </c>
      <c r="AN525" s="5">
        <v>0.22555056456440109</v>
      </c>
      <c r="AO525" s="5">
        <v>0.19502854952796869</v>
      </c>
      <c r="AP525" s="6">
        <f>(Table1[[#This Row],[corals.sd.ssp245.2050]]/Table1[[#This Row],[corals.mn.ssp245.2050]])^-1</f>
        <v>1.1565002411713845</v>
      </c>
      <c r="AQ525" s="6">
        <f>Table1[[#This Row],[coral.weights.ssp245.2050]]*Table1[[#This Row],[corals.mn.ssp245.2050]]</f>
        <v>0.26084928231507182</v>
      </c>
      <c r="AR525" s="5">
        <v>0.5286792254197199</v>
      </c>
      <c r="AS525" s="5">
        <v>0.1061255649607612</v>
      </c>
      <c r="AT525" s="8">
        <f>(Table1[[#This Row],[mangrove.sd.ssp245.2050]]/Table1[[#This Row],[mangrove.mn.ssp245.2050]])^-1</f>
        <v>4.9816387372372857</v>
      </c>
      <c r="AU525" s="8">
        <f>Table1[[#This Row],[mangrove.mn.ssp245.2050]]*Table1[[#This Row],[mangrove.weights.ssp245.2050]]</f>
        <v>2.6336889089234798</v>
      </c>
      <c r="AV525" s="7">
        <f t="shared" si="50"/>
        <v>0.44649360281327083</v>
      </c>
      <c r="AW525" s="5">
        <v>0.28922155853502662</v>
      </c>
      <c r="AX525" s="5">
        <v>0.31125400392440528</v>
      </c>
      <c r="AY525" s="6">
        <f>(Table1[[#This Row],[seagrass.sd.ssp245.2100]]/Table1[[#This Row],[seagrass.mn.ssp245.2100]])^-1</f>
        <v>0.92921393745434444</v>
      </c>
      <c r="AZ525" s="6">
        <f>Table1[[#This Row],[seagrass.weights.ssp245.2100]]*Table1[[#This Row],[seagrass.mn.ssp245.2100]]</f>
        <v>0.26874870320301425</v>
      </c>
      <c r="BA525" s="5">
        <v>0.2285559110420145</v>
      </c>
      <c r="BB525" s="5">
        <v>0.226655844180501</v>
      </c>
      <c r="BC525" s="8">
        <f>(Table1[[#This Row],[corals.sd.ssp245.2100]]/Table1[[#This Row],[corals.mn.ssp245.2100]])^-1</f>
        <v>1.0083830481776608</v>
      </c>
      <c r="BD525" s="8">
        <f>Table1[[#This Row],[corals.weights.ssp245.2100]]*Table1[[#This Row],[corals.mn.ssp245.2100]]</f>
        <v>0.23047190625556888</v>
      </c>
      <c r="BE525" s="5">
        <v>0.51233374244419305</v>
      </c>
      <c r="BF525" s="5">
        <v>0.108465023373068</v>
      </c>
      <c r="BG525" s="6">
        <f>(Table1[[#This Row],[mangrove.sd.ssp245.2100]]/Table1[[#This Row],[mangrove.mn.ssp245.2100]])^-1</f>
        <v>4.7234926662211567</v>
      </c>
      <c r="BH525" s="6">
        <f>Table1[[#This Row],[mangrove.weights.ssp245.2100]]*Table1[[#This Row],[mangrove.mn.ssp245.2100]]</f>
        <v>2.4200046750927848</v>
      </c>
      <c r="BI525" s="7">
        <f t="shared" si="51"/>
        <v>0.43825041203869985</v>
      </c>
      <c r="BJ525" s="5">
        <v>0.51229539112893685</v>
      </c>
      <c r="BK525" s="5">
        <v>5.8937056142658428E-2</v>
      </c>
      <c r="BL525" s="6">
        <f>(Table1[[#This Row],[seagrass.sd.ssp370.2050]]/Table1[[#This Row],[seagrass.mn.ssp370.2050]])^-1</f>
        <v>8.6922460105390176</v>
      </c>
      <c r="BM525" s="6">
        <f>Table1[[#This Row],[seagrass.mn.ssp370.2050]]*Table1[[#This Row],[seagrass.weights.ssp370.2050]]</f>
        <v>4.4529975697580273</v>
      </c>
      <c r="BN525" s="5">
        <v>0.49937267388902568</v>
      </c>
      <c r="BO525" s="5">
        <v>1.7714989916197681E-2</v>
      </c>
      <c r="BP525" s="6">
        <f>(Table1[[#This Row],[corals.sd.ssp370.2050]]/Table1[[#This Row],[corals.mn.ssp370.2050]])^-1</f>
        <v>28.189272263283925</v>
      </c>
      <c r="BQ525" s="6">
        <f>Table1[[#This Row],[corals.weights.ssp370.2050]]*Table1[[#This Row],[corals.mn.ssp370.2050]]</f>
        <v>14.07695226510184</v>
      </c>
      <c r="BR525" s="5">
        <v>0.55807438787709407</v>
      </c>
      <c r="BS525" s="5">
        <v>0.1063341867906394</v>
      </c>
      <c r="BT525" s="6">
        <f>(Table1[[#This Row],[mangrove.sd.ssp370.2050]]/Table1[[#This Row],[mangrove.mn.ssp370.2050]])^-1</f>
        <v>5.2483063511444596</v>
      </c>
      <c r="BU525" s="6">
        <f>Table1[[#This Row],[mangrove.weights.ssp370.2050]]*Table1[[#This Row],[mangrove.mn.ssp370.2050]]</f>
        <v>2.9289453543064092</v>
      </c>
      <c r="BV525" s="7">
        <f t="shared" si="52"/>
        <v>0.5093516381848191</v>
      </c>
      <c r="BW525" s="5">
        <v>0.51229539112893685</v>
      </c>
      <c r="BX525" s="5">
        <v>5.8937056142658428E-2</v>
      </c>
      <c r="BY525" s="8">
        <f>(Table1[[#This Row],[seagrass.sd.ssp370.2100]]/Table1[[#This Row],[seagrass.mn.ssp370.2100]])^-1</f>
        <v>8.6922460105390176</v>
      </c>
      <c r="BZ525" s="8">
        <f>Table1[[#This Row],[seagrass.imp.ssp370.2100]]*Table1[[#This Row],[seagrass.mn.ssp370.2100]]</f>
        <v>4.4529975697580273</v>
      </c>
      <c r="CA525" s="5">
        <v>0.49937267388902568</v>
      </c>
      <c r="CB525" s="5">
        <v>1.7714989916197681E-2</v>
      </c>
      <c r="CC525" s="8">
        <f>(Table1[[#This Row],[corals.sd.ssp370.2100]]/Table1[[#This Row],[corals.mn.ssp370.2100]])^-1</f>
        <v>28.189272263283925</v>
      </c>
      <c r="CD525" s="8">
        <f>Table1[[#This Row],[corals.weights.ssp370.2100]]*Table1[[#This Row],[corals.mn.ssp370.2100]]</f>
        <v>14.07695226510184</v>
      </c>
      <c r="CE525" s="5">
        <v>0.53068083393225662</v>
      </c>
      <c r="CF525" s="5">
        <v>0.1009669562016519</v>
      </c>
      <c r="CG525" s="12">
        <f>(Table1[[#This Row],[mangrove.sd.ssp370.2100]]/Table1[[#This Row],[mangrove.mn.ssp370.2100]])^-1</f>
        <v>5.2559852638558029</v>
      </c>
      <c r="CH525" s="17">
        <f>Table1[[#This Row],[mangrove.weights.ssp370.2100]]*Table1[[#This Row],[mangrove.mn.ssp370.2100]]</f>
        <v>2.7892506429586494</v>
      </c>
      <c r="CI525" s="9">
        <f t="shared" si="53"/>
        <v>0.5059436057657094</v>
      </c>
      <c r="CJ525" s="5"/>
      <c r="CL525" s="5"/>
      <c r="CM525" s="5"/>
      <c r="CP525" s="5"/>
      <c r="CT525" s="5"/>
    </row>
    <row r="526" spans="1:98" x14ac:dyDescent="0.25">
      <c r="A526" s="5" t="s">
        <v>569</v>
      </c>
      <c r="B526" s="5">
        <v>40.33934</v>
      </c>
      <c r="C526" s="5">
        <v>-13.321102</v>
      </c>
      <c r="E526" s="5">
        <v>0</v>
      </c>
      <c r="G526" s="5">
        <v>0</v>
      </c>
      <c r="I526" s="5">
        <v>0</v>
      </c>
      <c r="L526" s="6" t="str">
        <f>IF(Table1[[#This Row],[seagrass.mn.ssp126.2050]]="","",(Table1[[#This Row],[seagrass.sd.ssp126.2050]]/Table1[[#This Row],[seagrass.mn.ssp126.2050]])^-1)</f>
        <v/>
      </c>
      <c r="M526" s="6" t="str">
        <f>IF(Table1[[#This Row],[seagrass.weights.ssp126.2050]]="","",Table1[[#This Row],[seagrass.weights.ssp126.2050]]*Table1[[#This Row],[seagrass.mn.ssp126.2050]])</f>
        <v/>
      </c>
      <c r="P526" s="6" t="str">
        <f>IF(Table1[[#This Row],[corals.mn.ssp126.2050]]="","",(Table1[[#This Row],[corals.sd.ssp126.2050]]/Table1[[#This Row],[corals.mn.ssp126.2050]])^-1)</f>
        <v/>
      </c>
      <c r="Q526" s="6" t="str">
        <f>IF(Table1[[#This Row],[coral.weights.ssp126.2050]]="","",Table1[[#This Row],[coral.weights.ssp126.2050]]*Table1[[#This Row],[corals.mn.ssp126.2050]])</f>
        <v/>
      </c>
      <c r="T526" s="6" t="str">
        <f>IF(Table1[[#This Row],[mangrove.mn.ssp126.2050]]="","",(Table1[[#This Row],[mangrove.sd.ssp126.2050]]/Table1[[#This Row],[mangrove.mn.ssp126.2050]])^-1)</f>
        <v/>
      </c>
      <c r="U526" s="6" t="str">
        <f>IF(Table1[[#This Row],[mangrove.weights.ssp126.2050]]="","",Table1[[#This Row],[mangrove.weights.ssp126.2050]]*Table1[[#This Row],[mangrove.mn.ssp126.2050]])</f>
        <v/>
      </c>
      <c r="V526" s="7" t="e">
        <f t="shared" si="48"/>
        <v>#DIV/0!</v>
      </c>
      <c r="Y526" s="6" t="str">
        <f>IF(Table1[[#This Row],[seagrass.mn.ssp126.2100]]="", "", (Table1[[#This Row],[seagrass.sd.ssp126.2100]]/Table1[[#This Row],[seagrass.mn.ssp126.2100]])^-1)</f>
        <v/>
      </c>
      <c r="Z526" s="6" t="str">
        <f>IF(Table1[[#This Row],[seagrass.weights.ssp126.2100]]="","", Table1[[#This Row],[seagrass.weights.ssp126.2100]]*Table1[[#This Row],[seagrass.mn.ssp126.2100]])</f>
        <v/>
      </c>
      <c r="AC526" s="6" t="str">
        <f>IF(Table1[[#This Row],[corals.mn.ssp126.2100]]="","",(Table1[[#This Row],[corals.sd.ssp126.2100]]/Table1[[#This Row],[corals.mn.ssp126.2100]])^-1)</f>
        <v/>
      </c>
      <c r="AD526" s="6" t="str">
        <f>IF( Table1[[#This Row],[Coral.weights.ssp126.2100]]="","", Table1[[#This Row],[Coral.weights.ssp126.2100]]*Table1[[#This Row],[corals.mn.ssp126.2100]])</f>
        <v/>
      </c>
      <c r="AG526" s="8" t="str">
        <f>IF(Table1[[#This Row],[mangrove.mn.ssp126.2100]]="","",(Table1[[#This Row],[mangrove.sd.ssp126.2100]]/Table1[[#This Row],[mangrove.mn.ssp126.2100]])^-1)</f>
        <v/>
      </c>
      <c r="AH526" s="6" t="str">
        <f>IF(Table1[[#This Row],[mangrove.weights.ssp126.2100]]="","",Table1[[#This Row],[mangrove.weights.ssp126.2100]]*Table1[[#This Row],[mangrove.mn.ssp126.2100]])</f>
        <v/>
      </c>
      <c r="AI526" s="7" t="e">
        <f t="shared" si="49"/>
        <v>#DIV/0!</v>
      </c>
      <c r="AL526" s="6" t="str">
        <f>IF(Table1[[#This Row],[seagrass.mn.ssp245.2050]]="","",(Table1[[#This Row],[seagrass.sd.ssp245.2050]]/Table1[[#This Row],[seagrass.mn.ssp245.2050]])^-1)</f>
        <v/>
      </c>
      <c r="AM526" s="6" t="str">
        <f>IF(Table1[[#This Row],[seagrass.weights.ssp245.2050]]="","",Table1[[#This Row],[seagrass.weights.ssp245.2050]]*Table1[[#This Row],[seagrass.mn.ssp245.2050]])</f>
        <v/>
      </c>
      <c r="AS526" s="5"/>
      <c r="AT526" s="8"/>
      <c r="AU526" s="8"/>
      <c r="AV526" s="7" t="e">
        <f t="shared" si="50"/>
        <v>#DIV/0!</v>
      </c>
      <c r="AX526" s="5"/>
      <c r="AY526" s="6"/>
      <c r="AZ526" s="6"/>
      <c r="BB526" s="5"/>
      <c r="BC526" s="8"/>
      <c r="BD526" s="8"/>
      <c r="BE526" s="5"/>
      <c r="BF526" s="5"/>
      <c r="BG526" s="6"/>
      <c r="BH526" s="6"/>
      <c r="BI526" s="7" t="e">
        <f t="shared" si="51"/>
        <v>#DIV/0!</v>
      </c>
      <c r="BK526" s="5"/>
      <c r="BL526" s="6"/>
      <c r="BM526" s="6"/>
      <c r="BO526" s="5"/>
      <c r="BP526" s="6"/>
      <c r="BQ526" s="6"/>
      <c r="BR526" s="5"/>
      <c r="BS526" s="5"/>
      <c r="BT526" s="6"/>
      <c r="BU526" s="6"/>
      <c r="BV526" s="7" t="e">
        <f t="shared" si="52"/>
        <v>#DIV/0!</v>
      </c>
      <c r="BX526" s="5"/>
      <c r="BY526" s="8"/>
      <c r="BZ526" s="8"/>
      <c r="CA526" s="5"/>
      <c r="CB526" s="5"/>
      <c r="CC526" s="8"/>
      <c r="CD526" s="8"/>
      <c r="CE526" s="5"/>
      <c r="CF526" s="5"/>
      <c r="CG526" s="12"/>
      <c r="CH526" s="17"/>
      <c r="CI526" s="9" t="e">
        <f t="shared" si="53"/>
        <v>#DIV/0!</v>
      </c>
      <c r="CJ526" s="5"/>
      <c r="CL526" s="5"/>
      <c r="CM526" s="5"/>
      <c r="CP526" s="5"/>
      <c r="CT526" s="5"/>
    </row>
    <row r="527" spans="1:98" x14ac:dyDescent="0.25">
      <c r="A527" s="5" t="s">
        <v>570</v>
      </c>
      <c r="B527" s="5">
        <v>40.58934</v>
      </c>
      <c r="C527" s="5">
        <v>-13.321102</v>
      </c>
      <c r="D527" s="5">
        <v>13680000</v>
      </c>
      <c r="E527" s="5">
        <v>1</v>
      </c>
      <c r="F527" s="5">
        <v>5210000</v>
      </c>
      <c r="G527" s="5">
        <v>1</v>
      </c>
      <c r="H527" s="5">
        <v>3070000</v>
      </c>
      <c r="I527" s="5">
        <v>1</v>
      </c>
      <c r="J527" s="5">
        <v>0.73616080735178413</v>
      </c>
      <c r="K527" s="28">
        <f>NonZeroMin!$C$2</f>
        <v>9.6277348665939669E-4</v>
      </c>
      <c r="L527" s="6">
        <f>IF(Table1[[#This Row],[seagrass.mn.ssp126.2050]]="","",(Table1[[#This Row],[seagrass.sd.ssp126.2050]]/Table1[[#This Row],[seagrass.mn.ssp126.2050]])^-1)</f>
        <v>764.62513514585169</v>
      </c>
      <c r="M527" s="6">
        <f>IF(Table1[[#This Row],[seagrass.weights.ssp126.2050]]="","",Table1[[#This Row],[seagrass.weights.ssp126.2050]]*Table1[[#This Row],[seagrass.mn.ssp126.2050]])</f>
        <v>562.88705681043723</v>
      </c>
      <c r="N527" s="5">
        <v>0.74012079971197642</v>
      </c>
      <c r="O527" s="5">
        <f>NonZeroMin!$C$3</f>
        <v>8.8608041434714289E-4</v>
      </c>
      <c r="P527" s="6">
        <f>IF(Table1[[#This Row],[corals.mn.ssp126.2050]]="","",(Table1[[#This Row],[corals.sd.ssp126.2050]]/Table1[[#This Row],[corals.mn.ssp126.2050]])^-1)</f>
        <v>835.27497925489263</v>
      </c>
      <c r="Q527" s="6">
        <f>IF(Table1[[#This Row],[coral.weights.ssp126.2050]]="","",Table1[[#This Row],[coral.weights.ssp126.2050]]*Table1[[#This Row],[corals.mn.ssp126.2050]])</f>
        <v>618.20438562553568</v>
      </c>
      <c r="R527" s="5">
        <v>0.43064963980801108</v>
      </c>
      <c r="S527" s="5">
        <v>2.310486991342145E-2</v>
      </c>
      <c r="T527" s="6">
        <f>IF(Table1[[#This Row],[mangrove.mn.ssp126.2050]]="","",(Table1[[#This Row],[mangrove.sd.ssp126.2050]]/Table1[[#This Row],[mangrove.mn.ssp126.2050]])^-1)</f>
        <v>18.638912117737128</v>
      </c>
      <c r="U527" s="6">
        <f>IF(Table1[[#This Row],[mangrove.weights.ssp126.2050]]="","",Table1[[#This Row],[mangrove.weights.ssp126.2050]]*Table1[[#This Row],[mangrove.mn.ssp126.2050]])</f>
        <v>8.0268407899166672</v>
      </c>
      <c r="V527" s="7">
        <f t="shared" si="48"/>
        <v>0.73468619770245103</v>
      </c>
      <c r="W527" s="5">
        <v>0.73616080735178413</v>
      </c>
      <c r="X527" s="5">
        <f>NonZeroMin!$C$5</f>
        <v>9.4124857450742275E-4</v>
      </c>
      <c r="Y527" s="6">
        <f>IF(Table1[[#This Row],[seagrass.mn.ssp126.2100]]="", "", (Table1[[#This Row],[seagrass.sd.ssp126.2100]]/Table1[[#This Row],[seagrass.mn.ssp126.2100]])^-1)</f>
        <v>782.11093996825889</v>
      </c>
      <c r="Z527" s="6">
        <f>IF(Table1[[#This Row],[seagrass.weights.ssp126.2100]]="","", Table1[[#This Row],[seagrass.weights.ssp126.2100]]*Table1[[#This Row],[seagrass.mn.ssp126.2100]])</f>
        <v>575.75942100569625</v>
      </c>
      <c r="AA527" s="5">
        <v>0.74012079971197642</v>
      </c>
      <c r="AB527" s="5">
        <f>NonZeroMin!$C$6</f>
        <v>9.0900273914041208E-4</v>
      </c>
      <c r="AC527" s="6">
        <f>IF(Table1[[#This Row],[corals.mn.ssp126.2100]]="","",(Table1[[#This Row],[corals.sd.ssp126.2100]]/Table1[[#This Row],[corals.mn.ssp126.2100]])^-1)</f>
        <v>814.21184760330107</v>
      </c>
      <c r="AD527" s="6">
        <f>IF( Table1[[#This Row],[Coral.weights.ssp126.2100]]="","", Table1[[#This Row],[Coral.weights.ssp126.2100]]*Table1[[#This Row],[corals.mn.ssp126.2100]])</f>
        <v>602.61512378312102</v>
      </c>
      <c r="AE527" s="5">
        <v>0.44138753893002319</v>
      </c>
      <c r="AF527" s="5">
        <v>2.4978609296600729E-2</v>
      </c>
      <c r="AG527" s="8">
        <f>IF(Table1[[#This Row],[mangrove.mn.ssp126.2100]]="","",(Table1[[#This Row],[mangrove.sd.ssp126.2100]]/Table1[[#This Row],[mangrove.mn.ssp126.2100]])^-1)</f>
        <v>17.670621037740897</v>
      </c>
      <c r="AH527" s="6">
        <f>IF(Table1[[#This Row],[mangrove.weights.ssp126.2100]]="","",Table1[[#This Row],[mangrove.weights.ssp126.2100]]*Table1[[#This Row],[mangrove.mn.ssp126.2100]])</f>
        <v>7.7995919312135475</v>
      </c>
      <c r="AI527" s="7">
        <f t="shared" si="49"/>
        <v>0.73493121495588942</v>
      </c>
      <c r="AJ527" s="5">
        <v>0.73616080735178413</v>
      </c>
      <c r="AK527" s="5">
        <f>NonZeroMin!$C$9</f>
        <v>9.4246577305150765E-4</v>
      </c>
      <c r="AL527" s="6">
        <f>IF(Table1[[#This Row],[seagrass.mn.ssp245.2050]]="","",(Table1[[#This Row],[seagrass.sd.ssp245.2050]]/Table1[[#This Row],[seagrass.mn.ssp245.2050]])^-1)</f>
        <v>781.10084037136846</v>
      </c>
      <c r="AM527" s="6">
        <f>IF(Table1[[#This Row],[seagrass.weights.ssp245.2050]]="","",Table1[[#This Row],[seagrass.weights.ssp245.2050]]*Table1[[#This Row],[seagrass.mn.ssp245.2050]])</f>
        <v>575.01582527094365</v>
      </c>
      <c r="AN527" s="5">
        <v>0.74012079971197642</v>
      </c>
      <c r="AO527" s="5">
        <f>NonZeroMin!$C$10</f>
        <v>8.871730941705804E-4</v>
      </c>
      <c r="AP527" s="6">
        <f>(Table1[[#This Row],[corals.sd.ssp245.2050]]/Table1[[#This Row],[corals.mn.ssp245.2050]])^-1</f>
        <v>834.24621933999993</v>
      </c>
      <c r="AQ527" s="6">
        <f>Table1[[#This Row],[coral.weights.ssp245.2050]]*Table1[[#This Row],[corals.mn.ssp245.2050]]</f>
        <v>617.44297901461368</v>
      </c>
      <c r="AR527" s="5">
        <v>0.43164396882477352</v>
      </c>
      <c r="AS527" s="5">
        <v>3.4854145055482573E-2</v>
      </c>
      <c r="AT527" s="8">
        <f>(Table1[[#This Row],[mangrove.sd.ssp245.2050]]/Table1[[#This Row],[mangrove.mn.ssp245.2050]])^-1</f>
        <v>12.384293694126223</v>
      </c>
      <c r="AU527" s="8">
        <f>Table1[[#This Row],[mangrove.mn.ssp245.2050]]*Table1[[#This Row],[mangrove.weights.ssp245.2050]]</f>
        <v>5.3456056812242583</v>
      </c>
      <c r="AV527" s="7">
        <f t="shared" si="50"/>
        <v>0.73587352572693776</v>
      </c>
      <c r="AW527" s="5">
        <v>0.73616080735178413</v>
      </c>
      <c r="AX527" s="5">
        <f>NonZeroMin!$C$12</f>
        <v>9.4048968592101831E-4</v>
      </c>
      <c r="AY527" s="6">
        <f>(Table1[[#This Row],[seagrass.sd.ssp245.2100]]/Table1[[#This Row],[seagrass.mn.ssp245.2100]])^-1</f>
        <v>782.74203148848403</v>
      </c>
      <c r="AZ527" s="6">
        <f>Table1[[#This Row],[seagrass.weights.ssp245.2100]]*Table1[[#This Row],[seagrass.mn.ssp245.2100]]</f>
        <v>576.22400584873799</v>
      </c>
      <c r="BA527" s="5">
        <v>0.74012079971197642</v>
      </c>
      <c r="BB527" s="5">
        <f>NonZeroMin!$C$13</f>
        <v>8.8505487379242798E-4</v>
      </c>
      <c r="BC527" s="8">
        <f>(Table1[[#This Row],[corals.sd.ssp245.2100]]/Table1[[#This Row],[corals.mn.ssp245.2100]])^-1</f>
        <v>836.24283830061938</v>
      </c>
      <c r="BD527" s="8">
        <f>Table1[[#This Row],[corals.weights.ssp245.2100]]*Table1[[#This Row],[corals.mn.ssp245.2100]]</f>
        <v>618.92071823646745</v>
      </c>
      <c r="BE527" s="5">
        <v>0.43674949006876762</v>
      </c>
      <c r="BF527" s="5">
        <v>4.8275148673400853E-2</v>
      </c>
      <c r="BG527" s="6">
        <f>(Table1[[#This Row],[mangrove.sd.ssp245.2100]]/Table1[[#This Row],[mangrove.mn.ssp245.2100]])^-1</f>
        <v>9.0470874160023538</v>
      </c>
      <c r="BH527" s="6">
        <f>Table1[[#This Row],[mangrove.weights.ssp245.2100]]*Table1[[#This Row],[mangrove.mn.ssp245.2100]]</f>
        <v>3.9513108155465924</v>
      </c>
      <c r="BI527" s="7">
        <f t="shared" si="51"/>
        <v>0.73653101807613053</v>
      </c>
      <c r="BJ527" s="5">
        <v>0.73616080735178413</v>
      </c>
      <c r="BK527" s="5">
        <f>NonZeroMin!$C$16</f>
        <v>9.4033807947367773E-4</v>
      </c>
      <c r="BL527" s="6">
        <f>(Table1[[#This Row],[seagrass.sd.ssp370.2050]]/Table1[[#This Row],[seagrass.mn.ssp370.2050]])^-1</f>
        <v>782.86822943916627</v>
      </c>
      <c r="BM527" s="6">
        <f>Table1[[#This Row],[seagrass.mn.ssp370.2050]]*Table1[[#This Row],[seagrass.weights.ssp370.2050]]</f>
        <v>576.31690783399847</v>
      </c>
      <c r="BN527" s="5">
        <v>0.74012079971197642</v>
      </c>
      <c r="BO527" s="5">
        <f>NonZeroMin!$C$17</f>
        <v>8.8537505761509139E-4</v>
      </c>
      <c r="BP527" s="6">
        <f>(Table1[[#This Row],[corals.sd.ssp370.2050]]/Table1[[#This Row],[corals.mn.ssp370.2050]])^-1</f>
        <v>835.94042247543996</v>
      </c>
      <c r="BQ527" s="6">
        <f>Table1[[#This Row],[corals.weights.ssp370.2050]]*Table1[[#This Row],[corals.mn.ssp370.2050]]</f>
        <v>618.69689399409003</v>
      </c>
      <c r="BR527" s="5">
        <v>0.44117755787239182</v>
      </c>
      <c r="BS527" s="5">
        <v>6.2026488590467617E-2</v>
      </c>
      <c r="BT527" s="6">
        <f>(Table1[[#This Row],[mangrove.sd.ssp370.2050]]/Table1[[#This Row],[mangrove.mn.ssp370.2050]])^-1</f>
        <v>7.1127282536544092</v>
      </c>
      <c r="BU527" s="6">
        <f>Table1[[#This Row],[mangrove.weights.ssp370.2050]]*Table1[[#This Row],[mangrove.mn.ssp370.2050]]</f>
        <v>3.1379760807572143</v>
      </c>
      <c r="BV527" s="7">
        <f t="shared" si="52"/>
        <v>0.73690634278076439</v>
      </c>
      <c r="BW527" s="5">
        <v>0.73616080735178413</v>
      </c>
      <c r="BX527" s="5">
        <f>NonZeroMin!$C$19</f>
        <v>9.4033807947367773E-4</v>
      </c>
      <c r="BY527" s="8">
        <f>(Table1[[#This Row],[seagrass.sd.ssp370.2100]]/Table1[[#This Row],[seagrass.mn.ssp370.2100]])^-1</f>
        <v>782.86822943916627</v>
      </c>
      <c r="BZ527" s="8">
        <f>Table1[[#This Row],[seagrass.imp.ssp370.2100]]*Table1[[#This Row],[seagrass.mn.ssp370.2100]]</f>
        <v>576.31690783399847</v>
      </c>
      <c r="CA527" s="5">
        <v>0.74012079971197642</v>
      </c>
      <c r="CB527" s="5">
        <f>NonZeroMin!$C$20</f>
        <v>8.8537505761509139E-4</v>
      </c>
      <c r="CC527" s="8">
        <f>(Table1[[#This Row],[corals.sd.ssp370.2100]]/Table1[[#This Row],[corals.mn.ssp370.2100]])^-1</f>
        <v>835.94042247543996</v>
      </c>
      <c r="CD527" s="8">
        <f>Table1[[#This Row],[corals.weights.ssp370.2100]]*Table1[[#This Row],[corals.mn.ssp370.2100]]</f>
        <v>618.69689399409003</v>
      </c>
      <c r="CE527" s="5">
        <v>0.43542451114996261</v>
      </c>
      <c r="CF527" s="5">
        <v>5.3611119948058387E-2</v>
      </c>
      <c r="CG527" s="12">
        <f>(Table1[[#This Row],[mangrove.sd.ssp370.2100]]/Table1[[#This Row],[mangrove.mn.ssp370.2100]])^-1</f>
        <v>8.1219066412309147</v>
      </c>
      <c r="CH527" s="17">
        <f>Table1[[#This Row],[mangrove.weights.ssp370.2100]]*Table1[[#This Row],[mangrove.mn.ssp370.2100]]</f>
        <v>3.5364772288636059</v>
      </c>
      <c r="CI527" s="9">
        <f t="shared" si="53"/>
        <v>0.7366941832605679</v>
      </c>
      <c r="CJ527" s="5"/>
      <c r="CL527" s="5"/>
      <c r="CM527" s="5"/>
      <c r="CP527" s="5"/>
      <c r="CT527" s="5"/>
    </row>
    <row r="528" spans="1:98" x14ac:dyDescent="0.25">
      <c r="A528" s="5" t="s">
        <v>571</v>
      </c>
      <c r="B528" s="5">
        <v>40.83934</v>
      </c>
      <c r="C528" s="5">
        <v>-13.321102</v>
      </c>
      <c r="E528" s="5">
        <v>0</v>
      </c>
      <c r="G528" s="5">
        <v>0</v>
      </c>
      <c r="I528" s="5">
        <v>0</v>
      </c>
      <c r="L528" s="6" t="str">
        <f>IF(Table1[[#This Row],[seagrass.mn.ssp126.2050]]="","",(Table1[[#This Row],[seagrass.sd.ssp126.2050]]/Table1[[#This Row],[seagrass.mn.ssp126.2050]])^-1)</f>
        <v/>
      </c>
      <c r="M528" s="6" t="str">
        <f>IF(Table1[[#This Row],[seagrass.weights.ssp126.2050]]="","",Table1[[#This Row],[seagrass.weights.ssp126.2050]]*Table1[[#This Row],[seagrass.mn.ssp126.2050]])</f>
        <v/>
      </c>
      <c r="P528" s="6" t="str">
        <f>IF(Table1[[#This Row],[corals.mn.ssp126.2050]]="","",(Table1[[#This Row],[corals.sd.ssp126.2050]]/Table1[[#This Row],[corals.mn.ssp126.2050]])^-1)</f>
        <v/>
      </c>
      <c r="Q528" s="6" t="str">
        <f>IF(Table1[[#This Row],[coral.weights.ssp126.2050]]="","",Table1[[#This Row],[coral.weights.ssp126.2050]]*Table1[[#This Row],[corals.mn.ssp126.2050]])</f>
        <v/>
      </c>
      <c r="T528" s="6" t="str">
        <f>IF(Table1[[#This Row],[mangrove.mn.ssp126.2050]]="","",(Table1[[#This Row],[mangrove.sd.ssp126.2050]]/Table1[[#This Row],[mangrove.mn.ssp126.2050]])^-1)</f>
        <v/>
      </c>
      <c r="U528" s="6" t="str">
        <f>IF(Table1[[#This Row],[mangrove.weights.ssp126.2050]]="","",Table1[[#This Row],[mangrove.weights.ssp126.2050]]*Table1[[#This Row],[mangrove.mn.ssp126.2050]])</f>
        <v/>
      </c>
      <c r="V528" s="7" t="e">
        <f t="shared" si="48"/>
        <v>#DIV/0!</v>
      </c>
      <c r="Y528" s="6" t="str">
        <f>IF(Table1[[#This Row],[seagrass.mn.ssp126.2100]]="", "", (Table1[[#This Row],[seagrass.sd.ssp126.2100]]/Table1[[#This Row],[seagrass.mn.ssp126.2100]])^-1)</f>
        <v/>
      </c>
      <c r="Z528" s="6" t="str">
        <f>IF(Table1[[#This Row],[seagrass.weights.ssp126.2100]]="","", Table1[[#This Row],[seagrass.weights.ssp126.2100]]*Table1[[#This Row],[seagrass.mn.ssp126.2100]])</f>
        <v/>
      </c>
      <c r="AC528" s="6" t="str">
        <f>IF(Table1[[#This Row],[corals.mn.ssp126.2100]]="","",(Table1[[#This Row],[corals.sd.ssp126.2100]]/Table1[[#This Row],[corals.mn.ssp126.2100]])^-1)</f>
        <v/>
      </c>
      <c r="AD528" s="6" t="str">
        <f>IF( Table1[[#This Row],[Coral.weights.ssp126.2100]]="","", Table1[[#This Row],[Coral.weights.ssp126.2100]]*Table1[[#This Row],[corals.mn.ssp126.2100]])</f>
        <v/>
      </c>
      <c r="AG528" s="8" t="str">
        <f>IF(Table1[[#This Row],[mangrove.mn.ssp126.2100]]="","",(Table1[[#This Row],[mangrove.sd.ssp126.2100]]/Table1[[#This Row],[mangrove.mn.ssp126.2100]])^-1)</f>
        <v/>
      </c>
      <c r="AH528" s="6" t="str">
        <f>IF(Table1[[#This Row],[mangrove.weights.ssp126.2100]]="","",Table1[[#This Row],[mangrove.weights.ssp126.2100]]*Table1[[#This Row],[mangrove.mn.ssp126.2100]])</f>
        <v/>
      </c>
      <c r="AI528" s="7" t="e">
        <f t="shared" si="49"/>
        <v>#DIV/0!</v>
      </c>
      <c r="AL528" s="6" t="str">
        <f>IF(Table1[[#This Row],[seagrass.mn.ssp245.2050]]="","",(Table1[[#This Row],[seagrass.sd.ssp245.2050]]/Table1[[#This Row],[seagrass.mn.ssp245.2050]])^-1)</f>
        <v/>
      </c>
      <c r="AM528" s="6" t="str">
        <f>IF(Table1[[#This Row],[seagrass.weights.ssp245.2050]]="","",Table1[[#This Row],[seagrass.weights.ssp245.2050]]*Table1[[#This Row],[seagrass.mn.ssp245.2050]])</f>
        <v/>
      </c>
      <c r="AS528" s="5"/>
      <c r="AT528" s="8"/>
      <c r="AU528" s="8"/>
      <c r="AV528" s="7" t="e">
        <f t="shared" si="50"/>
        <v>#DIV/0!</v>
      </c>
      <c r="AX528" s="5"/>
      <c r="AY528" s="6"/>
      <c r="AZ528" s="6"/>
      <c r="BB528" s="5"/>
      <c r="BC528" s="8"/>
      <c r="BD528" s="8"/>
      <c r="BE528" s="5"/>
      <c r="BF528" s="5"/>
      <c r="BG528" s="6"/>
      <c r="BH528" s="6"/>
      <c r="BI528" s="7" t="e">
        <f t="shared" si="51"/>
        <v>#DIV/0!</v>
      </c>
      <c r="BK528" s="5"/>
      <c r="BL528" s="6"/>
      <c r="BM528" s="6"/>
      <c r="BO528" s="5"/>
      <c r="BP528" s="6"/>
      <c r="BQ528" s="6"/>
      <c r="BR528" s="5"/>
      <c r="BS528" s="5"/>
      <c r="BT528" s="6"/>
      <c r="BU528" s="6"/>
      <c r="BV528" s="7" t="e">
        <f t="shared" si="52"/>
        <v>#DIV/0!</v>
      </c>
      <c r="BX528" s="5"/>
      <c r="BY528" s="8"/>
      <c r="BZ528" s="8"/>
      <c r="CA528" s="5"/>
      <c r="CB528" s="5"/>
      <c r="CC528" s="8"/>
      <c r="CD528" s="8"/>
      <c r="CE528" s="5"/>
      <c r="CF528" s="5"/>
      <c r="CG528" s="12"/>
      <c r="CH528" s="17"/>
      <c r="CI528" s="9" t="e">
        <f t="shared" si="53"/>
        <v>#DIV/0!</v>
      </c>
      <c r="CJ528" s="5"/>
      <c r="CL528" s="5"/>
      <c r="CM528" s="5"/>
      <c r="CP528" s="5"/>
      <c r="CT528" s="5"/>
    </row>
    <row r="529" spans="1:98" x14ac:dyDescent="0.25">
      <c r="A529" s="5" t="s">
        <v>572</v>
      </c>
      <c r="B529" s="5">
        <v>47.58934</v>
      </c>
      <c r="C529" s="5">
        <v>-13.571102</v>
      </c>
      <c r="E529" s="5">
        <v>0</v>
      </c>
      <c r="G529" s="5">
        <v>0</v>
      </c>
      <c r="I529" s="5">
        <v>0</v>
      </c>
      <c r="L529" s="6" t="str">
        <f>IF(Table1[[#This Row],[seagrass.mn.ssp126.2050]]="","",(Table1[[#This Row],[seagrass.sd.ssp126.2050]]/Table1[[#This Row],[seagrass.mn.ssp126.2050]])^-1)</f>
        <v/>
      </c>
      <c r="M529" s="6" t="str">
        <f>IF(Table1[[#This Row],[seagrass.weights.ssp126.2050]]="","",Table1[[#This Row],[seagrass.weights.ssp126.2050]]*Table1[[#This Row],[seagrass.mn.ssp126.2050]])</f>
        <v/>
      </c>
      <c r="P529" s="6" t="str">
        <f>IF(Table1[[#This Row],[corals.mn.ssp126.2050]]="","",(Table1[[#This Row],[corals.sd.ssp126.2050]]/Table1[[#This Row],[corals.mn.ssp126.2050]])^-1)</f>
        <v/>
      </c>
      <c r="Q529" s="6" t="str">
        <f>IF(Table1[[#This Row],[coral.weights.ssp126.2050]]="","",Table1[[#This Row],[coral.weights.ssp126.2050]]*Table1[[#This Row],[corals.mn.ssp126.2050]])</f>
        <v/>
      </c>
      <c r="T529" s="6" t="str">
        <f>IF(Table1[[#This Row],[mangrove.mn.ssp126.2050]]="","",(Table1[[#This Row],[mangrove.sd.ssp126.2050]]/Table1[[#This Row],[mangrove.mn.ssp126.2050]])^-1)</f>
        <v/>
      </c>
      <c r="U529" s="6" t="str">
        <f>IF(Table1[[#This Row],[mangrove.weights.ssp126.2050]]="","",Table1[[#This Row],[mangrove.weights.ssp126.2050]]*Table1[[#This Row],[mangrove.mn.ssp126.2050]])</f>
        <v/>
      </c>
      <c r="V529" s="7" t="e">
        <f t="shared" si="48"/>
        <v>#DIV/0!</v>
      </c>
      <c r="Y529" s="6" t="str">
        <f>IF(Table1[[#This Row],[seagrass.mn.ssp126.2100]]="", "", (Table1[[#This Row],[seagrass.sd.ssp126.2100]]/Table1[[#This Row],[seagrass.mn.ssp126.2100]])^-1)</f>
        <v/>
      </c>
      <c r="Z529" s="6" t="str">
        <f>IF(Table1[[#This Row],[seagrass.weights.ssp126.2100]]="","", Table1[[#This Row],[seagrass.weights.ssp126.2100]]*Table1[[#This Row],[seagrass.mn.ssp126.2100]])</f>
        <v/>
      </c>
      <c r="AC529" s="6" t="str">
        <f>IF(Table1[[#This Row],[corals.mn.ssp126.2100]]="","",(Table1[[#This Row],[corals.sd.ssp126.2100]]/Table1[[#This Row],[corals.mn.ssp126.2100]])^-1)</f>
        <v/>
      </c>
      <c r="AD529" s="6" t="str">
        <f>IF( Table1[[#This Row],[Coral.weights.ssp126.2100]]="","", Table1[[#This Row],[Coral.weights.ssp126.2100]]*Table1[[#This Row],[corals.mn.ssp126.2100]])</f>
        <v/>
      </c>
      <c r="AG529" s="8" t="str">
        <f>IF(Table1[[#This Row],[mangrove.mn.ssp126.2100]]="","",(Table1[[#This Row],[mangrove.sd.ssp126.2100]]/Table1[[#This Row],[mangrove.mn.ssp126.2100]])^-1)</f>
        <v/>
      </c>
      <c r="AH529" s="6" t="str">
        <f>IF(Table1[[#This Row],[mangrove.weights.ssp126.2100]]="","",Table1[[#This Row],[mangrove.weights.ssp126.2100]]*Table1[[#This Row],[mangrove.mn.ssp126.2100]])</f>
        <v/>
      </c>
      <c r="AI529" s="7" t="e">
        <f t="shared" si="49"/>
        <v>#DIV/0!</v>
      </c>
      <c r="AL529" s="6" t="str">
        <f>IF(Table1[[#This Row],[seagrass.mn.ssp245.2050]]="","",(Table1[[#This Row],[seagrass.sd.ssp245.2050]]/Table1[[#This Row],[seagrass.mn.ssp245.2050]])^-1)</f>
        <v/>
      </c>
      <c r="AM529" s="6" t="str">
        <f>IF(Table1[[#This Row],[seagrass.weights.ssp245.2050]]="","",Table1[[#This Row],[seagrass.weights.ssp245.2050]]*Table1[[#This Row],[seagrass.mn.ssp245.2050]])</f>
        <v/>
      </c>
      <c r="AS529" s="5"/>
      <c r="AT529" s="8"/>
      <c r="AU529" s="8"/>
      <c r="AV529" s="7" t="e">
        <f t="shared" si="50"/>
        <v>#DIV/0!</v>
      </c>
      <c r="AX529" s="5"/>
      <c r="AY529" s="6"/>
      <c r="AZ529" s="6"/>
      <c r="BB529" s="5"/>
      <c r="BC529" s="8"/>
      <c r="BD529" s="8"/>
      <c r="BE529" s="5"/>
      <c r="BF529" s="5"/>
      <c r="BG529" s="6"/>
      <c r="BH529" s="6"/>
      <c r="BI529" s="7" t="e">
        <f t="shared" si="51"/>
        <v>#DIV/0!</v>
      </c>
      <c r="BK529" s="5"/>
      <c r="BL529" s="6"/>
      <c r="BM529" s="6"/>
      <c r="BO529" s="5"/>
      <c r="BP529" s="6"/>
      <c r="BQ529" s="6"/>
      <c r="BR529" s="5"/>
      <c r="BS529" s="5"/>
      <c r="BT529" s="6"/>
      <c r="BU529" s="6"/>
      <c r="BV529" s="7" t="e">
        <f t="shared" si="52"/>
        <v>#DIV/0!</v>
      </c>
      <c r="BX529" s="5"/>
      <c r="BY529" s="8"/>
      <c r="BZ529" s="8"/>
      <c r="CA529" s="5"/>
      <c r="CB529" s="5"/>
      <c r="CC529" s="8"/>
      <c r="CD529" s="8"/>
      <c r="CE529" s="5"/>
      <c r="CF529" s="5"/>
      <c r="CG529" s="12"/>
      <c r="CH529" s="17"/>
      <c r="CI529" s="9" t="e">
        <f t="shared" si="53"/>
        <v>#DIV/0!</v>
      </c>
      <c r="CJ529" s="5"/>
      <c r="CL529" s="5"/>
      <c r="CM529" s="5"/>
      <c r="CP529" s="5"/>
      <c r="CT529" s="5"/>
    </row>
    <row r="530" spans="1:98" x14ac:dyDescent="0.25">
      <c r="A530" s="5" t="s">
        <v>573</v>
      </c>
      <c r="B530" s="5">
        <v>47.83934</v>
      </c>
      <c r="C530" s="5">
        <v>-13.571102</v>
      </c>
      <c r="D530" s="5">
        <v>6970000</v>
      </c>
      <c r="E530" s="5">
        <v>1</v>
      </c>
      <c r="F530" s="5">
        <v>8330000</v>
      </c>
      <c r="G530" s="5">
        <v>1</v>
      </c>
      <c r="H530" s="5">
        <v>5810000</v>
      </c>
      <c r="I530" s="5">
        <v>1</v>
      </c>
      <c r="J530" s="5">
        <v>0.54946877936348826</v>
      </c>
      <c r="K530" s="5">
        <v>3.0314721697597861E-2</v>
      </c>
      <c r="L530" s="6">
        <f>IF(Table1[[#This Row],[seagrass.mn.ssp126.2050]]="","",(Table1[[#This Row],[seagrass.sd.ssp126.2050]]/Table1[[#This Row],[seagrass.mn.ssp126.2050]])^-1)</f>
        <v>18.125476619731863</v>
      </c>
      <c r="M530" s="6">
        <f>IF(Table1[[#This Row],[seagrass.weights.ssp126.2050]]="","",Table1[[#This Row],[seagrass.weights.ssp126.2050]]*Table1[[#This Row],[seagrass.mn.ssp126.2050]])</f>
        <v>9.9593835136255127</v>
      </c>
      <c r="N530" s="5">
        <v>0.54284451788797294</v>
      </c>
      <c r="O530" s="5">
        <v>4.0213887388890007E-2</v>
      </c>
      <c r="P530" s="6">
        <f>IF(Table1[[#This Row],[corals.mn.ssp126.2050]]="","",(Table1[[#This Row],[corals.sd.ssp126.2050]]/Table1[[#This Row],[corals.mn.ssp126.2050]])^-1)</f>
        <v>13.498931666028039</v>
      </c>
      <c r="Q530" s="6">
        <f>IF(Table1[[#This Row],[coral.weights.ssp126.2050]]="","",Table1[[#This Row],[coral.weights.ssp126.2050]]*Table1[[#This Row],[corals.mn.ssp126.2050]])</f>
        <v>7.3278210522476819</v>
      </c>
      <c r="R530" s="5">
        <v>0.56148913113201904</v>
      </c>
      <c r="S530" s="5">
        <v>9.2838188953671186E-2</v>
      </c>
      <c r="T530" s="6">
        <f>IF(Table1[[#This Row],[mangrove.mn.ssp126.2050]]="","",(Table1[[#This Row],[mangrove.sd.ssp126.2050]]/Table1[[#This Row],[mangrove.mn.ssp126.2050]])^-1)</f>
        <v>6.0480405473249554</v>
      </c>
      <c r="U530" s="6">
        <f>IF(Table1[[#This Row],[mangrove.weights.ssp126.2050]]="","",Table1[[#This Row],[mangrove.weights.ssp126.2050]]*Table1[[#This Row],[mangrove.mn.ssp126.2050]])</f>
        <v>3.39590903196871</v>
      </c>
      <c r="V530" s="7">
        <f t="shared" si="48"/>
        <v>0.54902493038035505</v>
      </c>
      <c r="W530" s="5">
        <v>0.54401373959060573</v>
      </c>
      <c r="X530" s="5">
        <v>3.3982423892522068E-2</v>
      </c>
      <c r="Y530" s="6">
        <f>IF(Table1[[#This Row],[seagrass.mn.ssp126.2100]]="", "", (Table1[[#This Row],[seagrass.sd.ssp126.2100]]/Table1[[#This Row],[seagrass.mn.ssp126.2100]])^-1)</f>
        <v>16.008679701930195</v>
      </c>
      <c r="Z530" s="6">
        <f>IF(Table1[[#This Row],[seagrass.weights.ssp126.2100]]="","", Table1[[#This Row],[seagrass.weights.ssp126.2100]]*Table1[[#This Row],[seagrass.mn.ssp126.2100]])</f>
        <v>8.7089417105552691</v>
      </c>
      <c r="AA530" s="5">
        <v>0.53961305164960605</v>
      </c>
      <c r="AB530" s="5">
        <v>4.0967029367993672E-2</v>
      </c>
      <c r="AC530" s="6">
        <f>IF(Table1[[#This Row],[corals.mn.ssp126.2100]]="","",(Table1[[#This Row],[corals.sd.ssp126.2100]]/Table1[[#This Row],[corals.mn.ssp126.2100]])^-1)</f>
        <v>13.171886269869248</v>
      </c>
      <c r="AD530" s="6">
        <f>IF( Table1[[#This Row],[Coral.weights.ssp126.2100]]="","", Table1[[#This Row],[Coral.weights.ssp126.2100]]*Table1[[#This Row],[corals.mn.ssp126.2100]])</f>
        <v>7.1077217460656907</v>
      </c>
      <c r="AE530" s="5">
        <v>0.55818317651054827</v>
      </c>
      <c r="AF530" s="5">
        <v>8.4023128272570483E-2</v>
      </c>
      <c r="AG530" s="8">
        <f>IF(Table1[[#This Row],[mangrove.mn.ssp126.2100]]="","",(Table1[[#This Row],[mangrove.sd.ssp126.2100]]/Table1[[#This Row],[mangrove.mn.ssp126.2100]])^-1)</f>
        <v>6.6432086972506621</v>
      </c>
      <c r="AH530" s="6">
        <f>IF(Table1[[#This Row],[mangrove.weights.ssp126.2100]]="","",Table1[[#This Row],[mangrove.weights.ssp126.2100]]*Table1[[#This Row],[mangrove.mn.ssp126.2100]])</f>
        <v>3.7081273328538757</v>
      </c>
      <c r="AI530" s="7">
        <f t="shared" si="49"/>
        <v>0.54502326931905498</v>
      </c>
      <c r="AJ530" s="5">
        <v>0.49800327425146151</v>
      </c>
      <c r="AK530" s="5">
        <v>1.222768313834556E-2</v>
      </c>
      <c r="AL530" s="6">
        <f>IF(Table1[[#This Row],[seagrass.mn.ssp245.2050]]="","",(Table1[[#This Row],[seagrass.sd.ssp245.2050]]/Table1[[#This Row],[seagrass.mn.ssp245.2050]])^-1)</f>
        <v>40.727525289704452</v>
      </c>
      <c r="AM530" s="6">
        <f>IF(Table1[[#This Row],[seagrass.weights.ssp245.2050]]="","",Table1[[#This Row],[seagrass.weights.ssp245.2050]]*Table1[[#This Row],[seagrass.mn.ssp245.2050]])</f>
        <v>20.282440946432022</v>
      </c>
      <c r="AN530" s="5">
        <v>0.49560360567285888</v>
      </c>
      <c r="AO530" s="5">
        <v>2.12717260048483E-2</v>
      </c>
      <c r="AP530" s="6">
        <f>(Table1[[#This Row],[corals.sd.ssp245.2050]]/Table1[[#This Row],[corals.mn.ssp245.2050]])^-1</f>
        <v>23.298702021636597</v>
      </c>
      <c r="AQ530" s="6">
        <f>Table1[[#This Row],[coral.weights.ssp245.2050]]*Table1[[#This Row],[corals.mn.ssp245.2050]]</f>
        <v>11.546920729420624</v>
      </c>
      <c r="AR530" s="5">
        <v>0.50887295638526453</v>
      </c>
      <c r="AS530" s="5">
        <v>9.7162570938897477E-2</v>
      </c>
      <c r="AT530" s="8">
        <f>(Table1[[#This Row],[mangrove.sd.ssp245.2050]]/Table1[[#This Row],[mangrove.mn.ssp245.2050]])^-1</f>
        <v>5.2373352358623668</v>
      </c>
      <c r="AU530" s="8">
        <f>Table1[[#This Row],[mangrove.mn.ssp245.2050]]*Table1[[#This Row],[mangrove.weights.ssp245.2050]]</f>
        <v>2.6651382650539994</v>
      </c>
      <c r="AV530" s="7">
        <f t="shared" si="50"/>
        <v>0.49801798625934796</v>
      </c>
      <c r="AW530" s="5">
        <v>0.48131153003674071</v>
      </c>
      <c r="AX530" s="5">
        <v>1.702560117762068E-2</v>
      </c>
      <c r="AY530" s="6">
        <f>(Table1[[#This Row],[seagrass.sd.ssp245.2100]]/Table1[[#This Row],[seagrass.mn.ssp245.2100]])^-1</f>
        <v>28.269869886850231</v>
      </c>
      <c r="AZ530" s="6">
        <f>Table1[[#This Row],[seagrass.weights.ssp245.2100]]*Table1[[#This Row],[seagrass.mn.ssp245.2100]]</f>
        <v>13.606614329179466</v>
      </c>
      <c r="BA530" s="5">
        <v>0.47860352260272632</v>
      </c>
      <c r="BB530" s="5">
        <v>2.0521471538627378E-2</v>
      </c>
      <c r="BC530" s="8">
        <f>(Table1[[#This Row],[corals.sd.ssp245.2100]]/Table1[[#This Row],[corals.mn.ssp245.2100]])^-1</f>
        <v>23.322085928480092</v>
      </c>
      <c r="BD530" s="8">
        <f>Table1[[#This Row],[corals.weights.ssp245.2100]]*Table1[[#This Row],[corals.mn.ssp245.2100]]</f>
        <v>11.162032479814048</v>
      </c>
      <c r="BE530" s="5">
        <v>0.51570608705707244</v>
      </c>
      <c r="BF530" s="5">
        <v>8.9167458667954683E-2</v>
      </c>
      <c r="BG530" s="6">
        <f>(Table1[[#This Row],[mangrove.sd.ssp245.2100]]/Table1[[#This Row],[mangrove.mn.ssp245.2100]])^-1</f>
        <v>5.7835682967872755</v>
      </c>
      <c r="BH530" s="6">
        <f>Table1[[#This Row],[mangrove.weights.ssp245.2100]]*Table1[[#This Row],[mangrove.mn.ssp245.2100]]</f>
        <v>2.9826213755635029</v>
      </c>
      <c r="BI530" s="7">
        <f t="shared" si="51"/>
        <v>0.48367781582836999</v>
      </c>
      <c r="BJ530" s="5">
        <v>0.16225001011261139</v>
      </c>
      <c r="BK530" s="5">
        <v>0.2294561647964268</v>
      </c>
      <c r="BL530" s="6">
        <f>(Table1[[#This Row],[seagrass.sd.ssp370.2050]]/Table1[[#This Row],[seagrass.mn.ssp370.2050]])^-1</f>
        <v>0.70710678118654768</v>
      </c>
      <c r="BM530" s="6">
        <f>Table1[[#This Row],[seagrass.mn.ssp370.2050]]*Table1[[#This Row],[seagrass.weights.ssp370.2050]]</f>
        <v>0.11472808239821346</v>
      </c>
      <c r="BN530" s="5">
        <v>0.14114834974885879</v>
      </c>
      <c r="BO530" s="5">
        <v>0.19961391052141711</v>
      </c>
      <c r="BP530" s="6">
        <f>(Table1[[#This Row],[corals.sd.ssp370.2050]]/Table1[[#This Row],[corals.mn.ssp370.2050]])^-1</f>
        <v>0.70710678118654757</v>
      </c>
      <c r="BQ530" s="6">
        <f>Table1[[#This Row],[corals.weights.ssp370.2050]]*Table1[[#This Row],[corals.mn.ssp370.2050]]</f>
        <v>9.9806955260708582E-2</v>
      </c>
      <c r="BR530" s="5">
        <v>0.50752636395727935</v>
      </c>
      <c r="BS530" s="5">
        <v>9.5990234877407127E-2</v>
      </c>
      <c r="BT530" s="6">
        <f>(Table1[[#This Row],[mangrove.sd.ssp370.2050]]/Table1[[#This Row],[mangrove.mn.ssp370.2050]])^-1</f>
        <v>5.2872707792147926</v>
      </c>
      <c r="BU530" s="6">
        <f>Table1[[#This Row],[mangrove.weights.ssp370.2050]]*Table1[[#This Row],[mangrove.mn.ssp370.2050]]</f>
        <v>2.683429313832455</v>
      </c>
      <c r="BV530" s="7">
        <f t="shared" si="52"/>
        <v>0.43243618932409777</v>
      </c>
      <c r="BW530" s="5">
        <v>0.17609638430444771</v>
      </c>
      <c r="BX530" s="5">
        <v>0.24903789496821449</v>
      </c>
      <c r="BY530" s="8">
        <f>(Table1[[#This Row],[seagrass.sd.ssp370.2100]]/Table1[[#This Row],[seagrass.mn.ssp370.2100]])^-1</f>
        <v>0.70710678118654779</v>
      </c>
      <c r="BZ530" s="8">
        <f>Table1[[#This Row],[seagrass.imp.ssp370.2100]]*Table1[[#This Row],[seagrass.mn.ssp370.2100]]</f>
        <v>0.12451894748410734</v>
      </c>
      <c r="CA530" s="5">
        <v>0.1675187382952241</v>
      </c>
      <c r="CB530" s="5">
        <v>0.2369072716487351</v>
      </c>
      <c r="CC530" s="8">
        <f>(Table1[[#This Row],[corals.sd.ssp370.2100]]/Table1[[#This Row],[corals.mn.ssp370.2100]])^-1</f>
        <v>0.70710678118654746</v>
      </c>
      <c r="CD530" s="8">
        <f>Table1[[#This Row],[corals.weights.ssp370.2100]]*Table1[[#This Row],[corals.mn.ssp370.2100]]</f>
        <v>0.11845363582436753</v>
      </c>
      <c r="CE530" s="5">
        <v>0.5191633582248546</v>
      </c>
      <c r="CF530" s="5">
        <v>8.9661823194806395E-2</v>
      </c>
      <c r="CG530" s="12">
        <f>(Table1[[#This Row],[mangrove.sd.ssp370.2100]]/Table1[[#This Row],[mangrove.mn.ssp370.2100]])^-1</f>
        <v>5.7902386960934207</v>
      </c>
      <c r="CH530" s="17">
        <f>Table1[[#This Row],[mangrove.weights.ssp370.2100]]*Table1[[#This Row],[mangrove.mn.ssp370.2100]]</f>
        <v>3.0060797663873635</v>
      </c>
      <c r="CI530" s="9">
        <f t="shared" si="53"/>
        <v>0.45097839962470743</v>
      </c>
      <c r="CJ530" s="5"/>
      <c r="CL530" s="5"/>
      <c r="CM530" s="5"/>
      <c r="CP530" s="5"/>
      <c r="CT530" s="5"/>
    </row>
    <row r="531" spans="1:98" x14ac:dyDescent="0.25">
      <c r="A531" s="5" t="s">
        <v>574</v>
      </c>
      <c r="B531" s="5">
        <v>48.08934</v>
      </c>
      <c r="C531" s="5">
        <v>-13.571102</v>
      </c>
      <c r="D531" s="5">
        <v>20020000</v>
      </c>
      <c r="E531" s="5">
        <v>1</v>
      </c>
      <c r="F531" s="5">
        <v>13780000</v>
      </c>
      <c r="G531" s="5">
        <v>1</v>
      </c>
      <c r="H531" s="5">
        <v>11780000</v>
      </c>
      <c r="I531" s="5">
        <v>1</v>
      </c>
      <c r="J531" s="5">
        <v>0.57986000217589484</v>
      </c>
      <c r="K531" s="5">
        <v>2.0734931624683969E-2</v>
      </c>
      <c r="L531" s="6">
        <f>IF(Table1[[#This Row],[seagrass.mn.ssp126.2050]]="","",(Table1[[#This Row],[seagrass.sd.ssp126.2050]]/Table1[[#This Row],[seagrass.mn.ssp126.2050]])^-1)</f>
        <v>27.965368426177907</v>
      </c>
      <c r="M531" s="6">
        <f>IF(Table1[[#This Row],[seagrass.weights.ssp126.2050]]="","",Table1[[#This Row],[seagrass.weights.ssp126.2050]]*Table1[[#This Row],[seagrass.mn.ssp126.2050]])</f>
        <v>16.215998596453222</v>
      </c>
      <c r="N531" s="5">
        <v>0.62077444760133571</v>
      </c>
      <c r="O531" s="5">
        <v>1.995065568700987E-2</v>
      </c>
      <c r="P531" s="6">
        <f>IF(Table1[[#This Row],[corals.mn.ssp126.2050]]="","",(Table1[[#This Row],[corals.sd.ssp126.2050]]/Table1[[#This Row],[corals.mn.ssp126.2050]])^-1)</f>
        <v>31.115491006419902</v>
      </c>
      <c r="Q531" s="6">
        <f>IF(Table1[[#This Row],[coral.weights.ssp126.2050]]="","",Table1[[#This Row],[coral.weights.ssp126.2050]]*Table1[[#This Row],[corals.mn.ssp126.2050]])</f>
        <v>19.315701741354644</v>
      </c>
      <c r="R531" s="5">
        <v>0.58907178964664697</v>
      </c>
      <c r="S531" s="5">
        <v>0.10199535590215079</v>
      </c>
      <c r="T531" s="6">
        <f>IF(Table1[[#This Row],[mangrove.mn.ssp126.2050]]="","",(Table1[[#This Row],[mangrove.sd.ssp126.2050]]/Table1[[#This Row],[mangrove.mn.ssp126.2050]])^-1)</f>
        <v>5.7754765835786959</v>
      </c>
      <c r="U531" s="6">
        <f>IF(Table1[[#This Row],[mangrove.weights.ssp126.2050]]="","",Table1[[#This Row],[mangrove.weights.ssp126.2050]]*Table1[[#This Row],[mangrove.mn.ssp126.2050]])</f>
        <v>3.4021703271510049</v>
      </c>
      <c r="V531" s="7">
        <f t="shared" si="48"/>
        <v>0.60030943862212582</v>
      </c>
      <c r="W531" s="5">
        <v>0.58068152311155874</v>
      </c>
      <c r="X531" s="5">
        <v>2.389974785641065E-2</v>
      </c>
      <c r="Y531" s="6">
        <f>IF(Table1[[#This Row],[seagrass.mn.ssp126.2100]]="", "", (Table1[[#This Row],[seagrass.sd.ssp126.2100]]/Table1[[#This Row],[seagrass.mn.ssp126.2100]])^-1)</f>
        <v>24.296554365355032</v>
      </c>
      <c r="Z531" s="6">
        <f>IF(Table1[[#This Row],[seagrass.weights.ssp126.2100]]="","", Table1[[#This Row],[seagrass.weights.ssp126.2100]]*Table1[[#This Row],[seagrass.mn.ssp126.2100]])</f>
        <v>14.108560195237152</v>
      </c>
      <c r="AA531" s="5">
        <v>0.62152184663840782</v>
      </c>
      <c r="AB531" s="5">
        <v>1.8893673832277819E-2</v>
      </c>
      <c r="AC531" s="6">
        <f>IF(Table1[[#This Row],[corals.mn.ssp126.2100]]="","",(Table1[[#This Row],[corals.sd.ssp126.2100]]/Table1[[#This Row],[corals.mn.ssp126.2100]])^-1)</f>
        <v>32.895764590611506</v>
      </c>
      <c r="AD531" s="6">
        <f>IF( Table1[[#This Row],[Coral.weights.ssp126.2100]]="","", Table1[[#This Row],[Coral.weights.ssp126.2100]]*Table1[[#This Row],[corals.mn.ssp126.2100]])</f>
        <v>20.445436354939211</v>
      </c>
      <c r="AE531" s="5">
        <v>0.59524915558843661</v>
      </c>
      <c r="AF531" s="5">
        <v>6.4948408284604506E-2</v>
      </c>
      <c r="AG531" s="8">
        <f>IF(Table1[[#This Row],[mangrove.mn.ssp126.2100]]="","",(Table1[[#This Row],[mangrove.sd.ssp126.2100]]/Table1[[#This Row],[mangrove.mn.ssp126.2100]])^-1)</f>
        <v>9.1649537118761941</v>
      </c>
      <c r="AH531" s="6">
        <f>IF(Table1[[#This Row],[mangrove.weights.ssp126.2100]]="","",Table1[[#This Row],[mangrove.weights.ssp126.2100]]*Table1[[#This Row],[mangrove.mn.ssp126.2100]])</f>
        <v>5.4554309580014122</v>
      </c>
      <c r="AI531" s="7">
        <f t="shared" si="49"/>
        <v>0.60293960103587352</v>
      </c>
      <c r="AJ531" s="5">
        <v>0.53075800077707913</v>
      </c>
      <c r="AK531" s="5">
        <v>1.1449162564835261E-2</v>
      </c>
      <c r="AL531" s="6">
        <f>IF(Table1[[#This Row],[seagrass.mn.ssp245.2050]]="","",(Table1[[#This Row],[seagrass.sd.ssp245.2050]]/Table1[[#This Row],[seagrass.mn.ssp245.2050]])^-1)</f>
        <v>46.357801085578011</v>
      </c>
      <c r="AM531" s="6">
        <f>IF(Table1[[#This Row],[seagrass.weights.ssp245.2050]]="","",Table1[[#This Row],[seagrass.weights.ssp245.2050]]*Table1[[#This Row],[seagrass.mn.ssp245.2050]])</f>
        <v>24.604773824602894</v>
      </c>
      <c r="AN531" s="5">
        <v>0.56726726245890069</v>
      </c>
      <c r="AO531" s="5">
        <v>7.5917857408950608E-3</v>
      </c>
      <c r="AP531" s="6">
        <f>(Table1[[#This Row],[corals.sd.ssp245.2050]]/Table1[[#This Row],[corals.mn.ssp245.2050]])^-1</f>
        <v>74.72118969364125</v>
      </c>
      <c r="AQ531" s="6">
        <f>Table1[[#This Row],[coral.weights.ssp245.2050]]*Table1[[#This Row],[corals.mn.ssp245.2050]]</f>
        <v>42.386884725184096</v>
      </c>
      <c r="AR531" s="5">
        <v>0.50991425206194629</v>
      </c>
      <c r="AS531" s="5">
        <v>0.10896995309075889</v>
      </c>
      <c r="AT531" s="8">
        <f>(Table1[[#This Row],[mangrove.sd.ssp245.2050]]/Table1[[#This Row],[mangrove.mn.ssp245.2050]])^-1</f>
        <v>4.6794023269630012</v>
      </c>
      <c r="AU531" s="8">
        <f>Table1[[#This Row],[mangrove.mn.ssp245.2050]]*Table1[[#This Row],[mangrove.weights.ssp245.2050]]</f>
        <v>2.3860939376502697</v>
      </c>
      <c r="AV531" s="7">
        <f t="shared" si="50"/>
        <v>0.55167492820029251</v>
      </c>
      <c r="AW531" s="5">
        <v>0.5166688807476616</v>
      </c>
      <c r="AX531" s="5">
        <v>1.416947071849994E-2</v>
      </c>
      <c r="AY531" s="6">
        <f>(Table1[[#This Row],[seagrass.sd.ssp245.2100]]/Table1[[#This Row],[seagrass.mn.ssp245.2100]])^-1</f>
        <v>36.463527185464208</v>
      </c>
      <c r="AZ531" s="6">
        <f>Table1[[#This Row],[seagrass.weights.ssp245.2100]]*Table1[[#This Row],[seagrass.mn.ssp245.2100]]</f>
        <v>18.839569779025723</v>
      </c>
      <c r="BA531" s="5">
        <v>0.55930773785646781</v>
      </c>
      <c r="BB531" s="5">
        <v>1.121429224601616E-2</v>
      </c>
      <c r="BC531" s="8">
        <f>(Table1[[#This Row],[corals.sd.ssp245.2100]]/Table1[[#This Row],[corals.mn.ssp245.2100]])^-1</f>
        <v>49.874546300963402</v>
      </c>
      <c r="BD531" s="8">
        <f>Table1[[#This Row],[corals.weights.ssp245.2100]]*Table1[[#This Row],[corals.mn.ssp245.2100]]</f>
        <v>27.895219668209506</v>
      </c>
      <c r="BE531" s="5">
        <v>0.52589501842892961</v>
      </c>
      <c r="BF531" s="5">
        <v>9.8760476656394286E-2</v>
      </c>
      <c r="BG531" s="6">
        <f>(Table1[[#This Row],[mangrove.sd.ssp245.2100]]/Table1[[#This Row],[mangrove.mn.ssp245.2100]])^-1</f>
        <v>5.3249542350693009</v>
      </c>
      <c r="BH531" s="6">
        <f>Table1[[#This Row],[mangrove.weights.ssp245.2100]]*Table1[[#This Row],[mangrove.mn.ssp245.2100]]</f>
        <v>2.8003669055849767</v>
      </c>
      <c r="BI531" s="7">
        <f t="shared" si="51"/>
        <v>0.54040497662072284</v>
      </c>
      <c r="BJ531" s="5">
        <v>0.55677133330190354</v>
      </c>
      <c r="BK531" s="5">
        <v>5.9246460078761134E-3</v>
      </c>
      <c r="BL531" s="6">
        <f>(Table1[[#This Row],[seagrass.sd.ssp370.2050]]/Table1[[#This Row],[seagrass.mn.ssp370.2050]])^-1</f>
        <v>93.975459894437932</v>
      </c>
      <c r="BM531" s="6">
        <f>Table1[[#This Row],[seagrass.mn.ssp370.2050]]*Table1[[#This Row],[seagrass.weights.ssp370.2050]]</f>
        <v>52.322842103085769</v>
      </c>
      <c r="BN531" s="5">
        <v>0.58507353741150214</v>
      </c>
      <c r="BO531" s="5">
        <v>7.9153734041619208E-3</v>
      </c>
      <c r="BP531" s="6">
        <f>(Table1[[#This Row],[corals.sd.ssp370.2050]]/Table1[[#This Row],[corals.mn.ssp370.2050]])^-1</f>
        <v>73.916100673642163</v>
      </c>
      <c r="BQ531" s="6">
        <f>Table1[[#This Row],[corals.weights.ssp370.2050]]*Table1[[#This Row],[corals.mn.ssp370.2050]]</f>
        <v>43.246354492792534</v>
      </c>
      <c r="BR531" s="5">
        <v>0.50488308292550577</v>
      </c>
      <c r="BS531" s="5">
        <v>0.11689471525614339</v>
      </c>
      <c r="BT531" s="6">
        <f>(Table1[[#This Row],[mangrove.sd.ssp370.2050]]/Table1[[#This Row],[mangrove.mn.ssp370.2050]])^-1</f>
        <v>4.3191266758226838</v>
      </c>
      <c r="BU531" s="6">
        <f>Table1[[#This Row],[mangrove.weights.ssp370.2050]]*Table1[[#This Row],[mangrove.mn.ssp370.2050]]</f>
        <v>2.1806539916351482</v>
      </c>
      <c r="BV531" s="7">
        <f t="shared" si="52"/>
        <v>0.56761779510855725</v>
      </c>
      <c r="BW531" s="5">
        <v>0.55677133330190354</v>
      </c>
      <c r="BX531" s="5">
        <v>5.9246460078761134E-3</v>
      </c>
      <c r="BY531" s="8">
        <f>(Table1[[#This Row],[seagrass.sd.ssp370.2100]]/Table1[[#This Row],[seagrass.mn.ssp370.2100]])^-1</f>
        <v>93.975459894437932</v>
      </c>
      <c r="BZ531" s="8">
        <f>Table1[[#This Row],[seagrass.imp.ssp370.2100]]*Table1[[#This Row],[seagrass.mn.ssp370.2100]]</f>
        <v>52.322842103085769</v>
      </c>
      <c r="CA531" s="5">
        <v>0.58507353741150214</v>
      </c>
      <c r="CB531" s="5">
        <v>7.9153734041619208E-3</v>
      </c>
      <c r="CC531" s="8">
        <f>(Table1[[#This Row],[corals.sd.ssp370.2100]]/Table1[[#This Row],[corals.mn.ssp370.2100]])^-1</f>
        <v>73.916100673642163</v>
      </c>
      <c r="CD531" s="8">
        <f>Table1[[#This Row],[corals.weights.ssp370.2100]]*Table1[[#This Row],[corals.mn.ssp370.2100]]</f>
        <v>43.246354492792534</v>
      </c>
      <c r="CE531" s="5">
        <v>0.54136353329671594</v>
      </c>
      <c r="CF531" s="5">
        <v>0.11337608723275169</v>
      </c>
      <c r="CG531" s="12">
        <f>(Table1[[#This Row],[mangrove.sd.ssp370.2100]]/Table1[[#This Row],[mangrove.mn.ssp370.2100]])^-1</f>
        <v>4.7749357603543112</v>
      </c>
      <c r="CH531" s="17">
        <f>Table1[[#This Row],[mangrove.weights.ssp370.2100]]*Table1[[#This Row],[mangrove.mn.ssp370.2100]]</f>
        <v>2.5849760944902509</v>
      </c>
      <c r="CI531" s="9">
        <f t="shared" si="53"/>
        <v>0.56846102039197233</v>
      </c>
      <c r="CJ531" s="5"/>
      <c r="CL531" s="5"/>
      <c r="CM531" s="5"/>
      <c r="CP531" s="5"/>
      <c r="CT531" s="5"/>
    </row>
    <row r="532" spans="1:98" x14ac:dyDescent="0.25">
      <c r="A532" s="5" t="s">
        <v>575</v>
      </c>
      <c r="B532" s="5">
        <v>48.33934</v>
      </c>
      <c r="C532" s="5">
        <v>-13.571102</v>
      </c>
      <c r="D532" s="5">
        <v>10690000</v>
      </c>
      <c r="E532" s="5">
        <v>1</v>
      </c>
      <c r="F532" s="5">
        <v>68900000</v>
      </c>
      <c r="G532" s="5">
        <v>1</v>
      </c>
      <c r="H532" s="5">
        <v>50780000</v>
      </c>
      <c r="I532" s="5">
        <v>1</v>
      </c>
      <c r="J532" s="5">
        <v>0.63518990075238546</v>
      </c>
      <c r="K532" s="28">
        <f>NonZeroMin!$C$2</f>
        <v>9.6277348665939669E-4</v>
      </c>
      <c r="L532" s="6">
        <f>IF(Table1[[#This Row],[seagrass.mn.ssp126.2050]]="","",(Table1[[#This Row],[seagrass.sd.ssp126.2050]]/Table1[[#This Row],[seagrass.mn.ssp126.2050]])^-1)</f>
        <v>659.75009652202698</v>
      </c>
      <c r="M532" s="6">
        <f>IF(Table1[[#This Row],[seagrass.weights.ssp126.2050]]="","",Table1[[#This Row],[seagrass.weights.ssp126.2050]]*Table1[[#This Row],[seagrass.mn.ssp126.2050]])</f>
        <v>419.06659833120307</v>
      </c>
      <c r="N532" s="5">
        <v>0.57987246003765036</v>
      </c>
      <c r="O532" s="5">
        <v>2.5418227113155271E-2</v>
      </c>
      <c r="P532" s="6">
        <f>IF(Table1[[#This Row],[corals.mn.ssp126.2050]]="","",(Table1[[#This Row],[corals.sd.ssp126.2050]]/Table1[[#This Row],[corals.mn.ssp126.2050]])^-1)</f>
        <v>22.813253554475317</v>
      </c>
      <c r="Q532" s="6">
        <f>IF(Table1[[#This Row],[coral.weights.ssp126.2050]]="","",Table1[[#This Row],[coral.weights.ssp126.2050]]*Table1[[#This Row],[corals.mn.ssp126.2050]])</f>
        <v>13.228777460096273</v>
      </c>
      <c r="R532" s="5">
        <v>0.74077186903125336</v>
      </c>
      <c r="S532" s="5">
        <v>8.8726317000759114E-2</v>
      </c>
      <c r="T532" s="6">
        <f>IF(Table1[[#This Row],[mangrove.mn.ssp126.2050]]="","",(Table1[[#This Row],[mangrove.sd.ssp126.2050]]/Table1[[#This Row],[mangrove.mn.ssp126.2050]])^-1)</f>
        <v>8.3489532088311016</v>
      </c>
      <c r="U532" s="6">
        <f>IF(Table1[[#This Row],[mangrove.weights.ssp126.2050]]="","",Table1[[#This Row],[mangrove.weights.ssp126.2050]]*Table1[[#This Row],[mangrove.mn.ssp126.2050]])</f>
        <v>6.184669672960295</v>
      </c>
      <c r="V532" s="7">
        <f t="shared" si="48"/>
        <v>0.63463922031675835</v>
      </c>
      <c r="W532" s="5">
        <v>0.63518990075238546</v>
      </c>
      <c r="X532" s="5">
        <f>NonZeroMin!$C$5</f>
        <v>9.4124857450742275E-4</v>
      </c>
      <c r="Y532" s="6">
        <f>IF(Table1[[#This Row],[seagrass.mn.ssp126.2100]]="", "", (Table1[[#This Row],[seagrass.sd.ssp126.2100]]/Table1[[#This Row],[seagrass.mn.ssp126.2100]])^-1)</f>
        <v>674.83756996369959</v>
      </c>
      <c r="Z532" s="6">
        <f>IF(Table1[[#This Row],[seagrass.weights.ssp126.2100]]="","", Table1[[#This Row],[seagrass.weights.ssp126.2100]]*Table1[[#This Row],[seagrass.mn.ssp126.2100]])</f>
        <v>428.65000908922332</v>
      </c>
      <c r="AA532" s="5">
        <v>0.57942018011443353</v>
      </c>
      <c r="AB532" s="5">
        <v>3.225219519356691E-2</v>
      </c>
      <c r="AC532" s="6">
        <f>IF(Table1[[#This Row],[corals.mn.ssp126.2100]]="","",(Table1[[#This Row],[corals.sd.ssp126.2100]]/Table1[[#This Row],[corals.mn.ssp126.2100]])^-1)</f>
        <v>17.96529435087897</v>
      </c>
      <c r="AD532" s="6">
        <f>IF( Table1[[#This Row],[Coral.weights.ssp126.2100]]="","", Table1[[#This Row],[Coral.weights.ssp126.2100]]*Table1[[#This Row],[corals.mn.ssp126.2100]])</f>
        <v>10.409454088595108</v>
      </c>
      <c r="AE532" s="5">
        <v>0.73588749998194669</v>
      </c>
      <c r="AF532" s="5">
        <v>8.1720892581741589E-2</v>
      </c>
      <c r="AG532" s="8">
        <f>IF(Table1[[#This Row],[mangrove.mn.ssp126.2100]]="","",(Table1[[#This Row],[mangrove.sd.ssp126.2100]]/Table1[[#This Row],[mangrove.mn.ssp126.2100]])^-1)</f>
        <v>9.004888183837112</v>
      </c>
      <c r="AH532" s="6">
        <f>IF(Table1[[#This Row],[mangrove.weights.ssp126.2100]]="","",Table1[[#This Row],[mangrove.weights.ssp126.2100]]*Table1[[#This Row],[mangrove.mn.ssp126.2100]])</f>
        <v>6.6265846532208643</v>
      </c>
      <c r="AI532" s="7">
        <f t="shared" si="49"/>
        <v>0.63505432398603412</v>
      </c>
      <c r="AJ532" s="5">
        <v>0.58106624129167239</v>
      </c>
      <c r="AK532" s="5">
        <f>NonZeroMin!$C$9</f>
        <v>9.4246577305150765E-4</v>
      </c>
      <c r="AL532" s="6">
        <f>IF(Table1[[#This Row],[seagrass.mn.ssp245.2050]]="","",(Table1[[#This Row],[seagrass.sd.ssp245.2050]]/Table1[[#This Row],[seagrass.mn.ssp245.2050]])^-1)</f>
        <v>616.53829550785815</v>
      </c>
      <c r="AM532" s="6">
        <f>IF(Table1[[#This Row],[seagrass.weights.ssp245.2050]]="","",Table1[[#This Row],[seagrass.weights.ssp245.2050]]*Table1[[#This Row],[seagrass.mn.ssp245.2050]])</f>
        <v>358.24958998312553</v>
      </c>
      <c r="AN532" s="5">
        <v>0.52832188572635963</v>
      </c>
      <c r="AO532" s="5">
        <v>1.4343757573111579E-2</v>
      </c>
      <c r="AP532" s="6">
        <f>(Table1[[#This Row],[corals.sd.ssp245.2050]]/Table1[[#This Row],[corals.mn.ssp245.2050]])^-1</f>
        <v>36.832878904530396</v>
      </c>
      <c r="AQ532" s="6">
        <f>Table1[[#This Row],[coral.weights.ssp245.2050]]*Table1[[#This Row],[corals.mn.ssp245.2050]]</f>
        <v>19.45961603957215</v>
      </c>
      <c r="AR532" s="5">
        <v>0.60575375765864403</v>
      </c>
      <c r="AS532" s="5">
        <v>0.1974967196184145</v>
      </c>
      <c r="AT532" s="8">
        <f>(Table1[[#This Row],[mangrove.sd.ssp245.2050]]/Table1[[#This Row],[mangrove.mn.ssp245.2050]])^-1</f>
        <v>3.0671585777679105</v>
      </c>
      <c r="AU532" s="8">
        <f>Table1[[#This Row],[mangrove.mn.ssp245.2050]]*Table1[[#This Row],[mangrove.weights.ssp245.2050]]</f>
        <v>1.8579428338178541</v>
      </c>
      <c r="AV532" s="7">
        <f t="shared" si="50"/>
        <v>0.57822209609170905</v>
      </c>
      <c r="AW532" s="5">
        <v>0.58106624129167239</v>
      </c>
      <c r="AX532" s="5">
        <f>NonZeroMin!$C$12</f>
        <v>9.4048968592101831E-4</v>
      </c>
      <c r="AY532" s="6">
        <f>(Table1[[#This Row],[seagrass.sd.ssp245.2100]]/Table1[[#This Row],[seagrass.mn.ssp245.2100]])^-1</f>
        <v>617.83372001856264</v>
      </c>
      <c r="AZ532" s="6">
        <f>Table1[[#This Row],[seagrass.weights.ssp245.2100]]*Table1[[#This Row],[seagrass.mn.ssp245.2100]]</f>
        <v>359.00231743443766</v>
      </c>
      <c r="BA532" s="5">
        <v>0.51191753520014194</v>
      </c>
      <c r="BB532" s="5">
        <v>1.4198796624704741E-2</v>
      </c>
      <c r="BC532" s="8">
        <f>(Table1[[#This Row],[corals.sd.ssp245.2100]]/Table1[[#This Row],[corals.mn.ssp245.2100]])^-1</f>
        <v>36.053585999636582</v>
      </c>
      <c r="BD532" s="8">
        <f>Table1[[#This Row],[corals.weights.ssp245.2100]]*Table1[[#This Row],[corals.mn.ssp245.2100]]</f>
        <v>18.456462880060304</v>
      </c>
      <c r="BE532" s="5">
        <v>0.60216000429549765</v>
      </c>
      <c r="BF532" s="5">
        <v>0.23838817897225481</v>
      </c>
      <c r="BG532" s="6">
        <f>(Table1[[#This Row],[mangrove.sd.ssp245.2100]]/Table1[[#This Row],[mangrove.mn.ssp245.2100]])^-1</f>
        <v>2.5259641937429329</v>
      </c>
      <c r="BH532" s="6">
        <f>Table1[[#This Row],[mangrove.weights.ssp245.2100]]*Table1[[#This Row],[mangrove.mn.ssp245.2100]]</f>
        <v>1.5210346097545178</v>
      </c>
      <c r="BI532" s="7">
        <f t="shared" si="51"/>
        <v>0.57734941099208403</v>
      </c>
      <c r="BJ532" s="5">
        <v>0.59300219733920045</v>
      </c>
      <c r="BK532" s="5">
        <f>NonZeroMin!$C$16</f>
        <v>9.4033807947367773E-4</v>
      </c>
      <c r="BL532" s="6">
        <f>(Table1[[#This Row],[seagrass.sd.ssp370.2050]]/Table1[[#This Row],[seagrass.mn.ssp370.2050]])^-1</f>
        <v>630.62659088645364</v>
      </c>
      <c r="BM532" s="6">
        <f>Table1[[#This Row],[seagrass.mn.ssp370.2050]]*Table1[[#This Row],[seagrass.weights.ssp370.2050]]</f>
        <v>373.96295409619603</v>
      </c>
      <c r="BN532" s="5">
        <v>0.55468914822906523</v>
      </c>
      <c r="BO532" s="5">
        <v>1.0196353992016179E-2</v>
      </c>
      <c r="BP532" s="6">
        <f>(Table1[[#This Row],[corals.sd.ssp370.2050]]/Table1[[#This Row],[corals.mn.ssp370.2050]])^-1</f>
        <v>54.400734680591796</v>
      </c>
      <c r="BQ532" s="6">
        <f>Table1[[#This Row],[corals.weights.ssp370.2050]]*Table1[[#This Row],[corals.mn.ssp370.2050]]</f>
        <v>30.175497183012833</v>
      </c>
      <c r="BR532" s="5">
        <v>0.57836716702001578</v>
      </c>
      <c r="BS532" s="5">
        <v>0.27220585939384712</v>
      </c>
      <c r="BT532" s="6">
        <f>(Table1[[#This Row],[mangrove.sd.ssp370.2050]]/Table1[[#This Row],[mangrove.mn.ssp370.2050]])^-1</f>
        <v>2.1247417976524612</v>
      </c>
      <c r="BU532" s="6">
        <f>Table1[[#This Row],[mangrove.weights.ssp370.2050]]*Table1[[#This Row],[mangrove.mn.ssp370.2050]]</f>
        <v>1.2288808941572695</v>
      </c>
      <c r="BV532" s="7">
        <f t="shared" si="52"/>
        <v>0.58992376131238822</v>
      </c>
      <c r="BW532" s="5">
        <v>0.59300219733920045</v>
      </c>
      <c r="BX532" s="5">
        <f>NonZeroMin!$C$19</f>
        <v>9.4033807947367773E-4</v>
      </c>
      <c r="BY532" s="8">
        <f>(Table1[[#This Row],[seagrass.sd.ssp370.2100]]/Table1[[#This Row],[seagrass.mn.ssp370.2100]])^-1</f>
        <v>630.62659088645364</v>
      </c>
      <c r="BZ532" s="8">
        <f>Table1[[#This Row],[seagrass.imp.ssp370.2100]]*Table1[[#This Row],[seagrass.mn.ssp370.2100]]</f>
        <v>373.96295409619603</v>
      </c>
      <c r="CA532" s="5">
        <v>0.55468914822906523</v>
      </c>
      <c r="CB532" s="5">
        <v>1.0196353992016179E-2</v>
      </c>
      <c r="CC532" s="8">
        <f>(Table1[[#This Row],[corals.sd.ssp370.2100]]/Table1[[#This Row],[corals.mn.ssp370.2100]])^-1</f>
        <v>54.400734680591796</v>
      </c>
      <c r="CD532" s="8">
        <f>Table1[[#This Row],[corals.weights.ssp370.2100]]*Table1[[#This Row],[corals.mn.ssp370.2100]]</f>
        <v>30.175497183012833</v>
      </c>
      <c r="CE532" s="5">
        <v>0.58564307181685127</v>
      </c>
      <c r="CF532" s="5">
        <v>0.27497667429531059</v>
      </c>
      <c r="CG532" s="12">
        <f>(Table1[[#This Row],[mangrove.sd.ssp370.2100]]/Table1[[#This Row],[mangrove.mn.ssp370.2100]])^-1</f>
        <v>2.129791820770591</v>
      </c>
      <c r="CH532" s="17">
        <f>Table1[[#This Row],[mangrove.weights.ssp370.2100]]*Table1[[#This Row],[mangrove.mn.ssp370.2100]]</f>
        <v>1.2472978242464936</v>
      </c>
      <c r="CI532" s="9">
        <f t="shared" si="53"/>
        <v>0.58994622750107495</v>
      </c>
      <c r="CJ532" s="5"/>
      <c r="CL532" s="5"/>
      <c r="CM532" s="5"/>
      <c r="CP532" s="5"/>
      <c r="CT532" s="5"/>
    </row>
    <row r="533" spans="1:98" x14ac:dyDescent="0.25">
      <c r="A533" s="5" t="s">
        <v>576</v>
      </c>
      <c r="B533" s="5">
        <v>48.58934</v>
      </c>
      <c r="C533" s="5">
        <v>-13.571102</v>
      </c>
      <c r="D533" s="5">
        <v>70000</v>
      </c>
      <c r="E533" s="5">
        <v>1</v>
      </c>
      <c r="F533" s="5">
        <v>44350000</v>
      </c>
      <c r="G533" s="5">
        <v>1</v>
      </c>
      <c r="H533" s="5">
        <v>63480000</v>
      </c>
      <c r="I533" s="5">
        <v>1</v>
      </c>
      <c r="J533" s="5">
        <v>0.6198868182697046</v>
      </c>
      <c r="K533" s="5">
        <v>4.6786437801743111E-3</v>
      </c>
      <c r="L533" s="6">
        <f>IF(Table1[[#This Row],[seagrass.mn.ssp126.2050]]="","",(Table1[[#This Row],[seagrass.sd.ssp126.2050]]/Table1[[#This Row],[seagrass.mn.ssp126.2050]])^-1)</f>
        <v>132.49284352368659</v>
      </c>
      <c r="M533" s="6">
        <f>IF(Table1[[#This Row],[seagrass.weights.ssp126.2050]]="","",Table1[[#This Row],[seagrass.weights.ssp126.2050]]*Table1[[#This Row],[seagrass.mn.ssp126.2050]])</f>
        <v>82.130567215403914</v>
      </c>
      <c r="N533" s="5">
        <v>0.254892141714951</v>
      </c>
      <c r="O533" s="5">
        <v>6.6301000823957276E-2</v>
      </c>
      <c r="P533" s="6">
        <f>IF(Table1[[#This Row],[corals.mn.ssp126.2050]]="","",(Table1[[#This Row],[corals.sd.ssp126.2050]]/Table1[[#This Row],[corals.mn.ssp126.2050]])^-1)</f>
        <v>3.8444689906226572</v>
      </c>
      <c r="Q533" s="6">
        <f>IF(Table1[[#This Row],[coral.weights.ssp126.2050]]="","",Table1[[#This Row],[coral.weights.ssp126.2050]]*Table1[[#This Row],[corals.mn.ssp126.2050]])</f>
        <v>0.97992493477652498</v>
      </c>
      <c r="R533" s="5">
        <v>0.77666088080497797</v>
      </c>
      <c r="S533" s="5">
        <v>0.1176256326706866</v>
      </c>
      <c r="T533" s="6">
        <f>IF(Table1[[#This Row],[mangrove.mn.ssp126.2050]]="","",(Table1[[#This Row],[mangrove.sd.ssp126.2050]]/Table1[[#This Row],[mangrove.mn.ssp126.2050]])^-1)</f>
        <v>6.6028200076030625</v>
      </c>
      <c r="U533" s="6">
        <f>IF(Table1[[#This Row],[mangrove.weights.ssp126.2050]]="","",Table1[[#This Row],[mangrove.weights.ssp126.2050]]*Table1[[#This Row],[mangrove.mn.ssp126.2050]])</f>
        <v>5.128152002901726</v>
      </c>
      <c r="V533" s="7">
        <f t="shared" si="48"/>
        <v>0.61731189552070287</v>
      </c>
      <c r="W533" s="5">
        <v>0.61905220313893827</v>
      </c>
      <c r="X533" s="5">
        <v>3.4983197428827008E-3</v>
      </c>
      <c r="Y533" s="6">
        <f>IF(Table1[[#This Row],[seagrass.mn.ssp126.2100]]="", "", (Table1[[#This Row],[seagrass.sd.ssp126.2100]]/Table1[[#This Row],[seagrass.mn.ssp126.2100]])^-1)</f>
        <v>176.95701040432175</v>
      </c>
      <c r="Z533" s="6">
        <f>IF(Table1[[#This Row],[seagrass.weights.ssp126.2100]]="","", Table1[[#This Row],[seagrass.weights.ssp126.2100]]*Table1[[#This Row],[seagrass.mn.ssp126.2100]])</f>
        <v>109.5456271516754</v>
      </c>
      <c r="AA533" s="5">
        <v>0.24780021669097699</v>
      </c>
      <c r="AB533" s="5">
        <v>6.2986586561875182E-2</v>
      </c>
      <c r="AC533" s="6">
        <f>IF(Table1[[#This Row],[corals.mn.ssp126.2100]]="","",(Table1[[#This Row],[corals.sd.ssp126.2100]]/Table1[[#This Row],[corals.mn.ssp126.2100]])^-1)</f>
        <v>3.9341744046972482</v>
      </c>
      <c r="AD533" s="6">
        <f>IF( Table1[[#This Row],[Coral.weights.ssp126.2100]]="","", Table1[[#This Row],[Coral.weights.ssp126.2100]]*Table1[[#This Row],[corals.mn.ssp126.2100]])</f>
        <v>0.97488926998407355</v>
      </c>
      <c r="AE533" s="5">
        <v>0.7730317707701948</v>
      </c>
      <c r="AF533" s="5">
        <v>0.1154293995894404</v>
      </c>
      <c r="AG533" s="8">
        <f>IF(Table1[[#This Row],[mangrove.mn.ssp126.2100]]="","",(Table1[[#This Row],[mangrove.sd.ssp126.2100]]/Table1[[#This Row],[mangrove.mn.ssp126.2100]])^-1)</f>
        <v>6.6970093712669074</v>
      </c>
      <c r="AH533" s="6">
        <f>IF(Table1[[#This Row],[mangrove.weights.ssp126.2100]]="","",Table1[[#This Row],[mangrove.weights.ssp126.2100]]*Table1[[#This Row],[mangrove.mn.ssp126.2100]])</f>
        <v>5.1770010131350466</v>
      </c>
      <c r="AI533" s="7">
        <f t="shared" si="49"/>
        <v>0.61676331999657075</v>
      </c>
      <c r="AJ533" s="5">
        <v>0.5709067435304479</v>
      </c>
      <c r="AK533" s="5">
        <v>2.0296383177327241E-3</v>
      </c>
      <c r="AL533" s="6">
        <f>IF(Table1[[#This Row],[seagrass.mn.ssp245.2050]]="","",(Table1[[#This Row],[seagrass.sd.ssp245.2050]]/Table1[[#This Row],[seagrass.mn.ssp245.2050]])^-1)</f>
        <v>281.2849651795097</v>
      </c>
      <c r="AM533" s="6">
        <f>IF(Table1[[#This Row],[seagrass.weights.ssp245.2050]]="","",Table1[[#This Row],[seagrass.weights.ssp245.2050]]*Table1[[#This Row],[seagrass.mn.ssp245.2050]])</f>
        <v>160.5874834747093</v>
      </c>
      <c r="AN533" s="5">
        <v>0.2320625325791271</v>
      </c>
      <c r="AO533" s="5">
        <v>4.7749723414158403E-2</v>
      </c>
      <c r="AP533" s="6">
        <f>(Table1[[#This Row],[corals.sd.ssp245.2050]]/Table1[[#This Row],[corals.mn.ssp245.2050]])^-1</f>
        <v>4.8599764770641078</v>
      </c>
      <c r="AQ533" s="6">
        <f>Table1[[#This Row],[coral.weights.ssp245.2050]]*Table1[[#This Row],[corals.mn.ssp245.2050]]</f>
        <v>1.1278184495424808</v>
      </c>
      <c r="AR533" s="5">
        <v>0.74706047528928277</v>
      </c>
      <c r="AS533" s="5">
        <v>9.395232240401126E-2</v>
      </c>
      <c r="AT533" s="8">
        <f>(Table1[[#This Row],[mangrove.sd.ssp245.2050]]/Table1[[#This Row],[mangrove.mn.ssp245.2050]])^-1</f>
        <v>7.9514849252665982</v>
      </c>
      <c r="AU533" s="8">
        <f>Table1[[#This Row],[mangrove.mn.ssp245.2050]]*Table1[[#This Row],[mangrove.weights.ssp245.2050]]</f>
        <v>5.9402401075252316</v>
      </c>
      <c r="AV533" s="7">
        <f t="shared" si="50"/>
        <v>0.57006997324097797</v>
      </c>
      <c r="AW533" s="5">
        <v>0.56875725723939352</v>
      </c>
      <c r="AX533" s="5">
        <v>1.010194347211502E-3</v>
      </c>
      <c r="AY533" s="6">
        <f>(Table1[[#This Row],[seagrass.sd.ssp245.2100]]/Table1[[#This Row],[seagrass.mn.ssp245.2100]])^-1</f>
        <v>563.01765972989961</v>
      </c>
      <c r="AZ533" s="6">
        <f>Table1[[#This Row],[seagrass.weights.ssp245.2100]]*Table1[[#This Row],[seagrass.mn.ssp245.2100]]</f>
        <v>320.22037992531983</v>
      </c>
      <c r="BA533" s="5">
        <v>0.20762002300937279</v>
      </c>
      <c r="BB533" s="5">
        <v>1.318279488217773E-2</v>
      </c>
      <c r="BC533" s="8">
        <f>(Table1[[#This Row],[corals.sd.ssp245.2100]]/Table1[[#This Row],[corals.mn.ssp245.2100]])^-1</f>
        <v>15.749317566190868</v>
      </c>
      <c r="BD533" s="8">
        <f>Table1[[#This Row],[corals.weights.ssp245.2100]]*Table1[[#This Row],[corals.mn.ssp245.2100]]</f>
        <v>3.2698736754744671</v>
      </c>
      <c r="BE533" s="5">
        <v>0.63838653881773022</v>
      </c>
      <c r="BF533" s="5">
        <v>0.25661914763748889</v>
      </c>
      <c r="BG533" s="6">
        <f>(Table1[[#This Row],[mangrove.sd.ssp245.2100]]/Table1[[#This Row],[mangrove.mn.ssp245.2100]])^-1</f>
        <v>2.4876808480384409</v>
      </c>
      <c r="BH533" s="6">
        <f>Table1[[#This Row],[mangrove.weights.ssp245.2100]]*Table1[[#This Row],[mangrove.mn.ssp245.2100]]</f>
        <v>1.5881019662624163</v>
      </c>
      <c r="BI533" s="7">
        <f t="shared" si="51"/>
        <v>0.55927010822586765</v>
      </c>
      <c r="BJ533" s="5">
        <v>0.58475697644440339</v>
      </c>
      <c r="BK533" s="5">
        <v>1.0486040917915751E-3</v>
      </c>
      <c r="BL533" s="6">
        <f>(Table1[[#This Row],[seagrass.sd.ssp370.2050]]/Table1[[#This Row],[seagrass.mn.ssp370.2050]])^-1</f>
        <v>557.65277002240816</v>
      </c>
      <c r="BM533" s="6">
        <f>Table1[[#This Row],[seagrass.mn.ssp370.2050]]*Table1[[#This Row],[seagrass.weights.ssp370.2050]]</f>
        <v>326.09134770414965</v>
      </c>
      <c r="BN533" s="5">
        <v>0.48998130857328942</v>
      </c>
      <c r="BO533" s="5">
        <v>2.659247529142018E-3</v>
      </c>
      <c r="BP533" s="6">
        <f>(Table1[[#This Row],[corals.sd.ssp370.2050]]/Table1[[#This Row],[corals.mn.ssp370.2050]])^-1</f>
        <v>184.25562239081123</v>
      </c>
      <c r="BQ533" s="6">
        <f>Table1[[#This Row],[corals.weights.ssp370.2050]]*Table1[[#This Row],[corals.mn.ssp370.2050]]</f>
        <v>90.281810971035569</v>
      </c>
      <c r="BR533" s="5">
        <v>0.61384723259040441</v>
      </c>
      <c r="BS533" s="5">
        <v>0.28952250964888188</v>
      </c>
      <c r="BT533" s="6">
        <f>(Table1[[#This Row],[mangrove.sd.ssp370.2050]]/Table1[[#This Row],[mangrove.mn.ssp370.2050]])^-1</f>
        <v>2.1202055527041646</v>
      </c>
      <c r="BU533" s="6">
        <f>Table1[[#This Row],[mangrove.weights.ssp370.2050]]*Table1[[#This Row],[mangrove.mn.ssp370.2050]]</f>
        <v>1.3014823110502602</v>
      </c>
      <c r="BV533" s="7">
        <f t="shared" si="52"/>
        <v>0.56136906851175217</v>
      </c>
      <c r="BW533" s="5">
        <v>0.58475697644440339</v>
      </c>
      <c r="BX533" s="5">
        <v>1.0486040917915751E-3</v>
      </c>
      <c r="BY533" s="8">
        <f>(Table1[[#This Row],[seagrass.sd.ssp370.2100]]/Table1[[#This Row],[seagrass.mn.ssp370.2100]])^-1</f>
        <v>557.65277002240816</v>
      </c>
      <c r="BZ533" s="8">
        <f>Table1[[#This Row],[seagrass.imp.ssp370.2100]]*Table1[[#This Row],[seagrass.mn.ssp370.2100]]</f>
        <v>326.09134770414965</v>
      </c>
      <c r="CA533" s="5">
        <v>0.48998130857328942</v>
      </c>
      <c r="CB533" s="5">
        <v>2.659247529142018E-3</v>
      </c>
      <c r="CC533" s="8">
        <f>(Table1[[#This Row],[corals.sd.ssp370.2100]]/Table1[[#This Row],[corals.mn.ssp370.2100]])^-1</f>
        <v>184.25562239081123</v>
      </c>
      <c r="CD533" s="8">
        <f>Table1[[#This Row],[corals.weights.ssp370.2100]]*Table1[[#This Row],[corals.mn.ssp370.2100]]</f>
        <v>90.281810971035569</v>
      </c>
      <c r="CE533" s="5">
        <v>0.60640268424754573</v>
      </c>
      <c r="CF533" s="5">
        <v>0.30712838760310018</v>
      </c>
      <c r="CG533" s="12">
        <f>(Table1[[#This Row],[mangrove.sd.ssp370.2100]]/Table1[[#This Row],[mangrove.mn.ssp370.2100]])^-1</f>
        <v>1.97442733633335</v>
      </c>
      <c r="CH533" s="17">
        <f>Table1[[#This Row],[mangrove.weights.ssp370.2100]]*Table1[[#This Row],[mangrove.mn.ssp370.2100]]</f>
        <v>1.1972980366042751</v>
      </c>
      <c r="CI533" s="9">
        <f t="shared" si="53"/>
        <v>0.56133902494532051</v>
      </c>
      <c r="CJ533" s="5"/>
      <c r="CL533" s="5"/>
      <c r="CM533" s="5"/>
      <c r="CP533" s="5"/>
      <c r="CT533" s="5"/>
    </row>
    <row r="534" spans="1:98" x14ac:dyDescent="0.25">
      <c r="A534" s="5" t="s">
        <v>577</v>
      </c>
      <c r="B534" s="5">
        <v>48.83934</v>
      </c>
      <c r="C534" s="5">
        <v>-13.571102</v>
      </c>
      <c r="E534" s="5">
        <v>0</v>
      </c>
      <c r="G534" s="5">
        <v>0</v>
      </c>
      <c r="H534" s="5">
        <v>5390000</v>
      </c>
      <c r="I534" s="5">
        <v>1</v>
      </c>
      <c r="L534" s="6" t="str">
        <f>IF(Table1[[#This Row],[seagrass.mn.ssp126.2050]]="","",(Table1[[#This Row],[seagrass.sd.ssp126.2050]]/Table1[[#This Row],[seagrass.mn.ssp126.2050]])^-1)</f>
        <v/>
      </c>
      <c r="M534" s="6" t="str">
        <f>IF(Table1[[#This Row],[seagrass.weights.ssp126.2050]]="","",Table1[[#This Row],[seagrass.weights.ssp126.2050]]*Table1[[#This Row],[seagrass.mn.ssp126.2050]])</f>
        <v/>
      </c>
      <c r="P534" s="6" t="str">
        <f>IF(Table1[[#This Row],[corals.mn.ssp126.2050]]="","",(Table1[[#This Row],[corals.sd.ssp126.2050]]/Table1[[#This Row],[corals.mn.ssp126.2050]])^-1)</f>
        <v/>
      </c>
      <c r="Q534" s="6" t="str">
        <f>IF(Table1[[#This Row],[coral.weights.ssp126.2050]]="","",Table1[[#This Row],[coral.weights.ssp126.2050]]*Table1[[#This Row],[corals.mn.ssp126.2050]])</f>
        <v/>
      </c>
      <c r="R534" s="5">
        <v>0.53122639284459583</v>
      </c>
      <c r="S534" s="5">
        <v>8.8489095316294217E-2</v>
      </c>
      <c r="T534" s="6">
        <f>IF(Table1[[#This Row],[mangrove.mn.ssp126.2050]]="","",(Table1[[#This Row],[mangrove.sd.ssp126.2050]]/Table1[[#This Row],[mangrove.mn.ssp126.2050]])^-1)</f>
        <v>6.0032978181750813</v>
      </c>
      <c r="U534" s="6">
        <f>IF(Table1[[#This Row],[mangrove.weights.ssp126.2050]]="","",Table1[[#This Row],[mangrove.weights.ssp126.2050]]*Table1[[#This Row],[mangrove.mn.ssp126.2050]])</f>
        <v>3.1891102451209807</v>
      </c>
      <c r="V534" s="7">
        <f t="shared" si="48"/>
        <v>0.53122639284459583</v>
      </c>
      <c r="Y534" s="6" t="str">
        <f>IF(Table1[[#This Row],[seagrass.mn.ssp126.2100]]="", "", (Table1[[#This Row],[seagrass.sd.ssp126.2100]]/Table1[[#This Row],[seagrass.mn.ssp126.2100]])^-1)</f>
        <v/>
      </c>
      <c r="Z534" s="6" t="str">
        <f>IF(Table1[[#This Row],[seagrass.weights.ssp126.2100]]="","", Table1[[#This Row],[seagrass.weights.ssp126.2100]]*Table1[[#This Row],[seagrass.mn.ssp126.2100]])</f>
        <v/>
      </c>
      <c r="AC534" s="6" t="str">
        <f>IF(Table1[[#This Row],[corals.mn.ssp126.2100]]="","",(Table1[[#This Row],[corals.sd.ssp126.2100]]/Table1[[#This Row],[corals.mn.ssp126.2100]])^-1)</f>
        <v/>
      </c>
      <c r="AD534" s="6" t="str">
        <f>IF( Table1[[#This Row],[Coral.weights.ssp126.2100]]="","", Table1[[#This Row],[Coral.weights.ssp126.2100]]*Table1[[#This Row],[corals.mn.ssp126.2100]])</f>
        <v/>
      </c>
      <c r="AE534" s="5">
        <v>0.52411190190633949</v>
      </c>
      <c r="AF534" s="5">
        <v>7.8191629427393786E-2</v>
      </c>
      <c r="AG534" s="8">
        <f>IF(Table1[[#This Row],[mangrove.mn.ssp126.2100]]="","",(Table1[[#This Row],[mangrove.sd.ssp126.2100]]/Table1[[#This Row],[mangrove.mn.ssp126.2100]])^-1)</f>
        <v>6.7029157180182928</v>
      </c>
      <c r="AH534" s="6">
        <f>IF(Table1[[#This Row],[mangrove.weights.ssp126.2100]]="","",Table1[[#This Row],[mangrove.weights.ssp126.2100]]*Table1[[#This Row],[mangrove.mn.ssp126.2100]])</f>
        <v>3.5130779052884646</v>
      </c>
      <c r="AI534" s="7">
        <f t="shared" si="49"/>
        <v>0.52411190190633949</v>
      </c>
      <c r="AL534" s="6" t="str">
        <f>IF(Table1[[#This Row],[seagrass.mn.ssp245.2050]]="","",(Table1[[#This Row],[seagrass.sd.ssp245.2050]]/Table1[[#This Row],[seagrass.mn.ssp245.2050]])^-1)</f>
        <v/>
      </c>
      <c r="AM534" s="6" t="str">
        <f>IF(Table1[[#This Row],[seagrass.weights.ssp245.2050]]="","",Table1[[#This Row],[seagrass.weights.ssp245.2050]]*Table1[[#This Row],[seagrass.mn.ssp245.2050]])</f>
        <v/>
      </c>
      <c r="AR534" s="5">
        <v>0.55495786361886246</v>
      </c>
      <c r="AS534" s="5">
        <v>0.13326546577895709</v>
      </c>
      <c r="AT534" s="8">
        <f>(Table1[[#This Row],[mangrove.sd.ssp245.2050]]/Table1[[#This Row],[mangrove.mn.ssp245.2050]])^-1</f>
        <v>4.1643036354170873</v>
      </c>
      <c r="AU534" s="8">
        <f>Table1[[#This Row],[mangrove.mn.ssp245.2050]]*Table1[[#This Row],[mangrove.weights.ssp245.2050]]</f>
        <v>2.3110130489713292</v>
      </c>
      <c r="AV534" s="7">
        <f t="shared" si="50"/>
        <v>0.55495786361886246</v>
      </c>
      <c r="AX534" s="5"/>
      <c r="AY534" s="6"/>
      <c r="AZ534" s="6"/>
      <c r="BB534" s="5"/>
      <c r="BC534" s="8"/>
      <c r="BD534" s="8"/>
      <c r="BE534" s="5">
        <v>0.49081121570455633</v>
      </c>
      <c r="BF534" s="5">
        <v>4.5284403317305183E-2</v>
      </c>
      <c r="BG534" s="6">
        <f>(Table1[[#This Row],[mangrove.sd.ssp245.2100]]/Table1[[#This Row],[mangrove.mn.ssp245.2100]])^-1</f>
        <v>10.838416314453138</v>
      </c>
      <c r="BH534" s="6">
        <f>Table1[[#This Row],[mangrove.weights.ssp245.2100]]*Table1[[#This Row],[mangrove.mn.ssp245.2100]]</f>
        <v>5.3196162876088415</v>
      </c>
      <c r="BI534" s="7">
        <f t="shared" si="51"/>
        <v>0.49081121570455633</v>
      </c>
      <c r="BK534" s="5"/>
      <c r="BL534" s="6"/>
      <c r="BM534" s="6"/>
      <c r="BO534" s="5"/>
      <c r="BP534" s="6"/>
      <c r="BQ534" s="6"/>
      <c r="BR534" s="5">
        <v>0.49698659148811369</v>
      </c>
      <c r="BS534" s="5">
        <v>4.8728246551559523E-2</v>
      </c>
      <c r="BT534" s="6">
        <f>(Table1[[#This Row],[mangrove.sd.ssp370.2050]]/Table1[[#This Row],[mangrove.mn.ssp370.2050]])^-1</f>
        <v>10.199147858978478</v>
      </c>
      <c r="BU534" s="6">
        <f>Table1[[#This Row],[mangrove.weights.ssp370.2050]]*Table1[[#This Row],[mangrove.mn.ssp370.2050]]</f>
        <v>5.0688397305170056</v>
      </c>
      <c r="BV534" s="7">
        <f t="shared" si="52"/>
        <v>0.49698659148811364</v>
      </c>
      <c r="BX534" s="5"/>
      <c r="BY534" s="8"/>
      <c r="BZ534" s="8"/>
      <c r="CA534" s="5"/>
      <c r="CB534" s="5"/>
      <c r="CC534" s="8"/>
      <c r="CD534" s="8"/>
      <c r="CE534" s="5">
        <v>0.4881971856831484</v>
      </c>
      <c r="CF534" s="5">
        <v>5.3078295994546103E-2</v>
      </c>
      <c r="CG534" s="12">
        <f>(Table1[[#This Row],[mangrove.sd.ssp370.2100]]/Table1[[#This Row],[mangrove.mn.ssp370.2100]])^-1</f>
        <v>9.1976800787521817</v>
      </c>
      <c r="CH534" s="17">
        <f>Table1[[#This Row],[mangrove.weights.ssp370.2100]]*Table1[[#This Row],[mangrove.mn.ssp370.2100]]</f>
        <v>4.4902815292607743</v>
      </c>
      <c r="CI534" s="9">
        <f t="shared" si="53"/>
        <v>0.48819718568314846</v>
      </c>
      <c r="CJ534" s="5"/>
      <c r="CL534" s="5"/>
      <c r="CM534" s="5"/>
      <c r="CP534" s="5"/>
      <c r="CT534" s="5"/>
    </row>
    <row r="535" spans="1:98" x14ac:dyDescent="0.25">
      <c r="A535" s="5" t="s">
        <v>578</v>
      </c>
      <c r="B535" s="5">
        <v>49.08934</v>
      </c>
      <c r="C535" s="5">
        <v>-13.571102</v>
      </c>
      <c r="E535" s="5">
        <v>0</v>
      </c>
      <c r="G535" s="5">
        <v>0</v>
      </c>
      <c r="I535" s="5">
        <v>0</v>
      </c>
      <c r="L535" s="6" t="str">
        <f>IF(Table1[[#This Row],[seagrass.mn.ssp126.2050]]="","",(Table1[[#This Row],[seagrass.sd.ssp126.2050]]/Table1[[#This Row],[seagrass.mn.ssp126.2050]])^-1)</f>
        <v/>
      </c>
      <c r="M535" s="6" t="str">
        <f>IF(Table1[[#This Row],[seagrass.weights.ssp126.2050]]="","",Table1[[#This Row],[seagrass.weights.ssp126.2050]]*Table1[[#This Row],[seagrass.mn.ssp126.2050]])</f>
        <v/>
      </c>
      <c r="P535" s="6" t="str">
        <f>IF(Table1[[#This Row],[corals.mn.ssp126.2050]]="","",(Table1[[#This Row],[corals.sd.ssp126.2050]]/Table1[[#This Row],[corals.mn.ssp126.2050]])^-1)</f>
        <v/>
      </c>
      <c r="Q535" s="6" t="str">
        <f>IF(Table1[[#This Row],[coral.weights.ssp126.2050]]="","",Table1[[#This Row],[coral.weights.ssp126.2050]]*Table1[[#This Row],[corals.mn.ssp126.2050]])</f>
        <v/>
      </c>
      <c r="T535" s="6" t="str">
        <f>IF(Table1[[#This Row],[mangrove.mn.ssp126.2050]]="","",(Table1[[#This Row],[mangrove.sd.ssp126.2050]]/Table1[[#This Row],[mangrove.mn.ssp126.2050]])^-1)</f>
        <v/>
      </c>
      <c r="U535" s="6" t="str">
        <f>IF(Table1[[#This Row],[mangrove.weights.ssp126.2050]]="","",Table1[[#This Row],[mangrove.weights.ssp126.2050]]*Table1[[#This Row],[mangrove.mn.ssp126.2050]])</f>
        <v/>
      </c>
      <c r="V535" s="7" t="e">
        <f t="shared" si="48"/>
        <v>#DIV/0!</v>
      </c>
      <c r="Y535" s="6" t="str">
        <f>IF(Table1[[#This Row],[seagrass.mn.ssp126.2100]]="", "", (Table1[[#This Row],[seagrass.sd.ssp126.2100]]/Table1[[#This Row],[seagrass.mn.ssp126.2100]])^-1)</f>
        <v/>
      </c>
      <c r="Z535" s="6" t="str">
        <f>IF(Table1[[#This Row],[seagrass.weights.ssp126.2100]]="","", Table1[[#This Row],[seagrass.weights.ssp126.2100]]*Table1[[#This Row],[seagrass.mn.ssp126.2100]])</f>
        <v/>
      </c>
      <c r="AC535" s="6" t="str">
        <f>IF(Table1[[#This Row],[corals.mn.ssp126.2100]]="","",(Table1[[#This Row],[corals.sd.ssp126.2100]]/Table1[[#This Row],[corals.mn.ssp126.2100]])^-1)</f>
        <v/>
      </c>
      <c r="AD535" s="6" t="str">
        <f>IF( Table1[[#This Row],[Coral.weights.ssp126.2100]]="","", Table1[[#This Row],[Coral.weights.ssp126.2100]]*Table1[[#This Row],[corals.mn.ssp126.2100]])</f>
        <v/>
      </c>
      <c r="AG535" s="8" t="str">
        <f>IF(Table1[[#This Row],[mangrove.mn.ssp126.2100]]="","",(Table1[[#This Row],[mangrove.sd.ssp126.2100]]/Table1[[#This Row],[mangrove.mn.ssp126.2100]])^-1)</f>
        <v/>
      </c>
      <c r="AH535" s="6" t="str">
        <f>IF(Table1[[#This Row],[mangrove.weights.ssp126.2100]]="","",Table1[[#This Row],[mangrove.weights.ssp126.2100]]*Table1[[#This Row],[mangrove.mn.ssp126.2100]])</f>
        <v/>
      </c>
      <c r="AI535" s="7" t="e">
        <f t="shared" si="49"/>
        <v>#DIV/0!</v>
      </c>
      <c r="AL535" s="6" t="str">
        <f>IF(Table1[[#This Row],[seagrass.mn.ssp245.2050]]="","",(Table1[[#This Row],[seagrass.sd.ssp245.2050]]/Table1[[#This Row],[seagrass.mn.ssp245.2050]])^-1)</f>
        <v/>
      </c>
      <c r="AM535" s="6" t="str">
        <f>IF(Table1[[#This Row],[seagrass.weights.ssp245.2050]]="","",Table1[[#This Row],[seagrass.weights.ssp245.2050]]*Table1[[#This Row],[seagrass.mn.ssp245.2050]])</f>
        <v/>
      </c>
      <c r="AS535" s="5"/>
      <c r="AT535" s="8"/>
      <c r="AU535" s="8"/>
      <c r="AV535" s="7" t="e">
        <f t="shared" si="50"/>
        <v>#DIV/0!</v>
      </c>
      <c r="AX535" s="5"/>
      <c r="AY535" s="6"/>
      <c r="AZ535" s="6"/>
      <c r="BB535" s="5"/>
      <c r="BC535" s="8"/>
      <c r="BD535" s="8"/>
      <c r="BE535" s="5"/>
      <c r="BF535" s="5"/>
      <c r="BG535" s="6"/>
      <c r="BH535" s="6"/>
      <c r="BI535" s="7" t="e">
        <f t="shared" si="51"/>
        <v>#DIV/0!</v>
      </c>
      <c r="BK535" s="5"/>
      <c r="BL535" s="6"/>
      <c r="BM535" s="6"/>
      <c r="BO535" s="5"/>
      <c r="BP535" s="6"/>
      <c r="BQ535" s="6"/>
      <c r="BR535" s="5"/>
      <c r="BS535" s="5"/>
      <c r="BT535" s="6"/>
      <c r="BU535" s="6"/>
      <c r="BV535" s="7" t="e">
        <f t="shared" si="52"/>
        <v>#DIV/0!</v>
      </c>
      <c r="BX535" s="5"/>
      <c r="BY535" s="8"/>
      <c r="BZ535" s="8"/>
      <c r="CA535" s="5"/>
      <c r="CB535" s="5"/>
      <c r="CC535" s="8"/>
      <c r="CD535" s="8"/>
      <c r="CE535" s="5"/>
      <c r="CF535" s="5"/>
      <c r="CG535" s="12"/>
      <c r="CH535" s="17"/>
      <c r="CI535" s="9" t="e">
        <f t="shared" si="53"/>
        <v>#DIV/0!</v>
      </c>
      <c r="CJ535" s="5"/>
      <c r="CL535" s="5"/>
      <c r="CM535" s="5"/>
      <c r="CP535" s="5"/>
      <c r="CT535" s="5"/>
    </row>
    <row r="536" spans="1:98" x14ac:dyDescent="0.25">
      <c r="A536" s="5" t="s">
        <v>579</v>
      </c>
      <c r="B536" s="5">
        <v>49.83934</v>
      </c>
      <c r="C536" s="5">
        <v>-13.571102</v>
      </c>
      <c r="E536" s="5">
        <v>0</v>
      </c>
      <c r="G536" s="5">
        <v>0</v>
      </c>
      <c r="I536" s="5">
        <v>0</v>
      </c>
      <c r="L536" s="6" t="str">
        <f>IF(Table1[[#This Row],[seagrass.mn.ssp126.2050]]="","",(Table1[[#This Row],[seagrass.sd.ssp126.2050]]/Table1[[#This Row],[seagrass.mn.ssp126.2050]])^-1)</f>
        <v/>
      </c>
      <c r="M536" s="6" t="str">
        <f>IF(Table1[[#This Row],[seagrass.weights.ssp126.2050]]="","",Table1[[#This Row],[seagrass.weights.ssp126.2050]]*Table1[[#This Row],[seagrass.mn.ssp126.2050]])</f>
        <v/>
      </c>
      <c r="P536" s="6" t="str">
        <f>IF(Table1[[#This Row],[corals.mn.ssp126.2050]]="","",(Table1[[#This Row],[corals.sd.ssp126.2050]]/Table1[[#This Row],[corals.mn.ssp126.2050]])^-1)</f>
        <v/>
      </c>
      <c r="Q536" s="6" t="str">
        <f>IF(Table1[[#This Row],[coral.weights.ssp126.2050]]="","",Table1[[#This Row],[coral.weights.ssp126.2050]]*Table1[[#This Row],[corals.mn.ssp126.2050]])</f>
        <v/>
      </c>
      <c r="T536" s="6" t="str">
        <f>IF(Table1[[#This Row],[mangrove.mn.ssp126.2050]]="","",(Table1[[#This Row],[mangrove.sd.ssp126.2050]]/Table1[[#This Row],[mangrove.mn.ssp126.2050]])^-1)</f>
        <v/>
      </c>
      <c r="U536" s="6" t="str">
        <f>IF(Table1[[#This Row],[mangrove.weights.ssp126.2050]]="","",Table1[[#This Row],[mangrove.weights.ssp126.2050]]*Table1[[#This Row],[mangrove.mn.ssp126.2050]])</f>
        <v/>
      </c>
      <c r="V536" s="7" t="e">
        <f t="shared" si="48"/>
        <v>#DIV/0!</v>
      </c>
      <c r="Y536" s="6" t="str">
        <f>IF(Table1[[#This Row],[seagrass.mn.ssp126.2100]]="", "", (Table1[[#This Row],[seagrass.sd.ssp126.2100]]/Table1[[#This Row],[seagrass.mn.ssp126.2100]])^-1)</f>
        <v/>
      </c>
      <c r="Z536" s="6" t="str">
        <f>IF(Table1[[#This Row],[seagrass.weights.ssp126.2100]]="","", Table1[[#This Row],[seagrass.weights.ssp126.2100]]*Table1[[#This Row],[seagrass.mn.ssp126.2100]])</f>
        <v/>
      </c>
      <c r="AC536" s="6" t="str">
        <f>IF(Table1[[#This Row],[corals.mn.ssp126.2100]]="","",(Table1[[#This Row],[corals.sd.ssp126.2100]]/Table1[[#This Row],[corals.mn.ssp126.2100]])^-1)</f>
        <v/>
      </c>
      <c r="AD536" s="6" t="str">
        <f>IF( Table1[[#This Row],[Coral.weights.ssp126.2100]]="","", Table1[[#This Row],[Coral.weights.ssp126.2100]]*Table1[[#This Row],[corals.mn.ssp126.2100]])</f>
        <v/>
      </c>
      <c r="AG536" s="8" t="str">
        <f>IF(Table1[[#This Row],[mangrove.mn.ssp126.2100]]="","",(Table1[[#This Row],[mangrove.sd.ssp126.2100]]/Table1[[#This Row],[mangrove.mn.ssp126.2100]])^-1)</f>
        <v/>
      </c>
      <c r="AH536" s="6" t="str">
        <f>IF(Table1[[#This Row],[mangrove.weights.ssp126.2100]]="","",Table1[[#This Row],[mangrove.weights.ssp126.2100]]*Table1[[#This Row],[mangrove.mn.ssp126.2100]])</f>
        <v/>
      </c>
      <c r="AI536" s="7" t="e">
        <f t="shared" si="49"/>
        <v>#DIV/0!</v>
      </c>
      <c r="AL536" s="6" t="str">
        <f>IF(Table1[[#This Row],[seagrass.mn.ssp245.2050]]="","",(Table1[[#This Row],[seagrass.sd.ssp245.2050]]/Table1[[#This Row],[seagrass.mn.ssp245.2050]])^-1)</f>
        <v/>
      </c>
      <c r="AM536" s="6" t="str">
        <f>IF(Table1[[#This Row],[seagrass.weights.ssp245.2050]]="","",Table1[[#This Row],[seagrass.weights.ssp245.2050]]*Table1[[#This Row],[seagrass.mn.ssp245.2050]])</f>
        <v/>
      </c>
      <c r="AS536" s="5"/>
      <c r="AT536" s="8"/>
      <c r="AU536" s="8"/>
      <c r="AV536" s="7" t="e">
        <f t="shared" si="50"/>
        <v>#DIV/0!</v>
      </c>
      <c r="AX536" s="5"/>
      <c r="AY536" s="6"/>
      <c r="AZ536" s="6"/>
      <c r="BB536" s="5"/>
      <c r="BC536" s="8"/>
      <c r="BD536" s="8"/>
      <c r="BE536" s="5"/>
      <c r="BF536" s="5"/>
      <c r="BG536" s="6"/>
      <c r="BH536" s="6"/>
      <c r="BI536" s="7" t="e">
        <f t="shared" si="51"/>
        <v>#DIV/0!</v>
      </c>
      <c r="BK536" s="5"/>
      <c r="BL536" s="6"/>
      <c r="BM536" s="6"/>
      <c r="BO536" s="5"/>
      <c r="BP536" s="6"/>
      <c r="BQ536" s="6"/>
      <c r="BR536" s="5"/>
      <c r="BS536" s="5"/>
      <c r="BT536" s="6"/>
      <c r="BU536" s="6"/>
      <c r="BV536" s="7" t="e">
        <f t="shared" si="52"/>
        <v>#DIV/0!</v>
      </c>
      <c r="BX536" s="5"/>
      <c r="BY536" s="8"/>
      <c r="BZ536" s="8"/>
      <c r="CA536" s="5"/>
      <c r="CB536" s="5"/>
      <c r="CC536" s="8"/>
      <c r="CD536" s="8"/>
      <c r="CE536" s="5"/>
      <c r="CF536" s="5"/>
      <c r="CG536" s="12"/>
      <c r="CH536" s="17"/>
      <c r="CI536" s="9" t="e">
        <f t="shared" si="53"/>
        <v>#DIV/0!</v>
      </c>
      <c r="CJ536" s="5"/>
      <c r="CL536" s="5"/>
      <c r="CM536" s="5"/>
      <c r="CP536" s="5"/>
      <c r="CT536" s="5"/>
    </row>
    <row r="537" spans="1:98" x14ac:dyDescent="0.25">
      <c r="A537" s="5" t="s">
        <v>580</v>
      </c>
      <c r="B537" s="5">
        <v>50.08934</v>
      </c>
      <c r="C537" s="5">
        <v>-13.571102</v>
      </c>
      <c r="D537" s="5">
        <v>16410000</v>
      </c>
      <c r="E537" s="5">
        <v>1</v>
      </c>
      <c r="F537" s="5">
        <v>9020000</v>
      </c>
      <c r="G537" s="5">
        <v>1</v>
      </c>
      <c r="I537" s="5">
        <v>0</v>
      </c>
      <c r="J537" s="5">
        <v>0.29779842027415943</v>
      </c>
      <c r="K537" s="5">
        <v>0.1692296531534177</v>
      </c>
      <c r="L537" s="6">
        <f>IF(Table1[[#This Row],[seagrass.mn.ssp126.2050]]="","",(Table1[[#This Row],[seagrass.sd.ssp126.2050]]/Table1[[#This Row],[seagrass.mn.ssp126.2050]])^-1)</f>
        <v>1.7597295434044633</v>
      </c>
      <c r="M537" s="6">
        <f>IF(Table1[[#This Row],[seagrass.weights.ssp126.2050]]="","",Table1[[#This Row],[seagrass.weights.ssp126.2050]]*Table1[[#This Row],[seagrass.mn.ssp126.2050]])</f>
        <v>0.52404467813561706</v>
      </c>
      <c r="N537" s="5">
        <v>0.27072995353400531</v>
      </c>
      <c r="O537" s="5">
        <v>0.25892185414851238</v>
      </c>
      <c r="P537" s="6">
        <f>IF(Table1[[#This Row],[corals.mn.ssp126.2050]]="","",(Table1[[#This Row],[corals.sd.ssp126.2050]]/Table1[[#This Row],[corals.mn.ssp126.2050]])^-1)</f>
        <v>1.0456048772874924</v>
      </c>
      <c r="Q537" s="6">
        <f>IF(Table1[[#This Row],[coral.weights.ssp126.2050]]="","",Table1[[#This Row],[coral.weights.ssp126.2050]]*Table1[[#This Row],[corals.mn.ssp126.2050]])</f>
        <v>0.28307655984297214</v>
      </c>
      <c r="T537" s="6" t="str">
        <f>IF(Table1[[#This Row],[mangrove.mn.ssp126.2050]]="","",(Table1[[#This Row],[mangrove.sd.ssp126.2050]]/Table1[[#This Row],[mangrove.mn.ssp126.2050]])^-1)</f>
        <v/>
      </c>
      <c r="U537" s="6" t="str">
        <f>IF(Table1[[#This Row],[mangrove.weights.ssp126.2050]]="","",Table1[[#This Row],[mangrove.weights.ssp126.2050]]*Table1[[#This Row],[mangrove.mn.ssp126.2050]])</f>
        <v/>
      </c>
      <c r="V537" s="7">
        <f t="shared" si="48"/>
        <v>0.28770945525257807</v>
      </c>
      <c r="W537" s="5">
        <v>0.28796363545409681</v>
      </c>
      <c r="X537" s="5">
        <v>0.17473267676358881</v>
      </c>
      <c r="Y537" s="6">
        <f>IF(Table1[[#This Row],[seagrass.mn.ssp126.2100]]="", "", (Table1[[#This Row],[seagrass.sd.ssp126.2100]]/Table1[[#This Row],[seagrass.mn.ssp126.2100]])^-1)</f>
        <v>1.6480239459944181</v>
      </c>
      <c r="Z537" s="6">
        <f>IF(Table1[[#This Row],[seagrass.weights.ssp126.2100]]="","", Table1[[#This Row],[seagrass.weights.ssp126.2100]]*Table1[[#This Row],[seagrass.mn.ssp126.2100]])</f>
        <v>0.47457096680395877</v>
      </c>
      <c r="AA537" s="5">
        <v>0.26748082517689831</v>
      </c>
      <c r="AB537" s="5">
        <v>0.25432689276000081</v>
      </c>
      <c r="AC537" s="6">
        <f>IF(Table1[[#This Row],[corals.mn.ssp126.2100]]="","",(Table1[[#This Row],[corals.sd.ssp126.2100]]/Table1[[#This Row],[corals.mn.ssp126.2100]])^-1)</f>
        <v>1.0517205721901788</v>
      </c>
      <c r="AD537" s="6">
        <f>IF( Table1[[#This Row],[Coral.weights.ssp126.2100]]="","", Table1[[#This Row],[Coral.weights.ssp126.2100]]*Table1[[#This Row],[corals.mn.ssp126.2100]])</f>
        <v>0.28131508650494869</v>
      </c>
      <c r="AG537" s="8" t="str">
        <f>IF(Table1[[#This Row],[mangrove.mn.ssp126.2100]]="","",(Table1[[#This Row],[mangrove.sd.ssp126.2100]]/Table1[[#This Row],[mangrove.mn.ssp126.2100]])^-1)</f>
        <v/>
      </c>
      <c r="AH537" s="6" t="str">
        <f>IF(Table1[[#This Row],[mangrove.weights.ssp126.2100]]="","",Table1[[#This Row],[mangrove.weights.ssp126.2100]]*Table1[[#This Row],[mangrove.mn.ssp126.2100]])</f>
        <v/>
      </c>
      <c r="AI537" s="7">
        <f t="shared" si="49"/>
        <v>0.27998429044582035</v>
      </c>
      <c r="AJ537" s="5">
        <v>0.59607883502979364</v>
      </c>
      <c r="AK537" s="5">
        <v>6.4908940569554964E-3</v>
      </c>
      <c r="AL537" s="6">
        <f>IF(Table1[[#This Row],[seagrass.mn.ssp245.2050]]="","",(Table1[[#This Row],[seagrass.sd.ssp245.2050]]/Table1[[#This Row],[seagrass.mn.ssp245.2050]])^-1)</f>
        <v>91.833086443777177</v>
      </c>
      <c r="AM537" s="6">
        <f>IF(Table1[[#This Row],[seagrass.weights.ssp245.2050]]="","",Table1[[#This Row],[seagrass.weights.ssp245.2050]]*Table1[[#This Row],[seagrass.mn.ssp245.2050]])</f>
        <v>54.739759184597034</v>
      </c>
      <c r="AN537" s="5">
        <v>0.60829680735627967</v>
      </c>
      <c r="AO537" s="5">
        <v>1.272433229196023E-2</v>
      </c>
      <c r="AP537" s="6">
        <f>(Table1[[#This Row],[corals.sd.ssp245.2050]]/Table1[[#This Row],[corals.mn.ssp245.2050]])^-1</f>
        <v>47.805793922925709</v>
      </c>
      <c r="AQ537" s="6">
        <f>Table1[[#This Row],[coral.weights.ssp245.2050]]*Table1[[#This Row],[corals.mn.ssp245.2050]]</f>
        <v>29.080111816447946</v>
      </c>
      <c r="AS537" s="5"/>
      <c r="AT537" s="8"/>
      <c r="AU537" s="8"/>
      <c r="AV537" s="7">
        <f t="shared" si="50"/>
        <v>0.60026169488703496</v>
      </c>
      <c r="AW537" s="5">
        <v>0.59607883502979364</v>
      </c>
      <c r="AX537" s="5">
        <v>6.4908940569554964E-3</v>
      </c>
      <c r="AY537" s="6">
        <f>(Table1[[#This Row],[seagrass.sd.ssp245.2100]]/Table1[[#This Row],[seagrass.mn.ssp245.2100]])^-1</f>
        <v>91.833086443777177</v>
      </c>
      <c r="AZ537" s="6">
        <f>Table1[[#This Row],[seagrass.weights.ssp245.2100]]*Table1[[#This Row],[seagrass.mn.ssp245.2100]]</f>
        <v>54.739759184597034</v>
      </c>
      <c r="BA537" s="5">
        <v>0.60829680735627967</v>
      </c>
      <c r="BB537" s="5">
        <v>1.272433229196023E-2</v>
      </c>
      <c r="BC537" s="8">
        <f>(Table1[[#This Row],[corals.sd.ssp245.2100]]/Table1[[#This Row],[corals.mn.ssp245.2100]])^-1</f>
        <v>47.805793922925709</v>
      </c>
      <c r="BD537" s="8">
        <f>Table1[[#This Row],[corals.weights.ssp245.2100]]*Table1[[#This Row],[corals.mn.ssp245.2100]]</f>
        <v>29.080111816447946</v>
      </c>
      <c r="BE537" s="5"/>
      <c r="BF537" s="5"/>
      <c r="BG537" s="6"/>
      <c r="BH537" s="6"/>
      <c r="BI537" s="7">
        <f t="shared" si="51"/>
        <v>0.60026169488703496</v>
      </c>
      <c r="BJ537" s="5">
        <v>0.60457821535742928</v>
      </c>
      <c r="BK537" s="5">
        <v>3.330446526003698E-3</v>
      </c>
      <c r="BL537" s="6">
        <f>(Table1[[#This Row],[seagrass.sd.ssp370.2050]]/Table1[[#This Row],[seagrass.mn.ssp370.2050]])^-1</f>
        <v>181.5306778346268</v>
      </c>
      <c r="BM537" s="6">
        <f>Table1[[#This Row],[seagrass.mn.ssp370.2050]]*Table1[[#This Row],[seagrass.weights.ssp370.2050]]</f>
        <v>109.74949323788312</v>
      </c>
      <c r="BN537" s="5">
        <v>0.61740238190578012</v>
      </c>
      <c r="BO537" s="5">
        <v>1.094333546581466E-2</v>
      </c>
      <c r="BP537" s="6">
        <f>(Table1[[#This Row],[corals.sd.ssp370.2050]]/Table1[[#This Row],[corals.mn.ssp370.2050]])^-1</f>
        <v>56.41811711195848</v>
      </c>
      <c r="BQ537" s="6">
        <f>Table1[[#This Row],[corals.weights.ssp370.2050]]*Table1[[#This Row],[corals.mn.ssp370.2050]]</f>
        <v>34.832679887562421</v>
      </c>
      <c r="BR537" s="5"/>
      <c r="BS537" s="5"/>
      <c r="BT537" s="6"/>
      <c r="BU537" s="6"/>
      <c r="BV537" s="7">
        <f t="shared" si="52"/>
        <v>0.60761884992063664</v>
      </c>
      <c r="BW537" s="5">
        <v>0.60457821535742928</v>
      </c>
      <c r="BX537" s="5">
        <v>3.330446526003698E-3</v>
      </c>
      <c r="BY537" s="8">
        <f>(Table1[[#This Row],[seagrass.sd.ssp370.2100]]/Table1[[#This Row],[seagrass.mn.ssp370.2100]])^-1</f>
        <v>181.5306778346268</v>
      </c>
      <c r="BZ537" s="8">
        <f>Table1[[#This Row],[seagrass.imp.ssp370.2100]]*Table1[[#This Row],[seagrass.mn.ssp370.2100]]</f>
        <v>109.74949323788312</v>
      </c>
      <c r="CA537" s="5">
        <v>0.61740238190578012</v>
      </c>
      <c r="CB537" s="5">
        <v>1.094333546581466E-2</v>
      </c>
      <c r="CC537" s="8">
        <f>(Table1[[#This Row],[corals.sd.ssp370.2100]]/Table1[[#This Row],[corals.mn.ssp370.2100]])^-1</f>
        <v>56.41811711195848</v>
      </c>
      <c r="CD537" s="8">
        <f>Table1[[#This Row],[corals.weights.ssp370.2100]]*Table1[[#This Row],[corals.mn.ssp370.2100]]</f>
        <v>34.832679887562421</v>
      </c>
      <c r="CE537" s="5"/>
      <c r="CF537" s="5"/>
      <c r="CG537" s="12"/>
      <c r="CH537" s="17"/>
      <c r="CI537" s="9">
        <f t="shared" si="53"/>
        <v>0.60761884992063664</v>
      </c>
      <c r="CJ537" s="5"/>
      <c r="CL537" s="5"/>
      <c r="CM537" s="5"/>
      <c r="CP537" s="5"/>
      <c r="CT537" s="5"/>
    </row>
    <row r="538" spans="1:98" x14ac:dyDescent="0.25">
      <c r="A538" s="5" t="s">
        <v>581</v>
      </c>
      <c r="B538" s="5">
        <v>40.33934</v>
      </c>
      <c r="C538" s="5">
        <v>-13.571102</v>
      </c>
      <c r="E538" s="5">
        <v>0</v>
      </c>
      <c r="G538" s="5">
        <v>0</v>
      </c>
      <c r="I538" s="5">
        <v>0</v>
      </c>
      <c r="L538" s="6" t="str">
        <f>IF(Table1[[#This Row],[seagrass.mn.ssp126.2050]]="","",(Table1[[#This Row],[seagrass.sd.ssp126.2050]]/Table1[[#This Row],[seagrass.mn.ssp126.2050]])^-1)</f>
        <v/>
      </c>
      <c r="M538" s="6" t="str">
        <f>IF(Table1[[#This Row],[seagrass.weights.ssp126.2050]]="","",Table1[[#This Row],[seagrass.weights.ssp126.2050]]*Table1[[#This Row],[seagrass.mn.ssp126.2050]])</f>
        <v/>
      </c>
      <c r="P538" s="6" t="str">
        <f>IF(Table1[[#This Row],[corals.mn.ssp126.2050]]="","",(Table1[[#This Row],[corals.sd.ssp126.2050]]/Table1[[#This Row],[corals.mn.ssp126.2050]])^-1)</f>
        <v/>
      </c>
      <c r="Q538" s="6" t="str">
        <f>IF(Table1[[#This Row],[coral.weights.ssp126.2050]]="","",Table1[[#This Row],[coral.weights.ssp126.2050]]*Table1[[#This Row],[corals.mn.ssp126.2050]])</f>
        <v/>
      </c>
      <c r="T538" s="6" t="str">
        <f>IF(Table1[[#This Row],[mangrove.mn.ssp126.2050]]="","",(Table1[[#This Row],[mangrove.sd.ssp126.2050]]/Table1[[#This Row],[mangrove.mn.ssp126.2050]])^-1)</f>
        <v/>
      </c>
      <c r="U538" s="6" t="str">
        <f>IF(Table1[[#This Row],[mangrove.weights.ssp126.2050]]="","",Table1[[#This Row],[mangrove.weights.ssp126.2050]]*Table1[[#This Row],[mangrove.mn.ssp126.2050]])</f>
        <v/>
      </c>
      <c r="V538" s="7" t="e">
        <f t="shared" si="48"/>
        <v>#DIV/0!</v>
      </c>
      <c r="Y538" s="6" t="str">
        <f>IF(Table1[[#This Row],[seagrass.mn.ssp126.2100]]="", "", (Table1[[#This Row],[seagrass.sd.ssp126.2100]]/Table1[[#This Row],[seagrass.mn.ssp126.2100]])^-1)</f>
        <v/>
      </c>
      <c r="Z538" s="6" t="str">
        <f>IF(Table1[[#This Row],[seagrass.weights.ssp126.2100]]="","", Table1[[#This Row],[seagrass.weights.ssp126.2100]]*Table1[[#This Row],[seagrass.mn.ssp126.2100]])</f>
        <v/>
      </c>
      <c r="AC538" s="6" t="str">
        <f>IF(Table1[[#This Row],[corals.mn.ssp126.2100]]="","",(Table1[[#This Row],[corals.sd.ssp126.2100]]/Table1[[#This Row],[corals.mn.ssp126.2100]])^-1)</f>
        <v/>
      </c>
      <c r="AD538" s="6" t="str">
        <f>IF( Table1[[#This Row],[Coral.weights.ssp126.2100]]="","", Table1[[#This Row],[Coral.weights.ssp126.2100]]*Table1[[#This Row],[corals.mn.ssp126.2100]])</f>
        <v/>
      </c>
      <c r="AG538" s="8" t="str">
        <f>IF(Table1[[#This Row],[mangrove.mn.ssp126.2100]]="","",(Table1[[#This Row],[mangrove.sd.ssp126.2100]]/Table1[[#This Row],[mangrove.mn.ssp126.2100]])^-1)</f>
        <v/>
      </c>
      <c r="AH538" s="6" t="str">
        <f>IF(Table1[[#This Row],[mangrove.weights.ssp126.2100]]="","",Table1[[#This Row],[mangrove.weights.ssp126.2100]]*Table1[[#This Row],[mangrove.mn.ssp126.2100]])</f>
        <v/>
      </c>
      <c r="AI538" s="7" t="e">
        <f t="shared" si="49"/>
        <v>#DIV/0!</v>
      </c>
      <c r="AL538" s="6" t="str">
        <f>IF(Table1[[#This Row],[seagrass.mn.ssp245.2050]]="","",(Table1[[#This Row],[seagrass.sd.ssp245.2050]]/Table1[[#This Row],[seagrass.mn.ssp245.2050]])^-1)</f>
        <v/>
      </c>
      <c r="AM538" s="6" t="str">
        <f>IF(Table1[[#This Row],[seagrass.weights.ssp245.2050]]="","",Table1[[#This Row],[seagrass.weights.ssp245.2050]]*Table1[[#This Row],[seagrass.mn.ssp245.2050]])</f>
        <v/>
      </c>
      <c r="AS538" s="5"/>
      <c r="AT538" s="8"/>
      <c r="AU538" s="8"/>
      <c r="AV538" s="7" t="e">
        <f t="shared" si="50"/>
        <v>#DIV/0!</v>
      </c>
      <c r="AX538" s="5"/>
      <c r="AY538" s="6"/>
      <c r="AZ538" s="6"/>
      <c r="BB538" s="5"/>
      <c r="BC538" s="8"/>
      <c r="BD538" s="8"/>
      <c r="BE538" s="5"/>
      <c r="BF538" s="5"/>
      <c r="BG538" s="6"/>
      <c r="BH538" s="6"/>
      <c r="BI538" s="7" t="e">
        <f t="shared" si="51"/>
        <v>#DIV/0!</v>
      </c>
      <c r="BK538" s="5"/>
      <c r="BL538" s="6"/>
      <c r="BM538" s="6"/>
      <c r="BO538" s="5"/>
      <c r="BP538" s="6"/>
      <c r="BQ538" s="6"/>
      <c r="BR538" s="5"/>
      <c r="BS538" s="5"/>
      <c r="BT538" s="6"/>
      <c r="BU538" s="6"/>
      <c r="BV538" s="7" t="e">
        <f t="shared" si="52"/>
        <v>#DIV/0!</v>
      </c>
      <c r="BX538" s="5"/>
      <c r="BY538" s="8"/>
      <c r="BZ538" s="8"/>
      <c r="CA538" s="5"/>
      <c r="CB538" s="5"/>
      <c r="CC538" s="8"/>
      <c r="CD538" s="8"/>
      <c r="CE538" s="5"/>
      <c r="CF538" s="5"/>
      <c r="CG538" s="12"/>
      <c r="CH538" s="17"/>
      <c r="CI538" s="9" t="e">
        <f t="shared" si="53"/>
        <v>#DIV/0!</v>
      </c>
      <c r="CJ538" s="5"/>
      <c r="CL538" s="5"/>
      <c r="CM538" s="5"/>
      <c r="CP538" s="5"/>
      <c r="CT538" s="5"/>
    </row>
    <row r="539" spans="1:98" x14ac:dyDescent="0.25">
      <c r="A539" s="5" t="s">
        <v>582</v>
      </c>
      <c r="B539" s="5">
        <v>40.58934</v>
      </c>
      <c r="C539" s="5">
        <v>-13.571102</v>
      </c>
      <c r="D539" s="5">
        <v>37290000</v>
      </c>
      <c r="E539" s="5">
        <v>1</v>
      </c>
      <c r="F539" s="5">
        <v>20610000</v>
      </c>
      <c r="G539" s="5">
        <v>1</v>
      </c>
      <c r="H539" s="5">
        <v>8890000</v>
      </c>
      <c r="I539" s="5">
        <v>1</v>
      </c>
      <c r="J539" s="5">
        <v>0.74250970071479538</v>
      </c>
      <c r="K539" s="28">
        <f>NonZeroMin!$C$2</f>
        <v>9.6277348665939669E-4</v>
      </c>
      <c r="L539" s="6">
        <f>IF(Table1[[#This Row],[seagrass.mn.ssp126.2050]]="","",(Table1[[#This Row],[seagrass.sd.ssp126.2050]]/Table1[[#This Row],[seagrass.mn.ssp126.2050]])^-1)</f>
        <v>771.21951425057807</v>
      </c>
      <c r="M539" s="6">
        <f>IF(Table1[[#This Row],[seagrass.weights.ssp126.2050]]="","",Table1[[#This Row],[seagrass.weights.ssp126.2050]]*Table1[[#This Row],[seagrass.mn.ssp126.2050]])</f>
        <v>572.63797071160661</v>
      </c>
      <c r="N539" s="5">
        <v>0.74634183766428297</v>
      </c>
      <c r="O539" s="5">
        <f>NonZeroMin!$C$3</f>
        <v>8.8608041434714289E-4</v>
      </c>
      <c r="P539" s="6">
        <f>IF(Table1[[#This Row],[corals.mn.ssp126.2050]]="","",(Table1[[#This Row],[corals.sd.ssp126.2050]]/Table1[[#This Row],[corals.mn.ssp126.2050]])^-1)</f>
        <v>842.29582956551621</v>
      </c>
      <c r="Q539" s="6">
        <f>IF(Table1[[#This Row],[coral.weights.ssp126.2050]]="","",Table1[[#This Row],[coral.weights.ssp126.2050]]*Table1[[#This Row],[corals.mn.ssp126.2050]])</f>
        <v>628.64061729488901</v>
      </c>
      <c r="R539" s="5">
        <v>0.42791630240537359</v>
      </c>
      <c r="S539" s="5">
        <v>7.3282787508709618E-2</v>
      </c>
      <c r="T539" s="6">
        <f>IF(Table1[[#This Row],[mangrove.mn.ssp126.2050]]="","",(Table1[[#This Row],[mangrove.sd.ssp126.2050]]/Table1[[#This Row],[mangrove.mn.ssp126.2050]])^-1)</f>
        <v>5.8392470722339267</v>
      </c>
      <c r="U539" s="6">
        <f>IF(Table1[[#This Row],[mangrove.weights.ssp126.2050]]="","",Table1[[#This Row],[mangrove.weights.ssp126.2050]]*Table1[[#This Row],[mangrove.mn.ssp126.2050]])</f>
        <v>2.4987090159817456</v>
      </c>
      <c r="V539" s="7">
        <f t="shared" si="48"/>
        <v>0.74336856411548635</v>
      </c>
      <c r="W539" s="5">
        <v>0.74250970071479538</v>
      </c>
      <c r="X539" s="5">
        <f>NonZeroMin!$C$5</f>
        <v>9.4124857450742275E-4</v>
      </c>
      <c r="Y539" s="6">
        <f>IF(Table1[[#This Row],[seagrass.mn.ssp126.2100]]="", "", (Table1[[#This Row],[seagrass.sd.ssp126.2100]]/Table1[[#This Row],[seagrass.mn.ssp126.2100]])^-1)</f>
        <v>788.85612241523768</v>
      </c>
      <c r="Z539" s="6">
        <f>IF(Table1[[#This Row],[seagrass.weights.ssp126.2100]]="","", Table1[[#This Row],[seagrass.weights.ssp126.2100]]*Table1[[#This Row],[seagrass.mn.ssp126.2100]])</f>
        <v>585.73332336157216</v>
      </c>
      <c r="AA539" s="5">
        <v>0.74634183766428297</v>
      </c>
      <c r="AB539" s="5">
        <f>NonZeroMin!$C$6</f>
        <v>9.0900273914041208E-4</v>
      </c>
      <c r="AC539" s="6">
        <f>IF(Table1[[#This Row],[corals.mn.ssp126.2100]]="","",(Table1[[#This Row],[corals.sd.ssp126.2100]]/Table1[[#This Row],[corals.mn.ssp126.2100]])^-1)</f>
        <v>821.05565311063037</v>
      </c>
      <c r="AD539" s="6">
        <f>IF( Table1[[#This Row],[Coral.weights.ssp126.2100]]="","", Table1[[#This Row],[Coral.weights.ssp126.2100]]*Table1[[#This Row],[corals.mn.ssp126.2100]])</f>
        <v>612.78818496723591</v>
      </c>
      <c r="AE539" s="5">
        <v>0.44677020591453548</v>
      </c>
      <c r="AF539" s="5">
        <v>7.5685439056053211E-2</v>
      </c>
      <c r="AG539" s="8">
        <f>IF(Table1[[#This Row],[mangrove.mn.ssp126.2100]]="","",(Table1[[#This Row],[mangrove.sd.ssp126.2100]]/Table1[[#This Row],[mangrove.mn.ssp126.2100]])^-1)</f>
        <v>5.9029875691631268</v>
      </c>
      <c r="AH539" s="6">
        <f>IF(Table1[[#This Row],[mangrove.weights.ssp126.2100]]="","",Table1[[#This Row],[mangrove.weights.ssp126.2100]]*Table1[[#This Row],[mangrove.mn.ssp126.2100]])</f>
        <v>2.6372789717859533</v>
      </c>
      <c r="AI539" s="7">
        <f t="shared" si="49"/>
        <v>0.74337653964729256</v>
      </c>
      <c r="AJ539" s="5">
        <v>0.74250970071479538</v>
      </c>
      <c r="AK539" s="5">
        <f>NonZeroMin!$C$9</f>
        <v>9.4246577305150765E-4</v>
      </c>
      <c r="AL539" s="6">
        <f>IF(Table1[[#This Row],[seagrass.mn.ssp245.2050]]="","",(Table1[[#This Row],[seagrass.sd.ssp245.2050]]/Table1[[#This Row],[seagrass.mn.ssp245.2050]])^-1)</f>
        <v>787.83731138660221</v>
      </c>
      <c r="AM539" s="6">
        <f>IF(Table1[[#This Row],[seagrass.weights.ssp245.2050]]="","",Table1[[#This Row],[seagrass.weights.ssp245.2050]]*Table1[[#This Row],[seagrass.mn.ssp245.2050]])</f>
        <v>584.97684628961508</v>
      </c>
      <c r="AN539" s="5">
        <v>0.74634183766428297</v>
      </c>
      <c r="AO539" s="5">
        <f>NonZeroMin!$C$10</f>
        <v>8.871730941705804E-4</v>
      </c>
      <c r="AP539" s="6">
        <f>(Table1[[#This Row],[corals.sd.ssp245.2050]]/Table1[[#This Row],[corals.mn.ssp245.2050]])^-1</f>
        <v>841.25842247508558</v>
      </c>
      <c r="AQ539" s="6">
        <f>Table1[[#This Row],[coral.weights.ssp245.2050]]*Table1[[#This Row],[corals.mn.ssp245.2050]]</f>
        <v>627.86635698061116</v>
      </c>
      <c r="AR539" s="5">
        <v>0.40910103405629639</v>
      </c>
      <c r="AS539" s="5">
        <v>7.0445199033430897E-2</v>
      </c>
      <c r="AT539" s="8">
        <f>(Table1[[#This Row],[mangrove.sd.ssp245.2050]]/Table1[[#This Row],[mangrove.mn.ssp245.2050]])^-1</f>
        <v>5.8073657207235794</v>
      </c>
      <c r="AU539" s="8">
        <f>Table1[[#This Row],[mangrove.mn.ssp245.2050]]*Table1[[#This Row],[mangrove.weights.ssp245.2050]]</f>
        <v>2.3757993214911051</v>
      </c>
      <c r="AV539" s="7">
        <f t="shared" si="50"/>
        <v>0.74329726508079275</v>
      </c>
      <c r="AW539" s="5">
        <v>0.74250970071479538</v>
      </c>
      <c r="AX539" s="5">
        <f>NonZeroMin!$C$12</f>
        <v>9.4048968592101831E-4</v>
      </c>
      <c r="AY539" s="6">
        <f>(Table1[[#This Row],[seagrass.sd.ssp245.2100]]/Table1[[#This Row],[seagrass.mn.ssp245.2100]])^-1</f>
        <v>789.49265667667385</v>
      </c>
      <c r="AZ539" s="6">
        <f>Table1[[#This Row],[seagrass.weights.ssp245.2100]]*Table1[[#This Row],[seagrass.mn.ssp245.2100]]</f>
        <v>586.20595622552582</v>
      </c>
      <c r="BA539" s="5">
        <v>0.74634183766428297</v>
      </c>
      <c r="BB539" s="5">
        <f>NonZeroMin!$C$13</f>
        <v>8.8505487379242798E-4</v>
      </c>
      <c r="BC539" s="8">
        <f>(Table1[[#This Row],[corals.sd.ssp245.2100]]/Table1[[#This Row],[corals.mn.ssp245.2100]])^-1</f>
        <v>843.27182388842778</v>
      </c>
      <c r="BD539" s="8">
        <f>Table1[[#This Row],[corals.weights.ssp245.2100]]*Table1[[#This Row],[corals.mn.ssp245.2100]]</f>
        <v>629.36904269140075</v>
      </c>
      <c r="BE539" s="5">
        <v>0.43608260096241042</v>
      </c>
      <c r="BF539" s="5">
        <v>5.951673145849716E-2</v>
      </c>
      <c r="BG539" s="6">
        <f>(Table1[[#This Row],[mangrove.sd.ssp245.2100]]/Table1[[#This Row],[mangrove.mn.ssp245.2100]])^-1</f>
        <v>7.3270589677207694</v>
      </c>
      <c r="BH539" s="6">
        <f>Table1[[#This Row],[mangrove.weights.ssp245.2100]]*Table1[[#This Row],[mangrove.mn.ssp245.2100]]</f>
        <v>3.1952029320486273</v>
      </c>
      <c r="BI539" s="7">
        <f t="shared" si="51"/>
        <v>0.74311108402896831</v>
      </c>
      <c r="BJ539" s="5">
        <v>0.74250970071479538</v>
      </c>
      <c r="BK539" s="5">
        <f>NonZeroMin!$C$16</f>
        <v>9.4033807947367773E-4</v>
      </c>
      <c r="BL539" s="6">
        <f>(Table1[[#This Row],[seagrass.sd.ssp370.2050]]/Table1[[#This Row],[seagrass.mn.ssp370.2050]])^-1</f>
        <v>789.61994300006427</v>
      </c>
      <c r="BM539" s="6">
        <f>Table1[[#This Row],[seagrass.mn.ssp370.2050]]*Table1[[#This Row],[seagrass.weights.ssp370.2050]]</f>
        <v>586.3004675554115</v>
      </c>
      <c r="BN539" s="5">
        <v>0.74634183766428297</v>
      </c>
      <c r="BO539" s="5">
        <f>NonZeroMin!$C$17</f>
        <v>8.8537505761509139E-4</v>
      </c>
      <c r="BP539" s="6">
        <f>(Table1[[#This Row],[corals.sd.ssp370.2050]]/Table1[[#This Row],[corals.mn.ssp370.2050]])^-1</f>
        <v>842.96686612640963</v>
      </c>
      <c r="BQ539" s="6">
        <f>Table1[[#This Row],[corals.weights.ssp370.2050]]*Table1[[#This Row],[corals.mn.ssp370.2050]]</f>
        <v>629.14143995488621</v>
      </c>
      <c r="BR539" s="5">
        <v>0.42154517384293227</v>
      </c>
      <c r="BS539" s="5">
        <v>6.9455678237304586E-2</v>
      </c>
      <c r="BT539" s="6">
        <f>(Table1[[#This Row],[mangrove.sd.ssp370.2050]]/Table1[[#This Row],[mangrove.mn.ssp370.2050]])^-1</f>
        <v>6.0692686982721122</v>
      </c>
      <c r="BU539" s="6">
        <f>Table1[[#This Row],[mangrove.weights.ssp370.2050]]*Table1[[#This Row],[mangrove.mn.ssp370.2050]]</f>
        <v>2.5584709285125848</v>
      </c>
      <c r="BV539" s="7">
        <f t="shared" si="52"/>
        <v>0.74329225938346988</v>
      </c>
      <c r="BW539" s="5">
        <v>0.74250970071479538</v>
      </c>
      <c r="BX539" s="5">
        <f>NonZeroMin!$C$19</f>
        <v>9.4033807947367773E-4</v>
      </c>
      <c r="BY539" s="8">
        <f>(Table1[[#This Row],[seagrass.sd.ssp370.2100]]/Table1[[#This Row],[seagrass.mn.ssp370.2100]])^-1</f>
        <v>789.61994300006427</v>
      </c>
      <c r="BZ539" s="8">
        <f>Table1[[#This Row],[seagrass.imp.ssp370.2100]]*Table1[[#This Row],[seagrass.mn.ssp370.2100]]</f>
        <v>586.3004675554115</v>
      </c>
      <c r="CA539" s="5">
        <v>0.74634183766428297</v>
      </c>
      <c r="CB539" s="5">
        <f>NonZeroMin!$C$20</f>
        <v>8.8537505761509139E-4</v>
      </c>
      <c r="CC539" s="8">
        <f>(Table1[[#This Row],[corals.sd.ssp370.2100]]/Table1[[#This Row],[corals.mn.ssp370.2100]])^-1</f>
        <v>842.96686612640963</v>
      </c>
      <c r="CD539" s="8">
        <f>Table1[[#This Row],[corals.weights.ssp370.2100]]*Table1[[#This Row],[corals.mn.ssp370.2100]]</f>
        <v>629.14143995488621</v>
      </c>
      <c r="CE539" s="5">
        <v>0.41878571811922177</v>
      </c>
      <c r="CF539" s="5">
        <v>7.6499078004333226E-2</v>
      </c>
      <c r="CG539" s="12">
        <f>(Table1[[#This Row],[mangrove.sd.ssp370.2100]]/Table1[[#This Row],[mangrove.mn.ssp370.2100]])^-1</f>
        <v>5.4743890912711395</v>
      </c>
      <c r="CH539" s="17">
        <f>Table1[[#This Row],[mangrove.weights.ssp370.2100]]*Table1[[#This Row],[mangrove.mn.ssp370.2100]]</f>
        <v>2.2925959668520179</v>
      </c>
      <c r="CI539" s="9">
        <f t="shared" si="53"/>
        <v>0.74339988322907458</v>
      </c>
      <c r="CJ539" s="5"/>
      <c r="CL539" s="5"/>
      <c r="CM539" s="5"/>
      <c r="CP539" s="5"/>
      <c r="CT539" s="5"/>
    </row>
    <row r="540" spans="1:98" x14ac:dyDescent="0.25">
      <c r="A540" s="5" t="s">
        <v>583</v>
      </c>
      <c r="B540" s="5">
        <v>40.83934</v>
      </c>
      <c r="C540" s="5">
        <v>-13.571102</v>
      </c>
      <c r="E540" s="5">
        <v>0</v>
      </c>
      <c r="G540" s="5">
        <v>0</v>
      </c>
      <c r="I540" s="5">
        <v>0</v>
      </c>
      <c r="L540" s="6" t="str">
        <f>IF(Table1[[#This Row],[seagrass.mn.ssp126.2050]]="","",(Table1[[#This Row],[seagrass.sd.ssp126.2050]]/Table1[[#This Row],[seagrass.mn.ssp126.2050]])^-1)</f>
        <v/>
      </c>
      <c r="M540" s="6" t="str">
        <f>IF(Table1[[#This Row],[seagrass.weights.ssp126.2050]]="","",Table1[[#This Row],[seagrass.weights.ssp126.2050]]*Table1[[#This Row],[seagrass.mn.ssp126.2050]])</f>
        <v/>
      </c>
      <c r="P540" s="6" t="str">
        <f>IF(Table1[[#This Row],[corals.mn.ssp126.2050]]="","",(Table1[[#This Row],[corals.sd.ssp126.2050]]/Table1[[#This Row],[corals.mn.ssp126.2050]])^-1)</f>
        <v/>
      </c>
      <c r="Q540" s="6" t="str">
        <f>IF(Table1[[#This Row],[coral.weights.ssp126.2050]]="","",Table1[[#This Row],[coral.weights.ssp126.2050]]*Table1[[#This Row],[corals.mn.ssp126.2050]])</f>
        <v/>
      </c>
      <c r="T540" s="6" t="str">
        <f>IF(Table1[[#This Row],[mangrove.mn.ssp126.2050]]="","",(Table1[[#This Row],[mangrove.sd.ssp126.2050]]/Table1[[#This Row],[mangrove.mn.ssp126.2050]])^-1)</f>
        <v/>
      </c>
      <c r="U540" s="6" t="str">
        <f>IF(Table1[[#This Row],[mangrove.weights.ssp126.2050]]="","",Table1[[#This Row],[mangrove.weights.ssp126.2050]]*Table1[[#This Row],[mangrove.mn.ssp126.2050]])</f>
        <v/>
      </c>
      <c r="V540" s="7" t="e">
        <f t="shared" si="48"/>
        <v>#DIV/0!</v>
      </c>
      <c r="Y540" s="6" t="str">
        <f>IF(Table1[[#This Row],[seagrass.mn.ssp126.2100]]="", "", (Table1[[#This Row],[seagrass.sd.ssp126.2100]]/Table1[[#This Row],[seagrass.mn.ssp126.2100]])^-1)</f>
        <v/>
      </c>
      <c r="Z540" s="6" t="str">
        <f>IF(Table1[[#This Row],[seagrass.weights.ssp126.2100]]="","", Table1[[#This Row],[seagrass.weights.ssp126.2100]]*Table1[[#This Row],[seagrass.mn.ssp126.2100]])</f>
        <v/>
      </c>
      <c r="AC540" s="6" t="str">
        <f>IF(Table1[[#This Row],[corals.mn.ssp126.2100]]="","",(Table1[[#This Row],[corals.sd.ssp126.2100]]/Table1[[#This Row],[corals.mn.ssp126.2100]])^-1)</f>
        <v/>
      </c>
      <c r="AD540" s="6" t="str">
        <f>IF( Table1[[#This Row],[Coral.weights.ssp126.2100]]="","", Table1[[#This Row],[Coral.weights.ssp126.2100]]*Table1[[#This Row],[corals.mn.ssp126.2100]])</f>
        <v/>
      </c>
      <c r="AG540" s="8" t="str">
        <f>IF(Table1[[#This Row],[mangrove.mn.ssp126.2100]]="","",(Table1[[#This Row],[mangrove.sd.ssp126.2100]]/Table1[[#This Row],[mangrove.mn.ssp126.2100]])^-1)</f>
        <v/>
      </c>
      <c r="AH540" s="6" t="str">
        <f>IF(Table1[[#This Row],[mangrove.weights.ssp126.2100]]="","",Table1[[#This Row],[mangrove.weights.ssp126.2100]]*Table1[[#This Row],[mangrove.mn.ssp126.2100]])</f>
        <v/>
      </c>
      <c r="AI540" s="7" t="e">
        <f t="shared" si="49"/>
        <v>#DIV/0!</v>
      </c>
      <c r="AL540" s="6" t="str">
        <f>IF(Table1[[#This Row],[seagrass.mn.ssp245.2050]]="","",(Table1[[#This Row],[seagrass.sd.ssp245.2050]]/Table1[[#This Row],[seagrass.mn.ssp245.2050]])^-1)</f>
        <v/>
      </c>
      <c r="AM540" s="6" t="str">
        <f>IF(Table1[[#This Row],[seagrass.weights.ssp245.2050]]="","",Table1[[#This Row],[seagrass.weights.ssp245.2050]]*Table1[[#This Row],[seagrass.mn.ssp245.2050]])</f>
        <v/>
      </c>
      <c r="AS540" s="5"/>
      <c r="AT540" s="8"/>
      <c r="AU540" s="8"/>
      <c r="AV540" s="7" t="e">
        <f t="shared" si="50"/>
        <v>#DIV/0!</v>
      </c>
      <c r="AX540" s="5"/>
      <c r="AY540" s="6"/>
      <c r="AZ540" s="6"/>
      <c r="BB540" s="5"/>
      <c r="BC540" s="8"/>
      <c r="BD540" s="8"/>
      <c r="BE540" s="5"/>
      <c r="BF540" s="5"/>
      <c r="BG540" s="6"/>
      <c r="BH540" s="6"/>
      <c r="BI540" s="7" t="e">
        <f t="shared" si="51"/>
        <v>#DIV/0!</v>
      </c>
      <c r="BK540" s="5"/>
      <c r="BL540" s="6"/>
      <c r="BM540" s="6"/>
      <c r="BO540" s="5"/>
      <c r="BP540" s="6"/>
      <c r="BQ540" s="6"/>
      <c r="BR540" s="5"/>
      <c r="BS540" s="5"/>
      <c r="BT540" s="6"/>
      <c r="BU540" s="6"/>
      <c r="BV540" s="7" t="e">
        <f t="shared" si="52"/>
        <v>#DIV/0!</v>
      </c>
      <c r="BX540" s="5"/>
      <c r="BY540" s="8"/>
      <c r="BZ540" s="8"/>
      <c r="CA540" s="5"/>
      <c r="CB540" s="5"/>
      <c r="CC540" s="8"/>
      <c r="CD540" s="8"/>
      <c r="CE540" s="5"/>
      <c r="CF540" s="5"/>
      <c r="CG540" s="12"/>
      <c r="CH540" s="17"/>
      <c r="CI540" s="9" t="e">
        <f t="shared" si="53"/>
        <v>#DIV/0!</v>
      </c>
      <c r="CJ540" s="5"/>
      <c r="CL540" s="5"/>
      <c r="CM540" s="5"/>
      <c r="CP540" s="5"/>
      <c r="CT540" s="5"/>
    </row>
    <row r="541" spans="1:98" x14ac:dyDescent="0.25">
      <c r="A541" s="5" t="s">
        <v>584</v>
      </c>
      <c r="B541" s="5">
        <v>43.08934</v>
      </c>
      <c r="C541" s="5">
        <v>11.428898</v>
      </c>
      <c r="E541" s="5">
        <v>0</v>
      </c>
      <c r="G541" s="5">
        <v>0</v>
      </c>
      <c r="H541" s="5">
        <v>760000</v>
      </c>
      <c r="I541" s="5">
        <v>1</v>
      </c>
      <c r="L541" s="6" t="str">
        <f>IF(Table1[[#This Row],[seagrass.mn.ssp126.2050]]="","",(Table1[[#This Row],[seagrass.sd.ssp126.2050]]/Table1[[#This Row],[seagrass.mn.ssp126.2050]])^-1)</f>
        <v/>
      </c>
      <c r="M541" s="6" t="str">
        <f>IF(Table1[[#This Row],[seagrass.weights.ssp126.2050]]="","",Table1[[#This Row],[seagrass.weights.ssp126.2050]]*Table1[[#This Row],[seagrass.mn.ssp126.2050]])</f>
        <v/>
      </c>
      <c r="P541" s="6" t="str">
        <f>IF(Table1[[#This Row],[corals.mn.ssp126.2050]]="","",(Table1[[#This Row],[corals.sd.ssp126.2050]]/Table1[[#This Row],[corals.mn.ssp126.2050]])^-1)</f>
        <v/>
      </c>
      <c r="Q541" s="6" t="str">
        <f>IF(Table1[[#This Row],[coral.weights.ssp126.2050]]="","",Table1[[#This Row],[coral.weights.ssp126.2050]]*Table1[[#This Row],[corals.mn.ssp126.2050]])</f>
        <v/>
      </c>
      <c r="R541" s="5">
        <v>0.48036425663784021</v>
      </c>
      <c r="S541" s="5">
        <v>7.1091345102352432E-2</v>
      </c>
      <c r="T541" s="6">
        <f>IF(Table1[[#This Row],[mangrove.mn.ssp126.2050]]="","",(Table1[[#This Row],[mangrove.sd.ssp126.2050]]/Table1[[#This Row],[mangrove.mn.ssp126.2050]])^-1)</f>
        <v>6.7570005314464758</v>
      </c>
      <c r="U541" s="6">
        <f>IF(Table1[[#This Row],[mangrove.weights.ssp126.2050]]="","",Table1[[#This Row],[mangrove.weights.ssp126.2050]]*Table1[[#This Row],[mangrove.mn.ssp126.2050]])</f>
        <v>3.2458215373897779</v>
      </c>
      <c r="V541" s="7">
        <f t="shared" si="48"/>
        <v>0.48036425663784027</v>
      </c>
      <c r="Y541" s="6" t="str">
        <f>IF(Table1[[#This Row],[seagrass.mn.ssp126.2100]]="", "", (Table1[[#This Row],[seagrass.sd.ssp126.2100]]/Table1[[#This Row],[seagrass.mn.ssp126.2100]])^-1)</f>
        <v/>
      </c>
      <c r="Z541" s="6" t="str">
        <f>IF(Table1[[#This Row],[seagrass.weights.ssp126.2100]]="","", Table1[[#This Row],[seagrass.weights.ssp126.2100]]*Table1[[#This Row],[seagrass.mn.ssp126.2100]])</f>
        <v/>
      </c>
      <c r="AC541" s="6" t="str">
        <f>IF(Table1[[#This Row],[corals.mn.ssp126.2100]]="","",(Table1[[#This Row],[corals.sd.ssp126.2100]]/Table1[[#This Row],[corals.mn.ssp126.2100]])^-1)</f>
        <v/>
      </c>
      <c r="AD541" s="6" t="str">
        <f>IF( Table1[[#This Row],[Coral.weights.ssp126.2100]]="","", Table1[[#This Row],[Coral.weights.ssp126.2100]]*Table1[[#This Row],[corals.mn.ssp126.2100]])</f>
        <v/>
      </c>
      <c r="AE541" s="5">
        <v>0.46987222142356871</v>
      </c>
      <c r="AF541" s="5">
        <v>8.9401019264243278E-2</v>
      </c>
      <c r="AG541" s="8">
        <f>IF(Table1[[#This Row],[mangrove.mn.ssp126.2100]]="","",(Table1[[#This Row],[mangrove.sd.ssp126.2100]]/Table1[[#This Row],[mangrove.mn.ssp126.2100]])^-1)</f>
        <v>5.2557814809109029</v>
      </c>
      <c r="AH541" s="6">
        <f>IF(Table1[[#This Row],[mangrove.weights.ssp126.2100]]="","",Table1[[#This Row],[mangrove.weights.ssp126.2100]]*Table1[[#This Row],[mangrove.mn.ssp126.2100]])</f>
        <v>2.4695457197524595</v>
      </c>
      <c r="AI541" s="7">
        <f t="shared" si="49"/>
        <v>0.46987222142356866</v>
      </c>
      <c r="AL541" s="6" t="str">
        <f>IF(Table1[[#This Row],[seagrass.mn.ssp245.2050]]="","",(Table1[[#This Row],[seagrass.sd.ssp245.2050]]/Table1[[#This Row],[seagrass.mn.ssp245.2050]])^-1)</f>
        <v/>
      </c>
      <c r="AM541" s="6" t="str">
        <f>IF(Table1[[#This Row],[seagrass.weights.ssp245.2050]]="","",Table1[[#This Row],[seagrass.weights.ssp245.2050]]*Table1[[#This Row],[seagrass.mn.ssp245.2050]])</f>
        <v/>
      </c>
      <c r="AR541" s="5">
        <v>0.5091832201633274</v>
      </c>
      <c r="AS541" s="5">
        <v>0.1459721336958445</v>
      </c>
      <c r="AT541" s="8">
        <f>(Table1[[#This Row],[mangrove.sd.ssp245.2050]]/Table1[[#This Row],[mangrove.mn.ssp245.2050]])^-1</f>
        <v>3.4882220823344912</v>
      </c>
      <c r="AU541" s="8">
        <f>Table1[[#This Row],[mangrove.mn.ssp245.2050]]*Table1[[#This Row],[mangrove.weights.ssp245.2050]]</f>
        <v>1.7761441525279036</v>
      </c>
      <c r="AV541" s="7">
        <f t="shared" si="50"/>
        <v>0.5091832201633274</v>
      </c>
      <c r="AX541" s="5"/>
      <c r="AY541" s="6"/>
      <c r="AZ541" s="6"/>
      <c r="BB541" s="5"/>
      <c r="BC541" s="8"/>
      <c r="BD541" s="8"/>
      <c r="BE541" s="5">
        <v>0.50560167156184743</v>
      </c>
      <c r="BF541" s="5">
        <v>0.1882197807259218</v>
      </c>
      <c r="BG541" s="6">
        <f>(Table1[[#This Row],[mangrove.sd.ssp245.2100]]/Table1[[#This Row],[mangrove.mn.ssp245.2100]])^-1</f>
        <v>2.6862302655536752</v>
      </c>
      <c r="BH541" s="6">
        <f>Table1[[#This Row],[mangrove.weights.ssp245.2100]]*Table1[[#This Row],[mangrove.mn.ssp245.2100]]</f>
        <v>1.3581625124639636</v>
      </c>
      <c r="BI541" s="7">
        <f t="shared" si="51"/>
        <v>0.50560167156184743</v>
      </c>
      <c r="BK541" s="5"/>
      <c r="BL541" s="6"/>
      <c r="BM541" s="6"/>
      <c r="BO541" s="5"/>
      <c r="BP541" s="6"/>
      <c r="BQ541" s="6"/>
      <c r="BR541" s="5">
        <v>0.54581133379588542</v>
      </c>
      <c r="BS541" s="5">
        <v>0.17951407938468089</v>
      </c>
      <c r="BT541" s="6">
        <f>(Table1[[#This Row],[mangrove.sd.ssp370.2050]]/Table1[[#This Row],[mangrove.mn.ssp370.2050]])^-1</f>
        <v>3.0404931784000397</v>
      </c>
      <c r="BU541" s="6">
        <f>Table1[[#This Row],[mangrove.weights.ssp370.2050]]*Table1[[#This Row],[mangrove.mn.ssp370.2050]]</f>
        <v>1.6595356370998167</v>
      </c>
      <c r="BV541" s="7">
        <f t="shared" si="52"/>
        <v>0.54581133379588542</v>
      </c>
      <c r="BX541" s="5"/>
      <c r="BY541" s="8"/>
      <c r="BZ541" s="8"/>
      <c r="CA541" s="5"/>
      <c r="CB541" s="5"/>
      <c r="CC541" s="8"/>
      <c r="CD541" s="8"/>
      <c r="CE541" s="5">
        <v>0.52993137823478509</v>
      </c>
      <c r="CF541" s="5">
        <v>0.1602240757650876</v>
      </c>
      <c r="CG541" s="12">
        <f>(Table1[[#This Row],[mangrove.sd.ssp370.2100]]/Table1[[#This Row],[mangrove.mn.ssp370.2100]])^-1</f>
        <v>3.3074391330036041</v>
      </c>
      <c r="CH541" s="17">
        <f>Table1[[#This Row],[mangrove.weights.ssp370.2100]]*Table1[[#This Row],[mangrove.mn.ssp370.2100]]</f>
        <v>1.7527157781802627</v>
      </c>
      <c r="CI541" s="9">
        <f t="shared" si="53"/>
        <v>0.52993137823478509</v>
      </c>
      <c r="CJ541" s="5"/>
      <c r="CL541" s="5"/>
      <c r="CM541" s="5"/>
      <c r="CP541" s="5"/>
      <c r="CT541" s="5"/>
    </row>
    <row r="542" spans="1:98" x14ac:dyDescent="0.25">
      <c r="A542" s="5" t="s">
        <v>585</v>
      </c>
      <c r="B542" s="5">
        <v>43.33934</v>
      </c>
      <c r="C542" s="5">
        <v>11.428898</v>
      </c>
      <c r="E542" s="5">
        <v>0</v>
      </c>
      <c r="G542" s="5">
        <v>0</v>
      </c>
      <c r="H542" s="5">
        <v>4610000</v>
      </c>
      <c r="I542" s="5">
        <v>1</v>
      </c>
      <c r="L542" s="6" t="str">
        <f>IF(Table1[[#This Row],[seagrass.mn.ssp126.2050]]="","",(Table1[[#This Row],[seagrass.sd.ssp126.2050]]/Table1[[#This Row],[seagrass.mn.ssp126.2050]])^-1)</f>
        <v/>
      </c>
      <c r="M542" s="6" t="str">
        <f>IF(Table1[[#This Row],[seagrass.weights.ssp126.2050]]="","",Table1[[#This Row],[seagrass.weights.ssp126.2050]]*Table1[[#This Row],[seagrass.mn.ssp126.2050]])</f>
        <v/>
      </c>
      <c r="P542" s="6" t="str">
        <f>IF(Table1[[#This Row],[corals.mn.ssp126.2050]]="","",(Table1[[#This Row],[corals.sd.ssp126.2050]]/Table1[[#This Row],[corals.mn.ssp126.2050]])^-1)</f>
        <v/>
      </c>
      <c r="Q542" s="6" t="str">
        <f>IF(Table1[[#This Row],[coral.weights.ssp126.2050]]="","",Table1[[#This Row],[coral.weights.ssp126.2050]]*Table1[[#This Row],[corals.mn.ssp126.2050]])</f>
        <v/>
      </c>
      <c r="R542" s="5">
        <v>0.58354498554376355</v>
      </c>
      <c r="S542" s="5">
        <v>9.5551321333939052E-2</v>
      </c>
      <c r="T542" s="6">
        <f>IF(Table1[[#This Row],[mangrove.mn.ssp126.2050]]="","",(Table1[[#This Row],[mangrove.sd.ssp126.2050]]/Table1[[#This Row],[mangrove.mn.ssp126.2050]])^-1)</f>
        <v>6.1071367449158771</v>
      </c>
      <c r="U542" s="6">
        <f>IF(Table1[[#This Row],[mangrove.weights.ssp126.2050]]="","",Table1[[#This Row],[mangrove.weights.ssp126.2050]]*Table1[[#This Row],[mangrove.mn.ssp126.2050]])</f>
        <v>3.5637890235257226</v>
      </c>
      <c r="V542" s="7">
        <f t="shared" si="48"/>
        <v>0.58354498554376355</v>
      </c>
      <c r="Y542" s="6" t="str">
        <f>IF(Table1[[#This Row],[seagrass.mn.ssp126.2100]]="", "", (Table1[[#This Row],[seagrass.sd.ssp126.2100]]/Table1[[#This Row],[seagrass.mn.ssp126.2100]])^-1)</f>
        <v/>
      </c>
      <c r="Z542" s="6" t="str">
        <f>IF(Table1[[#This Row],[seagrass.weights.ssp126.2100]]="","", Table1[[#This Row],[seagrass.weights.ssp126.2100]]*Table1[[#This Row],[seagrass.mn.ssp126.2100]])</f>
        <v/>
      </c>
      <c r="AC542" s="6" t="str">
        <f>IF(Table1[[#This Row],[corals.mn.ssp126.2100]]="","",(Table1[[#This Row],[corals.sd.ssp126.2100]]/Table1[[#This Row],[corals.mn.ssp126.2100]])^-1)</f>
        <v/>
      </c>
      <c r="AD542" s="6" t="str">
        <f>IF( Table1[[#This Row],[Coral.weights.ssp126.2100]]="","", Table1[[#This Row],[Coral.weights.ssp126.2100]]*Table1[[#This Row],[corals.mn.ssp126.2100]])</f>
        <v/>
      </c>
      <c r="AE542" s="5">
        <v>0.57574254017478843</v>
      </c>
      <c r="AF542" s="5">
        <v>0.1176320907919339</v>
      </c>
      <c r="AG542" s="8">
        <f>IF(Table1[[#This Row],[mangrove.mn.ssp126.2100]]="","",(Table1[[#This Row],[mangrove.sd.ssp126.2100]]/Table1[[#This Row],[mangrove.mn.ssp126.2100]])^-1)</f>
        <v>4.8944343018875207</v>
      </c>
      <c r="AH542" s="6">
        <f>IF(Table1[[#This Row],[mangrove.weights.ssp126.2100]]="","",Table1[[#This Row],[mangrove.weights.ssp126.2100]]*Table1[[#This Row],[mangrove.mn.ssp126.2100]])</f>
        <v>2.8179340376873383</v>
      </c>
      <c r="AI542" s="7">
        <f t="shared" si="49"/>
        <v>0.57574254017478843</v>
      </c>
      <c r="AL542" s="6" t="str">
        <f>IF(Table1[[#This Row],[seagrass.mn.ssp245.2050]]="","",(Table1[[#This Row],[seagrass.sd.ssp245.2050]]/Table1[[#This Row],[seagrass.mn.ssp245.2050]])^-1)</f>
        <v/>
      </c>
      <c r="AM542" s="6" t="str">
        <f>IF(Table1[[#This Row],[seagrass.weights.ssp245.2050]]="","",Table1[[#This Row],[seagrass.weights.ssp245.2050]]*Table1[[#This Row],[seagrass.mn.ssp245.2050]])</f>
        <v/>
      </c>
      <c r="AR542" s="5">
        <v>0.61661494998313959</v>
      </c>
      <c r="AS542" s="5">
        <v>0.1487597947639164</v>
      </c>
      <c r="AT542" s="8">
        <f>(Table1[[#This Row],[mangrove.sd.ssp245.2050]]/Table1[[#This Row],[mangrove.mn.ssp245.2050]])^-1</f>
        <v>4.1450376491962428</v>
      </c>
      <c r="AU542" s="8">
        <f>Table1[[#This Row],[mangrove.mn.ssp245.2050]]*Table1[[#This Row],[mangrove.weights.ssp245.2050]]</f>
        <v>2.555892182737372</v>
      </c>
      <c r="AV542" s="7">
        <f t="shared" si="50"/>
        <v>0.61661494998313959</v>
      </c>
      <c r="AX542" s="5"/>
      <c r="AY542" s="6"/>
      <c r="AZ542" s="6"/>
      <c r="BB542" s="5"/>
      <c r="BC542" s="8"/>
      <c r="BD542" s="8"/>
      <c r="BE542" s="5">
        <v>0.6142253081871224</v>
      </c>
      <c r="BF542" s="5">
        <v>0.19068450036031151</v>
      </c>
      <c r="BG542" s="6">
        <f>(Table1[[#This Row],[mangrove.sd.ssp245.2100]]/Table1[[#This Row],[mangrove.mn.ssp245.2100]])^-1</f>
        <v>3.2211601206521836</v>
      </c>
      <c r="BH542" s="6">
        <f>Table1[[#This Row],[mangrove.weights.ssp245.2100]]*Table1[[#This Row],[mangrove.mn.ssp245.2100]]</f>
        <v>1.9785180678276559</v>
      </c>
      <c r="BI542" s="7">
        <f t="shared" si="51"/>
        <v>0.6142253081871224</v>
      </c>
      <c r="BK542" s="5"/>
      <c r="BL542" s="6"/>
      <c r="BM542" s="6"/>
      <c r="BO542" s="5"/>
      <c r="BP542" s="6"/>
      <c r="BQ542" s="6"/>
      <c r="BR542" s="5">
        <v>0.64947504930033584</v>
      </c>
      <c r="BS542" s="5">
        <v>0.18504637917519129</v>
      </c>
      <c r="BT542" s="6">
        <f>(Table1[[#This Row],[mangrove.sd.ssp370.2050]]/Table1[[#This Row],[mangrove.mn.ssp370.2050]])^-1</f>
        <v>3.5097960424583623</v>
      </c>
      <c r="BU542" s="6">
        <f>Table1[[#This Row],[mangrove.weights.ssp370.2050]]*Table1[[#This Row],[mangrove.mn.ssp370.2050]]</f>
        <v>2.2795249577097683</v>
      </c>
      <c r="BV542" s="7">
        <f t="shared" si="52"/>
        <v>0.64947504930033573</v>
      </c>
      <c r="BX542" s="5"/>
      <c r="BY542" s="8"/>
      <c r="BZ542" s="8"/>
      <c r="CA542" s="5"/>
      <c r="CB542" s="5"/>
      <c r="CC542" s="8"/>
      <c r="CD542" s="8"/>
      <c r="CE542" s="5">
        <v>0.62305939915283137</v>
      </c>
      <c r="CF542" s="5">
        <v>0.15524064208712149</v>
      </c>
      <c r="CG542" s="12">
        <f>(Table1[[#This Row],[mangrove.sd.ssp370.2100]]/Table1[[#This Row],[mangrove.mn.ssp370.2100]])^-1</f>
        <v>4.0135069707014521</v>
      </c>
      <c r="CH542" s="17">
        <f>Table1[[#This Row],[mangrove.weights.ssp370.2100]]*Table1[[#This Row],[mangrove.mn.ssp370.2100]]</f>
        <v>2.500653241660947</v>
      </c>
      <c r="CI542" s="9">
        <f t="shared" si="53"/>
        <v>0.62305939915283137</v>
      </c>
      <c r="CJ542" s="5"/>
      <c r="CL542" s="5"/>
      <c r="CM542" s="5"/>
      <c r="CP542" s="5"/>
      <c r="CT542" s="5"/>
    </row>
    <row r="543" spans="1:98" x14ac:dyDescent="0.25">
      <c r="A543" s="5" t="s">
        <v>586</v>
      </c>
      <c r="B543" s="5">
        <v>43.58934</v>
      </c>
      <c r="C543" s="5">
        <v>11.428898</v>
      </c>
      <c r="E543" s="5">
        <v>0</v>
      </c>
      <c r="G543" s="5">
        <v>0</v>
      </c>
      <c r="H543" s="5">
        <v>70000</v>
      </c>
      <c r="I543" s="5">
        <v>1</v>
      </c>
      <c r="L543" s="6" t="str">
        <f>IF(Table1[[#This Row],[seagrass.mn.ssp126.2050]]="","",(Table1[[#This Row],[seagrass.sd.ssp126.2050]]/Table1[[#This Row],[seagrass.mn.ssp126.2050]])^-1)</f>
        <v/>
      </c>
      <c r="M543" s="6" t="str">
        <f>IF(Table1[[#This Row],[seagrass.weights.ssp126.2050]]="","",Table1[[#This Row],[seagrass.weights.ssp126.2050]]*Table1[[#This Row],[seagrass.mn.ssp126.2050]])</f>
        <v/>
      </c>
      <c r="P543" s="6" t="str">
        <f>IF(Table1[[#This Row],[corals.mn.ssp126.2050]]="","",(Table1[[#This Row],[corals.sd.ssp126.2050]]/Table1[[#This Row],[corals.mn.ssp126.2050]])^-1)</f>
        <v/>
      </c>
      <c r="Q543" s="6" t="str">
        <f>IF(Table1[[#This Row],[coral.weights.ssp126.2050]]="","",Table1[[#This Row],[coral.weights.ssp126.2050]]*Table1[[#This Row],[corals.mn.ssp126.2050]])</f>
        <v/>
      </c>
      <c r="R543" s="5">
        <v>0.44866712462294012</v>
      </c>
      <c r="S543" s="5">
        <v>0.1288855870841791</v>
      </c>
      <c r="T543" s="6">
        <f>IF(Table1[[#This Row],[mangrove.mn.ssp126.2050]]="","",(Table1[[#This Row],[mangrove.sd.ssp126.2050]]/Table1[[#This Row],[mangrove.mn.ssp126.2050]])^-1)</f>
        <v>3.481127213471138</v>
      </c>
      <c r="U543" s="6">
        <f>IF(Table1[[#This Row],[mangrove.weights.ssp126.2050]]="","",Table1[[#This Row],[mangrove.weights.ssp126.2050]]*Table1[[#This Row],[mangrove.mn.ssp126.2050]])</f>
        <v>1.5618673373147633</v>
      </c>
      <c r="V543" s="7">
        <f t="shared" si="48"/>
        <v>0.44866712462294012</v>
      </c>
      <c r="Y543" s="6" t="str">
        <f>IF(Table1[[#This Row],[seagrass.mn.ssp126.2100]]="", "", (Table1[[#This Row],[seagrass.sd.ssp126.2100]]/Table1[[#This Row],[seagrass.mn.ssp126.2100]])^-1)</f>
        <v/>
      </c>
      <c r="Z543" s="6" t="str">
        <f>IF(Table1[[#This Row],[seagrass.weights.ssp126.2100]]="","", Table1[[#This Row],[seagrass.weights.ssp126.2100]]*Table1[[#This Row],[seagrass.mn.ssp126.2100]])</f>
        <v/>
      </c>
      <c r="AC543" s="6" t="str">
        <f>IF(Table1[[#This Row],[corals.mn.ssp126.2100]]="","",(Table1[[#This Row],[corals.sd.ssp126.2100]]/Table1[[#This Row],[corals.mn.ssp126.2100]])^-1)</f>
        <v/>
      </c>
      <c r="AD543" s="6" t="str">
        <f>IF( Table1[[#This Row],[Coral.weights.ssp126.2100]]="","", Table1[[#This Row],[Coral.weights.ssp126.2100]]*Table1[[#This Row],[corals.mn.ssp126.2100]])</f>
        <v/>
      </c>
      <c r="AE543" s="5">
        <v>0.44303266437813038</v>
      </c>
      <c r="AF543" s="5">
        <v>0.13738159135771411</v>
      </c>
      <c r="AG543" s="8">
        <f>IF(Table1[[#This Row],[mangrove.mn.ssp126.2100]]="","",(Table1[[#This Row],[mangrove.sd.ssp126.2100]]/Table1[[#This Row],[mangrove.mn.ssp126.2100]])^-1)</f>
        <v>3.2248328178450212</v>
      </c>
      <c r="AH543" s="6">
        <f>IF(Table1[[#This Row],[mangrove.weights.ssp126.2100]]="","",Table1[[#This Row],[mangrove.weights.ssp126.2100]]*Table1[[#This Row],[mangrove.mn.ssp126.2100]])</f>
        <v>1.4287062754639137</v>
      </c>
      <c r="AI543" s="7">
        <f t="shared" si="49"/>
        <v>0.44303266437813038</v>
      </c>
      <c r="AL543" s="6" t="str">
        <f>IF(Table1[[#This Row],[seagrass.mn.ssp245.2050]]="","",(Table1[[#This Row],[seagrass.sd.ssp245.2050]]/Table1[[#This Row],[seagrass.mn.ssp245.2050]])^-1)</f>
        <v/>
      </c>
      <c r="AM543" s="6" t="str">
        <f>IF(Table1[[#This Row],[seagrass.weights.ssp245.2050]]="","",Table1[[#This Row],[seagrass.weights.ssp245.2050]]*Table1[[#This Row],[seagrass.mn.ssp245.2050]])</f>
        <v/>
      </c>
      <c r="AR543" s="5">
        <v>0.47692219011527592</v>
      </c>
      <c r="AS543" s="5">
        <v>0.1833821983513397</v>
      </c>
      <c r="AT543" s="8">
        <f>(Table1[[#This Row],[mangrove.sd.ssp245.2050]]/Table1[[#This Row],[mangrove.mn.ssp245.2050]])^-1</f>
        <v>2.6007005827334808</v>
      </c>
      <c r="AU543" s="8">
        <f>Table1[[#This Row],[mangrove.mn.ssp245.2050]]*Table1[[#This Row],[mangrove.weights.ssp245.2050]]</f>
        <v>1.2403318177513261</v>
      </c>
      <c r="AV543" s="7">
        <f t="shared" si="50"/>
        <v>0.47692219011527592</v>
      </c>
      <c r="AX543" s="5"/>
      <c r="AY543" s="6"/>
      <c r="AZ543" s="6"/>
      <c r="BB543" s="5"/>
      <c r="BC543" s="8"/>
      <c r="BD543" s="8"/>
      <c r="BE543" s="5">
        <v>0.47120136564170101</v>
      </c>
      <c r="BF543" s="5">
        <v>0.21984818839626169</v>
      </c>
      <c r="BG543" s="6">
        <f>(Table1[[#This Row],[mangrove.sd.ssp245.2100]]/Table1[[#This Row],[mangrove.mn.ssp245.2100]])^-1</f>
        <v>2.1433033816607665</v>
      </c>
      <c r="BH543" s="6">
        <f>Table1[[#This Row],[mangrove.weights.ssp245.2100]]*Table1[[#This Row],[mangrove.mn.ssp245.2100]]</f>
        <v>1.0099274804230292</v>
      </c>
      <c r="BI543" s="7">
        <f t="shared" si="51"/>
        <v>0.47120136564170106</v>
      </c>
      <c r="BK543" s="5"/>
      <c r="BL543" s="6"/>
      <c r="BM543" s="6"/>
      <c r="BO543" s="5"/>
      <c r="BP543" s="6"/>
      <c r="BQ543" s="6"/>
      <c r="BR543" s="5">
        <v>0.52178463608343728</v>
      </c>
      <c r="BS543" s="5">
        <v>0.2098300537936216</v>
      </c>
      <c r="BT543" s="6">
        <f>(Table1[[#This Row],[mangrove.sd.ssp370.2050]]/Table1[[#This Row],[mangrove.mn.ssp370.2050]])^-1</f>
        <v>2.4867011500489755</v>
      </c>
      <c r="BU543" s="6">
        <f>Table1[[#This Row],[mangrove.weights.ssp370.2050]]*Table1[[#This Row],[mangrove.mn.ssp370.2050]]</f>
        <v>1.2975224546265696</v>
      </c>
      <c r="BV543" s="7">
        <f t="shared" si="52"/>
        <v>0.52178463608343728</v>
      </c>
      <c r="BX543" s="5"/>
      <c r="BY543" s="8"/>
      <c r="BZ543" s="8"/>
      <c r="CA543" s="5"/>
      <c r="CB543" s="5"/>
      <c r="CC543" s="8"/>
      <c r="CD543" s="8"/>
      <c r="CE543" s="5">
        <v>0.50213886690285192</v>
      </c>
      <c r="CF543" s="5">
        <v>0.19144009688273389</v>
      </c>
      <c r="CG543" s="12">
        <f>(Table1[[#This Row],[mangrove.sd.ssp370.2100]]/Table1[[#This Row],[mangrove.mn.ssp370.2100]])^-1</f>
        <v>2.6229555619710938</v>
      </c>
      <c r="CH543" s="17">
        <f>Table1[[#This Row],[mangrove.weights.ssp370.2100]]*Table1[[#This Row],[mangrove.mn.ssp370.2100]]</f>
        <v>1.3170879338246981</v>
      </c>
      <c r="CI543" s="9">
        <f t="shared" si="53"/>
        <v>0.50213886690285192</v>
      </c>
      <c r="CJ543" s="5"/>
      <c r="CL543" s="5"/>
      <c r="CM543" s="5"/>
      <c r="CP543" s="5"/>
      <c r="CT543" s="5"/>
    </row>
    <row r="544" spans="1:98" x14ac:dyDescent="0.25">
      <c r="A544" s="5" t="s">
        <v>587</v>
      </c>
      <c r="B544" s="5">
        <v>43.83934</v>
      </c>
      <c r="C544" s="5">
        <v>11.428898</v>
      </c>
      <c r="E544" s="5">
        <v>0</v>
      </c>
      <c r="G544" s="5">
        <v>0</v>
      </c>
      <c r="I544" s="5">
        <v>0</v>
      </c>
      <c r="L544" s="6" t="str">
        <f>IF(Table1[[#This Row],[seagrass.mn.ssp126.2050]]="","",(Table1[[#This Row],[seagrass.sd.ssp126.2050]]/Table1[[#This Row],[seagrass.mn.ssp126.2050]])^-1)</f>
        <v/>
      </c>
      <c r="M544" s="6" t="str">
        <f>IF(Table1[[#This Row],[seagrass.weights.ssp126.2050]]="","",Table1[[#This Row],[seagrass.weights.ssp126.2050]]*Table1[[#This Row],[seagrass.mn.ssp126.2050]])</f>
        <v/>
      </c>
      <c r="P544" s="6" t="str">
        <f>IF(Table1[[#This Row],[corals.mn.ssp126.2050]]="","",(Table1[[#This Row],[corals.sd.ssp126.2050]]/Table1[[#This Row],[corals.mn.ssp126.2050]])^-1)</f>
        <v/>
      </c>
      <c r="Q544" s="6" t="str">
        <f>IF(Table1[[#This Row],[coral.weights.ssp126.2050]]="","",Table1[[#This Row],[coral.weights.ssp126.2050]]*Table1[[#This Row],[corals.mn.ssp126.2050]])</f>
        <v/>
      </c>
      <c r="T544" s="6" t="str">
        <f>IF(Table1[[#This Row],[mangrove.mn.ssp126.2050]]="","",(Table1[[#This Row],[mangrove.sd.ssp126.2050]]/Table1[[#This Row],[mangrove.mn.ssp126.2050]])^-1)</f>
        <v/>
      </c>
      <c r="U544" s="6" t="str">
        <f>IF(Table1[[#This Row],[mangrove.weights.ssp126.2050]]="","",Table1[[#This Row],[mangrove.weights.ssp126.2050]]*Table1[[#This Row],[mangrove.mn.ssp126.2050]])</f>
        <v/>
      </c>
      <c r="V544" s="7" t="e">
        <f t="shared" si="48"/>
        <v>#DIV/0!</v>
      </c>
      <c r="Y544" s="6" t="str">
        <f>IF(Table1[[#This Row],[seagrass.mn.ssp126.2100]]="", "", (Table1[[#This Row],[seagrass.sd.ssp126.2100]]/Table1[[#This Row],[seagrass.mn.ssp126.2100]])^-1)</f>
        <v/>
      </c>
      <c r="Z544" s="6" t="str">
        <f>IF(Table1[[#This Row],[seagrass.weights.ssp126.2100]]="","", Table1[[#This Row],[seagrass.weights.ssp126.2100]]*Table1[[#This Row],[seagrass.mn.ssp126.2100]])</f>
        <v/>
      </c>
      <c r="AC544" s="6" t="str">
        <f>IF(Table1[[#This Row],[corals.mn.ssp126.2100]]="","",(Table1[[#This Row],[corals.sd.ssp126.2100]]/Table1[[#This Row],[corals.mn.ssp126.2100]])^-1)</f>
        <v/>
      </c>
      <c r="AD544" s="6" t="str">
        <f>IF( Table1[[#This Row],[Coral.weights.ssp126.2100]]="","", Table1[[#This Row],[Coral.weights.ssp126.2100]]*Table1[[#This Row],[corals.mn.ssp126.2100]])</f>
        <v/>
      </c>
      <c r="AG544" s="8" t="str">
        <f>IF(Table1[[#This Row],[mangrove.mn.ssp126.2100]]="","",(Table1[[#This Row],[mangrove.sd.ssp126.2100]]/Table1[[#This Row],[mangrove.mn.ssp126.2100]])^-1)</f>
        <v/>
      </c>
      <c r="AH544" s="6" t="str">
        <f>IF(Table1[[#This Row],[mangrove.weights.ssp126.2100]]="","",Table1[[#This Row],[mangrove.weights.ssp126.2100]]*Table1[[#This Row],[mangrove.mn.ssp126.2100]])</f>
        <v/>
      </c>
      <c r="AI544" s="7" t="e">
        <f t="shared" si="49"/>
        <v>#DIV/0!</v>
      </c>
      <c r="AL544" s="6" t="str">
        <f>IF(Table1[[#This Row],[seagrass.mn.ssp245.2050]]="","",(Table1[[#This Row],[seagrass.sd.ssp245.2050]]/Table1[[#This Row],[seagrass.mn.ssp245.2050]])^-1)</f>
        <v/>
      </c>
      <c r="AM544" s="6" t="str">
        <f>IF(Table1[[#This Row],[seagrass.weights.ssp245.2050]]="","",Table1[[#This Row],[seagrass.weights.ssp245.2050]]*Table1[[#This Row],[seagrass.mn.ssp245.2050]])</f>
        <v/>
      </c>
      <c r="AS544" s="5"/>
      <c r="AT544" s="8"/>
      <c r="AU544" s="8"/>
      <c r="AV544" s="7" t="e">
        <f t="shared" si="50"/>
        <v>#DIV/0!</v>
      </c>
      <c r="AX544" s="5"/>
      <c r="AY544" s="6"/>
      <c r="AZ544" s="6"/>
      <c r="BB544" s="5"/>
      <c r="BC544" s="8"/>
      <c r="BD544" s="8"/>
      <c r="BE544" s="5"/>
      <c r="BF544" s="5"/>
      <c r="BG544" s="6"/>
      <c r="BH544" s="6"/>
      <c r="BI544" s="7" t="e">
        <f t="shared" si="51"/>
        <v>#DIV/0!</v>
      </c>
      <c r="BK544" s="5"/>
      <c r="BL544" s="6"/>
      <c r="BM544" s="6"/>
      <c r="BO544" s="5"/>
      <c r="BP544" s="6"/>
      <c r="BQ544" s="6"/>
      <c r="BR544" s="5"/>
      <c r="BS544" s="5"/>
      <c r="BT544" s="6"/>
      <c r="BU544" s="6"/>
      <c r="BV544" s="7" t="e">
        <f t="shared" si="52"/>
        <v>#DIV/0!</v>
      </c>
      <c r="BX544" s="5"/>
      <c r="BY544" s="8"/>
      <c r="BZ544" s="8"/>
      <c r="CA544" s="5"/>
      <c r="CB544" s="5"/>
      <c r="CC544" s="8"/>
      <c r="CD544" s="8"/>
      <c r="CE544" s="5"/>
      <c r="CF544" s="5"/>
      <c r="CG544" s="12"/>
      <c r="CH544" s="17"/>
      <c r="CI544" s="9" t="e">
        <f t="shared" si="53"/>
        <v>#DIV/0!</v>
      </c>
      <c r="CJ544" s="5"/>
      <c r="CL544" s="5"/>
      <c r="CM544" s="5"/>
      <c r="CP544" s="5"/>
      <c r="CT544" s="5"/>
    </row>
    <row r="545" spans="1:98" x14ac:dyDescent="0.25">
      <c r="A545" s="5" t="s">
        <v>588</v>
      </c>
      <c r="B545" s="5">
        <v>47.08934</v>
      </c>
      <c r="C545" s="5">
        <v>11.428898</v>
      </c>
      <c r="E545" s="5">
        <v>0</v>
      </c>
      <c r="G545" s="5">
        <v>0</v>
      </c>
      <c r="I545" s="5">
        <v>0</v>
      </c>
      <c r="L545" s="6" t="str">
        <f>IF(Table1[[#This Row],[seagrass.mn.ssp126.2050]]="","",(Table1[[#This Row],[seagrass.sd.ssp126.2050]]/Table1[[#This Row],[seagrass.mn.ssp126.2050]])^-1)</f>
        <v/>
      </c>
      <c r="M545" s="6" t="str">
        <f>IF(Table1[[#This Row],[seagrass.weights.ssp126.2050]]="","",Table1[[#This Row],[seagrass.weights.ssp126.2050]]*Table1[[#This Row],[seagrass.mn.ssp126.2050]])</f>
        <v/>
      </c>
      <c r="P545" s="6" t="str">
        <f>IF(Table1[[#This Row],[corals.mn.ssp126.2050]]="","",(Table1[[#This Row],[corals.sd.ssp126.2050]]/Table1[[#This Row],[corals.mn.ssp126.2050]])^-1)</f>
        <v/>
      </c>
      <c r="Q545" s="6" t="str">
        <f>IF(Table1[[#This Row],[coral.weights.ssp126.2050]]="","",Table1[[#This Row],[coral.weights.ssp126.2050]]*Table1[[#This Row],[corals.mn.ssp126.2050]])</f>
        <v/>
      </c>
      <c r="T545" s="6" t="str">
        <f>IF(Table1[[#This Row],[mangrove.mn.ssp126.2050]]="","",(Table1[[#This Row],[mangrove.sd.ssp126.2050]]/Table1[[#This Row],[mangrove.mn.ssp126.2050]])^-1)</f>
        <v/>
      </c>
      <c r="U545" s="6" t="str">
        <f>IF(Table1[[#This Row],[mangrove.weights.ssp126.2050]]="","",Table1[[#This Row],[mangrove.weights.ssp126.2050]]*Table1[[#This Row],[mangrove.mn.ssp126.2050]])</f>
        <v/>
      </c>
      <c r="V545" s="7" t="e">
        <f t="shared" si="48"/>
        <v>#DIV/0!</v>
      </c>
      <c r="Y545" s="6" t="str">
        <f>IF(Table1[[#This Row],[seagrass.mn.ssp126.2100]]="", "", (Table1[[#This Row],[seagrass.sd.ssp126.2100]]/Table1[[#This Row],[seagrass.mn.ssp126.2100]])^-1)</f>
        <v/>
      </c>
      <c r="Z545" s="6" t="str">
        <f>IF(Table1[[#This Row],[seagrass.weights.ssp126.2100]]="","", Table1[[#This Row],[seagrass.weights.ssp126.2100]]*Table1[[#This Row],[seagrass.mn.ssp126.2100]])</f>
        <v/>
      </c>
      <c r="AC545" s="6" t="str">
        <f>IF(Table1[[#This Row],[corals.mn.ssp126.2100]]="","",(Table1[[#This Row],[corals.sd.ssp126.2100]]/Table1[[#This Row],[corals.mn.ssp126.2100]])^-1)</f>
        <v/>
      </c>
      <c r="AD545" s="6" t="str">
        <f>IF( Table1[[#This Row],[Coral.weights.ssp126.2100]]="","", Table1[[#This Row],[Coral.weights.ssp126.2100]]*Table1[[#This Row],[corals.mn.ssp126.2100]])</f>
        <v/>
      </c>
      <c r="AG545" s="8" t="str">
        <f>IF(Table1[[#This Row],[mangrove.mn.ssp126.2100]]="","",(Table1[[#This Row],[mangrove.sd.ssp126.2100]]/Table1[[#This Row],[mangrove.mn.ssp126.2100]])^-1)</f>
        <v/>
      </c>
      <c r="AH545" s="6" t="str">
        <f>IF(Table1[[#This Row],[mangrove.weights.ssp126.2100]]="","",Table1[[#This Row],[mangrove.weights.ssp126.2100]]*Table1[[#This Row],[mangrove.mn.ssp126.2100]])</f>
        <v/>
      </c>
      <c r="AI545" s="7" t="e">
        <f t="shared" si="49"/>
        <v>#DIV/0!</v>
      </c>
      <c r="AL545" s="6" t="str">
        <f>IF(Table1[[#This Row],[seagrass.mn.ssp245.2050]]="","",(Table1[[#This Row],[seagrass.sd.ssp245.2050]]/Table1[[#This Row],[seagrass.mn.ssp245.2050]])^-1)</f>
        <v/>
      </c>
      <c r="AM545" s="6" t="str">
        <f>IF(Table1[[#This Row],[seagrass.weights.ssp245.2050]]="","",Table1[[#This Row],[seagrass.weights.ssp245.2050]]*Table1[[#This Row],[seagrass.mn.ssp245.2050]])</f>
        <v/>
      </c>
      <c r="AS545" s="5"/>
      <c r="AT545" s="8"/>
      <c r="AU545" s="8"/>
      <c r="AV545" s="7" t="e">
        <f t="shared" si="50"/>
        <v>#DIV/0!</v>
      </c>
      <c r="AX545" s="5"/>
      <c r="AY545" s="6"/>
      <c r="AZ545" s="6"/>
      <c r="BB545" s="5"/>
      <c r="BC545" s="8"/>
      <c r="BD545" s="8"/>
      <c r="BE545" s="5"/>
      <c r="BF545" s="5"/>
      <c r="BG545" s="6"/>
      <c r="BH545" s="6"/>
      <c r="BI545" s="7" t="e">
        <f t="shared" si="51"/>
        <v>#DIV/0!</v>
      </c>
      <c r="BK545" s="5"/>
      <c r="BL545" s="6"/>
      <c r="BM545" s="6"/>
      <c r="BO545" s="5"/>
      <c r="BP545" s="6"/>
      <c r="BQ545" s="6"/>
      <c r="BR545" s="5"/>
      <c r="BS545" s="5"/>
      <c r="BT545" s="6"/>
      <c r="BU545" s="6"/>
      <c r="BV545" s="7" t="e">
        <f t="shared" si="52"/>
        <v>#DIV/0!</v>
      </c>
      <c r="BX545" s="5"/>
      <c r="BY545" s="8"/>
      <c r="BZ545" s="8"/>
      <c r="CA545" s="5"/>
      <c r="CB545" s="5"/>
      <c r="CC545" s="8"/>
      <c r="CD545" s="8"/>
      <c r="CE545" s="5"/>
      <c r="CF545" s="5"/>
      <c r="CG545" s="12"/>
      <c r="CH545" s="17"/>
      <c r="CI545" s="9" t="e">
        <f t="shared" si="53"/>
        <v>#DIV/0!</v>
      </c>
      <c r="CJ545" s="5"/>
      <c r="CL545" s="5"/>
      <c r="CM545" s="5"/>
      <c r="CP545" s="5"/>
      <c r="CT545" s="5"/>
    </row>
    <row r="546" spans="1:98" x14ac:dyDescent="0.25">
      <c r="A546" s="5" t="s">
        <v>589</v>
      </c>
      <c r="B546" s="5">
        <v>47.33934</v>
      </c>
      <c r="C546" s="5">
        <v>11.428898</v>
      </c>
      <c r="E546" s="5">
        <v>0</v>
      </c>
      <c r="G546" s="5">
        <v>0</v>
      </c>
      <c r="I546" s="5">
        <v>0</v>
      </c>
      <c r="L546" s="6" t="str">
        <f>IF(Table1[[#This Row],[seagrass.mn.ssp126.2050]]="","",(Table1[[#This Row],[seagrass.sd.ssp126.2050]]/Table1[[#This Row],[seagrass.mn.ssp126.2050]])^-1)</f>
        <v/>
      </c>
      <c r="M546" s="6" t="str">
        <f>IF(Table1[[#This Row],[seagrass.weights.ssp126.2050]]="","",Table1[[#This Row],[seagrass.weights.ssp126.2050]]*Table1[[#This Row],[seagrass.mn.ssp126.2050]])</f>
        <v/>
      </c>
      <c r="P546" s="6" t="str">
        <f>IF(Table1[[#This Row],[corals.mn.ssp126.2050]]="","",(Table1[[#This Row],[corals.sd.ssp126.2050]]/Table1[[#This Row],[corals.mn.ssp126.2050]])^-1)</f>
        <v/>
      </c>
      <c r="Q546" s="6" t="str">
        <f>IF(Table1[[#This Row],[coral.weights.ssp126.2050]]="","",Table1[[#This Row],[coral.weights.ssp126.2050]]*Table1[[#This Row],[corals.mn.ssp126.2050]])</f>
        <v/>
      </c>
      <c r="T546" s="6" t="str">
        <f>IF(Table1[[#This Row],[mangrove.mn.ssp126.2050]]="","",(Table1[[#This Row],[mangrove.sd.ssp126.2050]]/Table1[[#This Row],[mangrove.mn.ssp126.2050]])^-1)</f>
        <v/>
      </c>
      <c r="U546" s="6" t="str">
        <f>IF(Table1[[#This Row],[mangrove.weights.ssp126.2050]]="","",Table1[[#This Row],[mangrove.weights.ssp126.2050]]*Table1[[#This Row],[mangrove.mn.ssp126.2050]])</f>
        <v/>
      </c>
      <c r="V546" s="7" t="e">
        <f t="shared" si="48"/>
        <v>#DIV/0!</v>
      </c>
      <c r="Y546" s="6" t="str">
        <f>IF(Table1[[#This Row],[seagrass.mn.ssp126.2100]]="", "", (Table1[[#This Row],[seagrass.sd.ssp126.2100]]/Table1[[#This Row],[seagrass.mn.ssp126.2100]])^-1)</f>
        <v/>
      </c>
      <c r="Z546" s="6" t="str">
        <f>IF(Table1[[#This Row],[seagrass.weights.ssp126.2100]]="","", Table1[[#This Row],[seagrass.weights.ssp126.2100]]*Table1[[#This Row],[seagrass.mn.ssp126.2100]])</f>
        <v/>
      </c>
      <c r="AC546" s="6" t="str">
        <f>IF(Table1[[#This Row],[corals.mn.ssp126.2100]]="","",(Table1[[#This Row],[corals.sd.ssp126.2100]]/Table1[[#This Row],[corals.mn.ssp126.2100]])^-1)</f>
        <v/>
      </c>
      <c r="AD546" s="6" t="str">
        <f>IF( Table1[[#This Row],[Coral.weights.ssp126.2100]]="","", Table1[[#This Row],[Coral.weights.ssp126.2100]]*Table1[[#This Row],[corals.mn.ssp126.2100]])</f>
        <v/>
      </c>
      <c r="AG546" s="8" t="str">
        <f>IF(Table1[[#This Row],[mangrove.mn.ssp126.2100]]="","",(Table1[[#This Row],[mangrove.sd.ssp126.2100]]/Table1[[#This Row],[mangrove.mn.ssp126.2100]])^-1)</f>
        <v/>
      </c>
      <c r="AH546" s="6" t="str">
        <f>IF(Table1[[#This Row],[mangrove.weights.ssp126.2100]]="","",Table1[[#This Row],[mangrove.weights.ssp126.2100]]*Table1[[#This Row],[mangrove.mn.ssp126.2100]])</f>
        <v/>
      </c>
      <c r="AI546" s="7" t="e">
        <f t="shared" si="49"/>
        <v>#DIV/0!</v>
      </c>
      <c r="AL546" s="6" t="str">
        <f>IF(Table1[[#This Row],[seagrass.mn.ssp245.2050]]="","",(Table1[[#This Row],[seagrass.sd.ssp245.2050]]/Table1[[#This Row],[seagrass.mn.ssp245.2050]])^-1)</f>
        <v/>
      </c>
      <c r="AM546" s="6" t="str">
        <f>IF(Table1[[#This Row],[seagrass.weights.ssp245.2050]]="","",Table1[[#This Row],[seagrass.weights.ssp245.2050]]*Table1[[#This Row],[seagrass.mn.ssp245.2050]])</f>
        <v/>
      </c>
      <c r="AS546" s="5"/>
      <c r="AT546" s="8"/>
      <c r="AU546" s="8"/>
      <c r="AV546" s="7" t="e">
        <f t="shared" si="50"/>
        <v>#DIV/0!</v>
      </c>
      <c r="AX546" s="5"/>
      <c r="AY546" s="6"/>
      <c r="AZ546" s="6"/>
      <c r="BB546" s="5"/>
      <c r="BC546" s="8"/>
      <c r="BD546" s="8"/>
      <c r="BE546" s="5"/>
      <c r="BF546" s="5"/>
      <c r="BG546" s="6"/>
      <c r="BH546" s="6"/>
      <c r="BI546" s="7" t="e">
        <f t="shared" si="51"/>
        <v>#DIV/0!</v>
      </c>
      <c r="BK546" s="5"/>
      <c r="BL546" s="6"/>
      <c r="BM546" s="6"/>
      <c r="BO546" s="5"/>
      <c r="BP546" s="6"/>
      <c r="BQ546" s="6"/>
      <c r="BR546" s="5"/>
      <c r="BS546" s="5"/>
      <c r="BT546" s="6"/>
      <c r="BU546" s="6"/>
      <c r="BV546" s="7" t="e">
        <f t="shared" si="52"/>
        <v>#DIV/0!</v>
      </c>
      <c r="BX546" s="5"/>
      <c r="BY546" s="8"/>
      <c r="BZ546" s="8"/>
      <c r="CA546" s="5"/>
      <c r="CB546" s="5"/>
      <c r="CC546" s="8"/>
      <c r="CD546" s="8"/>
      <c r="CE546" s="5"/>
      <c r="CF546" s="5"/>
      <c r="CG546" s="12"/>
      <c r="CH546" s="17"/>
      <c r="CI546" s="9" t="e">
        <f t="shared" si="53"/>
        <v>#DIV/0!</v>
      </c>
      <c r="CJ546" s="5"/>
      <c r="CL546" s="5"/>
      <c r="CM546" s="5"/>
      <c r="CP546" s="5"/>
      <c r="CT546" s="5"/>
    </row>
    <row r="547" spans="1:98" x14ac:dyDescent="0.25">
      <c r="A547" s="5" t="s">
        <v>590</v>
      </c>
      <c r="B547" s="5">
        <v>47.58934</v>
      </c>
      <c r="C547" s="5">
        <v>11.428898</v>
      </c>
      <c r="E547" s="5">
        <v>0</v>
      </c>
      <c r="G547" s="5">
        <v>0</v>
      </c>
      <c r="I547" s="5">
        <v>0</v>
      </c>
      <c r="L547" s="6" t="str">
        <f>IF(Table1[[#This Row],[seagrass.mn.ssp126.2050]]="","",(Table1[[#This Row],[seagrass.sd.ssp126.2050]]/Table1[[#This Row],[seagrass.mn.ssp126.2050]])^-1)</f>
        <v/>
      </c>
      <c r="M547" s="6" t="str">
        <f>IF(Table1[[#This Row],[seagrass.weights.ssp126.2050]]="","",Table1[[#This Row],[seagrass.weights.ssp126.2050]]*Table1[[#This Row],[seagrass.mn.ssp126.2050]])</f>
        <v/>
      </c>
      <c r="P547" s="6" t="str">
        <f>IF(Table1[[#This Row],[corals.mn.ssp126.2050]]="","",(Table1[[#This Row],[corals.sd.ssp126.2050]]/Table1[[#This Row],[corals.mn.ssp126.2050]])^-1)</f>
        <v/>
      </c>
      <c r="Q547" s="6" t="str">
        <f>IF(Table1[[#This Row],[coral.weights.ssp126.2050]]="","",Table1[[#This Row],[coral.weights.ssp126.2050]]*Table1[[#This Row],[corals.mn.ssp126.2050]])</f>
        <v/>
      </c>
      <c r="T547" s="6" t="str">
        <f>IF(Table1[[#This Row],[mangrove.mn.ssp126.2050]]="","",(Table1[[#This Row],[mangrove.sd.ssp126.2050]]/Table1[[#This Row],[mangrove.mn.ssp126.2050]])^-1)</f>
        <v/>
      </c>
      <c r="U547" s="6" t="str">
        <f>IF(Table1[[#This Row],[mangrove.weights.ssp126.2050]]="","",Table1[[#This Row],[mangrove.weights.ssp126.2050]]*Table1[[#This Row],[mangrove.mn.ssp126.2050]])</f>
        <v/>
      </c>
      <c r="V547" s="7" t="e">
        <f t="shared" si="48"/>
        <v>#DIV/0!</v>
      </c>
      <c r="Y547" s="6" t="str">
        <f>IF(Table1[[#This Row],[seagrass.mn.ssp126.2100]]="", "", (Table1[[#This Row],[seagrass.sd.ssp126.2100]]/Table1[[#This Row],[seagrass.mn.ssp126.2100]])^-1)</f>
        <v/>
      </c>
      <c r="Z547" s="6" t="str">
        <f>IF(Table1[[#This Row],[seagrass.weights.ssp126.2100]]="","", Table1[[#This Row],[seagrass.weights.ssp126.2100]]*Table1[[#This Row],[seagrass.mn.ssp126.2100]])</f>
        <v/>
      </c>
      <c r="AC547" s="6" t="str">
        <f>IF(Table1[[#This Row],[corals.mn.ssp126.2100]]="","",(Table1[[#This Row],[corals.sd.ssp126.2100]]/Table1[[#This Row],[corals.mn.ssp126.2100]])^-1)</f>
        <v/>
      </c>
      <c r="AD547" s="6" t="str">
        <f>IF( Table1[[#This Row],[Coral.weights.ssp126.2100]]="","", Table1[[#This Row],[Coral.weights.ssp126.2100]]*Table1[[#This Row],[corals.mn.ssp126.2100]])</f>
        <v/>
      </c>
      <c r="AG547" s="8" t="str">
        <f>IF(Table1[[#This Row],[mangrove.mn.ssp126.2100]]="","",(Table1[[#This Row],[mangrove.sd.ssp126.2100]]/Table1[[#This Row],[mangrove.mn.ssp126.2100]])^-1)</f>
        <v/>
      </c>
      <c r="AH547" s="6" t="str">
        <f>IF(Table1[[#This Row],[mangrove.weights.ssp126.2100]]="","",Table1[[#This Row],[mangrove.weights.ssp126.2100]]*Table1[[#This Row],[mangrove.mn.ssp126.2100]])</f>
        <v/>
      </c>
      <c r="AI547" s="7" t="e">
        <f t="shared" si="49"/>
        <v>#DIV/0!</v>
      </c>
      <c r="AL547" s="6" t="str">
        <f>IF(Table1[[#This Row],[seagrass.mn.ssp245.2050]]="","",(Table1[[#This Row],[seagrass.sd.ssp245.2050]]/Table1[[#This Row],[seagrass.mn.ssp245.2050]])^-1)</f>
        <v/>
      </c>
      <c r="AM547" s="6" t="str">
        <f>IF(Table1[[#This Row],[seagrass.weights.ssp245.2050]]="","",Table1[[#This Row],[seagrass.weights.ssp245.2050]]*Table1[[#This Row],[seagrass.mn.ssp245.2050]])</f>
        <v/>
      </c>
      <c r="AS547" s="5"/>
      <c r="AT547" s="8"/>
      <c r="AU547" s="8"/>
      <c r="AV547" s="7" t="e">
        <f t="shared" si="50"/>
        <v>#DIV/0!</v>
      </c>
      <c r="AX547" s="5"/>
      <c r="AY547" s="6"/>
      <c r="AZ547" s="6"/>
      <c r="BB547" s="5"/>
      <c r="BC547" s="8"/>
      <c r="BD547" s="8"/>
      <c r="BE547" s="5"/>
      <c r="BF547" s="5"/>
      <c r="BG547" s="6"/>
      <c r="BH547" s="6"/>
      <c r="BI547" s="7" t="e">
        <f t="shared" si="51"/>
        <v>#DIV/0!</v>
      </c>
      <c r="BK547" s="5"/>
      <c r="BL547" s="6"/>
      <c r="BM547" s="6"/>
      <c r="BO547" s="5"/>
      <c r="BP547" s="6"/>
      <c r="BQ547" s="6"/>
      <c r="BR547" s="5"/>
      <c r="BS547" s="5"/>
      <c r="BT547" s="6"/>
      <c r="BU547" s="6"/>
      <c r="BV547" s="7" t="e">
        <f t="shared" si="52"/>
        <v>#DIV/0!</v>
      </c>
      <c r="BX547" s="5"/>
      <c r="BY547" s="8"/>
      <c r="BZ547" s="8"/>
      <c r="CA547" s="5"/>
      <c r="CB547" s="5"/>
      <c r="CC547" s="8"/>
      <c r="CD547" s="8"/>
      <c r="CE547" s="5"/>
      <c r="CF547" s="5"/>
      <c r="CG547" s="12"/>
      <c r="CH547" s="17"/>
      <c r="CI547" s="9" t="e">
        <f t="shared" si="53"/>
        <v>#DIV/0!</v>
      </c>
      <c r="CJ547" s="5"/>
      <c r="CL547" s="5"/>
      <c r="CM547" s="5"/>
      <c r="CP547" s="5"/>
      <c r="CT547" s="5"/>
    </row>
    <row r="548" spans="1:98" x14ac:dyDescent="0.25">
      <c r="A548" s="5" t="s">
        <v>591</v>
      </c>
      <c r="B548" s="5">
        <v>47.83934</v>
      </c>
      <c r="C548" s="5">
        <v>11.428898</v>
      </c>
      <c r="E548" s="5">
        <v>0</v>
      </c>
      <c r="G548" s="5">
        <v>0</v>
      </c>
      <c r="I548" s="5">
        <v>0</v>
      </c>
      <c r="L548" s="6" t="str">
        <f>IF(Table1[[#This Row],[seagrass.mn.ssp126.2050]]="","",(Table1[[#This Row],[seagrass.sd.ssp126.2050]]/Table1[[#This Row],[seagrass.mn.ssp126.2050]])^-1)</f>
        <v/>
      </c>
      <c r="M548" s="6" t="str">
        <f>IF(Table1[[#This Row],[seagrass.weights.ssp126.2050]]="","",Table1[[#This Row],[seagrass.weights.ssp126.2050]]*Table1[[#This Row],[seagrass.mn.ssp126.2050]])</f>
        <v/>
      </c>
      <c r="P548" s="6" t="str">
        <f>IF(Table1[[#This Row],[corals.mn.ssp126.2050]]="","",(Table1[[#This Row],[corals.sd.ssp126.2050]]/Table1[[#This Row],[corals.mn.ssp126.2050]])^-1)</f>
        <v/>
      </c>
      <c r="Q548" s="6" t="str">
        <f>IF(Table1[[#This Row],[coral.weights.ssp126.2050]]="","",Table1[[#This Row],[coral.weights.ssp126.2050]]*Table1[[#This Row],[corals.mn.ssp126.2050]])</f>
        <v/>
      </c>
      <c r="T548" s="6" t="str">
        <f>IF(Table1[[#This Row],[mangrove.mn.ssp126.2050]]="","",(Table1[[#This Row],[mangrove.sd.ssp126.2050]]/Table1[[#This Row],[mangrove.mn.ssp126.2050]])^-1)</f>
        <v/>
      </c>
      <c r="U548" s="6" t="str">
        <f>IF(Table1[[#This Row],[mangrove.weights.ssp126.2050]]="","",Table1[[#This Row],[mangrove.weights.ssp126.2050]]*Table1[[#This Row],[mangrove.mn.ssp126.2050]])</f>
        <v/>
      </c>
      <c r="V548" s="7" t="e">
        <f t="shared" si="48"/>
        <v>#DIV/0!</v>
      </c>
      <c r="Y548" s="6" t="str">
        <f>IF(Table1[[#This Row],[seagrass.mn.ssp126.2100]]="", "", (Table1[[#This Row],[seagrass.sd.ssp126.2100]]/Table1[[#This Row],[seagrass.mn.ssp126.2100]])^-1)</f>
        <v/>
      </c>
      <c r="Z548" s="6" t="str">
        <f>IF(Table1[[#This Row],[seagrass.weights.ssp126.2100]]="","", Table1[[#This Row],[seagrass.weights.ssp126.2100]]*Table1[[#This Row],[seagrass.mn.ssp126.2100]])</f>
        <v/>
      </c>
      <c r="AC548" s="6" t="str">
        <f>IF(Table1[[#This Row],[corals.mn.ssp126.2100]]="","",(Table1[[#This Row],[corals.sd.ssp126.2100]]/Table1[[#This Row],[corals.mn.ssp126.2100]])^-1)</f>
        <v/>
      </c>
      <c r="AD548" s="6" t="str">
        <f>IF( Table1[[#This Row],[Coral.weights.ssp126.2100]]="","", Table1[[#This Row],[Coral.weights.ssp126.2100]]*Table1[[#This Row],[corals.mn.ssp126.2100]])</f>
        <v/>
      </c>
      <c r="AG548" s="8" t="str">
        <f>IF(Table1[[#This Row],[mangrove.mn.ssp126.2100]]="","",(Table1[[#This Row],[mangrove.sd.ssp126.2100]]/Table1[[#This Row],[mangrove.mn.ssp126.2100]])^-1)</f>
        <v/>
      </c>
      <c r="AH548" s="6" t="str">
        <f>IF(Table1[[#This Row],[mangrove.weights.ssp126.2100]]="","",Table1[[#This Row],[mangrove.weights.ssp126.2100]]*Table1[[#This Row],[mangrove.mn.ssp126.2100]])</f>
        <v/>
      </c>
      <c r="AI548" s="7" t="e">
        <f t="shared" si="49"/>
        <v>#DIV/0!</v>
      </c>
      <c r="AL548" s="6" t="str">
        <f>IF(Table1[[#This Row],[seagrass.mn.ssp245.2050]]="","",(Table1[[#This Row],[seagrass.sd.ssp245.2050]]/Table1[[#This Row],[seagrass.mn.ssp245.2050]])^-1)</f>
        <v/>
      </c>
      <c r="AM548" s="6" t="str">
        <f>IF(Table1[[#This Row],[seagrass.weights.ssp245.2050]]="","",Table1[[#This Row],[seagrass.weights.ssp245.2050]]*Table1[[#This Row],[seagrass.mn.ssp245.2050]])</f>
        <v/>
      </c>
      <c r="AS548" s="5"/>
      <c r="AT548" s="8"/>
      <c r="AU548" s="8"/>
      <c r="AV548" s="7" t="e">
        <f t="shared" si="50"/>
        <v>#DIV/0!</v>
      </c>
      <c r="AX548" s="5"/>
      <c r="AY548" s="6"/>
      <c r="AZ548" s="6"/>
      <c r="BB548" s="5"/>
      <c r="BC548" s="8"/>
      <c r="BD548" s="8"/>
      <c r="BE548" s="5"/>
      <c r="BF548" s="5"/>
      <c r="BG548" s="6"/>
      <c r="BH548" s="6"/>
      <c r="BI548" s="7" t="e">
        <f t="shared" si="51"/>
        <v>#DIV/0!</v>
      </c>
      <c r="BK548" s="5"/>
      <c r="BL548" s="6"/>
      <c r="BM548" s="6"/>
      <c r="BO548" s="5"/>
      <c r="BP548" s="6"/>
      <c r="BQ548" s="6"/>
      <c r="BR548" s="5"/>
      <c r="BS548" s="5"/>
      <c r="BT548" s="6"/>
      <c r="BU548" s="6"/>
      <c r="BV548" s="7" t="e">
        <f t="shared" si="52"/>
        <v>#DIV/0!</v>
      </c>
      <c r="BX548" s="5"/>
      <c r="BY548" s="8"/>
      <c r="BZ548" s="8"/>
      <c r="CA548" s="5"/>
      <c r="CB548" s="5"/>
      <c r="CC548" s="8"/>
      <c r="CD548" s="8"/>
      <c r="CE548" s="5"/>
      <c r="CF548" s="5"/>
      <c r="CG548" s="12"/>
      <c r="CH548" s="17"/>
      <c r="CI548" s="9" t="e">
        <f t="shared" si="53"/>
        <v>#DIV/0!</v>
      </c>
      <c r="CJ548" s="5"/>
      <c r="CL548" s="5"/>
      <c r="CM548" s="5"/>
      <c r="CP548" s="5"/>
      <c r="CT548" s="5"/>
    </row>
    <row r="549" spans="1:98" x14ac:dyDescent="0.25">
      <c r="A549" s="5" t="s">
        <v>592</v>
      </c>
      <c r="B549" s="5">
        <v>48.58934</v>
      </c>
      <c r="C549" s="5">
        <v>11.428898</v>
      </c>
      <c r="E549" s="5">
        <v>0</v>
      </c>
      <c r="G549" s="5">
        <v>0</v>
      </c>
      <c r="I549" s="5">
        <v>0</v>
      </c>
      <c r="L549" s="6" t="str">
        <f>IF(Table1[[#This Row],[seagrass.mn.ssp126.2050]]="","",(Table1[[#This Row],[seagrass.sd.ssp126.2050]]/Table1[[#This Row],[seagrass.mn.ssp126.2050]])^-1)</f>
        <v/>
      </c>
      <c r="M549" s="6" t="str">
        <f>IF(Table1[[#This Row],[seagrass.weights.ssp126.2050]]="","",Table1[[#This Row],[seagrass.weights.ssp126.2050]]*Table1[[#This Row],[seagrass.mn.ssp126.2050]])</f>
        <v/>
      </c>
      <c r="P549" s="6" t="str">
        <f>IF(Table1[[#This Row],[corals.mn.ssp126.2050]]="","",(Table1[[#This Row],[corals.sd.ssp126.2050]]/Table1[[#This Row],[corals.mn.ssp126.2050]])^-1)</f>
        <v/>
      </c>
      <c r="Q549" s="6" t="str">
        <f>IF(Table1[[#This Row],[coral.weights.ssp126.2050]]="","",Table1[[#This Row],[coral.weights.ssp126.2050]]*Table1[[#This Row],[corals.mn.ssp126.2050]])</f>
        <v/>
      </c>
      <c r="T549" s="6" t="str">
        <f>IF(Table1[[#This Row],[mangrove.mn.ssp126.2050]]="","",(Table1[[#This Row],[mangrove.sd.ssp126.2050]]/Table1[[#This Row],[mangrove.mn.ssp126.2050]])^-1)</f>
        <v/>
      </c>
      <c r="U549" s="6" t="str">
        <f>IF(Table1[[#This Row],[mangrove.weights.ssp126.2050]]="","",Table1[[#This Row],[mangrove.weights.ssp126.2050]]*Table1[[#This Row],[mangrove.mn.ssp126.2050]])</f>
        <v/>
      </c>
      <c r="V549" s="7" t="e">
        <f t="shared" si="48"/>
        <v>#DIV/0!</v>
      </c>
      <c r="Y549" s="6" t="str">
        <f>IF(Table1[[#This Row],[seagrass.mn.ssp126.2100]]="", "", (Table1[[#This Row],[seagrass.sd.ssp126.2100]]/Table1[[#This Row],[seagrass.mn.ssp126.2100]])^-1)</f>
        <v/>
      </c>
      <c r="Z549" s="6" t="str">
        <f>IF(Table1[[#This Row],[seagrass.weights.ssp126.2100]]="","", Table1[[#This Row],[seagrass.weights.ssp126.2100]]*Table1[[#This Row],[seagrass.mn.ssp126.2100]])</f>
        <v/>
      </c>
      <c r="AC549" s="6" t="str">
        <f>IF(Table1[[#This Row],[corals.mn.ssp126.2100]]="","",(Table1[[#This Row],[corals.sd.ssp126.2100]]/Table1[[#This Row],[corals.mn.ssp126.2100]])^-1)</f>
        <v/>
      </c>
      <c r="AD549" s="6" t="str">
        <f>IF( Table1[[#This Row],[Coral.weights.ssp126.2100]]="","", Table1[[#This Row],[Coral.weights.ssp126.2100]]*Table1[[#This Row],[corals.mn.ssp126.2100]])</f>
        <v/>
      </c>
      <c r="AG549" s="8" t="str">
        <f>IF(Table1[[#This Row],[mangrove.mn.ssp126.2100]]="","",(Table1[[#This Row],[mangrove.sd.ssp126.2100]]/Table1[[#This Row],[mangrove.mn.ssp126.2100]])^-1)</f>
        <v/>
      </c>
      <c r="AH549" s="6" t="str">
        <f>IF(Table1[[#This Row],[mangrove.weights.ssp126.2100]]="","",Table1[[#This Row],[mangrove.weights.ssp126.2100]]*Table1[[#This Row],[mangrove.mn.ssp126.2100]])</f>
        <v/>
      </c>
      <c r="AI549" s="7" t="e">
        <f t="shared" si="49"/>
        <v>#DIV/0!</v>
      </c>
      <c r="AL549" s="6" t="str">
        <f>IF(Table1[[#This Row],[seagrass.mn.ssp245.2050]]="","",(Table1[[#This Row],[seagrass.sd.ssp245.2050]]/Table1[[#This Row],[seagrass.mn.ssp245.2050]])^-1)</f>
        <v/>
      </c>
      <c r="AM549" s="6" t="str">
        <f>IF(Table1[[#This Row],[seagrass.weights.ssp245.2050]]="","",Table1[[#This Row],[seagrass.weights.ssp245.2050]]*Table1[[#This Row],[seagrass.mn.ssp245.2050]])</f>
        <v/>
      </c>
      <c r="AS549" s="5"/>
      <c r="AT549" s="8"/>
      <c r="AU549" s="8"/>
      <c r="AV549" s="7" t="e">
        <f t="shared" si="50"/>
        <v>#DIV/0!</v>
      </c>
      <c r="AX549" s="5"/>
      <c r="AY549" s="6"/>
      <c r="AZ549" s="6"/>
      <c r="BB549" s="5"/>
      <c r="BC549" s="8"/>
      <c r="BD549" s="8"/>
      <c r="BE549" s="5"/>
      <c r="BF549" s="5"/>
      <c r="BG549" s="6"/>
      <c r="BH549" s="6"/>
      <c r="BI549" s="7" t="e">
        <f t="shared" si="51"/>
        <v>#DIV/0!</v>
      </c>
      <c r="BK549" s="5"/>
      <c r="BL549" s="6"/>
      <c r="BM549" s="6"/>
      <c r="BO549" s="5"/>
      <c r="BP549" s="6"/>
      <c r="BQ549" s="6"/>
      <c r="BR549" s="5"/>
      <c r="BS549" s="5"/>
      <c r="BT549" s="6"/>
      <c r="BU549" s="6"/>
      <c r="BV549" s="7" t="e">
        <f t="shared" si="52"/>
        <v>#DIV/0!</v>
      </c>
      <c r="BX549" s="5"/>
      <c r="BY549" s="8"/>
      <c r="BZ549" s="8"/>
      <c r="CA549" s="5"/>
      <c r="CB549" s="5"/>
      <c r="CC549" s="8"/>
      <c r="CD549" s="8"/>
      <c r="CE549" s="5"/>
      <c r="CF549" s="5"/>
      <c r="CG549" s="12"/>
      <c r="CH549" s="17"/>
      <c r="CI549" s="9" t="e">
        <f t="shared" si="53"/>
        <v>#DIV/0!</v>
      </c>
      <c r="CJ549" s="5"/>
      <c r="CL549" s="5"/>
      <c r="CM549" s="5"/>
      <c r="CP549" s="5"/>
      <c r="CT549" s="5"/>
    </row>
    <row r="550" spans="1:98" x14ac:dyDescent="0.25">
      <c r="A550" s="5" t="s">
        <v>593</v>
      </c>
      <c r="B550" s="5">
        <v>48.83934</v>
      </c>
      <c r="C550" s="5">
        <v>11.428898</v>
      </c>
      <c r="E550" s="5">
        <v>0</v>
      </c>
      <c r="G550" s="5">
        <v>0</v>
      </c>
      <c r="I550" s="5">
        <v>0</v>
      </c>
      <c r="L550" s="6" t="str">
        <f>IF(Table1[[#This Row],[seagrass.mn.ssp126.2050]]="","",(Table1[[#This Row],[seagrass.sd.ssp126.2050]]/Table1[[#This Row],[seagrass.mn.ssp126.2050]])^-1)</f>
        <v/>
      </c>
      <c r="M550" s="6" t="str">
        <f>IF(Table1[[#This Row],[seagrass.weights.ssp126.2050]]="","",Table1[[#This Row],[seagrass.weights.ssp126.2050]]*Table1[[#This Row],[seagrass.mn.ssp126.2050]])</f>
        <v/>
      </c>
      <c r="P550" s="6" t="str">
        <f>IF(Table1[[#This Row],[corals.mn.ssp126.2050]]="","",(Table1[[#This Row],[corals.sd.ssp126.2050]]/Table1[[#This Row],[corals.mn.ssp126.2050]])^-1)</f>
        <v/>
      </c>
      <c r="Q550" s="6" t="str">
        <f>IF(Table1[[#This Row],[coral.weights.ssp126.2050]]="","",Table1[[#This Row],[coral.weights.ssp126.2050]]*Table1[[#This Row],[corals.mn.ssp126.2050]])</f>
        <v/>
      </c>
      <c r="T550" s="6" t="str">
        <f>IF(Table1[[#This Row],[mangrove.mn.ssp126.2050]]="","",(Table1[[#This Row],[mangrove.sd.ssp126.2050]]/Table1[[#This Row],[mangrove.mn.ssp126.2050]])^-1)</f>
        <v/>
      </c>
      <c r="U550" s="6" t="str">
        <f>IF(Table1[[#This Row],[mangrove.weights.ssp126.2050]]="","",Table1[[#This Row],[mangrove.weights.ssp126.2050]]*Table1[[#This Row],[mangrove.mn.ssp126.2050]])</f>
        <v/>
      </c>
      <c r="V550" s="7" t="e">
        <f t="shared" si="48"/>
        <v>#DIV/0!</v>
      </c>
      <c r="Y550" s="6" t="str">
        <f>IF(Table1[[#This Row],[seagrass.mn.ssp126.2100]]="", "", (Table1[[#This Row],[seagrass.sd.ssp126.2100]]/Table1[[#This Row],[seagrass.mn.ssp126.2100]])^-1)</f>
        <v/>
      </c>
      <c r="Z550" s="6" t="str">
        <f>IF(Table1[[#This Row],[seagrass.weights.ssp126.2100]]="","", Table1[[#This Row],[seagrass.weights.ssp126.2100]]*Table1[[#This Row],[seagrass.mn.ssp126.2100]])</f>
        <v/>
      </c>
      <c r="AC550" s="6" t="str">
        <f>IF(Table1[[#This Row],[corals.mn.ssp126.2100]]="","",(Table1[[#This Row],[corals.sd.ssp126.2100]]/Table1[[#This Row],[corals.mn.ssp126.2100]])^-1)</f>
        <v/>
      </c>
      <c r="AD550" s="6" t="str">
        <f>IF( Table1[[#This Row],[Coral.weights.ssp126.2100]]="","", Table1[[#This Row],[Coral.weights.ssp126.2100]]*Table1[[#This Row],[corals.mn.ssp126.2100]])</f>
        <v/>
      </c>
      <c r="AG550" s="8" t="str">
        <f>IF(Table1[[#This Row],[mangrove.mn.ssp126.2100]]="","",(Table1[[#This Row],[mangrove.sd.ssp126.2100]]/Table1[[#This Row],[mangrove.mn.ssp126.2100]])^-1)</f>
        <v/>
      </c>
      <c r="AH550" s="6" t="str">
        <f>IF(Table1[[#This Row],[mangrove.weights.ssp126.2100]]="","",Table1[[#This Row],[mangrove.weights.ssp126.2100]]*Table1[[#This Row],[mangrove.mn.ssp126.2100]])</f>
        <v/>
      </c>
      <c r="AI550" s="7" t="e">
        <f t="shared" si="49"/>
        <v>#DIV/0!</v>
      </c>
      <c r="AL550" s="6" t="str">
        <f>IF(Table1[[#This Row],[seagrass.mn.ssp245.2050]]="","",(Table1[[#This Row],[seagrass.sd.ssp245.2050]]/Table1[[#This Row],[seagrass.mn.ssp245.2050]])^-1)</f>
        <v/>
      </c>
      <c r="AM550" s="6" t="str">
        <f>IF(Table1[[#This Row],[seagrass.weights.ssp245.2050]]="","",Table1[[#This Row],[seagrass.weights.ssp245.2050]]*Table1[[#This Row],[seagrass.mn.ssp245.2050]])</f>
        <v/>
      </c>
      <c r="AS550" s="5"/>
      <c r="AT550" s="8"/>
      <c r="AU550" s="8"/>
      <c r="AV550" s="7" t="e">
        <f t="shared" si="50"/>
        <v>#DIV/0!</v>
      </c>
      <c r="AX550" s="5"/>
      <c r="AY550" s="6"/>
      <c r="AZ550" s="6"/>
      <c r="BB550" s="5"/>
      <c r="BC550" s="8"/>
      <c r="BD550" s="8"/>
      <c r="BE550" s="5"/>
      <c r="BF550" s="5"/>
      <c r="BG550" s="6"/>
      <c r="BH550" s="6"/>
      <c r="BI550" s="7" t="e">
        <f t="shared" si="51"/>
        <v>#DIV/0!</v>
      </c>
      <c r="BK550" s="5"/>
      <c r="BL550" s="6"/>
      <c r="BM550" s="6"/>
      <c r="BO550" s="5"/>
      <c r="BP550" s="6"/>
      <c r="BQ550" s="6"/>
      <c r="BR550" s="5"/>
      <c r="BS550" s="5"/>
      <c r="BT550" s="6"/>
      <c r="BU550" s="6"/>
      <c r="BV550" s="7" t="e">
        <f t="shared" si="52"/>
        <v>#DIV/0!</v>
      </c>
      <c r="BX550" s="5"/>
      <c r="BY550" s="8"/>
      <c r="BZ550" s="8"/>
      <c r="CA550" s="5"/>
      <c r="CB550" s="5"/>
      <c r="CC550" s="8"/>
      <c r="CD550" s="8"/>
      <c r="CE550" s="5"/>
      <c r="CF550" s="5"/>
      <c r="CG550" s="12"/>
      <c r="CH550" s="17"/>
      <c r="CI550" s="9" t="e">
        <f t="shared" si="53"/>
        <v>#DIV/0!</v>
      </c>
      <c r="CJ550" s="5"/>
      <c r="CL550" s="5"/>
      <c r="CM550" s="5"/>
      <c r="CP550" s="5"/>
      <c r="CT550" s="5"/>
    </row>
    <row r="551" spans="1:98" x14ac:dyDescent="0.25">
      <c r="A551" s="5" t="s">
        <v>594</v>
      </c>
      <c r="B551" s="5">
        <v>49.08934</v>
      </c>
      <c r="C551" s="5">
        <v>11.428898</v>
      </c>
      <c r="E551" s="5">
        <v>0</v>
      </c>
      <c r="G551" s="5">
        <v>0</v>
      </c>
      <c r="I551" s="5">
        <v>0</v>
      </c>
      <c r="L551" s="6" t="str">
        <f>IF(Table1[[#This Row],[seagrass.mn.ssp126.2050]]="","",(Table1[[#This Row],[seagrass.sd.ssp126.2050]]/Table1[[#This Row],[seagrass.mn.ssp126.2050]])^-1)</f>
        <v/>
      </c>
      <c r="M551" s="6" t="str">
        <f>IF(Table1[[#This Row],[seagrass.weights.ssp126.2050]]="","",Table1[[#This Row],[seagrass.weights.ssp126.2050]]*Table1[[#This Row],[seagrass.mn.ssp126.2050]])</f>
        <v/>
      </c>
      <c r="P551" s="6" t="str">
        <f>IF(Table1[[#This Row],[corals.mn.ssp126.2050]]="","",(Table1[[#This Row],[corals.sd.ssp126.2050]]/Table1[[#This Row],[corals.mn.ssp126.2050]])^-1)</f>
        <v/>
      </c>
      <c r="Q551" s="6" t="str">
        <f>IF(Table1[[#This Row],[coral.weights.ssp126.2050]]="","",Table1[[#This Row],[coral.weights.ssp126.2050]]*Table1[[#This Row],[corals.mn.ssp126.2050]])</f>
        <v/>
      </c>
      <c r="T551" s="6" t="str">
        <f>IF(Table1[[#This Row],[mangrove.mn.ssp126.2050]]="","",(Table1[[#This Row],[mangrove.sd.ssp126.2050]]/Table1[[#This Row],[mangrove.mn.ssp126.2050]])^-1)</f>
        <v/>
      </c>
      <c r="U551" s="6" t="str">
        <f>IF(Table1[[#This Row],[mangrove.weights.ssp126.2050]]="","",Table1[[#This Row],[mangrove.weights.ssp126.2050]]*Table1[[#This Row],[mangrove.mn.ssp126.2050]])</f>
        <v/>
      </c>
      <c r="V551" s="7" t="e">
        <f t="shared" si="48"/>
        <v>#DIV/0!</v>
      </c>
      <c r="Y551" s="6" t="str">
        <f>IF(Table1[[#This Row],[seagrass.mn.ssp126.2100]]="", "", (Table1[[#This Row],[seagrass.sd.ssp126.2100]]/Table1[[#This Row],[seagrass.mn.ssp126.2100]])^-1)</f>
        <v/>
      </c>
      <c r="Z551" s="6" t="str">
        <f>IF(Table1[[#This Row],[seagrass.weights.ssp126.2100]]="","", Table1[[#This Row],[seagrass.weights.ssp126.2100]]*Table1[[#This Row],[seagrass.mn.ssp126.2100]])</f>
        <v/>
      </c>
      <c r="AC551" s="6" t="str">
        <f>IF(Table1[[#This Row],[corals.mn.ssp126.2100]]="","",(Table1[[#This Row],[corals.sd.ssp126.2100]]/Table1[[#This Row],[corals.mn.ssp126.2100]])^-1)</f>
        <v/>
      </c>
      <c r="AD551" s="6" t="str">
        <f>IF( Table1[[#This Row],[Coral.weights.ssp126.2100]]="","", Table1[[#This Row],[Coral.weights.ssp126.2100]]*Table1[[#This Row],[corals.mn.ssp126.2100]])</f>
        <v/>
      </c>
      <c r="AG551" s="8" t="str">
        <f>IF(Table1[[#This Row],[mangrove.mn.ssp126.2100]]="","",(Table1[[#This Row],[mangrove.sd.ssp126.2100]]/Table1[[#This Row],[mangrove.mn.ssp126.2100]])^-1)</f>
        <v/>
      </c>
      <c r="AH551" s="6" t="str">
        <f>IF(Table1[[#This Row],[mangrove.weights.ssp126.2100]]="","",Table1[[#This Row],[mangrove.weights.ssp126.2100]]*Table1[[#This Row],[mangrove.mn.ssp126.2100]])</f>
        <v/>
      </c>
      <c r="AI551" s="7" t="e">
        <f t="shared" si="49"/>
        <v>#DIV/0!</v>
      </c>
      <c r="AL551" s="6" t="str">
        <f>IF(Table1[[#This Row],[seagrass.mn.ssp245.2050]]="","",(Table1[[#This Row],[seagrass.sd.ssp245.2050]]/Table1[[#This Row],[seagrass.mn.ssp245.2050]])^-1)</f>
        <v/>
      </c>
      <c r="AM551" s="6" t="str">
        <f>IF(Table1[[#This Row],[seagrass.weights.ssp245.2050]]="","",Table1[[#This Row],[seagrass.weights.ssp245.2050]]*Table1[[#This Row],[seagrass.mn.ssp245.2050]])</f>
        <v/>
      </c>
      <c r="AS551" s="5"/>
      <c r="AT551" s="8"/>
      <c r="AU551" s="8"/>
      <c r="AV551" s="7" t="e">
        <f t="shared" si="50"/>
        <v>#DIV/0!</v>
      </c>
      <c r="AX551" s="5"/>
      <c r="AY551" s="6"/>
      <c r="AZ551" s="6"/>
      <c r="BB551" s="5"/>
      <c r="BC551" s="8"/>
      <c r="BD551" s="8"/>
      <c r="BE551" s="5"/>
      <c r="BF551" s="5"/>
      <c r="BG551" s="6"/>
      <c r="BH551" s="6"/>
      <c r="BI551" s="7" t="e">
        <f t="shared" si="51"/>
        <v>#DIV/0!</v>
      </c>
      <c r="BK551" s="5"/>
      <c r="BL551" s="6"/>
      <c r="BM551" s="6"/>
      <c r="BO551" s="5"/>
      <c r="BP551" s="6"/>
      <c r="BQ551" s="6"/>
      <c r="BR551" s="5"/>
      <c r="BS551" s="5"/>
      <c r="BT551" s="6"/>
      <c r="BU551" s="6"/>
      <c r="BV551" s="7" t="e">
        <f t="shared" si="52"/>
        <v>#DIV/0!</v>
      </c>
      <c r="BX551" s="5"/>
      <c r="BY551" s="8"/>
      <c r="BZ551" s="8"/>
      <c r="CA551" s="5"/>
      <c r="CB551" s="5"/>
      <c r="CC551" s="8"/>
      <c r="CD551" s="8"/>
      <c r="CE551" s="5"/>
      <c r="CF551" s="5"/>
      <c r="CG551" s="12"/>
      <c r="CH551" s="17"/>
      <c r="CI551" s="9" t="e">
        <f t="shared" si="53"/>
        <v>#DIV/0!</v>
      </c>
      <c r="CJ551" s="5"/>
      <c r="CL551" s="5"/>
      <c r="CM551" s="5"/>
      <c r="CP551" s="5"/>
      <c r="CT551" s="5"/>
    </row>
    <row r="552" spans="1:98" x14ac:dyDescent="0.25">
      <c r="A552" s="5" t="s">
        <v>595</v>
      </c>
      <c r="B552" s="5">
        <v>49.33934</v>
      </c>
      <c r="C552" s="5">
        <v>11.428898</v>
      </c>
      <c r="E552" s="5">
        <v>0</v>
      </c>
      <c r="G552" s="5">
        <v>0</v>
      </c>
      <c r="I552" s="5">
        <v>0</v>
      </c>
      <c r="L552" s="6" t="str">
        <f>IF(Table1[[#This Row],[seagrass.mn.ssp126.2050]]="","",(Table1[[#This Row],[seagrass.sd.ssp126.2050]]/Table1[[#This Row],[seagrass.mn.ssp126.2050]])^-1)</f>
        <v/>
      </c>
      <c r="M552" s="6" t="str">
        <f>IF(Table1[[#This Row],[seagrass.weights.ssp126.2050]]="","",Table1[[#This Row],[seagrass.weights.ssp126.2050]]*Table1[[#This Row],[seagrass.mn.ssp126.2050]])</f>
        <v/>
      </c>
      <c r="P552" s="6" t="str">
        <f>IF(Table1[[#This Row],[corals.mn.ssp126.2050]]="","",(Table1[[#This Row],[corals.sd.ssp126.2050]]/Table1[[#This Row],[corals.mn.ssp126.2050]])^-1)</f>
        <v/>
      </c>
      <c r="Q552" s="6" t="str">
        <f>IF(Table1[[#This Row],[coral.weights.ssp126.2050]]="","",Table1[[#This Row],[coral.weights.ssp126.2050]]*Table1[[#This Row],[corals.mn.ssp126.2050]])</f>
        <v/>
      </c>
      <c r="T552" s="6" t="str">
        <f>IF(Table1[[#This Row],[mangrove.mn.ssp126.2050]]="","",(Table1[[#This Row],[mangrove.sd.ssp126.2050]]/Table1[[#This Row],[mangrove.mn.ssp126.2050]])^-1)</f>
        <v/>
      </c>
      <c r="U552" s="6" t="str">
        <f>IF(Table1[[#This Row],[mangrove.weights.ssp126.2050]]="","",Table1[[#This Row],[mangrove.weights.ssp126.2050]]*Table1[[#This Row],[mangrove.mn.ssp126.2050]])</f>
        <v/>
      </c>
      <c r="V552" s="7" t="e">
        <f t="shared" si="48"/>
        <v>#DIV/0!</v>
      </c>
      <c r="Y552" s="6" t="str">
        <f>IF(Table1[[#This Row],[seagrass.mn.ssp126.2100]]="", "", (Table1[[#This Row],[seagrass.sd.ssp126.2100]]/Table1[[#This Row],[seagrass.mn.ssp126.2100]])^-1)</f>
        <v/>
      </c>
      <c r="Z552" s="6" t="str">
        <f>IF(Table1[[#This Row],[seagrass.weights.ssp126.2100]]="","", Table1[[#This Row],[seagrass.weights.ssp126.2100]]*Table1[[#This Row],[seagrass.mn.ssp126.2100]])</f>
        <v/>
      </c>
      <c r="AC552" s="6" t="str">
        <f>IF(Table1[[#This Row],[corals.mn.ssp126.2100]]="","",(Table1[[#This Row],[corals.sd.ssp126.2100]]/Table1[[#This Row],[corals.mn.ssp126.2100]])^-1)</f>
        <v/>
      </c>
      <c r="AD552" s="6" t="str">
        <f>IF( Table1[[#This Row],[Coral.weights.ssp126.2100]]="","", Table1[[#This Row],[Coral.weights.ssp126.2100]]*Table1[[#This Row],[corals.mn.ssp126.2100]])</f>
        <v/>
      </c>
      <c r="AG552" s="8" t="str">
        <f>IF(Table1[[#This Row],[mangrove.mn.ssp126.2100]]="","",(Table1[[#This Row],[mangrove.sd.ssp126.2100]]/Table1[[#This Row],[mangrove.mn.ssp126.2100]])^-1)</f>
        <v/>
      </c>
      <c r="AH552" s="6" t="str">
        <f>IF(Table1[[#This Row],[mangrove.weights.ssp126.2100]]="","",Table1[[#This Row],[mangrove.weights.ssp126.2100]]*Table1[[#This Row],[mangrove.mn.ssp126.2100]])</f>
        <v/>
      </c>
      <c r="AI552" s="7" t="e">
        <f t="shared" si="49"/>
        <v>#DIV/0!</v>
      </c>
      <c r="AL552" s="6" t="str">
        <f>IF(Table1[[#This Row],[seagrass.mn.ssp245.2050]]="","",(Table1[[#This Row],[seagrass.sd.ssp245.2050]]/Table1[[#This Row],[seagrass.mn.ssp245.2050]])^-1)</f>
        <v/>
      </c>
      <c r="AM552" s="6" t="str">
        <f>IF(Table1[[#This Row],[seagrass.weights.ssp245.2050]]="","",Table1[[#This Row],[seagrass.weights.ssp245.2050]]*Table1[[#This Row],[seagrass.mn.ssp245.2050]])</f>
        <v/>
      </c>
      <c r="AS552" s="5"/>
      <c r="AT552" s="8"/>
      <c r="AU552" s="8"/>
      <c r="AV552" s="7" t="e">
        <f t="shared" si="50"/>
        <v>#DIV/0!</v>
      </c>
      <c r="AX552" s="5"/>
      <c r="AY552" s="6"/>
      <c r="AZ552" s="6"/>
      <c r="BB552" s="5"/>
      <c r="BC552" s="8"/>
      <c r="BD552" s="8"/>
      <c r="BE552" s="5"/>
      <c r="BF552" s="5"/>
      <c r="BG552" s="6"/>
      <c r="BH552" s="6"/>
      <c r="BI552" s="7" t="e">
        <f t="shared" si="51"/>
        <v>#DIV/0!</v>
      </c>
      <c r="BK552" s="5"/>
      <c r="BL552" s="6"/>
      <c r="BM552" s="6"/>
      <c r="BO552" s="5"/>
      <c r="BP552" s="6"/>
      <c r="BQ552" s="6"/>
      <c r="BR552" s="5"/>
      <c r="BS552" s="5"/>
      <c r="BT552" s="6"/>
      <c r="BU552" s="6"/>
      <c r="BV552" s="7" t="e">
        <f t="shared" si="52"/>
        <v>#DIV/0!</v>
      </c>
      <c r="BX552" s="5"/>
      <c r="BY552" s="8"/>
      <c r="BZ552" s="8"/>
      <c r="CA552" s="5"/>
      <c r="CB552" s="5"/>
      <c r="CC552" s="8"/>
      <c r="CD552" s="8"/>
      <c r="CE552" s="5"/>
      <c r="CF552" s="5"/>
      <c r="CG552" s="12"/>
      <c r="CH552" s="17"/>
      <c r="CI552" s="9" t="e">
        <f t="shared" si="53"/>
        <v>#DIV/0!</v>
      </c>
      <c r="CJ552" s="5"/>
      <c r="CL552" s="5"/>
      <c r="CM552" s="5"/>
      <c r="CP552" s="5"/>
      <c r="CT552" s="5"/>
    </row>
    <row r="553" spans="1:98" x14ac:dyDescent="0.25">
      <c r="A553" s="5" t="s">
        <v>596</v>
      </c>
      <c r="B553" s="5">
        <v>49.58934</v>
      </c>
      <c r="C553" s="5">
        <v>11.428898</v>
      </c>
      <c r="E553" s="5">
        <v>0</v>
      </c>
      <c r="G553" s="5">
        <v>0</v>
      </c>
      <c r="I553" s="5">
        <v>0</v>
      </c>
      <c r="L553" s="6" t="str">
        <f>IF(Table1[[#This Row],[seagrass.mn.ssp126.2050]]="","",(Table1[[#This Row],[seagrass.sd.ssp126.2050]]/Table1[[#This Row],[seagrass.mn.ssp126.2050]])^-1)</f>
        <v/>
      </c>
      <c r="M553" s="6" t="str">
        <f>IF(Table1[[#This Row],[seagrass.weights.ssp126.2050]]="","",Table1[[#This Row],[seagrass.weights.ssp126.2050]]*Table1[[#This Row],[seagrass.mn.ssp126.2050]])</f>
        <v/>
      </c>
      <c r="P553" s="6" t="str">
        <f>IF(Table1[[#This Row],[corals.mn.ssp126.2050]]="","",(Table1[[#This Row],[corals.sd.ssp126.2050]]/Table1[[#This Row],[corals.mn.ssp126.2050]])^-1)</f>
        <v/>
      </c>
      <c r="Q553" s="6" t="str">
        <f>IF(Table1[[#This Row],[coral.weights.ssp126.2050]]="","",Table1[[#This Row],[coral.weights.ssp126.2050]]*Table1[[#This Row],[corals.mn.ssp126.2050]])</f>
        <v/>
      </c>
      <c r="T553" s="6" t="str">
        <f>IF(Table1[[#This Row],[mangrove.mn.ssp126.2050]]="","",(Table1[[#This Row],[mangrove.sd.ssp126.2050]]/Table1[[#This Row],[mangrove.mn.ssp126.2050]])^-1)</f>
        <v/>
      </c>
      <c r="U553" s="6" t="str">
        <f>IF(Table1[[#This Row],[mangrove.weights.ssp126.2050]]="","",Table1[[#This Row],[mangrove.weights.ssp126.2050]]*Table1[[#This Row],[mangrove.mn.ssp126.2050]])</f>
        <v/>
      </c>
      <c r="V553" s="7" t="e">
        <f t="shared" si="48"/>
        <v>#DIV/0!</v>
      </c>
      <c r="Y553" s="6" t="str">
        <f>IF(Table1[[#This Row],[seagrass.mn.ssp126.2100]]="", "", (Table1[[#This Row],[seagrass.sd.ssp126.2100]]/Table1[[#This Row],[seagrass.mn.ssp126.2100]])^-1)</f>
        <v/>
      </c>
      <c r="Z553" s="6" t="str">
        <f>IF(Table1[[#This Row],[seagrass.weights.ssp126.2100]]="","", Table1[[#This Row],[seagrass.weights.ssp126.2100]]*Table1[[#This Row],[seagrass.mn.ssp126.2100]])</f>
        <v/>
      </c>
      <c r="AC553" s="6" t="str">
        <f>IF(Table1[[#This Row],[corals.mn.ssp126.2100]]="","",(Table1[[#This Row],[corals.sd.ssp126.2100]]/Table1[[#This Row],[corals.mn.ssp126.2100]])^-1)</f>
        <v/>
      </c>
      <c r="AD553" s="6" t="str">
        <f>IF( Table1[[#This Row],[Coral.weights.ssp126.2100]]="","", Table1[[#This Row],[Coral.weights.ssp126.2100]]*Table1[[#This Row],[corals.mn.ssp126.2100]])</f>
        <v/>
      </c>
      <c r="AG553" s="8" t="str">
        <f>IF(Table1[[#This Row],[mangrove.mn.ssp126.2100]]="","",(Table1[[#This Row],[mangrove.sd.ssp126.2100]]/Table1[[#This Row],[mangrove.mn.ssp126.2100]])^-1)</f>
        <v/>
      </c>
      <c r="AH553" s="6" t="str">
        <f>IF(Table1[[#This Row],[mangrove.weights.ssp126.2100]]="","",Table1[[#This Row],[mangrove.weights.ssp126.2100]]*Table1[[#This Row],[mangrove.mn.ssp126.2100]])</f>
        <v/>
      </c>
      <c r="AI553" s="7" t="e">
        <f t="shared" si="49"/>
        <v>#DIV/0!</v>
      </c>
      <c r="AL553" s="6" t="str">
        <f>IF(Table1[[#This Row],[seagrass.mn.ssp245.2050]]="","",(Table1[[#This Row],[seagrass.sd.ssp245.2050]]/Table1[[#This Row],[seagrass.mn.ssp245.2050]])^-1)</f>
        <v/>
      </c>
      <c r="AM553" s="6" t="str">
        <f>IF(Table1[[#This Row],[seagrass.weights.ssp245.2050]]="","",Table1[[#This Row],[seagrass.weights.ssp245.2050]]*Table1[[#This Row],[seagrass.mn.ssp245.2050]])</f>
        <v/>
      </c>
      <c r="AS553" s="5"/>
      <c r="AT553" s="8"/>
      <c r="AU553" s="8"/>
      <c r="AV553" s="7" t="e">
        <f t="shared" si="50"/>
        <v>#DIV/0!</v>
      </c>
      <c r="AX553" s="5"/>
      <c r="AY553" s="6"/>
      <c r="AZ553" s="6"/>
      <c r="BB553" s="5"/>
      <c r="BC553" s="8"/>
      <c r="BD553" s="8"/>
      <c r="BE553" s="5"/>
      <c r="BF553" s="5"/>
      <c r="BG553" s="6"/>
      <c r="BH553" s="6"/>
      <c r="BI553" s="7" t="e">
        <f t="shared" si="51"/>
        <v>#DIV/0!</v>
      </c>
      <c r="BK553" s="5"/>
      <c r="BL553" s="6"/>
      <c r="BM553" s="6"/>
      <c r="BO553" s="5"/>
      <c r="BP553" s="6"/>
      <c r="BQ553" s="6"/>
      <c r="BR553" s="5"/>
      <c r="BS553" s="5"/>
      <c r="BT553" s="6"/>
      <c r="BU553" s="6"/>
      <c r="BV553" s="7" t="e">
        <f t="shared" si="52"/>
        <v>#DIV/0!</v>
      </c>
      <c r="BX553" s="5"/>
      <c r="BY553" s="8"/>
      <c r="BZ553" s="8"/>
      <c r="CA553" s="5"/>
      <c r="CB553" s="5"/>
      <c r="CC553" s="8"/>
      <c r="CD553" s="8"/>
      <c r="CE553" s="5"/>
      <c r="CF553" s="5"/>
      <c r="CG553" s="12"/>
      <c r="CH553" s="17"/>
      <c r="CI553" s="9" t="e">
        <f t="shared" si="53"/>
        <v>#DIV/0!</v>
      </c>
      <c r="CJ553" s="5"/>
      <c r="CL553" s="5"/>
      <c r="CM553" s="5"/>
      <c r="CP553" s="5"/>
      <c r="CT553" s="5"/>
    </row>
    <row r="554" spans="1:98" x14ac:dyDescent="0.25">
      <c r="A554" s="5" t="s">
        <v>597</v>
      </c>
      <c r="B554" s="5">
        <v>49.83934</v>
      </c>
      <c r="C554" s="5">
        <v>11.428898</v>
      </c>
      <c r="E554" s="5">
        <v>0</v>
      </c>
      <c r="G554" s="5">
        <v>0</v>
      </c>
      <c r="I554" s="5">
        <v>0</v>
      </c>
      <c r="L554" s="6" t="str">
        <f>IF(Table1[[#This Row],[seagrass.mn.ssp126.2050]]="","",(Table1[[#This Row],[seagrass.sd.ssp126.2050]]/Table1[[#This Row],[seagrass.mn.ssp126.2050]])^-1)</f>
        <v/>
      </c>
      <c r="M554" s="6" t="str">
        <f>IF(Table1[[#This Row],[seagrass.weights.ssp126.2050]]="","",Table1[[#This Row],[seagrass.weights.ssp126.2050]]*Table1[[#This Row],[seagrass.mn.ssp126.2050]])</f>
        <v/>
      </c>
      <c r="P554" s="6" t="str">
        <f>IF(Table1[[#This Row],[corals.mn.ssp126.2050]]="","",(Table1[[#This Row],[corals.sd.ssp126.2050]]/Table1[[#This Row],[corals.mn.ssp126.2050]])^-1)</f>
        <v/>
      </c>
      <c r="Q554" s="6" t="str">
        <f>IF(Table1[[#This Row],[coral.weights.ssp126.2050]]="","",Table1[[#This Row],[coral.weights.ssp126.2050]]*Table1[[#This Row],[corals.mn.ssp126.2050]])</f>
        <v/>
      </c>
      <c r="T554" s="6" t="str">
        <f>IF(Table1[[#This Row],[mangrove.mn.ssp126.2050]]="","",(Table1[[#This Row],[mangrove.sd.ssp126.2050]]/Table1[[#This Row],[mangrove.mn.ssp126.2050]])^-1)</f>
        <v/>
      </c>
      <c r="U554" s="6" t="str">
        <f>IF(Table1[[#This Row],[mangrove.weights.ssp126.2050]]="","",Table1[[#This Row],[mangrove.weights.ssp126.2050]]*Table1[[#This Row],[mangrove.mn.ssp126.2050]])</f>
        <v/>
      </c>
      <c r="V554" s="7" t="e">
        <f t="shared" si="48"/>
        <v>#DIV/0!</v>
      </c>
      <c r="Y554" s="6" t="str">
        <f>IF(Table1[[#This Row],[seagrass.mn.ssp126.2100]]="", "", (Table1[[#This Row],[seagrass.sd.ssp126.2100]]/Table1[[#This Row],[seagrass.mn.ssp126.2100]])^-1)</f>
        <v/>
      </c>
      <c r="Z554" s="6" t="str">
        <f>IF(Table1[[#This Row],[seagrass.weights.ssp126.2100]]="","", Table1[[#This Row],[seagrass.weights.ssp126.2100]]*Table1[[#This Row],[seagrass.mn.ssp126.2100]])</f>
        <v/>
      </c>
      <c r="AC554" s="6" t="str">
        <f>IF(Table1[[#This Row],[corals.mn.ssp126.2100]]="","",(Table1[[#This Row],[corals.sd.ssp126.2100]]/Table1[[#This Row],[corals.mn.ssp126.2100]])^-1)</f>
        <v/>
      </c>
      <c r="AD554" s="6" t="str">
        <f>IF( Table1[[#This Row],[Coral.weights.ssp126.2100]]="","", Table1[[#This Row],[Coral.weights.ssp126.2100]]*Table1[[#This Row],[corals.mn.ssp126.2100]])</f>
        <v/>
      </c>
      <c r="AG554" s="8" t="str">
        <f>IF(Table1[[#This Row],[mangrove.mn.ssp126.2100]]="","",(Table1[[#This Row],[mangrove.sd.ssp126.2100]]/Table1[[#This Row],[mangrove.mn.ssp126.2100]])^-1)</f>
        <v/>
      </c>
      <c r="AH554" s="6" t="str">
        <f>IF(Table1[[#This Row],[mangrove.weights.ssp126.2100]]="","",Table1[[#This Row],[mangrove.weights.ssp126.2100]]*Table1[[#This Row],[mangrove.mn.ssp126.2100]])</f>
        <v/>
      </c>
      <c r="AI554" s="7" t="e">
        <f t="shared" si="49"/>
        <v>#DIV/0!</v>
      </c>
      <c r="AL554" s="6" t="str">
        <f>IF(Table1[[#This Row],[seagrass.mn.ssp245.2050]]="","",(Table1[[#This Row],[seagrass.sd.ssp245.2050]]/Table1[[#This Row],[seagrass.mn.ssp245.2050]])^-1)</f>
        <v/>
      </c>
      <c r="AM554" s="6" t="str">
        <f>IF(Table1[[#This Row],[seagrass.weights.ssp245.2050]]="","",Table1[[#This Row],[seagrass.weights.ssp245.2050]]*Table1[[#This Row],[seagrass.mn.ssp245.2050]])</f>
        <v/>
      </c>
      <c r="AS554" s="5"/>
      <c r="AT554" s="8"/>
      <c r="AU554" s="8"/>
      <c r="AV554" s="7" t="e">
        <f t="shared" si="50"/>
        <v>#DIV/0!</v>
      </c>
      <c r="AX554" s="5"/>
      <c r="AY554" s="6"/>
      <c r="AZ554" s="6"/>
      <c r="BB554" s="5"/>
      <c r="BC554" s="8"/>
      <c r="BD554" s="8"/>
      <c r="BE554" s="5"/>
      <c r="BF554" s="5"/>
      <c r="BG554" s="6"/>
      <c r="BH554" s="6"/>
      <c r="BI554" s="7" t="e">
        <f t="shared" si="51"/>
        <v>#DIV/0!</v>
      </c>
      <c r="BK554" s="5"/>
      <c r="BL554" s="6"/>
      <c r="BM554" s="6"/>
      <c r="BO554" s="5"/>
      <c r="BP554" s="6"/>
      <c r="BQ554" s="6"/>
      <c r="BR554" s="5"/>
      <c r="BS554" s="5"/>
      <c r="BT554" s="6"/>
      <c r="BU554" s="6"/>
      <c r="BV554" s="7" t="e">
        <f t="shared" si="52"/>
        <v>#DIV/0!</v>
      </c>
      <c r="BX554" s="5"/>
      <c r="BY554" s="8"/>
      <c r="BZ554" s="8"/>
      <c r="CA554" s="5"/>
      <c r="CB554" s="5"/>
      <c r="CC554" s="8"/>
      <c r="CD554" s="8"/>
      <c r="CE554" s="5"/>
      <c r="CF554" s="5"/>
      <c r="CG554" s="12"/>
      <c r="CH554" s="17"/>
      <c r="CI554" s="9" t="e">
        <f t="shared" si="53"/>
        <v>#DIV/0!</v>
      </c>
      <c r="CJ554" s="5"/>
      <c r="CL554" s="5"/>
      <c r="CM554" s="5"/>
      <c r="CP554" s="5"/>
      <c r="CT554" s="5"/>
    </row>
    <row r="555" spans="1:98" x14ac:dyDescent="0.25">
      <c r="A555" s="5" t="s">
        <v>598</v>
      </c>
      <c r="B555" s="5">
        <v>50.08934</v>
      </c>
      <c r="C555" s="5">
        <v>11.428898</v>
      </c>
      <c r="E555" s="5">
        <v>0</v>
      </c>
      <c r="G555" s="5">
        <v>0</v>
      </c>
      <c r="I555" s="5">
        <v>0</v>
      </c>
      <c r="L555" s="6" t="str">
        <f>IF(Table1[[#This Row],[seagrass.mn.ssp126.2050]]="","",(Table1[[#This Row],[seagrass.sd.ssp126.2050]]/Table1[[#This Row],[seagrass.mn.ssp126.2050]])^-1)</f>
        <v/>
      </c>
      <c r="M555" s="6" t="str">
        <f>IF(Table1[[#This Row],[seagrass.weights.ssp126.2050]]="","",Table1[[#This Row],[seagrass.weights.ssp126.2050]]*Table1[[#This Row],[seagrass.mn.ssp126.2050]])</f>
        <v/>
      </c>
      <c r="P555" s="6" t="str">
        <f>IF(Table1[[#This Row],[corals.mn.ssp126.2050]]="","",(Table1[[#This Row],[corals.sd.ssp126.2050]]/Table1[[#This Row],[corals.mn.ssp126.2050]])^-1)</f>
        <v/>
      </c>
      <c r="Q555" s="6" t="str">
        <f>IF(Table1[[#This Row],[coral.weights.ssp126.2050]]="","",Table1[[#This Row],[coral.weights.ssp126.2050]]*Table1[[#This Row],[corals.mn.ssp126.2050]])</f>
        <v/>
      </c>
      <c r="T555" s="6" t="str">
        <f>IF(Table1[[#This Row],[mangrove.mn.ssp126.2050]]="","",(Table1[[#This Row],[mangrove.sd.ssp126.2050]]/Table1[[#This Row],[mangrove.mn.ssp126.2050]])^-1)</f>
        <v/>
      </c>
      <c r="U555" s="6" t="str">
        <f>IF(Table1[[#This Row],[mangrove.weights.ssp126.2050]]="","",Table1[[#This Row],[mangrove.weights.ssp126.2050]]*Table1[[#This Row],[mangrove.mn.ssp126.2050]])</f>
        <v/>
      </c>
      <c r="V555" s="7" t="e">
        <f t="shared" si="48"/>
        <v>#DIV/0!</v>
      </c>
      <c r="Y555" s="6" t="str">
        <f>IF(Table1[[#This Row],[seagrass.mn.ssp126.2100]]="", "", (Table1[[#This Row],[seagrass.sd.ssp126.2100]]/Table1[[#This Row],[seagrass.mn.ssp126.2100]])^-1)</f>
        <v/>
      </c>
      <c r="Z555" s="6" t="str">
        <f>IF(Table1[[#This Row],[seagrass.weights.ssp126.2100]]="","", Table1[[#This Row],[seagrass.weights.ssp126.2100]]*Table1[[#This Row],[seagrass.mn.ssp126.2100]])</f>
        <v/>
      </c>
      <c r="AC555" s="6" t="str">
        <f>IF(Table1[[#This Row],[corals.mn.ssp126.2100]]="","",(Table1[[#This Row],[corals.sd.ssp126.2100]]/Table1[[#This Row],[corals.mn.ssp126.2100]])^-1)</f>
        <v/>
      </c>
      <c r="AD555" s="6" t="str">
        <f>IF( Table1[[#This Row],[Coral.weights.ssp126.2100]]="","", Table1[[#This Row],[Coral.weights.ssp126.2100]]*Table1[[#This Row],[corals.mn.ssp126.2100]])</f>
        <v/>
      </c>
      <c r="AG555" s="8" t="str">
        <f>IF(Table1[[#This Row],[mangrove.mn.ssp126.2100]]="","",(Table1[[#This Row],[mangrove.sd.ssp126.2100]]/Table1[[#This Row],[mangrove.mn.ssp126.2100]])^-1)</f>
        <v/>
      </c>
      <c r="AH555" s="6" t="str">
        <f>IF(Table1[[#This Row],[mangrove.weights.ssp126.2100]]="","",Table1[[#This Row],[mangrove.weights.ssp126.2100]]*Table1[[#This Row],[mangrove.mn.ssp126.2100]])</f>
        <v/>
      </c>
      <c r="AI555" s="7" t="e">
        <f t="shared" si="49"/>
        <v>#DIV/0!</v>
      </c>
      <c r="AL555" s="6" t="str">
        <f>IF(Table1[[#This Row],[seagrass.mn.ssp245.2050]]="","",(Table1[[#This Row],[seagrass.sd.ssp245.2050]]/Table1[[#This Row],[seagrass.mn.ssp245.2050]])^-1)</f>
        <v/>
      </c>
      <c r="AM555" s="6" t="str">
        <f>IF(Table1[[#This Row],[seagrass.weights.ssp245.2050]]="","",Table1[[#This Row],[seagrass.weights.ssp245.2050]]*Table1[[#This Row],[seagrass.mn.ssp245.2050]])</f>
        <v/>
      </c>
      <c r="AS555" s="5"/>
      <c r="AT555" s="8"/>
      <c r="AU555" s="8"/>
      <c r="AV555" s="7" t="e">
        <f t="shared" si="50"/>
        <v>#DIV/0!</v>
      </c>
      <c r="AX555" s="5"/>
      <c r="AY555" s="6"/>
      <c r="AZ555" s="6"/>
      <c r="BB555" s="5"/>
      <c r="BC555" s="8"/>
      <c r="BD555" s="8"/>
      <c r="BE555" s="5"/>
      <c r="BF555" s="5"/>
      <c r="BG555" s="6"/>
      <c r="BH555" s="6"/>
      <c r="BI555" s="7" t="e">
        <f t="shared" si="51"/>
        <v>#DIV/0!</v>
      </c>
      <c r="BK555" s="5"/>
      <c r="BL555" s="6"/>
      <c r="BM555" s="6"/>
      <c r="BO555" s="5"/>
      <c r="BP555" s="6"/>
      <c r="BQ555" s="6"/>
      <c r="BR555" s="5"/>
      <c r="BS555" s="5"/>
      <c r="BT555" s="6"/>
      <c r="BU555" s="6"/>
      <c r="BV555" s="7" t="e">
        <f t="shared" si="52"/>
        <v>#DIV/0!</v>
      </c>
      <c r="BX555" s="5"/>
      <c r="BY555" s="8"/>
      <c r="BZ555" s="8"/>
      <c r="CA555" s="5"/>
      <c r="CB555" s="5"/>
      <c r="CC555" s="8"/>
      <c r="CD555" s="8"/>
      <c r="CE555" s="5"/>
      <c r="CF555" s="5"/>
      <c r="CG555" s="12"/>
      <c r="CH555" s="17"/>
      <c r="CI555" s="9" t="e">
        <f t="shared" si="53"/>
        <v>#DIV/0!</v>
      </c>
      <c r="CJ555" s="5"/>
      <c r="CL555" s="5"/>
      <c r="CM555" s="5"/>
      <c r="CP555" s="5"/>
      <c r="CT555" s="5"/>
    </row>
    <row r="556" spans="1:98" x14ac:dyDescent="0.25">
      <c r="A556" s="5" t="s">
        <v>599</v>
      </c>
      <c r="B556" s="5">
        <v>50.33934</v>
      </c>
      <c r="C556" s="5">
        <v>11.428898</v>
      </c>
      <c r="E556" s="5">
        <v>0</v>
      </c>
      <c r="G556" s="5">
        <v>0</v>
      </c>
      <c r="I556" s="5">
        <v>0</v>
      </c>
      <c r="L556" s="6" t="str">
        <f>IF(Table1[[#This Row],[seagrass.mn.ssp126.2050]]="","",(Table1[[#This Row],[seagrass.sd.ssp126.2050]]/Table1[[#This Row],[seagrass.mn.ssp126.2050]])^-1)</f>
        <v/>
      </c>
      <c r="M556" s="6" t="str">
        <f>IF(Table1[[#This Row],[seagrass.weights.ssp126.2050]]="","",Table1[[#This Row],[seagrass.weights.ssp126.2050]]*Table1[[#This Row],[seagrass.mn.ssp126.2050]])</f>
        <v/>
      </c>
      <c r="P556" s="6" t="str">
        <f>IF(Table1[[#This Row],[corals.mn.ssp126.2050]]="","",(Table1[[#This Row],[corals.sd.ssp126.2050]]/Table1[[#This Row],[corals.mn.ssp126.2050]])^-1)</f>
        <v/>
      </c>
      <c r="Q556" s="6" t="str">
        <f>IF(Table1[[#This Row],[coral.weights.ssp126.2050]]="","",Table1[[#This Row],[coral.weights.ssp126.2050]]*Table1[[#This Row],[corals.mn.ssp126.2050]])</f>
        <v/>
      </c>
      <c r="T556" s="6" t="str">
        <f>IF(Table1[[#This Row],[mangrove.mn.ssp126.2050]]="","",(Table1[[#This Row],[mangrove.sd.ssp126.2050]]/Table1[[#This Row],[mangrove.mn.ssp126.2050]])^-1)</f>
        <v/>
      </c>
      <c r="U556" s="6" t="str">
        <f>IF(Table1[[#This Row],[mangrove.weights.ssp126.2050]]="","",Table1[[#This Row],[mangrove.weights.ssp126.2050]]*Table1[[#This Row],[mangrove.mn.ssp126.2050]])</f>
        <v/>
      </c>
      <c r="V556" s="7" t="e">
        <f t="shared" si="48"/>
        <v>#DIV/0!</v>
      </c>
      <c r="Y556" s="6" t="str">
        <f>IF(Table1[[#This Row],[seagrass.mn.ssp126.2100]]="", "", (Table1[[#This Row],[seagrass.sd.ssp126.2100]]/Table1[[#This Row],[seagrass.mn.ssp126.2100]])^-1)</f>
        <v/>
      </c>
      <c r="Z556" s="6" t="str">
        <f>IF(Table1[[#This Row],[seagrass.weights.ssp126.2100]]="","", Table1[[#This Row],[seagrass.weights.ssp126.2100]]*Table1[[#This Row],[seagrass.mn.ssp126.2100]])</f>
        <v/>
      </c>
      <c r="AC556" s="6" t="str">
        <f>IF(Table1[[#This Row],[corals.mn.ssp126.2100]]="","",(Table1[[#This Row],[corals.sd.ssp126.2100]]/Table1[[#This Row],[corals.mn.ssp126.2100]])^-1)</f>
        <v/>
      </c>
      <c r="AD556" s="6" t="str">
        <f>IF( Table1[[#This Row],[Coral.weights.ssp126.2100]]="","", Table1[[#This Row],[Coral.weights.ssp126.2100]]*Table1[[#This Row],[corals.mn.ssp126.2100]])</f>
        <v/>
      </c>
      <c r="AG556" s="8" t="str">
        <f>IF(Table1[[#This Row],[mangrove.mn.ssp126.2100]]="","",(Table1[[#This Row],[mangrove.sd.ssp126.2100]]/Table1[[#This Row],[mangrove.mn.ssp126.2100]])^-1)</f>
        <v/>
      </c>
      <c r="AH556" s="6" t="str">
        <f>IF(Table1[[#This Row],[mangrove.weights.ssp126.2100]]="","",Table1[[#This Row],[mangrove.weights.ssp126.2100]]*Table1[[#This Row],[mangrove.mn.ssp126.2100]])</f>
        <v/>
      </c>
      <c r="AI556" s="7" t="e">
        <f t="shared" si="49"/>
        <v>#DIV/0!</v>
      </c>
      <c r="AL556" s="6" t="str">
        <f>IF(Table1[[#This Row],[seagrass.mn.ssp245.2050]]="","",(Table1[[#This Row],[seagrass.sd.ssp245.2050]]/Table1[[#This Row],[seagrass.mn.ssp245.2050]])^-1)</f>
        <v/>
      </c>
      <c r="AM556" s="6" t="str">
        <f>IF(Table1[[#This Row],[seagrass.weights.ssp245.2050]]="","",Table1[[#This Row],[seagrass.weights.ssp245.2050]]*Table1[[#This Row],[seagrass.mn.ssp245.2050]])</f>
        <v/>
      </c>
      <c r="AS556" s="5"/>
      <c r="AT556" s="8"/>
      <c r="AU556" s="8"/>
      <c r="AV556" s="7" t="e">
        <f t="shared" si="50"/>
        <v>#DIV/0!</v>
      </c>
      <c r="AX556" s="5"/>
      <c r="AY556" s="6"/>
      <c r="AZ556" s="6"/>
      <c r="BB556" s="5"/>
      <c r="BC556" s="8"/>
      <c r="BD556" s="8"/>
      <c r="BE556" s="5"/>
      <c r="BF556" s="5"/>
      <c r="BG556" s="6"/>
      <c r="BH556" s="6"/>
      <c r="BI556" s="7" t="e">
        <f t="shared" si="51"/>
        <v>#DIV/0!</v>
      </c>
      <c r="BK556" s="5"/>
      <c r="BL556" s="6"/>
      <c r="BM556" s="6"/>
      <c r="BO556" s="5"/>
      <c r="BP556" s="6"/>
      <c r="BQ556" s="6"/>
      <c r="BR556" s="5"/>
      <c r="BS556" s="5"/>
      <c r="BT556" s="6"/>
      <c r="BU556" s="6"/>
      <c r="BV556" s="7" t="e">
        <f t="shared" si="52"/>
        <v>#DIV/0!</v>
      </c>
      <c r="BX556" s="5"/>
      <c r="BY556" s="8"/>
      <c r="BZ556" s="8"/>
      <c r="CA556" s="5"/>
      <c r="CB556" s="5"/>
      <c r="CC556" s="8"/>
      <c r="CD556" s="8"/>
      <c r="CE556" s="5"/>
      <c r="CF556" s="5"/>
      <c r="CG556" s="12"/>
      <c r="CH556" s="17"/>
      <c r="CI556" s="9" t="e">
        <f t="shared" si="53"/>
        <v>#DIV/0!</v>
      </c>
      <c r="CJ556" s="5"/>
      <c r="CL556" s="5"/>
      <c r="CM556" s="5"/>
      <c r="CP556" s="5"/>
      <c r="CT556" s="5"/>
    </row>
    <row r="557" spans="1:98" x14ac:dyDescent="0.25">
      <c r="A557" s="5" t="s">
        <v>600</v>
      </c>
      <c r="B557" s="5">
        <v>50.58934</v>
      </c>
      <c r="C557" s="5">
        <v>11.428898</v>
      </c>
      <c r="E557" s="5">
        <v>0</v>
      </c>
      <c r="G557" s="5">
        <v>0</v>
      </c>
      <c r="I557" s="5">
        <v>0</v>
      </c>
      <c r="L557" s="6" t="str">
        <f>IF(Table1[[#This Row],[seagrass.mn.ssp126.2050]]="","",(Table1[[#This Row],[seagrass.sd.ssp126.2050]]/Table1[[#This Row],[seagrass.mn.ssp126.2050]])^-1)</f>
        <v/>
      </c>
      <c r="M557" s="6" t="str">
        <f>IF(Table1[[#This Row],[seagrass.weights.ssp126.2050]]="","",Table1[[#This Row],[seagrass.weights.ssp126.2050]]*Table1[[#This Row],[seagrass.mn.ssp126.2050]])</f>
        <v/>
      </c>
      <c r="P557" s="6" t="str">
        <f>IF(Table1[[#This Row],[corals.mn.ssp126.2050]]="","",(Table1[[#This Row],[corals.sd.ssp126.2050]]/Table1[[#This Row],[corals.mn.ssp126.2050]])^-1)</f>
        <v/>
      </c>
      <c r="Q557" s="6" t="str">
        <f>IF(Table1[[#This Row],[coral.weights.ssp126.2050]]="","",Table1[[#This Row],[coral.weights.ssp126.2050]]*Table1[[#This Row],[corals.mn.ssp126.2050]])</f>
        <v/>
      </c>
      <c r="T557" s="6" t="str">
        <f>IF(Table1[[#This Row],[mangrove.mn.ssp126.2050]]="","",(Table1[[#This Row],[mangrove.sd.ssp126.2050]]/Table1[[#This Row],[mangrove.mn.ssp126.2050]])^-1)</f>
        <v/>
      </c>
      <c r="U557" s="6" t="str">
        <f>IF(Table1[[#This Row],[mangrove.weights.ssp126.2050]]="","",Table1[[#This Row],[mangrove.weights.ssp126.2050]]*Table1[[#This Row],[mangrove.mn.ssp126.2050]])</f>
        <v/>
      </c>
      <c r="V557" s="7" t="e">
        <f t="shared" si="48"/>
        <v>#DIV/0!</v>
      </c>
      <c r="Y557" s="6" t="str">
        <f>IF(Table1[[#This Row],[seagrass.mn.ssp126.2100]]="", "", (Table1[[#This Row],[seagrass.sd.ssp126.2100]]/Table1[[#This Row],[seagrass.mn.ssp126.2100]])^-1)</f>
        <v/>
      </c>
      <c r="Z557" s="6" t="str">
        <f>IF(Table1[[#This Row],[seagrass.weights.ssp126.2100]]="","", Table1[[#This Row],[seagrass.weights.ssp126.2100]]*Table1[[#This Row],[seagrass.mn.ssp126.2100]])</f>
        <v/>
      </c>
      <c r="AC557" s="6" t="str">
        <f>IF(Table1[[#This Row],[corals.mn.ssp126.2100]]="","",(Table1[[#This Row],[corals.sd.ssp126.2100]]/Table1[[#This Row],[corals.mn.ssp126.2100]])^-1)</f>
        <v/>
      </c>
      <c r="AD557" s="6" t="str">
        <f>IF( Table1[[#This Row],[Coral.weights.ssp126.2100]]="","", Table1[[#This Row],[Coral.weights.ssp126.2100]]*Table1[[#This Row],[corals.mn.ssp126.2100]])</f>
        <v/>
      </c>
      <c r="AG557" s="8" t="str">
        <f>IF(Table1[[#This Row],[mangrove.mn.ssp126.2100]]="","",(Table1[[#This Row],[mangrove.sd.ssp126.2100]]/Table1[[#This Row],[mangrove.mn.ssp126.2100]])^-1)</f>
        <v/>
      </c>
      <c r="AH557" s="6" t="str">
        <f>IF(Table1[[#This Row],[mangrove.weights.ssp126.2100]]="","",Table1[[#This Row],[mangrove.weights.ssp126.2100]]*Table1[[#This Row],[mangrove.mn.ssp126.2100]])</f>
        <v/>
      </c>
      <c r="AI557" s="7" t="e">
        <f t="shared" si="49"/>
        <v>#DIV/0!</v>
      </c>
      <c r="AL557" s="6" t="str">
        <f>IF(Table1[[#This Row],[seagrass.mn.ssp245.2050]]="","",(Table1[[#This Row],[seagrass.sd.ssp245.2050]]/Table1[[#This Row],[seagrass.mn.ssp245.2050]])^-1)</f>
        <v/>
      </c>
      <c r="AM557" s="6" t="str">
        <f>IF(Table1[[#This Row],[seagrass.weights.ssp245.2050]]="","",Table1[[#This Row],[seagrass.weights.ssp245.2050]]*Table1[[#This Row],[seagrass.mn.ssp245.2050]])</f>
        <v/>
      </c>
      <c r="AS557" s="5"/>
      <c r="AT557" s="8"/>
      <c r="AU557" s="8"/>
      <c r="AV557" s="7" t="e">
        <f t="shared" si="50"/>
        <v>#DIV/0!</v>
      </c>
      <c r="AX557" s="5"/>
      <c r="AY557" s="6"/>
      <c r="AZ557" s="6"/>
      <c r="BB557" s="5"/>
      <c r="BC557" s="8"/>
      <c r="BD557" s="8"/>
      <c r="BE557" s="5"/>
      <c r="BF557" s="5"/>
      <c r="BG557" s="6"/>
      <c r="BH557" s="6"/>
      <c r="BI557" s="7" t="e">
        <f t="shared" si="51"/>
        <v>#DIV/0!</v>
      </c>
      <c r="BK557" s="5"/>
      <c r="BL557" s="6"/>
      <c r="BM557" s="6"/>
      <c r="BO557" s="5"/>
      <c r="BP557" s="6"/>
      <c r="BQ557" s="6"/>
      <c r="BR557" s="5"/>
      <c r="BS557" s="5"/>
      <c r="BT557" s="6"/>
      <c r="BU557" s="6"/>
      <c r="BV557" s="7" t="e">
        <f t="shared" si="52"/>
        <v>#DIV/0!</v>
      </c>
      <c r="BX557" s="5"/>
      <c r="BY557" s="8"/>
      <c r="BZ557" s="8"/>
      <c r="CA557" s="5"/>
      <c r="CB557" s="5"/>
      <c r="CC557" s="8"/>
      <c r="CD557" s="8"/>
      <c r="CE557" s="5"/>
      <c r="CF557" s="5"/>
      <c r="CG557" s="12"/>
      <c r="CH557" s="17"/>
      <c r="CI557" s="9" t="e">
        <f t="shared" si="53"/>
        <v>#DIV/0!</v>
      </c>
      <c r="CJ557" s="5"/>
      <c r="CL557" s="5"/>
      <c r="CM557" s="5"/>
      <c r="CP557" s="5"/>
      <c r="CT557" s="5"/>
    </row>
    <row r="558" spans="1:98" x14ac:dyDescent="0.25">
      <c r="A558" s="5" t="s">
        <v>601</v>
      </c>
      <c r="B558" s="5">
        <v>50.83934</v>
      </c>
      <c r="C558" s="5">
        <v>11.428898</v>
      </c>
      <c r="E558" s="5">
        <v>0</v>
      </c>
      <c r="G558" s="5">
        <v>0</v>
      </c>
      <c r="I558" s="5">
        <v>0</v>
      </c>
      <c r="L558" s="6" t="str">
        <f>IF(Table1[[#This Row],[seagrass.mn.ssp126.2050]]="","",(Table1[[#This Row],[seagrass.sd.ssp126.2050]]/Table1[[#This Row],[seagrass.mn.ssp126.2050]])^-1)</f>
        <v/>
      </c>
      <c r="M558" s="6" t="str">
        <f>IF(Table1[[#This Row],[seagrass.weights.ssp126.2050]]="","",Table1[[#This Row],[seagrass.weights.ssp126.2050]]*Table1[[#This Row],[seagrass.mn.ssp126.2050]])</f>
        <v/>
      </c>
      <c r="P558" s="6" t="str">
        <f>IF(Table1[[#This Row],[corals.mn.ssp126.2050]]="","",(Table1[[#This Row],[corals.sd.ssp126.2050]]/Table1[[#This Row],[corals.mn.ssp126.2050]])^-1)</f>
        <v/>
      </c>
      <c r="Q558" s="6" t="str">
        <f>IF(Table1[[#This Row],[coral.weights.ssp126.2050]]="","",Table1[[#This Row],[coral.weights.ssp126.2050]]*Table1[[#This Row],[corals.mn.ssp126.2050]])</f>
        <v/>
      </c>
      <c r="T558" s="6" t="str">
        <f>IF(Table1[[#This Row],[mangrove.mn.ssp126.2050]]="","",(Table1[[#This Row],[mangrove.sd.ssp126.2050]]/Table1[[#This Row],[mangrove.mn.ssp126.2050]])^-1)</f>
        <v/>
      </c>
      <c r="U558" s="6" t="str">
        <f>IF(Table1[[#This Row],[mangrove.weights.ssp126.2050]]="","",Table1[[#This Row],[mangrove.weights.ssp126.2050]]*Table1[[#This Row],[mangrove.mn.ssp126.2050]])</f>
        <v/>
      </c>
      <c r="V558" s="7" t="e">
        <f t="shared" si="48"/>
        <v>#DIV/0!</v>
      </c>
      <c r="Y558" s="6" t="str">
        <f>IF(Table1[[#This Row],[seagrass.mn.ssp126.2100]]="", "", (Table1[[#This Row],[seagrass.sd.ssp126.2100]]/Table1[[#This Row],[seagrass.mn.ssp126.2100]])^-1)</f>
        <v/>
      </c>
      <c r="Z558" s="6" t="str">
        <f>IF(Table1[[#This Row],[seagrass.weights.ssp126.2100]]="","", Table1[[#This Row],[seagrass.weights.ssp126.2100]]*Table1[[#This Row],[seagrass.mn.ssp126.2100]])</f>
        <v/>
      </c>
      <c r="AC558" s="6" t="str">
        <f>IF(Table1[[#This Row],[corals.mn.ssp126.2100]]="","",(Table1[[#This Row],[corals.sd.ssp126.2100]]/Table1[[#This Row],[corals.mn.ssp126.2100]])^-1)</f>
        <v/>
      </c>
      <c r="AD558" s="6" t="str">
        <f>IF( Table1[[#This Row],[Coral.weights.ssp126.2100]]="","", Table1[[#This Row],[Coral.weights.ssp126.2100]]*Table1[[#This Row],[corals.mn.ssp126.2100]])</f>
        <v/>
      </c>
      <c r="AG558" s="8" t="str">
        <f>IF(Table1[[#This Row],[mangrove.mn.ssp126.2100]]="","",(Table1[[#This Row],[mangrove.sd.ssp126.2100]]/Table1[[#This Row],[mangrove.mn.ssp126.2100]])^-1)</f>
        <v/>
      </c>
      <c r="AH558" s="6" t="str">
        <f>IF(Table1[[#This Row],[mangrove.weights.ssp126.2100]]="","",Table1[[#This Row],[mangrove.weights.ssp126.2100]]*Table1[[#This Row],[mangrove.mn.ssp126.2100]])</f>
        <v/>
      </c>
      <c r="AI558" s="7" t="e">
        <f t="shared" si="49"/>
        <v>#DIV/0!</v>
      </c>
      <c r="AL558" s="6" t="str">
        <f>IF(Table1[[#This Row],[seagrass.mn.ssp245.2050]]="","",(Table1[[#This Row],[seagrass.sd.ssp245.2050]]/Table1[[#This Row],[seagrass.mn.ssp245.2050]])^-1)</f>
        <v/>
      </c>
      <c r="AM558" s="6" t="str">
        <f>IF(Table1[[#This Row],[seagrass.weights.ssp245.2050]]="","",Table1[[#This Row],[seagrass.weights.ssp245.2050]]*Table1[[#This Row],[seagrass.mn.ssp245.2050]])</f>
        <v/>
      </c>
      <c r="AS558" s="5"/>
      <c r="AT558" s="8"/>
      <c r="AU558" s="8"/>
      <c r="AV558" s="7" t="e">
        <f t="shared" si="50"/>
        <v>#DIV/0!</v>
      </c>
      <c r="AX558" s="5"/>
      <c r="AY558" s="6"/>
      <c r="AZ558" s="6"/>
      <c r="BB558" s="5"/>
      <c r="BC558" s="8"/>
      <c r="BD558" s="8"/>
      <c r="BE558" s="5"/>
      <c r="BF558" s="5"/>
      <c r="BG558" s="6"/>
      <c r="BH558" s="6"/>
      <c r="BI558" s="7" t="e">
        <f t="shared" si="51"/>
        <v>#DIV/0!</v>
      </c>
      <c r="BK558" s="5"/>
      <c r="BL558" s="6"/>
      <c r="BM558" s="6"/>
      <c r="BO558" s="5"/>
      <c r="BP558" s="6"/>
      <c r="BQ558" s="6"/>
      <c r="BR558" s="5"/>
      <c r="BS558" s="5"/>
      <c r="BT558" s="6"/>
      <c r="BU558" s="6"/>
      <c r="BV558" s="7" t="e">
        <f t="shared" si="52"/>
        <v>#DIV/0!</v>
      </c>
      <c r="BX558" s="5"/>
      <c r="BY558" s="8"/>
      <c r="BZ558" s="8"/>
      <c r="CA558" s="5"/>
      <c r="CB558" s="5"/>
      <c r="CC558" s="8"/>
      <c r="CD558" s="8"/>
      <c r="CE558" s="5"/>
      <c r="CF558" s="5"/>
      <c r="CG558" s="12"/>
      <c r="CH558" s="17"/>
      <c r="CI558" s="9" t="e">
        <f t="shared" si="53"/>
        <v>#DIV/0!</v>
      </c>
      <c r="CJ558" s="5"/>
      <c r="CL558" s="5"/>
      <c r="CM558" s="5"/>
      <c r="CP558" s="5"/>
      <c r="CT558" s="5"/>
    </row>
    <row r="559" spans="1:98" x14ac:dyDescent="0.25">
      <c r="A559" s="5" t="s">
        <v>602</v>
      </c>
      <c r="B559" s="5">
        <v>51.08934</v>
      </c>
      <c r="C559" s="5">
        <v>11.428898</v>
      </c>
      <c r="E559" s="5">
        <v>0</v>
      </c>
      <c r="G559" s="5">
        <v>0</v>
      </c>
      <c r="H559" s="5">
        <v>40000</v>
      </c>
      <c r="I559" s="5">
        <v>1</v>
      </c>
      <c r="L559" s="6" t="str">
        <f>IF(Table1[[#This Row],[seagrass.mn.ssp126.2050]]="","",(Table1[[#This Row],[seagrass.sd.ssp126.2050]]/Table1[[#This Row],[seagrass.mn.ssp126.2050]])^-1)</f>
        <v/>
      </c>
      <c r="M559" s="6" t="str">
        <f>IF(Table1[[#This Row],[seagrass.weights.ssp126.2050]]="","",Table1[[#This Row],[seagrass.weights.ssp126.2050]]*Table1[[#This Row],[seagrass.mn.ssp126.2050]])</f>
        <v/>
      </c>
      <c r="P559" s="6" t="str">
        <f>IF(Table1[[#This Row],[corals.mn.ssp126.2050]]="","",(Table1[[#This Row],[corals.sd.ssp126.2050]]/Table1[[#This Row],[corals.mn.ssp126.2050]])^-1)</f>
        <v/>
      </c>
      <c r="Q559" s="6" t="str">
        <f>IF(Table1[[#This Row],[coral.weights.ssp126.2050]]="","",Table1[[#This Row],[coral.weights.ssp126.2050]]*Table1[[#This Row],[corals.mn.ssp126.2050]])</f>
        <v/>
      </c>
      <c r="R559" s="5">
        <v>0.42381472316855601</v>
      </c>
      <c r="S559" s="5">
        <v>0.1190819180213074</v>
      </c>
      <c r="T559" s="6">
        <f>IF(Table1[[#This Row],[mangrove.mn.ssp126.2050]]="","",(Table1[[#This Row],[mangrove.sd.ssp126.2050]]/Table1[[#This Row],[mangrove.mn.ssp126.2050]])^-1)</f>
        <v>3.5590182809511233</v>
      </c>
      <c r="U559" s="6">
        <f>IF(Table1[[#This Row],[mangrove.weights.ssp126.2050]]="","",Table1[[#This Row],[mangrove.weights.ssp126.2050]]*Table1[[#This Row],[mangrove.mn.ssp126.2050]])</f>
        <v>1.5083643474931303</v>
      </c>
      <c r="V559" s="7">
        <f t="shared" si="48"/>
        <v>0.42381472316855601</v>
      </c>
      <c r="Y559" s="6" t="str">
        <f>IF(Table1[[#This Row],[seagrass.mn.ssp126.2100]]="", "", (Table1[[#This Row],[seagrass.sd.ssp126.2100]]/Table1[[#This Row],[seagrass.mn.ssp126.2100]])^-1)</f>
        <v/>
      </c>
      <c r="Z559" s="6" t="str">
        <f>IF(Table1[[#This Row],[seagrass.weights.ssp126.2100]]="","", Table1[[#This Row],[seagrass.weights.ssp126.2100]]*Table1[[#This Row],[seagrass.mn.ssp126.2100]])</f>
        <v/>
      </c>
      <c r="AC559" s="6" t="str">
        <f>IF(Table1[[#This Row],[corals.mn.ssp126.2100]]="","",(Table1[[#This Row],[corals.sd.ssp126.2100]]/Table1[[#This Row],[corals.mn.ssp126.2100]])^-1)</f>
        <v/>
      </c>
      <c r="AD559" s="6" t="str">
        <f>IF( Table1[[#This Row],[Coral.weights.ssp126.2100]]="","", Table1[[#This Row],[Coral.weights.ssp126.2100]]*Table1[[#This Row],[corals.mn.ssp126.2100]])</f>
        <v/>
      </c>
      <c r="AE559" s="5">
        <v>0.41898280398018217</v>
      </c>
      <c r="AF559" s="5">
        <v>0.12775647375619961</v>
      </c>
      <c r="AG559" s="8">
        <f>IF(Table1[[#This Row],[mangrove.mn.ssp126.2100]]="","",(Table1[[#This Row],[mangrove.sd.ssp126.2100]]/Table1[[#This Row],[mangrove.mn.ssp126.2100]])^-1)</f>
        <v>3.2795426459541761</v>
      </c>
      <c r="AH559" s="6">
        <f>IF(Table1[[#This Row],[mangrove.weights.ssp126.2100]]="","",Table1[[#This Row],[mangrove.weights.ssp126.2100]]*Table1[[#This Row],[mangrove.mn.ssp126.2100]])</f>
        <v>1.3740719735744666</v>
      </c>
      <c r="AI559" s="7">
        <f t="shared" si="49"/>
        <v>0.41898280398018223</v>
      </c>
      <c r="AL559" s="6" t="str">
        <f>IF(Table1[[#This Row],[seagrass.mn.ssp245.2050]]="","",(Table1[[#This Row],[seagrass.sd.ssp245.2050]]/Table1[[#This Row],[seagrass.mn.ssp245.2050]])^-1)</f>
        <v/>
      </c>
      <c r="AM559" s="6" t="str">
        <f>IF(Table1[[#This Row],[seagrass.weights.ssp245.2050]]="","",Table1[[#This Row],[seagrass.weights.ssp245.2050]]*Table1[[#This Row],[seagrass.mn.ssp245.2050]])</f>
        <v/>
      </c>
      <c r="AR559" s="5">
        <v>0.45292275340250288</v>
      </c>
      <c r="AS559" s="5">
        <v>0.17763023911687351</v>
      </c>
      <c r="AT559" s="8">
        <f>(Table1[[#This Row],[mangrove.sd.ssp245.2050]]/Table1[[#This Row],[mangrove.mn.ssp245.2050]])^-1</f>
        <v>2.5498065850403884</v>
      </c>
      <c r="AU559" s="8">
        <f>Table1[[#This Row],[mangrove.mn.ssp245.2050]]*Table1[[#This Row],[mangrove.weights.ssp245.2050]]</f>
        <v>1.1548654191403258</v>
      </c>
      <c r="AV559" s="7">
        <f t="shared" si="50"/>
        <v>0.45292275340250288</v>
      </c>
      <c r="AX559" s="5"/>
      <c r="AY559" s="6"/>
      <c r="AZ559" s="6"/>
      <c r="BB559" s="5"/>
      <c r="BC559" s="8"/>
      <c r="BD559" s="8"/>
      <c r="BE559" s="5">
        <v>0.44604281505716531</v>
      </c>
      <c r="BF559" s="5">
        <v>0.21674220620579621</v>
      </c>
      <c r="BG559" s="6">
        <f>(Table1[[#This Row],[mangrove.sd.ssp245.2100]]/Table1[[#This Row],[mangrove.mn.ssp245.2100]])^-1</f>
        <v>2.0579416573514466</v>
      </c>
      <c r="BH559" s="6">
        <f>Table1[[#This Row],[mangrove.weights.ssp245.2100]]*Table1[[#This Row],[mangrove.mn.ssp245.2100]]</f>
        <v>0.91793009006844761</v>
      </c>
      <c r="BI559" s="7">
        <f t="shared" si="51"/>
        <v>0.44604281505716531</v>
      </c>
      <c r="BK559" s="5"/>
      <c r="BL559" s="6"/>
      <c r="BM559" s="6"/>
      <c r="BO559" s="5"/>
      <c r="BP559" s="6"/>
      <c r="BQ559" s="6"/>
      <c r="BR559" s="5">
        <v>0.49885511246757031</v>
      </c>
      <c r="BS559" s="5">
        <v>0.21022741150924079</v>
      </c>
      <c r="BT559" s="6">
        <f>(Table1[[#This Row],[mangrove.sd.ssp370.2050]]/Table1[[#This Row],[mangrove.mn.ssp370.2050]])^-1</f>
        <v>2.372930860377561</v>
      </c>
      <c r="BU559" s="6">
        <f>Table1[[#This Row],[mangrove.weights.ssp370.2050]]*Table1[[#This Row],[mangrove.mn.ssp370.2050]]</f>
        <v>1.1837486912314166</v>
      </c>
      <c r="BV559" s="7">
        <f t="shared" si="52"/>
        <v>0.49885511246757031</v>
      </c>
      <c r="BX559" s="5"/>
      <c r="BY559" s="8"/>
      <c r="BZ559" s="8"/>
      <c r="CA559" s="5"/>
      <c r="CB559" s="5"/>
      <c r="CC559" s="8"/>
      <c r="CD559" s="8"/>
      <c r="CE559" s="5">
        <v>0.48022123840396302</v>
      </c>
      <c r="CF559" s="5">
        <v>0.19216629630046961</v>
      </c>
      <c r="CG559" s="12">
        <f>(Table1[[#This Row],[mangrove.sd.ssp370.2100]]/Table1[[#This Row],[mangrove.mn.ssp370.2100]])^-1</f>
        <v>2.498987843597158</v>
      </c>
      <c r="CH559" s="17">
        <f>Table1[[#This Row],[mangrove.weights.ssp370.2100]]*Table1[[#This Row],[mangrove.mn.ssp370.2100]]</f>
        <v>1.2000670370086763</v>
      </c>
      <c r="CI559" s="9">
        <f t="shared" si="53"/>
        <v>0.48022123840396308</v>
      </c>
      <c r="CJ559" s="5"/>
      <c r="CL559" s="5"/>
      <c r="CM559" s="5"/>
      <c r="CP559" s="5"/>
      <c r="CT559" s="5"/>
    </row>
    <row r="560" spans="1:98" x14ac:dyDescent="0.25">
      <c r="A560" s="5" t="s">
        <v>603</v>
      </c>
      <c r="B560" s="5">
        <v>51.33934</v>
      </c>
      <c r="C560" s="5">
        <v>11.428898</v>
      </c>
      <c r="E560" s="5">
        <v>0</v>
      </c>
      <c r="G560" s="5">
        <v>0</v>
      </c>
      <c r="I560" s="5">
        <v>0</v>
      </c>
      <c r="L560" s="6" t="str">
        <f>IF(Table1[[#This Row],[seagrass.mn.ssp126.2050]]="","",(Table1[[#This Row],[seagrass.sd.ssp126.2050]]/Table1[[#This Row],[seagrass.mn.ssp126.2050]])^-1)</f>
        <v/>
      </c>
      <c r="M560" s="6" t="str">
        <f>IF(Table1[[#This Row],[seagrass.weights.ssp126.2050]]="","",Table1[[#This Row],[seagrass.weights.ssp126.2050]]*Table1[[#This Row],[seagrass.mn.ssp126.2050]])</f>
        <v/>
      </c>
      <c r="P560" s="6" t="str">
        <f>IF(Table1[[#This Row],[corals.mn.ssp126.2050]]="","",(Table1[[#This Row],[corals.sd.ssp126.2050]]/Table1[[#This Row],[corals.mn.ssp126.2050]])^-1)</f>
        <v/>
      </c>
      <c r="Q560" s="6" t="str">
        <f>IF(Table1[[#This Row],[coral.weights.ssp126.2050]]="","",Table1[[#This Row],[coral.weights.ssp126.2050]]*Table1[[#This Row],[corals.mn.ssp126.2050]])</f>
        <v/>
      </c>
      <c r="T560" s="6" t="str">
        <f>IF(Table1[[#This Row],[mangrove.mn.ssp126.2050]]="","",(Table1[[#This Row],[mangrove.sd.ssp126.2050]]/Table1[[#This Row],[mangrove.mn.ssp126.2050]])^-1)</f>
        <v/>
      </c>
      <c r="U560" s="6" t="str">
        <f>IF(Table1[[#This Row],[mangrove.weights.ssp126.2050]]="","",Table1[[#This Row],[mangrove.weights.ssp126.2050]]*Table1[[#This Row],[mangrove.mn.ssp126.2050]])</f>
        <v/>
      </c>
      <c r="V560" s="7" t="e">
        <f t="shared" si="48"/>
        <v>#DIV/0!</v>
      </c>
      <c r="Y560" s="6" t="str">
        <f>IF(Table1[[#This Row],[seagrass.mn.ssp126.2100]]="", "", (Table1[[#This Row],[seagrass.sd.ssp126.2100]]/Table1[[#This Row],[seagrass.mn.ssp126.2100]])^-1)</f>
        <v/>
      </c>
      <c r="Z560" s="6" t="str">
        <f>IF(Table1[[#This Row],[seagrass.weights.ssp126.2100]]="","", Table1[[#This Row],[seagrass.weights.ssp126.2100]]*Table1[[#This Row],[seagrass.mn.ssp126.2100]])</f>
        <v/>
      </c>
      <c r="AC560" s="6" t="str">
        <f>IF(Table1[[#This Row],[corals.mn.ssp126.2100]]="","",(Table1[[#This Row],[corals.sd.ssp126.2100]]/Table1[[#This Row],[corals.mn.ssp126.2100]])^-1)</f>
        <v/>
      </c>
      <c r="AD560" s="6" t="str">
        <f>IF( Table1[[#This Row],[Coral.weights.ssp126.2100]]="","", Table1[[#This Row],[Coral.weights.ssp126.2100]]*Table1[[#This Row],[corals.mn.ssp126.2100]])</f>
        <v/>
      </c>
      <c r="AG560" s="8" t="str">
        <f>IF(Table1[[#This Row],[mangrove.mn.ssp126.2100]]="","",(Table1[[#This Row],[mangrove.sd.ssp126.2100]]/Table1[[#This Row],[mangrove.mn.ssp126.2100]])^-1)</f>
        <v/>
      </c>
      <c r="AH560" s="6" t="str">
        <f>IF(Table1[[#This Row],[mangrove.weights.ssp126.2100]]="","",Table1[[#This Row],[mangrove.weights.ssp126.2100]]*Table1[[#This Row],[mangrove.mn.ssp126.2100]])</f>
        <v/>
      </c>
      <c r="AI560" s="7" t="e">
        <f t="shared" si="49"/>
        <v>#DIV/0!</v>
      </c>
      <c r="AL560" s="6" t="str">
        <f>IF(Table1[[#This Row],[seagrass.mn.ssp245.2050]]="","",(Table1[[#This Row],[seagrass.sd.ssp245.2050]]/Table1[[#This Row],[seagrass.mn.ssp245.2050]])^-1)</f>
        <v/>
      </c>
      <c r="AM560" s="6" t="str">
        <f>IF(Table1[[#This Row],[seagrass.weights.ssp245.2050]]="","",Table1[[#This Row],[seagrass.weights.ssp245.2050]]*Table1[[#This Row],[seagrass.mn.ssp245.2050]])</f>
        <v/>
      </c>
      <c r="AS560" s="5"/>
      <c r="AT560" s="8"/>
      <c r="AU560" s="8"/>
      <c r="AV560" s="7" t="e">
        <f t="shared" si="50"/>
        <v>#DIV/0!</v>
      </c>
      <c r="AX560" s="5"/>
      <c r="AY560" s="6"/>
      <c r="AZ560" s="6"/>
      <c r="BB560" s="5"/>
      <c r="BC560" s="8"/>
      <c r="BD560" s="8"/>
      <c r="BE560" s="5"/>
      <c r="BF560" s="5"/>
      <c r="BG560" s="6"/>
      <c r="BH560" s="6"/>
      <c r="BI560" s="7" t="e">
        <f t="shared" si="51"/>
        <v>#DIV/0!</v>
      </c>
      <c r="BK560" s="5"/>
      <c r="BL560" s="6"/>
      <c r="BM560" s="6"/>
      <c r="BO560" s="5"/>
      <c r="BP560" s="6"/>
      <c r="BQ560" s="6"/>
      <c r="BR560" s="5"/>
      <c r="BS560" s="5"/>
      <c r="BT560" s="6"/>
      <c r="BU560" s="6"/>
      <c r="BV560" s="7" t="e">
        <f t="shared" si="52"/>
        <v>#DIV/0!</v>
      </c>
      <c r="BX560" s="5"/>
      <c r="BY560" s="8"/>
      <c r="BZ560" s="8"/>
      <c r="CA560" s="5"/>
      <c r="CB560" s="5"/>
      <c r="CC560" s="8"/>
      <c r="CD560" s="8"/>
      <c r="CE560" s="5"/>
      <c r="CF560" s="5"/>
      <c r="CG560" s="12"/>
      <c r="CH560" s="17"/>
      <c r="CI560" s="9" t="e">
        <f t="shared" si="53"/>
        <v>#DIV/0!</v>
      </c>
      <c r="CJ560" s="5"/>
      <c r="CL560" s="5"/>
      <c r="CM560" s="5"/>
      <c r="CP560" s="5"/>
      <c r="CT560" s="5"/>
    </row>
    <row r="561" spans="1:98" x14ac:dyDescent="0.25">
      <c r="A561" s="5" t="s">
        <v>604</v>
      </c>
      <c r="B561" s="5">
        <v>47.58934</v>
      </c>
      <c r="C561" s="5">
        <v>-13.821102</v>
      </c>
      <c r="D561" s="5">
        <v>900000</v>
      </c>
      <c r="E561" s="5">
        <v>1</v>
      </c>
      <c r="G561" s="5">
        <v>0</v>
      </c>
      <c r="I561" s="5">
        <v>0</v>
      </c>
      <c r="L561" s="6" t="str">
        <f>IF(Table1[[#This Row],[seagrass.mn.ssp126.2050]]="","",(Table1[[#This Row],[seagrass.sd.ssp126.2050]]/Table1[[#This Row],[seagrass.mn.ssp126.2050]])^-1)</f>
        <v/>
      </c>
      <c r="M561" s="6" t="str">
        <f>IF(Table1[[#This Row],[seagrass.weights.ssp126.2050]]="","",Table1[[#This Row],[seagrass.weights.ssp126.2050]]*Table1[[#This Row],[seagrass.mn.ssp126.2050]])</f>
        <v/>
      </c>
      <c r="N561" s="5">
        <v>0.36030336607472713</v>
      </c>
      <c r="O561" s="5">
        <v>4.6710668216072497E-2</v>
      </c>
      <c r="P561" s="6">
        <f>IF(Table1[[#This Row],[corals.mn.ssp126.2050]]="","",(Table1[[#This Row],[corals.sd.ssp126.2050]]/Table1[[#This Row],[corals.mn.ssp126.2050]])^-1)</f>
        <v>7.7135134185631644</v>
      </c>
      <c r="Q561" s="6">
        <f>IF(Table1[[#This Row],[coral.weights.ssp126.2050]]="","",Table1[[#This Row],[coral.weights.ssp126.2050]]*Table1[[#This Row],[corals.mn.ssp126.2050]])</f>
        <v>2.7792048489708838</v>
      </c>
      <c r="T561" s="6" t="str">
        <f>IF(Table1[[#This Row],[mangrove.mn.ssp126.2050]]="","",(Table1[[#This Row],[mangrove.sd.ssp126.2050]]/Table1[[#This Row],[mangrove.mn.ssp126.2050]])^-1)</f>
        <v/>
      </c>
      <c r="U561" s="6" t="str">
        <f>IF(Table1[[#This Row],[mangrove.weights.ssp126.2050]]="","",Table1[[#This Row],[mangrove.weights.ssp126.2050]]*Table1[[#This Row],[mangrove.mn.ssp126.2050]])</f>
        <v/>
      </c>
      <c r="V561" s="7">
        <f t="shared" si="48"/>
        <v>0.36030336607472713</v>
      </c>
      <c r="Y561" s="6" t="str">
        <f>IF(Table1[[#This Row],[seagrass.mn.ssp126.2100]]="", "", (Table1[[#This Row],[seagrass.sd.ssp126.2100]]/Table1[[#This Row],[seagrass.mn.ssp126.2100]])^-1)</f>
        <v/>
      </c>
      <c r="Z561" s="6" t="str">
        <f>IF(Table1[[#This Row],[seagrass.weights.ssp126.2100]]="","", Table1[[#This Row],[seagrass.weights.ssp126.2100]]*Table1[[#This Row],[seagrass.mn.ssp126.2100]])</f>
        <v/>
      </c>
      <c r="AA561" s="5">
        <v>0.35503004136972671</v>
      </c>
      <c r="AB561" s="5">
        <v>4.7794413781707942E-2</v>
      </c>
      <c r="AC561" s="6">
        <f>IF(Table1[[#This Row],[corals.mn.ssp126.2100]]="","",(Table1[[#This Row],[corals.sd.ssp126.2100]]/Table1[[#This Row],[corals.mn.ssp126.2100]])^-1)</f>
        <v>7.4282748396341898</v>
      </c>
      <c r="AD561" s="6">
        <f>IF( Table1[[#This Row],[Coral.weights.ssp126.2100]]="","", Table1[[#This Row],[Coral.weights.ssp126.2100]]*Table1[[#This Row],[corals.mn.ssp126.2100]])</f>
        <v>2.6372607236210266</v>
      </c>
      <c r="AG561" s="8" t="str">
        <f>IF(Table1[[#This Row],[mangrove.mn.ssp126.2100]]="","",(Table1[[#This Row],[mangrove.sd.ssp126.2100]]/Table1[[#This Row],[mangrove.mn.ssp126.2100]])^-1)</f>
        <v/>
      </c>
      <c r="AH561" s="6" t="str">
        <f>IF(Table1[[#This Row],[mangrove.weights.ssp126.2100]]="","",Table1[[#This Row],[mangrove.weights.ssp126.2100]]*Table1[[#This Row],[mangrove.mn.ssp126.2100]])</f>
        <v/>
      </c>
      <c r="AI561" s="7">
        <f t="shared" si="49"/>
        <v>0.35503004136972671</v>
      </c>
      <c r="AL561" s="6" t="str">
        <f>IF(Table1[[#This Row],[seagrass.mn.ssp245.2050]]="","",(Table1[[#This Row],[seagrass.sd.ssp245.2050]]/Table1[[#This Row],[seagrass.mn.ssp245.2050]])^-1)</f>
        <v/>
      </c>
      <c r="AM561" s="6" t="str">
        <f>IF(Table1[[#This Row],[seagrass.weights.ssp245.2050]]="","",Table1[[#This Row],[seagrass.weights.ssp245.2050]]*Table1[[#This Row],[seagrass.mn.ssp245.2050]])</f>
        <v/>
      </c>
      <c r="AN561" s="5">
        <v>0.31981609467341088</v>
      </c>
      <c r="AO561" s="5">
        <v>3.2089020152382977E-2</v>
      </c>
      <c r="AP561" s="6">
        <f>(Table1[[#This Row],[corals.sd.ssp245.2050]]/Table1[[#This Row],[corals.mn.ssp245.2050]])^-1</f>
        <v>9.9665272780122844</v>
      </c>
      <c r="AQ561" s="6">
        <f>Table1[[#This Row],[coral.weights.ssp245.2050]]*Table1[[#This Row],[corals.mn.ssp245.2050]]</f>
        <v>3.1874558315099089</v>
      </c>
      <c r="AS561" s="5"/>
      <c r="AT561" s="8"/>
      <c r="AU561" s="8"/>
      <c r="AV561" s="7">
        <f t="shared" si="50"/>
        <v>0.31981609467341088</v>
      </c>
      <c r="AX561" s="5"/>
      <c r="AY561" s="6"/>
      <c r="AZ561" s="6"/>
      <c r="BA561" s="5">
        <v>0.29919904424111032</v>
      </c>
      <c r="BB561" s="5">
        <v>1.3166434407876119E-2</v>
      </c>
      <c r="BC561" s="8">
        <f>(Table1[[#This Row],[corals.sd.ssp245.2100]]/Table1[[#This Row],[corals.mn.ssp245.2100]])^-1</f>
        <v>22.724378899585023</v>
      </c>
      <c r="BD561" s="8">
        <f>Table1[[#This Row],[corals.weights.ssp245.2100]]*Table1[[#This Row],[corals.mn.ssp245.2100]]</f>
        <v>6.7991124477286933</v>
      </c>
      <c r="BE561" s="5"/>
      <c r="BF561" s="5"/>
      <c r="BG561" s="6"/>
      <c r="BH561" s="6"/>
      <c r="BI561" s="7">
        <f t="shared" si="51"/>
        <v>0.29919904424111032</v>
      </c>
      <c r="BK561" s="5"/>
      <c r="BL561" s="6"/>
      <c r="BM561" s="6"/>
      <c r="BN561" s="5">
        <v>0.26288520930872777</v>
      </c>
      <c r="BO561" s="5">
        <f>NonZeroMin!$C$17</f>
        <v>8.8537505761509139E-4</v>
      </c>
      <c r="BP561" s="6">
        <f>(Table1[[#This Row],[corals.sd.ssp370.2050]]/Table1[[#This Row],[corals.mn.ssp370.2050]])^-1</f>
        <v>296.91960152667264</v>
      </c>
      <c r="BQ561" s="6">
        <f>Table1[[#This Row],[corals.weights.ssp370.2050]]*Table1[[#This Row],[corals.mn.ssp370.2050]]</f>
        <v>78.055771595203382</v>
      </c>
      <c r="BR561" s="5"/>
      <c r="BS561" s="5"/>
      <c r="BT561" s="6"/>
      <c r="BU561" s="6"/>
      <c r="BV561" s="7">
        <f t="shared" si="52"/>
        <v>0.26288520930872777</v>
      </c>
      <c r="BX561" s="5"/>
      <c r="BY561" s="8"/>
      <c r="BZ561" s="8"/>
      <c r="CA561" s="5">
        <v>0.26285294304654211</v>
      </c>
      <c r="CB561" s="5">
        <v>4.2055073401056024E-3</v>
      </c>
      <c r="CC561" s="8">
        <f>(Table1[[#This Row],[corals.sd.ssp370.2100]]/Table1[[#This Row],[corals.mn.ssp370.2100]])^-1</f>
        <v>62.502076869503632</v>
      </c>
      <c r="CD561" s="8">
        <f>Table1[[#This Row],[corals.weights.ssp370.2100]]*Table1[[#This Row],[corals.mn.ssp370.2100]]</f>
        <v>16.428854851670234</v>
      </c>
      <c r="CE561" s="5"/>
      <c r="CF561" s="5"/>
      <c r="CG561" s="12"/>
      <c r="CH561" s="17"/>
      <c r="CI561" s="9">
        <f t="shared" si="53"/>
        <v>0.26285294304654211</v>
      </c>
      <c r="CJ561" s="5"/>
      <c r="CL561" s="5"/>
      <c r="CM561" s="5"/>
      <c r="CP561" s="5"/>
      <c r="CT561" s="5"/>
    </row>
    <row r="562" spans="1:98" x14ac:dyDescent="0.25">
      <c r="A562" s="5" t="s">
        <v>605</v>
      </c>
      <c r="B562" s="5">
        <v>47.83934</v>
      </c>
      <c r="C562" s="5">
        <v>-13.821102</v>
      </c>
      <c r="D562" s="5">
        <v>7300000</v>
      </c>
      <c r="E562" s="5">
        <v>1</v>
      </c>
      <c r="F562" s="5">
        <v>4960000</v>
      </c>
      <c r="G562" s="5">
        <v>1</v>
      </c>
      <c r="H562" s="5">
        <v>10740000</v>
      </c>
      <c r="I562" s="5">
        <v>1</v>
      </c>
      <c r="J562" s="5">
        <v>0.5067220001829944</v>
      </c>
      <c r="K562" s="5">
        <v>3.7768747392335413E-2</v>
      </c>
      <c r="L562" s="6">
        <f>IF(Table1[[#This Row],[seagrass.mn.ssp126.2050]]="","",(Table1[[#This Row],[seagrass.sd.ssp126.2050]]/Table1[[#This Row],[seagrass.mn.ssp126.2050]])^-1)</f>
        <v>13.416436476413985</v>
      </c>
      <c r="M562" s="6">
        <f>IF(Table1[[#This Row],[seagrass.weights.ssp126.2050]]="","",Table1[[#This Row],[seagrass.weights.ssp126.2050]]*Table1[[#This Row],[seagrass.mn.ssp126.2050]])</f>
        <v>6.7984035266565801</v>
      </c>
      <c r="N562" s="5">
        <v>0.55055217708787496</v>
      </c>
      <c r="O562" s="5">
        <v>3.508185936999153E-2</v>
      </c>
      <c r="P562" s="6">
        <f>IF(Table1[[#This Row],[corals.mn.ssp126.2050]]="","",(Table1[[#This Row],[corals.sd.ssp126.2050]]/Table1[[#This Row],[corals.mn.ssp126.2050]])^-1)</f>
        <v>15.693357962628644</v>
      </c>
      <c r="Q562" s="6">
        <f>IF(Table1[[#This Row],[coral.weights.ssp126.2050]]="","",Table1[[#This Row],[coral.weights.ssp126.2050]]*Table1[[#This Row],[corals.mn.ssp126.2050]])</f>
        <v>8.6400123921445378</v>
      </c>
      <c r="R562" s="5">
        <v>0.54744102121990679</v>
      </c>
      <c r="S562" s="5">
        <v>0.1156735301965654</v>
      </c>
      <c r="T562" s="6">
        <f>IF(Table1[[#This Row],[mangrove.mn.ssp126.2050]]="","",(Table1[[#This Row],[mangrove.sd.ssp126.2050]]/Table1[[#This Row],[mangrove.mn.ssp126.2050]])^-1)</f>
        <v>4.7326386623597791</v>
      </c>
      <c r="U562" s="6">
        <f>IF(Table1[[#This Row],[mangrove.weights.ssp126.2050]]="","",Table1[[#This Row],[mangrove.weights.ssp126.2050]]*Table1[[#This Row],[mangrove.mn.ssp126.2050]])</f>
        <v>2.5908405423870513</v>
      </c>
      <c r="V562" s="7">
        <f t="shared" si="48"/>
        <v>0.53274114207944023</v>
      </c>
      <c r="W562" s="5">
        <v>0.50470229498161712</v>
      </c>
      <c r="X562" s="5">
        <v>3.6805039522382482E-2</v>
      </c>
      <c r="Y562" s="6">
        <f>IF(Table1[[#This Row],[seagrass.mn.ssp126.2100]]="", "", (Table1[[#This Row],[seagrass.sd.ssp126.2100]]/Table1[[#This Row],[seagrass.mn.ssp126.2100]])^-1)</f>
        <v>13.712858389261864</v>
      </c>
      <c r="Z562" s="6">
        <f>IF(Table1[[#This Row],[seagrass.weights.ssp126.2100]]="","", Table1[[#This Row],[seagrass.weights.ssp126.2100]]*Table1[[#This Row],[seagrass.mn.ssp126.2100]])</f>
        <v>6.920911099818384</v>
      </c>
      <c r="AA562" s="5">
        <v>0.54734610159282548</v>
      </c>
      <c r="AB562" s="5">
        <v>3.7687262476579123E-2</v>
      </c>
      <c r="AC562" s="6">
        <f>IF(Table1[[#This Row],[corals.mn.ssp126.2100]]="","",(Table1[[#This Row],[corals.sd.ssp126.2100]]/Table1[[#This Row],[corals.mn.ssp126.2100]])^-1)</f>
        <v>14.523371177011745</v>
      </c>
      <c r="AD562" s="6">
        <f>IF( Table1[[#This Row],[Coral.weights.ssp126.2100]]="","", Table1[[#This Row],[Coral.weights.ssp126.2100]]*Table1[[#This Row],[corals.mn.ssp126.2100]])</f>
        <v>7.9493105957229844</v>
      </c>
      <c r="AE562" s="5">
        <v>0.53684466580005563</v>
      </c>
      <c r="AF562" s="5">
        <v>9.9732493539885114E-2</v>
      </c>
      <c r="AG562" s="8">
        <f>IF(Table1[[#This Row],[mangrove.mn.ssp126.2100]]="","",(Table1[[#This Row],[mangrove.sd.ssp126.2100]]/Table1[[#This Row],[mangrove.mn.ssp126.2100]])^-1)</f>
        <v>5.3828461191072119</v>
      </c>
      <c r="AH562" s="6">
        <f>IF(Table1[[#This Row],[mangrove.weights.ssp126.2100]]="","",Table1[[#This Row],[mangrove.weights.ssp126.2100]]*Table1[[#This Row],[mangrove.mn.ssp126.2100]])</f>
        <v>2.8897522258652377</v>
      </c>
      <c r="AI562" s="7">
        <f t="shared" si="49"/>
        <v>0.52827073794683443</v>
      </c>
      <c r="AJ562" s="5">
        <v>0.47385287228199552</v>
      </c>
      <c r="AK562" s="5">
        <v>2.569184643614212E-2</v>
      </c>
      <c r="AL562" s="6">
        <f>IF(Table1[[#This Row],[seagrass.mn.ssp245.2050]]="","",(Table1[[#This Row],[seagrass.sd.ssp245.2050]]/Table1[[#This Row],[seagrass.mn.ssp245.2050]])^-1)</f>
        <v>18.443706389876318</v>
      </c>
      <c r="AM562" s="6">
        <f>IF(Table1[[#This Row],[seagrass.weights.ssp245.2050]]="","",Table1[[#This Row],[seagrass.weights.ssp245.2050]]*Table1[[#This Row],[seagrass.mn.ssp245.2050]])</f>
        <v>8.7396032483686881</v>
      </c>
      <c r="AN562" s="5">
        <v>0.50942997535916879</v>
      </c>
      <c r="AO562" s="5">
        <v>2.3073716029387001E-2</v>
      </c>
      <c r="AP562" s="6">
        <f>(Table1[[#This Row],[corals.sd.ssp245.2050]]/Table1[[#This Row],[corals.mn.ssp245.2050]])^-1</f>
        <v>22.078367208400753</v>
      </c>
      <c r="AQ562" s="6">
        <f>Table1[[#This Row],[coral.weights.ssp245.2050]]*Table1[[#This Row],[corals.mn.ssp245.2050]]</f>
        <v>11.247382062946276</v>
      </c>
      <c r="AR562" s="5">
        <v>0.47636924797994928</v>
      </c>
      <c r="AS562" s="5">
        <v>9.1276300864530424E-2</v>
      </c>
      <c r="AT562" s="8">
        <f>(Table1[[#This Row],[mangrove.sd.ssp245.2050]]/Table1[[#This Row],[mangrove.mn.ssp245.2050]])^-1</f>
        <v>5.2189806496098301</v>
      </c>
      <c r="AU562" s="8">
        <f>Table1[[#This Row],[mangrove.mn.ssp245.2050]]*Table1[[#This Row],[mangrove.weights.ssp245.2050]]</f>
        <v>2.4861618872765421</v>
      </c>
      <c r="AV562" s="7">
        <f t="shared" si="50"/>
        <v>0.49131240125777592</v>
      </c>
      <c r="AW562" s="5">
        <v>0.44854994495317019</v>
      </c>
      <c r="AX562" s="5">
        <v>2.5486274414668431E-2</v>
      </c>
      <c r="AY562" s="6">
        <f>(Table1[[#This Row],[seagrass.sd.ssp245.2100]]/Table1[[#This Row],[seagrass.mn.ssp245.2100]])^-1</f>
        <v>17.599667085708322</v>
      </c>
      <c r="AZ562" s="6">
        <f>Table1[[#This Row],[seagrass.weights.ssp245.2100]]*Table1[[#This Row],[seagrass.mn.ssp245.2100]]</f>
        <v>7.894329702488589</v>
      </c>
      <c r="BA562" s="5">
        <v>0.48615750382958139</v>
      </c>
      <c r="BB562" s="5">
        <v>2.4001626884581639E-2</v>
      </c>
      <c r="BC562" s="8">
        <f>(Table1[[#This Row],[corals.sd.ssp245.2100]]/Table1[[#This Row],[corals.mn.ssp245.2100]])^-1</f>
        <v>20.255189623911839</v>
      </c>
      <c r="BD562" s="8">
        <f>Table1[[#This Row],[corals.weights.ssp245.2100]]*Table1[[#This Row],[corals.mn.ssp245.2100]]</f>
        <v>9.8472124271558172</v>
      </c>
      <c r="BE562" s="5">
        <v>0.47519342064207659</v>
      </c>
      <c r="BF562" s="5">
        <v>8.7100252254810606E-2</v>
      </c>
      <c r="BG562" s="6">
        <f>(Table1[[#This Row],[mangrove.sd.ssp245.2100]]/Table1[[#This Row],[mangrove.mn.ssp245.2100]])^-1</f>
        <v>5.4557065948776433</v>
      </c>
      <c r="BH562" s="6">
        <f>Table1[[#This Row],[mangrove.weights.ssp245.2100]]*Table1[[#This Row],[mangrove.mn.ssp245.2100]]</f>
        <v>2.5925158788394431</v>
      </c>
      <c r="BI562" s="7">
        <f t="shared" si="51"/>
        <v>0.46949419395734704</v>
      </c>
      <c r="BJ562" s="5">
        <v>0.52808249129492557</v>
      </c>
      <c r="BK562" s="5">
        <v>1.523290436075472E-2</v>
      </c>
      <c r="BL562" s="6">
        <f>(Table1[[#This Row],[seagrass.sd.ssp370.2050]]/Table1[[#This Row],[seagrass.mn.ssp370.2050]])^-1</f>
        <v>34.667222926669872</v>
      </c>
      <c r="BM562" s="6">
        <f>Table1[[#This Row],[seagrass.mn.ssp370.2050]]*Table1[[#This Row],[seagrass.weights.ssp370.2050]]</f>
        <v>18.307153449392388</v>
      </c>
      <c r="BN562" s="5">
        <v>0.53979524485616959</v>
      </c>
      <c r="BO562" s="5">
        <v>1.270110228766811E-2</v>
      </c>
      <c r="BP562" s="6">
        <f>(Table1[[#This Row],[corals.sd.ssp370.2050]]/Table1[[#This Row],[corals.mn.ssp370.2050]])^-1</f>
        <v>42.499873840105465</v>
      </c>
      <c r="BQ562" s="6">
        <f>Table1[[#This Row],[corals.weights.ssp370.2050]]*Table1[[#This Row],[corals.mn.ssp370.2050]]</f>
        <v>22.941229805876045</v>
      </c>
      <c r="BR562" s="5">
        <v>0.47567169280689392</v>
      </c>
      <c r="BS562" s="5">
        <v>0.1012444626988289</v>
      </c>
      <c r="BT562" s="6">
        <f>(Table1[[#This Row],[mangrove.sd.ssp370.2050]]/Table1[[#This Row],[mangrove.mn.ssp370.2050]])^-1</f>
        <v>4.6982489721128822</v>
      </c>
      <c r="BU562" s="6">
        <f>Table1[[#This Row],[mangrove.weights.ssp370.2050]]*Table1[[#This Row],[mangrove.mn.ssp370.2050]]</f>
        <v>2.2348240417931842</v>
      </c>
      <c r="BV562" s="7">
        <f t="shared" si="52"/>
        <v>0.53115523918695118</v>
      </c>
      <c r="BW562" s="5">
        <v>0.52808249129492557</v>
      </c>
      <c r="BX562" s="5">
        <v>1.523290436075472E-2</v>
      </c>
      <c r="BY562" s="8">
        <f>(Table1[[#This Row],[seagrass.sd.ssp370.2100]]/Table1[[#This Row],[seagrass.mn.ssp370.2100]])^-1</f>
        <v>34.667222926669872</v>
      </c>
      <c r="BZ562" s="8">
        <f>Table1[[#This Row],[seagrass.imp.ssp370.2100]]*Table1[[#This Row],[seagrass.mn.ssp370.2100]]</f>
        <v>18.307153449392388</v>
      </c>
      <c r="CA562" s="5">
        <v>0.53979524485616959</v>
      </c>
      <c r="CB562" s="5">
        <v>1.270110228766811E-2</v>
      </c>
      <c r="CC562" s="8">
        <f>(Table1[[#This Row],[corals.sd.ssp370.2100]]/Table1[[#This Row],[corals.mn.ssp370.2100]])^-1</f>
        <v>42.499873840105465</v>
      </c>
      <c r="CD562" s="8">
        <f>Table1[[#This Row],[corals.weights.ssp370.2100]]*Table1[[#This Row],[corals.mn.ssp370.2100]]</f>
        <v>22.941229805876045</v>
      </c>
      <c r="CE562" s="5">
        <v>0.48300846521231222</v>
      </c>
      <c r="CF562" s="5">
        <v>9.6421742475315611E-2</v>
      </c>
      <c r="CG562" s="12">
        <f>(Table1[[#This Row],[mangrove.sd.ssp370.2100]]/Table1[[#This Row],[mangrove.mn.ssp370.2100]])^-1</f>
        <v>5.0093314309888619</v>
      </c>
      <c r="CH562" s="17">
        <f>Table1[[#This Row],[mangrove.weights.ssp370.2100]]*Table1[[#This Row],[mangrove.mn.ssp370.2100]]</f>
        <v>2.4195494862217259</v>
      </c>
      <c r="CI562" s="9">
        <f t="shared" si="53"/>
        <v>0.53139244062056035</v>
      </c>
      <c r="CJ562" s="5"/>
      <c r="CL562" s="5"/>
      <c r="CM562" s="5"/>
      <c r="CP562" s="5"/>
      <c r="CT562" s="5"/>
    </row>
    <row r="563" spans="1:98" x14ac:dyDescent="0.25">
      <c r="A563" s="5" t="s">
        <v>606</v>
      </c>
      <c r="B563" s="5">
        <v>48.08934</v>
      </c>
      <c r="C563" s="5">
        <v>-13.821102</v>
      </c>
      <c r="D563" s="5">
        <v>1900000</v>
      </c>
      <c r="E563" s="5">
        <v>1</v>
      </c>
      <c r="F563" s="5">
        <v>14800000</v>
      </c>
      <c r="G563" s="5">
        <v>1</v>
      </c>
      <c r="H563" s="5">
        <v>16090000</v>
      </c>
      <c r="I563" s="5">
        <v>1</v>
      </c>
      <c r="J563" s="5">
        <v>0.57991496978152179</v>
      </c>
      <c r="K563" s="5">
        <v>2.2815677740790141E-2</v>
      </c>
      <c r="L563" s="6">
        <f>IF(Table1[[#This Row],[seagrass.mn.ssp126.2050]]="","",(Table1[[#This Row],[seagrass.sd.ssp126.2050]]/Table1[[#This Row],[seagrass.mn.ssp126.2050]])^-1)</f>
        <v>25.417389584914364</v>
      </c>
      <c r="M563" s="6">
        <f>IF(Table1[[#This Row],[seagrass.weights.ssp126.2050]]="","",Table1[[#This Row],[seagrass.weights.ssp126.2050]]*Table1[[#This Row],[seagrass.mn.ssp126.2050]])</f>
        <v>14.73992471306078</v>
      </c>
      <c r="N563" s="5">
        <v>0.42735163712494251</v>
      </c>
      <c r="O563" s="5">
        <v>6.0957477764778563E-2</v>
      </c>
      <c r="P563" s="6">
        <f>IF(Table1[[#This Row],[corals.mn.ssp126.2050]]="","",(Table1[[#This Row],[corals.sd.ssp126.2050]]/Table1[[#This Row],[corals.mn.ssp126.2050]])^-1)</f>
        <v>7.0106515688526034</v>
      </c>
      <c r="Q563" s="6">
        <f>IF(Table1[[#This Row],[coral.weights.ssp126.2050]]="","",Table1[[#This Row],[coral.weights.ssp126.2050]]*Table1[[#This Row],[corals.mn.ssp126.2050]])</f>
        <v>2.9960134252617068</v>
      </c>
      <c r="R563" s="5">
        <v>0.55740468271789945</v>
      </c>
      <c r="S563" s="5">
        <v>0.14935530931515401</v>
      </c>
      <c r="T563" s="6">
        <f>IF(Table1[[#This Row],[mangrove.mn.ssp126.2050]]="","",(Table1[[#This Row],[mangrove.sd.ssp126.2050]]/Table1[[#This Row],[mangrove.mn.ssp126.2050]])^-1)</f>
        <v>3.7320714293572395</v>
      </c>
      <c r="U563" s="6">
        <f>IF(Table1[[#This Row],[mangrove.weights.ssp126.2050]]="","",Table1[[#This Row],[mangrove.weights.ssp126.2050]]*Table1[[#This Row],[mangrove.mn.ssp126.2050]])</f>
        <v>2.0802740909614097</v>
      </c>
      <c r="V563" s="7">
        <f t="shared" si="48"/>
        <v>0.54801301250737966</v>
      </c>
      <c r="W563" s="5">
        <v>0.57547149567286049</v>
      </c>
      <c r="X563" s="5">
        <v>2.0521377235710299E-2</v>
      </c>
      <c r="Y563" s="6">
        <f>IF(Table1[[#This Row],[seagrass.mn.ssp126.2100]]="", "", (Table1[[#This Row],[seagrass.sd.ssp126.2100]]/Table1[[#This Row],[seagrass.mn.ssp126.2100]])^-1)</f>
        <v>28.04253774310299</v>
      </c>
      <c r="Z563" s="6">
        <f>IF(Table1[[#This Row],[seagrass.weights.ssp126.2100]]="","", Table1[[#This Row],[seagrass.weights.ssp126.2100]]*Table1[[#This Row],[seagrass.mn.ssp126.2100]])</f>
        <v>16.137681137486119</v>
      </c>
      <c r="AA563" s="5">
        <v>0.41345589107294578</v>
      </c>
      <c r="AB563" s="5">
        <v>4.7886974801504147E-2</v>
      </c>
      <c r="AC563" s="6">
        <f>IF(Table1[[#This Row],[corals.mn.ssp126.2100]]="","",(Table1[[#This Row],[corals.sd.ssp126.2100]]/Table1[[#This Row],[corals.mn.ssp126.2100]])^-1)</f>
        <v>8.6339947926708245</v>
      </c>
      <c r="AD563" s="6">
        <f>IF( Table1[[#This Row],[Coral.weights.ssp126.2100]]="","", Table1[[#This Row],[Coral.weights.ssp126.2100]]*Table1[[#This Row],[corals.mn.ssp126.2100]])</f>
        <v>3.5697760105228893</v>
      </c>
      <c r="AE563" s="5">
        <v>0.54769531449106823</v>
      </c>
      <c r="AF563" s="5">
        <v>0.1324566024364463</v>
      </c>
      <c r="AG563" s="8">
        <f>IF(Table1[[#This Row],[mangrove.mn.ssp126.2100]]="","",(Table1[[#This Row],[mangrove.sd.ssp126.2100]]/Table1[[#This Row],[mangrove.mn.ssp126.2100]])^-1)</f>
        <v>4.134903843346402</v>
      </c>
      <c r="AH563" s="6">
        <f>IF(Table1[[#This Row],[mangrove.weights.ssp126.2100]]="","",Table1[[#This Row],[mangrove.weights.ssp126.2100]]*Table1[[#This Row],[mangrove.mn.ssp126.2100]])</f>
        <v>2.2646674608719346</v>
      </c>
      <c r="AI563" s="7">
        <f t="shared" si="49"/>
        <v>0.53838155571809854</v>
      </c>
      <c r="AJ563" s="5">
        <v>0.63258486852357088</v>
      </c>
      <c r="AK563" s="5">
        <v>3.68407190840852E-3</v>
      </c>
      <c r="AL563" s="6">
        <f>IF(Table1[[#This Row],[seagrass.mn.ssp245.2050]]="","",(Table1[[#This Row],[seagrass.sd.ssp245.2050]]/Table1[[#This Row],[seagrass.mn.ssp245.2050]])^-1)</f>
        <v>171.70806766278369</v>
      </c>
      <c r="AM563" s="6">
        <f>IF(Table1[[#This Row],[seagrass.weights.ssp245.2050]]="","",Table1[[#This Row],[seagrass.weights.ssp245.2050]]*Table1[[#This Row],[seagrass.mn.ssp245.2050]])</f>
        <v>108.61992540689843</v>
      </c>
      <c r="AN563" s="5">
        <v>0.61815734658242438</v>
      </c>
      <c r="AO563" s="5">
        <v>9.8756541809918059E-3</v>
      </c>
      <c r="AP563" s="6">
        <f>(Table1[[#This Row],[corals.sd.ssp245.2050]]/Table1[[#This Row],[corals.mn.ssp245.2050]])^-1</f>
        <v>62.59406569462756</v>
      </c>
      <c r="AQ563" s="6">
        <f>Table1[[#This Row],[coral.weights.ssp245.2050]]*Table1[[#This Row],[corals.mn.ssp245.2050]]</f>
        <v>38.69298156159693</v>
      </c>
      <c r="AR563" s="5">
        <v>0.47552328317147419</v>
      </c>
      <c r="AS563" s="5">
        <v>0.118690431718423</v>
      </c>
      <c r="AT563" s="8">
        <f>(Table1[[#This Row],[mangrove.sd.ssp245.2050]]/Table1[[#This Row],[mangrove.mn.ssp245.2050]])^-1</f>
        <v>4.0064163242710995</v>
      </c>
      <c r="AU563" s="8">
        <f>Table1[[#This Row],[mangrove.mn.ssp245.2050]]*Table1[[#This Row],[mangrove.weights.ssp245.2050]]</f>
        <v>1.9051442442691828</v>
      </c>
      <c r="AV563" s="7">
        <f t="shared" si="50"/>
        <v>0.62615483755022927</v>
      </c>
      <c r="AW563" s="5">
        <v>0.63258486852357088</v>
      </c>
      <c r="AX563" s="5">
        <v>3.68407190840852E-3</v>
      </c>
      <c r="AY563" s="6">
        <f>(Table1[[#This Row],[seagrass.sd.ssp245.2100]]/Table1[[#This Row],[seagrass.mn.ssp245.2100]])^-1</f>
        <v>171.70806766278369</v>
      </c>
      <c r="AZ563" s="6">
        <f>Table1[[#This Row],[seagrass.weights.ssp245.2100]]*Table1[[#This Row],[seagrass.mn.ssp245.2100]]</f>
        <v>108.61992540689843</v>
      </c>
      <c r="BA563" s="5">
        <v>0.61815734658242438</v>
      </c>
      <c r="BB563" s="5">
        <v>9.8756541809918059E-3</v>
      </c>
      <c r="BC563" s="8">
        <f>(Table1[[#This Row],[corals.sd.ssp245.2100]]/Table1[[#This Row],[corals.mn.ssp245.2100]])^-1</f>
        <v>62.59406569462756</v>
      </c>
      <c r="BD563" s="8">
        <f>Table1[[#This Row],[corals.weights.ssp245.2100]]*Table1[[#This Row],[corals.mn.ssp245.2100]]</f>
        <v>38.69298156159693</v>
      </c>
      <c r="BE563" s="5">
        <v>0.47267994790788331</v>
      </c>
      <c r="BF563" s="5">
        <v>0.11696238828609171</v>
      </c>
      <c r="BG563" s="6">
        <f>(Table1[[#This Row],[mangrove.sd.ssp245.2100]]/Table1[[#This Row],[mangrove.mn.ssp245.2100]])^-1</f>
        <v>4.0412987015253252</v>
      </c>
      <c r="BH563" s="6">
        <f>Table1[[#This Row],[mangrove.weights.ssp245.2100]]*Table1[[#This Row],[mangrove.mn.ssp245.2100]]</f>
        <v>1.9102408597171872</v>
      </c>
      <c r="BI563" s="7">
        <f t="shared" si="51"/>
        <v>0.6260845811405169</v>
      </c>
      <c r="BJ563" s="5">
        <v>0.63519622868522441</v>
      </c>
      <c r="BK563" s="5">
        <v>2.4822579335554182E-3</v>
      </c>
      <c r="BL563" s="6">
        <f>(Table1[[#This Row],[seagrass.sd.ssp370.2050]]/Table1[[#This Row],[seagrass.mn.ssp370.2050]])^-1</f>
        <v>255.89453057983073</v>
      </c>
      <c r="BM563" s="6">
        <f>Table1[[#This Row],[seagrass.mn.ssp370.2050]]*Table1[[#This Row],[seagrass.weights.ssp370.2050]]</f>
        <v>162.54324076548431</v>
      </c>
      <c r="BN563" s="5">
        <v>0.62603835413386877</v>
      </c>
      <c r="BO563" s="5">
        <v>1.017242120240096E-2</v>
      </c>
      <c r="BP563" s="6">
        <f>(Table1[[#This Row],[corals.sd.ssp370.2050]]/Table1[[#This Row],[corals.mn.ssp370.2050]])^-1</f>
        <v>61.542708631265413</v>
      </c>
      <c r="BQ563" s="6">
        <f>Table1[[#This Row],[corals.weights.ssp370.2050]]*Table1[[#This Row],[corals.mn.ssp370.2050]]</f>
        <v>38.528096020457639</v>
      </c>
      <c r="BR563" s="5">
        <v>0.46507394460782592</v>
      </c>
      <c r="BS563" s="5">
        <v>0.1381884046159651</v>
      </c>
      <c r="BT563" s="6">
        <f>(Table1[[#This Row],[mangrove.sd.ssp370.2050]]/Table1[[#This Row],[mangrove.mn.ssp370.2050]])^-1</f>
        <v>3.3655062875955313</v>
      </c>
      <c r="BU563" s="6">
        <f>Table1[[#This Row],[mangrove.weights.ssp370.2050]]*Table1[[#This Row],[mangrove.mn.ssp370.2050]]</f>
        <v>1.5652092847744941</v>
      </c>
      <c r="BV563" s="7">
        <f t="shared" si="52"/>
        <v>0.63165465044794278</v>
      </c>
      <c r="BW563" s="5">
        <v>0.63519622868522441</v>
      </c>
      <c r="BX563" s="5">
        <v>2.4822579335554182E-3</v>
      </c>
      <c r="BY563" s="8">
        <f>(Table1[[#This Row],[seagrass.sd.ssp370.2100]]/Table1[[#This Row],[seagrass.mn.ssp370.2100]])^-1</f>
        <v>255.89453057983073</v>
      </c>
      <c r="BZ563" s="8">
        <f>Table1[[#This Row],[seagrass.imp.ssp370.2100]]*Table1[[#This Row],[seagrass.mn.ssp370.2100]]</f>
        <v>162.54324076548431</v>
      </c>
      <c r="CA563" s="5">
        <v>0.62603835413386877</v>
      </c>
      <c r="CB563" s="5">
        <v>1.017242120240096E-2</v>
      </c>
      <c r="CC563" s="8">
        <f>(Table1[[#This Row],[corals.sd.ssp370.2100]]/Table1[[#This Row],[corals.mn.ssp370.2100]])^-1</f>
        <v>61.542708631265413</v>
      </c>
      <c r="CD563" s="8">
        <f>Table1[[#This Row],[corals.weights.ssp370.2100]]*Table1[[#This Row],[corals.mn.ssp370.2100]]</f>
        <v>38.528096020457639</v>
      </c>
      <c r="CE563" s="5">
        <v>0.4705717688972465</v>
      </c>
      <c r="CF563" s="5">
        <v>0.13480500173970739</v>
      </c>
      <c r="CG563" s="12">
        <f>(Table1[[#This Row],[mangrove.sd.ssp370.2100]]/Table1[[#This Row],[mangrove.mn.ssp370.2100]])^-1</f>
        <v>3.4907589690615874</v>
      </c>
      <c r="CH563" s="17">
        <f>Table1[[#This Row],[mangrove.weights.ssp370.2100]]*Table1[[#This Row],[mangrove.mn.ssp370.2100]]</f>
        <v>1.6426526228652398</v>
      </c>
      <c r="CI563" s="9">
        <f t="shared" si="53"/>
        <v>0.63164943712704891</v>
      </c>
      <c r="CJ563" s="5"/>
      <c r="CL563" s="5"/>
      <c r="CM563" s="5"/>
      <c r="CP563" s="5"/>
      <c r="CT563" s="5"/>
    </row>
    <row r="564" spans="1:98" x14ac:dyDescent="0.25">
      <c r="A564" s="5" t="s">
        <v>607</v>
      </c>
      <c r="B564" s="5">
        <v>48.33934</v>
      </c>
      <c r="C564" s="5">
        <v>-13.821102</v>
      </c>
      <c r="D564" s="5">
        <v>3880000</v>
      </c>
      <c r="E564" s="5">
        <v>1</v>
      </c>
      <c r="F564" s="5">
        <v>60890000</v>
      </c>
      <c r="G564" s="5">
        <v>1</v>
      </c>
      <c r="H564" s="5">
        <v>32750000</v>
      </c>
      <c r="I564" s="5">
        <v>1</v>
      </c>
      <c r="J564" s="5">
        <v>0.74917037188622237</v>
      </c>
      <c r="K564" s="28">
        <f>NonZeroMin!$C$2</f>
        <v>9.6277348665939669E-4</v>
      </c>
      <c r="L564" s="6">
        <f>IF(Table1[[#This Row],[seagrass.mn.ssp126.2050]]="","",(Table1[[#This Row],[seagrass.sd.ssp126.2050]]/Table1[[#This Row],[seagrass.mn.ssp126.2050]])^-1)</f>
        <v>778.13772633651547</v>
      </c>
      <c r="M564" s="6">
        <f>IF(Table1[[#This Row],[seagrass.weights.ssp126.2050]]="","",Table1[[#This Row],[seagrass.weights.ssp126.2050]]*Table1[[#This Row],[seagrass.mn.ssp126.2050]])</f>
        <v>582.95772981822688</v>
      </c>
      <c r="N564" s="5">
        <v>0.75287097800034553</v>
      </c>
      <c r="O564" s="5">
        <f>NonZeroMin!$C$3</f>
        <v>8.8608041434714289E-4</v>
      </c>
      <c r="P564" s="6">
        <f>IF(Table1[[#This Row],[corals.mn.ssp126.2050]]="","",(Table1[[#This Row],[corals.sd.ssp126.2050]]/Table1[[#This Row],[corals.mn.ssp126.2050]])^-1)</f>
        <v>849.66439367137468</v>
      </c>
      <c r="Q564" s="6">
        <f>IF(Table1[[#This Row],[coral.weights.ssp126.2050]]="","",Table1[[#This Row],[coral.weights.ssp126.2050]]*Table1[[#This Row],[corals.mn.ssp126.2050]])</f>
        <v>639.6876630354385</v>
      </c>
      <c r="R564" s="5">
        <v>0.58345377533230014</v>
      </c>
      <c r="S564" s="5">
        <v>0.20867164569601659</v>
      </c>
      <c r="T564" s="6">
        <f>IF(Table1[[#This Row],[mangrove.mn.ssp126.2050]]="","",(Table1[[#This Row],[mangrove.sd.ssp126.2050]]/Table1[[#This Row],[mangrove.mn.ssp126.2050]])^-1)</f>
        <v>2.7960376379177512</v>
      </c>
      <c r="U564" s="6">
        <f>IF(Table1[[#This Row],[mangrove.weights.ssp126.2050]]="","",Table1[[#This Row],[mangrove.weights.ssp126.2050]]*Table1[[#This Row],[mangrove.mn.ssp126.2050]])</f>
        <v>1.6313587158143188</v>
      </c>
      <c r="V564" s="7">
        <f t="shared" si="48"/>
        <v>0.75081450682922468</v>
      </c>
      <c r="W564" s="5">
        <v>0.74917037188622237</v>
      </c>
      <c r="X564" s="5">
        <f>NonZeroMin!$C$5</f>
        <v>9.4124857450742275E-4</v>
      </c>
      <c r="Y564" s="6">
        <f>IF(Table1[[#This Row],[seagrass.mn.ssp126.2100]]="", "", (Table1[[#This Row],[seagrass.sd.ssp126.2100]]/Table1[[#This Row],[seagrass.mn.ssp126.2100]])^-1)</f>
        <v>795.93254340733597</v>
      </c>
      <c r="Z564" s="6">
        <f>IF(Table1[[#This Row],[seagrass.weights.ssp126.2100]]="","", Table1[[#This Row],[seagrass.weights.ssp126.2100]]*Table1[[#This Row],[seagrass.mn.ssp126.2100]])</f>
        <v>596.28907954082069</v>
      </c>
      <c r="AA564" s="5">
        <v>0.75287097800034553</v>
      </c>
      <c r="AB564" s="5">
        <f>NonZeroMin!$C$6</f>
        <v>9.0900273914041208E-4</v>
      </c>
      <c r="AC564" s="6">
        <f>IF(Table1[[#This Row],[corals.mn.ssp126.2100]]="","",(Table1[[#This Row],[corals.sd.ssp126.2100]]/Table1[[#This Row],[corals.mn.ssp126.2100]])^-1)</f>
        <v>828.23840411337949</v>
      </c>
      <c r="AD564" s="6">
        <f>IF( Table1[[#This Row],[Coral.weights.ssp126.2100]]="","", Table1[[#This Row],[Coral.weights.ssp126.2100]]*Table1[[#This Row],[corals.mn.ssp126.2100]])</f>
        <v>623.55665732228545</v>
      </c>
      <c r="AE564" s="5">
        <v>0.5739477866120033</v>
      </c>
      <c r="AF564" s="5">
        <v>0.1825550499353969</v>
      </c>
      <c r="AG564" s="8">
        <f>IF(Table1[[#This Row],[mangrove.mn.ssp126.2100]]="","",(Table1[[#This Row],[mangrove.sd.ssp126.2100]]/Table1[[#This Row],[mangrove.mn.ssp126.2100]])^-1)</f>
        <v>3.1439710203312017</v>
      </c>
      <c r="AH564" s="6">
        <f>IF(Table1[[#This Row],[mangrove.weights.ssp126.2100]]="","",Table1[[#This Row],[mangrove.weights.ssp126.2100]]*Table1[[#This Row],[mangrove.mn.ssp126.2100]])</f>
        <v>1.8044752082913749</v>
      </c>
      <c r="AI564" s="7">
        <f t="shared" si="49"/>
        <v>0.75071530295233591</v>
      </c>
      <c r="AJ564" s="5">
        <v>0.74917037188622237</v>
      </c>
      <c r="AK564" s="5">
        <f>NonZeroMin!$C$9</f>
        <v>9.4246577305150765E-4</v>
      </c>
      <c r="AL564" s="6">
        <f>IF(Table1[[#This Row],[seagrass.mn.ssp245.2050]]="","",(Table1[[#This Row],[seagrass.sd.ssp245.2050]]/Table1[[#This Row],[seagrass.mn.ssp245.2050]])^-1)</f>
        <v>794.90459315096928</v>
      </c>
      <c r="AM564" s="6">
        <f>IF(Table1[[#This Row],[seagrass.weights.ssp245.2050]]="","",Table1[[#This Row],[seagrass.weights.ssp245.2050]]*Table1[[#This Row],[seagrass.mn.ssp245.2050]])</f>
        <v>595.51896966497793</v>
      </c>
      <c r="AN564" s="5">
        <v>0.75287097800034553</v>
      </c>
      <c r="AO564" s="5">
        <f>NonZeroMin!$C$10</f>
        <v>8.871730941705804E-4</v>
      </c>
      <c r="AP564" s="6">
        <f>(Table1[[#This Row],[corals.sd.ssp245.2050]]/Table1[[#This Row],[corals.mn.ssp245.2050]])^-1</f>
        <v>848.61791114642153</v>
      </c>
      <c r="AQ564" s="6">
        <f>Table1[[#This Row],[coral.weights.ssp245.2050]]*Table1[[#This Row],[corals.mn.ssp245.2050]]</f>
        <v>638.89979671341666</v>
      </c>
      <c r="AR564" s="5">
        <v>0.49991249791517939</v>
      </c>
      <c r="AS564" s="5">
        <v>0.1779943137083809</v>
      </c>
      <c r="AT564" s="8">
        <f>(Table1[[#This Row],[mangrove.sd.ssp245.2050]]/Table1[[#This Row],[mangrove.mn.ssp245.2050]])^-1</f>
        <v>2.808586900895143</v>
      </c>
      <c r="AU564" s="8">
        <f>Table1[[#This Row],[mangrove.mn.ssp245.2050]]*Table1[[#This Row],[mangrove.weights.ssp245.2050]]</f>
        <v>1.4040476932383432</v>
      </c>
      <c r="AV564" s="7">
        <f t="shared" si="50"/>
        <v>0.75065266074282555</v>
      </c>
      <c r="AW564" s="5">
        <v>0.74917037188622237</v>
      </c>
      <c r="AX564" s="5">
        <f>NonZeroMin!$C$12</f>
        <v>9.4048968592101831E-4</v>
      </c>
      <c r="AY564" s="6">
        <f>(Table1[[#This Row],[seagrass.sd.ssp245.2100]]/Table1[[#This Row],[seagrass.mn.ssp245.2100]])^-1</f>
        <v>796.5747876889925</v>
      </c>
      <c r="AZ564" s="6">
        <f>Table1[[#This Row],[seagrass.weights.ssp245.2100]]*Table1[[#This Row],[seagrass.mn.ssp245.2100]]</f>
        <v>596.77022992815114</v>
      </c>
      <c r="BA564" s="5">
        <v>0.75287097800034553</v>
      </c>
      <c r="BB564" s="5">
        <f>NonZeroMin!$C$13</f>
        <v>8.8505487379242798E-4</v>
      </c>
      <c r="BC564" s="8">
        <f>(Table1[[#This Row],[corals.sd.ssp245.2100]]/Table1[[#This Row],[corals.mn.ssp245.2100]])^-1</f>
        <v>850.64892617823875</v>
      </c>
      <c r="BD564" s="8">
        <f>Table1[[#This Row],[corals.weights.ssp245.2100]]*Table1[[#This Row],[corals.mn.ssp245.2100]]</f>
        <v>640.42888898675437</v>
      </c>
      <c r="BE564" s="5">
        <v>0.47908202035419478</v>
      </c>
      <c r="BF564" s="5">
        <v>0.18134017403791891</v>
      </c>
      <c r="BG564" s="6">
        <f>(Table1[[#This Row],[mangrove.sd.ssp245.2100]]/Table1[[#This Row],[mangrove.mn.ssp245.2100]])^-1</f>
        <v>2.6418967716112203</v>
      </c>
      <c r="BH564" s="6">
        <f>Table1[[#This Row],[mangrove.weights.ssp245.2100]]*Table1[[#This Row],[mangrove.mn.ssp245.2100]]</f>
        <v>1.2656852429107281</v>
      </c>
      <c r="BI564" s="7">
        <f t="shared" si="51"/>
        <v>0.75064586847062753</v>
      </c>
      <c r="BJ564" s="5">
        <v>0.74917037188622237</v>
      </c>
      <c r="BK564" s="5">
        <f>NonZeroMin!$C$16</f>
        <v>9.4033807947367773E-4</v>
      </c>
      <c r="BL564" s="6">
        <f>(Table1[[#This Row],[seagrass.sd.ssp370.2050]]/Table1[[#This Row],[seagrass.mn.ssp370.2050]])^-1</f>
        <v>796.7032158322728</v>
      </c>
      <c r="BM564" s="6">
        <f>Table1[[#This Row],[seagrass.mn.ssp370.2050]]*Table1[[#This Row],[seagrass.weights.ssp370.2050]]</f>
        <v>596.86644448801314</v>
      </c>
      <c r="BN564" s="5">
        <v>0.75287097800034553</v>
      </c>
      <c r="BO564" s="5">
        <f>NonZeroMin!$C$17</f>
        <v>8.8537505761509139E-4</v>
      </c>
      <c r="BP564" s="6">
        <f>(Table1[[#This Row],[corals.sd.ssp370.2050]]/Table1[[#This Row],[corals.mn.ssp370.2050]])^-1</f>
        <v>850.34130058772132</v>
      </c>
      <c r="BQ564" s="6">
        <f>Table1[[#This Row],[corals.weights.ssp370.2050]]*Table1[[#This Row],[corals.mn.ssp370.2050]]</f>
        <v>640.19728660756357</v>
      </c>
      <c r="BR564" s="5">
        <v>0.45369642844278257</v>
      </c>
      <c r="BS564" s="5">
        <v>0.21427712217145961</v>
      </c>
      <c r="BT564" s="6">
        <f>(Table1[[#This Row],[mangrove.sd.ssp370.2050]]/Table1[[#This Row],[mangrove.mn.ssp370.2050]])^-1</f>
        <v>2.1173348971886283</v>
      </c>
      <c r="BU564" s="6">
        <f>Table1[[#This Row],[mangrove.weights.ssp370.2050]]*Table1[[#This Row],[mangrove.mn.ssp370.2050]]</f>
        <v>0.96062728067174696</v>
      </c>
      <c r="BV564" s="7">
        <f t="shared" si="52"/>
        <v>0.75069912476294587</v>
      </c>
      <c r="BW564" s="5">
        <v>0.74917037188622237</v>
      </c>
      <c r="BX564" s="5">
        <f>NonZeroMin!$C$19</f>
        <v>9.4033807947367773E-4</v>
      </c>
      <c r="BY564" s="8">
        <f>(Table1[[#This Row],[seagrass.sd.ssp370.2100]]/Table1[[#This Row],[seagrass.mn.ssp370.2100]])^-1</f>
        <v>796.7032158322728</v>
      </c>
      <c r="BZ564" s="8">
        <f>Table1[[#This Row],[seagrass.imp.ssp370.2100]]*Table1[[#This Row],[seagrass.mn.ssp370.2100]]</f>
        <v>596.86644448801314</v>
      </c>
      <c r="CA564" s="5">
        <v>0.75287097800034553</v>
      </c>
      <c r="CB564" s="5">
        <f>NonZeroMin!$C$20</f>
        <v>8.8537505761509139E-4</v>
      </c>
      <c r="CC564" s="8">
        <f>(Table1[[#This Row],[corals.sd.ssp370.2100]]/Table1[[#This Row],[corals.mn.ssp370.2100]])^-1</f>
        <v>850.34130058772132</v>
      </c>
      <c r="CD564" s="8">
        <f>Table1[[#This Row],[corals.weights.ssp370.2100]]*Table1[[#This Row],[corals.mn.ssp370.2100]]</f>
        <v>640.19728660756357</v>
      </c>
      <c r="CE564" s="5">
        <v>0.46051828250784449</v>
      </c>
      <c r="CF564" s="5">
        <v>0.2113863461956324</v>
      </c>
      <c r="CG564" s="12">
        <f>(Table1[[#This Row],[mangrove.sd.ssp370.2100]]/Table1[[#This Row],[mangrove.mn.ssp370.2100]])^-1</f>
        <v>2.1785621010812455</v>
      </c>
      <c r="CH564" s="17">
        <f>Table1[[#This Row],[mangrove.weights.ssp370.2100]]*Table1[[#This Row],[mangrove.mn.ssp370.2100]]</f>
        <v>1.0032676771266162</v>
      </c>
      <c r="CI564" s="9">
        <f t="shared" si="53"/>
        <v>0.75069710998886074</v>
      </c>
      <c r="CJ564" s="5"/>
      <c r="CL564" s="5"/>
      <c r="CM564" s="5"/>
      <c r="CP564" s="5"/>
      <c r="CT564" s="5"/>
    </row>
    <row r="565" spans="1:98" x14ac:dyDescent="0.25">
      <c r="A565" s="5" t="s">
        <v>608</v>
      </c>
      <c r="B565" s="5">
        <v>48.58934</v>
      </c>
      <c r="C565" s="5">
        <v>-13.821102</v>
      </c>
      <c r="E565" s="5">
        <v>0</v>
      </c>
      <c r="G565" s="5">
        <v>0</v>
      </c>
      <c r="I565" s="5">
        <v>0</v>
      </c>
      <c r="L565" s="6" t="str">
        <f>IF(Table1[[#This Row],[seagrass.mn.ssp126.2050]]="","",(Table1[[#This Row],[seagrass.sd.ssp126.2050]]/Table1[[#This Row],[seagrass.mn.ssp126.2050]])^-1)</f>
        <v/>
      </c>
      <c r="M565" s="6" t="str">
        <f>IF(Table1[[#This Row],[seagrass.weights.ssp126.2050]]="","",Table1[[#This Row],[seagrass.weights.ssp126.2050]]*Table1[[#This Row],[seagrass.mn.ssp126.2050]])</f>
        <v/>
      </c>
      <c r="P565" s="6" t="str">
        <f>IF(Table1[[#This Row],[corals.mn.ssp126.2050]]="","",(Table1[[#This Row],[corals.sd.ssp126.2050]]/Table1[[#This Row],[corals.mn.ssp126.2050]])^-1)</f>
        <v/>
      </c>
      <c r="Q565" s="6" t="str">
        <f>IF(Table1[[#This Row],[coral.weights.ssp126.2050]]="","",Table1[[#This Row],[coral.weights.ssp126.2050]]*Table1[[#This Row],[corals.mn.ssp126.2050]])</f>
        <v/>
      </c>
      <c r="T565" s="6" t="str">
        <f>IF(Table1[[#This Row],[mangrove.mn.ssp126.2050]]="","",(Table1[[#This Row],[mangrove.sd.ssp126.2050]]/Table1[[#This Row],[mangrove.mn.ssp126.2050]])^-1)</f>
        <v/>
      </c>
      <c r="U565" s="6" t="str">
        <f>IF(Table1[[#This Row],[mangrove.weights.ssp126.2050]]="","",Table1[[#This Row],[mangrove.weights.ssp126.2050]]*Table1[[#This Row],[mangrove.mn.ssp126.2050]])</f>
        <v/>
      </c>
      <c r="V565" s="7" t="e">
        <f t="shared" si="48"/>
        <v>#DIV/0!</v>
      </c>
      <c r="Y565" s="6" t="str">
        <f>IF(Table1[[#This Row],[seagrass.mn.ssp126.2100]]="", "", (Table1[[#This Row],[seagrass.sd.ssp126.2100]]/Table1[[#This Row],[seagrass.mn.ssp126.2100]])^-1)</f>
        <v/>
      </c>
      <c r="Z565" s="6" t="str">
        <f>IF(Table1[[#This Row],[seagrass.weights.ssp126.2100]]="","", Table1[[#This Row],[seagrass.weights.ssp126.2100]]*Table1[[#This Row],[seagrass.mn.ssp126.2100]])</f>
        <v/>
      </c>
      <c r="AC565" s="6" t="str">
        <f>IF(Table1[[#This Row],[corals.mn.ssp126.2100]]="","",(Table1[[#This Row],[corals.sd.ssp126.2100]]/Table1[[#This Row],[corals.mn.ssp126.2100]])^-1)</f>
        <v/>
      </c>
      <c r="AD565" s="6" t="str">
        <f>IF( Table1[[#This Row],[Coral.weights.ssp126.2100]]="","", Table1[[#This Row],[Coral.weights.ssp126.2100]]*Table1[[#This Row],[corals.mn.ssp126.2100]])</f>
        <v/>
      </c>
      <c r="AG565" s="8" t="str">
        <f>IF(Table1[[#This Row],[mangrove.mn.ssp126.2100]]="","",(Table1[[#This Row],[mangrove.sd.ssp126.2100]]/Table1[[#This Row],[mangrove.mn.ssp126.2100]])^-1)</f>
        <v/>
      </c>
      <c r="AH565" s="6" t="str">
        <f>IF(Table1[[#This Row],[mangrove.weights.ssp126.2100]]="","",Table1[[#This Row],[mangrove.weights.ssp126.2100]]*Table1[[#This Row],[mangrove.mn.ssp126.2100]])</f>
        <v/>
      </c>
      <c r="AI565" s="7" t="e">
        <f t="shared" si="49"/>
        <v>#DIV/0!</v>
      </c>
      <c r="AL565" s="6" t="str">
        <f>IF(Table1[[#This Row],[seagrass.mn.ssp245.2050]]="","",(Table1[[#This Row],[seagrass.sd.ssp245.2050]]/Table1[[#This Row],[seagrass.mn.ssp245.2050]])^-1)</f>
        <v/>
      </c>
      <c r="AM565" s="6" t="str">
        <f>IF(Table1[[#This Row],[seagrass.weights.ssp245.2050]]="","",Table1[[#This Row],[seagrass.weights.ssp245.2050]]*Table1[[#This Row],[seagrass.mn.ssp245.2050]])</f>
        <v/>
      </c>
      <c r="AS565" s="5"/>
      <c r="AT565" s="8"/>
      <c r="AU565" s="8"/>
      <c r="AV565" s="7" t="e">
        <f t="shared" si="50"/>
        <v>#DIV/0!</v>
      </c>
      <c r="AX565" s="5"/>
      <c r="AY565" s="6"/>
      <c r="AZ565" s="6"/>
      <c r="BB565" s="5"/>
      <c r="BC565" s="8"/>
      <c r="BD565" s="8"/>
      <c r="BE565" s="5"/>
      <c r="BF565" s="5"/>
      <c r="BG565" s="6"/>
      <c r="BH565" s="6"/>
      <c r="BI565" s="7" t="e">
        <f t="shared" si="51"/>
        <v>#DIV/0!</v>
      </c>
      <c r="BK565" s="5"/>
      <c r="BL565" s="6"/>
      <c r="BM565" s="6"/>
      <c r="BO565" s="5"/>
      <c r="BP565" s="6"/>
      <c r="BQ565" s="6"/>
      <c r="BR565" s="5"/>
      <c r="BS565" s="5"/>
      <c r="BT565" s="6"/>
      <c r="BU565" s="6"/>
      <c r="BV565" s="7" t="e">
        <f t="shared" si="52"/>
        <v>#DIV/0!</v>
      </c>
      <c r="BX565" s="5"/>
      <c r="BY565" s="8"/>
      <c r="BZ565" s="8"/>
      <c r="CA565" s="5"/>
      <c r="CB565" s="5"/>
      <c r="CC565" s="8"/>
      <c r="CD565" s="8"/>
      <c r="CE565" s="5"/>
      <c r="CF565" s="5"/>
      <c r="CG565" s="12"/>
      <c r="CH565" s="17"/>
      <c r="CI565" s="9" t="e">
        <f t="shared" si="53"/>
        <v>#DIV/0!</v>
      </c>
      <c r="CJ565" s="5"/>
      <c r="CL565" s="5"/>
      <c r="CM565" s="5"/>
      <c r="CP565" s="5"/>
      <c r="CT565" s="5"/>
    </row>
    <row r="566" spans="1:98" x14ac:dyDescent="0.25">
      <c r="A566" s="5" t="s">
        <v>609</v>
      </c>
      <c r="B566" s="5">
        <v>40.33934</v>
      </c>
      <c r="C566" s="5">
        <v>-13.821102</v>
      </c>
      <c r="E566" s="5">
        <v>0</v>
      </c>
      <c r="G566" s="5">
        <v>0</v>
      </c>
      <c r="I566" s="5">
        <v>0</v>
      </c>
      <c r="L566" s="6" t="str">
        <f>IF(Table1[[#This Row],[seagrass.mn.ssp126.2050]]="","",(Table1[[#This Row],[seagrass.sd.ssp126.2050]]/Table1[[#This Row],[seagrass.mn.ssp126.2050]])^-1)</f>
        <v/>
      </c>
      <c r="M566" s="6" t="str">
        <f>IF(Table1[[#This Row],[seagrass.weights.ssp126.2050]]="","",Table1[[#This Row],[seagrass.weights.ssp126.2050]]*Table1[[#This Row],[seagrass.mn.ssp126.2050]])</f>
        <v/>
      </c>
      <c r="P566" s="6" t="str">
        <f>IF(Table1[[#This Row],[corals.mn.ssp126.2050]]="","",(Table1[[#This Row],[corals.sd.ssp126.2050]]/Table1[[#This Row],[corals.mn.ssp126.2050]])^-1)</f>
        <v/>
      </c>
      <c r="Q566" s="6" t="str">
        <f>IF(Table1[[#This Row],[coral.weights.ssp126.2050]]="","",Table1[[#This Row],[coral.weights.ssp126.2050]]*Table1[[#This Row],[corals.mn.ssp126.2050]])</f>
        <v/>
      </c>
      <c r="T566" s="6" t="str">
        <f>IF(Table1[[#This Row],[mangrove.mn.ssp126.2050]]="","",(Table1[[#This Row],[mangrove.sd.ssp126.2050]]/Table1[[#This Row],[mangrove.mn.ssp126.2050]])^-1)</f>
        <v/>
      </c>
      <c r="U566" s="6" t="str">
        <f>IF(Table1[[#This Row],[mangrove.weights.ssp126.2050]]="","",Table1[[#This Row],[mangrove.weights.ssp126.2050]]*Table1[[#This Row],[mangrove.mn.ssp126.2050]])</f>
        <v/>
      </c>
      <c r="V566" s="7" t="e">
        <f t="shared" si="48"/>
        <v>#DIV/0!</v>
      </c>
      <c r="Y566" s="6" t="str">
        <f>IF(Table1[[#This Row],[seagrass.mn.ssp126.2100]]="", "", (Table1[[#This Row],[seagrass.sd.ssp126.2100]]/Table1[[#This Row],[seagrass.mn.ssp126.2100]])^-1)</f>
        <v/>
      </c>
      <c r="Z566" s="6" t="str">
        <f>IF(Table1[[#This Row],[seagrass.weights.ssp126.2100]]="","", Table1[[#This Row],[seagrass.weights.ssp126.2100]]*Table1[[#This Row],[seagrass.mn.ssp126.2100]])</f>
        <v/>
      </c>
      <c r="AC566" s="6" t="str">
        <f>IF(Table1[[#This Row],[corals.mn.ssp126.2100]]="","",(Table1[[#This Row],[corals.sd.ssp126.2100]]/Table1[[#This Row],[corals.mn.ssp126.2100]])^-1)</f>
        <v/>
      </c>
      <c r="AD566" s="6" t="str">
        <f>IF( Table1[[#This Row],[Coral.weights.ssp126.2100]]="","", Table1[[#This Row],[Coral.weights.ssp126.2100]]*Table1[[#This Row],[corals.mn.ssp126.2100]])</f>
        <v/>
      </c>
      <c r="AG566" s="8" t="str">
        <f>IF(Table1[[#This Row],[mangrove.mn.ssp126.2100]]="","",(Table1[[#This Row],[mangrove.sd.ssp126.2100]]/Table1[[#This Row],[mangrove.mn.ssp126.2100]])^-1)</f>
        <v/>
      </c>
      <c r="AH566" s="6" t="str">
        <f>IF(Table1[[#This Row],[mangrove.weights.ssp126.2100]]="","",Table1[[#This Row],[mangrove.weights.ssp126.2100]]*Table1[[#This Row],[mangrove.mn.ssp126.2100]])</f>
        <v/>
      </c>
      <c r="AI566" s="7" t="e">
        <f t="shared" si="49"/>
        <v>#DIV/0!</v>
      </c>
      <c r="AL566" s="6" t="str">
        <f>IF(Table1[[#This Row],[seagrass.mn.ssp245.2050]]="","",(Table1[[#This Row],[seagrass.sd.ssp245.2050]]/Table1[[#This Row],[seagrass.mn.ssp245.2050]])^-1)</f>
        <v/>
      </c>
      <c r="AM566" s="6" t="str">
        <f>IF(Table1[[#This Row],[seagrass.weights.ssp245.2050]]="","",Table1[[#This Row],[seagrass.weights.ssp245.2050]]*Table1[[#This Row],[seagrass.mn.ssp245.2050]])</f>
        <v/>
      </c>
      <c r="AS566" s="5"/>
      <c r="AT566" s="8"/>
      <c r="AU566" s="8"/>
      <c r="AV566" s="7" t="e">
        <f t="shared" si="50"/>
        <v>#DIV/0!</v>
      </c>
      <c r="AX566" s="5"/>
      <c r="AY566" s="6"/>
      <c r="AZ566" s="6"/>
      <c r="BB566" s="5"/>
      <c r="BC566" s="8"/>
      <c r="BD566" s="8"/>
      <c r="BE566" s="5"/>
      <c r="BF566" s="5"/>
      <c r="BG566" s="6"/>
      <c r="BH566" s="6"/>
      <c r="BI566" s="7" t="e">
        <f t="shared" si="51"/>
        <v>#DIV/0!</v>
      </c>
      <c r="BK566" s="5"/>
      <c r="BL566" s="6"/>
      <c r="BM566" s="6"/>
      <c r="BO566" s="5"/>
      <c r="BP566" s="6"/>
      <c r="BQ566" s="6"/>
      <c r="BR566" s="5"/>
      <c r="BS566" s="5"/>
      <c r="BT566" s="6"/>
      <c r="BU566" s="6"/>
      <c r="BV566" s="7" t="e">
        <f t="shared" si="52"/>
        <v>#DIV/0!</v>
      </c>
      <c r="BX566" s="5"/>
      <c r="BY566" s="8"/>
      <c r="BZ566" s="8"/>
      <c r="CA566" s="5"/>
      <c r="CB566" s="5"/>
      <c r="CC566" s="8"/>
      <c r="CD566" s="8"/>
      <c r="CE566" s="5"/>
      <c r="CF566" s="5"/>
      <c r="CG566" s="12"/>
      <c r="CH566" s="17"/>
      <c r="CI566" s="9" t="e">
        <f t="shared" si="53"/>
        <v>#DIV/0!</v>
      </c>
      <c r="CJ566" s="5"/>
      <c r="CL566" s="5"/>
      <c r="CM566" s="5"/>
      <c r="CP566" s="5"/>
      <c r="CT566" s="5"/>
    </row>
    <row r="567" spans="1:98" x14ac:dyDescent="0.25">
      <c r="A567" s="5" t="s">
        <v>610</v>
      </c>
      <c r="B567" s="5">
        <v>40.58934</v>
      </c>
      <c r="C567" s="5">
        <v>-13.821102</v>
      </c>
      <c r="D567" s="5">
        <v>11890000</v>
      </c>
      <c r="E567" s="5">
        <v>1</v>
      </c>
      <c r="F567" s="5">
        <v>8760000</v>
      </c>
      <c r="G567" s="5">
        <v>1</v>
      </c>
      <c r="H567" s="5">
        <v>130000</v>
      </c>
      <c r="I567" s="5">
        <v>1</v>
      </c>
      <c r="J567" s="5">
        <v>0.74579861777601397</v>
      </c>
      <c r="K567" s="28">
        <f>NonZeroMin!$C$2</f>
        <v>9.6277348665939669E-4</v>
      </c>
      <c r="L567" s="6">
        <f>IF(Table1[[#This Row],[seagrass.mn.ssp126.2050]]="","",(Table1[[#This Row],[seagrass.sd.ssp126.2050]]/Table1[[#This Row],[seagrass.mn.ssp126.2050]])^-1)</f>
        <v>774.6356002840962</v>
      </c>
      <c r="M567" s="6">
        <f>IF(Table1[[#This Row],[seagrass.weights.ssp126.2050]]="","",Table1[[#This Row],[seagrass.weights.ssp126.2050]]*Table1[[#This Row],[seagrass.mn.ssp126.2050]])</f>
        <v>577.72215997197179</v>
      </c>
      <c r="N567" s="5">
        <v>0.74956548041059046</v>
      </c>
      <c r="O567" s="5">
        <f>NonZeroMin!$C$3</f>
        <v>8.8608041434714289E-4</v>
      </c>
      <c r="P567" s="6">
        <f>IF(Table1[[#This Row],[corals.mn.ssp126.2050]]="","",(Table1[[#This Row],[corals.sd.ssp126.2050]]/Table1[[#This Row],[corals.mn.ssp126.2050]])^-1)</f>
        <v>845.93392233239285</v>
      </c>
      <c r="Q567" s="6">
        <f>IF(Table1[[#This Row],[coral.weights.ssp126.2050]]="","",Table1[[#This Row],[coral.weights.ssp126.2050]]*Table1[[#This Row],[corals.mn.ssp126.2050]])</f>
        <v>634.08286688869521</v>
      </c>
      <c r="R567" s="5">
        <v>0.4195187580145609</v>
      </c>
      <c r="S567" s="5">
        <v>0.11582808303269231</v>
      </c>
      <c r="T567" s="6">
        <f>IF(Table1[[#This Row],[mangrove.mn.ssp126.2050]]="","",(Table1[[#This Row],[mangrove.sd.ssp126.2050]]/Table1[[#This Row],[mangrove.mn.ssp126.2050]])^-1)</f>
        <v>3.6219088413658058</v>
      </c>
      <c r="U567" s="6">
        <f>IF(Table1[[#This Row],[mangrove.weights.ssp126.2050]]="","",Table1[[#This Row],[mangrove.weights.ssp126.2050]]*Table1[[#This Row],[mangrove.mn.ssp126.2050]])</f>
        <v>1.5194586987717402</v>
      </c>
      <c r="V567" s="7">
        <f t="shared" si="48"/>
        <v>0.74703293100762957</v>
      </c>
      <c r="W567" s="5">
        <v>0.74579861777601397</v>
      </c>
      <c r="X567" s="5">
        <f>NonZeroMin!$C$5</f>
        <v>9.4124857450742275E-4</v>
      </c>
      <c r="Y567" s="6">
        <f>IF(Table1[[#This Row],[seagrass.mn.ssp126.2100]]="", "", (Table1[[#This Row],[seagrass.sd.ssp126.2100]]/Table1[[#This Row],[seagrass.mn.ssp126.2100]])^-1)</f>
        <v>792.35032910016116</v>
      </c>
      <c r="Z567" s="6">
        <f>IF(Table1[[#This Row],[seagrass.weights.ssp126.2100]]="","", Table1[[#This Row],[seagrass.weights.ssp126.2100]]*Table1[[#This Row],[seagrass.mn.ssp126.2100]])</f>
        <v>590.93378023726996</v>
      </c>
      <c r="AA567" s="5">
        <v>0.74956548041059046</v>
      </c>
      <c r="AB567" s="5">
        <f>NonZeroMin!$C$6</f>
        <v>9.0900273914041208E-4</v>
      </c>
      <c r="AC567" s="6">
        <f>IF(Table1[[#This Row],[corals.mn.ssp126.2100]]="","",(Table1[[#This Row],[corals.sd.ssp126.2100]]/Table1[[#This Row],[corals.mn.ssp126.2100]])^-1)</f>
        <v>824.60200408131709</v>
      </c>
      <c r="AD567" s="6">
        <f>IF( Table1[[#This Row],[Coral.weights.ssp126.2100]]="","", Table1[[#This Row],[Coral.weights.ssp126.2100]]*Table1[[#This Row],[corals.mn.ssp126.2100]])</f>
        <v>618.09319733674806</v>
      </c>
      <c r="AE567" s="5">
        <v>0.42102712430651729</v>
      </c>
      <c r="AF567" s="5">
        <v>0.118775954908895</v>
      </c>
      <c r="AG567" s="8">
        <f>IF(Table1[[#This Row],[mangrove.mn.ssp126.2100]]="","",(Table1[[#This Row],[mangrove.sd.ssp126.2100]]/Table1[[#This Row],[mangrove.mn.ssp126.2100]])^-1)</f>
        <v>3.5447168126701967</v>
      </c>
      <c r="AH567" s="6">
        <f>IF(Table1[[#This Row],[mangrove.weights.ssp126.2100]]="","",Table1[[#This Row],[mangrove.weights.ssp126.2100]]*Table1[[#This Row],[mangrove.mn.ssp126.2100]])</f>
        <v>1.4924219261194966</v>
      </c>
      <c r="AI567" s="7">
        <f t="shared" si="49"/>
        <v>0.74700500041299589</v>
      </c>
      <c r="AJ567" s="5">
        <v>0.74579861777601397</v>
      </c>
      <c r="AK567" s="5">
        <f>NonZeroMin!$C$9</f>
        <v>9.4246577305150765E-4</v>
      </c>
      <c r="AL567" s="6">
        <f>IF(Table1[[#This Row],[seagrass.mn.ssp245.2050]]="","",(Table1[[#This Row],[seagrass.sd.ssp245.2050]]/Table1[[#This Row],[seagrass.mn.ssp245.2050]])^-1)</f>
        <v>791.32700528876887</v>
      </c>
      <c r="AM567" s="6">
        <f>IF(Table1[[#This Row],[seagrass.weights.ssp245.2050]]="","",Table1[[#This Row],[seagrass.weights.ssp245.2050]]*Table1[[#This Row],[seagrass.mn.ssp245.2050]])</f>
        <v>590.17058675319629</v>
      </c>
      <c r="AN567" s="5">
        <v>0.74956548041059046</v>
      </c>
      <c r="AO567" s="5">
        <f>NonZeroMin!$C$10</f>
        <v>8.871730941705804E-4</v>
      </c>
      <c r="AP567" s="6">
        <f>(Table1[[#This Row],[corals.sd.ssp245.2050]]/Table1[[#This Row],[corals.mn.ssp245.2050]])^-1</f>
        <v>844.89203441337509</v>
      </c>
      <c r="AQ567" s="6">
        <f>Table1[[#This Row],[coral.weights.ssp245.2050]]*Table1[[#This Row],[corals.mn.ssp245.2050]]</f>
        <v>633.30190367014256</v>
      </c>
      <c r="AR567" s="5">
        <v>0.43919603799264267</v>
      </c>
      <c r="AS567" s="5">
        <v>0.153778269065977</v>
      </c>
      <c r="AT567" s="8">
        <f>(Table1[[#This Row],[mangrove.sd.ssp245.2050]]/Table1[[#This Row],[mangrove.mn.ssp245.2050]])^-1</f>
        <v>2.8560344752236095</v>
      </c>
      <c r="AU567" s="8">
        <f>Table1[[#This Row],[mangrove.mn.ssp245.2050]]*Table1[[#This Row],[mangrove.weights.ssp245.2050]]</f>
        <v>1.2543590258886057</v>
      </c>
      <c r="AV567" s="7">
        <f t="shared" si="50"/>
        <v>0.74720607295178543</v>
      </c>
      <c r="AW567" s="5">
        <v>0.74579861777601397</v>
      </c>
      <c r="AX567" s="5">
        <f>NonZeroMin!$C$12</f>
        <v>9.4048968592101831E-4</v>
      </c>
      <c r="AY567" s="6">
        <f>(Table1[[#This Row],[seagrass.sd.ssp245.2100]]/Table1[[#This Row],[seagrass.mn.ssp245.2100]])^-1</f>
        <v>792.98968286468335</v>
      </c>
      <c r="AZ567" s="6">
        <f>Table1[[#This Row],[seagrass.weights.ssp245.2100]]*Table1[[#This Row],[seagrass.mn.ssp245.2100]]</f>
        <v>591.41060939112049</v>
      </c>
      <c r="BA567" s="5">
        <v>0.74956548041059046</v>
      </c>
      <c r="BB567" s="5">
        <f>NonZeroMin!$C$13</f>
        <v>8.8505487379242798E-4</v>
      </c>
      <c r="BC567" s="8">
        <f>(Table1[[#This Row],[corals.sd.ssp245.2100]]/Table1[[#This Row],[corals.mn.ssp245.2100]])^-1</f>
        <v>846.91413222632139</v>
      </c>
      <c r="BD567" s="8">
        <f>Table1[[#This Row],[corals.weights.ssp245.2100]]*Table1[[#This Row],[corals.mn.ssp245.2100]]</f>
        <v>634.81759838874086</v>
      </c>
      <c r="BE567" s="5">
        <v>0.43123304882826508</v>
      </c>
      <c r="BF567" s="5">
        <v>0.17605901098754509</v>
      </c>
      <c r="BG567" s="6">
        <f>(Table1[[#This Row],[mangrove.sd.ssp245.2100]]/Table1[[#This Row],[mangrove.mn.ssp245.2100]])^-1</f>
        <v>2.4493665300594682</v>
      </c>
      <c r="BH567" s="6">
        <f>Table1[[#This Row],[mangrove.weights.ssp245.2100]]*Table1[[#This Row],[mangrove.mn.ssp245.2100]]</f>
        <v>1.0562477964554529</v>
      </c>
      <c r="BI567" s="7">
        <f t="shared" si="51"/>
        <v>0.74727194449426582</v>
      </c>
      <c r="BJ567" s="5">
        <v>0.74579861777601397</v>
      </c>
      <c r="BK567" s="5">
        <f>NonZeroMin!$C$16</f>
        <v>9.4033807947367773E-4</v>
      </c>
      <c r="BL567" s="6">
        <f>(Table1[[#This Row],[seagrass.sd.ssp370.2050]]/Table1[[#This Row],[seagrass.mn.ssp370.2050]])^-1</f>
        <v>793.11753299775899</v>
      </c>
      <c r="BM567" s="6">
        <f>Table1[[#This Row],[seagrass.mn.ssp370.2050]]*Table1[[#This Row],[seagrass.weights.ssp370.2050]]</f>
        <v>591.50595984365077</v>
      </c>
      <c r="BN567" s="5">
        <v>0.74956548041059046</v>
      </c>
      <c r="BO567" s="5">
        <f>NonZeroMin!$C$17</f>
        <v>8.8537505761509139E-4</v>
      </c>
      <c r="BP567" s="6">
        <f>(Table1[[#This Row],[corals.sd.ssp370.2050]]/Table1[[#This Row],[corals.mn.ssp370.2050]])^-1</f>
        <v>846.60785727313441</v>
      </c>
      <c r="BQ567" s="6">
        <f>Table1[[#This Row],[corals.weights.ssp370.2050]]*Table1[[#This Row],[corals.mn.ssp370.2050]]</f>
        <v>634.58802525631756</v>
      </c>
      <c r="BR567" s="5">
        <v>0.47323610827642582</v>
      </c>
      <c r="BS567" s="5">
        <v>0.17272782636124689</v>
      </c>
      <c r="BT567" s="6">
        <f>(Table1[[#This Row],[mangrove.sd.ssp370.2050]]/Table1[[#This Row],[mangrove.mn.ssp370.2050]])^-1</f>
        <v>2.7397792136090975</v>
      </c>
      <c r="BU567" s="6">
        <f>Table1[[#This Row],[mangrove.weights.ssp370.2050]]*Table1[[#This Row],[mangrove.mn.ssp370.2050]]</f>
        <v>1.2965624525850157</v>
      </c>
      <c r="BV567" s="7">
        <f t="shared" si="52"/>
        <v>0.74728558654170874</v>
      </c>
      <c r="BW567" s="5">
        <v>0.74579861777601397</v>
      </c>
      <c r="BX567" s="5">
        <f>NonZeroMin!$C$19</f>
        <v>9.4033807947367773E-4</v>
      </c>
      <c r="BY567" s="8">
        <f>(Table1[[#This Row],[seagrass.sd.ssp370.2100]]/Table1[[#This Row],[seagrass.mn.ssp370.2100]])^-1</f>
        <v>793.11753299775899</v>
      </c>
      <c r="BZ567" s="8">
        <f>Table1[[#This Row],[seagrass.imp.ssp370.2100]]*Table1[[#This Row],[seagrass.mn.ssp370.2100]]</f>
        <v>591.50595984365077</v>
      </c>
      <c r="CA567" s="5">
        <v>0.74956548041059046</v>
      </c>
      <c r="CB567" s="5">
        <f>NonZeroMin!$C$20</f>
        <v>8.8537505761509139E-4</v>
      </c>
      <c r="CC567" s="8">
        <f>(Table1[[#This Row],[corals.sd.ssp370.2100]]/Table1[[#This Row],[corals.mn.ssp370.2100]])^-1</f>
        <v>846.60785727313441</v>
      </c>
      <c r="CD567" s="8">
        <f>Table1[[#This Row],[corals.weights.ssp370.2100]]*Table1[[#This Row],[corals.mn.ssp370.2100]]</f>
        <v>634.58802525631756</v>
      </c>
      <c r="CE567" s="5">
        <v>0.46324420262895782</v>
      </c>
      <c r="CF567" s="5">
        <v>0.15180171065021461</v>
      </c>
      <c r="CG567" s="12">
        <f>(Table1[[#This Row],[mangrove.sd.ssp370.2100]]/Table1[[#This Row],[mangrove.mn.ssp370.2100]])^-1</f>
        <v>3.0516401998682148</v>
      </c>
      <c r="CH567" s="17">
        <f>Table1[[#This Row],[mangrove.weights.ssp370.2100]]*Table1[[#This Row],[mangrove.mn.ssp370.2100]]</f>
        <v>1.4136546310984246</v>
      </c>
      <c r="CI567" s="9">
        <f t="shared" si="53"/>
        <v>0.74721500055263534</v>
      </c>
      <c r="CJ567" s="5"/>
      <c r="CL567" s="5"/>
      <c r="CM567" s="5"/>
      <c r="CP567" s="5"/>
      <c r="CT567" s="5"/>
    </row>
    <row r="568" spans="1:98" x14ac:dyDescent="0.25">
      <c r="A568" s="5" t="s">
        <v>611</v>
      </c>
      <c r="B568" s="5">
        <v>40.83934</v>
      </c>
      <c r="C568" s="5">
        <v>-13.821102</v>
      </c>
      <c r="E568" s="5">
        <v>0</v>
      </c>
      <c r="G568" s="5">
        <v>0</v>
      </c>
      <c r="I568" s="5">
        <v>0</v>
      </c>
      <c r="L568" s="6" t="str">
        <f>IF(Table1[[#This Row],[seagrass.mn.ssp126.2050]]="","",(Table1[[#This Row],[seagrass.sd.ssp126.2050]]/Table1[[#This Row],[seagrass.mn.ssp126.2050]])^-1)</f>
        <v/>
      </c>
      <c r="M568" s="6" t="str">
        <f>IF(Table1[[#This Row],[seagrass.weights.ssp126.2050]]="","",Table1[[#This Row],[seagrass.weights.ssp126.2050]]*Table1[[#This Row],[seagrass.mn.ssp126.2050]])</f>
        <v/>
      </c>
      <c r="P568" s="6" t="str">
        <f>IF(Table1[[#This Row],[corals.mn.ssp126.2050]]="","",(Table1[[#This Row],[corals.sd.ssp126.2050]]/Table1[[#This Row],[corals.mn.ssp126.2050]])^-1)</f>
        <v/>
      </c>
      <c r="Q568" s="6" t="str">
        <f>IF(Table1[[#This Row],[coral.weights.ssp126.2050]]="","",Table1[[#This Row],[coral.weights.ssp126.2050]]*Table1[[#This Row],[corals.mn.ssp126.2050]])</f>
        <v/>
      </c>
      <c r="T568" s="6" t="str">
        <f>IF(Table1[[#This Row],[mangrove.mn.ssp126.2050]]="","",(Table1[[#This Row],[mangrove.sd.ssp126.2050]]/Table1[[#This Row],[mangrove.mn.ssp126.2050]])^-1)</f>
        <v/>
      </c>
      <c r="U568" s="6" t="str">
        <f>IF(Table1[[#This Row],[mangrove.weights.ssp126.2050]]="","",Table1[[#This Row],[mangrove.weights.ssp126.2050]]*Table1[[#This Row],[mangrove.mn.ssp126.2050]])</f>
        <v/>
      </c>
      <c r="V568" s="7" t="e">
        <f t="shared" si="48"/>
        <v>#DIV/0!</v>
      </c>
      <c r="Y568" s="6" t="str">
        <f>IF(Table1[[#This Row],[seagrass.mn.ssp126.2100]]="", "", (Table1[[#This Row],[seagrass.sd.ssp126.2100]]/Table1[[#This Row],[seagrass.mn.ssp126.2100]])^-1)</f>
        <v/>
      </c>
      <c r="Z568" s="6" t="str">
        <f>IF(Table1[[#This Row],[seagrass.weights.ssp126.2100]]="","", Table1[[#This Row],[seagrass.weights.ssp126.2100]]*Table1[[#This Row],[seagrass.mn.ssp126.2100]])</f>
        <v/>
      </c>
      <c r="AC568" s="6" t="str">
        <f>IF(Table1[[#This Row],[corals.mn.ssp126.2100]]="","",(Table1[[#This Row],[corals.sd.ssp126.2100]]/Table1[[#This Row],[corals.mn.ssp126.2100]])^-1)</f>
        <v/>
      </c>
      <c r="AD568" s="6" t="str">
        <f>IF( Table1[[#This Row],[Coral.weights.ssp126.2100]]="","", Table1[[#This Row],[Coral.weights.ssp126.2100]]*Table1[[#This Row],[corals.mn.ssp126.2100]])</f>
        <v/>
      </c>
      <c r="AG568" s="8" t="str">
        <f>IF(Table1[[#This Row],[mangrove.mn.ssp126.2100]]="","",(Table1[[#This Row],[mangrove.sd.ssp126.2100]]/Table1[[#This Row],[mangrove.mn.ssp126.2100]])^-1)</f>
        <v/>
      </c>
      <c r="AH568" s="6" t="str">
        <f>IF(Table1[[#This Row],[mangrove.weights.ssp126.2100]]="","",Table1[[#This Row],[mangrove.weights.ssp126.2100]]*Table1[[#This Row],[mangrove.mn.ssp126.2100]])</f>
        <v/>
      </c>
      <c r="AI568" s="7" t="e">
        <f t="shared" si="49"/>
        <v>#DIV/0!</v>
      </c>
      <c r="AL568" s="6" t="str">
        <f>IF(Table1[[#This Row],[seagrass.mn.ssp245.2050]]="","",(Table1[[#This Row],[seagrass.sd.ssp245.2050]]/Table1[[#This Row],[seagrass.mn.ssp245.2050]])^-1)</f>
        <v/>
      </c>
      <c r="AM568" s="6" t="str">
        <f>IF(Table1[[#This Row],[seagrass.weights.ssp245.2050]]="","",Table1[[#This Row],[seagrass.weights.ssp245.2050]]*Table1[[#This Row],[seagrass.mn.ssp245.2050]])</f>
        <v/>
      </c>
      <c r="AS568" s="5"/>
      <c r="AT568" s="8"/>
      <c r="AU568" s="8"/>
      <c r="AV568" s="7" t="e">
        <f t="shared" si="50"/>
        <v>#DIV/0!</v>
      </c>
      <c r="AX568" s="5"/>
      <c r="AY568" s="6"/>
      <c r="AZ568" s="6"/>
      <c r="BB568" s="5"/>
      <c r="BC568" s="8"/>
      <c r="BD568" s="8"/>
      <c r="BE568" s="5"/>
      <c r="BF568" s="5"/>
      <c r="BG568" s="6"/>
      <c r="BH568" s="6"/>
      <c r="BI568" s="7" t="e">
        <f t="shared" si="51"/>
        <v>#DIV/0!</v>
      </c>
      <c r="BK568" s="5"/>
      <c r="BL568" s="6"/>
      <c r="BM568" s="6"/>
      <c r="BO568" s="5"/>
      <c r="BP568" s="6"/>
      <c r="BQ568" s="6"/>
      <c r="BR568" s="5"/>
      <c r="BS568" s="5"/>
      <c r="BT568" s="6"/>
      <c r="BU568" s="6"/>
      <c r="BV568" s="7" t="e">
        <f t="shared" si="52"/>
        <v>#DIV/0!</v>
      </c>
      <c r="BX568" s="5"/>
      <c r="BY568" s="8"/>
      <c r="BZ568" s="8"/>
      <c r="CA568" s="5"/>
      <c r="CB568" s="5"/>
      <c r="CC568" s="8"/>
      <c r="CD568" s="8"/>
      <c r="CE568" s="5"/>
      <c r="CF568" s="5"/>
      <c r="CG568" s="12"/>
      <c r="CH568" s="17"/>
      <c r="CI568" s="9" t="e">
        <f t="shared" si="53"/>
        <v>#DIV/0!</v>
      </c>
      <c r="CJ568" s="5"/>
      <c r="CL568" s="5"/>
      <c r="CM568" s="5"/>
      <c r="CP568" s="5"/>
      <c r="CT568" s="5"/>
    </row>
    <row r="569" spans="1:98" x14ac:dyDescent="0.25">
      <c r="A569" s="5" t="s">
        <v>612</v>
      </c>
      <c r="B569" s="5">
        <v>47.58934</v>
      </c>
      <c r="C569" s="5">
        <v>-14.071102</v>
      </c>
      <c r="D569" s="5">
        <v>5680000</v>
      </c>
      <c r="E569" s="5">
        <v>1</v>
      </c>
      <c r="G569" s="5">
        <v>0</v>
      </c>
      <c r="I569" s="5">
        <v>0</v>
      </c>
      <c r="L569" s="6" t="str">
        <f>IF(Table1[[#This Row],[seagrass.mn.ssp126.2050]]="","",(Table1[[#This Row],[seagrass.sd.ssp126.2050]]/Table1[[#This Row],[seagrass.mn.ssp126.2050]])^-1)</f>
        <v/>
      </c>
      <c r="M569" s="6" t="str">
        <f>IF(Table1[[#This Row],[seagrass.weights.ssp126.2050]]="","",Table1[[#This Row],[seagrass.weights.ssp126.2050]]*Table1[[#This Row],[seagrass.mn.ssp126.2050]])</f>
        <v/>
      </c>
      <c r="N569" s="5">
        <v>0.51580378165034402</v>
      </c>
      <c r="O569" s="5">
        <v>3.3859244110442742E-2</v>
      </c>
      <c r="P569" s="6">
        <f>IF(Table1[[#This Row],[corals.mn.ssp126.2050]]="","",(Table1[[#This Row],[corals.sd.ssp126.2050]]/Table1[[#This Row],[corals.mn.ssp126.2050]])^-1)</f>
        <v>15.23376540739909</v>
      </c>
      <c r="Q569" s="6">
        <f>IF(Table1[[#This Row],[coral.weights.ssp126.2050]]="","",Table1[[#This Row],[coral.weights.ssp126.2050]]*Table1[[#This Row],[corals.mn.ssp126.2050]])</f>
        <v>7.8576338059106448</v>
      </c>
      <c r="T569" s="6" t="str">
        <f>IF(Table1[[#This Row],[mangrove.mn.ssp126.2050]]="","",(Table1[[#This Row],[mangrove.sd.ssp126.2050]]/Table1[[#This Row],[mangrove.mn.ssp126.2050]])^-1)</f>
        <v/>
      </c>
      <c r="U569" s="6" t="str">
        <f>IF(Table1[[#This Row],[mangrove.weights.ssp126.2050]]="","",Table1[[#This Row],[mangrove.weights.ssp126.2050]]*Table1[[#This Row],[mangrove.mn.ssp126.2050]])</f>
        <v/>
      </c>
      <c r="V569" s="7">
        <f t="shared" si="48"/>
        <v>0.51580378165034402</v>
      </c>
      <c r="Y569" s="6" t="str">
        <f>IF(Table1[[#This Row],[seagrass.mn.ssp126.2100]]="", "", (Table1[[#This Row],[seagrass.sd.ssp126.2100]]/Table1[[#This Row],[seagrass.mn.ssp126.2100]])^-1)</f>
        <v/>
      </c>
      <c r="Z569" s="6" t="str">
        <f>IF(Table1[[#This Row],[seagrass.weights.ssp126.2100]]="","", Table1[[#This Row],[seagrass.weights.ssp126.2100]]*Table1[[#This Row],[seagrass.mn.ssp126.2100]])</f>
        <v/>
      </c>
      <c r="AA569" s="5">
        <v>0.51771462082662612</v>
      </c>
      <c r="AB569" s="5">
        <v>3.4789974008918027E-2</v>
      </c>
      <c r="AC569" s="6">
        <f>IF(Table1[[#This Row],[corals.mn.ssp126.2100]]="","",(Table1[[#This Row],[corals.sd.ssp126.2100]]/Table1[[#This Row],[corals.mn.ssp126.2100]])^-1)</f>
        <v>14.881144225457474</v>
      </c>
      <c r="AD569" s="6">
        <f>IF( Table1[[#This Row],[Coral.weights.ssp126.2100]]="","", Table1[[#This Row],[Coral.weights.ssp126.2100]]*Table1[[#This Row],[corals.mn.ssp126.2100]])</f>
        <v>7.7041859401490527</v>
      </c>
      <c r="AG569" s="8" t="str">
        <f>IF(Table1[[#This Row],[mangrove.mn.ssp126.2100]]="","",(Table1[[#This Row],[mangrove.sd.ssp126.2100]]/Table1[[#This Row],[mangrove.mn.ssp126.2100]])^-1)</f>
        <v/>
      </c>
      <c r="AH569" s="6" t="str">
        <f>IF(Table1[[#This Row],[mangrove.weights.ssp126.2100]]="","",Table1[[#This Row],[mangrove.weights.ssp126.2100]]*Table1[[#This Row],[mangrove.mn.ssp126.2100]])</f>
        <v/>
      </c>
      <c r="AI569" s="7">
        <f t="shared" si="49"/>
        <v>0.51771462082662612</v>
      </c>
      <c r="AL569" s="6" t="str">
        <f>IF(Table1[[#This Row],[seagrass.mn.ssp245.2050]]="","",(Table1[[#This Row],[seagrass.sd.ssp245.2050]]/Table1[[#This Row],[seagrass.mn.ssp245.2050]])^-1)</f>
        <v/>
      </c>
      <c r="AM569" s="6" t="str">
        <f>IF(Table1[[#This Row],[seagrass.weights.ssp245.2050]]="","",Table1[[#This Row],[seagrass.weights.ssp245.2050]]*Table1[[#This Row],[seagrass.mn.ssp245.2050]])</f>
        <v/>
      </c>
      <c r="AN569" s="5">
        <v>0.47987847204514977</v>
      </c>
      <c r="AO569" s="5">
        <v>1.8718420745812189E-2</v>
      </c>
      <c r="AP569" s="6">
        <f>(Table1[[#This Row],[corals.sd.ssp245.2050]]/Table1[[#This Row],[corals.mn.ssp245.2050]])^-1</f>
        <v>25.63669652272943</v>
      </c>
      <c r="AQ569" s="6">
        <f>Table1[[#This Row],[coral.weights.ssp245.2050]]*Table1[[#This Row],[corals.mn.ssp245.2050]]</f>
        <v>12.302498755612604</v>
      </c>
      <c r="AS569" s="5"/>
      <c r="AT569" s="8"/>
      <c r="AU569" s="8"/>
      <c r="AV569" s="7">
        <f t="shared" si="50"/>
        <v>0.47987847204514977</v>
      </c>
      <c r="AX569" s="5"/>
      <c r="AY569" s="6"/>
      <c r="AZ569" s="6"/>
      <c r="BA569" s="5">
        <v>0.45761603215927138</v>
      </c>
      <c r="BB569" s="5">
        <v>1.456489563908682E-2</v>
      </c>
      <c r="BC569" s="8">
        <f>(Table1[[#This Row],[corals.sd.ssp245.2100]]/Table1[[#This Row],[corals.mn.ssp245.2100]])^-1</f>
        <v>31.419108210511197</v>
      </c>
      <c r="BD569" s="8">
        <f>Table1[[#This Row],[corals.weights.ssp245.2100]]*Table1[[#This Row],[corals.mn.ssp245.2100]]</f>
        <v>14.37788763327692</v>
      </c>
      <c r="BE569" s="5"/>
      <c r="BF569" s="5"/>
      <c r="BG569" s="6"/>
      <c r="BH569" s="6"/>
      <c r="BI569" s="7">
        <f t="shared" si="51"/>
        <v>0.45761603215927138</v>
      </c>
      <c r="BK569" s="5"/>
      <c r="BL569" s="6"/>
      <c r="BM569" s="6"/>
      <c r="BN569" s="5">
        <v>0.39771964407985488</v>
      </c>
      <c r="BO569" s="5">
        <v>8.3179033017655463E-3</v>
      </c>
      <c r="BP569" s="6">
        <f>(Table1[[#This Row],[corals.sd.ssp370.2050]]/Table1[[#This Row],[corals.mn.ssp370.2050]])^-1</f>
        <v>47.814891523857398</v>
      </c>
      <c r="BQ569" s="6">
        <f>Table1[[#This Row],[corals.weights.ssp370.2050]]*Table1[[#This Row],[corals.mn.ssp370.2050]]</f>
        <v>19.016921638585433</v>
      </c>
      <c r="BR569" s="5"/>
      <c r="BS569" s="5"/>
      <c r="BT569" s="6"/>
      <c r="BU569" s="6"/>
      <c r="BV569" s="7">
        <f t="shared" si="52"/>
        <v>0.39771964407985488</v>
      </c>
      <c r="BX569" s="5"/>
      <c r="BY569" s="8"/>
      <c r="BZ569" s="8"/>
      <c r="CA569" s="5">
        <v>0.39480603610298282</v>
      </c>
      <c r="CB569" s="5">
        <v>4.1974393854345548E-3</v>
      </c>
      <c r="CC569" s="8">
        <f>(Table1[[#This Row],[corals.sd.ssp370.2100]]/Table1[[#This Row],[corals.mn.ssp370.2100]])^-1</f>
        <v>94.058781997660489</v>
      </c>
      <c r="CD569" s="8">
        <f>Table1[[#This Row],[corals.weights.ssp370.2100]]*Table1[[#This Row],[corals.mn.ssp370.2100]]</f>
        <v>37.13497488117094</v>
      </c>
      <c r="CE569" s="5"/>
      <c r="CF569" s="5"/>
      <c r="CG569" s="12"/>
      <c r="CH569" s="17"/>
      <c r="CI569" s="9">
        <f t="shared" si="53"/>
        <v>0.39480603610298287</v>
      </c>
      <c r="CJ569" s="5"/>
      <c r="CL569" s="5"/>
      <c r="CM569" s="5"/>
      <c r="CP569" s="5"/>
      <c r="CT569" s="5"/>
    </row>
    <row r="570" spans="1:98" x14ac:dyDescent="0.25">
      <c r="A570" s="5" t="s">
        <v>613</v>
      </c>
      <c r="B570" s="5">
        <v>47.83934</v>
      </c>
      <c r="C570" s="5">
        <v>-14.071102</v>
      </c>
      <c r="D570" s="5">
        <v>28560000</v>
      </c>
      <c r="E570" s="5">
        <v>1</v>
      </c>
      <c r="F570" s="5">
        <v>41900000</v>
      </c>
      <c r="G570" s="5">
        <v>1</v>
      </c>
      <c r="H570" s="5">
        <v>13720000</v>
      </c>
      <c r="I570" s="5">
        <v>1</v>
      </c>
      <c r="J570" s="5">
        <v>0.62827259172076599</v>
      </c>
      <c r="K570" s="5">
        <v>2.4144084308251111E-3</v>
      </c>
      <c r="L570" s="6">
        <f>IF(Table1[[#This Row],[seagrass.mn.ssp126.2050]]="","",(Table1[[#This Row],[seagrass.sd.ssp126.2050]]/Table1[[#This Row],[seagrass.mn.ssp126.2050]])^-1)</f>
        <v>260.21802429925134</v>
      </c>
      <c r="M570" s="6">
        <f>IF(Table1[[#This Row],[seagrass.weights.ssp126.2050]]="","",Table1[[#This Row],[seagrass.weights.ssp126.2050]]*Table1[[#This Row],[seagrass.mn.ssp126.2050]])</f>
        <v>163.48785253894789</v>
      </c>
      <c r="N570" s="5">
        <v>0.64078860775121005</v>
      </c>
      <c r="O570" s="5">
        <v>6.003594258692721E-3</v>
      </c>
      <c r="P570" s="6">
        <f>IF(Table1[[#This Row],[corals.mn.ssp126.2050]]="","",(Table1[[#This Row],[corals.sd.ssp126.2050]]/Table1[[#This Row],[corals.mn.ssp126.2050]])^-1)</f>
        <v>106.73416292638359</v>
      </c>
      <c r="Q570" s="6">
        <f>IF(Table1[[#This Row],[coral.weights.ssp126.2050]]="","",Table1[[#This Row],[coral.weights.ssp126.2050]]*Table1[[#This Row],[corals.mn.ssp126.2050]])</f>
        <v>68.394035661088154</v>
      </c>
      <c r="R570" s="5">
        <v>0.55551956329742425</v>
      </c>
      <c r="S570" s="5">
        <v>0.12956439720891991</v>
      </c>
      <c r="T570" s="6">
        <f>IF(Table1[[#This Row],[mangrove.mn.ssp126.2050]]="","",(Table1[[#This Row],[mangrove.sd.ssp126.2050]]/Table1[[#This Row],[mangrove.mn.ssp126.2050]])^-1)</f>
        <v>4.2875942408905781</v>
      </c>
      <c r="U570" s="6">
        <f>IF(Table1[[#This Row],[mangrove.weights.ssp126.2050]]="","",Table1[[#This Row],[mangrove.weights.ssp126.2050]]*Table1[[#This Row],[mangrove.mn.ssp126.2050]])</f>
        <v>2.3818424802960849</v>
      </c>
      <c r="V570" s="7">
        <f t="shared" si="48"/>
        <v>0.63103078488762532</v>
      </c>
      <c r="W570" s="5">
        <v>0.62828963720760522</v>
      </c>
      <c r="X570" s="5">
        <v>4.8292446338708897E-3</v>
      </c>
      <c r="Y570" s="6">
        <f>IF(Table1[[#This Row],[seagrass.mn.ssp126.2100]]="", "", (Table1[[#This Row],[seagrass.sd.ssp126.2100]]/Table1[[#This Row],[seagrass.mn.ssp126.2100]])^-1)</f>
        <v>130.10101679276465</v>
      </c>
      <c r="Z570" s="6">
        <f>IF(Table1[[#This Row],[seagrass.weights.ssp126.2100]]="","", Table1[[#This Row],[seagrass.weights.ssp126.2100]]*Table1[[#This Row],[seagrass.mn.ssp126.2100]])</f>
        <v>81.741120641066658</v>
      </c>
      <c r="AA570" s="5">
        <v>0.63745124061355007</v>
      </c>
      <c r="AB570" s="5">
        <v>8.2860959382501289E-3</v>
      </c>
      <c r="AC570" s="6">
        <f>IF(Table1[[#This Row],[corals.mn.ssp126.2100]]="","",(Table1[[#This Row],[corals.sd.ssp126.2100]]/Table1[[#This Row],[corals.mn.ssp126.2100]])^-1)</f>
        <v>76.930226896234572</v>
      </c>
      <c r="AD570" s="6">
        <f>IF( Table1[[#This Row],[Coral.weights.ssp126.2100]]="","", Table1[[#This Row],[Coral.weights.ssp126.2100]]*Table1[[#This Row],[corals.mn.ssp126.2100]])</f>
        <v>49.039268575686627</v>
      </c>
      <c r="AE570" s="5">
        <v>0.54067170954514954</v>
      </c>
      <c r="AF570" s="5">
        <v>0.1082135977777115</v>
      </c>
      <c r="AG570" s="8">
        <f>IF(Table1[[#This Row],[mangrove.mn.ssp126.2100]]="","",(Table1[[#This Row],[mangrove.sd.ssp126.2100]]/Table1[[#This Row],[mangrove.mn.ssp126.2100]])^-1)</f>
        <v>4.9963379893881541</v>
      </c>
      <c r="AH570" s="6">
        <f>IF(Table1[[#This Row],[mangrove.weights.ssp126.2100]]="","",Table1[[#This Row],[mangrove.weights.ssp126.2100]]*Table1[[#This Row],[mangrove.mn.ssp126.2100]])</f>
        <v>2.7013786021878685</v>
      </c>
      <c r="AI570" s="7">
        <f t="shared" si="49"/>
        <v>0.62954907452282349</v>
      </c>
      <c r="AJ570" s="5">
        <v>0.57524008440730723</v>
      </c>
      <c r="AK570" s="5">
        <v>4.0986311207074546E-3</v>
      </c>
      <c r="AL570" s="6">
        <f>IF(Table1[[#This Row],[seagrass.mn.ssp245.2050]]="","",(Table1[[#This Row],[seagrass.sd.ssp245.2050]]/Table1[[#This Row],[seagrass.mn.ssp245.2050]])^-1)</f>
        <v>140.34931845928512</v>
      </c>
      <c r="AM570" s="6">
        <f>IF(Table1[[#This Row],[seagrass.weights.ssp245.2050]]="","",Table1[[#This Row],[seagrass.weights.ssp245.2050]]*Table1[[#This Row],[seagrass.mn.ssp245.2050]])</f>
        <v>80.734553797027218</v>
      </c>
      <c r="AN570" s="5">
        <v>0.587864978046997</v>
      </c>
      <c r="AO570" s="5">
        <v>5.9804657854175807E-3</v>
      </c>
      <c r="AP570" s="6">
        <f>(Table1[[#This Row],[corals.sd.ssp245.2050]]/Table1[[#This Row],[corals.mn.ssp245.2050]])^-1</f>
        <v>98.297523828396891</v>
      </c>
      <c r="AQ570" s="6">
        <f>Table1[[#This Row],[coral.weights.ssp245.2050]]*Table1[[#This Row],[corals.mn.ssp245.2050]]</f>
        <v>57.785671687454702</v>
      </c>
      <c r="AR570" s="5">
        <v>0.486096488753617</v>
      </c>
      <c r="AS570" s="5">
        <v>9.5498166199862386E-2</v>
      </c>
      <c r="AT570" s="8">
        <f>(Table1[[#This Row],[mangrove.sd.ssp245.2050]]/Table1[[#This Row],[mangrove.mn.ssp245.2050]])^-1</f>
        <v>5.0901133298863019</v>
      </c>
      <c r="AU570" s="8">
        <f>Table1[[#This Row],[mangrove.mn.ssp245.2050]]*Table1[[#This Row],[mangrove.weights.ssp245.2050]]</f>
        <v>2.4742862170157127</v>
      </c>
      <c r="AV570" s="7">
        <f t="shared" si="50"/>
        <v>0.57846997942619294</v>
      </c>
      <c r="AW570" s="5">
        <v>0.5716277165576833</v>
      </c>
      <c r="AX570" s="5">
        <v>3.0492481509542049E-3</v>
      </c>
      <c r="AY570" s="6">
        <f>(Table1[[#This Row],[seagrass.sd.ssp245.2100]]/Table1[[#This Row],[seagrass.mn.ssp245.2100]])^-1</f>
        <v>187.46513509528674</v>
      </c>
      <c r="AZ570" s="6">
        <f>Table1[[#This Row],[seagrass.weights.ssp245.2100]]*Table1[[#This Row],[seagrass.mn.ssp245.2100]]</f>
        <v>107.16026710869637</v>
      </c>
      <c r="BA570" s="5">
        <v>0.5788847080760281</v>
      </c>
      <c r="BB570" s="5">
        <v>1.266583035262611E-2</v>
      </c>
      <c r="BC570" s="8">
        <f>(Table1[[#This Row],[corals.sd.ssp245.2100]]/Table1[[#This Row],[corals.mn.ssp245.2100]])^-1</f>
        <v>45.704441948095671</v>
      </c>
      <c r="BD570" s="8">
        <f>Table1[[#This Row],[corals.weights.ssp245.2100]]*Table1[[#This Row],[corals.mn.ssp245.2100]]</f>
        <v>26.457602534901135</v>
      </c>
      <c r="BE570" s="5">
        <v>0.47823291469107793</v>
      </c>
      <c r="BF570" s="5">
        <v>9.8265713331695592E-2</v>
      </c>
      <c r="BG570" s="6">
        <f>(Table1[[#This Row],[mangrove.sd.ssp245.2100]]/Table1[[#This Row],[mangrove.mn.ssp245.2100]])^-1</f>
        <v>4.8667322352487723</v>
      </c>
      <c r="BH570" s="6">
        <f>Table1[[#This Row],[mangrove.weights.ssp245.2100]]*Table1[[#This Row],[mangrove.mn.ssp245.2100]]</f>
        <v>2.327431541884045</v>
      </c>
      <c r="BI570" s="7">
        <f t="shared" si="51"/>
        <v>0.57111161569200797</v>
      </c>
      <c r="BJ570" s="5">
        <v>0.58699007770999079</v>
      </c>
      <c r="BK570" s="5">
        <v>2.109478004154806E-3</v>
      </c>
      <c r="BL570" s="6">
        <f>(Table1[[#This Row],[seagrass.sd.ssp370.2050]]/Table1[[#This Row],[seagrass.mn.ssp370.2050]])^-1</f>
        <v>278.26318954445662</v>
      </c>
      <c r="BM570" s="6">
        <f>Table1[[#This Row],[seagrass.mn.ssp370.2050]]*Table1[[#This Row],[seagrass.weights.ssp370.2050]]</f>
        <v>163.3377312545305</v>
      </c>
      <c r="BN570" s="5">
        <v>0.59935126506929359</v>
      </c>
      <c r="BO570" s="5">
        <v>8.2426590109546741E-3</v>
      </c>
      <c r="BP570" s="6">
        <f>(Table1[[#This Row],[corals.sd.ssp370.2050]]/Table1[[#This Row],[corals.mn.ssp370.2050]])^-1</f>
        <v>72.713339745431995</v>
      </c>
      <c r="BQ570" s="6">
        <f>Table1[[#This Row],[corals.weights.ssp370.2050]]*Table1[[#This Row],[corals.mn.ssp370.2050]]</f>
        <v>43.580832163838011</v>
      </c>
      <c r="BR570" s="5">
        <v>0.48051744867200158</v>
      </c>
      <c r="BS570" s="5">
        <v>0.1077531517996973</v>
      </c>
      <c r="BT570" s="6">
        <f>(Table1[[#This Row],[mangrove.sd.ssp370.2050]]/Table1[[#This Row],[mangrove.mn.ssp370.2050]])^-1</f>
        <v>4.4594282454515772</v>
      </c>
      <c r="BU570" s="6">
        <f>Table1[[#This Row],[mangrove.weights.ssp370.2050]]*Table1[[#This Row],[mangrove.mn.ssp370.2050]]</f>
        <v>2.1428330830402524</v>
      </c>
      <c r="BV570" s="7">
        <f t="shared" si="52"/>
        <v>0.5881830244499735</v>
      </c>
      <c r="BW570" s="5">
        <v>0.58699007770999079</v>
      </c>
      <c r="BX570" s="5">
        <v>2.109478004154806E-3</v>
      </c>
      <c r="BY570" s="8">
        <f>(Table1[[#This Row],[seagrass.sd.ssp370.2100]]/Table1[[#This Row],[seagrass.mn.ssp370.2100]])^-1</f>
        <v>278.26318954445662</v>
      </c>
      <c r="BZ570" s="8">
        <f>Table1[[#This Row],[seagrass.imp.ssp370.2100]]*Table1[[#This Row],[seagrass.mn.ssp370.2100]]</f>
        <v>163.3377312545305</v>
      </c>
      <c r="CA570" s="5">
        <v>0.59935126506929359</v>
      </c>
      <c r="CB570" s="5">
        <v>8.2426590109546741E-3</v>
      </c>
      <c r="CC570" s="8">
        <f>(Table1[[#This Row],[corals.sd.ssp370.2100]]/Table1[[#This Row],[corals.mn.ssp370.2100]])^-1</f>
        <v>72.713339745431995</v>
      </c>
      <c r="CD570" s="8">
        <f>Table1[[#This Row],[corals.weights.ssp370.2100]]*Table1[[#This Row],[corals.mn.ssp370.2100]]</f>
        <v>43.580832163838011</v>
      </c>
      <c r="CE570" s="5">
        <v>0.48134858603550312</v>
      </c>
      <c r="CF570" s="5">
        <v>0.1101268059199301</v>
      </c>
      <c r="CG570" s="12">
        <f>(Table1[[#This Row],[mangrove.sd.ssp370.2100]]/Table1[[#This Row],[mangrove.mn.ssp370.2100]])^-1</f>
        <v>4.3708575947029393</v>
      </c>
      <c r="CH570" s="17">
        <f>Table1[[#This Row],[mangrove.weights.ssp370.2100]]*Table1[[#This Row],[mangrove.mn.ssp370.2100]]</f>
        <v>2.1039061229728002</v>
      </c>
      <c r="CI570" s="9">
        <f t="shared" si="53"/>
        <v>0.58822008337780984</v>
      </c>
      <c r="CJ570" s="5"/>
      <c r="CL570" s="5"/>
      <c r="CM570" s="5"/>
      <c r="CP570" s="5"/>
      <c r="CT570" s="5"/>
    </row>
    <row r="571" spans="1:98" x14ac:dyDescent="0.25">
      <c r="A571" s="5" t="s">
        <v>614</v>
      </c>
      <c r="B571" s="5">
        <v>48.08934</v>
      </c>
      <c r="C571" s="5">
        <v>-14.071102</v>
      </c>
      <c r="E571" s="5">
        <v>0</v>
      </c>
      <c r="G571" s="5">
        <v>0</v>
      </c>
      <c r="H571" s="5">
        <v>52020000</v>
      </c>
      <c r="I571" s="5">
        <v>1</v>
      </c>
      <c r="L571" s="6" t="str">
        <f>IF(Table1[[#This Row],[seagrass.mn.ssp126.2050]]="","",(Table1[[#This Row],[seagrass.sd.ssp126.2050]]/Table1[[#This Row],[seagrass.mn.ssp126.2050]])^-1)</f>
        <v/>
      </c>
      <c r="M571" s="6" t="str">
        <f>IF(Table1[[#This Row],[seagrass.weights.ssp126.2050]]="","",Table1[[#This Row],[seagrass.weights.ssp126.2050]]*Table1[[#This Row],[seagrass.mn.ssp126.2050]])</f>
        <v/>
      </c>
      <c r="P571" s="6" t="str">
        <f>IF(Table1[[#This Row],[corals.mn.ssp126.2050]]="","",(Table1[[#This Row],[corals.sd.ssp126.2050]]/Table1[[#This Row],[corals.mn.ssp126.2050]])^-1)</f>
        <v/>
      </c>
      <c r="Q571" s="6" t="str">
        <f>IF(Table1[[#This Row],[coral.weights.ssp126.2050]]="","",Table1[[#This Row],[coral.weights.ssp126.2050]]*Table1[[#This Row],[corals.mn.ssp126.2050]])</f>
        <v/>
      </c>
      <c r="R571" s="5">
        <v>0.58763094070962241</v>
      </c>
      <c r="S571" s="5">
        <v>0.27412889665738982</v>
      </c>
      <c r="T571" s="6">
        <f>IF(Table1[[#This Row],[mangrove.mn.ssp126.2050]]="","",(Table1[[#This Row],[mangrove.sd.ssp126.2050]]/Table1[[#This Row],[mangrove.mn.ssp126.2050]])^-1)</f>
        <v>2.1436300509539201</v>
      </c>
      <c r="U571" s="6">
        <f>IF(Table1[[#This Row],[mangrove.weights.ssp126.2050]]="","",Table1[[#This Row],[mangrove.weights.ssp126.2050]]*Table1[[#This Row],[mangrove.mn.ssp126.2050]])</f>
        <v>1.2596633433754678</v>
      </c>
      <c r="V571" s="7">
        <f t="shared" si="48"/>
        <v>0.58763094070962241</v>
      </c>
      <c r="Y571" s="6" t="str">
        <f>IF(Table1[[#This Row],[seagrass.mn.ssp126.2100]]="", "", (Table1[[#This Row],[seagrass.sd.ssp126.2100]]/Table1[[#This Row],[seagrass.mn.ssp126.2100]])^-1)</f>
        <v/>
      </c>
      <c r="Z571" s="6" t="str">
        <f>IF(Table1[[#This Row],[seagrass.weights.ssp126.2100]]="","", Table1[[#This Row],[seagrass.weights.ssp126.2100]]*Table1[[#This Row],[seagrass.mn.ssp126.2100]])</f>
        <v/>
      </c>
      <c r="AC571" s="6" t="str">
        <f>IF(Table1[[#This Row],[corals.mn.ssp126.2100]]="","",(Table1[[#This Row],[corals.sd.ssp126.2100]]/Table1[[#This Row],[corals.mn.ssp126.2100]])^-1)</f>
        <v/>
      </c>
      <c r="AD571" s="6" t="str">
        <f>IF( Table1[[#This Row],[Coral.weights.ssp126.2100]]="","", Table1[[#This Row],[Coral.weights.ssp126.2100]]*Table1[[#This Row],[corals.mn.ssp126.2100]])</f>
        <v/>
      </c>
      <c r="AE571" s="5">
        <v>0.58055667006068234</v>
      </c>
      <c r="AF571" s="5">
        <v>0.25630953021345959</v>
      </c>
      <c r="AG571" s="8">
        <f>IF(Table1[[#This Row],[mangrove.mn.ssp126.2100]]="","",(Table1[[#This Row],[mangrove.sd.ssp126.2100]]/Table1[[#This Row],[mangrove.mn.ssp126.2100]])^-1)</f>
        <v>2.2650608019810399</v>
      </c>
      <c r="AH571" s="6">
        <f>IF(Table1[[#This Row],[mangrove.weights.ssp126.2100]]="","",Table1[[#This Row],[mangrove.weights.ssp126.2100]]*Table1[[#This Row],[mangrove.mn.ssp126.2100]])</f>
        <v>1.3149961566830912</v>
      </c>
      <c r="AI571" s="7">
        <f t="shared" si="49"/>
        <v>0.58055667006068234</v>
      </c>
      <c r="AL571" s="6" t="str">
        <f>IF(Table1[[#This Row],[seagrass.mn.ssp245.2050]]="","",(Table1[[#This Row],[seagrass.sd.ssp245.2050]]/Table1[[#This Row],[seagrass.mn.ssp245.2050]])^-1)</f>
        <v/>
      </c>
      <c r="AM571" s="6" t="str">
        <f>IF(Table1[[#This Row],[seagrass.weights.ssp245.2050]]="","",Table1[[#This Row],[seagrass.weights.ssp245.2050]]*Table1[[#This Row],[seagrass.mn.ssp245.2050]])</f>
        <v/>
      </c>
      <c r="AR571" s="5">
        <v>0.48363479711380047</v>
      </c>
      <c r="AS571" s="5">
        <v>0.24509584371015741</v>
      </c>
      <c r="AT571" s="8">
        <f>(Table1[[#This Row],[mangrove.sd.ssp245.2050]]/Table1[[#This Row],[mangrove.mn.ssp245.2050]])^-1</f>
        <v>1.9732476479108787</v>
      </c>
      <c r="AU571" s="8">
        <f>Table1[[#This Row],[mangrove.mn.ssp245.2050]]*Table1[[#This Row],[mangrove.weights.ssp245.2050]]</f>
        <v>0.95433122585266184</v>
      </c>
      <c r="AV571" s="7">
        <f t="shared" si="50"/>
        <v>0.48363479711380047</v>
      </c>
      <c r="AX571" s="5"/>
      <c r="AY571" s="6"/>
      <c r="AZ571" s="6"/>
      <c r="BB571" s="5"/>
      <c r="BC571" s="8"/>
      <c r="BD571" s="8"/>
      <c r="BE571" s="5">
        <v>0.45714408872678608</v>
      </c>
      <c r="BF571" s="5">
        <v>0.26245028290287742</v>
      </c>
      <c r="BG571" s="6">
        <f>(Table1[[#This Row],[mangrove.sd.ssp245.2100]]/Table1[[#This Row],[mangrove.mn.ssp245.2100]])^-1</f>
        <v>1.741831190541933</v>
      </c>
      <c r="BH571" s="6">
        <f>Table1[[#This Row],[mangrove.weights.ssp245.2100]]*Table1[[#This Row],[mangrove.mn.ssp245.2100]]</f>
        <v>0.79626783231618481</v>
      </c>
      <c r="BI571" s="7">
        <f t="shared" si="51"/>
        <v>0.45714408872678602</v>
      </c>
      <c r="BK571" s="5"/>
      <c r="BL571" s="6"/>
      <c r="BM571" s="6"/>
      <c r="BO571" s="5"/>
      <c r="BP571" s="6"/>
      <c r="BQ571" s="6"/>
      <c r="BR571" s="5">
        <v>0.44352069885987983</v>
      </c>
      <c r="BS571" s="5">
        <v>0.28010050993475122</v>
      </c>
      <c r="BT571" s="6">
        <f>(Table1[[#This Row],[mangrove.sd.ssp370.2050]]/Table1[[#This Row],[mangrove.mn.ssp370.2050]])^-1</f>
        <v>1.5834341000064476</v>
      </c>
      <c r="BU571" s="6">
        <f>Table1[[#This Row],[mangrove.weights.ssp370.2050]]*Table1[[#This Row],[mangrove.mn.ssp370.2050]]</f>
        <v>0.70228579863342444</v>
      </c>
      <c r="BV571" s="7">
        <f t="shared" si="52"/>
        <v>0.44352069885987983</v>
      </c>
      <c r="BX571" s="5"/>
      <c r="BY571" s="8"/>
      <c r="BZ571" s="8"/>
      <c r="CA571" s="5"/>
      <c r="CB571" s="5"/>
      <c r="CC571" s="8"/>
      <c r="CD571" s="8"/>
      <c r="CE571" s="5">
        <v>0.44126992065894249</v>
      </c>
      <c r="CF571" s="5">
        <v>0.28265898504220599</v>
      </c>
      <c r="CG571" s="12">
        <f>(Table1[[#This Row],[mangrove.sd.ssp370.2100]]/Table1[[#This Row],[mangrove.mn.ssp370.2100]])^-1</f>
        <v>1.5611388422450221</v>
      </c>
      <c r="CH571" s="17">
        <f>Table1[[#This Row],[mangrove.weights.ssp370.2100]]*Table1[[#This Row],[mangrove.mn.ssp370.2100]]</f>
        <v>0.68888361305505419</v>
      </c>
      <c r="CI571" s="9">
        <f t="shared" si="53"/>
        <v>0.44126992065894244</v>
      </c>
      <c r="CJ571" s="5"/>
      <c r="CL571" s="5"/>
      <c r="CM571" s="5"/>
      <c r="CP571" s="5"/>
      <c r="CT571" s="5"/>
    </row>
    <row r="572" spans="1:98" x14ac:dyDescent="0.25">
      <c r="A572" s="5" t="s">
        <v>615</v>
      </c>
      <c r="B572" s="5">
        <v>48.33934</v>
      </c>
      <c r="C572" s="5">
        <v>-14.071102</v>
      </c>
      <c r="E572" s="5">
        <v>0</v>
      </c>
      <c r="G572" s="5">
        <v>0</v>
      </c>
      <c r="I572" s="5">
        <v>0</v>
      </c>
      <c r="L572" s="6" t="str">
        <f>IF(Table1[[#This Row],[seagrass.mn.ssp126.2050]]="","",(Table1[[#This Row],[seagrass.sd.ssp126.2050]]/Table1[[#This Row],[seagrass.mn.ssp126.2050]])^-1)</f>
        <v/>
      </c>
      <c r="M572" s="6" t="str">
        <f>IF(Table1[[#This Row],[seagrass.weights.ssp126.2050]]="","",Table1[[#This Row],[seagrass.weights.ssp126.2050]]*Table1[[#This Row],[seagrass.mn.ssp126.2050]])</f>
        <v/>
      </c>
      <c r="P572" s="6" t="str">
        <f>IF(Table1[[#This Row],[corals.mn.ssp126.2050]]="","",(Table1[[#This Row],[corals.sd.ssp126.2050]]/Table1[[#This Row],[corals.mn.ssp126.2050]])^-1)</f>
        <v/>
      </c>
      <c r="Q572" s="6" t="str">
        <f>IF(Table1[[#This Row],[coral.weights.ssp126.2050]]="","",Table1[[#This Row],[coral.weights.ssp126.2050]]*Table1[[#This Row],[corals.mn.ssp126.2050]])</f>
        <v/>
      </c>
      <c r="T572" s="6" t="str">
        <f>IF(Table1[[#This Row],[mangrove.mn.ssp126.2050]]="","",(Table1[[#This Row],[mangrove.sd.ssp126.2050]]/Table1[[#This Row],[mangrove.mn.ssp126.2050]])^-1)</f>
        <v/>
      </c>
      <c r="U572" s="6" t="str">
        <f>IF(Table1[[#This Row],[mangrove.weights.ssp126.2050]]="","",Table1[[#This Row],[mangrove.weights.ssp126.2050]]*Table1[[#This Row],[mangrove.mn.ssp126.2050]])</f>
        <v/>
      </c>
      <c r="V572" s="7" t="e">
        <f t="shared" si="48"/>
        <v>#DIV/0!</v>
      </c>
      <c r="Y572" s="6" t="str">
        <f>IF(Table1[[#This Row],[seagrass.mn.ssp126.2100]]="", "", (Table1[[#This Row],[seagrass.sd.ssp126.2100]]/Table1[[#This Row],[seagrass.mn.ssp126.2100]])^-1)</f>
        <v/>
      </c>
      <c r="Z572" s="6" t="str">
        <f>IF(Table1[[#This Row],[seagrass.weights.ssp126.2100]]="","", Table1[[#This Row],[seagrass.weights.ssp126.2100]]*Table1[[#This Row],[seagrass.mn.ssp126.2100]])</f>
        <v/>
      </c>
      <c r="AC572" s="6" t="str">
        <f>IF(Table1[[#This Row],[corals.mn.ssp126.2100]]="","",(Table1[[#This Row],[corals.sd.ssp126.2100]]/Table1[[#This Row],[corals.mn.ssp126.2100]])^-1)</f>
        <v/>
      </c>
      <c r="AD572" s="6" t="str">
        <f>IF( Table1[[#This Row],[Coral.weights.ssp126.2100]]="","", Table1[[#This Row],[Coral.weights.ssp126.2100]]*Table1[[#This Row],[corals.mn.ssp126.2100]])</f>
        <v/>
      </c>
      <c r="AG572" s="8" t="str">
        <f>IF(Table1[[#This Row],[mangrove.mn.ssp126.2100]]="","",(Table1[[#This Row],[mangrove.sd.ssp126.2100]]/Table1[[#This Row],[mangrove.mn.ssp126.2100]])^-1)</f>
        <v/>
      </c>
      <c r="AH572" s="6" t="str">
        <f>IF(Table1[[#This Row],[mangrove.weights.ssp126.2100]]="","",Table1[[#This Row],[mangrove.weights.ssp126.2100]]*Table1[[#This Row],[mangrove.mn.ssp126.2100]])</f>
        <v/>
      </c>
      <c r="AI572" s="7" t="e">
        <f t="shared" si="49"/>
        <v>#DIV/0!</v>
      </c>
      <c r="AL572" s="6" t="str">
        <f>IF(Table1[[#This Row],[seagrass.mn.ssp245.2050]]="","",(Table1[[#This Row],[seagrass.sd.ssp245.2050]]/Table1[[#This Row],[seagrass.mn.ssp245.2050]])^-1)</f>
        <v/>
      </c>
      <c r="AM572" s="6" t="str">
        <f>IF(Table1[[#This Row],[seagrass.weights.ssp245.2050]]="","",Table1[[#This Row],[seagrass.weights.ssp245.2050]]*Table1[[#This Row],[seagrass.mn.ssp245.2050]])</f>
        <v/>
      </c>
      <c r="AS572" s="5"/>
      <c r="AT572" s="8"/>
      <c r="AU572" s="8"/>
      <c r="AV572" s="7" t="e">
        <f t="shared" si="50"/>
        <v>#DIV/0!</v>
      </c>
      <c r="AX572" s="5"/>
      <c r="AY572" s="6"/>
      <c r="AZ572" s="6"/>
      <c r="BB572" s="5"/>
      <c r="BC572" s="8"/>
      <c r="BD572" s="8"/>
      <c r="BE572" s="5"/>
      <c r="BF572" s="5"/>
      <c r="BG572" s="6"/>
      <c r="BH572" s="6"/>
      <c r="BI572" s="7" t="e">
        <f t="shared" si="51"/>
        <v>#DIV/0!</v>
      </c>
      <c r="BK572" s="5"/>
      <c r="BL572" s="6"/>
      <c r="BM572" s="6"/>
      <c r="BO572" s="5"/>
      <c r="BP572" s="6"/>
      <c r="BQ572" s="6"/>
      <c r="BR572" s="5"/>
      <c r="BS572" s="5"/>
      <c r="BT572" s="6"/>
      <c r="BU572" s="6"/>
      <c r="BV572" s="7" t="e">
        <f t="shared" si="52"/>
        <v>#DIV/0!</v>
      </c>
      <c r="BX572" s="5"/>
      <c r="BY572" s="8"/>
      <c r="BZ572" s="8"/>
      <c r="CA572" s="5"/>
      <c r="CB572" s="5"/>
      <c r="CC572" s="8"/>
      <c r="CD572" s="8"/>
      <c r="CE572" s="5"/>
      <c r="CF572" s="5"/>
      <c r="CG572" s="12"/>
      <c r="CH572" s="17"/>
      <c r="CI572" s="9" t="e">
        <f t="shared" si="53"/>
        <v>#DIV/0!</v>
      </c>
      <c r="CJ572" s="5"/>
      <c r="CL572" s="5"/>
      <c r="CM572" s="5"/>
      <c r="CP572" s="5"/>
      <c r="CT572" s="5"/>
    </row>
    <row r="573" spans="1:98" x14ac:dyDescent="0.25">
      <c r="A573" s="5" t="s">
        <v>616</v>
      </c>
      <c r="B573" s="5">
        <v>48.58934</v>
      </c>
      <c r="C573" s="5">
        <v>-14.071102</v>
      </c>
      <c r="E573" s="5">
        <v>0</v>
      </c>
      <c r="G573" s="5">
        <v>0</v>
      </c>
      <c r="I573" s="5">
        <v>0</v>
      </c>
      <c r="L573" s="6" t="str">
        <f>IF(Table1[[#This Row],[seagrass.mn.ssp126.2050]]="","",(Table1[[#This Row],[seagrass.sd.ssp126.2050]]/Table1[[#This Row],[seagrass.mn.ssp126.2050]])^-1)</f>
        <v/>
      </c>
      <c r="M573" s="6" t="str">
        <f>IF(Table1[[#This Row],[seagrass.weights.ssp126.2050]]="","",Table1[[#This Row],[seagrass.weights.ssp126.2050]]*Table1[[#This Row],[seagrass.mn.ssp126.2050]])</f>
        <v/>
      </c>
      <c r="P573" s="6" t="str">
        <f>IF(Table1[[#This Row],[corals.mn.ssp126.2050]]="","",(Table1[[#This Row],[corals.sd.ssp126.2050]]/Table1[[#This Row],[corals.mn.ssp126.2050]])^-1)</f>
        <v/>
      </c>
      <c r="Q573" s="6" t="str">
        <f>IF(Table1[[#This Row],[coral.weights.ssp126.2050]]="","",Table1[[#This Row],[coral.weights.ssp126.2050]]*Table1[[#This Row],[corals.mn.ssp126.2050]])</f>
        <v/>
      </c>
      <c r="T573" s="6" t="str">
        <f>IF(Table1[[#This Row],[mangrove.mn.ssp126.2050]]="","",(Table1[[#This Row],[mangrove.sd.ssp126.2050]]/Table1[[#This Row],[mangrove.mn.ssp126.2050]])^-1)</f>
        <v/>
      </c>
      <c r="U573" s="6" t="str">
        <f>IF(Table1[[#This Row],[mangrove.weights.ssp126.2050]]="","",Table1[[#This Row],[mangrove.weights.ssp126.2050]]*Table1[[#This Row],[mangrove.mn.ssp126.2050]])</f>
        <v/>
      </c>
      <c r="V573" s="7" t="e">
        <f t="shared" si="48"/>
        <v>#DIV/0!</v>
      </c>
      <c r="Y573" s="6" t="str">
        <f>IF(Table1[[#This Row],[seagrass.mn.ssp126.2100]]="", "", (Table1[[#This Row],[seagrass.sd.ssp126.2100]]/Table1[[#This Row],[seagrass.mn.ssp126.2100]])^-1)</f>
        <v/>
      </c>
      <c r="Z573" s="6" t="str">
        <f>IF(Table1[[#This Row],[seagrass.weights.ssp126.2100]]="","", Table1[[#This Row],[seagrass.weights.ssp126.2100]]*Table1[[#This Row],[seagrass.mn.ssp126.2100]])</f>
        <v/>
      </c>
      <c r="AC573" s="6" t="str">
        <f>IF(Table1[[#This Row],[corals.mn.ssp126.2100]]="","",(Table1[[#This Row],[corals.sd.ssp126.2100]]/Table1[[#This Row],[corals.mn.ssp126.2100]])^-1)</f>
        <v/>
      </c>
      <c r="AD573" s="6" t="str">
        <f>IF( Table1[[#This Row],[Coral.weights.ssp126.2100]]="","", Table1[[#This Row],[Coral.weights.ssp126.2100]]*Table1[[#This Row],[corals.mn.ssp126.2100]])</f>
        <v/>
      </c>
      <c r="AG573" s="8" t="str">
        <f>IF(Table1[[#This Row],[mangrove.mn.ssp126.2100]]="","",(Table1[[#This Row],[mangrove.sd.ssp126.2100]]/Table1[[#This Row],[mangrove.mn.ssp126.2100]])^-1)</f>
        <v/>
      </c>
      <c r="AH573" s="6" t="str">
        <f>IF(Table1[[#This Row],[mangrove.weights.ssp126.2100]]="","",Table1[[#This Row],[mangrove.weights.ssp126.2100]]*Table1[[#This Row],[mangrove.mn.ssp126.2100]])</f>
        <v/>
      </c>
      <c r="AI573" s="7" t="e">
        <f t="shared" si="49"/>
        <v>#DIV/0!</v>
      </c>
      <c r="AL573" s="6" t="str">
        <f>IF(Table1[[#This Row],[seagrass.mn.ssp245.2050]]="","",(Table1[[#This Row],[seagrass.sd.ssp245.2050]]/Table1[[#This Row],[seagrass.mn.ssp245.2050]])^-1)</f>
        <v/>
      </c>
      <c r="AM573" s="6" t="str">
        <f>IF(Table1[[#This Row],[seagrass.weights.ssp245.2050]]="","",Table1[[#This Row],[seagrass.weights.ssp245.2050]]*Table1[[#This Row],[seagrass.mn.ssp245.2050]])</f>
        <v/>
      </c>
      <c r="AS573" s="5"/>
      <c r="AT573" s="8"/>
      <c r="AU573" s="8"/>
      <c r="AV573" s="7" t="e">
        <f t="shared" si="50"/>
        <v>#DIV/0!</v>
      </c>
      <c r="AX573" s="5"/>
      <c r="AY573" s="6"/>
      <c r="AZ573" s="6"/>
      <c r="BB573" s="5"/>
      <c r="BC573" s="8"/>
      <c r="BD573" s="8"/>
      <c r="BE573" s="5"/>
      <c r="BF573" s="5"/>
      <c r="BG573" s="6"/>
      <c r="BH573" s="6"/>
      <c r="BI573" s="7" t="e">
        <f t="shared" si="51"/>
        <v>#DIV/0!</v>
      </c>
      <c r="BK573" s="5"/>
      <c r="BL573" s="6"/>
      <c r="BM573" s="6"/>
      <c r="BO573" s="5"/>
      <c r="BP573" s="6"/>
      <c r="BQ573" s="6"/>
      <c r="BR573" s="5"/>
      <c r="BS573" s="5"/>
      <c r="BT573" s="6"/>
      <c r="BU573" s="6"/>
      <c r="BV573" s="7" t="e">
        <f t="shared" si="52"/>
        <v>#DIV/0!</v>
      </c>
      <c r="BX573" s="5"/>
      <c r="BY573" s="8"/>
      <c r="BZ573" s="8"/>
      <c r="CA573" s="5"/>
      <c r="CB573" s="5"/>
      <c r="CC573" s="8"/>
      <c r="CD573" s="8"/>
      <c r="CE573" s="5"/>
      <c r="CF573" s="5"/>
      <c r="CG573" s="12"/>
      <c r="CH573" s="17"/>
      <c r="CI573" s="9" t="e">
        <f t="shared" si="53"/>
        <v>#DIV/0!</v>
      </c>
      <c r="CJ573" s="5"/>
      <c r="CL573" s="5"/>
      <c r="CM573" s="5"/>
      <c r="CP573" s="5"/>
      <c r="CT573" s="5"/>
    </row>
    <row r="574" spans="1:98" x14ac:dyDescent="0.25">
      <c r="A574" s="5" t="s">
        <v>617</v>
      </c>
      <c r="B574" s="5">
        <v>40.33934</v>
      </c>
      <c r="C574" s="5">
        <v>-14.071102</v>
      </c>
      <c r="E574" s="5">
        <v>0</v>
      </c>
      <c r="G574" s="5">
        <v>0</v>
      </c>
      <c r="I574" s="5">
        <v>0</v>
      </c>
      <c r="L574" s="6" t="str">
        <f>IF(Table1[[#This Row],[seagrass.mn.ssp126.2050]]="","",(Table1[[#This Row],[seagrass.sd.ssp126.2050]]/Table1[[#This Row],[seagrass.mn.ssp126.2050]])^-1)</f>
        <v/>
      </c>
      <c r="M574" s="6" t="str">
        <f>IF(Table1[[#This Row],[seagrass.weights.ssp126.2050]]="","",Table1[[#This Row],[seagrass.weights.ssp126.2050]]*Table1[[#This Row],[seagrass.mn.ssp126.2050]])</f>
        <v/>
      </c>
      <c r="P574" s="6" t="str">
        <f>IF(Table1[[#This Row],[corals.mn.ssp126.2050]]="","",(Table1[[#This Row],[corals.sd.ssp126.2050]]/Table1[[#This Row],[corals.mn.ssp126.2050]])^-1)</f>
        <v/>
      </c>
      <c r="Q574" s="6" t="str">
        <f>IF(Table1[[#This Row],[coral.weights.ssp126.2050]]="","",Table1[[#This Row],[coral.weights.ssp126.2050]]*Table1[[#This Row],[corals.mn.ssp126.2050]])</f>
        <v/>
      </c>
      <c r="T574" s="6" t="str">
        <f>IF(Table1[[#This Row],[mangrove.mn.ssp126.2050]]="","",(Table1[[#This Row],[mangrove.sd.ssp126.2050]]/Table1[[#This Row],[mangrove.mn.ssp126.2050]])^-1)</f>
        <v/>
      </c>
      <c r="U574" s="6" t="str">
        <f>IF(Table1[[#This Row],[mangrove.weights.ssp126.2050]]="","",Table1[[#This Row],[mangrove.weights.ssp126.2050]]*Table1[[#This Row],[mangrove.mn.ssp126.2050]])</f>
        <v/>
      </c>
      <c r="V574" s="7" t="e">
        <f t="shared" si="48"/>
        <v>#DIV/0!</v>
      </c>
      <c r="Y574" s="6" t="str">
        <f>IF(Table1[[#This Row],[seagrass.mn.ssp126.2100]]="", "", (Table1[[#This Row],[seagrass.sd.ssp126.2100]]/Table1[[#This Row],[seagrass.mn.ssp126.2100]])^-1)</f>
        <v/>
      </c>
      <c r="Z574" s="6" t="str">
        <f>IF(Table1[[#This Row],[seagrass.weights.ssp126.2100]]="","", Table1[[#This Row],[seagrass.weights.ssp126.2100]]*Table1[[#This Row],[seagrass.mn.ssp126.2100]])</f>
        <v/>
      </c>
      <c r="AC574" s="6" t="str">
        <f>IF(Table1[[#This Row],[corals.mn.ssp126.2100]]="","",(Table1[[#This Row],[corals.sd.ssp126.2100]]/Table1[[#This Row],[corals.mn.ssp126.2100]])^-1)</f>
        <v/>
      </c>
      <c r="AD574" s="6" t="str">
        <f>IF( Table1[[#This Row],[Coral.weights.ssp126.2100]]="","", Table1[[#This Row],[Coral.weights.ssp126.2100]]*Table1[[#This Row],[corals.mn.ssp126.2100]])</f>
        <v/>
      </c>
      <c r="AG574" s="8" t="str">
        <f>IF(Table1[[#This Row],[mangrove.mn.ssp126.2100]]="","",(Table1[[#This Row],[mangrove.sd.ssp126.2100]]/Table1[[#This Row],[mangrove.mn.ssp126.2100]])^-1)</f>
        <v/>
      </c>
      <c r="AH574" s="6" t="str">
        <f>IF(Table1[[#This Row],[mangrove.weights.ssp126.2100]]="","",Table1[[#This Row],[mangrove.weights.ssp126.2100]]*Table1[[#This Row],[mangrove.mn.ssp126.2100]])</f>
        <v/>
      </c>
      <c r="AI574" s="7" t="e">
        <f t="shared" si="49"/>
        <v>#DIV/0!</v>
      </c>
      <c r="AL574" s="6" t="str">
        <f>IF(Table1[[#This Row],[seagrass.mn.ssp245.2050]]="","",(Table1[[#This Row],[seagrass.sd.ssp245.2050]]/Table1[[#This Row],[seagrass.mn.ssp245.2050]])^-1)</f>
        <v/>
      </c>
      <c r="AM574" s="6" t="str">
        <f>IF(Table1[[#This Row],[seagrass.weights.ssp245.2050]]="","",Table1[[#This Row],[seagrass.weights.ssp245.2050]]*Table1[[#This Row],[seagrass.mn.ssp245.2050]])</f>
        <v/>
      </c>
      <c r="AS574" s="5"/>
      <c r="AT574" s="8"/>
      <c r="AU574" s="8"/>
      <c r="AV574" s="7" t="e">
        <f t="shared" si="50"/>
        <v>#DIV/0!</v>
      </c>
      <c r="AX574" s="5"/>
      <c r="AY574" s="6"/>
      <c r="AZ574" s="6"/>
      <c r="BB574" s="5"/>
      <c r="BC574" s="8"/>
      <c r="BD574" s="8"/>
      <c r="BE574" s="5"/>
      <c r="BF574" s="5"/>
      <c r="BG574" s="6"/>
      <c r="BH574" s="6"/>
      <c r="BI574" s="7" t="e">
        <f t="shared" si="51"/>
        <v>#DIV/0!</v>
      </c>
      <c r="BK574" s="5"/>
      <c r="BL574" s="6"/>
      <c r="BM574" s="6"/>
      <c r="BO574" s="5"/>
      <c r="BP574" s="6"/>
      <c r="BQ574" s="6"/>
      <c r="BR574" s="5"/>
      <c r="BS574" s="5"/>
      <c r="BT574" s="6"/>
      <c r="BU574" s="6"/>
      <c r="BV574" s="7" t="e">
        <f t="shared" si="52"/>
        <v>#DIV/0!</v>
      </c>
      <c r="BX574" s="5"/>
      <c r="BY574" s="8"/>
      <c r="BZ574" s="8"/>
      <c r="CA574" s="5"/>
      <c r="CB574" s="5"/>
      <c r="CC574" s="8"/>
      <c r="CD574" s="8"/>
      <c r="CE574" s="5"/>
      <c r="CF574" s="5"/>
      <c r="CG574" s="12"/>
      <c r="CH574" s="17"/>
      <c r="CI574" s="9" t="e">
        <f t="shared" si="53"/>
        <v>#DIV/0!</v>
      </c>
      <c r="CJ574" s="5"/>
      <c r="CL574" s="5"/>
      <c r="CM574" s="5"/>
      <c r="CP574" s="5"/>
      <c r="CT574" s="5"/>
    </row>
    <row r="575" spans="1:98" x14ac:dyDescent="0.25">
      <c r="A575" s="5" t="s">
        <v>618</v>
      </c>
      <c r="B575" s="5">
        <v>40.58934</v>
      </c>
      <c r="C575" s="5">
        <v>-14.071102</v>
      </c>
      <c r="D575" s="5">
        <v>8110000</v>
      </c>
      <c r="E575" s="5">
        <v>1</v>
      </c>
      <c r="F575" s="5">
        <v>17770000</v>
      </c>
      <c r="G575" s="5">
        <v>1</v>
      </c>
      <c r="H575" s="5">
        <v>7110000</v>
      </c>
      <c r="I575" s="5">
        <v>1</v>
      </c>
      <c r="J575" s="5">
        <v>0.75263047077633938</v>
      </c>
      <c r="K575" s="28">
        <f>NonZeroMin!$C$2</f>
        <v>9.6277348665939669E-4</v>
      </c>
      <c r="L575" s="6">
        <f>IF(Table1[[#This Row],[seagrass.mn.ssp126.2050]]="","",(Table1[[#This Row],[seagrass.sd.ssp126.2050]]/Table1[[#This Row],[seagrass.mn.ssp126.2050]])^-1)</f>
        <v>781.73161310018475</v>
      </c>
      <c r="M575" s="6">
        <f>IF(Table1[[#This Row],[seagrass.weights.ssp126.2050]]="","",Table1[[#This Row],[seagrass.weights.ssp126.2050]]*Table1[[#This Row],[seagrass.mn.ssp126.2050]])</f>
        <v>588.35503198833919</v>
      </c>
      <c r="N575" s="5">
        <v>0.75626376720518418</v>
      </c>
      <c r="O575" s="5">
        <f>NonZeroMin!$C$3</f>
        <v>8.8608041434714289E-4</v>
      </c>
      <c r="P575" s="6">
        <f>IF(Table1[[#This Row],[corals.mn.ssp126.2050]]="","",(Table1[[#This Row],[corals.sd.ssp126.2050]]/Table1[[#This Row],[corals.mn.ssp126.2050]])^-1)</f>
        <v>853.49337933667493</v>
      </c>
      <c r="Q575" s="6">
        <f>IF(Table1[[#This Row],[coral.weights.ssp126.2050]]="","",Table1[[#This Row],[coral.weights.ssp126.2050]]*Table1[[#This Row],[corals.mn.ssp126.2050]])</f>
        <v>645.46611834183705</v>
      </c>
      <c r="R575" s="5">
        <v>0.44038799876213769</v>
      </c>
      <c r="S575" s="5">
        <v>6.4227607629857561E-2</v>
      </c>
      <c r="T575" s="6">
        <f>IF(Table1[[#This Row],[mangrove.mn.ssp126.2050]]="","",(Table1[[#This Row],[mangrove.sd.ssp126.2050]]/Table1[[#This Row],[mangrove.mn.ssp126.2050]])^-1)</f>
        <v>6.8566776035016765</v>
      </c>
      <c r="U575" s="6">
        <f>IF(Table1[[#This Row],[mangrove.weights.ssp126.2050]]="","",Table1[[#This Row],[mangrove.weights.ssp126.2050]]*Table1[[#This Row],[mangrove.mn.ssp126.2050]])</f>
        <v>3.0195985279632733</v>
      </c>
      <c r="V575" s="7">
        <f t="shared" si="48"/>
        <v>0.75321512408559965</v>
      </c>
      <c r="W575" s="5">
        <v>0.75263047077633938</v>
      </c>
      <c r="X575" s="5">
        <f>NonZeroMin!$C$5</f>
        <v>9.4124857450742275E-4</v>
      </c>
      <c r="Y575" s="6">
        <f>IF(Table1[[#This Row],[seagrass.mn.ssp126.2100]]="", "", (Table1[[#This Row],[seagrass.sd.ssp126.2100]]/Table1[[#This Row],[seagrass.mn.ssp126.2100]])^-1)</f>
        <v>799.60861685257623</v>
      </c>
      <c r="Z575" s="6">
        <f>IF(Table1[[#This Row],[seagrass.weights.ssp126.2100]]="","", Table1[[#This Row],[seagrass.weights.ssp126.2100]]*Table1[[#This Row],[seagrass.mn.ssp126.2100]])</f>
        <v>601.80980973857197</v>
      </c>
      <c r="AA575" s="5">
        <v>0.75626376720518418</v>
      </c>
      <c r="AB575" s="5">
        <f>NonZeroMin!$C$6</f>
        <v>9.0900273914041208E-4</v>
      </c>
      <c r="AC575" s="6">
        <f>IF(Table1[[#This Row],[corals.mn.ssp126.2100]]="","",(Table1[[#This Row],[corals.sd.ssp126.2100]]/Table1[[#This Row],[corals.mn.ssp126.2100]])^-1)</f>
        <v>831.97083423569916</v>
      </c>
      <c r="AD575" s="6">
        <f>IF( Table1[[#This Row],[Coral.weights.ssp126.2100]]="","", Table1[[#This Row],[Coral.weights.ssp126.2100]]*Table1[[#This Row],[corals.mn.ssp126.2100]])</f>
        <v>629.1893973039297</v>
      </c>
      <c r="AE575" s="5">
        <v>0.44383281239617711</v>
      </c>
      <c r="AF575" s="5">
        <v>6.0412734497159587E-2</v>
      </c>
      <c r="AG575" s="8">
        <f>IF(Table1[[#This Row],[mangrove.mn.ssp126.2100]]="","",(Table1[[#This Row],[mangrove.sd.ssp126.2100]]/Table1[[#This Row],[mangrove.mn.ssp126.2100]])^-1)</f>
        <v>7.346676426590899</v>
      </c>
      <c r="AH575" s="6">
        <f>IF(Table1[[#This Row],[mangrove.weights.ssp126.2100]]="","",Table1[[#This Row],[mangrove.weights.ssp126.2100]]*Table1[[#This Row],[mangrove.mn.ssp126.2100]])</f>
        <v>3.2606960601785353</v>
      </c>
      <c r="AI575" s="7">
        <f t="shared" si="49"/>
        <v>0.75309062585646325</v>
      </c>
      <c r="AJ575" s="5">
        <v>0.75263047077633938</v>
      </c>
      <c r="AK575" s="5">
        <f>NonZeroMin!$C$9</f>
        <v>9.4246577305150765E-4</v>
      </c>
      <c r="AL575" s="6">
        <f>IF(Table1[[#This Row],[seagrass.mn.ssp245.2050]]="","",(Table1[[#This Row],[seagrass.sd.ssp245.2050]]/Table1[[#This Row],[seagrass.mn.ssp245.2050]])^-1)</f>
        <v>798.57591893176004</v>
      </c>
      <c r="AM575" s="6">
        <f>IF(Table1[[#This Row],[seagrass.weights.ssp245.2050]]="","",Table1[[#This Row],[seagrass.weights.ssp245.2050]]*Table1[[#This Row],[seagrass.mn.ssp245.2050]])</f>
        <v>601.03256981625839</v>
      </c>
      <c r="AN575" s="5">
        <v>0.75626376720518418</v>
      </c>
      <c r="AO575" s="5">
        <f>NonZeroMin!$C$10</f>
        <v>8.871730941705804E-4</v>
      </c>
      <c r="AP575" s="6">
        <f>(Table1[[#This Row],[corals.sd.ssp245.2050]]/Table1[[#This Row],[corals.mn.ssp245.2050]])^-1</f>
        <v>852.44218087138506</v>
      </c>
      <c r="AQ575" s="6">
        <f>Table1[[#This Row],[coral.weights.ssp245.2050]]*Table1[[#This Row],[corals.mn.ssp245.2050]]</f>
        <v>644.67113503039661</v>
      </c>
      <c r="AR575" s="5">
        <v>0.44452954393984528</v>
      </c>
      <c r="AS575" s="5">
        <v>3.3870369431248992E-2</v>
      </c>
      <c r="AT575" s="8">
        <f>(Table1[[#This Row],[mangrove.sd.ssp245.2050]]/Table1[[#This Row],[mangrove.mn.ssp245.2050]])^-1</f>
        <v>13.124437418439252</v>
      </c>
      <c r="AU575" s="8">
        <f>Table1[[#This Row],[mangrove.mn.ssp245.2050]]*Table1[[#This Row],[mangrove.weights.ssp245.2050]]</f>
        <v>5.8342001800858405</v>
      </c>
      <c r="AV575" s="7">
        <f t="shared" si="50"/>
        <v>0.75206172370083202</v>
      </c>
      <c r="AW575" s="5">
        <v>0.75263047077633938</v>
      </c>
      <c r="AX575" s="5">
        <f>NonZeroMin!$C$12</f>
        <v>9.4048968592101831E-4</v>
      </c>
      <c r="AY575" s="6">
        <f>(Table1[[#This Row],[seagrass.sd.ssp245.2100]]/Table1[[#This Row],[seagrass.mn.ssp245.2100]])^-1</f>
        <v>800.25382738704991</v>
      </c>
      <c r="AZ575" s="6">
        <f>Table1[[#This Row],[seagrass.weights.ssp245.2100]]*Table1[[#This Row],[seagrass.mn.ssp245.2100]]</f>
        <v>602.29541484688275</v>
      </c>
      <c r="BA575" s="5">
        <v>0.75626376720518418</v>
      </c>
      <c r="BB575" s="5">
        <f>NonZeroMin!$C$13</f>
        <v>8.8505487379242798E-4</v>
      </c>
      <c r="BC575" s="8">
        <f>(Table1[[#This Row],[corals.sd.ssp245.2100]]/Table1[[#This Row],[corals.mn.ssp245.2100]])^-1</f>
        <v>854.48234860808282</v>
      </c>
      <c r="BD575" s="8">
        <f>Table1[[#This Row],[corals.weights.ssp245.2100]]*Table1[[#This Row],[corals.mn.ssp245.2100]]</f>
        <v>646.21403996868219</v>
      </c>
      <c r="BE575" s="5">
        <v>0.44634407924363662</v>
      </c>
      <c r="BF575" s="5">
        <v>4.3444128532749912E-2</v>
      </c>
      <c r="BG575" s="6">
        <f>(Table1[[#This Row],[mangrove.sd.ssp245.2100]]/Table1[[#This Row],[mangrove.mn.ssp245.2100]])^-1</f>
        <v>10.273979345843356</v>
      </c>
      <c r="BH575" s="6">
        <f>Table1[[#This Row],[mangrove.weights.ssp245.2100]]*Table1[[#This Row],[mangrove.mn.ssp245.2100]]</f>
        <v>4.5857298512885931</v>
      </c>
      <c r="BI575" s="7">
        <f t="shared" si="51"/>
        <v>0.75260513015323516</v>
      </c>
      <c r="BJ575" s="5">
        <v>0.75263047077633938</v>
      </c>
      <c r="BK575" s="5">
        <f>NonZeroMin!$C$16</f>
        <v>9.4033807947367773E-4</v>
      </c>
      <c r="BL575" s="6">
        <f>(Table1[[#This Row],[seagrass.sd.ssp370.2050]]/Table1[[#This Row],[seagrass.mn.ssp370.2050]])^-1</f>
        <v>800.38284868522896</v>
      </c>
      <c r="BM575" s="6">
        <f>Table1[[#This Row],[seagrass.mn.ssp370.2050]]*Table1[[#This Row],[seagrass.weights.ssp370.2050]]</f>
        <v>602.39252020727145</v>
      </c>
      <c r="BN575" s="5">
        <v>0.75626376720518418</v>
      </c>
      <c r="BO575" s="5">
        <f>NonZeroMin!$C$17</f>
        <v>8.8537505761509139E-4</v>
      </c>
      <c r="BP575" s="6">
        <f>(Table1[[#This Row],[corals.sd.ssp370.2050]]/Table1[[#This Row],[corals.mn.ssp370.2050]])^-1</f>
        <v>854.17333671258996</v>
      </c>
      <c r="BQ575" s="6">
        <f>Table1[[#This Row],[corals.weights.ssp370.2050]]*Table1[[#This Row],[corals.mn.ssp370.2050]]</f>
        <v>645.98034546848555</v>
      </c>
      <c r="BR575" s="5">
        <v>0.45989487685389291</v>
      </c>
      <c r="BS575" s="5">
        <v>3.4881868396407223E-2</v>
      </c>
      <c r="BT575" s="6">
        <f>(Table1[[#This Row],[mangrove.sd.ssp370.2050]]/Table1[[#This Row],[mangrove.mn.ssp370.2050]])^-1</f>
        <v>13.184353304344826</v>
      </c>
      <c r="BU575" s="6">
        <f>Table1[[#This Row],[mangrove.weights.ssp370.2050]]*Table1[[#This Row],[mangrove.mn.ssp370.2050]]</f>
        <v>6.0634165392998804</v>
      </c>
      <c r="BV575" s="7">
        <f t="shared" si="52"/>
        <v>0.75217712414142046</v>
      </c>
      <c r="BW575" s="5">
        <v>0.75263047077633938</v>
      </c>
      <c r="BX575" s="5">
        <f>NonZeroMin!$C$19</f>
        <v>9.4033807947367773E-4</v>
      </c>
      <c r="BY575" s="8">
        <f>(Table1[[#This Row],[seagrass.sd.ssp370.2100]]/Table1[[#This Row],[seagrass.mn.ssp370.2100]])^-1</f>
        <v>800.38284868522896</v>
      </c>
      <c r="BZ575" s="8">
        <f>Table1[[#This Row],[seagrass.imp.ssp370.2100]]*Table1[[#This Row],[seagrass.mn.ssp370.2100]]</f>
        <v>602.39252020727145</v>
      </c>
      <c r="CA575" s="5">
        <v>0.75626376720518418</v>
      </c>
      <c r="CB575" s="5">
        <f>NonZeroMin!$C$20</f>
        <v>8.8537505761509139E-4</v>
      </c>
      <c r="CC575" s="8">
        <f>(Table1[[#This Row],[corals.sd.ssp370.2100]]/Table1[[#This Row],[corals.mn.ssp370.2100]])^-1</f>
        <v>854.17333671258996</v>
      </c>
      <c r="CD575" s="8">
        <f>Table1[[#This Row],[corals.weights.ssp370.2100]]*Table1[[#This Row],[corals.mn.ssp370.2100]]</f>
        <v>645.98034546848555</v>
      </c>
      <c r="CE575" s="5">
        <v>0.45578762543432561</v>
      </c>
      <c r="CF575" s="5">
        <v>4.7388526889036657E-2</v>
      </c>
      <c r="CG575" s="12">
        <f>(Table1[[#This Row],[mangrove.sd.ssp370.2100]]/Table1[[#This Row],[mangrove.mn.ssp370.2100]])^-1</f>
        <v>9.6181007377921297</v>
      </c>
      <c r="CH575" s="17">
        <f>Table1[[#This Row],[mangrove.weights.ssp370.2100]]*Table1[[#This Row],[mangrove.mn.ssp370.2100]]</f>
        <v>4.3838112964664102</v>
      </c>
      <c r="CI575" s="9">
        <f t="shared" si="53"/>
        <v>0.75277973431572309</v>
      </c>
      <c r="CJ575" s="5"/>
      <c r="CL575" s="5"/>
      <c r="CM575" s="5"/>
      <c r="CP575" s="5"/>
      <c r="CT575" s="5"/>
    </row>
    <row r="576" spans="1:98" x14ac:dyDescent="0.25">
      <c r="A576" s="5" t="s">
        <v>619</v>
      </c>
      <c r="B576" s="5">
        <v>40.83934</v>
      </c>
      <c r="C576" s="5">
        <v>-14.071102</v>
      </c>
      <c r="D576" s="5">
        <v>470000</v>
      </c>
      <c r="E576" s="5">
        <v>1</v>
      </c>
      <c r="F576" s="5">
        <v>190000</v>
      </c>
      <c r="G576" s="5">
        <v>1</v>
      </c>
      <c r="I576" s="5">
        <v>0</v>
      </c>
      <c r="J576" s="5">
        <v>0.27743917347714647</v>
      </c>
      <c r="K576" s="5">
        <v>6.353448783880597E-2</v>
      </c>
      <c r="L576" s="6">
        <f>IF(Table1[[#This Row],[seagrass.mn.ssp126.2050]]="","",(Table1[[#This Row],[seagrass.sd.ssp126.2050]]/Table1[[#This Row],[seagrass.mn.ssp126.2050]])^-1)</f>
        <v>4.3667491926753286</v>
      </c>
      <c r="M576" s="6">
        <f>IF(Table1[[#This Row],[seagrass.weights.ssp126.2050]]="","",Table1[[#This Row],[seagrass.weights.ssp126.2050]]*Table1[[#This Row],[seagrass.mn.ssp126.2050]])</f>
        <v>1.2115072867978398</v>
      </c>
      <c r="N576" s="5">
        <v>0.29686791044434607</v>
      </c>
      <c r="O576" s="5">
        <v>5.6657668204646842E-2</v>
      </c>
      <c r="P576" s="6">
        <f>IF(Table1[[#This Row],[corals.mn.ssp126.2050]]="","",(Table1[[#This Row],[corals.sd.ssp126.2050]]/Table1[[#This Row],[corals.mn.ssp126.2050]])^-1)</f>
        <v>5.239677520297211</v>
      </c>
      <c r="Q576" s="6">
        <f>IF(Table1[[#This Row],[coral.weights.ssp126.2050]]="","",Table1[[#This Row],[coral.weights.ssp126.2050]]*Table1[[#This Row],[corals.mn.ssp126.2050]])</f>
        <v>1.5554921168528457</v>
      </c>
      <c r="T576" s="6" t="str">
        <f>IF(Table1[[#This Row],[mangrove.mn.ssp126.2050]]="","",(Table1[[#This Row],[mangrove.sd.ssp126.2050]]/Table1[[#This Row],[mangrove.mn.ssp126.2050]])^-1)</f>
        <v/>
      </c>
      <c r="U576" s="6" t="str">
        <f>IF(Table1[[#This Row],[mangrove.weights.ssp126.2050]]="","",Table1[[#This Row],[mangrove.weights.ssp126.2050]]*Table1[[#This Row],[mangrove.mn.ssp126.2050]])</f>
        <v/>
      </c>
      <c r="V576" s="7">
        <f t="shared" si="48"/>
        <v>0.28803627887090666</v>
      </c>
      <c r="W576" s="5">
        <v>0.27543522629054101</v>
      </c>
      <c r="X576" s="5">
        <v>6.6368497128382803E-2</v>
      </c>
      <c r="Y576" s="6">
        <f>IF(Table1[[#This Row],[seagrass.mn.ssp126.2100]]="", "", (Table1[[#This Row],[seagrass.sd.ssp126.2100]]/Table1[[#This Row],[seagrass.mn.ssp126.2100]])^-1)</f>
        <v>4.1500898499741652</v>
      </c>
      <c r="Z576" s="6">
        <f>IF(Table1[[#This Row],[seagrass.weights.ssp126.2100]]="","", Table1[[#This Row],[seagrass.weights.ssp126.2100]]*Table1[[#This Row],[seagrass.mn.ssp126.2100]])</f>
        <v>1.1430809369537116</v>
      </c>
      <c r="AA576" s="5">
        <v>0.29745833843923591</v>
      </c>
      <c r="AB576" s="5">
        <v>5.3144926835736683E-2</v>
      </c>
      <c r="AC576" s="6">
        <f>IF(Table1[[#This Row],[corals.mn.ssp126.2100]]="","",(Table1[[#This Row],[corals.sd.ssp126.2100]]/Table1[[#This Row],[corals.mn.ssp126.2100]])^-1)</f>
        <v>5.5971163411069664</v>
      </c>
      <c r="AD576" s="6">
        <f>IF( Table1[[#This Row],[Coral.weights.ssp126.2100]]="","", Table1[[#This Row],[Coral.weights.ssp126.2100]]*Table1[[#This Row],[corals.mn.ssp126.2100]])</f>
        <v>1.6649089268767738</v>
      </c>
      <c r="AG576" s="8" t="str">
        <f>IF(Table1[[#This Row],[mangrove.mn.ssp126.2100]]="","",(Table1[[#This Row],[mangrove.sd.ssp126.2100]]/Table1[[#This Row],[mangrove.mn.ssp126.2100]])^-1)</f>
        <v/>
      </c>
      <c r="AH576" s="6" t="str">
        <f>IF(Table1[[#This Row],[mangrove.weights.ssp126.2100]]="","",Table1[[#This Row],[mangrove.weights.ssp126.2100]]*Table1[[#This Row],[mangrove.mn.ssp126.2100]])</f>
        <v/>
      </c>
      <c r="AI576" s="7">
        <f t="shared" si="49"/>
        <v>0.28808150856599773</v>
      </c>
      <c r="AJ576" s="5">
        <v>0.26599551993107862</v>
      </c>
      <c r="AK576" s="5">
        <v>4.7350717790857838E-2</v>
      </c>
      <c r="AL576" s="6">
        <f>IF(Table1[[#This Row],[seagrass.mn.ssp245.2050]]="","",(Table1[[#This Row],[seagrass.sd.ssp245.2050]]/Table1[[#This Row],[seagrass.mn.ssp245.2050]])^-1)</f>
        <v>5.6175604582373468</v>
      </c>
      <c r="AM576" s="6">
        <f>IF(Table1[[#This Row],[seagrass.weights.ssp245.2050]]="","",Table1[[#This Row],[seagrass.weights.ssp245.2050]]*Table1[[#This Row],[seagrass.mn.ssp245.2050]])</f>
        <v>1.4942459148331113</v>
      </c>
      <c r="AN576" s="5">
        <v>0.27539194662887301</v>
      </c>
      <c r="AO576" s="5">
        <v>3.0736212509072651E-2</v>
      </c>
      <c r="AP576" s="6">
        <f>(Table1[[#This Row],[corals.sd.ssp245.2050]]/Table1[[#This Row],[corals.mn.ssp245.2050]])^-1</f>
        <v>8.9598530250785906</v>
      </c>
      <c r="AQ576" s="6">
        <f>Table1[[#This Row],[coral.weights.ssp245.2050]]*Table1[[#This Row],[corals.mn.ssp245.2050]]</f>
        <v>2.4674713660849896</v>
      </c>
      <c r="AS576" s="5"/>
      <c r="AT576" s="8"/>
      <c r="AU576" s="8"/>
      <c r="AV576" s="7">
        <f t="shared" si="50"/>
        <v>0.27177093422316273</v>
      </c>
      <c r="AW576" s="5">
        <v>0.25065265087037158</v>
      </c>
      <c r="AX576" s="5">
        <v>9.6698951229958249E-3</v>
      </c>
      <c r="AY576" s="6">
        <f>(Table1[[#This Row],[seagrass.sd.ssp245.2100]]/Table1[[#This Row],[seagrass.mn.ssp245.2100]])^-1</f>
        <v>25.920927547011182</v>
      </c>
      <c r="AZ576" s="6">
        <f>Table1[[#This Row],[seagrass.weights.ssp245.2100]]*Table1[[#This Row],[seagrass.mn.ssp245.2100]]</f>
        <v>6.4971492026771909</v>
      </c>
      <c r="BA576" s="5">
        <v>0.26570441175657478</v>
      </c>
      <c r="BB576" s="5">
        <v>8.2380930625163534E-3</v>
      </c>
      <c r="BC576" s="8">
        <f>(Table1[[#This Row],[corals.sd.ssp245.2100]]/Table1[[#This Row],[corals.mn.ssp245.2100]])^-1</f>
        <v>32.253145204870322</v>
      </c>
      <c r="BD576" s="8">
        <f>Table1[[#This Row],[corals.weights.ssp245.2100]]*Table1[[#This Row],[corals.mn.ssp245.2100]]</f>
        <v>8.5698029739594599</v>
      </c>
      <c r="BE576" s="5"/>
      <c r="BF576" s="5"/>
      <c r="BG576" s="6"/>
      <c r="BH576" s="6"/>
      <c r="BI576" s="7">
        <f t="shared" si="51"/>
        <v>0.25899771949780404</v>
      </c>
      <c r="BJ576" s="5">
        <v>0.47666617590000959</v>
      </c>
      <c r="BK576" s="5">
        <v>2.844020319133971E-3</v>
      </c>
      <c r="BL576" s="6">
        <f>(Table1[[#This Row],[seagrass.sd.ssp370.2050]]/Table1[[#This Row],[seagrass.mn.ssp370.2050]])^-1</f>
        <v>167.60294316221996</v>
      </c>
      <c r="BM576" s="6">
        <f>Table1[[#This Row],[seagrass.mn.ssp370.2050]]*Table1[[#This Row],[seagrass.weights.ssp370.2050]]</f>
        <v>79.890653986722043</v>
      </c>
      <c r="BN576" s="5">
        <v>0.49499258866421902</v>
      </c>
      <c r="BO576" s="5">
        <v>2.656167960164134E-3</v>
      </c>
      <c r="BP576" s="6">
        <f>(Table1[[#This Row],[corals.sd.ssp370.2050]]/Table1[[#This Row],[corals.mn.ssp370.2050]])^-1</f>
        <v>186.35590673777713</v>
      </c>
      <c r="BQ576" s="6">
        <f>Table1[[#This Row],[corals.weights.ssp370.2050]]*Table1[[#This Row],[corals.mn.ssp370.2050]]</f>
        <v>92.244792689000079</v>
      </c>
      <c r="BR576" s="5"/>
      <c r="BS576" s="5"/>
      <c r="BT576" s="6"/>
      <c r="BU576" s="6"/>
      <c r="BV576" s="7">
        <f t="shared" si="52"/>
        <v>0.48631485474753638</v>
      </c>
      <c r="BW576" s="5">
        <v>0.47666617590000959</v>
      </c>
      <c r="BX576" s="5">
        <v>2.844020319133971E-3</v>
      </c>
      <c r="BY576" s="8">
        <f>(Table1[[#This Row],[seagrass.sd.ssp370.2100]]/Table1[[#This Row],[seagrass.mn.ssp370.2100]])^-1</f>
        <v>167.60294316221996</v>
      </c>
      <c r="BZ576" s="8">
        <f>Table1[[#This Row],[seagrass.imp.ssp370.2100]]*Table1[[#This Row],[seagrass.mn.ssp370.2100]]</f>
        <v>79.890653986722043</v>
      </c>
      <c r="CA576" s="5">
        <v>0.49499258866421902</v>
      </c>
      <c r="CB576" s="5">
        <v>2.656167960164134E-3</v>
      </c>
      <c r="CC576" s="8">
        <f>(Table1[[#This Row],[corals.sd.ssp370.2100]]/Table1[[#This Row],[corals.mn.ssp370.2100]])^-1</f>
        <v>186.35590673777713</v>
      </c>
      <c r="CD576" s="8">
        <f>Table1[[#This Row],[corals.weights.ssp370.2100]]*Table1[[#This Row],[corals.mn.ssp370.2100]]</f>
        <v>92.244792689000079</v>
      </c>
      <c r="CE576" s="5"/>
      <c r="CF576" s="5"/>
      <c r="CG576" s="12"/>
      <c r="CH576" s="17"/>
      <c r="CI576" s="9">
        <f t="shared" si="53"/>
        <v>0.48631485474753638</v>
      </c>
      <c r="CJ576" s="5"/>
      <c r="CL576" s="5"/>
      <c r="CM576" s="5"/>
      <c r="CP576" s="5"/>
      <c r="CT576" s="5"/>
    </row>
    <row r="577" spans="1:98" x14ac:dyDescent="0.25">
      <c r="A577" s="5" t="s">
        <v>620</v>
      </c>
      <c r="B577" s="5">
        <v>41.08934</v>
      </c>
      <c r="C577" s="5">
        <v>-14.321102</v>
      </c>
      <c r="E577" s="5">
        <v>0</v>
      </c>
      <c r="G577" s="5">
        <v>0</v>
      </c>
      <c r="I577" s="5">
        <v>0</v>
      </c>
      <c r="L577" s="6" t="str">
        <f>IF(Table1[[#This Row],[seagrass.mn.ssp126.2050]]="","",(Table1[[#This Row],[seagrass.sd.ssp126.2050]]/Table1[[#This Row],[seagrass.mn.ssp126.2050]])^-1)</f>
        <v/>
      </c>
      <c r="M577" s="6" t="str">
        <f>IF(Table1[[#This Row],[seagrass.weights.ssp126.2050]]="","",Table1[[#This Row],[seagrass.weights.ssp126.2050]]*Table1[[#This Row],[seagrass.mn.ssp126.2050]])</f>
        <v/>
      </c>
      <c r="P577" s="6" t="str">
        <f>IF(Table1[[#This Row],[corals.mn.ssp126.2050]]="","",(Table1[[#This Row],[corals.sd.ssp126.2050]]/Table1[[#This Row],[corals.mn.ssp126.2050]])^-1)</f>
        <v/>
      </c>
      <c r="Q577" s="6" t="str">
        <f>IF(Table1[[#This Row],[coral.weights.ssp126.2050]]="","",Table1[[#This Row],[coral.weights.ssp126.2050]]*Table1[[#This Row],[corals.mn.ssp126.2050]])</f>
        <v/>
      </c>
      <c r="T577" s="6" t="str">
        <f>IF(Table1[[#This Row],[mangrove.mn.ssp126.2050]]="","",(Table1[[#This Row],[mangrove.sd.ssp126.2050]]/Table1[[#This Row],[mangrove.mn.ssp126.2050]])^-1)</f>
        <v/>
      </c>
      <c r="U577" s="6" t="str">
        <f>IF(Table1[[#This Row],[mangrove.weights.ssp126.2050]]="","",Table1[[#This Row],[mangrove.weights.ssp126.2050]]*Table1[[#This Row],[mangrove.mn.ssp126.2050]])</f>
        <v/>
      </c>
      <c r="V577" s="7" t="e">
        <f t="shared" si="48"/>
        <v>#DIV/0!</v>
      </c>
      <c r="Y577" s="6" t="str">
        <f>IF(Table1[[#This Row],[seagrass.mn.ssp126.2100]]="", "", (Table1[[#This Row],[seagrass.sd.ssp126.2100]]/Table1[[#This Row],[seagrass.mn.ssp126.2100]])^-1)</f>
        <v/>
      </c>
      <c r="Z577" s="6" t="str">
        <f>IF(Table1[[#This Row],[seagrass.weights.ssp126.2100]]="","", Table1[[#This Row],[seagrass.weights.ssp126.2100]]*Table1[[#This Row],[seagrass.mn.ssp126.2100]])</f>
        <v/>
      </c>
      <c r="AC577" s="6" t="str">
        <f>IF(Table1[[#This Row],[corals.mn.ssp126.2100]]="","",(Table1[[#This Row],[corals.sd.ssp126.2100]]/Table1[[#This Row],[corals.mn.ssp126.2100]])^-1)</f>
        <v/>
      </c>
      <c r="AD577" s="6" t="str">
        <f>IF( Table1[[#This Row],[Coral.weights.ssp126.2100]]="","", Table1[[#This Row],[Coral.weights.ssp126.2100]]*Table1[[#This Row],[corals.mn.ssp126.2100]])</f>
        <v/>
      </c>
      <c r="AG577" s="8" t="str">
        <f>IF(Table1[[#This Row],[mangrove.mn.ssp126.2100]]="","",(Table1[[#This Row],[mangrove.sd.ssp126.2100]]/Table1[[#This Row],[mangrove.mn.ssp126.2100]])^-1)</f>
        <v/>
      </c>
      <c r="AH577" s="6" t="str">
        <f>IF(Table1[[#This Row],[mangrove.weights.ssp126.2100]]="","",Table1[[#This Row],[mangrove.weights.ssp126.2100]]*Table1[[#This Row],[mangrove.mn.ssp126.2100]])</f>
        <v/>
      </c>
      <c r="AI577" s="7" t="e">
        <f t="shared" si="49"/>
        <v>#DIV/0!</v>
      </c>
      <c r="AL577" s="6" t="str">
        <f>IF(Table1[[#This Row],[seagrass.mn.ssp245.2050]]="","",(Table1[[#This Row],[seagrass.sd.ssp245.2050]]/Table1[[#This Row],[seagrass.mn.ssp245.2050]])^-1)</f>
        <v/>
      </c>
      <c r="AM577" s="6" t="str">
        <f>IF(Table1[[#This Row],[seagrass.weights.ssp245.2050]]="","",Table1[[#This Row],[seagrass.weights.ssp245.2050]]*Table1[[#This Row],[seagrass.mn.ssp245.2050]])</f>
        <v/>
      </c>
      <c r="AS577" s="5"/>
      <c r="AT577" s="8"/>
      <c r="AU577" s="8"/>
      <c r="AV577" s="7" t="e">
        <f t="shared" si="50"/>
        <v>#DIV/0!</v>
      </c>
      <c r="AX577" s="5"/>
      <c r="AY577" s="6"/>
      <c r="AZ577" s="6"/>
      <c r="BB577" s="5"/>
      <c r="BC577" s="8"/>
      <c r="BD577" s="8"/>
      <c r="BE577" s="5"/>
      <c r="BF577" s="5"/>
      <c r="BG577" s="6"/>
      <c r="BH577" s="6"/>
      <c r="BI577" s="7" t="e">
        <f t="shared" si="51"/>
        <v>#DIV/0!</v>
      </c>
      <c r="BK577" s="5"/>
      <c r="BL577" s="6"/>
      <c r="BM577" s="6"/>
      <c r="BO577" s="5"/>
      <c r="BP577" s="6"/>
      <c r="BQ577" s="6"/>
      <c r="BR577" s="5"/>
      <c r="BS577" s="5"/>
      <c r="BT577" s="6"/>
      <c r="BU577" s="6"/>
      <c r="BV577" s="7" t="e">
        <f t="shared" si="52"/>
        <v>#DIV/0!</v>
      </c>
      <c r="BX577" s="5"/>
      <c r="BY577" s="8"/>
      <c r="BZ577" s="8"/>
      <c r="CA577" s="5"/>
      <c r="CB577" s="5"/>
      <c r="CC577" s="8"/>
      <c r="CD577" s="8"/>
      <c r="CE577" s="5"/>
      <c r="CF577" s="5"/>
      <c r="CG577" s="12"/>
      <c r="CH577" s="17"/>
      <c r="CI577" s="9" t="e">
        <f t="shared" si="53"/>
        <v>#DIV/0!</v>
      </c>
      <c r="CJ577" s="5"/>
      <c r="CL577" s="5"/>
      <c r="CM577" s="5"/>
      <c r="CP577" s="5"/>
      <c r="CT577" s="5"/>
    </row>
    <row r="578" spans="1:98" x14ac:dyDescent="0.25">
      <c r="A578" s="5" t="s">
        <v>621</v>
      </c>
      <c r="B578" s="5">
        <v>47.58934</v>
      </c>
      <c r="C578" s="5">
        <v>-14.321102</v>
      </c>
      <c r="D578" s="5">
        <v>5160000</v>
      </c>
      <c r="E578" s="5">
        <v>1</v>
      </c>
      <c r="F578" s="5">
        <v>6470000</v>
      </c>
      <c r="G578" s="5">
        <v>1</v>
      </c>
      <c r="I578" s="5">
        <v>0</v>
      </c>
      <c r="J578" s="5">
        <v>0.5207895925658812</v>
      </c>
      <c r="K578" s="5">
        <v>2.940092376288014E-2</v>
      </c>
      <c r="L578" s="6">
        <f>IF(Table1[[#This Row],[seagrass.mn.ssp126.2050]]="","",(Table1[[#This Row],[seagrass.sd.ssp126.2050]]/Table1[[#This Row],[seagrass.mn.ssp126.2050]])^-1)</f>
        <v>17.713375156715287</v>
      </c>
      <c r="M578" s="6">
        <f>IF(Table1[[#This Row],[seagrass.weights.ssp126.2050]]="","",Table1[[#This Row],[seagrass.weights.ssp126.2050]]*Table1[[#This Row],[seagrass.mn.ssp126.2050]])</f>
        <v>9.2249414308323558</v>
      </c>
      <c r="N578" s="5">
        <v>0.50946565787884346</v>
      </c>
      <c r="O578" s="5">
        <v>3.1988624759412498E-2</v>
      </c>
      <c r="P578" s="6">
        <f>IF(Table1[[#This Row],[corals.mn.ssp126.2050]]="","",(Table1[[#This Row],[corals.sd.ssp126.2050]]/Table1[[#This Row],[corals.mn.ssp126.2050]])^-1)</f>
        <v>15.926463288451799</v>
      </c>
      <c r="Q578" s="6">
        <f>IF(Table1[[#This Row],[coral.weights.ssp126.2050]]="","",Table1[[#This Row],[coral.weights.ssp126.2050]]*Table1[[#This Row],[corals.mn.ssp126.2050]])</f>
        <v>8.1139860969343438</v>
      </c>
      <c r="T578" s="6" t="str">
        <f>IF(Table1[[#This Row],[mangrove.mn.ssp126.2050]]="","",(Table1[[#This Row],[mangrove.sd.ssp126.2050]]/Table1[[#This Row],[mangrove.mn.ssp126.2050]])^-1)</f>
        <v/>
      </c>
      <c r="U578" s="6" t="str">
        <f>IF(Table1[[#This Row],[mangrove.weights.ssp126.2050]]="","",Table1[[#This Row],[mangrove.weights.ssp126.2050]]*Table1[[#This Row],[mangrove.mn.ssp126.2050]])</f>
        <v/>
      </c>
      <c r="V578" s="7">
        <f t="shared" ref="V578:V641" si="54">SUM(U578,Q578,M578)/SUM(T578,P578,L578)</f>
        <v>0.51542838280954117</v>
      </c>
      <c r="W578" s="5">
        <v>0.52421770676323098</v>
      </c>
      <c r="X578" s="5">
        <v>3.4249009354135961E-2</v>
      </c>
      <c r="Y578" s="6">
        <f>IF(Table1[[#This Row],[seagrass.mn.ssp126.2100]]="", "", (Table1[[#This Row],[seagrass.sd.ssp126.2100]]/Table1[[#This Row],[seagrass.mn.ssp126.2100]])^-1)</f>
        <v>15.306069187076375</v>
      </c>
      <c r="Z578" s="6">
        <f>IF(Table1[[#This Row],[seagrass.weights.ssp126.2100]]="","", Table1[[#This Row],[seagrass.weights.ssp126.2100]]*Table1[[#This Row],[seagrass.mn.ssp126.2100]])</f>
        <v>8.0237124888085276</v>
      </c>
      <c r="AA578" s="5">
        <v>0.51075998586281512</v>
      </c>
      <c r="AB578" s="5">
        <v>3.737056547601033E-2</v>
      </c>
      <c r="AC578" s="6">
        <f>IF(Table1[[#This Row],[corals.mn.ssp126.2100]]="","",(Table1[[#This Row],[corals.sd.ssp126.2100]]/Table1[[#This Row],[corals.mn.ssp126.2100]])^-1)</f>
        <v>13.667440654348473</v>
      </c>
      <c r="AD578" s="6">
        <f>IF( Table1[[#This Row],[Coral.weights.ssp126.2100]]="","", Table1[[#This Row],[Coral.weights.ssp126.2100]]*Table1[[#This Row],[corals.mn.ssp126.2100]])</f>
        <v>6.9807817953958908</v>
      </c>
      <c r="AG578" s="8" t="str">
        <f>IF(Table1[[#This Row],[mangrove.mn.ssp126.2100]]="","",(Table1[[#This Row],[mangrove.sd.ssp126.2100]]/Table1[[#This Row],[mangrove.mn.ssp126.2100]])^-1)</f>
        <v/>
      </c>
      <c r="AH578" s="6" t="str">
        <f>IF(Table1[[#This Row],[mangrove.weights.ssp126.2100]]="","",Table1[[#This Row],[mangrove.weights.ssp126.2100]]*Table1[[#This Row],[mangrove.mn.ssp126.2100]])</f>
        <v/>
      </c>
      <c r="AI578" s="7">
        <f t="shared" ref="AI578:AI641" si="55">SUM(AH578,AD578,Z578)/SUM(Y578,AC578,AG578)</f>
        <v>0.51786940437405193</v>
      </c>
      <c r="AJ578" s="5">
        <v>0.48598348295933308</v>
      </c>
      <c r="AK578" s="5">
        <v>1.9822348496144719E-2</v>
      </c>
      <c r="AL578" s="6">
        <f>IF(Table1[[#This Row],[seagrass.mn.ssp245.2050]]="","",(Table1[[#This Row],[seagrass.sd.ssp245.2050]]/Table1[[#This Row],[seagrass.mn.ssp245.2050]])^-1)</f>
        <v>24.516947780120645</v>
      </c>
      <c r="AM578" s="6">
        <f>IF(Table1[[#This Row],[seagrass.weights.ssp245.2050]]="","",Table1[[#This Row],[seagrass.weights.ssp245.2050]]*Table1[[#This Row],[seagrass.mn.ssp245.2050]])</f>
        <v>11.914831673715121</v>
      </c>
      <c r="AN578" s="5">
        <v>0.47857721550532639</v>
      </c>
      <c r="AO578" s="5">
        <v>2.4100560103147071E-2</v>
      </c>
      <c r="AP578" s="6">
        <f>(Table1[[#This Row],[corals.sd.ssp245.2050]]/Table1[[#This Row],[corals.mn.ssp245.2050]])^-1</f>
        <v>19.857514242701498</v>
      </c>
      <c r="AQ578" s="6">
        <f>Table1[[#This Row],[coral.weights.ssp245.2050]]*Table1[[#This Row],[corals.mn.ssp245.2050]]</f>
        <v>9.5033538731294431</v>
      </c>
      <c r="AS578" s="5"/>
      <c r="AT578" s="8"/>
      <c r="AU578" s="8"/>
      <c r="AV578" s="7">
        <f t="shared" si="50"/>
        <v>0.48266918787272317</v>
      </c>
      <c r="AW578" s="5">
        <v>0.46580913253770317</v>
      </c>
      <c r="AX578" s="5">
        <v>1.8198198289380539E-2</v>
      </c>
      <c r="AY578" s="6">
        <f>(Table1[[#This Row],[seagrass.sd.ssp245.2100]]/Table1[[#This Row],[seagrass.mn.ssp245.2100]])^-1</f>
        <v>25.5964423032759</v>
      </c>
      <c r="AZ578" s="6">
        <f>Table1[[#This Row],[seagrass.weights.ssp245.2100]]*Table1[[#This Row],[seagrass.mn.ssp245.2100]]</f>
        <v>11.923056585340316</v>
      </c>
      <c r="BA578" s="5">
        <v>0.4543958144133915</v>
      </c>
      <c r="BB578" s="5">
        <v>1.37133976967002E-2</v>
      </c>
      <c r="BC578" s="8">
        <f>(Table1[[#This Row],[corals.sd.ssp245.2100]]/Table1[[#This Row],[corals.mn.ssp245.2100]])^-1</f>
        <v>33.135173679294006</v>
      </c>
      <c r="BD578" s="8">
        <f>Table1[[#This Row],[corals.weights.ssp245.2100]]*Table1[[#This Row],[corals.mn.ssp245.2100]]</f>
        <v>15.056484229731973</v>
      </c>
      <c r="BE578" s="5"/>
      <c r="BF578" s="5"/>
      <c r="BG578" s="6"/>
      <c r="BH578" s="6"/>
      <c r="BI578" s="7">
        <f t="shared" si="51"/>
        <v>0.45936997243663708</v>
      </c>
      <c r="BJ578" s="5">
        <v>0.38585255349332132</v>
      </c>
      <c r="BK578" s="5">
        <v>3.4380536065981172E-3</v>
      </c>
      <c r="BL578" s="6">
        <f>(Table1[[#This Row],[seagrass.sd.ssp370.2050]]/Table1[[#This Row],[seagrass.mn.ssp370.2050]])^-1</f>
        <v>112.22994102035379</v>
      </c>
      <c r="BM578" s="6">
        <f>Table1[[#This Row],[seagrass.mn.ssp370.2050]]*Table1[[#This Row],[seagrass.weights.ssp370.2050]]</f>
        <v>43.30420932110836</v>
      </c>
      <c r="BN578" s="5">
        <v>0.3903012584036103</v>
      </c>
      <c r="BO578" s="5">
        <v>6.3908826300020163E-3</v>
      </c>
      <c r="BP578" s="6">
        <f>(Table1[[#This Row],[corals.sd.ssp370.2050]]/Table1[[#This Row],[corals.mn.ssp370.2050]])^-1</f>
        <v>61.071573521212848</v>
      </c>
      <c r="BQ578" s="6">
        <f>Table1[[#This Row],[corals.weights.ssp370.2050]]*Table1[[#This Row],[corals.mn.ssp370.2050]]</f>
        <v>23.83631199801798</v>
      </c>
      <c r="BR578" s="5"/>
      <c r="BS578" s="5"/>
      <c r="BT578" s="6"/>
      <c r="BU578" s="6"/>
      <c r="BV578" s="7">
        <f t="shared" si="52"/>
        <v>0.38742028017892816</v>
      </c>
      <c r="BW578" s="5">
        <v>0.38342148247401292</v>
      </c>
      <c r="BX578" s="5">
        <f>NonZeroMin!$C$19</f>
        <v>9.4033807947367773E-4</v>
      </c>
      <c r="BY578" s="8">
        <f>(Table1[[#This Row],[seagrass.sd.ssp370.2100]]/Table1[[#This Row],[seagrass.mn.ssp370.2100]])^-1</f>
        <v>407.74854368188522</v>
      </c>
      <c r="BZ578" s="8">
        <f>Table1[[#This Row],[seagrass.imp.ssp370.2100]]*Table1[[#This Row],[seagrass.mn.ssp370.2100]]</f>
        <v>156.33955109512826</v>
      </c>
      <c r="CA578" s="5">
        <v>0.38577810797236228</v>
      </c>
      <c r="CB578" s="5">
        <v>2.1636290014863651E-3</v>
      </c>
      <c r="CC578" s="8">
        <f>(Table1[[#This Row],[corals.sd.ssp370.2100]]/Table1[[#This Row],[corals.mn.ssp370.2100]])^-1</f>
        <v>178.30141290736131</v>
      </c>
      <c r="CD578" s="8">
        <f>Table1[[#This Row],[corals.weights.ssp370.2100]]*Table1[[#This Row],[corals.mn.ssp370.2100]]</f>
        <v>68.784781720200783</v>
      </c>
      <c r="CE578" s="5"/>
      <c r="CF578" s="5"/>
      <c r="CG578" s="12"/>
      <c r="CH578" s="17"/>
      <c r="CI578" s="9">
        <f t="shared" si="53"/>
        <v>0.38413846854546435</v>
      </c>
      <c r="CJ578" s="5"/>
      <c r="CL578" s="5"/>
      <c r="CM578" s="5"/>
      <c r="CP578" s="5"/>
      <c r="CT578" s="5"/>
    </row>
    <row r="579" spans="1:98" x14ac:dyDescent="0.25">
      <c r="A579" s="5" t="s">
        <v>622</v>
      </c>
      <c r="B579" s="5">
        <v>47.83934</v>
      </c>
      <c r="C579" s="5">
        <v>-14.321102</v>
      </c>
      <c r="D579" s="5">
        <v>16050000</v>
      </c>
      <c r="E579" s="5">
        <v>1</v>
      </c>
      <c r="F579" s="5">
        <v>33390000</v>
      </c>
      <c r="G579" s="5">
        <v>1</v>
      </c>
      <c r="H579" s="5">
        <v>11580000</v>
      </c>
      <c r="I579" s="5">
        <v>1</v>
      </c>
      <c r="J579" s="5">
        <v>0.61910143164307829</v>
      </c>
      <c r="K579" s="5">
        <v>8.1648402893548782E-3</v>
      </c>
      <c r="L579" s="6">
        <f>IF(Table1[[#This Row],[seagrass.mn.ssp126.2050]]="","",(Table1[[#This Row],[seagrass.sd.ssp126.2050]]/Table1[[#This Row],[seagrass.mn.ssp126.2050]])^-1)</f>
        <v>75.825295988979448</v>
      </c>
      <c r="M579" s="6">
        <f>IF(Table1[[#This Row],[seagrass.weights.ssp126.2050]]="","",Table1[[#This Row],[seagrass.weights.ssp126.2050]]*Table1[[#This Row],[seagrass.mn.ssp126.2050]])</f>
        <v>46.943549301537338</v>
      </c>
      <c r="N579" s="5">
        <v>0.60879933116660423</v>
      </c>
      <c r="O579" s="5">
        <v>2.764278898066596E-2</v>
      </c>
      <c r="P579" s="6">
        <f>IF(Table1[[#This Row],[corals.mn.ssp126.2050]]="","",(Table1[[#This Row],[corals.sd.ssp126.2050]]/Table1[[#This Row],[corals.mn.ssp126.2050]])^-1)</f>
        <v>22.02380272093432</v>
      </c>
      <c r="Q579" s="6">
        <f>IF(Table1[[#This Row],[coral.weights.ssp126.2050]]="","",Table1[[#This Row],[coral.weights.ssp126.2050]]*Table1[[#This Row],[corals.mn.ssp126.2050]])</f>
        <v>13.408076366250052</v>
      </c>
      <c r="R579" s="5">
        <v>0.54955292269474687</v>
      </c>
      <c r="S579" s="5">
        <v>0.1151510487667475</v>
      </c>
      <c r="T579" s="6">
        <f>IF(Table1[[#This Row],[mangrove.mn.ssp126.2050]]="","",(Table1[[#This Row],[mangrove.sd.ssp126.2050]]/Table1[[#This Row],[mangrove.mn.ssp126.2050]])^-1)</f>
        <v>4.7724526053421652</v>
      </c>
      <c r="U579" s="6">
        <f>IF(Table1[[#This Row],[mangrove.weights.ssp126.2050]]="","",Table1[[#This Row],[mangrove.weights.ssp126.2050]]*Table1[[#This Row],[mangrove.mn.ssp126.2050]])</f>
        <v>2.6227152776879463</v>
      </c>
      <c r="V579" s="7">
        <f t="shared" si="54"/>
        <v>0.61365609989676151</v>
      </c>
      <c r="W579" s="5">
        <v>0.61826156836029633</v>
      </c>
      <c r="X579" s="5">
        <v>6.9770942443052823E-3</v>
      </c>
      <c r="Y579" s="6">
        <f>IF(Table1[[#This Row],[seagrass.mn.ssp126.2100]]="", "", (Table1[[#This Row],[seagrass.sd.ssp126.2100]]/Table1[[#This Row],[seagrass.mn.ssp126.2100]])^-1)</f>
        <v>88.613045303913253</v>
      </c>
      <c r="Z579" s="6">
        <f>IF(Table1[[#This Row],[seagrass.weights.ssp126.2100]]="","", Table1[[#This Row],[seagrass.weights.ssp126.2100]]*Table1[[#This Row],[seagrass.mn.ssp126.2100]])</f>
        <v>54.786040366779403</v>
      </c>
      <c r="AA579" s="5">
        <v>0.60420418954492805</v>
      </c>
      <c r="AB579" s="5">
        <v>2.513077508919697E-2</v>
      </c>
      <c r="AC579" s="6">
        <f>IF(Table1[[#This Row],[corals.mn.ssp126.2100]]="","",(Table1[[#This Row],[corals.sd.ssp126.2100]]/Table1[[#This Row],[corals.mn.ssp126.2100]])^-1)</f>
        <v>24.042401692761906</v>
      </c>
      <c r="AD579" s="6">
        <f>IF( Table1[[#This Row],[Coral.weights.ssp126.2100]]="","", Table1[[#This Row],[Coral.weights.ssp126.2100]]*Table1[[#This Row],[corals.mn.ssp126.2100]])</f>
        <v>14.526519829488814</v>
      </c>
      <c r="AE579" s="5">
        <v>0.53553833309668064</v>
      </c>
      <c r="AF579" s="5">
        <v>9.769384772017671E-2</v>
      </c>
      <c r="AG579" s="8">
        <f>IF(Table1[[#This Row],[mangrove.mn.ssp126.2100]]="","",(Table1[[#This Row],[mangrove.sd.ssp126.2100]]/Table1[[#This Row],[mangrove.mn.ssp126.2100]])^-1)</f>
        <v>5.4818020335386572</v>
      </c>
      <c r="AH579" s="6">
        <f>IF(Table1[[#This Row],[mangrove.weights.ssp126.2100]]="","",Table1[[#This Row],[mangrove.weights.ssp126.2100]]*Table1[[#This Row],[mangrove.mn.ssp126.2100]])</f>
        <v>2.9357151234072867</v>
      </c>
      <c r="AI579" s="7">
        <f t="shared" si="55"/>
        <v>0.61156219492801867</v>
      </c>
      <c r="AJ579" s="5">
        <v>0.56878285496819281</v>
      </c>
      <c r="AK579" s="5">
        <v>7.0724899938858559E-3</v>
      </c>
      <c r="AL579" s="6">
        <f>IF(Table1[[#This Row],[seagrass.mn.ssp245.2050]]="","",(Table1[[#This Row],[seagrass.sd.ssp245.2050]]/Table1[[#This Row],[seagrass.mn.ssp245.2050]])^-1)</f>
        <v>80.421867752362132</v>
      </c>
      <c r="AM579" s="6">
        <f>IF(Table1[[#This Row],[seagrass.weights.ssp245.2050]]="","",Table1[[#This Row],[seagrass.weights.ssp245.2050]]*Table1[[#This Row],[seagrass.mn.ssp245.2050]])</f>
        <v>45.74257954206297</v>
      </c>
      <c r="AN579" s="5">
        <v>0.56271732589111834</v>
      </c>
      <c r="AO579" s="5">
        <v>1.7877740944157849E-2</v>
      </c>
      <c r="AP579" s="6">
        <f>(Table1[[#This Row],[corals.sd.ssp245.2050]]/Table1[[#This Row],[corals.mn.ssp245.2050]])^-1</f>
        <v>31.475863066189302</v>
      </c>
      <c r="AQ579" s="6">
        <f>Table1[[#This Row],[coral.weights.ssp245.2050]]*Table1[[#This Row],[corals.mn.ssp245.2050]]</f>
        <v>17.712013494721059</v>
      </c>
      <c r="AR579" s="5">
        <v>0.50043758374950342</v>
      </c>
      <c r="AS579" s="5">
        <v>7.538261302895477E-2</v>
      </c>
      <c r="AT579" s="8">
        <f>(Table1[[#This Row],[mangrove.sd.ssp245.2050]]/Table1[[#This Row],[mangrove.mn.ssp245.2050]])^-1</f>
        <v>6.6386340780901731</v>
      </c>
      <c r="AU579" s="8">
        <f>Table1[[#This Row],[mangrove.mn.ssp245.2050]]*Table1[[#This Row],[mangrove.weights.ssp245.2050]]</f>
        <v>3.3222219974365585</v>
      </c>
      <c r="AV579" s="7">
        <f t="shared" ref="AV579:AV642" si="56">SUM(AU579,AQ579,AM579)/SUM(AT579,AP579,AL579)</f>
        <v>0.56334454909636367</v>
      </c>
      <c r="AW579" s="5">
        <v>0.56238635904736511</v>
      </c>
      <c r="AX579" s="5">
        <v>5.9851779209865964E-3</v>
      </c>
      <c r="AY579" s="6">
        <f>(Table1[[#This Row],[seagrass.sd.ssp245.2100]]/Table1[[#This Row],[seagrass.mn.ssp245.2100]])^-1</f>
        <v>93.963181457880765</v>
      </c>
      <c r="AZ579" s="6">
        <f>Table1[[#This Row],[seagrass.weights.ssp245.2100]]*Table1[[#This Row],[seagrass.mn.ssp245.2100]]</f>
        <v>52.843611504604453</v>
      </c>
      <c r="BA579" s="5">
        <v>0.54887902564586488</v>
      </c>
      <c r="BB579" s="5">
        <v>1.6537897569818199E-2</v>
      </c>
      <c r="BC579" s="8">
        <f>(Table1[[#This Row],[corals.sd.ssp245.2100]]/Table1[[#This Row],[corals.mn.ssp245.2100]])^-1</f>
        <v>33.189165873634003</v>
      </c>
      <c r="BD579" s="8">
        <f>Table1[[#This Row],[corals.weights.ssp245.2100]]*Table1[[#This Row],[corals.mn.ssp245.2100]]</f>
        <v>18.216837026719222</v>
      </c>
      <c r="BE579" s="5">
        <v>0.48224269614770948</v>
      </c>
      <c r="BF579" s="5">
        <v>8.1810956783181815E-2</v>
      </c>
      <c r="BG579" s="6">
        <f>(Table1[[#This Row],[mangrove.sd.ssp245.2100]]/Table1[[#This Row],[mangrove.mn.ssp245.2100]])^-1</f>
        <v>5.8945979256270711</v>
      </c>
      <c r="BH579" s="6">
        <f>Table1[[#This Row],[mangrove.weights.ssp245.2100]]*Table1[[#This Row],[mangrove.mn.ssp245.2100]]</f>
        <v>2.8426267963610941</v>
      </c>
      <c r="BI579" s="7">
        <f t="shared" ref="BI579:BI642" si="57">SUM(BH579,BD579,AZ579)/SUM(BG579,BC579,AY579)</f>
        <v>0.55546615658744503</v>
      </c>
      <c r="BJ579" s="5">
        <v>0.58180757855563336</v>
      </c>
      <c r="BK579" s="5">
        <v>3.1224744033415638E-3</v>
      </c>
      <c r="BL579" s="6">
        <f>(Table1[[#This Row],[seagrass.sd.ssp370.2050]]/Table1[[#This Row],[seagrass.mn.ssp370.2050]])^-1</f>
        <v>186.32901455749422</v>
      </c>
      <c r="BM579" s="6">
        <f>Table1[[#This Row],[seagrass.mn.ssp370.2050]]*Table1[[#This Row],[seagrass.weights.ssp370.2050]]</f>
        <v>108.40763277435308</v>
      </c>
      <c r="BN579" s="5">
        <v>0.575465014014927</v>
      </c>
      <c r="BO579" s="5">
        <v>1.353052254646412E-2</v>
      </c>
      <c r="BP579" s="6">
        <f>(Table1[[#This Row],[corals.sd.ssp370.2050]]/Table1[[#This Row],[corals.mn.ssp370.2050]])^-1</f>
        <v>42.530878762351357</v>
      </c>
      <c r="BQ579" s="6">
        <f>Table1[[#This Row],[corals.weights.ssp370.2050]]*Table1[[#This Row],[corals.mn.ssp370.2050]]</f>
        <v>24.475032743043684</v>
      </c>
      <c r="BR579" s="5">
        <v>0.48620644971435539</v>
      </c>
      <c r="BS579" s="5">
        <v>8.9886778139626575E-2</v>
      </c>
      <c r="BT579" s="6">
        <f>(Table1[[#This Row],[mangrove.sd.ssp370.2050]]/Table1[[#This Row],[mangrove.mn.ssp370.2050]])^-1</f>
        <v>5.409098643619215</v>
      </c>
      <c r="BU579" s="6">
        <f>Table1[[#This Row],[mangrove.weights.ssp370.2050]]*Table1[[#This Row],[mangrove.mn.ssp370.2050]]</f>
        <v>2.6299386476688338</v>
      </c>
      <c r="BV579" s="7">
        <f t="shared" ref="BV579:BV642" si="58">SUM(BU579,BQ579,BM579)/SUM(BT579,BP579,BL579)</f>
        <v>0.5784487440241316</v>
      </c>
      <c r="BW579" s="5">
        <v>0.58180757855563336</v>
      </c>
      <c r="BX579" s="5">
        <v>3.1224744033415638E-3</v>
      </c>
      <c r="BY579" s="8">
        <f>(Table1[[#This Row],[seagrass.sd.ssp370.2100]]/Table1[[#This Row],[seagrass.mn.ssp370.2100]])^-1</f>
        <v>186.32901455749422</v>
      </c>
      <c r="BZ579" s="8">
        <f>Table1[[#This Row],[seagrass.imp.ssp370.2100]]*Table1[[#This Row],[seagrass.mn.ssp370.2100]]</f>
        <v>108.40763277435308</v>
      </c>
      <c r="CA579" s="5">
        <v>0.575465014014927</v>
      </c>
      <c r="CB579" s="5">
        <v>1.353052254646412E-2</v>
      </c>
      <c r="CC579" s="8">
        <f>(Table1[[#This Row],[corals.sd.ssp370.2100]]/Table1[[#This Row],[corals.mn.ssp370.2100]])^-1</f>
        <v>42.530878762351357</v>
      </c>
      <c r="CD579" s="8">
        <f>Table1[[#This Row],[corals.weights.ssp370.2100]]*Table1[[#This Row],[corals.mn.ssp370.2100]]</f>
        <v>24.475032743043684</v>
      </c>
      <c r="CE579" s="5">
        <v>0.48331213828643388</v>
      </c>
      <c r="CF579" s="5">
        <v>9.5237855702084553E-2</v>
      </c>
      <c r="CG579" s="12">
        <f>(Table1[[#This Row],[mangrove.sd.ssp370.2100]]/Table1[[#This Row],[mangrove.mn.ssp370.2100]])^-1</f>
        <v>5.0747902157550913</v>
      </c>
      <c r="CH579" s="17">
        <f>Table1[[#This Row],[mangrove.weights.ssp370.2100]]*Table1[[#This Row],[mangrove.mn.ssp370.2100]]</f>
        <v>2.4527077105316661</v>
      </c>
      <c r="CI579" s="9">
        <f t="shared" ref="CI579:CI642" si="59">SUM(CH579,CD579,BZ579)/SUM(CG579,CC579,BY579)</f>
        <v>0.57851777762288414</v>
      </c>
      <c r="CJ579" s="5"/>
      <c r="CL579" s="5"/>
      <c r="CM579" s="5"/>
      <c r="CP579" s="5"/>
      <c r="CT579" s="5"/>
    </row>
    <row r="580" spans="1:98" x14ac:dyDescent="0.25">
      <c r="A580" s="5" t="s">
        <v>623</v>
      </c>
      <c r="B580" s="5">
        <v>48.08934</v>
      </c>
      <c r="C580" s="5">
        <v>-14.321102</v>
      </c>
      <c r="E580" s="5">
        <v>0</v>
      </c>
      <c r="G580" s="5">
        <v>0</v>
      </c>
      <c r="H580" s="5">
        <v>56940000</v>
      </c>
      <c r="I580" s="5">
        <v>1</v>
      </c>
      <c r="L580" s="6" t="str">
        <f>IF(Table1[[#This Row],[seagrass.mn.ssp126.2050]]="","",(Table1[[#This Row],[seagrass.sd.ssp126.2050]]/Table1[[#This Row],[seagrass.mn.ssp126.2050]])^-1)</f>
        <v/>
      </c>
      <c r="M580" s="6" t="str">
        <f>IF(Table1[[#This Row],[seagrass.weights.ssp126.2050]]="","",Table1[[#This Row],[seagrass.weights.ssp126.2050]]*Table1[[#This Row],[seagrass.mn.ssp126.2050]])</f>
        <v/>
      </c>
      <c r="P580" s="6" t="str">
        <f>IF(Table1[[#This Row],[corals.mn.ssp126.2050]]="","",(Table1[[#This Row],[corals.sd.ssp126.2050]]/Table1[[#This Row],[corals.mn.ssp126.2050]])^-1)</f>
        <v/>
      </c>
      <c r="Q580" s="6" t="str">
        <f>IF(Table1[[#This Row],[coral.weights.ssp126.2050]]="","",Table1[[#This Row],[coral.weights.ssp126.2050]]*Table1[[#This Row],[corals.mn.ssp126.2050]])</f>
        <v/>
      </c>
      <c r="R580" s="5">
        <v>0.58149603623613688</v>
      </c>
      <c r="S580" s="5">
        <v>0.29456103150035651</v>
      </c>
      <c r="T580" s="6">
        <f>IF(Table1[[#This Row],[mangrove.mn.ssp126.2050]]="","",(Table1[[#This Row],[mangrove.sd.ssp126.2050]]/Table1[[#This Row],[mangrove.mn.ssp126.2050]])^-1)</f>
        <v>1.9741105375489327</v>
      </c>
      <c r="U580" s="6">
        <f>IF(Table1[[#This Row],[mangrove.weights.ssp126.2050]]="","",Table1[[#This Row],[mangrove.weights.ssp126.2050]]*Table1[[#This Row],[mangrove.mn.ssp126.2050]])</f>
        <v>1.1479374526766939</v>
      </c>
      <c r="V580" s="7">
        <f t="shared" si="54"/>
        <v>0.58149603623613688</v>
      </c>
      <c r="Y580" s="6" t="str">
        <f>IF(Table1[[#This Row],[seagrass.mn.ssp126.2100]]="", "", (Table1[[#This Row],[seagrass.sd.ssp126.2100]]/Table1[[#This Row],[seagrass.mn.ssp126.2100]])^-1)</f>
        <v/>
      </c>
      <c r="Z580" s="6" t="str">
        <f>IF(Table1[[#This Row],[seagrass.weights.ssp126.2100]]="","", Table1[[#This Row],[seagrass.weights.ssp126.2100]]*Table1[[#This Row],[seagrass.mn.ssp126.2100]])</f>
        <v/>
      </c>
      <c r="AC580" s="6" t="str">
        <f>IF(Table1[[#This Row],[corals.mn.ssp126.2100]]="","",(Table1[[#This Row],[corals.sd.ssp126.2100]]/Table1[[#This Row],[corals.mn.ssp126.2100]])^-1)</f>
        <v/>
      </c>
      <c r="AD580" s="6" t="str">
        <f>IF( Table1[[#This Row],[Coral.weights.ssp126.2100]]="","", Table1[[#This Row],[Coral.weights.ssp126.2100]]*Table1[[#This Row],[corals.mn.ssp126.2100]])</f>
        <v/>
      </c>
      <c r="AE580" s="5">
        <v>0.57416551833077434</v>
      </c>
      <c r="AF580" s="5">
        <v>0.27946165693392488</v>
      </c>
      <c r="AG580" s="8">
        <f>IF(Table1[[#This Row],[mangrove.mn.ssp126.2100]]="","",(Table1[[#This Row],[mangrove.sd.ssp126.2100]]/Table1[[#This Row],[mangrove.mn.ssp126.2100]])^-1)</f>
        <v>2.0545413085650184</v>
      </c>
      <c r="AH580" s="6">
        <f>IF(Table1[[#This Row],[mangrove.weights.ssp126.2100]]="","",Table1[[#This Row],[mangrove.weights.ssp126.2100]]*Table1[[#This Row],[mangrove.mn.ssp126.2100]])</f>
        <v>1.1796467753642212</v>
      </c>
      <c r="AI580" s="7">
        <f t="shared" si="55"/>
        <v>0.57416551833077434</v>
      </c>
      <c r="AL580" s="6" t="str">
        <f>IF(Table1[[#This Row],[seagrass.mn.ssp245.2050]]="","",(Table1[[#This Row],[seagrass.sd.ssp245.2050]]/Table1[[#This Row],[seagrass.mn.ssp245.2050]])^-1)</f>
        <v/>
      </c>
      <c r="AM580" s="6" t="str">
        <f>IF(Table1[[#This Row],[seagrass.weights.ssp245.2050]]="","",Table1[[#This Row],[seagrass.weights.ssp245.2050]]*Table1[[#This Row],[seagrass.mn.ssp245.2050]])</f>
        <v/>
      </c>
      <c r="AR580" s="5">
        <v>0.57240842178782836</v>
      </c>
      <c r="AS580" s="5">
        <v>0.29698346131938819</v>
      </c>
      <c r="AT580" s="8">
        <f>(Table1[[#This Row],[mangrove.sd.ssp245.2050]]/Table1[[#This Row],[mangrove.mn.ssp245.2050]])^-1</f>
        <v>1.9274084127271884</v>
      </c>
      <c r="AU580" s="8">
        <f>Table1[[#This Row],[mangrove.mn.ssp245.2050]]*Table1[[#This Row],[mangrove.weights.ssp245.2050]]</f>
        <v>1.1032648076697533</v>
      </c>
      <c r="AV580" s="7">
        <f t="shared" si="56"/>
        <v>0.57240842178782836</v>
      </c>
      <c r="AX580" s="5"/>
      <c r="AY580" s="6"/>
      <c r="AZ580" s="6"/>
      <c r="BB580" s="5"/>
      <c r="BC580" s="8"/>
      <c r="BD580" s="8"/>
      <c r="BE580" s="5">
        <v>0.45385987771299818</v>
      </c>
      <c r="BF580" s="5">
        <v>0.27888557340933312</v>
      </c>
      <c r="BG580" s="6">
        <f>(Table1[[#This Row],[mangrove.sd.ssp245.2100]]/Table1[[#This Row],[mangrove.mn.ssp245.2100]])^-1</f>
        <v>1.6274053625816181</v>
      </c>
      <c r="BH580" s="6">
        <f>Table1[[#This Row],[mangrove.weights.ssp245.2100]]*Table1[[#This Row],[mangrove.mn.ssp245.2100]]</f>
        <v>0.73861399885077061</v>
      </c>
      <c r="BI580" s="7">
        <f t="shared" si="57"/>
        <v>0.45385987771299818</v>
      </c>
      <c r="BK580" s="5"/>
      <c r="BL580" s="6"/>
      <c r="BM580" s="6"/>
      <c r="BO580" s="5"/>
      <c r="BP580" s="6"/>
      <c r="BQ580" s="6"/>
      <c r="BR580" s="5">
        <v>0.45332263076496099</v>
      </c>
      <c r="BS580" s="5">
        <v>0.27909079477369308</v>
      </c>
      <c r="BT580" s="6">
        <f>(Table1[[#This Row],[mangrove.sd.ssp370.2050]]/Table1[[#This Row],[mangrove.mn.ssp370.2050]])^-1</f>
        <v>1.6242837071446501</v>
      </c>
      <c r="BU580" s="6">
        <f>Table1[[#This Row],[mangrove.weights.ssp370.2050]]*Table1[[#This Row],[mangrove.mn.ssp370.2050]]</f>
        <v>0.73632456323147621</v>
      </c>
      <c r="BV580" s="7">
        <f t="shared" si="58"/>
        <v>0.45332263076496099</v>
      </c>
      <c r="BX580" s="5"/>
      <c r="BY580" s="8"/>
      <c r="BZ580" s="8"/>
      <c r="CA580" s="5"/>
      <c r="CB580" s="5"/>
      <c r="CC580" s="8"/>
      <c r="CD580" s="8"/>
      <c r="CE580" s="5">
        <v>0.44177945263260288</v>
      </c>
      <c r="CF580" s="5">
        <v>0.2919850791058668</v>
      </c>
      <c r="CG580" s="12">
        <f>(Table1[[#This Row],[mangrove.sd.ssp370.2100]]/Table1[[#This Row],[mangrove.mn.ssp370.2100]])^-1</f>
        <v>1.5130206447036432</v>
      </c>
      <c r="CH580" s="17">
        <f>Table1[[#This Row],[mangrove.weights.ssp370.2100]]*Table1[[#This Row],[mangrove.mn.ssp370.2100]]</f>
        <v>0.66842143223900341</v>
      </c>
      <c r="CI580" s="9">
        <f t="shared" si="59"/>
        <v>0.44177945263260288</v>
      </c>
      <c r="CJ580" s="5"/>
      <c r="CL580" s="5"/>
      <c r="CM580" s="5"/>
      <c r="CP580" s="5"/>
      <c r="CT580" s="5"/>
    </row>
    <row r="581" spans="1:98" x14ac:dyDescent="0.25">
      <c r="A581" s="5" t="s">
        <v>624</v>
      </c>
      <c r="B581" s="5">
        <v>48.33934</v>
      </c>
      <c r="C581" s="5">
        <v>-14.321102</v>
      </c>
      <c r="E581" s="5">
        <v>0</v>
      </c>
      <c r="G581" s="5">
        <v>0</v>
      </c>
      <c r="I581" s="5">
        <v>0</v>
      </c>
      <c r="L581" s="6" t="str">
        <f>IF(Table1[[#This Row],[seagrass.mn.ssp126.2050]]="","",(Table1[[#This Row],[seagrass.sd.ssp126.2050]]/Table1[[#This Row],[seagrass.mn.ssp126.2050]])^-1)</f>
        <v/>
      </c>
      <c r="M581" s="6" t="str">
        <f>IF(Table1[[#This Row],[seagrass.weights.ssp126.2050]]="","",Table1[[#This Row],[seagrass.weights.ssp126.2050]]*Table1[[#This Row],[seagrass.mn.ssp126.2050]])</f>
        <v/>
      </c>
      <c r="P581" s="6" t="str">
        <f>IF(Table1[[#This Row],[corals.mn.ssp126.2050]]="","",(Table1[[#This Row],[corals.sd.ssp126.2050]]/Table1[[#This Row],[corals.mn.ssp126.2050]])^-1)</f>
        <v/>
      </c>
      <c r="Q581" s="6" t="str">
        <f>IF(Table1[[#This Row],[coral.weights.ssp126.2050]]="","",Table1[[#This Row],[coral.weights.ssp126.2050]]*Table1[[#This Row],[corals.mn.ssp126.2050]])</f>
        <v/>
      </c>
      <c r="T581" s="6" t="str">
        <f>IF(Table1[[#This Row],[mangrove.mn.ssp126.2050]]="","",(Table1[[#This Row],[mangrove.sd.ssp126.2050]]/Table1[[#This Row],[mangrove.mn.ssp126.2050]])^-1)</f>
        <v/>
      </c>
      <c r="U581" s="6" t="str">
        <f>IF(Table1[[#This Row],[mangrove.weights.ssp126.2050]]="","",Table1[[#This Row],[mangrove.weights.ssp126.2050]]*Table1[[#This Row],[mangrove.mn.ssp126.2050]])</f>
        <v/>
      </c>
      <c r="V581" s="7" t="e">
        <f t="shared" si="54"/>
        <v>#DIV/0!</v>
      </c>
      <c r="Y581" s="6" t="str">
        <f>IF(Table1[[#This Row],[seagrass.mn.ssp126.2100]]="", "", (Table1[[#This Row],[seagrass.sd.ssp126.2100]]/Table1[[#This Row],[seagrass.mn.ssp126.2100]])^-1)</f>
        <v/>
      </c>
      <c r="Z581" s="6" t="str">
        <f>IF(Table1[[#This Row],[seagrass.weights.ssp126.2100]]="","", Table1[[#This Row],[seagrass.weights.ssp126.2100]]*Table1[[#This Row],[seagrass.mn.ssp126.2100]])</f>
        <v/>
      </c>
      <c r="AC581" s="6" t="str">
        <f>IF(Table1[[#This Row],[corals.mn.ssp126.2100]]="","",(Table1[[#This Row],[corals.sd.ssp126.2100]]/Table1[[#This Row],[corals.mn.ssp126.2100]])^-1)</f>
        <v/>
      </c>
      <c r="AD581" s="6" t="str">
        <f>IF( Table1[[#This Row],[Coral.weights.ssp126.2100]]="","", Table1[[#This Row],[Coral.weights.ssp126.2100]]*Table1[[#This Row],[corals.mn.ssp126.2100]])</f>
        <v/>
      </c>
      <c r="AG581" s="8" t="str">
        <f>IF(Table1[[#This Row],[mangrove.mn.ssp126.2100]]="","",(Table1[[#This Row],[mangrove.sd.ssp126.2100]]/Table1[[#This Row],[mangrove.mn.ssp126.2100]])^-1)</f>
        <v/>
      </c>
      <c r="AH581" s="6" t="str">
        <f>IF(Table1[[#This Row],[mangrove.weights.ssp126.2100]]="","",Table1[[#This Row],[mangrove.weights.ssp126.2100]]*Table1[[#This Row],[mangrove.mn.ssp126.2100]])</f>
        <v/>
      </c>
      <c r="AI581" s="7" t="e">
        <f t="shared" si="55"/>
        <v>#DIV/0!</v>
      </c>
      <c r="AL581" s="6" t="str">
        <f>IF(Table1[[#This Row],[seagrass.mn.ssp245.2050]]="","",(Table1[[#This Row],[seagrass.sd.ssp245.2050]]/Table1[[#This Row],[seagrass.mn.ssp245.2050]])^-1)</f>
        <v/>
      </c>
      <c r="AM581" s="6" t="str">
        <f>IF(Table1[[#This Row],[seagrass.weights.ssp245.2050]]="","",Table1[[#This Row],[seagrass.weights.ssp245.2050]]*Table1[[#This Row],[seagrass.mn.ssp245.2050]])</f>
        <v/>
      </c>
      <c r="AS581" s="5"/>
      <c r="AT581" s="8"/>
      <c r="AU581" s="8"/>
      <c r="AV581" s="7" t="e">
        <f t="shared" si="56"/>
        <v>#DIV/0!</v>
      </c>
      <c r="AX581" s="5"/>
      <c r="AY581" s="6"/>
      <c r="AZ581" s="6"/>
      <c r="BB581" s="5"/>
      <c r="BC581" s="8"/>
      <c r="BD581" s="8"/>
      <c r="BE581" s="5"/>
      <c r="BF581" s="5"/>
      <c r="BG581" s="6"/>
      <c r="BH581" s="6"/>
      <c r="BI581" s="7" t="e">
        <f t="shared" si="57"/>
        <v>#DIV/0!</v>
      </c>
      <c r="BK581" s="5"/>
      <c r="BL581" s="6"/>
      <c r="BM581" s="6"/>
      <c r="BO581" s="5"/>
      <c r="BP581" s="6"/>
      <c r="BQ581" s="6"/>
      <c r="BR581" s="5"/>
      <c r="BS581" s="5"/>
      <c r="BT581" s="6"/>
      <c r="BU581" s="6"/>
      <c r="BV581" s="7" t="e">
        <f t="shared" si="58"/>
        <v>#DIV/0!</v>
      </c>
      <c r="BX581" s="5"/>
      <c r="BY581" s="8"/>
      <c r="BZ581" s="8"/>
      <c r="CA581" s="5"/>
      <c r="CB581" s="5"/>
      <c r="CC581" s="8"/>
      <c r="CD581" s="8"/>
      <c r="CE581" s="5"/>
      <c r="CF581" s="5"/>
      <c r="CG581" s="12"/>
      <c r="CH581" s="17"/>
      <c r="CI581" s="9" t="e">
        <f t="shared" si="59"/>
        <v>#DIV/0!</v>
      </c>
      <c r="CJ581" s="5"/>
      <c r="CL581" s="5"/>
      <c r="CM581" s="5"/>
      <c r="CP581" s="5"/>
      <c r="CT581" s="5"/>
    </row>
    <row r="582" spans="1:98" x14ac:dyDescent="0.25">
      <c r="A582" s="5" t="s">
        <v>625</v>
      </c>
      <c r="B582" s="5">
        <v>40.33934</v>
      </c>
      <c r="C582" s="5">
        <v>-14.321102</v>
      </c>
      <c r="E582" s="5">
        <v>0</v>
      </c>
      <c r="G582" s="5">
        <v>0</v>
      </c>
      <c r="I582" s="5">
        <v>0</v>
      </c>
      <c r="L582" s="6" t="str">
        <f>IF(Table1[[#This Row],[seagrass.mn.ssp126.2050]]="","",(Table1[[#This Row],[seagrass.sd.ssp126.2050]]/Table1[[#This Row],[seagrass.mn.ssp126.2050]])^-1)</f>
        <v/>
      </c>
      <c r="M582" s="6" t="str">
        <f>IF(Table1[[#This Row],[seagrass.weights.ssp126.2050]]="","",Table1[[#This Row],[seagrass.weights.ssp126.2050]]*Table1[[#This Row],[seagrass.mn.ssp126.2050]])</f>
        <v/>
      </c>
      <c r="P582" s="6" t="str">
        <f>IF(Table1[[#This Row],[corals.mn.ssp126.2050]]="","",(Table1[[#This Row],[corals.sd.ssp126.2050]]/Table1[[#This Row],[corals.mn.ssp126.2050]])^-1)</f>
        <v/>
      </c>
      <c r="Q582" s="6" t="str">
        <f>IF(Table1[[#This Row],[coral.weights.ssp126.2050]]="","",Table1[[#This Row],[coral.weights.ssp126.2050]]*Table1[[#This Row],[corals.mn.ssp126.2050]])</f>
        <v/>
      </c>
      <c r="T582" s="6" t="str">
        <f>IF(Table1[[#This Row],[mangrove.mn.ssp126.2050]]="","",(Table1[[#This Row],[mangrove.sd.ssp126.2050]]/Table1[[#This Row],[mangrove.mn.ssp126.2050]])^-1)</f>
        <v/>
      </c>
      <c r="U582" s="6" t="str">
        <f>IF(Table1[[#This Row],[mangrove.weights.ssp126.2050]]="","",Table1[[#This Row],[mangrove.weights.ssp126.2050]]*Table1[[#This Row],[mangrove.mn.ssp126.2050]])</f>
        <v/>
      </c>
      <c r="V582" s="7" t="e">
        <f t="shared" si="54"/>
        <v>#DIV/0!</v>
      </c>
      <c r="Y582" s="6" t="str">
        <f>IF(Table1[[#This Row],[seagrass.mn.ssp126.2100]]="", "", (Table1[[#This Row],[seagrass.sd.ssp126.2100]]/Table1[[#This Row],[seagrass.mn.ssp126.2100]])^-1)</f>
        <v/>
      </c>
      <c r="Z582" s="6" t="str">
        <f>IF(Table1[[#This Row],[seagrass.weights.ssp126.2100]]="","", Table1[[#This Row],[seagrass.weights.ssp126.2100]]*Table1[[#This Row],[seagrass.mn.ssp126.2100]])</f>
        <v/>
      </c>
      <c r="AC582" s="6" t="str">
        <f>IF(Table1[[#This Row],[corals.mn.ssp126.2100]]="","",(Table1[[#This Row],[corals.sd.ssp126.2100]]/Table1[[#This Row],[corals.mn.ssp126.2100]])^-1)</f>
        <v/>
      </c>
      <c r="AD582" s="6" t="str">
        <f>IF( Table1[[#This Row],[Coral.weights.ssp126.2100]]="","", Table1[[#This Row],[Coral.weights.ssp126.2100]]*Table1[[#This Row],[corals.mn.ssp126.2100]])</f>
        <v/>
      </c>
      <c r="AG582" s="8" t="str">
        <f>IF(Table1[[#This Row],[mangrove.mn.ssp126.2100]]="","",(Table1[[#This Row],[mangrove.sd.ssp126.2100]]/Table1[[#This Row],[mangrove.mn.ssp126.2100]])^-1)</f>
        <v/>
      </c>
      <c r="AH582" s="6" t="str">
        <f>IF(Table1[[#This Row],[mangrove.weights.ssp126.2100]]="","",Table1[[#This Row],[mangrove.weights.ssp126.2100]]*Table1[[#This Row],[mangrove.mn.ssp126.2100]])</f>
        <v/>
      </c>
      <c r="AI582" s="7" t="e">
        <f t="shared" si="55"/>
        <v>#DIV/0!</v>
      </c>
      <c r="AL582" s="6" t="str">
        <f>IF(Table1[[#This Row],[seagrass.mn.ssp245.2050]]="","",(Table1[[#This Row],[seagrass.sd.ssp245.2050]]/Table1[[#This Row],[seagrass.mn.ssp245.2050]])^-1)</f>
        <v/>
      </c>
      <c r="AM582" s="6" t="str">
        <f>IF(Table1[[#This Row],[seagrass.weights.ssp245.2050]]="","",Table1[[#This Row],[seagrass.weights.ssp245.2050]]*Table1[[#This Row],[seagrass.mn.ssp245.2050]])</f>
        <v/>
      </c>
      <c r="AS582" s="5"/>
      <c r="AT582" s="8"/>
      <c r="AU582" s="8"/>
      <c r="AV582" s="7" t="e">
        <f t="shared" si="56"/>
        <v>#DIV/0!</v>
      </c>
      <c r="AX582" s="5"/>
      <c r="AY582" s="6"/>
      <c r="AZ582" s="6"/>
      <c r="BB582" s="5"/>
      <c r="BC582" s="8"/>
      <c r="BD582" s="8"/>
      <c r="BE582" s="5"/>
      <c r="BF582" s="5"/>
      <c r="BG582" s="6"/>
      <c r="BH582" s="6"/>
      <c r="BI582" s="7" t="e">
        <f t="shared" si="57"/>
        <v>#DIV/0!</v>
      </c>
      <c r="BK582" s="5"/>
      <c r="BL582" s="6"/>
      <c r="BM582" s="6"/>
      <c r="BO582" s="5"/>
      <c r="BP582" s="6"/>
      <c r="BQ582" s="6"/>
      <c r="BR582" s="5"/>
      <c r="BS582" s="5"/>
      <c r="BT582" s="6"/>
      <c r="BU582" s="6"/>
      <c r="BV582" s="7" t="e">
        <f t="shared" si="58"/>
        <v>#DIV/0!</v>
      </c>
      <c r="BX582" s="5"/>
      <c r="BY582" s="8"/>
      <c r="BZ582" s="8"/>
      <c r="CA582" s="5"/>
      <c r="CB582" s="5"/>
      <c r="CC582" s="8"/>
      <c r="CD582" s="8"/>
      <c r="CE582" s="5"/>
      <c r="CF582" s="5"/>
      <c r="CG582" s="12"/>
      <c r="CH582" s="17"/>
      <c r="CI582" s="9" t="e">
        <f t="shared" si="59"/>
        <v>#DIV/0!</v>
      </c>
      <c r="CJ582" s="5"/>
      <c r="CL582" s="5"/>
      <c r="CM582" s="5"/>
      <c r="CP582" s="5"/>
      <c r="CT582" s="5"/>
    </row>
    <row r="583" spans="1:98" x14ac:dyDescent="0.25">
      <c r="A583" s="5" t="s">
        <v>626</v>
      </c>
      <c r="B583" s="5">
        <v>40.58934</v>
      </c>
      <c r="C583" s="5">
        <v>-14.321102</v>
      </c>
      <c r="D583" s="5">
        <v>10930000</v>
      </c>
      <c r="E583" s="5">
        <v>1</v>
      </c>
      <c r="F583" s="5">
        <v>13910000</v>
      </c>
      <c r="G583" s="5">
        <v>1</v>
      </c>
      <c r="H583" s="5">
        <v>7910000</v>
      </c>
      <c r="I583" s="5">
        <v>1</v>
      </c>
      <c r="J583" s="5">
        <v>0.75618499754446145</v>
      </c>
      <c r="K583" s="28">
        <f>NonZeroMin!$C$2</f>
        <v>9.6277348665939669E-4</v>
      </c>
      <c r="L583" s="6">
        <f>IF(Table1[[#This Row],[seagrass.mn.ssp126.2050]]="","",(Table1[[#This Row],[seagrass.sd.ssp126.2050]]/Table1[[#This Row],[seagrass.mn.ssp126.2050]])^-1)</f>
        <v>785.42357888172648</v>
      </c>
      <c r="M583" s="6">
        <f>IF(Table1[[#This Row],[seagrass.weights.ssp126.2050]]="","",Table1[[#This Row],[seagrass.weights.ssp126.2050]]*Table1[[#This Row],[seagrass.mn.ssp126.2050]])</f>
        <v>593.92552706804042</v>
      </c>
      <c r="N583" s="5">
        <v>0.75974985306491838</v>
      </c>
      <c r="O583" s="5">
        <f>NonZeroMin!$C$3</f>
        <v>8.8608041434714289E-4</v>
      </c>
      <c r="P583" s="6">
        <f>IF(Table1[[#This Row],[corals.mn.ssp126.2050]]="","",(Table1[[#This Row],[corals.sd.ssp126.2050]]/Table1[[#This Row],[corals.mn.ssp126.2050]])^-1)</f>
        <v>857.42765641050335</v>
      </c>
      <c r="Q583" s="6">
        <f>IF(Table1[[#This Row],[coral.weights.ssp126.2050]]="","",Table1[[#This Row],[coral.weights.ssp126.2050]]*Table1[[#This Row],[corals.mn.ssp126.2050]])</f>
        <v>651.43053597167727</v>
      </c>
      <c r="R583" s="5">
        <v>0.44284405756931222</v>
      </c>
      <c r="S583" s="5">
        <v>6.7707460889958979E-2</v>
      </c>
      <c r="T583" s="6">
        <f>IF(Table1[[#This Row],[mangrove.mn.ssp126.2050]]="","",(Table1[[#This Row],[mangrove.sd.ssp126.2050]]/Table1[[#This Row],[mangrove.mn.ssp126.2050]])^-1)</f>
        <v>6.540550358091866</v>
      </c>
      <c r="U583" s="6">
        <f>IF(Table1[[#This Row],[mangrove.weights.ssp126.2050]]="","",Table1[[#This Row],[mangrove.weights.ssp126.2050]]*Table1[[#This Row],[mangrove.mn.ssp126.2050]])</f>
        <v>2.8964438593138202</v>
      </c>
      <c r="V583" s="7">
        <f t="shared" si="54"/>
        <v>0.75679563688797624</v>
      </c>
      <c r="W583" s="5">
        <v>0.75618499754446145</v>
      </c>
      <c r="X583" s="5">
        <f>NonZeroMin!$C$5</f>
        <v>9.4124857450742275E-4</v>
      </c>
      <c r="Y583" s="6">
        <f>IF(Table1[[#This Row],[seagrass.mn.ssp126.2100]]="", "", (Table1[[#This Row],[seagrass.sd.ssp126.2100]]/Table1[[#This Row],[seagrass.mn.ssp126.2100]])^-1)</f>
        <v>803.38501223249193</v>
      </c>
      <c r="Z583" s="6">
        <f>IF(Table1[[#This Row],[seagrass.weights.ssp126.2100]]="","", Table1[[#This Row],[seagrass.weights.ssp126.2100]]*Table1[[#This Row],[seagrass.mn.ssp126.2100]])</f>
        <v>607.50769350228404</v>
      </c>
      <c r="AA583" s="5">
        <v>0.75974985306491838</v>
      </c>
      <c r="AB583" s="5">
        <f>NonZeroMin!$C$6</f>
        <v>9.0900273914041208E-4</v>
      </c>
      <c r="AC583" s="6">
        <f>IF(Table1[[#This Row],[corals.mn.ssp126.2100]]="","",(Table1[[#This Row],[corals.sd.ssp126.2100]]/Table1[[#This Row],[corals.mn.ssp126.2100]])^-1)</f>
        <v>835.80590063278248</v>
      </c>
      <c r="AD583" s="6">
        <f>IF( Table1[[#This Row],[Coral.weights.ssp126.2100]]="","", Table1[[#This Row],[Coral.weights.ssp126.2100]]*Table1[[#This Row],[corals.mn.ssp126.2100]])</f>
        <v>635.00341019654832</v>
      </c>
      <c r="AE583" s="5">
        <v>0.44651561440554538</v>
      </c>
      <c r="AF583" s="5">
        <v>6.8230682070677298E-2</v>
      </c>
      <c r="AG583" s="8">
        <f>IF(Table1[[#This Row],[mangrove.mn.ssp126.2100]]="","",(Table1[[#This Row],[mangrove.sd.ssp126.2100]]/Table1[[#This Row],[mangrove.mn.ssp126.2100]])^-1)</f>
        <v>6.5442056396712927</v>
      </c>
      <c r="AH583" s="6">
        <f>IF(Table1[[#This Row],[mangrove.weights.ssp126.2100]]="","",Table1[[#This Row],[mangrove.weights.ssp126.2100]]*Table1[[#This Row],[mangrove.mn.ssp126.2100]])</f>
        <v>2.9220900019940625</v>
      </c>
      <c r="AI583" s="7">
        <f t="shared" si="55"/>
        <v>0.75676406227037918</v>
      </c>
      <c r="AJ583" s="5">
        <v>0.75618499754446145</v>
      </c>
      <c r="AK583" s="5">
        <f>NonZeroMin!$C$9</f>
        <v>9.4246577305150765E-4</v>
      </c>
      <c r="AL583" s="6">
        <f>IF(Table1[[#This Row],[seagrass.mn.ssp245.2050]]="","",(Table1[[#This Row],[seagrass.sd.ssp245.2050]]/Table1[[#This Row],[seagrass.mn.ssp245.2050]])^-1)</f>
        <v>802.34743708102224</v>
      </c>
      <c r="AM583" s="6">
        <f>IF(Table1[[#This Row],[seagrass.weights.ssp245.2050]]="","",Table1[[#This Row],[seagrass.weights.ssp245.2050]]*Table1[[#This Row],[seagrass.mn.ssp245.2050]])</f>
        <v>606.72309473891778</v>
      </c>
      <c r="AN583" s="5">
        <v>0.75974985306491838</v>
      </c>
      <c r="AO583" s="5">
        <f>NonZeroMin!$C$10</f>
        <v>8.871730941705804E-4</v>
      </c>
      <c r="AP583" s="6">
        <f>(Table1[[#This Row],[corals.sd.ssp245.2050]]/Table1[[#This Row],[corals.mn.ssp245.2050]])^-1</f>
        <v>856.37161232353401</v>
      </c>
      <c r="AQ583" s="6">
        <f>Table1[[#This Row],[coral.weights.ssp245.2050]]*Table1[[#This Row],[corals.mn.ssp245.2050]]</f>
        <v>650.62820663177217</v>
      </c>
      <c r="AR583" s="5">
        <v>0.44720924305856702</v>
      </c>
      <c r="AS583" s="5">
        <v>4.542281497728401E-2</v>
      </c>
      <c r="AT583" s="8">
        <f>(Table1[[#This Row],[mangrove.sd.ssp245.2050]]/Table1[[#This Row],[mangrove.mn.ssp245.2050]])^-1</f>
        <v>9.8454761837683726</v>
      </c>
      <c r="AU583" s="8">
        <f>Table1[[#This Row],[mangrove.mn.ssp245.2050]]*Table1[[#This Row],[mangrove.weights.ssp245.2050]]</f>
        <v>4.402987951694203</v>
      </c>
      <c r="AV583" s="7">
        <f t="shared" si="56"/>
        <v>0.75619148673767822</v>
      </c>
      <c r="AW583" s="5">
        <v>0.75618499754446145</v>
      </c>
      <c r="AX583" s="5">
        <f>NonZeroMin!$C$12</f>
        <v>9.4048968592101831E-4</v>
      </c>
      <c r="AY583" s="6">
        <f>(Table1[[#This Row],[seagrass.sd.ssp245.2100]]/Table1[[#This Row],[seagrass.mn.ssp245.2100]])^-1</f>
        <v>804.03326997034742</v>
      </c>
      <c r="AZ583" s="6">
        <f>Table1[[#This Row],[seagrass.weights.ssp245.2100]]*Table1[[#This Row],[seagrass.mn.ssp245.2100]]</f>
        <v>607.99789627819246</v>
      </c>
      <c r="BA583" s="5">
        <v>0.75974985306491838</v>
      </c>
      <c r="BB583" s="5">
        <f>NonZeroMin!$C$13</f>
        <v>8.8505487379242798E-4</v>
      </c>
      <c r="BC583" s="8">
        <f>(Table1[[#This Row],[corals.sd.ssp245.2100]]/Table1[[#This Row],[corals.mn.ssp245.2100]])^-1</f>
        <v>858.42118445087806</v>
      </c>
      <c r="BD583" s="8">
        <f>Table1[[#This Row],[corals.weights.ssp245.2100]]*Table1[[#This Row],[corals.mn.ssp245.2100]]</f>
        <v>652.1853687543678</v>
      </c>
      <c r="BE583" s="5">
        <v>0.4482926843953966</v>
      </c>
      <c r="BF583" s="5">
        <v>5.213935681596589E-2</v>
      </c>
      <c r="BG583" s="6">
        <f>(Table1[[#This Row],[mangrove.sd.ssp245.2100]]/Table1[[#This Row],[mangrove.mn.ssp245.2100]])^-1</f>
        <v>8.5979711253001572</v>
      </c>
      <c r="BH583" s="6">
        <f>Table1[[#This Row],[mangrove.weights.ssp245.2100]]*Table1[[#This Row],[mangrove.mn.ssp245.2100]]</f>
        <v>3.8544075561149165</v>
      </c>
      <c r="BI583" s="7">
        <f t="shared" si="57"/>
        <v>0.75643208630947989</v>
      </c>
      <c r="BJ583" s="5">
        <v>0.75618499754446145</v>
      </c>
      <c r="BK583" s="5">
        <f>NonZeroMin!$C$16</f>
        <v>9.4033807947367773E-4</v>
      </c>
      <c r="BL583" s="6">
        <f>(Table1[[#This Row],[seagrass.sd.ssp370.2050]]/Table1[[#This Row],[seagrass.mn.ssp370.2050]])^-1</f>
        <v>804.1629006109273</v>
      </c>
      <c r="BM583" s="6">
        <f>Table1[[#This Row],[seagrass.mn.ssp370.2050]]*Table1[[#This Row],[seagrass.weights.ssp370.2050]]</f>
        <v>608.09592102382101</v>
      </c>
      <c r="BN583" s="5">
        <v>0.75974985306491838</v>
      </c>
      <c r="BO583" s="5">
        <f>NonZeroMin!$C$17</f>
        <v>8.8537505761509139E-4</v>
      </c>
      <c r="BP583" s="6">
        <f>(Table1[[#This Row],[corals.sd.ssp370.2050]]/Table1[[#This Row],[corals.mn.ssp370.2050]])^-1</f>
        <v>858.11074812908566</v>
      </c>
      <c r="BQ583" s="6">
        <f>Table1[[#This Row],[corals.weights.ssp370.2050]]*Table1[[#This Row],[corals.mn.ssp370.2050]]</f>
        <v>651.94951480450004</v>
      </c>
      <c r="BR583" s="5">
        <v>0.45883794310480452</v>
      </c>
      <c r="BS583" s="5">
        <v>4.5846057144882227E-2</v>
      </c>
      <c r="BT583" s="6">
        <f>(Table1[[#This Row],[mangrove.sd.ssp370.2050]]/Table1[[#This Row],[mangrove.mn.ssp370.2050]])^-1</f>
        <v>10.008231278314506</v>
      </c>
      <c r="BU583" s="6">
        <f>Table1[[#This Row],[mangrove.weights.ssp370.2050]]*Table1[[#This Row],[mangrove.mn.ssp370.2050]]</f>
        <v>4.5921562538589962</v>
      </c>
      <c r="BV583" s="7">
        <f t="shared" si="58"/>
        <v>0.75623470372609691</v>
      </c>
      <c r="BW583" s="5">
        <v>0.75618499754446145</v>
      </c>
      <c r="BX583" s="5">
        <f>NonZeroMin!$C$19</f>
        <v>9.4033807947367773E-4</v>
      </c>
      <c r="BY583" s="8">
        <f>(Table1[[#This Row],[seagrass.sd.ssp370.2100]]/Table1[[#This Row],[seagrass.mn.ssp370.2100]])^-1</f>
        <v>804.1629006109273</v>
      </c>
      <c r="BZ583" s="8">
        <f>Table1[[#This Row],[seagrass.imp.ssp370.2100]]*Table1[[#This Row],[seagrass.mn.ssp370.2100]]</f>
        <v>608.09592102382101</v>
      </c>
      <c r="CA583" s="5">
        <v>0.75974985306491838</v>
      </c>
      <c r="CB583" s="5">
        <f>NonZeroMin!$C$20</f>
        <v>8.8537505761509139E-4</v>
      </c>
      <c r="CC583" s="8">
        <f>(Table1[[#This Row],[corals.sd.ssp370.2100]]/Table1[[#This Row],[corals.mn.ssp370.2100]])^-1</f>
        <v>858.11074812908566</v>
      </c>
      <c r="CD583" s="8">
        <f>Table1[[#This Row],[corals.weights.ssp370.2100]]*Table1[[#This Row],[corals.mn.ssp370.2100]]</f>
        <v>651.94951480450004</v>
      </c>
      <c r="CE583" s="5">
        <v>0.45384397350770073</v>
      </c>
      <c r="CF583" s="5">
        <v>5.3154551140385288E-2</v>
      </c>
      <c r="CG583" s="12">
        <f>(Table1[[#This Row],[mangrove.sd.ssp370.2100]]/Table1[[#This Row],[mangrove.mn.ssp370.2100]])^-1</f>
        <v>8.5381959544548423</v>
      </c>
      <c r="CH583" s="17">
        <f>Table1[[#This Row],[mangrove.weights.ssp370.2100]]*Table1[[#This Row],[mangrove.mn.ssp370.2100]]</f>
        <v>3.8750087785571607</v>
      </c>
      <c r="CI583" s="9">
        <f t="shared" si="59"/>
        <v>0.75647084297394629</v>
      </c>
      <c r="CJ583" s="5"/>
      <c r="CL583" s="5"/>
      <c r="CM583" s="5"/>
      <c r="CP583" s="5"/>
      <c r="CT583" s="5"/>
    </row>
    <row r="584" spans="1:98" x14ac:dyDescent="0.25">
      <c r="A584" s="5" t="s">
        <v>627</v>
      </c>
      <c r="B584" s="5">
        <v>40.83934</v>
      </c>
      <c r="C584" s="5">
        <v>-14.321102</v>
      </c>
      <c r="D584" s="5">
        <v>9260000</v>
      </c>
      <c r="E584" s="5">
        <v>1</v>
      </c>
      <c r="F584" s="5">
        <v>5550000</v>
      </c>
      <c r="G584" s="5">
        <v>1</v>
      </c>
      <c r="I584" s="5">
        <v>0</v>
      </c>
      <c r="J584" s="5">
        <v>0.43945818495638089</v>
      </c>
      <c r="K584" s="5">
        <v>2.488512299824816E-2</v>
      </c>
      <c r="L584" s="6">
        <f>IF(Table1[[#This Row],[seagrass.mn.ssp126.2050]]="","",(Table1[[#This Row],[seagrass.sd.ssp126.2050]]/Table1[[#This Row],[seagrass.mn.ssp126.2050]])^-1)</f>
        <v>17.659474095720462</v>
      </c>
      <c r="M584" s="6">
        <f>IF(Table1[[#This Row],[seagrass.weights.ssp126.2050]]="","",Table1[[#This Row],[seagrass.weights.ssp126.2050]]*Table1[[#This Row],[seagrass.mn.ssp126.2050]])</f>
        <v>7.7606004333895404</v>
      </c>
      <c r="N584" s="5">
        <v>0.4614567448560275</v>
      </c>
      <c r="O584" s="5">
        <v>1.6309557764222542E-2</v>
      </c>
      <c r="P584" s="6">
        <f>IF(Table1[[#This Row],[corals.mn.ssp126.2050]]="","",(Table1[[#This Row],[corals.sd.ssp126.2050]]/Table1[[#This Row],[corals.mn.ssp126.2050]])^-1)</f>
        <v>28.293639320392977</v>
      </c>
      <c r="Q584" s="6">
        <f>IF(Table1[[#This Row],[coral.weights.ssp126.2050]]="","",Table1[[#This Row],[coral.weights.ssp126.2050]]*Table1[[#This Row],[corals.mn.ssp126.2050]])</f>
        <v>13.05629070091905</v>
      </c>
      <c r="T584" s="6" t="str">
        <f>IF(Table1[[#This Row],[mangrove.mn.ssp126.2050]]="","",(Table1[[#This Row],[mangrove.sd.ssp126.2050]]/Table1[[#This Row],[mangrove.mn.ssp126.2050]])^-1)</f>
        <v/>
      </c>
      <c r="U584" s="6" t="str">
        <f>IF(Table1[[#This Row],[mangrove.weights.ssp126.2050]]="","",Table1[[#This Row],[mangrove.weights.ssp126.2050]]*Table1[[#This Row],[mangrove.mn.ssp126.2050]])</f>
        <v/>
      </c>
      <c r="V584" s="7">
        <f t="shared" si="54"/>
        <v>0.45300284543961189</v>
      </c>
      <c r="W584" s="5">
        <v>0.43503374350983992</v>
      </c>
      <c r="X584" s="5">
        <v>3.1142228097872041E-2</v>
      </c>
      <c r="Y584" s="6">
        <f>IF(Table1[[#This Row],[seagrass.mn.ssp126.2100]]="", "", (Table1[[#This Row],[seagrass.sd.ssp126.2100]]/Table1[[#This Row],[seagrass.mn.ssp126.2100]])^-1)</f>
        <v>13.969255576146972</v>
      </c>
      <c r="Z584" s="6">
        <f>IF(Table1[[#This Row],[seagrass.weights.ssp126.2100]]="","", Table1[[#This Row],[seagrass.weights.ssp126.2100]]*Table1[[#This Row],[seagrass.mn.ssp126.2100]])</f>
        <v>6.0770975473369226</v>
      </c>
      <c r="AA584" s="5">
        <v>0.45560235115877168</v>
      </c>
      <c r="AB584" s="5">
        <v>2.1004934831413379E-2</v>
      </c>
      <c r="AC584" s="6">
        <f>IF(Table1[[#This Row],[corals.mn.ssp126.2100]]="","",(Table1[[#This Row],[corals.sd.ssp126.2100]]/Table1[[#This Row],[corals.mn.ssp126.2100]])^-1)</f>
        <v>21.690253019847866</v>
      </c>
      <c r="AD584" s="6">
        <f>IF( Table1[[#This Row],[Coral.weights.ssp126.2100]]="","", Table1[[#This Row],[Coral.weights.ssp126.2100]]*Table1[[#This Row],[corals.mn.ssp126.2100]])</f>
        <v>9.8821302730713345</v>
      </c>
      <c r="AG584" s="8" t="str">
        <f>IF(Table1[[#This Row],[mangrove.mn.ssp126.2100]]="","",(Table1[[#This Row],[mangrove.sd.ssp126.2100]]/Table1[[#This Row],[mangrove.mn.ssp126.2100]])^-1)</f>
        <v/>
      </c>
      <c r="AH584" s="6" t="str">
        <f>IF(Table1[[#This Row],[mangrove.weights.ssp126.2100]]="","",Table1[[#This Row],[mangrove.weights.ssp126.2100]]*Table1[[#This Row],[mangrove.mn.ssp126.2100]])</f>
        <v/>
      </c>
      <c r="AI584" s="7">
        <f t="shared" si="55"/>
        <v>0.44754480498367682</v>
      </c>
      <c r="AJ584" s="5">
        <v>0.41486691199966158</v>
      </c>
      <c r="AK584" s="5">
        <v>2.416911630446646E-2</v>
      </c>
      <c r="AL584" s="6">
        <f>IF(Table1[[#This Row],[seagrass.mn.ssp245.2050]]="","",(Table1[[#This Row],[seagrass.sd.ssp245.2050]]/Table1[[#This Row],[seagrass.mn.ssp245.2050]])^-1)</f>
        <v>17.16516676792995</v>
      </c>
      <c r="AM584" s="6">
        <f>IF(Table1[[#This Row],[seagrass.weights.ssp245.2050]]="","",Table1[[#This Row],[seagrass.weights.ssp245.2050]]*Table1[[#This Row],[seagrass.mn.ssp245.2050]])</f>
        <v>7.1212597309703103</v>
      </c>
      <c r="AN584" s="5">
        <v>0.44504881523173218</v>
      </c>
      <c r="AO584" s="5">
        <v>2.693205070689304E-2</v>
      </c>
      <c r="AP584" s="6">
        <f>(Table1[[#This Row],[corals.sd.ssp245.2050]]/Table1[[#This Row],[corals.mn.ssp245.2050]])^-1</f>
        <v>16.524876626562474</v>
      </c>
      <c r="AQ584" s="6">
        <f>Table1[[#This Row],[coral.weights.ssp245.2050]]*Table1[[#This Row],[corals.mn.ssp245.2050]]</f>
        <v>7.354376764502172</v>
      </c>
      <c r="AS584" s="5"/>
      <c r="AT584" s="8"/>
      <c r="AU584" s="8"/>
      <c r="AV584" s="7">
        <f t="shared" si="56"/>
        <v>0.42967105521267834</v>
      </c>
      <c r="AW584" s="5">
        <v>0.41588365959335899</v>
      </c>
      <c r="AX584" s="5">
        <v>1.2566499387332669E-2</v>
      </c>
      <c r="AY584" s="6">
        <f>(Table1[[#This Row],[seagrass.sd.ssp245.2100]]/Table1[[#This Row],[seagrass.mn.ssp245.2100]])^-1</f>
        <v>33.094630952879335</v>
      </c>
      <c r="AZ584" s="6">
        <f>Table1[[#This Row],[seagrass.weights.ssp245.2100]]*Table1[[#This Row],[seagrass.mn.ssp245.2100]]</f>
        <v>13.76351623357511</v>
      </c>
      <c r="BA584" s="5">
        <v>0.45116162915483088</v>
      </c>
      <c r="BB584" s="5">
        <v>1.285871995630251E-2</v>
      </c>
      <c r="BC584" s="8">
        <f>(Table1[[#This Row],[corals.sd.ssp245.2100]]/Table1[[#This Row],[corals.mn.ssp245.2100]])^-1</f>
        <v>35.086045165304398</v>
      </c>
      <c r="BD584" s="8">
        <f>Table1[[#This Row],[corals.weights.ssp245.2100]]*Table1[[#This Row],[corals.mn.ssp245.2100]]</f>
        <v>15.829477297378709</v>
      </c>
      <c r="BE584" s="5"/>
      <c r="BF584" s="5"/>
      <c r="BG584" s="6"/>
      <c r="BH584" s="6"/>
      <c r="BI584" s="7">
        <f t="shared" si="57"/>
        <v>0.43403784203690809</v>
      </c>
      <c r="BJ584" s="5">
        <v>0.51131276498354572</v>
      </c>
      <c r="BK584" s="5">
        <v>6.5947791632469336E-3</v>
      </c>
      <c r="BL584" s="6">
        <f>(Table1[[#This Row],[seagrass.sd.ssp370.2050]]/Table1[[#This Row],[seagrass.mn.ssp370.2050]])^-1</f>
        <v>77.53296241261873</v>
      </c>
      <c r="BM584" s="6">
        <f>Table1[[#This Row],[seagrass.mn.ssp370.2050]]*Table1[[#This Row],[seagrass.weights.ssp370.2050]]</f>
        <v>39.643593388561406</v>
      </c>
      <c r="BN584" s="5">
        <v>0.52828827156207137</v>
      </c>
      <c r="BO584" s="5">
        <v>7.1689011760562443E-3</v>
      </c>
      <c r="BP584" s="6">
        <f>(Table1[[#This Row],[corals.sd.ssp370.2050]]/Table1[[#This Row],[corals.mn.ssp370.2050]])^-1</f>
        <v>73.691666071018886</v>
      </c>
      <c r="BQ584" s="6">
        <f>Table1[[#This Row],[corals.weights.ssp370.2050]]*Table1[[#This Row],[corals.mn.ssp370.2050]]</f>
        <v>38.930442897187909</v>
      </c>
      <c r="BR584" s="5"/>
      <c r="BS584" s="5"/>
      <c r="BT584" s="6"/>
      <c r="BU584" s="6"/>
      <c r="BV584" s="7">
        <f t="shared" si="58"/>
        <v>0.51958491863149769</v>
      </c>
      <c r="BW584" s="5">
        <v>0.51131276498354572</v>
      </c>
      <c r="BX584" s="5">
        <v>6.5947791632469336E-3</v>
      </c>
      <c r="BY584" s="8">
        <f>(Table1[[#This Row],[seagrass.sd.ssp370.2100]]/Table1[[#This Row],[seagrass.mn.ssp370.2100]])^-1</f>
        <v>77.53296241261873</v>
      </c>
      <c r="BZ584" s="8">
        <f>Table1[[#This Row],[seagrass.imp.ssp370.2100]]*Table1[[#This Row],[seagrass.mn.ssp370.2100]]</f>
        <v>39.643593388561406</v>
      </c>
      <c r="CA584" s="5">
        <v>0.52828827156207137</v>
      </c>
      <c r="CB584" s="5">
        <v>7.1689011760562443E-3</v>
      </c>
      <c r="CC584" s="8">
        <f>(Table1[[#This Row],[corals.sd.ssp370.2100]]/Table1[[#This Row],[corals.mn.ssp370.2100]])^-1</f>
        <v>73.691666071018886</v>
      </c>
      <c r="CD584" s="8">
        <f>Table1[[#This Row],[corals.weights.ssp370.2100]]*Table1[[#This Row],[corals.mn.ssp370.2100]]</f>
        <v>38.930442897187909</v>
      </c>
      <c r="CE584" s="5"/>
      <c r="CF584" s="5"/>
      <c r="CG584" s="12"/>
      <c r="CH584" s="17"/>
      <c r="CI584" s="9">
        <f t="shared" si="59"/>
        <v>0.51958491863149769</v>
      </c>
      <c r="CJ584" s="5"/>
      <c r="CL584" s="5"/>
      <c r="CM584" s="5"/>
      <c r="CP584" s="5"/>
      <c r="CT584" s="5"/>
    </row>
    <row r="585" spans="1:98" x14ac:dyDescent="0.25">
      <c r="A585" s="5" t="s">
        <v>628</v>
      </c>
      <c r="B585" s="5">
        <v>41.08934</v>
      </c>
      <c r="C585" s="5">
        <v>-14.571102</v>
      </c>
      <c r="E585" s="5">
        <v>0</v>
      </c>
      <c r="G585" s="5">
        <v>0</v>
      </c>
      <c r="I585" s="5">
        <v>0</v>
      </c>
      <c r="L585" s="6" t="str">
        <f>IF(Table1[[#This Row],[seagrass.mn.ssp126.2050]]="","",(Table1[[#This Row],[seagrass.sd.ssp126.2050]]/Table1[[#This Row],[seagrass.mn.ssp126.2050]])^-1)</f>
        <v/>
      </c>
      <c r="M585" s="6" t="str">
        <f>IF(Table1[[#This Row],[seagrass.weights.ssp126.2050]]="","",Table1[[#This Row],[seagrass.weights.ssp126.2050]]*Table1[[#This Row],[seagrass.mn.ssp126.2050]])</f>
        <v/>
      </c>
      <c r="P585" s="6" t="str">
        <f>IF(Table1[[#This Row],[corals.mn.ssp126.2050]]="","",(Table1[[#This Row],[corals.sd.ssp126.2050]]/Table1[[#This Row],[corals.mn.ssp126.2050]])^-1)</f>
        <v/>
      </c>
      <c r="Q585" s="6" t="str">
        <f>IF(Table1[[#This Row],[coral.weights.ssp126.2050]]="","",Table1[[#This Row],[coral.weights.ssp126.2050]]*Table1[[#This Row],[corals.mn.ssp126.2050]])</f>
        <v/>
      </c>
      <c r="T585" s="6" t="str">
        <f>IF(Table1[[#This Row],[mangrove.mn.ssp126.2050]]="","",(Table1[[#This Row],[mangrove.sd.ssp126.2050]]/Table1[[#This Row],[mangrove.mn.ssp126.2050]])^-1)</f>
        <v/>
      </c>
      <c r="U585" s="6" t="str">
        <f>IF(Table1[[#This Row],[mangrove.weights.ssp126.2050]]="","",Table1[[#This Row],[mangrove.weights.ssp126.2050]]*Table1[[#This Row],[mangrove.mn.ssp126.2050]])</f>
        <v/>
      </c>
      <c r="V585" s="7" t="e">
        <f t="shared" si="54"/>
        <v>#DIV/0!</v>
      </c>
      <c r="Y585" s="6" t="str">
        <f>IF(Table1[[#This Row],[seagrass.mn.ssp126.2100]]="", "", (Table1[[#This Row],[seagrass.sd.ssp126.2100]]/Table1[[#This Row],[seagrass.mn.ssp126.2100]])^-1)</f>
        <v/>
      </c>
      <c r="Z585" s="6" t="str">
        <f>IF(Table1[[#This Row],[seagrass.weights.ssp126.2100]]="","", Table1[[#This Row],[seagrass.weights.ssp126.2100]]*Table1[[#This Row],[seagrass.mn.ssp126.2100]])</f>
        <v/>
      </c>
      <c r="AC585" s="6" t="str">
        <f>IF(Table1[[#This Row],[corals.mn.ssp126.2100]]="","",(Table1[[#This Row],[corals.sd.ssp126.2100]]/Table1[[#This Row],[corals.mn.ssp126.2100]])^-1)</f>
        <v/>
      </c>
      <c r="AD585" s="6" t="str">
        <f>IF( Table1[[#This Row],[Coral.weights.ssp126.2100]]="","", Table1[[#This Row],[Coral.weights.ssp126.2100]]*Table1[[#This Row],[corals.mn.ssp126.2100]])</f>
        <v/>
      </c>
      <c r="AG585" s="8" t="str">
        <f>IF(Table1[[#This Row],[mangrove.mn.ssp126.2100]]="","",(Table1[[#This Row],[mangrove.sd.ssp126.2100]]/Table1[[#This Row],[mangrove.mn.ssp126.2100]])^-1)</f>
        <v/>
      </c>
      <c r="AH585" s="6" t="str">
        <f>IF(Table1[[#This Row],[mangrove.weights.ssp126.2100]]="","",Table1[[#This Row],[mangrove.weights.ssp126.2100]]*Table1[[#This Row],[mangrove.mn.ssp126.2100]])</f>
        <v/>
      </c>
      <c r="AI585" s="7" t="e">
        <f t="shared" si="55"/>
        <v>#DIV/0!</v>
      </c>
      <c r="AL585" s="6" t="str">
        <f>IF(Table1[[#This Row],[seagrass.mn.ssp245.2050]]="","",(Table1[[#This Row],[seagrass.sd.ssp245.2050]]/Table1[[#This Row],[seagrass.mn.ssp245.2050]])^-1)</f>
        <v/>
      </c>
      <c r="AM585" s="6" t="str">
        <f>IF(Table1[[#This Row],[seagrass.weights.ssp245.2050]]="","",Table1[[#This Row],[seagrass.weights.ssp245.2050]]*Table1[[#This Row],[seagrass.mn.ssp245.2050]])</f>
        <v/>
      </c>
      <c r="AS585" s="5"/>
      <c r="AT585" s="8"/>
      <c r="AU585" s="8"/>
      <c r="AV585" s="7" t="e">
        <f t="shared" si="56"/>
        <v>#DIV/0!</v>
      </c>
      <c r="AX585" s="5"/>
      <c r="AY585" s="6"/>
      <c r="AZ585" s="6"/>
      <c r="BB585" s="5"/>
      <c r="BC585" s="8"/>
      <c r="BD585" s="8"/>
      <c r="BE585" s="5"/>
      <c r="BF585" s="5"/>
      <c r="BG585" s="6"/>
      <c r="BH585" s="6"/>
      <c r="BI585" s="7" t="e">
        <f t="shared" si="57"/>
        <v>#DIV/0!</v>
      </c>
      <c r="BK585" s="5"/>
      <c r="BL585" s="6"/>
      <c r="BM585" s="6"/>
      <c r="BO585" s="5"/>
      <c r="BP585" s="6"/>
      <c r="BQ585" s="6"/>
      <c r="BR585" s="5"/>
      <c r="BS585" s="5"/>
      <c r="BT585" s="6"/>
      <c r="BU585" s="6"/>
      <c r="BV585" s="7" t="e">
        <f t="shared" si="58"/>
        <v>#DIV/0!</v>
      </c>
      <c r="BX585" s="5"/>
      <c r="BY585" s="8"/>
      <c r="BZ585" s="8"/>
      <c r="CA585" s="5"/>
      <c r="CB585" s="5"/>
      <c r="CC585" s="8"/>
      <c r="CD585" s="8"/>
      <c r="CE585" s="5"/>
      <c r="CF585" s="5"/>
      <c r="CG585" s="12"/>
      <c r="CH585" s="17"/>
      <c r="CI585" s="9" t="e">
        <f t="shared" si="59"/>
        <v>#DIV/0!</v>
      </c>
      <c r="CJ585" s="5"/>
      <c r="CL585" s="5"/>
      <c r="CM585" s="5"/>
      <c r="CP585" s="5"/>
      <c r="CT585" s="5"/>
    </row>
    <row r="586" spans="1:98" x14ac:dyDescent="0.25">
      <c r="A586" s="5" t="s">
        <v>629</v>
      </c>
      <c r="B586" s="5">
        <v>47.08934</v>
      </c>
      <c r="C586" s="5">
        <v>-14.571102</v>
      </c>
      <c r="E586" s="5">
        <v>0</v>
      </c>
      <c r="G586" s="5">
        <v>0</v>
      </c>
      <c r="I586" s="5">
        <v>0</v>
      </c>
      <c r="L586" s="6" t="str">
        <f>IF(Table1[[#This Row],[seagrass.mn.ssp126.2050]]="","",(Table1[[#This Row],[seagrass.sd.ssp126.2050]]/Table1[[#This Row],[seagrass.mn.ssp126.2050]])^-1)</f>
        <v/>
      </c>
      <c r="M586" s="6" t="str">
        <f>IF(Table1[[#This Row],[seagrass.weights.ssp126.2050]]="","",Table1[[#This Row],[seagrass.weights.ssp126.2050]]*Table1[[#This Row],[seagrass.mn.ssp126.2050]])</f>
        <v/>
      </c>
      <c r="P586" s="6" t="str">
        <f>IF(Table1[[#This Row],[corals.mn.ssp126.2050]]="","",(Table1[[#This Row],[corals.sd.ssp126.2050]]/Table1[[#This Row],[corals.mn.ssp126.2050]])^-1)</f>
        <v/>
      </c>
      <c r="Q586" s="6" t="str">
        <f>IF(Table1[[#This Row],[coral.weights.ssp126.2050]]="","",Table1[[#This Row],[coral.weights.ssp126.2050]]*Table1[[#This Row],[corals.mn.ssp126.2050]])</f>
        <v/>
      </c>
      <c r="T586" s="6" t="str">
        <f>IF(Table1[[#This Row],[mangrove.mn.ssp126.2050]]="","",(Table1[[#This Row],[mangrove.sd.ssp126.2050]]/Table1[[#This Row],[mangrove.mn.ssp126.2050]])^-1)</f>
        <v/>
      </c>
      <c r="U586" s="6" t="str">
        <f>IF(Table1[[#This Row],[mangrove.weights.ssp126.2050]]="","",Table1[[#This Row],[mangrove.weights.ssp126.2050]]*Table1[[#This Row],[mangrove.mn.ssp126.2050]])</f>
        <v/>
      </c>
      <c r="V586" s="7" t="e">
        <f t="shared" si="54"/>
        <v>#DIV/0!</v>
      </c>
      <c r="Y586" s="6" t="str">
        <f>IF(Table1[[#This Row],[seagrass.mn.ssp126.2100]]="", "", (Table1[[#This Row],[seagrass.sd.ssp126.2100]]/Table1[[#This Row],[seagrass.mn.ssp126.2100]])^-1)</f>
        <v/>
      </c>
      <c r="Z586" s="6" t="str">
        <f>IF(Table1[[#This Row],[seagrass.weights.ssp126.2100]]="","", Table1[[#This Row],[seagrass.weights.ssp126.2100]]*Table1[[#This Row],[seagrass.mn.ssp126.2100]])</f>
        <v/>
      </c>
      <c r="AC586" s="6" t="str">
        <f>IF(Table1[[#This Row],[corals.mn.ssp126.2100]]="","",(Table1[[#This Row],[corals.sd.ssp126.2100]]/Table1[[#This Row],[corals.mn.ssp126.2100]])^-1)</f>
        <v/>
      </c>
      <c r="AD586" s="6" t="str">
        <f>IF( Table1[[#This Row],[Coral.weights.ssp126.2100]]="","", Table1[[#This Row],[Coral.weights.ssp126.2100]]*Table1[[#This Row],[corals.mn.ssp126.2100]])</f>
        <v/>
      </c>
      <c r="AG586" s="8" t="str">
        <f>IF(Table1[[#This Row],[mangrove.mn.ssp126.2100]]="","",(Table1[[#This Row],[mangrove.sd.ssp126.2100]]/Table1[[#This Row],[mangrove.mn.ssp126.2100]])^-1)</f>
        <v/>
      </c>
      <c r="AH586" s="6" t="str">
        <f>IF(Table1[[#This Row],[mangrove.weights.ssp126.2100]]="","",Table1[[#This Row],[mangrove.weights.ssp126.2100]]*Table1[[#This Row],[mangrove.mn.ssp126.2100]])</f>
        <v/>
      </c>
      <c r="AI586" s="7" t="e">
        <f t="shared" si="55"/>
        <v>#DIV/0!</v>
      </c>
      <c r="AL586" s="6" t="str">
        <f>IF(Table1[[#This Row],[seagrass.mn.ssp245.2050]]="","",(Table1[[#This Row],[seagrass.sd.ssp245.2050]]/Table1[[#This Row],[seagrass.mn.ssp245.2050]])^-1)</f>
        <v/>
      </c>
      <c r="AM586" s="6" t="str">
        <f>IF(Table1[[#This Row],[seagrass.weights.ssp245.2050]]="","",Table1[[#This Row],[seagrass.weights.ssp245.2050]]*Table1[[#This Row],[seagrass.mn.ssp245.2050]])</f>
        <v/>
      </c>
      <c r="AS586" s="5"/>
      <c r="AT586" s="8"/>
      <c r="AU586" s="8"/>
      <c r="AV586" s="7" t="e">
        <f t="shared" si="56"/>
        <v>#DIV/0!</v>
      </c>
      <c r="AX586" s="5"/>
      <c r="AY586" s="6"/>
      <c r="AZ586" s="6"/>
      <c r="BB586" s="5"/>
      <c r="BC586" s="8"/>
      <c r="BD586" s="8"/>
      <c r="BE586" s="5"/>
      <c r="BF586" s="5"/>
      <c r="BG586" s="6"/>
      <c r="BH586" s="6"/>
      <c r="BI586" s="7" t="e">
        <f t="shared" si="57"/>
        <v>#DIV/0!</v>
      </c>
      <c r="BK586" s="5"/>
      <c r="BL586" s="6"/>
      <c r="BM586" s="6"/>
      <c r="BO586" s="5"/>
      <c r="BP586" s="6"/>
      <c r="BQ586" s="6"/>
      <c r="BR586" s="5"/>
      <c r="BS586" s="5"/>
      <c r="BT586" s="6"/>
      <c r="BU586" s="6"/>
      <c r="BV586" s="7" t="e">
        <f t="shared" si="58"/>
        <v>#DIV/0!</v>
      </c>
      <c r="BX586" s="5"/>
      <c r="BY586" s="8"/>
      <c r="BZ586" s="8"/>
      <c r="CA586" s="5"/>
      <c r="CB586" s="5"/>
      <c r="CC586" s="8"/>
      <c r="CD586" s="8"/>
      <c r="CE586" s="5"/>
      <c r="CF586" s="5"/>
      <c r="CG586" s="12"/>
      <c r="CH586" s="17"/>
      <c r="CI586" s="9" t="e">
        <f t="shared" si="59"/>
        <v>#DIV/0!</v>
      </c>
      <c r="CJ586" s="5"/>
      <c r="CL586" s="5"/>
      <c r="CM586" s="5"/>
      <c r="CP586" s="5"/>
      <c r="CT586" s="5"/>
    </row>
    <row r="587" spans="1:98" x14ac:dyDescent="0.25">
      <c r="A587" s="5" t="s">
        <v>630</v>
      </c>
      <c r="B587" s="5">
        <v>47.33934</v>
      </c>
      <c r="C587" s="5">
        <v>-14.571102</v>
      </c>
      <c r="D587" s="5">
        <v>1480000</v>
      </c>
      <c r="E587" s="5">
        <v>1</v>
      </c>
      <c r="F587" s="5">
        <v>1050000</v>
      </c>
      <c r="G587" s="5">
        <v>1</v>
      </c>
      <c r="I587" s="5">
        <v>0</v>
      </c>
      <c r="J587" s="5">
        <v>0.41028872599678162</v>
      </c>
      <c r="K587" s="5">
        <v>4.2646473817711257E-2</v>
      </c>
      <c r="L587" s="6">
        <f>IF(Table1[[#This Row],[seagrass.mn.ssp126.2050]]="","",(Table1[[#This Row],[seagrass.sd.ssp126.2050]]/Table1[[#This Row],[seagrass.mn.ssp126.2050]])^-1)</f>
        <v>9.6206952009801796</v>
      </c>
      <c r="M587" s="6">
        <f>IF(Table1[[#This Row],[seagrass.weights.ssp126.2050]]="","",Table1[[#This Row],[seagrass.weights.ssp126.2050]]*Table1[[#This Row],[seagrass.mn.ssp126.2050]])</f>
        <v>3.9472627772135089</v>
      </c>
      <c r="N587" s="5">
        <v>0.39652455813446008</v>
      </c>
      <c r="O587" s="5">
        <v>3.9762939443644688E-2</v>
      </c>
      <c r="P587" s="6">
        <f>IF(Table1[[#This Row],[corals.mn.ssp126.2050]]="","",(Table1[[#This Row],[corals.sd.ssp126.2050]]/Table1[[#This Row],[corals.mn.ssp126.2050]])^-1)</f>
        <v>9.972214420828907</v>
      </c>
      <c r="Q587" s="6">
        <f>IF(Table1[[#This Row],[coral.weights.ssp126.2050]]="","",Table1[[#This Row],[coral.weights.ssp126.2050]]*Table1[[#This Row],[corals.mn.ssp126.2050]])</f>
        <v>3.9542279168412731</v>
      </c>
      <c r="T587" s="6" t="str">
        <f>IF(Table1[[#This Row],[mangrove.mn.ssp126.2050]]="","",(Table1[[#This Row],[mangrove.sd.ssp126.2050]]/Table1[[#This Row],[mangrove.mn.ssp126.2050]])^-1)</f>
        <v/>
      </c>
      <c r="U587" s="6" t="str">
        <f>IF(Table1[[#This Row],[mangrove.weights.ssp126.2050]]="","",Table1[[#This Row],[mangrove.weights.ssp126.2050]]*Table1[[#This Row],[mangrove.mn.ssp126.2050]])</f>
        <v/>
      </c>
      <c r="V587" s="7">
        <f t="shared" si="54"/>
        <v>0.40328316960435245</v>
      </c>
      <c r="W587" s="5">
        <v>0.40580334478496821</v>
      </c>
      <c r="X587" s="5">
        <v>4.1010020791668822E-2</v>
      </c>
      <c r="Y587" s="6">
        <f>IF(Table1[[#This Row],[seagrass.mn.ssp126.2100]]="", "", (Table1[[#This Row],[seagrass.sd.ssp126.2100]]/Table1[[#This Row],[seagrass.mn.ssp126.2100]])^-1)</f>
        <v>9.8952240684405393</v>
      </c>
      <c r="Z587" s="6">
        <f>IF(Table1[[#This Row],[seagrass.weights.ssp126.2100]]="","", Table1[[#This Row],[seagrass.weights.ssp126.2100]]*Table1[[#This Row],[seagrass.mn.ssp126.2100]])</f>
        <v>4.0155150243698916</v>
      </c>
      <c r="AA587" s="5">
        <v>0.39759484746446688</v>
      </c>
      <c r="AB587" s="5">
        <v>4.5928761900301138E-2</v>
      </c>
      <c r="AC587" s="6">
        <f>IF(Table1[[#This Row],[corals.mn.ssp126.2100]]="","",(Table1[[#This Row],[corals.sd.ssp126.2100]]/Table1[[#This Row],[corals.mn.ssp126.2100]])^-1)</f>
        <v>8.6567725976924272</v>
      </c>
      <c r="AD587" s="6">
        <f>IF( Table1[[#This Row],[Coral.weights.ssp126.2100]]="","", Table1[[#This Row],[Coral.weights.ssp126.2100]]*Table1[[#This Row],[corals.mn.ssp126.2100]])</f>
        <v>3.4418881805140975</v>
      </c>
      <c r="AG587" s="8" t="str">
        <f>IF(Table1[[#This Row],[mangrove.mn.ssp126.2100]]="","",(Table1[[#This Row],[mangrove.sd.ssp126.2100]]/Table1[[#This Row],[mangrove.mn.ssp126.2100]])^-1)</f>
        <v/>
      </c>
      <c r="AH587" s="6" t="str">
        <f>IF(Table1[[#This Row],[mangrove.weights.ssp126.2100]]="","",Table1[[#This Row],[mangrove.weights.ssp126.2100]]*Table1[[#This Row],[mangrove.mn.ssp126.2100]])</f>
        <v/>
      </c>
      <c r="AI587" s="7">
        <f t="shared" si="55"/>
        <v>0.40197307810526001</v>
      </c>
      <c r="AJ587" s="5">
        <v>0.37477880806782921</v>
      </c>
      <c r="AK587" s="5">
        <v>1.909869457359616E-2</v>
      </c>
      <c r="AL587" s="6">
        <f>IF(Table1[[#This Row],[seagrass.mn.ssp245.2050]]="","",(Table1[[#This Row],[seagrass.sd.ssp245.2050]]/Table1[[#This Row],[seagrass.mn.ssp245.2050]])^-1)</f>
        <v>19.623268314157915</v>
      </c>
      <c r="AM587" s="6">
        <f>IF(Table1[[#This Row],[seagrass.weights.ssp245.2050]]="","",Table1[[#This Row],[seagrass.weights.ssp245.2050]]*Table1[[#This Row],[seagrass.mn.ssp245.2050]])</f>
        <v>7.3543851091753041</v>
      </c>
      <c r="AN587" s="5">
        <v>0.36148812803390462</v>
      </c>
      <c r="AO587" s="5">
        <v>1.6650624430197519E-2</v>
      </c>
      <c r="AP587" s="6">
        <f>(Table1[[#This Row],[corals.sd.ssp245.2050]]/Table1[[#This Row],[corals.mn.ssp245.2050]])^-1</f>
        <v>21.710184476824239</v>
      </c>
      <c r="AQ587" s="6">
        <f>Table1[[#This Row],[coral.weights.ssp245.2050]]*Table1[[#This Row],[corals.mn.ssp245.2050]]</f>
        <v>7.8479739457979294</v>
      </c>
      <c r="AS587" s="5"/>
      <c r="AT587" s="8"/>
      <c r="AU587" s="8"/>
      <c r="AV587" s="7">
        <f t="shared" si="56"/>
        <v>0.36779794642004793</v>
      </c>
      <c r="AW587" s="5">
        <v>0.36116685698366863</v>
      </c>
      <c r="AX587" s="5">
        <v>1.0081524275789259E-2</v>
      </c>
      <c r="AY587" s="6">
        <f>(Table1[[#This Row],[seagrass.sd.ssp245.2100]]/Table1[[#This Row],[seagrass.mn.ssp245.2100]])^-1</f>
        <v>35.824628012949333</v>
      </c>
      <c r="AZ587" s="6">
        <f>Table1[[#This Row],[seagrass.weights.ssp245.2100]]*Table1[[#This Row],[seagrass.mn.ssp245.2100]]</f>
        <v>12.938668302046</v>
      </c>
      <c r="BA587" s="5">
        <v>0.34522084389706942</v>
      </c>
      <c r="BB587" s="5">
        <v>3.8387207484023309E-3</v>
      </c>
      <c r="BC587" s="8">
        <f>(Table1[[#This Row],[corals.sd.ssp245.2100]]/Table1[[#This Row],[corals.mn.ssp245.2100]])^-1</f>
        <v>89.931220977912957</v>
      </c>
      <c r="BD587" s="8">
        <f>Table1[[#This Row],[corals.weights.ssp245.2100]]*Table1[[#This Row],[corals.mn.ssp245.2100]]</f>
        <v>31.046131998688942</v>
      </c>
      <c r="BE587" s="5"/>
      <c r="BF587" s="5"/>
      <c r="BG587" s="6"/>
      <c r="BH587" s="6"/>
      <c r="BI587" s="7">
        <f t="shared" si="57"/>
        <v>0.3497634555664364</v>
      </c>
      <c r="BJ587" s="5">
        <v>0.3157924010477775</v>
      </c>
      <c r="BK587" s="5">
        <v>3.1487343829341651E-3</v>
      </c>
      <c r="BL587" s="6">
        <f>(Table1[[#This Row],[seagrass.sd.ssp370.2050]]/Table1[[#This Row],[seagrass.mn.ssp370.2050]])^-1</f>
        <v>100.29185146874937</v>
      </c>
      <c r="BM587" s="6">
        <f>Table1[[#This Row],[seagrass.mn.ssp370.2050]]*Table1[[#This Row],[seagrass.weights.ssp370.2050]]</f>
        <v>31.671404580843436</v>
      </c>
      <c r="BN587" s="5">
        <v>0.30508106294515208</v>
      </c>
      <c r="BO587" s="5">
        <v>7.9401220337699911E-3</v>
      </c>
      <c r="BP587" s="6">
        <f>(Table1[[#This Row],[corals.sd.ssp370.2050]]/Table1[[#This Row],[corals.mn.ssp370.2050]])^-1</f>
        <v>38.42271713805119</v>
      </c>
      <c r="BQ587" s="6">
        <f>Table1[[#This Row],[corals.weights.ssp370.2050]]*Table1[[#This Row],[corals.mn.ssp370.2050]]</f>
        <v>11.722043385717569</v>
      </c>
      <c r="BR587" s="5"/>
      <c r="BS587" s="5"/>
      <c r="BT587" s="6"/>
      <c r="BU587" s="6"/>
      <c r="BV587" s="7">
        <f t="shared" si="58"/>
        <v>0.31282545447381088</v>
      </c>
      <c r="BW587" s="5">
        <v>0.31240196833068962</v>
      </c>
      <c r="BX587" s="5">
        <v>4.8144152708252223E-3</v>
      </c>
      <c r="BY587" s="8">
        <f>(Table1[[#This Row],[seagrass.sd.ssp370.2100]]/Table1[[#This Row],[seagrass.mn.ssp370.2100]])^-1</f>
        <v>64.888870352295527</v>
      </c>
      <c r="BZ587" s="8">
        <f>Table1[[#This Row],[seagrass.imp.ssp370.2100]]*Table1[[#This Row],[seagrass.mn.ssp370.2100]]</f>
        <v>20.271410820812051</v>
      </c>
      <c r="CA587" s="5">
        <v>0.30058760318654881</v>
      </c>
      <c r="CB587" s="5">
        <v>4.8958267076870416E-3</v>
      </c>
      <c r="CC587" s="8">
        <f>(Table1[[#This Row],[corals.sd.ssp370.2100]]/Table1[[#This Row],[corals.mn.ssp370.2100]])^-1</f>
        <v>61.396699910678997</v>
      </c>
      <c r="CD587" s="8">
        <f>Table1[[#This Row],[corals.weights.ssp370.2100]]*Table1[[#This Row],[corals.mn.ssp370.2100]]</f>
        <v>18.455086869714794</v>
      </c>
      <c r="CE587" s="5"/>
      <c r="CF587" s="5"/>
      <c r="CG587" s="12"/>
      <c r="CH587" s="17"/>
      <c r="CI587" s="9">
        <f t="shared" si="59"/>
        <v>0.30665813687093124</v>
      </c>
      <c r="CJ587" s="5"/>
      <c r="CL587" s="5"/>
      <c r="CM587" s="5"/>
      <c r="CP587" s="5"/>
      <c r="CT587" s="5"/>
    </row>
    <row r="588" spans="1:98" x14ac:dyDescent="0.25">
      <c r="A588" s="5" t="s">
        <v>631</v>
      </c>
      <c r="B588" s="5">
        <v>47.58934</v>
      </c>
      <c r="C588" s="5">
        <v>-14.571102</v>
      </c>
      <c r="D588" s="5">
        <v>2220000</v>
      </c>
      <c r="E588" s="5">
        <v>1</v>
      </c>
      <c r="F588" s="5">
        <v>5540000</v>
      </c>
      <c r="G588" s="5">
        <v>1</v>
      </c>
      <c r="H588" s="5">
        <v>1570000</v>
      </c>
      <c r="I588" s="5">
        <v>1</v>
      </c>
      <c r="J588" s="5">
        <v>0.50937609142146545</v>
      </c>
      <c r="K588" s="5">
        <v>3.0195293209377791E-2</v>
      </c>
      <c r="L588" s="6">
        <f>IF(Table1[[#This Row],[seagrass.mn.ssp126.2050]]="","",(Table1[[#This Row],[seagrass.sd.ssp126.2050]]/Table1[[#This Row],[seagrass.mn.ssp126.2050]])^-1)</f>
        <v>16.869387155454675</v>
      </c>
      <c r="M588" s="6">
        <f>IF(Table1[[#This Row],[seagrass.weights.ssp126.2050]]="","",Table1[[#This Row],[seagrass.weights.ssp126.2050]]*Table1[[#This Row],[seagrass.mn.ssp126.2050]])</f>
        <v>8.5928624939209755</v>
      </c>
      <c r="N588" s="5">
        <v>0.44019109849148069</v>
      </c>
      <c r="O588" s="5">
        <v>5.1745803540866331E-2</v>
      </c>
      <c r="P588" s="6">
        <f>IF(Table1[[#This Row],[corals.mn.ssp126.2050]]="","",(Table1[[#This Row],[corals.sd.ssp126.2050]]/Table1[[#This Row],[corals.mn.ssp126.2050]])^-1)</f>
        <v>8.5067980081484098</v>
      </c>
      <c r="Q588" s="6">
        <f>IF(Table1[[#This Row],[coral.weights.ssp126.2050]]="","",Table1[[#This Row],[coral.weights.ssp126.2050]]*Table1[[#This Row],[corals.mn.ssp126.2050]])</f>
        <v>3.7446167598519886</v>
      </c>
      <c r="R588" s="5">
        <v>0.58520705291827624</v>
      </c>
      <c r="S588" s="5">
        <v>0.1140752904042984</v>
      </c>
      <c r="T588" s="6">
        <f>IF(Table1[[#This Row],[mangrove.mn.ssp126.2050]]="","",(Table1[[#This Row],[mangrove.sd.ssp126.2050]]/Table1[[#This Row],[mangrove.mn.ssp126.2050]])^-1)</f>
        <v>5.1300071281363611</v>
      </c>
      <c r="U588" s="6">
        <f>IF(Table1[[#This Row],[mangrove.weights.ssp126.2050]]="","",Table1[[#This Row],[mangrove.weights.ssp126.2050]]*Table1[[#This Row],[mangrove.mn.ssp126.2050]])</f>
        <v>3.0021163529064299</v>
      </c>
      <c r="V588" s="7">
        <f t="shared" si="54"/>
        <v>0.50283547222093317</v>
      </c>
      <c r="W588" s="5">
        <v>0.50936082934994809</v>
      </c>
      <c r="X588" s="5">
        <v>2.640648517053289E-2</v>
      </c>
      <c r="Y588" s="6">
        <f>IF(Table1[[#This Row],[seagrass.mn.ssp126.2100]]="", "", (Table1[[#This Row],[seagrass.sd.ssp126.2100]]/Table1[[#This Row],[seagrass.mn.ssp126.2100]])^-1)</f>
        <v>19.289232401074944</v>
      </c>
      <c r="Z588" s="6">
        <f>IF(Table1[[#This Row],[seagrass.weights.ssp126.2100]]="","", Table1[[#This Row],[seagrass.weights.ssp126.2100]]*Table1[[#This Row],[seagrass.mn.ssp126.2100]])</f>
        <v>9.8251794133354231</v>
      </c>
      <c r="AA588" s="5">
        <v>0.43503455391892099</v>
      </c>
      <c r="AB588" s="5">
        <v>4.649992842502336E-2</v>
      </c>
      <c r="AC588" s="6">
        <f>IF(Table1[[#This Row],[corals.mn.ssp126.2100]]="","",(Table1[[#This Row],[corals.sd.ssp126.2100]]/Table1[[#This Row],[corals.mn.ssp126.2100]])^-1)</f>
        <v>9.3555962052795874</v>
      </c>
      <c r="AD588" s="6">
        <f>IF( Table1[[#This Row],[Coral.weights.ssp126.2100]]="","", Table1[[#This Row],[Coral.weights.ssp126.2100]]*Table1[[#This Row],[corals.mn.ssp126.2100]])</f>
        <v>4.0700076218093555</v>
      </c>
      <c r="AE588" s="5">
        <v>0.58512089996300953</v>
      </c>
      <c r="AF588" s="5">
        <v>0.1137579306791984</v>
      </c>
      <c r="AG588" s="8">
        <f>IF(Table1[[#This Row],[mangrove.mn.ssp126.2100]]="","",(Table1[[#This Row],[mangrove.sd.ssp126.2100]]/Table1[[#This Row],[mangrove.mn.ssp126.2100]])^-1)</f>
        <v>5.1435613892544536</v>
      </c>
      <c r="AH588" s="6">
        <f>IF(Table1[[#This Row],[mangrove.weights.ssp126.2100]]="","",Table1[[#This Row],[mangrove.weights.ssp126.2100]]*Table1[[#This Row],[mangrove.mn.ssp126.2100]])</f>
        <v>3.0096052690955535</v>
      </c>
      <c r="AI588" s="7">
        <f t="shared" si="55"/>
        <v>0.50031363750794922</v>
      </c>
      <c r="AJ588" s="5">
        <v>0.47659711272167798</v>
      </c>
      <c r="AK588" s="5">
        <v>1.9928407238915459E-2</v>
      </c>
      <c r="AL588" s="6">
        <f>IF(Table1[[#This Row],[seagrass.mn.ssp245.2050]]="","",(Table1[[#This Row],[seagrass.sd.ssp245.2050]]/Table1[[#This Row],[seagrass.mn.ssp245.2050]])^-1)</f>
        <v>23.915464342328207</v>
      </c>
      <c r="AM588" s="6">
        <f>IF(Table1[[#This Row],[seagrass.weights.ssp245.2050]]="","",Table1[[#This Row],[seagrass.weights.ssp245.2050]]*Table1[[#This Row],[seagrass.mn.ssp245.2050]])</f>
        <v>11.398041254951867</v>
      </c>
      <c r="AN588" s="5">
        <v>0.40927239100416762</v>
      </c>
      <c r="AO588" s="5">
        <v>3.3220115647288398E-2</v>
      </c>
      <c r="AP588" s="6">
        <f>(Table1[[#This Row],[corals.sd.ssp245.2050]]/Table1[[#This Row],[corals.mn.ssp245.2050]])^-1</f>
        <v>12.320017044780354</v>
      </c>
      <c r="AQ588" s="6">
        <f>Table1[[#This Row],[coral.weights.ssp245.2050]]*Table1[[#This Row],[corals.mn.ssp245.2050]]</f>
        <v>5.0422428331293547</v>
      </c>
      <c r="AR588" s="5">
        <v>0.58581645413719829</v>
      </c>
      <c r="AS588" s="5">
        <v>0.1139981716093232</v>
      </c>
      <c r="AT588" s="8">
        <f>(Table1[[#This Row],[mangrove.sd.ssp245.2050]]/Table1[[#This Row],[mangrove.mn.ssp245.2050]])^-1</f>
        <v>5.1388232448570959</v>
      </c>
      <c r="AU588" s="8">
        <f>Table1[[#This Row],[mangrove.mn.ssp245.2050]]*Table1[[#This Row],[mangrove.weights.ssp245.2050]]</f>
        <v>3.0104072117399956</v>
      </c>
      <c r="AV588" s="7">
        <f t="shared" si="56"/>
        <v>0.47011524357544543</v>
      </c>
      <c r="AW588" s="5">
        <v>0.45277677082016032</v>
      </c>
      <c r="AX588" s="5">
        <v>2.1419898314863801E-2</v>
      </c>
      <c r="AY588" s="6">
        <f>(Table1[[#This Row],[seagrass.sd.ssp245.2100]]/Table1[[#This Row],[seagrass.mn.ssp245.2100]])^-1</f>
        <v>21.138138200495902</v>
      </c>
      <c r="AZ588" s="6">
        <f>Table1[[#This Row],[seagrass.weights.ssp245.2100]]*Table1[[#This Row],[seagrass.mn.ssp245.2100]]</f>
        <v>9.5708579555708084</v>
      </c>
      <c r="BA588" s="5">
        <v>0.38397746519382131</v>
      </c>
      <c r="BB588" s="5">
        <v>1.742763642979701E-2</v>
      </c>
      <c r="BC588" s="8">
        <f>(Table1[[#This Row],[corals.sd.ssp245.2100]]/Table1[[#This Row],[corals.mn.ssp245.2100]])^-1</f>
        <v>22.032675901897598</v>
      </c>
      <c r="BD588" s="8">
        <f>Table1[[#This Row],[corals.weights.ssp245.2100]]*Table1[[#This Row],[corals.mn.ssp245.2100]]</f>
        <v>8.4600510442476295</v>
      </c>
      <c r="BE588" s="5">
        <v>0.57803365546696295</v>
      </c>
      <c r="BF588" s="5">
        <v>0.1138102963756429</v>
      </c>
      <c r="BG588" s="6">
        <f>(Table1[[#This Row],[mangrove.sd.ssp245.2100]]/Table1[[#This Row],[mangrove.mn.ssp245.2100]])^-1</f>
        <v>5.0789223284253806</v>
      </c>
      <c r="BH588" s="6">
        <f>Table1[[#This Row],[mangrove.weights.ssp245.2100]]*Table1[[#This Row],[mangrove.mn.ssp245.2100]]</f>
        <v>2.9357880393325018</v>
      </c>
      <c r="BI588" s="7">
        <f t="shared" si="57"/>
        <v>0.4345453175524237</v>
      </c>
      <c r="BJ588" s="5">
        <v>0.37929351767311648</v>
      </c>
      <c r="BK588" s="5">
        <v>3.519463753922196E-3</v>
      </c>
      <c r="BL588" s="6">
        <f>(Table1[[#This Row],[seagrass.sd.ssp370.2050]]/Table1[[#This Row],[seagrass.mn.ssp370.2050]])^-1</f>
        <v>107.77025825324111</v>
      </c>
      <c r="BM588" s="6">
        <f>Table1[[#This Row],[seagrass.mn.ssp370.2050]]*Table1[[#This Row],[seagrass.weights.ssp370.2050]]</f>
        <v>40.876560353412032</v>
      </c>
      <c r="BN588" s="5">
        <v>0.33402552730738588</v>
      </c>
      <c r="BO588" s="5">
        <v>6.7614055374140931E-3</v>
      </c>
      <c r="BP588" s="6">
        <f>(Table1[[#This Row],[corals.sd.ssp370.2050]]/Table1[[#This Row],[corals.mn.ssp370.2050]])^-1</f>
        <v>49.40178864572799</v>
      </c>
      <c r="BQ588" s="6">
        <f>Table1[[#This Row],[corals.weights.ssp370.2050]]*Table1[[#This Row],[corals.mn.ssp370.2050]]</f>
        <v>16.50145850231732</v>
      </c>
      <c r="BR588" s="5">
        <v>0.58070060069417195</v>
      </c>
      <c r="BS588" s="5">
        <v>0.11685904735230621</v>
      </c>
      <c r="BT588" s="6">
        <f>(Table1[[#This Row],[mangrove.sd.ssp370.2050]]/Table1[[#This Row],[mangrove.mn.ssp370.2050]])^-1</f>
        <v>4.9692395569807966</v>
      </c>
      <c r="BU588" s="6">
        <f>Table1[[#This Row],[mangrove.weights.ssp370.2050]]*Table1[[#This Row],[mangrove.mn.ssp370.2050]]</f>
        <v>2.8856403957319894</v>
      </c>
      <c r="BV588" s="7">
        <f t="shared" si="58"/>
        <v>0.37167374558751637</v>
      </c>
      <c r="BW588" s="5">
        <v>0.37930361320734701</v>
      </c>
      <c r="BX588" s="5">
        <v>1.173092920767282E-3</v>
      </c>
      <c r="BY588" s="8">
        <f>(Table1[[#This Row],[seagrass.sd.ssp370.2100]]/Table1[[#This Row],[seagrass.mn.ssp370.2100]])^-1</f>
        <v>323.33637556968364</v>
      </c>
      <c r="BZ588" s="8">
        <f>Table1[[#This Row],[seagrass.imp.ssp370.2100]]*Table1[[#This Row],[seagrass.mn.ssp370.2100]]</f>
        <v>122.64265553494877</v>
      </c>
      <c r="CA588" s="5">
        <v>0.33311616289627849</v>
      </c>
      <c r="CB588" s="5">
        <v>2.717147883867945E-3</v>
      </c>
      <c r="CC588" s="8">
        <f>(Table1[[#This Row],[corals.sd.ssp370.2100]]/Table1[[#This Row],[corals.mn.ssp370.2100]])^-1</f>
        <v>122.597730095602</v>
      </c>
      <c r="CD588" s="8">
        <f>Table1[[#This Row],[corals.weights.ssp370.2100]]*Table1[[#This Row],[corals.mn.ssp370.2100]]</f>
        <v>40.83928542924054</v>
      </c>
      <c r="CE588" s="5">
        <v>0.57354424080108779</v>
      </c>
      <c r="CF588" s="5">
        <v>0.1147105262410319</v>
      </c>
      <c r="CG588" s="12">
        <f>(Table1[[#This Row],[mangrove.sd.ssp370.2100]]/Table1[[#This Row],[mangrove.mn.ssp370.2100]])^-1</f>
        <v>4.9999268558488339</v>
      </c>
      <c r="CH588" s="17">
        <f>Table1[[#This Row],[mangrove.weights.ssp370.2100]]*Table1[[#This Row],[mangrove.mn.ssp370.2100]]</f>
        <v>2.8676792525987893</v>
      </c>
      <c r="CI588" s="9">
        <f t="shared" si="59"/>
        <v>0.36890012334341082</v>
      </c>
      <c r="CJ588" s="5"/>
      <c r="CL588" s="5"/>
      <c r="CM588" s="5"/>
      <c r="CP588" s="5"/>
      <c r="CT588" s="5"/>
    </row>
    <row r="589" spans="1:98" x14ac:dyDescent="0.25">
      <c r="A589" s="5" t="s">
        <v>632</v>
      </c>
      <c r="B589" s="5">
        <v>47.83934</v>
      </c>
      <c r="C589" s="5">
        <v>-14.571102</v>
      </c>
      <c r="E589" s="5">
        <v>0</v>
      </c>
      <c r="G589" s="5">
        <v>0</v>
      </c>
      <c r="H589" s="5">
        <v>62430000</v>
      </c>
      <c r="I589" s="5">
        <v>1</v>
      </c>
      <c r="L589" s="6" t="str">
        <f>IF(Table1[[#This Row],[seagrass.mn.ssp126.2050]]="","",(Table1[[#This Row],[seagrass.sd.ssp126.2050]]/Table1[[#This Row],[seagrass.mn.ssp126.2050]])^-1)</f>
        <v/>
      </c>
      <c r="M589" s="6" t="str">
        <f>IF(Table1[[#This Row],[seagrass.weights.ssp126.2050]]="","",Table1[[#This Row],[seagrass.weights.ssp126.2050]]*Table1[[#This Row],[seagrass.mn.ssp126.2050]])</f>
        <v/>
      </c>
      <c r="P589" s="6" t="str">
        <f>IF(Table1[[#This Row],[corals.mn.ssp126.2050]]="","",(Table1[[#This Row],[corals.sd.ssp126.2050]]/Table1[[#This Row],[corals.mn.ssp126.2050]])^-1)</f>
        <v/>
      </c>
      <c r="Q589" s="6" t="str">
        <f>IF(Table1[[#This Row],[coral.weights.ssp126.2050]]="","",Table1[[#This Row],[coral.weights.ssp126.2050]]*Table1[[#This Row],[corals.mn.ssp126.2050]])</f>
        <v/>
      </c>
      <c r="R589" s="5">
        <v>0.62958151718457367</v>
      </c>
      <c r="S589" s="5">
        <v>0.25189988802398439</v>
      </c>
      <c r="T589" s="6">
        <f>IF(Table1[[#This Row],[mangrove.mn.ssp126.2050]]="","",(Table1[[#This Row],[mangrove.sd.ssp126.2050]]/Table1[[#This Row],[mangrove.mn.ssp126.2050]])^-1)</f>
        <v>2.4993322630005643</v>
      </c>
      <c r="U589" s="6">
        <f>IF(Table1[[#This Row],[mangrove.weights.ssp126.2050]]="","",Table1[[#This Row],[mangrove.weights.ssp126.2050]]*Table1[[#This Row],[mangrove.mn.ssp126.2050]])</f>
        <v>1.5735333980882491</v>
      </c>
      <c r="V589" s="7">
        <f t="shared" si="54"/>
        <v>0.62958151718457367</v>
      </c>
      <c r="Y589" s="6" t="str">
        <f>IF(Table1[[#This Row],[seagrass.mn.ssp126.2100]]="", "", (Table1[[#This Row],[seagrass.sd.ssp126.2100]]/Table1[[#This Row],[seagrass.mn.ssp126.2100]])^-1)</f>
        <v/>
      </c>
      <c r="Z589" s="6" t="str">
        <f>IF(Table1[[#This Row],[seagrass.weights.ssp126.2100]]="","", Table1[[#This Row],[seagrass.weights.ssp126.2100]]*Table1[[#This Row],[seagrass.mn.ssp126.2100]])</f>
        <v/>
      </c>
      <c r="AC589" s="6" t="str">
        <f>IF(Table1[[#This Row],[corals.mn.ssp126.2100]]="","",(Table1[[#This Row],[corals.sd.ssp126.2100]]/Table1[[#This Row],[corals.mn.ssp126.2100]])^-1)</f>
        <v/>
      </c>
      <c r="AD589" s="6" t="str">
        <f>IF( Table1[[#This Row],[Coral.weights.ssp126.2100]]="","", Table1[[#This Row],[Coral.weights.ssp126.2100]]*Table1[[#This Row],[corals.mn.ssp126.2100]])</f>
        <v/>
      </c>
      <c r="AE589" s="5">
        <v>0.62044822914858244</v>
      </c>
      <c r="AF589" s="5">
        <v>0.226064622715172</v>
      </c>
      <c r="AG589" s="8">
        <f>IF(Table1[[#This Row],[mangrove.mn.ssp126.2100]]="","",(Table1[[#This Row],[mangrove.sd.ssp126.2100]]/Table1[[#This Row],[mangrove.mn.ssp126.2100]])^-1)</f>
        <v>2.7445613634571666</v>
      </c>
      <c r="AH589" s="6">
        <f>IF(Table1[[#This Row],[mangrove.weights.ssp126.2100]]="","",Table1[[#This Row],[mangrove.weights.ssp126.2100]]*Table1[[#This Row],[mangrove.mn.ssp126.2100]])</f>
        <v>1.7028582377466179</v>
      </c>
      <c r="AI589" s="7">
        <f t="shared" si="55"/>
        <v>0.62044822914858244</v>
      </c>
      <c r="AL589" s="6" t="str">
        <f>IF(Table1[[#This Row],[seagrass.mn.ssp245.2050]]="","",(Table1[[#This Row],[seagrass.sd.ssp245.2050]]/Table1[[#This Row],[seagrass.mn.ssp245.2050]])^-1)</f>
        <v/>
      </c>
      <c r="AM589" s="6" t="str">
        <f>IF(Table1[[#This Row],[seagrass.weights.ssp245.2050]]="","",Table1[[#This Row],[seagrass.weights.ssp245.2050]]*Table1[[#This Row],[seagrass.mn.ssp245.2050]])</f>
        <v/>
      </c>
      <c r="AR589" s="5">
        <v>0.61951436120064529</v>
      </c>
      <c r="AS589" s="5">
        <v>0.2430348413501949</v>
      </c>
      <c r="AT589" s="8">
        <f>(Table1[[#This Row],[mangrove.sd.ssp245.2050]]/Table1[[#This Row],[mangrove.mn.ssp245.2050]])^-1</f>
        <v>2.5490763289695231</v>
      </c>
      <c r="AU589" s="8">
        <f>Table1[[#This Row],[mangrove.mn.ssp245.2050]]*Table1[[#This Row],[mangrove.weights.ssp245.2050]]</f>
        <v>1.57918939359324</v>
      </c>
      <c r="AV589" s="7">
        <f t="shared" si="56"/>
        <v>0.61951436120064529</v>
      </c>
      <c r="AX589" s="5"/>
      <c r="AY589" s="6"/>
      <c r="AZ589" s="6"/>
      <c r="BB589" s="5"/>
      <c r="BC589" s="8"/>
      <c r="BD589" s="8"/>
      <c r="BE589" s="5">
        <v>0.49744687694489498</v>
      </c>
      <c r="BF589" s="5">
        <v>0.242653832218865</v>
      </c>
      <c r="BG589" s="6">
        <f>(Table1[[#This Row],[mangrove.sd.ssp245.2100]]/Table1[[#This Row],[mangrove.mn.ssp245.2100]])^-1</f>
        <v>2.0500268732463942</v>
      </c>
      <c r="BH589" s="6">
        <f>Table1[[#This Row],[mangrove.weights.ssp245.2100]]*Table1[[#This Row],[mangrove.mn.ssp245.2100]]</f>
        <v>1.0197794657495269</v>
      </c>
      <c r="BI589" s="7">
        <f t="shared" si="57"/>
        <v>0.49744687694489503</v>
      </c>
      <c r="BK589" s="5"/>
      <c r="BL589" s="6"/>
      <c r="BM589" s="6"/>
      <c r="BO589" s="5"/>
      <c r="BP589" s="6"/>
      <c r="BQ589" s="6"/>
      <c r="BR589" s="5">
        <v>0.4963047224819942</v>
      </c>
      <c r="BS589" s="5">
        <v>0.2419945557864239</v>
      </c>
      <c r="BT589" s="6">
        <f>(Table1[[#This Row],[mangrove.sd.ssp370.2050]]/Table1[[#This Row],[mangrove.mn.ssp370.2050]])^-1</f>
        <v>2.0508920990768722</v>
      </c>
      <c r="BU589" s="6">
        <f>Table1[[#This Row],[mangrove.weights.ssp370.2050]]*Table1[[#This Row],[mangrove.mn.ssp370.2050]]</f>
        <v>1.0178674340728615</v>
      </c>
      <c r="BV589" s="7">
        <f t="shared" si="58"/>
        <v>0.49630472248199414</v>
      </c>
      <c r="BX589" s="5"/>
      <c r="BY589" s="8"/>
      <c r="BZ589" s="8"/>
      <c r="CA589" s="5"/>
      <c r="CB589" s="5"/>
      <c r="CC589" s="8"/>
      <c r="CD589" s="8"/>
      <c r="CE589" s="5">
        <v>0.48985245344420503</v>
      </c>
      <c r="CF589" s="5">
        <v>0.25895523422145111</v>
      </c>
      <c r="CG589" s="12">
        <f>(Table1[[#This Row],[mangrove.sd.ssp370.2100]]/Table1[[#This Row],[mangrove.mn.ssp370.2100]])^-1</f>
        <v>1.891649168308748</v>
      </c>
      <c r="CH589" s="17">
        <f>Table1[[#This Row],[mangrove.weights.ssp370.2100]]*Table1[[#This Row],[mangrove.mn.ssp370.2100]]</f>
        <v>0.92662898615173017</v>
      </c>
      <c r="CI589" s="9">
        <f t="shared" si="59"/>
        <v>0.48985245344420503</v>
      </c>
      <c r="CJ589" s="5"/>
      <c r="CL589" s="5"/>
      <c r="CM589" s="5"/>
      <c r="CP589" s="5"/>
      <c r="CT589" s="5"/>
    </row>
    <row r="590" spans="1:98" x14ac:dyDescent="0.25">
      <c r="A590" s="5" t="s">
        <v>633</v>
      </c>
      <c r="B590" s="5">
        <v>48.08934</v>
      </c>
      <c r="C590" s="5">
        <v>-14.571102</v>
      </c>
      <c r="E590" s="5">
        <v>0</v>
      </c>
      <c r="G590" s="5">
        <v>0</v>
      </c>
      <c r="H590" s="5">
        <v>19970000</v>
      </c>
      <c r="I590" s="5">
        <v>1</v>
      </c>
      <c r="L590" s="6" t="str">
        <f>IF(Table1[[#This Row],[seagrass.mn.ssp126.2050]]="","",(Table1[[#This Row],[seagrass.sd.ssp126.2050]]/Table1[[#This Row],[seagrass.mn.ssp126.2050]])^-1)</f>
        <v/>
      </c>
      <c r="M590" s="6" t="str">
        <f>IF(Table1[[#This Row],[seagrass.weights.ssp126.2050]]="","",Table1[[#This Row],[seagrass.weights.ssp126.2050]]*Table1[[#This Row],[seagrass.mn.ssp126.2050]])</f>
        <v/>
      </c>
      <c r="P590" s="6" t="str">
        <f>IF(Table1[[#This Row],[corals.mn.ssp126.2050]]="","",(Table1[[#This Row],[corals.sd.ssp126.2050]]/Table1[[#This Row],[corals.mn.ssp126.2050]])^-1)</f>
        <v/>
      </c>
      <c r="Q590" s="6" t="str">
        <f>IF(Table1[[#This Row],[coral.weights.ssp126.2050]]="","",Table1[[#This Row],[coral.weights.ssp126.2050]]*Table1[[#This Row],[corals.mn.ssp126.2050]])</f>
        <v/>
      </c>
      <c r="R590" s="5">
        <v>0.55360523344933454</v>
      </c>
      <c r="S590" s="5">
        <v>0.208526062482744</v>
      </c>
      <c r="T590" s="6">
        <f>IF(Table1[[#This Row],[mangrove.mn.ssp126.2050]]="","",(Table1[[#This Row],[mangrove.sd.ssp126.2050]]/Table1[[#This Row],[mangrove.mn.ssp126.2050]])^-1)</f>
        <v>2.6548491198559248</v>
      </c>
      <c r="U590" s="6">
        <f>IF(Table1[[#This Row],[mangrove.weights.ssp126.2050]]="","",Table1[[#This Row],[mangrove.weights.ssp126.2050]]*Table1[[#This Row],[mangrove.mn.ssp126.2050]])</f>
        <v>1.4697383667705997</v>
      </c>
      <c r="V590" s="7">
        <f t="shared" si="54"/>
        <v>0.55360523344933454</v>
      </c>
      <c r="Y590" s="6" t="str">
        <f>IF(Table1[[#This Row],[seagrass.mn.ssp126.2100]]="", "", (Table1[[#This Row],[seagrass.sd.ssp126.2100]]/Table1[[#This Row],[seagrass.mn.ssp126.2100]])^-1)</f>
        <v/>
      </c>
      <c r="Z590" s="6" t="str">
        <f>IF(Table1[[#This Row],[seagrass.weights.ssp126.2100]]="","", Table1[[#This Row],[seagrass.weights.ssp126.2100]]*Table1[[#This Row],[seagrass.mn.ssp126.2100]])</f>
        <v/>
      </c>
      <c r="AC590" s="6" t="str">
        <f>IF(Table1[[#This Row],[corals.mn.ssp126.2100]]="","",(Table1[[#This Row],[corals.sd.ssp126.2100]]/Table1[[#This Row],[corals.mn.ssp126.2100]])^-1)</f>
        <v/>
      </c>
      <c r="AD590" s="6" t="str">
        <f>IF( Table1[[#This Row],[Coral.weights.ssp126.2100]]="","", Table1[[#This Row],[Coral.weights.ssp126.2100]]*Table1[[#This Row],[corals.mn.ssp126.2100]])</f>
        <v/>
      </c>
      <c r="AE590" s="5">
        <v>0.53390555367361048</v>
      </c>
      <c r="AF590" s="5">
        <v>0.1896302199449495</v>
      </c>
      <c r="AG590" s="8">
        <f>IF(Table1[[#This Row],[mangrove.mn.ssp126.2100]]="","",(Table1[[#This Row],[mangrove.sd.ssp126.2100]]/Table1[[#This Row],[mangrove.mn.ssp126.2100]])^-1)</f>
        <v>2.8155088035472704</v>
      </c>
      <c r="AH590" s="6">
        <f>IF(Table1[[#This Row],[mangrove.weights.ssp126.2100]]="","",Table1[[#This Row],[mangrove.weights.ssp126.2100]]*Table1[[#This Row],[mangrove.mn.ssp126.2100]])</f>
        <v>1.50321578663083</v>
      </c>
      <c r="AI590" s="7">
        <f t="shared" si="55"/>
        <v>0.53390555367361048</v>
      </c>
      <c r="AL590" s="6" t="str">
        <f>IF(Table1[[#This Row],[seagrass.mn.ssp245.2050]]="","",(Table1[[#This Row],[seagrass.sd.ssp245.2050]]/Table1[[#This Row],[seagrass.mn.ssp245.2050]])^-1)</f>
        <v/>
      </c>
      <c r="AM590" s="6" t="str">
        <f>IF(Table1[[#This Row],[seagrass.weights.ssp245.2050]]="","",Table1[[#This Row],[seagrass.weights.ssp245.2050]]*Table1[[#This Row],[seagrass.mn.ssp245.2050]])</f>
        <v/>
      </c>
      <c r="AR590" s="5">
        <v>0.56479888313991033</v>
      </c>
      <c r="AS590" s="5">
        <v>0.23336512340327739</v>
      </c>
      <c r="AT590" s="8">
        <f>(Table1[[#This Row],[mangrove.sd.ssp245.2050]]/Table1[[#This Row],[mangrove.mn.ssp245.2050]])^-1</f>
        <v>2.4202369013122991</v>
      </c>
      <c r="AU590" s="8">
        <f>Table1[[#This Row],[mangrove.mn.ssp245.2050]]*Table1[[#This Row],[mangrove.weights.ssp245.2050]]</f>
        <v>1.3669470987951839</v>
      </c>
      <c r="AV590" s="7">
        <f t="shared" si="56"/>
        <v>0.56479888313991033</v>
      </c>
      <c r="AX590" s="5"/>
      <c r="AY590" s="6"/>
      <c r="AZ590" s="6"/>
      <c r="BB590" s="5"/>
      <c r="BC590" s="8"/>
      <c r="BD590" s="8"/>
      <c r="BE590" s="5">
        <v>0.46609207206239373</v>
      </c>
      <c r="BF590" s="5">
        <v>0.15937582009410159</v>
      </c>
      <c r="BG590" s="6">
        <f>(Table1[[#This Row],[mangrove.sd.ssp245.2100]]/Table1[[#This Row],[mangrove.mn.ssp245.2100]])^-1</f>
        <v>2.9244842272008085</v>
      </c>
      <c r="BH590" s="6">
        <f>Table1[[#This Row],[mangrove.weights.ssp245.2100]]*Table1[[#This Row],[mangrove.mn.ssp245.2100]]</f>
        <v>1.3630789131698131</v>
      </c>
      <c r="BI590" s="7">
        <f t="shared" si="57"/>
        <v>0.46609207206239373</v>
      </c>
      <c r="BK590" s="5"/>
      <c r="BL590" s="6"/>
      <c r="BM590" s="6"/>
      <c r="BO590" s="5"/>
      <c r="BP590" s="6"/>
      <c r="BQ590" s="6"/>
      <c r="BR590" s="5">
        <v>0.48054855188398449</v>
      </c>
      <c r="BS590" s="5">
        <v>0.1584831354810412</v>
      </c>
      <c r="BT590" s="6">
        <f>(Table1[[#This Row],[mangrove.sd.ssp370.2050]]/Table1[[#This Row],[mangrove.mn.ssp370.2050]])^-1</f>
        <v>3.0321746880220632</v>
      </c>
      <c r="BU590" s="6">
        <f>Table1[[#This Row],[mangrove.weights.ssp370.2050]]*Table1[[#This Row],[mangrove.mn.ssp370.2050]]</f>
        <v>1.4571071553882748</v>
      </c>
      <c r="BV590" s="7">
        <f t="shared" si="58"/>
        <v>0.48054855188398443</v>
      </c>
      <c r="BX590" s="5"/>
      <c r="BY590" s="8"/>
      <c r="BZ590" s="8"/>
      <c r="CA590" s="5"/>
      <c r="CB590" s="5"/>
      <c r="CC590" s="8"/>
      <c r="CD590" s="8"/>
      <c r="CE590" s="5">
        <v>0.46256684957576799</v>
      </c>
      <c r="CF590" s="5">
        <v>0.16861931161641891</v>
      </c>
      <c r="CG590" s="12">
        <f>(Table1[[#This Row],[mangrove.sd.ssp370.2100]]/Table1[[#This Row],[mangrove.mn.ssp370.2100]])^-1</f>
        <v>2.7432614042929506</v>
      </c>
      <c r="CH590" s="17">
        <f>Table1[[#This Row],[mangrove.weights.ssp370.2100]]*Table1[[#This Row],[mangrove.mn.ssp370.2100]]</f>
        <v>1.2689417853465874</v>
      </c>
      <c r="CI590" s="9">
        <f t="shared" si="59"/>
        <v>0.46256684957576799</v>
      </c>
      <c r="CJ590" s="5"/>
      <c r="CL590" s="5"/>
      <c r="CM590" s="5"/>
      <c r="CP590" s="5"/>
      <c r="CT590" s="5"/>
    </row>
    <row r="591" spans="1:98" x14ac:dyDescent="0.25">
      <c r="A591" s="5" t="s">
        <v>634</v>
      </c>
      <c r="B591" s="5">
        <v>48.33934</v>
      </c>
      <c r="C591" s="5">
        <v>-14.571102</v>
      </c>
      <c r="E591" s="5">
        <v>0</v>
      </c>
      <c r="G591" s="5">
        <v>0</v>
      </c>
      <c r="I591" s="5">
        <v>0</v>
      </c>
      <c r="L591" s="6" t="str">
        <f>IF(Table1[[#This Row],[seagrass.mn.ssp126.2050]]="","",(Table1[[#This Row],[seagrass.sd.ssp126.2050]]/Table1[[#This Row],[seagrass.mn.ssp126.2050]])^-1)</f>
        <v/>
      </c>
      <c r="M591" s="6" t="str">
        <f>IF(Table1[[#This Row],[seagrass.weights.ssp126.2050]]="","",Table1[[#This Row],[seagrass.weights.ssp126.2050]]*Table1[[#This Row],[seagrass.mn.ssp126.2050]])</f>
        <v/>
      </c>
      <c r="P591" s="6" t="str">
        <f>IF(Table1[[#This Row],[corals.mn.ssp126.2050]]="","",(Table1[[#This Row],[corals.sd.ssp126.2050]]/Table1[[#This Row],[corals.mn.ssp126.2050]])^-1)</f>
        <v/>
      </c>
      <c r="Q591" s="6" t="str">
        <f>IF(Table1[[#This Row],[coral.weights.ssp126.2050]]="","",Table1[[#This Row],[coral.weights.ssp126.2050]]*Table1[[#This Row],[corals.mn.ssp126.2050]])</f>
        <v/>
      </c>
      <c r="T591" s="6" t="str">
        <f>IF(Table1[[#This Row],[mangrove.mn.ssp126.2050]]="","",(Table1[[#This Row],[mangrove.sd.ssp126.2050]]/Table1[[#This Row],[mangrove.mn.ssp126.2050]])^-1)</f>
        <v/>
      </c>
      <c r="U591" s="6" t="str">
        <f>IF(Table1[[#This Row],[mangrove.weights.ssp126.2050]]="","",Table1[[#This Row],[mangrove.weights.ssp126.2050]]*Table1[[#This Row],[mangrove.mn.ssp126.2050]])</f>
        <v/>
      </c>
      <c r="V591" s="7" t="e">
        <f t="shared" si="54"/>
        <v>#DIV/0!</v>
      </c>
      <c r="Y591" s="6" t="str">
        <f>IF(Table1[[#This Row],[seagrass.mn.ssp126.2100]]="", "", (Table1[[#This Row],[seagrass.sd.ssp126.2100]]/Table1[[#This Row],[seagrass.mn.ssp126.2100]])^-1)</f>
        <v/>
      </c>
      <c r="Z591" s="6" t="str">
        <f>IF(Table1[[#This Row],[seagrass.weights.ssp126.2100]]="","", Table1[[#This Row],[seagrass.weights.ssp126.2100]]*Table1[[#This Row],[seagrass.mn.ssp126.2100]])</f>
        <v/>
      </c>
      <c r="AC591" s="6" t="str">
        <f>IF(Table1[[#This Row],[corals.mn.ssp126.2100]]="","",(Table1[[#This Row],[corals.sd.ssp126.2100]]/Table1[[#This Row],[corals.mn.ssp126.2100]])^-1)</f>
        <v/>
      </c>
      <c r="AD591" s="6" t="str">
        <f>IF( Table1[[#This Row],[Coral.weights.ssp126.2100]]="","", Table1[[#This Row],[Coral.weights.ssp126.2100]]*Table1[[#This Row],[corals.mn.ssp126.2100]])</f>
        <v/>
      </c>
      <c r="AG591" s="8" t="str">
        <f>IF(Table1[[#This Row],[mangrove.mn.ssp126.2100]]="","",(Table1[[#This Row],[mangrove.sd.ssp126.2100]]/Table1[[#This Row],[mangrove.mn.ssp126.2100]])^-1)</f>
        <v/>
      </c>
      <c r="AH591" s="6" t="str">
        <f>IF(Table1[[#This Row],[mangrove.weights.ssp126.2100]]="","",Table1[[#This Row],[mangrove.weights.ssp126.2100]]*Table1[[#This Row],[mangrove.mn.ssp126.2100]])</f>
        <v/>
      </c>
      <c r="AI591" s="7" t="e">
        <f t="shared" si="55"/>
        <v>#DIV/0!</v>
      </c>
      <c r="AL591" s="6" t="str">
        <f>IF(Table1[[#This Row],[seagrass.mn.ssp245.2050]]="","",(Table1[[#This Row],[seagrass.sd.ssp245.2050]]/Table1[[#This Row],[seagrass.mn.ssp245.2050]])^-1)</f>
        <v/>
      </c>
      <c r="AM591" s="6" t="str">
        <f>IF(Table1[[#This Row],[seagrass.weights.ssp245.2050]]="","",Table1[[#This Row],[seagrass.weights.ssp245.2050]]*Table1[[#This Row],[seagrass.mn.ssp245.2050]])</f>
        <v/>
      </c>
      <c r="AS591" s="5"/>
      <c r="AT591" s="8"/>
      <c r="AU591" s="8"/>
      <c r="AV591" s="7" t="e">
        <f t="shared" si="56"/>
        <v>#DIV/0!</v>
      </c>
      <c r="AX591" s="5"/>
      <c r="AY591" s="6"/>
      <c r="AZ591" s="6"/>
      <c r="BB591" s="5"/>
      <c r="BC591" s="8"/>
      <c r="BD591" s="8"/>
      <c r="BE591" s="5"/>
      <c r="BF591" s="5"/>
      <c r="BG591" s="6"/>
      <c r="BH591" s="6"/>
      <c r="BI591" s="7" t="e">
        <f t="shared" si="57"/>
        <v>#DIV/0!</v>
      </c>
      <c r="BK591" s="5"/>
      <c r="BL591" s="6"/>
      <c r="BM591" s="6"/>
      <c r="BO591" s="5"/>
      <c r="BP591" s="6"/>
      <c r="BQ591" s="6"/>
      <c r="BR591" s="5"/>
      <c r="BS591" s="5"/>
      <c r="BT591" s="6"/>
      <c r="BU591" s="6"/>
      <c r="BV591" s="7" t="e">
        <f t="shared" si="58"/>
        <v>#DIV/0!</v>
      </c>
      <c r="BX591" s="5"/>
      <c r="BY591" s="8"/>
      <c r="BZ591" s="8"/>
      <c r="CA591" s="5"/>
      <c r="CB591" s="5"/>
      <c r="CC591" s="8"/>
      <c r="CD591" s="8"/>
      <c r="CE591" s="5"/>
      <c r="CF591" s="5"/>
      <c r="CG591" s="12"/>
      <c r="CH591" s="17"/>
      <c r="CI591" s="9" t="e">
        <f t="shared" si="59"/>
        <v>#DIV/0!</v>
      </c>
      <c r="CJ591" s="5"/>
      <c r="CL591" s="5"/>
      <c r="CM591" s="5"/>
      <c r="CP591" s="5"/>
      <c r="CT591" s="5"/>
    </row>
    <row r="592" spans="1:98" x14ac:dyDescent="0.25">
      <c r="A592" s="5" t="s">
        <v>635</v>
      </c>
      <c r="B592" s="5">
        <v>50.08934</v>
      </c>
      <c r="C592" s="5">
        <v>-14.571102</v>
      </c>
      <c r="D592" s="5">
        <v>9300000</v>
      </c>
      <c r="E592" s="5">
        <v>1</v>
      </c>
      <c r="F592" s="5">
        <v>1900000</v>
      </c>
      <c r="G592" s="5">
        <v>1</v>
      </c>
      <c r="I592" s="5">
        <v>0</v>
      </c>
      <c r="J592" s="5">
        <v>0.76360506585607679</v>
      </c>
      <c r="K592" s="28">
        <f>NonZeroMin!$C$2</f>
        <v>9.6277348665939669E-4</v>
      </c>
      <c r="L592" s="6">
        <f>IF(Table1[[#This Row],[seagrass.mn.ssp126.2050]]="","",(Table1[[#This Row],[seagrass.sd.ssp126.2050]]/Table1[[#This Row],[seagrass.mn.ssp126.2050]])^-1)</f>
        <v>793.13055088960891</v>
      </c>
      <c r="M592" s="6">
        <f>IF(Table1[[#This Row],[seagrass.weights.ssp126.2050]]="","",Table1[[#This Row],[seagrass.weights.ssp126.2050]]*Table1[[#This Row],[seagrass.mn.ssp126.2050]])</f>
        <v>605.63850654452631</v>
      </c>
      <c r="N592" s="5">
        <v>0.76702929184616087</v>
      </c>
      <c r="O592" s="5">
        <f>NonZeroMin!$C$3</f>
        <v>8.8608041434714289E-4</v>
      </c>
      <c r="P592" s="6">
        <f>IF(Table1[[#This Row],[corals.mn.ssp126.2050]]="","",(Table1[[#This Row],[corals.sd.ssp126.2050]]/Table1[[#This Row],[corals.mn.ssp126.2050]])^-1)</f>
        <v>865.6429816376226</v>
      </c>
      <c r="Q592" s="6">
        <f>IF(Table1[[#This Row],[coral.weights.ssp126.2050]]="","",Table1[[#This Row],[coral.weights.ssp126.2050]]*Table1[[#This Row],[corals.mn.ssp126.2050]])</f>
        <v>663.9735231971049</v>
      </c>
      <c r="T592" s="6" t="str">
        <f>IF(Table1[[#This Row],[mangrove.mn.ssp126.2050]]="","",(Table1[[#This Row],[mangrove.sd.ssp126.2050]]/Table1[[#This Row],[mangrove.mn.ssp126.2050]])^-1)</f>
        <v/>
      </c>
      <c r="U592" s="6" t="str">
        <f>IF(Table1[[#This Row],[mangrove.weights.ssp126.2050]]="","",Table1[[#This Row],[mangrove.weights.ssp126.2050]]*Table1[[#This Row],[mangrove.mn.ssp126.2050]])</f>
        <v/>
      </c>
      <c r="V592" s="7">
        <f t="shared" si="54"/>
        <v>0.76539202298900222</v>
      </c>
      <c r="W592" s="5">
        <v>0.76360506585607679</v>
      </c>
      <c r="X592" s="5">
        <f>NonZeroMin!$C$5</f>
        <v>9.4124857450742275E-4</v>
      </c>
      <c r="Y592" s="6">
        <f>IF(Table1[[#This Row],[seagrass.mn.ssp126.2100]]="", "", (Table1[[#This Row],[seagrass.sd.ssp126.2100]]/Table1[[#This Row],[seagrass.mn.ssp126.2100]])^-1)</f>
        <v>811.26823087693822</v>
      </c>
      <c r="Z592" s="6">
        <f>IF(Table1[[#This Row],[seagrass.weights.ssp126.2100]]="","", Table1[[#This Row],[seagrass.weights.ssp126.2100]]*Table1[[#This Row],[seagrass.mn.ssp126.2100]])</f>
        <v>619.48853086572728</v>
      </c>
      <c r="AA592" s="5">
        <v>0.76702929184616087</v>
      </c>
      <c r="AB592" s="5">
        <f>NonZeroMin!$C$6</f>
        <v>9.0900273914041208E-4</v>
      </c>
      <c r="AC592" s="6">
        <f>IF(Table1[[#This Row],[corals.mn.ssp126.2100]]="","",(Table1[[#This Row],[corals.sd.ssp126.2100]]/Table1[[#This Row],[corals.mn.ssp126.2100]])^-1)</f>
        <v>843.8140599790637</v>
      </c>
      <c r="AD592" s="6">
        <f>IF( Table1[[#This Row],[Coral.weights.ssp126.2100]]="","", Table1[[#This Row],[Coral.weights.ssp126.2100]]*Table1[[#This Row],[corals.mn.ssp126.2100]])</f>
        <v>647.23010087557509</v>
      </c>
      <c r="AG592" s="8" t="str">
        <f>IF(Table1[[#This Row],[mangrove.mn.ssp126.2100]]="","",(Table1[[#This Row],[mangrove.sd.ssp126.2100]]/Table1[[#This Row],[mangrove.mn.ssp126.2100]])^-1)</f>
        <v/>
      </c>
      <c r="AH592" s="6" t="str">
        <f>IF(Table1[[#This Row],[mangrove.weights.ssp126.2100]]="","",Table1[[#This Row],[mangrove.weights.ssp126.2100]]*Table1[[#This Row],[mangrove.mn.ssp126.2100]])</f>
        <v/>
      </c>
      <c r="AI592" s="7">
        <f t="shared" si="55"/>
        <v>0.7653508461420131</v>
      </c>
      <c r="AJ592" s="5">
        <v>0.76360506585607679</v>
      </c>
      <c r="AK592" s="5">
        <f>NonZeroMin!$C$9</f>
        <v>9.4246577305150765E-4</v>
      </c>
      <c r="AL592" s="6">
        <f>IF(Table1[[#This Row],[seagrass.mn.ssp245.2050]]="","",(Table1[[#This Row],[seagrass.sd.ssp245.2050]]/Table1[[#This Row],[seagrass.mn.ssp245.2050]])^-1)</f>
        <v>810.22047451514629</v>
      </c>
      <c r="AM592" s="6">
        <f>IF(Table1[[#This Row],[seagrass.weights.ssp245.2050]]="","",Table1[[#This Row],[seagrass.weights.ssp245.2050]]*Table1[[#This Row],[seagrass.mn.ssp245.2050]])</f>
        <v>618.68845880008007</v>
      </c>
      <c r="AN592" s="5">
        <v>0.76702929184616087</v>
      </c>
      <c r="AO592" s="5">
        <f>NonZeroMin!$C$10</f>
        <v>8.871730941705804E-4</v>
      </c>
      <c r="AP592" s="6">
        <f>(Table1[[#This Row],[corals.sd.ssp245.2050]]/Table1[[#This Row],[corals.mn.ssp245.2050]])^-1</f>
        <v>864.57681920939876</v>
      </c>
      <c r="AQ592" s="6">
        <f>Table1[[#This Row],[coral.weights.ssp245.2050]]*Table1[[#This Row],[corals.mn.ssp245.2050]]</f>
        <v>663.15574538479143</v>
      </c>
      <c r="AS592" s="5"/>
      <c r="AT592" s="8"/>
      <c r="AU592" s="8"/>
      <c r="AV592" s="7">
        <f t="shared" si="56"/>
        <v>0.76537274629469121</v>
      </c>
      <c r="AW592" s="5">
        <v>0.76360506585607679</v>
      </c>
      <c r="AX592" s="5">
        <f>NonZeroMin!$C$12</f>
        <v>9.4048968592101831E-4</v>
      </c>
      <c r="AY592" s="6">
        <f>(Table1[[#This Row],[seagrass.sd.ssp245.2100]]/Table1[[#This Row],[seagrass.mn.ssp245.2100]])^-1</f>
        <v>811.92284964643818</v>
      </c>
      <c r="AZ592" s="6">
        <f>Table1[[#This Row],[seagrass.weights.ssp245.2100]]*Table1[[#This Row],[seagrass.mn.ssp245.2100]]</f>
        <v>619.98840107432193</v>
      </c>
      <c r="BA592" s="5">
        <v>0.76702929184616087</v>
      </c>
      <c r="BB592" s="5">
        <f>NonZeroMin!$C$13</f>
        <v>8.8505487379242798E-4</v>
      </c>
      <c r="BC592" s="8">
        <f>(Table1[[#This Row],[corals.sd.ssp245.2100]]/Table1[[#This Row],[corals.mn.ssp245.2100]])^-1</f>
        <v>866.64602903034506</v>
      </c>
      <c r="BD592" s="8">
        <f>Table1[[#This Row],[corals.weights.ssp245.2100]]*Table1[[#This Row],[corals.mn.ssp245.2100]]</f>
        <v>664.74288992843299</v>
      </c>
      <c r="BE592" s="5"/>
      <c r="BF592" s="5"/>
      <c r="BG592" s="6"/>
      <c r="BH592" s="6"/>
      <c r="BI592" s="7">
        <f t="shared" si="57"/>
        <v>0.76537299560534522</v>
      </c>
      <c r="BJ592" s="5">
        <v>0.76360506585607679</v>
      </c>
      <c r="BK592" s="5">
        <f>NonZeroMin!$C$16</f>
        <v>9.4033807947367773E-4</v>
      </c>
      <c r="BL592" s="6">
        <f>(Table1[[#This Row],[seagrass.sd.ssp370.2050]]/Table1[[#This Row],[seagrass.mn.ssp370.2050]])^-1</f>
        <v>812.05375228819696</v>
      </c>
      <c r="BM592" s="6">
        <f>Table1[[#This Row],[seagrass.mn.ssp370.2050]]*Table1[[#This Row],[seagrass.weights.ssp370.2050]]</f>
        <v>620.08835899470296</v>
      </c>
      <c r="BN592" s="5">
        <v>0.76702929184616087</v>
      </c>
      <c r="BO592" s="5">
        <f>NonZeroMin!$C$17</f>
        <v>8.8537505761509139E-4</v>
      </c>
      <c r="BP592" s="6">
        <f>(Table1[[#This Row],[corals.sd.ssp370.2050]]/Table1[[#This Row],[corals.mn.ssp370.2050]])^-1</f>
        <v>866.33261830560821</v>
      </c>
      <c r="BQ592" s="6">
        <f>Table1[[#This Row],[corals.weights.ssp370.2050]]*Table1[[#This Row],[corals.mn.ssp370.2050]]</f>
        <v>664.50249472218104</v>
      </c>
      <c r="BR592" s="5"/>
      <c r="BS592" s="5"/>
      <c r="BT592" s="6"/>
      <c r="BU592" s="6"/>
      <c r="BV592" s="7">
        <f t="shared" si="58"/>
        <v>0.76537254843317259</v>
      </c>
      <c r="BW592" s="5">
        <v>0.76360506585607679</v>
      </c>
      <c r="BX592" s="5">
        <f>NonZeroMin!$C$19</f>
        <v>9.4033807947367773E-4</v>
      </c>
      <c r="BY592" s="8">
        <f>(Table1[[#This Row],[seagrass.sd.ssp370.2100]]/Table1[[#This Row],[seagrass.mn.ssp370.2100]])^-1</f>
        <v>812.05375228819696</v>
      </c>
      <c r="BZ592" s="8">
        <f>Table1[[#This Row],[seagrass.imp.ssp370.2100]]*Table1[[#This Row],[seagrass.mn.ssp370.2100]]</f>
        <v>620.08835899470296</v>
      </c>
      <c r="CA592" s="5">
        <v>0.76702929184616087</v>
      </c>
      <c r="CB592" s="5">
        <f>NonZeroMin!$C$20</f>
        <v>8.8537505761509139E-4</v>
      </c>
      <c r="CC592" s="8">
        <f>(Table1[[#This Row],[corals.sd.ssp370.2100]]/Table1[[#This Row],[corals.mn.ssp370.2100]])^-1</f>
        <v>866.33261830560821</v>
      </c>
      <c r="CD592" s="8">
        <f>Table1[[#This Row],[corals.weights.ssp370.2100]]*Table1[[#This Row],[corals.mn.ssp370.2100]]</f>
        <v>664.50249472218104</v>
      </c>
      <c r="CE592" s="5"/>
      <c r="CF592" s="5"/>
      <c r="CG592" s="12"/>
      <c r="CH592" s="17"/>
      <c r="CI592" s="9">
        <f t="shared" si="59"/>
        <v>0.76537254843317259</v>
      </c>
      <c r="CJ592" s="5"/>
      <c r="CL592" s="5"/>
      <c r="CM592" s="5"/>
      <c r="CP592" s="5"/>
      <c r="CT592" s="5"/>
    </row>
    <row r="593" spans="1:98" x14ac:dyDescent="0.25">
      <c r="A593" s="5" t="s">
        <v>636</v>
      </c>
      <c r="B593" s="5">
        <v>50.33934</v>
      </c>
      <c r="C593" s="5">
        <v>-14.571102</v>
      </c>
      <c r="D593" s="5">
        <v>360000</v>
      </c>
      <c r="E593" s="5">
        <v>1</v>
      </c>
      <c r="F593" s="5">
        <v>450000</v>
      </c>
      <c r="G593" s="5">
        <v>1</v>
      </c>
      <c r="I593" s="5">
        <v>0</v>
      </c>
      <c r="J593" s="5">
        <v>0.32367084637001908</v>
      </c>
      <c r="K593" s="5">
        <v>3.7704524548008843E-2</v>
      </c>
      <c r="L593" s="6">
        <f>IF(Table1[[#This Row],[seagrass.mn.ssp126.2050]]="","",(Table1[[#This Row],[seagrass.sd.ssp126.2050]]/Table1[[#This Row],[seagrass.mn.ssp126.2050]])^-1)</f>
        <v>8.5844033375329225</v>
      </c>
      <c r="M593" s="6">
        <f>IF(Table1[[#This Row],[seagrass.weights.ssp126.2050]]="","",Table1[[#This Row],[seagrass.weights.ssp126.2050]]*Table1[[#This Row],[seagrass.mn.ssp126.2050]])</f>
        <v>2.7785210938408977</v>
      </c>
      <c r="N593" s="5">
        <v>0.28952759034932962</v>
      </c>
      <c r="O593" s="5">
        <v>4.1929155327226603E-2</v>
      </c>
      <c r="P593" s="6">
        <f>IF(Table1[[#This Row],[corals.mn.ssp126.2050]]="","",(Table1[[#This Row],[corals.sd.ssp126.2050]]/Table1[[#This Row],[corals.mn.ssp126.2050]])^-1)</f>
        <v>6.9051615299611235</v>
      </c>
      <c r="Q593" s="6">
        <f>IF(Table1[[#This Row],[coral.weights.ssp126.2050]]="","",Table1[[#This Row],[coral.weights.ssp126.2050]]*Table1[[#This Row],[corals.mn.ssp126.2050]])</f>
        <v>1.9992347787425344</v>
      </c>
      <c r="T593" s="6" t="str">
        <f>IF(Table1[[#This Row],[mangrove.mn.ssp126.2050]]="","",(Table1[[#This Row],[mangrove.sd.ssp126.2050]]/Table1[[#This Row],[mangrove.mn.ssp126.2050]])^-1)</f>
        <v/>
      </c>
      <c r="U593" s="6" t="str">
        <f>IF(Table1[[#This Row],[mangrove.weights.ssp126.2050]]="","",Table1[[#This Row],[mangrove.weights.ssp126.2050]]*Table1[[#This Row],[mangrove.mn.ssp126.2050]])</f>
        <v/>
      </c>
      <c r="V593" s="7">
        <f t="shared" si="54"/>
        <v>0.3084499734792352</v>
      </c>
      <c r="W593" s="5">
        <v>0.31136125270598503</v>
      </c>
      <c r="X593" s="5">
        <v>2.7440396026965672E-2</v>
      </c>
      <c r="Y593" s="6">
        <f>IF(Table1[[#This Row],[seagrass.mn.ssp126.2100]]="", "", (Table1[[#This Row],[seagrass.sd.ssp126.2100]]/Table1[[#This Row],[seagrass.mn.ssp126.2100]])^-1)</f>
        <v>11.346820665416432</v>
      </c>
      <c r="Z593" s="6">
        <f>IF(Table1[[#This Row],[seagrass.weights.ssp126.2100]]="","", Table1[[#This Row],[seagrass.weights.ssp126.2100]]*Table1[[#This Row],[seagrass.mn.ssp126.2100]])</f>
        <v>3.5329602966142191</v>
      </c>
      <c r="AA593" s="5">
        <v>0.27999177678516352</v>
      </c>
      <c r="AB593" s="5">
        <v>4.6474953514608258E-2</v>
      </c>
      <c r="AC593" s="6">
        <f>IF(Table1[[#This Row],[corals.mn.ssp126.2100]]="","",(Table1[[#This Row],[corals.sd.ssp126.2100]]/Table1[[#This Row],[corals.mn.ssp126.2100]])^-1)</f>
        <v>6.0245735737455872</v>
      </c>
      <c r="AD593" s="6">
        <f>IF( Table1[[#This Row],[Coral.weights.ssp126.2100]]="","", Table1[[#This Row],[Coral.weights.ssp126.2100]]*Table1[[#This Row],[corals.mn.ssp126.2100]])</f>
        <v>1.6868310592859692</v>
      </c>
      <c r="AG593" s="8" t="str">
        <f>IF(Table1[[#This Row],[mangrove.mn.ssp126.2100]]="","",(Table1[[#This Row],[mangrove.sd.ssp126.2100]]/Table1[[#This Row],[mangrove.mn.ssp126.2100]])^-1)</f>
        <v/>
      </c>
      <c r="AH593" s="6" t="str">
        <f>IF(Table1[[#This Row],[mangrove.weights.ssp126.2100]]="","",Table1[[#This Row],[mangrove.weights.ssp126.2100]]*Table1[[#This Row],[mangrove.mn.ssp126.2100]])</f>
        <v/>
      </c>
      <c r="AI593" s="7">
        <f t="shared" si="55"/>
        <v>0.30048200415213111</v>
      </c>
      <c r="AJ593" s="5">
        <v>0.30735426331922377</v>
      </c>
      <c r="AK593" s="5">
        <v>1.817335390084816E-2</v>
      </c>
      <c r="AL593" s="6">
        <f>IF(Table1[[#This Row],[seagrass.mn.ssp245.2050]]="","",(Table1[[#This Row],[seagrass.sd.ssp245.2050]]/Table1[[#This Row],[seagrass.mn.ssp245.2050]])^-1)</f>
        <v>16.912357784705847</v>
      </c>
      <c r="AM593" s="6">
        <f>IF(Table1[[#This Row],[seagrass.weights.ssp245.2050]]="","",Table1[[#This Row],[seagrass.weights.ssp245.2050]]*Table1[[#This Row],[seagrass.mn.ssp245.2050]])</f>
        <v>5.1980852679094047</v>
      </c>
      <c r="AN593" s="5">
        <v>0.26071312119527212</v>
      </c>
      <c r="AO593" s="5">
        <v>1.9210817315064011E-2</v>
      </c>
      <c r="AP593" s="6">
        <f>(Table1[[#This Row],[corals.sd.ssp245.2050]]/Table1[[#This Row],[corals.mn.ssp245.2050]])^-1</f>
        <v>13.571162377919027</v>
      </c>
      <c r="AQ593" s="6">
        <f>Table1[[#This Row],[coral.weights.ssp245.2050]]*Table1[[#This Row],[corals.mn.ssp245.2050]]</f>
        <v>3.5381801017951209</v>
      </c>
      <c r="AS593" s="5"/>
      <c r="AT593" s="8"/>
      <c r="AU593" s="8"/>
      <c r="AV593" s="7">
        <f t="shared" si="56"/>
        <v>0.28658978107180205</v>
      </c>
      <c r="AW593" s="5">
        <v>0.29053628405236542</v>
      </c>
      <c r="AX593" s="5">
        <v>9.1548228649134585E-3</v>
      </c>
      <c r="AY593" s="6">
        <f>(Table1[[#This Row],[seagrass.sd.ssp245.2100]]/Table1[[#This Row],[seagrass.mn.ssp245.2100]])^-1</f>
        <v>31.73587171914242</v>
      </c>
      <c r="AZ593" s="6">
        <f>Table1[[#This Row],[seagrass.weights.ssp245.2100]]*Table1[[#This Row],[seagrass.mn.ssp245.2100]]</f>
        <v>9.2204222404421934</v>
      </c>
      <c r="BA593" s="5">
        <v>0.24869719756526651</v>
      </c>
      <c r="BB593" s="5">
        <v>7.0158636608262364E-3</v>
      </c>
      <c r="BC593" s="8">
        <f>(Table1[[#This Row],[corals.sd.ssp245.2100]]/Table1[[#This Row],[corals.mn.ssp245.2100]])^-1</f>
        <v>35.447837869753904</v>
      </c>
      <c r="BD593" s="8">
        <f>Table1[[#This Row],[corals.weights.ssp245.2100]]*Table1[[#This Row],[corals.mn.ssp245.2100]]</f>
        <v>8.8157779379557226</v>
      </c>
      <c r="BE593" s="5"/>
      <c r="BF593" s="5"/>
      <c r="BG593" s="6"/>
      <c r="BH593" s="6"/>
      <c r="BI593" s="7">
        <f t="shared" si="57"/>
        <v>0.26846091543267236</v>
      </c>
      <c r="BJ593" s="5">
        <v>0.48469037281530331</v>
      </c>
      <c r="BK593" s="5">
        <v>2.8306532942795879E-3</v>
      </c>
      <c r="BL593" s="6">
        <f>(Table1[[#This Row],[seagrass.sd.ssp370.2050]]/Table1[[#This Row],[seagrass.mn.ssp370.2050]])^-1</f>
        <v>171.22915540197192</v>
      </c>
      <c r="BM593" s="6">
        <f>Table1[[#This Row],[seagrass.mn.ssp370.2050]]*Table1[[#This Row],[seagrass.weights.ssp370.2050]]</f>
        <v>82.993123168631271</v>
      </c>
      <c r="BN593" s="5">
        <v>0.49186089409598011</v>
      </c>
      <c r="BO593" s="5">
        <v>3.5438515668093232E-3</v>
      </c>
      <c r="BP593" s="6">
        <f>(Table1[[#This Row],[corals.sd.ssp370.2050]]/Table1[[#This Row],[corals.mn.ssp370.2050]])^-1</f>
        <v>138.79274705030124</v>
      </c>
      <c r="BQ593" s="6">
        <f>Table1[[#This Row],[corals.weights.ssp370.2050]]*Table1[[#This Row],[corals.mn.ssp370.2050]]</f>
        <v>68.26672465819837</v>
      </c>
      <c r="BR593" s="5"/>
      <c r="BS593" s="5"/>
      <c r="BT593" s="6"/>
      <c r="BU593" s="6"/>
      <c r="BV593" s="7">
        <f t="shared" si="58"/>
        <v>0.48790052131918515</v>
      </c>
      <c r="BW593" s="5">
        <v>0.48469037281530331</v>
      </c>
      <c r="BX593" s="5">
        <v>2.8306532942795879E-3</v>
      </c>
      <c r="BY593" s="8">
        <f>(Table1[[#This Row],[seagrass.sd.ssp370.2100]]/Table1[[#This Row],[seagrass.mn.ssp370.2100]])^-1</f>
        <v>171.22915540197192</v>
      </c>
      <c r="BZ593" s="8">
        <f>Table1[[#This Row],[seagrass.imp.ssp370.2100]]*Table1[[#This Row],[seagrass.mn.ssp370.2100]]</f>
        <v>82.993123168631271</v>
      </c>
      <c r="CA593" s="5">
        <v>0.49186089409598011</v>
      </c>
      <c r="CB593" s="5">
        <v>3.5438515668093232E-3</v>
      </c>
      <c r="CC593" s="8">
        <f>(Table1[[#This Row],[corals.sd.ssp370.2100]]/Table1[[#This Row],[corals.mn.ssp370.2100]])^-1</f>
        <v>138.79274705030124</v>
      </c>
      <c r="CD593" s="8">
        <f>Table1[[#This Row],[corals.weights.ssp370.2100]]*Table1[[#This Row],[corals.mn.ssp370.2100]]</f>
        <v>68.26672465819837</v>
      </c>
      <c r="CE593" s="5"/>
      <c r="CF593" s="5"/>
      <c r="CG593" s="12"/>
      <c r="CH593" s="17"/>
      <c r="CI593" s="9">
        <f t="shared" si="59"/>
        <v>0.48790052131918515</v>
      </c>
      <c r="CJ593" s="5"/>
      <c r="CL593" s="5"/>
      <c r="CM593" s="5"/>
      <c r="CP593" s="5"/>
      <c r="CT593" s="5"/>
    </row>
    <row r="594" spans="1:98" x14ac:dyDescent="0.25">
      <c r="A594" s="5" t="s">
        <v>637</v>
      </c>
      <c r="B594" s="5">
        <v>40.33934</v>
      </c>
      <c r="C594" s="5">
        <v>-14.571102</v>
      </c>
      <c r="E594" s="5">
        <v>0</v>
      </c>
      <c r="G594" s="5">
        <v>0</v>
      </c>
      <c r="I594" s="5">
        <v>0</v>
      </c>
      <c r="L594" s="6" t="str">
        <f>IF(Table1[[#This Row],[seagrass.mn.ssp126.2050]]="","",(Table1[[#This Row],[seagrass.sd.ssp126.2050]]/Table1[[#This Row],[seagrass.mn.ssp126.2050]])^-1)</f>
        <v/>
      </c>
      <c r="M594" s="6" t="str">
        <f>IF(Table1[[#This Row],[seagrass.weights.ssp126.2050]]="","",Table1[[#This Row],[seagrass.weights.ssp126.2050]]*Table1[[#This Row],[seagrass.mn.ssp126.2050]])</f>
        <v/>
      </c>
      <c r="P594" s="6" t="str">
        <f>IF(Table1[[#This Row],[corals.mn.ssp126.2050]]="","",(Table1[[#This Row],[corals.sd.ssp126.2050]]/Table1[[#This Row],[corals.mn.ssp126.2050]])^-1)</f>
        <v/>
      </c>
      <c r="Q594" s="6" t="str">
        <f>IF(Table1[[#This Row],[coral.weights.ssp126.2050]]="","",Table1[[#This Row],[coral.weights.ssp126.2050]]*Table1[[#This Row],[corals.mn.ssp126.2050]])</f>
        <v/>
      </c>
      <c r="T594" s="6" t="str">
        <f>IF(Table1[[#This Row],[mangrove.mn.ssp126.2050]]="","",(Table1[[#This Row],[mangrove.sd.ssp126.2050]]/Table1[[#This Row],[mangrove.mn.ssp126.2050]])^-1)</f>
        <v/>
      </c>
      <c r="U594" s="6" t="str">
        <f>IF(Table1[[#This Row],[mangrove.weights.ssp126.2050]]="","",Table1[[#This Row],[mangrove.weights.ssp126.2050]]*Table1[[#This Row],[mangrove.mn.ssp126.2050]])</f>
        <v/>
      </c>
      <c r="V594" s="7" t="e">
        <f t="shared" si="54"/>
        <v>#DIV/0!</v>
      </c>
      <c r="Y594" s="6" t="str">
        <f>IF(Table1[[#This Row],[seagrass.mn.ssp126.2100]]="", "", (Table1[[#This Row],[seagrass.sd.ssp126.2100]]/Table1[[#This Row],[seagrass.mn.ssp126.2100]])^-1)</f>
        <v/>
      </c>
      <c r="Z594" s="6" t="str">
        <f>IF(Table1[[#This Row],[seagrass.weights.ssp126.2100]]="","", Table1[[#This Row],[seagrass.weights.ssp126.2100]]*Table1[[#This Row],[seagrass.mn.ssp126.2100]])</f>
        <v/>
      </c>
      <c r="AC594" s="6" t="str">
        <f>IF(Table1[[#This Row],[corals.mn.ssp126.2100]]="","",(Table1[[#This Row],[corals.sd.ssp126.2100]]/Table1[[#This Row],[corals.mn.ssp126.2100]])^-1)</f>
        <v/>
      </c>
      <c r="AD594" s="6" t="str">
        <f>IF( Table1[[#This Row],[Coral.weights.ssp126.2100]]="","", Table1[[#This Row],[Coral.weights.ssp126.2100]]*Table1[[#This Row],[corals.mn.ssp126.2100]])</f>
        <v/>
      </c>
      <c r="AG594" s="8" t="str">
        <f>IF(Table1[[#This Row],[mangrove.mn.ssp126.2100]]="","",(Table1[[#This Row],[mangrove.sd.ssp126.2100]]/Table1[[#This Row],[mangrove.mn.ssp126.2100]])^-1)</f>
        <v/>
      </c>
      <c r="AH594" s="6" t="str">
        <f>IF(Table1[[#This Row],[mangrove.weights.ssp126.2100]]="","",Table1[[#This Row],[mangrove.weights.ssp126.2100]]*Table1[[#This Row],[mangrove.mn.ssp126.2100]])</f>
        <v/>
      </c>
      <c r="AI594" s="7" t="e">
        <f t="shared" si="55"/>
        <v>#DIV/0!</v>
      </c>
      <c r="AL594" s="6" t="str">
        <f>IF(Table1[[#This Row],[seagrass.mn.ssp245.2050]]="","",(Table1[[#This Row],[seagrass.sd.ssp245.2050]]/Table1[[#This Row],[seagrass.mn.ssp245.2050]])^-1)</f>
        <v/>
      </c>
      <c r="AM594" s="6" t="str">
        <f>IF(Table1[[#This Row],[seagrass.weights.ssp245.2050]]="","",Table1[[#This Row],[seagrass.weights.ssp245.2050]]*Table1[[#This Row],[seagrass.mn.ssp245.2050]])</f>
        <v/>
      </c>
      <c r="AS594" s="5"/>
      <c r="AT594" s="8"/>
      <c r="AU594" s="8"/>
      <c r="AV594" s="7" t="e">
        <f t="shared" si="56"/>
        <v>#DIV/0!</v>
      </c>
      <c r="AX594" s="5"/>
      <c r="AY594" s="6"/>
      <c r="AZ594" s="6"/>
      <c r="BB594" s="5"/>
      <c r="BC594" s="8"/>
      <c r="BD594" s="8"/>
      <c r="BE594" s="5"/>
      <c r="BF594" s="5"/>
      <c r="BG594" s="6"/>
      <c r="BH594" s="6"/>
      <c r="BI594" s="7" t="e">
        <f t="shared" si="57"/>
        <v>#DIV/0!</v>
      </c>
      <c r="BK594" s="5"/>
      <c r="BL594" s="6"/>
      <c r="BM594" s="6"/>
      <c r="BO594" s="5"/>
      <c r="BP594" s="6"/>
      <c r="BQ594" s="6"/>
      <c r="BR594" s="5"/>
      <c r="BS594" s="5"/>
      <c r="BT594" s="6"/>
      <c r="BU594" s="6"/>
      <c r="BV594" s="7" t="e">
        <f t="shared" si="58"/>
        <v>#DIV/0!</v>
      </c>
      <c r="BX594" s="5"/>
      <c r="BY594" s="8"/>
      <c r="BZ594" s="8"/>
      <c r="CA594" s="5"/>
      <c r="CB594" s="5"/>
      <c r="CC594" s="8"/>
      <c r="CD594" s="8"/>
      <c r="CE594" s="5"/>
      <c r="CF594" s="5"/>
      <c r="CG594" s="12"/>
      <c r="CH594" s="17"/>
      <c r="CI594" s="9" t="e">
        <f t="shared" si="59"/>
        <v>#DIV/0!</v>
      </c>
      <c r="CJ594" s="5"/>
      <c r="CL594" s="5"/>
      <c r="CM594" s="5"/>
      <c r="CP594" s="5"/>
      <c r="CT594" s="5"/>
    </row>
    <row r="595" spans="1:98" x14ac:dyDescent="0.25">
      <c r="A595" s="5" t="s">
        <v>638</v>
      </c>
      <c r="B595" s="5">
        <v>40.58934</v>
      </c>
      <c r="C595" s="5">
        <v>-14.571102</v>
      </c>
      <c r="D595" s="5">
        <v>11500000</v>
      </c>
      <c r="E595" s="5">
        <v>1</v>
      </c>
      <c r="F595" s="5">
        <v>9030000</v>
      </c>
      <c r="G595" s="5">
        <v>1</v>
      </c>
      <c r="H595" s="5">
        <v>2430000</v>
      </c>
      <c r="I595" s="5">
        <v>1</v>
      </c>
      <c r="J595" s="5">
        <v>0.7598406949495119</v>
      </c>
      <c r="K595" s="28">
        <f>NonZeroMin!$C$2</f>
        <v>9.6277348665939669E-4</v>
      </c>
      <c r="L595" s="6">
        <f>IF(Table1[[#This Row],[seagrass.mn.ssp126.2050]]="","",(Table1[[#This Row],[seagrass.sd.ssp126.2050]]/Table1[[#This Row],[seagrass.mn.ssp126.2050]])^-1)</f>
        <v>789.22062715497589</v>
      </c>
      <c r="M595" s="6">
        <f>IF(Table1[[#This Row],[seagrass.weights.ssp126.2050]]="","",Table1[[#This Row],[seagrass.weights.ssp126.2050]]*Table1[[#This Row],[seagrass.mn.ssp126.2050]])</f>
        <v>599.68194980592648</v>
      </c>
      <c r="N595" s="5">
        <v>0.76333589216055553</v>
      </c>
      <c r="O595" s="5">
        <f>NonZeroMin!$C$3</f>
        <v>8.8608041434714289E-4</v>
      </c>
      <c r="P595" s="6">
        <f>IF(Table1[[#This Row],[corals.mn.ssp126.2050]]="","",(Table1[[#This Row],[corals.sd.ssp126.2050]]/Table1[[#This Row],[corals.mn.ssp126.2050]])^-1)</f>
        <v>861.47473728214095</v>
      </c>
      <c r="Q595" s="6">
        <f>IF(Table1[[#This Row],[coral.weights.ssp126.2050]]="","",Table1[[#This Row],[coral.weights.ssp126.2050]]*Table1[[#This Row],[corals.mn.ssp126.2050]])</f>
        <v>657.59458715704329</v>
      </c>
      <c r="R595" s="5">
        <v>0.43881367447259301</v>
      </c>
      <c r="S595" s="5">
        <v>2.0614869387501761E-2</v>
      </c>
      <c r="T595" s="6">
        <f>IF(Table1[[#This Row],[mangrove.mn.ssp126.2050]]="","",(Table1[[#This Row],[mangrove.sd.ssp126.2050]]/Table1[[#This Row],[mangrove.mn.ssp126.2050]])^-1)</f>
        <v>21.28626993575006</v>
      </c>
      <c r="U595" s="6">
        <f>IF(Table1[[#This Row],[mangrove.weights.ssp126.2050]]="","",Table1[[#This Row],[mangrove.weights.ssp126.2050]]*Table1[[#This Row],[mangrove.mn.ssp126.2050]])</f>
        <v>9.3407063263219694</v>
      </c>
      <c r="V595" s="7">
        <f t="shared" si="54"/>
        <v>0.75755451929014717</v>
      </c>
      <c r="W595" s="5">
        <v>0.7598406949495119</v>
      </c>
      <c r="X595" s="5">
        <f>NonZeroMin!$C$5</f>
        <v>9.4124857450742275E-4</v>
      </c>
      <c r="Y595" s="6">
        <f>IF(Table1[[#This Row],[seagrass.mn.ssp126.2100]]="", "", (Table1[[#This Row],[seagrass.sd.ssp126.2100]]/Table1[[#This Row],[seagrass.mn.ssp126.2100]])^-1)</f>
        <v>807.26889317963025</v>
      </c>
      <c r="Z595" s="6">
        <f>IF(Table1[[#This Row],[seagrass.weights.ssp126.2100]]="","", Table1[[#This Row],[seagrass.weights.ssp126.2100]]*Table1[[#This Row],[seagrass.mn.ssp126.2100]])</f>
        <v>613.39575680473354</v>
      </c>
      <c r="AA595" s="5">
        <v>0.76333589216055553</v>
      </c>
      <c r="AB595" s="5">
        <f>NonZeroMin!$C$6</f>
        <v>9.0900273914041208E-4</v>
      </c>
      <c r="AC595" s="6">
        <f>IF(Table1[[#This Row],[corals.mn.ssp126.2100]]="","",(Table1[[#This Row],[corals.sd.ssp126.2100]]/Table1[[#This Row],[corals.mn.ssp126.2100]])^-1)</f>
        <v>839.75092625396849</v>
      </c>
      <c r="AD595" s="6">
        <f>IF( Table1[[#This Row],[Coral.weights.ssp126.2100]]="","", Table1[[#This Row],[Coral.weights.ssp126.2100]]*Table1[[#This Row],[corals.mn.ssp126.2100]])</f>
        <v>641.01202248472589</v>
      </c>
      <c r="AE595" s="5">
        <v>0.44165733456367667</v>
      </c>
      <c r="AF595" s="5">
        <v>1.314565571737472E-2</v>
      </c>
      <c r="AG595" s="8">
        <f>IF(Table1[[#This Row],[mangrove.mn.ssp126.2100]]="","",(Table1[[#This Row],[mangrove.sd.ssp126.2100]]/Table1[[#This Row],[mangrove.mn.ssp126.2100]])^-1)</f>
        <v>33.597208390292359</v>
      </c>
      <c r="AH595" s="6">
        <f>IF(Table1[[#This Row],[mangrove.weights.ssp126.2100]]="","",Table1[[#This Row],[mangrove.weights.ssp126.2100]]*Table1[[#This Row],[mangrove.mn.ssp126.2100]])</f>
        <v>14.838453506436917</v>
      </c>
      <c r="AI595" s="7">
        <f t="shared" si="55"/>
        <v>0.75522633162853958</v>
      </c>
      <c r="AJ595" s="5">
        <v>0.7598406949495119</v>
      </c>
      <c r="AK595" s="5">
        <f>NonZeroMin!$C$9</f>
        <v>9.4246577305150765E-4</v>
      </c>
      <c r="AL595" s="6">
        <f>IF(Table1[[#This Row],[seagrass.mn.ssp245.2050]]="","",(Table1[[#This Row],[seagrass.sd.ssp245.2050]]/Table1[[#This Row],[seagrass.mn.ssp245.2050]])^-1)</f>
        <v>806.22630197944068</v>
      </c>
      <c r="AM595" s="6">
        <f>IF(Table1[[#This Row],[seagrass.weights.ssp245.2050]]="","",Table1[[#This Row],[seagrass.weights.ssp245.2050]]*Table1[[#This Row],[seagrass.mn.ssp245.2050]])</f>
        <v>612.60355358263325</v>
      </c>
      <c r="AN595" s="5">
        <v>0.76333589216055553</v>
      </c>
      <c r="AO595" s="5">
        <f>NonZeroMin!$C$10</f>
        <v>8.871730941705804E-4</v>
      </c>
      <c r="AP595" s="6">
        <f>(Table1[[#This Row],[corals.sd.ssp245.2050]]/Table1[[#This Row],[corals.mn.ssp245.2050]])^-1</f>
        <v>860.41370863957434</v>
      </c>
      <c r="AQ595" s="6">
        <f>Table1[[#This Row],[coral.weights.ssp245.2050]]*Table1[[#This Row],[corals.mn.ssp245.2050]]</f>
        <v>656.78466591156177</v>
      </c>
      <c r="AR595" s="5">
        <v>0.45235397388610937</v>
      </c>
      <c r="AS595" s="5">
        <v>4.3406661922738003E-2</v>
      </c>
      <c r="AT595" s="8">
        <f>(Table1[[#This Row],[mangrove.sd.ssp245.2050]]/Table1[[#This Row],[mangrove.mn.ssp245.2050]])^-1</f>
        <v>10.421302948641387</v>
      </c>
      <c r="AU595" s="8">
        <f>Table1[[#This Row],[mangrove.mn.ssp245.2050]]*Table1[[#This Row],[mangrove.weights.ssp245.2050]]</f>
        <v>4.7141178018889605</v>
      </c>
      <c r="AV595" s="7">
        <f t="shared" si="56"/>
        <v>0.75972316992135058</v>
      </c>
      <c r="AW595" s="5">
        <v>0.7598406949495119</v>
      </c>
      <c r="AX595" s="5">
        <f>NonZeroMin!$C$12</f>
        <v>9.4048968592101831E-4</v>
      </c>
      <c r="AY595" s="6">
        <f>(Table1[[#This Row],[seagrass.sd.ssp245.2100]]/Table1[[#This Row],[seagrass.mn.ssp245.2100]])^-1</f>
        <v>807.92028485182436</v>
      </c>
      <c r="AZ595" s="6">
        <f>Table1[[#This Row],[seagrass.weights.ssp245.2100]]*Table1[[#This Row],[seagrass.mn.ssp245.2100]]</f>
        <v>613.89071070561783</v>
      </c>
      <c r="BA595" s="5">
        <v>0.76333589216055553</v>
      </c>
      <c r="BB595" s="5">
        <f>NonZeroMin!$C$13</f>
        <v>8.8505487379242798E-4</v>
      </c>
      <c r="BC595" s="8">
        <f>(Table1[[#This Row],[corals.sd.ssp245.2100]]/Table1[[#This Row],[corals.mn.ssp245.2100]])^-1</f>
        <v>862.47295480074467</v>
      </c>
      <c r="BD595" s="8">
        <f>Table1[[#This Row],[corals.weights.ssp245.2100]]*Table1[[#This Row],[corals.mn.ssp245.2100]]</f>
        <v>658.35656241717697</v>
      </c>
      <c r="BE595" s="5">
        <v>0.44186047084170771</v>
      </c>
      <c r="BF595" s="5">
        <v>6.0753105748599052E-2</v>
      </c>
      <c r="BG595" s="6">
        <f>(Table1[[#This Row],[mangrove.sd.ssp245.2100]]/Table1[[#This Row],[mangrove.mn.ssp245.2100]])^-1</f>
        <v>7.2730515649711762</v>
      </c>
      <c r="BH595" s="6">
        <f>Table1[[#This Row],[mangrove.weights.ssp245.2100]]*Table1[[#This Row],[mangrove.mn.ssp245.2100]]</f>
        <v>3.213673988954183</v>
      </c>
      <c r="BI595" s="7">
        <f t="shared" si="57"/>
        <v>0.76025902993264716</v>
      </c>
      <c r="BJ595" s="5">
        <v>0.7598406949495119</v>
      </c>
      <c r="BK595" s="5">
        <f>NonZeroMin!$C$16</f>
        <v>9.4033807947367773E-4</v>
      </c>
      <c r="BL595" s="6">
        <f>(Table1[[#This Row],[seagrass.sd.ssp370.2050]]/Table1[[#This Row],[seagrass.mn.ssp370.2050]])^-1</f>
        <v>808.05054217819918</v>
      </c>
      <c r="BM595" s="6">
        <f>Table1[[#This Row],[seagrass.mn.ssp370.2050]]*Table1[[#This Row],[seagrass.weights.ssp370.2050]]</f>
        <v>613.98968552301278</v>
      </c>
      <c r="BN595" s="5">
        <v>0.76333589216055553</v>
      </c>
      <c r="BO595" s="5">
        <f>NonZeroMin!$C$17</f>
        <v>8.8537505761509139E-4</v>
      </c>
      <c r="BP595" s="6">
        <f>(Table1[[#This Row],[corals.sd.ssp370.2050]]/Table1[[#This Row],[corals.mn.ssp370.2050]])^-1</f>
        <v>862.16105321142754</v>
      </c>
      <c r="BQ595" s="6">
        <f>Table1[[#This Row],[corals.weights.ssp370.2050]]*Table1[[#This Row],[corals.mn.ssp370.2050]]</f>
        <v>658.11847673922921</v>
      </c>
      <c r="BR595" s="5">
        <v>0.45980058290727599</v>
      </c>
      <c r="BS595" s="5">
        <v>5.3907081567703442E-2</v>
      </c>
      <c r="BT595" s="6">
        <f>(Table1[[#This Row],[mangrove.sd.ssp370.2050]]/Table1[[#This Row],[mangrove.mn.ssp370.2050]])^-1</f>
        <v>8.52950242408874</v>
      </c>
      <c r="BU595" s="6">
        <f>Table1[[#This Row],[mangrove.weights.ssp370.2050]]*Table1[[#This Row],[mangrove.mn.ssp370.2050]]</f>
        <v>3.9218701865050263</v>
      </c>
      <c r="BV595" s="7">
        <f t="shared" si="58"/>
        <v>0.76011127273322054</v>
      </c>
      <c r="BW595" s="5">
        <v>0.7598406949495119</v>
      </c>
      <c r="BX595" s="5">
        <f>NonZeroMin!$C$19</f>
        <v>9.4033807947367773E-4</v>
      </c>
      <c r="BY595" s="8">
        <f>(Table1[[#This Row],[seagrass.sd.ssp370.2100]]/Table1[[#This Row],[seagrass.mn.ssp370.2100]])^-1</f>
        <v>808.05054217819918</v>
      </c>
      <c r="BZ595" s="8">
        <f>Table1[[#This Row],[seagrass.imp.ssp370.2100]]*Table1[[#This Row],[seagrass.mn.ssp370.2100]]</f>
        <v>613.98968552301278</v>
      </c>
      <c r="CA595" s="5">
        <v>0.76333589216055553</v>
      </c>
      <c r="CB595" s="5">
        <f>NonZeroMin!$C$20</f>
        <v>8.8537505761509139E-4</v>
      </c>
      <c r="CC595" s="8">
        <f>(Table1[[#This Row],[corals.sd.ssp370.2100]]/Table1[[#This Row],[corals.mn.ssp370.2100]])^-1</f>
        <v>862.16105321142754</v>
      </c>
      <c r="CD595" s="8">
        <f>Table1[[#This Row],[corals.weights.ssp370.2100]]*Table1[[#This Row],[corals.mn.ssp370.2100]]</f>
        <v>658.11847673922921</v>
      </c>
      <c r="CE595" s="5">
        <v>0.45406749323761569</v>
      </c>
      <c r="CF595" s="5">
        <v>4.7222221447752219E-2</v>
      </c>
      <c r="CG595" s="12">
        <f>(Table1[[#This Row],[mangrove.sd.ssp370.2100]]/Table1[[#This Row],[mangrove.mn.ssp370.2100]])^-1</f>
        <v>9.6155470733202737</v>
      </c>
      <c r="CH595" s="17">
        <f>Table1[[#This Row],[mangrove.weights.ssp370.2100]]*Table1[[#This Row],[mangrove.mn.ssp370.2100]]</f>
        <v>4.3661073556908292</v>
      </c>
      <c r="CI595" s="9">
        <f t="shared" si="59"/>
        <v>0.75988429842035898</v>
      </c>
      <c r="CJ595" s="5"/>
      <c r="CL595" s="5"/>
      <c r="CM595" s="5"/>
      <c r="CP595" s="5"/>
      <c r="CT595" s="5"/>
    </row>
    <row r="596" spans="1:98" x14ac:dyDescent="0.25">
      <c r="A596" s="5" t="s">
        <v>639</v>
      </c>
      <c r="B596" s="5">
        <v>40.83934</v>
      </c>
      <c r="C596" s="5">
        <v>-14.571102</v>
      </c>
      <c r="D596" s="5">
        <v>7630000</v>
      </c>
      <c r="E596" s="5">
        <v>1</v>
      </c>
      <c r="F596" s="5">
        <v>11710000</v>
      </c>
      <c r="G596" s="5">
        <v>1</v>
      </c>
      <c r="H596" s="5">
        <v>2400000</v>
      </c>
      <c r="I596" s="5">
        <v>1</v>
      </c>
      <c r="J596" s="5">
        <v>0.46657146241896352</v>
      </c>
      <c r="K596" s="28">
        <f>NonZeroMin!$C$2</f>
        <v>9.6277348665939669E-4</v>
      </c>
      <c r="L596" s="6">
        <f>IF(Table1[[#This Row],[seagrass.mn.ssp126.2050]]="","",(Table1[[#This Row],[seagrass.sd.ssp126.2050]]/Table1[[#This Row],[seagrass.mn.ssp126.2050]])^-1)</f>
        <v>484.61187276548253</v>
      </c>
      <c r="M596" s="6">
        <f>IF(Table1[[#This Row],[seagrass.weights.ssp126.2050]]="","",Table1[[#This Row],[seagrass.weights.ssp126.2050]]*Table1[[#This Row],[seagrass.mn.ssp126.2050]])</f>
        <v>226.10607018178388</v>
      </c>
      <c r="N596" s="5">
        <v>0.42323760322360859</v>
      </c>
      <c r="O596" s="5">
        <v>7.7532369420393763E-3</v>
      </c>
      <c r="P596" s="6">
        <f>IF(Table1[[#This Row],[corals.mn.ssp126.2050]]="","",(Table1[[#This Row],[corals.sd.ssp126.2050]]/Table1[[#This Row],[corals.mn.ssp126.2050]])^-1)</f>
        <v>54.588503664674803</v>
      </c>
      <c r="Q596" s="6">
        <f>IF(Table1[[#This Row],[coral.weights.ssp126.2050]]="","",Table1[[#This Row],[coral.weights.ssp126.2050]]*Table1[[#This Row],[corals.mn.ssp126.2050]])</f>
        <v>23.103907454600137</v>
      </c>
      <c r="R596" s="5">
        <v>0.48705440220606089</v>
      </c>
      <c r="S596" s="5">
        <v>9.9863943433031857E-2</v>
      </c>
      <c r="T596" s="6">
        <f>IF(Table1[[#This Row],[mangrove.mn.ssp126.2050]]="","",(Table1[[#This Row],[mangrove.sd.ssp126.2050]]/Table1[[#This Row],[mangrove.mn.ssp126.2050]])^-1)</f>
        <v>4.877179745387048</v>
      </c>
      <c r="U596" s="6">
        <f>IF(Table1[[#This Row],[mangrove.weights.ssp126.2050]]="","",Table1[[#This Row],[mangrove.weights.ssp126.2050]]*Table1[[#This Row],[mangrove.mn.ssp126.2050]])</f>
        <v>2.3754518653409971</v>
      </c>
      <c r="V596" s="7">
        <f t="shared" si="54"/>
        <v>0.4624072922069809</v>
      </c>
      <c r="W596" s="5">
        <v>0.47128903800872218</v>
      </c>
      <c r="X596" s="5">
        <v>4.7604010134748697E-3</v>
      </c>
      <c r="Y596" s="6">
        <f>IF(Table1[[#This Row],[seagrass.mn.ssp126.2100]]="", "", (Table1[[#This Row],[seagrass.sd.ssp126.2100]]/Table1[[#This Row],[seagrass.mn.ssp126.2100]])^-1)</f>
        <v>99.001961531115484</v>
      </c>
      <c r="Z596" s="6">
        <f>IF(Table1[[#This Row],[seagrass.weights.ssp126.2100]]="","", Table1[[#This Row],[seagrass.weights.ssp126.2100]]*Table1[[#This Row],[seagrass.mn.ssp126.2100]])</f>
        <v>46.658539210975938</v>
      </c>
      <c r="AA596" s="5">
        <v>0.4239308551089972</v>
      </c>
      <c r="AB596" s="5">
        <v>6.7728307235822164E-3</v>
      </c>
      <c r="AC596" s="6">
        <f>IF(Table1[[#This Row],[corals.mn.ssp126.2100]]="","",(Table1[[#This Row],[corals.sd.ssp126.2100]]/Table1[[#This Row],[corals.mn.ssp126.2100]])^-1)</f>
        <v>62.592861450518576</v>
      </c>
      <c r="AD596" s="6">
        <f>IF( Table1[[#This Row],[Coral.weights.ssp126.2100]]="","", Table1[[#This Row],[Coral.weights.ssp126.2100]]*Table1[[#This Row],[corals.mn.ssp126.2100]])</f>
        <v>26.535045278437327</v>
      </c>
      <c r="AE596" s="5">
        <v>0.48653644859133871</v>
      </c>
      <c r="AF596" s="5">
        <v>8.9274366953642464E-2</v>
      </c>
      <c r="AG596" s="8">
        <f>IF(Table1[[#This Row],[mangrove.mn.ssp126.2100]]="","",(Table1[[#This Row],[mangrove.sd.ssp126.2100]]/Table1[[#This Row],[mangrove.mn.ssp126.2100]])^-1)</f>
        <v>5.449900852772025</v>
      </c>
      <c r="AH596" s="6">
        <f>IF(Table1[[#This Row],[mangrove.weights.ssp126.2100]]="","",Table1[[#This Row],[mangrove.weights.ssp126.2100]]*Table1[[#This Row],[mangrove.mn.ssp126.2100]])</f>
        <v>2.6515754060826091</v>
      </c>
      <c r="AI596" s="7">
        <f t="shared" si="55"/>
        <v>0.45404103855852579</v>
      </c>
      <c r="AJ596" s="5">
        <v>0.4529072341107544</v>
      </c>
      <c r="AK596" s="5">
        <v>9.7261368216505998E-3</v>
      </c>
      <c r="AL596" s="6">
        <f>IF(Table1[[#This Row],[seagrass.mn.ssp245.2050]]="","",(Table1[[#This Row],[seagrass.sd.ssp245.2050]]/Table1[[#This Row],[seagrass.mn.ssp245.2050]])^-1)</f>
        <v>46.565994537787368</v>
      </c>
      <c r="AM596" s="6">
        <f>IF(Table1[[#This Row],[seagrass.weights.ssp245.2050]]="","",Table1[[#This Row],[seagrass.weights.ssp245.2050]]*Table1[[#This Row],[seagrass.mn.ssp245.2050]])</f>
        <v>21.090075789725773</v>
      </c>
      <c r="AN596" s="5">
        <v>0.41769413731375232</v>
      </c>
      <c r="AO596" s="5">
        <v>9.8246334585584717E-3</v>
      </c>
      <c r="AP596" s="6">
        <f>(Table1[[#This Row],[corals.sd.ssp245.2050]]/Table1[[#This Row],[corals.mn.ssp245.2050]])^-1</f>
        <v>42.51498430711316</v>
      </c>
      <c r="AQ596" s="6">
        <f>Table1[[#This Row],[coral.weights.ssp245.2050]]*Table1[[#This Row],[corals.mn.ssp245.2050]]</f>
        <v>17.758259693067348</v>
      </c>
      <c r="AR596" s="5">
        <v>0.5003235128161071</v>
      </c>
      <c r="AS596" s="5">
        <v>9.1089926323687467E-2</v>
      </c>
      <c r="AT596" s="8">
        <f>(Table1[[#This Row],[mangrove.sd.ssp245.2050]]/Table1[[#This Row],[mangrove.mn.ssp245.2050]])^-1</f>
        <v>5.4926327532444228</v>
      </c>
      <c r="AU596" s="8">
        <f>Table1[[#This Row],[mangrove.mn.ssp245.2050]]*Table1[[#This Row],[mangrove.weights.ssp245.2050]]</f>
        <v>2.7480933137120558</v>
      </c>
      <c r="AV596" s="7">
        <f t="shared" si="56"/>
        <v>0.43983123932343393</v>
      </c>
      <c r="AW596" s="5">
        <v>0.45496181244559469</v>
      </c>
      <c r="AX596" s="5">
        <v>1.066852783753593E-2</v>
      </c>
      <c r="AY596" s="6">
        <f>(Table1[[#This Row],[seagrass.sd.ssp245.2100]]/Table1[[#This Row],[seagrass.mn.ssp245.2100]])^-1</f>
        <v>42.645228973848326</v>
      </c>
      <c r="AZ596" s="6">
        <f>Table1[[#This Row],[seagrass.weights.ssp245.2100]]*Table1[[#This Row],[seagrass.mn.ssp245.2100]]</f>
        <v>19.401950666099424</v>
      </c>
      <c r="BA596" s="5">
        <v>0.42801782883691952</v>
      </c>
      <c r="BB596" s="5">
        <v>6.7100632315888649E-3</v>
      </c>
      <c r="BC596" s="8">
        <f>(Table1[[#This Row],[corals.sd.ssp245.2100]]/Table1[[#This Row],[corals.mn.ssp245.2100]])^-1</f>
        <v>63.787450887488859</v>
      </c>
      <c r="BD596" s="8">
        <f>Table1[[#This Row],[corals.weights.ssp245.2100]]*Table1[[#This Row],[corals.mn.ssp245.2100]]</f>
        <v>27.302166235904618</v>
      </c>
      <c r="BE596" s="5">
        <v>0.49506705033400927</v>
      </c>
      <c r="BF596" s="5">
        <v>9.6757019314747075E-2</v>
      </c>
      <c r="BG596" s="6">
        <f>(Table1[[#This Row],[mangrove.sd.ssp245.2100]]/Table1[[#This Row],[mangrove.mn.ssp245.2100]])^-1</f>
        <v>5.1166008816742705</v>
      </c>
      <c r="BH596" s="6">
        <f>Table1[[#This Row],[mangrove.weights.ssp245.2100]]*Table1[[#This Row],[mangrove.mn.ssp245.2100]]</f>
        <v>2.5330605062268723</v>
      </c>
      <c r="BI596" s="7">
        <f t="shared" si="57"/>
        <v>0.44139394786116193</v>
      </c>
      <c r="BJ596" s="5">
        <v>0.53074098468746933</v>
      </c>
      <c r="BK596" s="5">
        <v>7.6312866423542619E-3</v>
      </c>
      <c r="BL596" s="6">
        <f>(Table1[[#This Row],[seagrass.sd.ssp370.2050]]/Table1[[#This Row],[seagrass.mn.ssp370.2050]])^-1</f>
        <v>69.548034238658218</v>
      </c>
      <c r="BM596" s="6">
        <f>Table1[[#This Row],[seagrass.mn.ssp370.2050]]*Table1[[#This Row],[seagrass.weights.ssp370.2050]]</f>
        <v>36.911992174903297</v>
      </c>
      <c r="BN596" s="5">
        <v>0.52133365041163782</v>
      </c>
      <c r="BO596" s="5">
        <v>6.2393773281030317E-3</v>
      </c>
      <c r="BP596" s="6">
        <f>(Table1[[#This Row],[corals.sd.ssp370.2050]]/Table1[[#This Row],[corals.mn.ssp370.2050]])^-1</f>
        <v>83.555397116869003</v>
      </c>
      <c r="BQ596" s="6">
        <f>Table1[[#This Row],[corals.weights.ssp370.2050]]*Table1[[#This Row],[corals.mn.ssp370.2050]]</f>
        <v>43.560240190531353</v>
      </c>
      <c r="BR596" s="5">
        <v>0.51445329392911243</v>
      </c>
      <c r="BS596" s="5">
        <v>8.7805718039667593E-2</v>
      </c>
      <c r="BT596" s="6">
        <f>(Table1[[#This Row],[mangrove.sd.ssp370.2050]]/Table1[[#This Row],[mangrove.mn.ssp370.2050]])^-1</f>
        <v>5.8589953526340981</v>
      </c>
      <c r="BU596" s="6">
        <f>Table1[[#This Row],[mangrove.weights.ssp370.2050]]*Table1[[#This Row],[mangrove.mn.ssp370.2050]]</f>
        <v>3.0141794582779733</v>
      </c>
      <c r="BV596" s="7">
        <f t="shared" si="58"/>
        <v>0.5251958815210156</v>
      </c>
      <c r="BW596" s="5">
        <v>0.53074098468746933</v>
      </c>
      <c r="BX596" s="5">
        <v>7.6312866423542619E-3</v>
      </c>
      <c r="BY596" s="8">
        <f>(Table1[[#This Row],[seagrass.sd.ssp370.2100]]/Table1[[#This Row],[seagrass.mn.ssp370.2100]])^-1</f>
        <v>69.548034238658218</v>
      </c>
      <c r="BZ596" s="8">
        <f>Table1[[#This Row],[seagrass.imp.ssp370.2100]]*Table1[[#This Row],[seagrass.mn.ssp370.2100]]</f>
        <v>36.911992174903297</v>
      </c>
      <c r="CA596" s="5">
        <v>0.52133365041163782</v>
      </c>
      <c r="CB596" s="5">
        <v>6.2393773281030317E-3</v>
      </c>
      <c r="CC596" s="8">
        <f>(Table1[[#This Row],[corals.sd.ssp370.2100]]/Table1[[#This Row],[corals.mn.ssp370.2100]])^-1</f>
        <v>83.555397116869003</v>
      </c>
      <c r="CD596" s="8">
        <f>Table1[[#This Row],[corals.weights.ssp370.2100]]*Table1[[#This Row],[corals.mn.ssp370.2100]]</f>
        <v>43.560240190531353</v>
      </c>
      <c r="CE596" s="5">
        <v>0.509925871735882</v>
      </c>
      <c r="CF596" s="5">
        <v>7.557987200617422E-2</v>
      </c>
      <c r="CG596" s="12">
        <f>(Table1[[#This Row],[mangrove.sd.ssp370.2100]]/Table1[[#This Row],[mangrove.mn.ssp370.2100]])^-1</f>
        <v>6.7468475164158184</v>
      </c>
      <c r="CH596" s="17">
        <f>Table1[[#This Row],[mangrove.weights.ssp370.2100]]*Table1[[#This Row],[mangrove.mn.ssp370.2100]]</f>
        <v>3.4403921012774066</v>
      </c>
      <c r="CI596" s="9">
        <f t="shared" si="59"/>
        <v>0.52494512401780002</v>
      </c>
      <c r="CJ596" s="5"/>
      <c r="CL596" s="5"/>
      <c r="CM596" s="5"/>
      <c r="CP596" s="5"/>
      <c r="CT596" s="5"/>
    </row>
    <row r="597" spans="1:98" x14ac:dyDescent="0.25">
      <c r="A597" s="5" t="s">
        <v>640</v>
      </c>
      <c r="B597" s="5">
        <v>41.08934</v>
      </c>
      <c r="C597" s="5">
        <v>-14.821102</v>
      </c>
      <c r="E597" s="5">
        <v>0</v>
      </c>
      <c r="G597" s="5">
        <v>0</v>
      </c>
      <c r="I597" s="5">
        <v>0</v>
      </c>
      <c r="L597" s="6" t="str">
        <f>IF(Table1[[#This Row],[seagrass.mn.ssp126.2050]]="","",(Table1[[#This Row],[seagrass.sd.ssp126.2050]]/Table1[[#This Row],[seagrass.mn.ssp126.2050]])^-1)</f>
        <v/>
      </c>
      <c r="M597" s="6" t="str">
        <f>IF(Table1[[#This Row],[seagrass.weights.ssp126.2050]]="","",Table1[[#This Row],[seagrass.weights.ssp126.2050]]*Table1[[#This Row],[seagrass.mn.ssp126.2050]])</f>
        <v/>
      </c>
      <c r="P597" s="6" t="str">
        <f>IF(Table1[[#This Row],[corals.mn.ssp126.2050]]="","",(Table1[[#This Row],[corals.sd.ssp126.2050]]/Table1[[#This Row],[corals.mn.ssp126.2050]])^-1)</f>
        <v/>
      </c>
      <c r="Q597" s="6" t="str">
        <f>IF(Table1[[#This Row],[coral.weights.ssp126.2050]]="","",Table1[[#This Row],[coral.weights.ssp126.2050]]*Table1[[#This Row],[corals.mn.ssp126.2050]])</f>
        <v/>
      </c>
      <c r="T597" s="6" t="str">
        <f>IF(Table1[[#This Row],[mangrove.mn.ssp126.2050]]="","",(Table1[[#This Row],[mangrove.sd.ssp126.2050]]/Table1[[#This Row],[mangrove.mn.ssp126.2050]])^-1)</f>
        <v/>
      </c>
      <c r="U597" s="6" t="str">
        <f>IF(Table1[[#This Row],[mangrove.weights.ssp126.2050]]="","",Table1[[#This Row],[mangrove.weights.ssp126.2050]]*Table1[[#This Row],[mangrove.mn.ssp126.2050]])</f>
        <v/>
      </c>
      <c r="V597" s="7" t="e">
        <f t="shared" si="54"/>
        <v>#DIV/0!</v>
      </c>
      <c r="Y597" s="6" t="str">
        <f>IF(Table1[[#This Row],[seagrass.mn.ssp126.2100]]="", "", (Table1[[#This Row],[seagrass.sd.ssp126.2100]]/Table1[[#This Row],[seagrass.mn.ssp126.2100]])^-1)</f>
        <v/>
      </c>
      <c r="Z597" s="6" t="str">
        <f>IF(Table1[[#This Row],[seagrass.weights.ssp126.2100]]="","", Table1[[#This Row],[seagrass.weights.ssp126.2100]]*Table1[[#This Row],[seagrass.mn.ssp126.2100]])</f>
        <v/>
      </c>
      <c r="AC597" s="6" t="str">
        <f>IF(Table1[[#This Row],[corals.mn.ssp126.2100]]="","",(Table1[[#This Row],[corals.sd.ssp126.2100]]/Table1[[#This Row],[corals.mn.ssp126.2100]])^-1)</f>
        <v/>
      </c>
      <c r="AD597" s="6" t="str">
        <f>IF( Table1[[#This Row],[Coral.weights.ssp126.2100]]="","", Table1[[#This Row],[Coral.weights.ssp126.2100]]*Table1[[#This Row],[corals.mn.ssp126.2100]])</f>
        <v/>
      </c>
      <c r="AG597" s="8" t="str">
        <f>IF(Table1[[#This Row],[mangrove.mn.ssp126.2100]]="","",(Table1[[#This Row],[mangrove.sd.ssp126.2100]]/Table1[[#This Row],[mangrove.mn.ssp126.2100]])^-1)</f>
        <v/>
      </c>
      <c r="AH597" s="6" t="str">
        <f>IF(Table1[[#This Row],[mangrove.weights.ssp126.2100]]="","",Table1[[#This Row],[mangrove.weights.ssp126.2100]]*Table1[[#This Row],[mangrove.mn.ssp126.2100]])</f>
        <v/>
      </c>
      <c r="AI597" s="7" t="e">
        <f t="shared" si="55"/>
        <v>#DIV/0!</v>
      </c>
      <c r="AL597" s="6" t="str">
        <f>IF(Table1[[#This Row],[seagrass.mn.ssp245.2050]]="","",(Table1[[#This Row],[seagrass.sd.ssp245.2050]]/Table1[[#This Row],[seagrass.mn.ssp245.2050]])^-1)</f>
        <v/>
      </c>
      <c r="AM597" s="6" t="str">
        <f>IF(Table1[[#This Row],[seagrass.weights.ssp245.2050]]="","",Table1[[#This Row],[seagrass.weights.ssp245.2050]]*Table1[[#This Row],[seagrass.mn.ssp245.2050]])</f>
        <v/>
      </c>
      <c r="AS597" s="5"/>
      <c r="AT597" s="8"/>
      <c r="AU597" s="8"/>
      <c r="AV597" s="7" t="e">
        <f t="shared" si="56"/>
        <v>#DIV/0!</v>
      </c>
      <c r="AX597" s="5"/>
      <c r="AY597" s="6"/>
      <c r="AZ597" s="6"/>
      <c r="BB597" s="5"/>
      <c r="BC597" s="8"/>
      <c r="BD597" s="8"/>
      <c r="BE597" s="5"/>
      <c r="BF597" s="5"/>
      <c r="BG597" s="6"/>
      <c r="BH597" s="6"/>
      <c r="BI597" s="7" t="e">
        <f t="shared" si="57"/>
        <v>#DIV/0!</v>
      </c>
      <c r="BK597" s="5"/>
      <c r="BL597" s="6"/>
      <c r="BM597" s="6"/>
      <c r="BO597" s="5"/>
      <c r="BP597" s="6"/>
      <c r="BQ597" s="6"/>
      <c r="BR597" s="5"/>
      <c r="BS597" s="5"/>
      <c r="BT597" s="6"/>
      <c r="BU597" s="6"/>
      <c r="BV597" s="7" t="e">
        <f t="shared" si="58"/>
        <v>#DIV/0!</v>
      </c>
      <c r="BX597" s="5"/>
      <c r="BY597" s="8"/>
      <c r="BZ597" s="8"/>
      <c r="CA597" s="5"/>
      <c r="CB597" s="5"/>
      <c r="CC597" s="8"/>
      <c r="CD597" s="8"/>
      <c r="CE597" s="5"/>
      <c r="CF597" s="5"/>
      <c r="CG597" s="12"/>
      <c r="CH597" s="17"/>
      <c r="CI597" s="9" t="e">
        <f t="shared" si="59"/>
        <v>#DIV/0!</v>
      </c>
      <c r="CJ597" s="5"/>
      <c r="CL597" s="5"/>
      <c r="CM597" s="5"/>
      <c r="CP597" s="5"/>
      <c r="CT597" s="5"/>
    </row>
    <row r="598" spans="1:98" x14ac:dyDescent="0.25">
      <c r="A598" s="5" t="s">
        <v>641</v>
      </c>
      <c r="B598" s="5">
        <v>46.83934</v>
      </c>
      <c r="C598" s="5">
        <v>-14.821102</v>
      </c>
      <c r="D598" s="5">
        <v>210000</v>
      </c>
      <c r="E598" s="5">
        <v>1</v>
      </c>
      <c r="G598" s="5">
        <v>0</v>
      </c>
      <c r="I598" s="5">
        <v>0</v>
      </c>
      <c r="L598" s="6" t="str">
        <f>IF(Table1[[#This Row],[seagrass.mn.ssp126.2050]]="","",(Table1[[#This Row],[seagrass.sd.ssp126.2050]]/Table1[[#This Row],[seagrass.mn.ssp126.2050]])^-1)</f>
        <v/>
      </c>
      <c r="M598" s="6" t="str">
        <f>IF(Table1[[#This Row],[seagrass.weights.ssp126.2050]]="","",Table1[[#This Row],[seagrass.weights.ssp126.2050]]*Table1[[#This Row],[seagrass.mn.ssp126.2050]])</f>
        <v/>
      </c>
      <c r="N598" s="5">
        <v>0.2933919022981254</v>
      </c>
      <c r="O598" s="5">
        <v>5.6191993938643818E-2</v>
      </c>
      <c r="P598" s="6">
        <f>IF(Table1[[#This Row],[corals.mn.ssp126.2050]]="","",(Table1[[#This Row],[corals.sd.ssp126.2050]]/Table1[[#This Row],[corals.mn.ssp126.2050]])^-1)</f>
        <v>5.2212402823519799</v>
      </c>
      <c r="Q598" s="6">
        <f>IF(Table1[[#This Row],[coral.weights.ssp126.2050]]="","",Table1[[#This Row],[coral.weights.ssp126.2050]]*Table1[[#This Row],[corals.mn.ssp126.2050]])</f>
        <v>1.5318696187948488</v>
      </c>
      <c r="T598" s="6" t="str">
        <f>IF(Table1[[#This Row],[mangrove.mn.ssp126.2050]]="","",(Table1[[#This Row],[mangrove.sd.ssp126.2050]]/Table1[[#This Row],[mangrove.mn.ssp126.2050]])^-1)</f>
        <v/>
      </c>
      <c r="U598" s="6" t="str">
        <f>IF(Table1[[#This Row],[mangrove.weights.ssp126.2050]]="","",Table1[[#This Row],[mangrove.weights.ssp126.2050]]*Table1[[#This Row],[mangrove.mn.ssp126.2050]])</f>
        <v/>
      </c>
      <c r="V598" s="7">
        <f t="shared" si="54"/>
        <v>0.2933919022981254</v>
      </c>
      <c r="Y598" s="6" t="str">
        <f>IF(Table1[[#This Row],[seagrass.mn.ssp126.2100]]="", "", (Table1[[#This Row],[seagrass.sd.ssp126.2100]]/Table1[[#This Row],[seagrass.mn.ssp126.2100]])^-1)</f>
        <v/>
      </c>
      <c r="Z598" s="6" t="str">
        <f>IF(Table1[[#This Row],[seagrass.weights.ssp126.2100]]="","", Table1[[#This Row],[seagrass.weights.ssp126.2100]]*Table1[[#This Row],[seagrass.mn.ssp126.2100]])</f>
        <v/>
      </c>
      <c r="AA598" s="5">
        <v>0.29496526565557829</v>
      </c>
      <c r="AB598" s="5">
        <v>5.396692213999299E-2</v>
      </c>
      <c r="AC598" s="6">
        <f>IF(Table1[[#This Row],[corals.mn.ssp126.2100]]="","",(Table1[[#This Row],[corals.sd.ssp126.2100]]/Table1[[#This Row],[corals.mn.ssp126.2100]])^-1)</f>
        <v>5.4656677453352467</v>
      </c>
      <c r="AD598" s="6">
        <f>IF( Table1[[#This Row],[Coral.weights.ssp126.2100]]="","", Table1[[#This Row],[Coral.weights.ssp126.2100]]*Table1[[#This Row],[corals.mn.ssp126.2100]])</f>
        <v>1.6121821384879367</v>
      </c>
      <c r="AG598" s="8" t="str">
        <f>IF(Table1[[#This Row],[mangrove.mn.ssp126.2100]]="","",(Table1[[#This Row],[mangrove.sd.ssp126.2100]]/Table1[[#This Row],[mangrove.mn.ssp126.2100]])^-1)</f>
        <v/>
      </c>
      <c r="AH598" s="6" t="str">
        <f>IF(Table1[[#This Row],[mangrove.weights.ssp126.2100]]="","",Table1[[#This Row],[mangrove.weights.ssp126.2100]]*Table1[[#This Row],[mangrove.mn.ssp126.2100]])</f>
        <v/>
      </c>
      <c r="AI598" s="7">
        <f t="shared" si="55"/>
        <v>0.29496526565557829</v>
      </c>
      <c r="AL598" s="6" t="str">
        <f>IF(Table1[[#This Row],[seagrass.mn.ssp245.2050]]="","",(Table1[[#This Row],[seagrass.sd.ssp245.2050]]/Table1[[#This Row],[seagrass.mn.ssp245.2050]])^-1)</f>
        <v/>
      </c>
      <c r="AM598" s="6" t="str">
        <f>IF(Table1[[#This Row],[seagrass.weights.ssp245.2050]]="","",Table1[[#This Row],[seagrass.weights.ssp245.2050]]*Table1[[#This Row],[seagrass.mn.ssp245.2050]])</f>
        <v/>
      </c>
      <c r="AN598" s="5">
        <v>0.25996423401478708</v>
      </c>
      <c r="AO598" s="5">
        <v>2.7879929317923401E-2</v>
      </c>
      <c r="AP598" s="6">
        <f>(Table1[[#This Row],[corals.sd.ssp245.2050]]/Table1[[#This Row],[corals.mn.ssp245.2050]])^-1</f>
        <v>9.3244222770558363</v>
      </c>
      <c r="AQ598" s="6">
        <f>Table1[[#This Row],[coral.weights.ssp245.2050]]*Table1[[#This Row],[corals.mn.ssp245.2050]]</f>
        <v>2.4240162948852371</v>
      </c>
      <c r="AS598" s="5"/>
      <c r="AT598" s="8"/>
      <c r="AU598" s="8"/>
      <c r="AV598" s="7">
        <f t="shared" si="56"/>
        <v>0.25996423401478708</v>
      </c>
      <c r="AX598" s="5"/>
      <c r="AY598" s="6"/>
      <c r="AZ598" s="6"/>
      <c r="BA598" s="5">
        <v>0.2467344984450337</v>
      </c>
      <c r="BB598" s="5">
        <v>1.42416829728188E-2</v>
      </c>
      <c r="BC598" s="8">
        <f>(Table1[[#This Row],[corals.sd.ssp245.2100]]/Table1[[#This Row],[corals.mn.ssp245.2100]])^-1</f>
        <v>17.324813290391514</v>
      </c>
      <c r="BD598" s="8">
        <f>Table1[[#This Row],[corals.weights.ssp245.2100]]*Table1[[#This Row],[corals.mn.ssp245.2100]]</f>
        <v>4.2746291178586047</v>
      </c>
      <c r="BE598" s="5"/>
      <c r="BF598" s="5"/>
      <c r="BG598" s="6"/>
      <c r="BH598" s="6"/>
      <c r="BI598" s="7">
        <f t="shared" si="57"/>
        <v>0.24673449844503373</v>
      </c>
      <c r="BK598" s="5"/>
      <c r="BL598" s="6"/>
      <c r="BM598" s="6"/>
      <c r="BN598" s="5">
        <v>0.22719468776575411</v>
      </c>
      <c r="BO598" s="5">
        <v>2.781733975941406E-3</v>
      </c>
      <c r="BP598" s="6">
        <f>(Table1[[#This Row],[corals.sd.ssp370.2050]]/Table1[[#This Row],[corals.mn.ssp370.2050]])^-1</f>
        <v>81.673765259622257</v>
      </c>
      <c r="BQ598" s="6">
        <f>Table1[[#This Row],[corals.weights.ssp370.2050]]*Table1[[#This Row],[corals.mn.ssp370.2050]]</f>
        <v>18.555845596813374</v>
      </c>
      <c r="BR598" s="5"/>
      <c r="BS598" s="5"/>
      <c r="BT598" s="6"/>
      <c r="BU598" s="6"/>
      <c r="BV598" s="7">
        <f t="shared" si="58"/>
        <v>0.22719468776575411</v>
      </c>
      <c r="BX598" s="5"/>
      <c r="BY598" s="8"/>
      <c r="BZ598" s="8"/>
      <c r="CA598" s="5">
        <v>0.22319301793068269</v>
      </c>
      <c r="CB598" s="5">
        <v>2.877481776955914E-3</v>
      </c>
      <c r="CC598" s="8">
        <f>(Table1[[#This Row],[corals.sd.ssp370.2100]]/Table1[[#This Row],[corals.mn.ssp370.2100]])^-1</f>
        <v>77.565397535479249</v>
      </c>
      <c r="CD598" s="8">
        <f>Table1[[#This Row],[corals.weights.ssp370.2100]]*Table1[[#This Row],[corals.mn.ssp370.2100]]</f>
        <v>17.312055162936751</v>
      </c>
      <c r="CE598" s="5"/>
      <c r="CF598" s="5"/>
      <c r="CG598" s="12"/>
      <c r="CH598" s="17"/>
      <c r="CI598" s="9">
        <f t="shared" si="59"/>
        <v>0.22319301793068269</v>
      </c>
      <c r="CJ598" s="5"/>
      <c r="CL598" s="5"/>
      <c r="CM598" s="5"/>
      <c r="CP598" s="5"/>
      <c r="CT598" s="5"/>
    </row>
    <row r="599" spans="1:98" x14ac:dyDescent="0.25">
      <c r="A599" s="5" t="s">
        <v>642</v>
      </c>
      <c r="B599" s="5">
        <v>47.08934</v>
      </c>
      <c r="C599" s="5">
        <v>-14.821102</v>
      </c>
      <c r="D599" s="5">
        <v>30000</v>
      </c>
      <c r="E599" s="5">
        <v>1</v>
      </c>
      <c r="G599" s="5">
        <v>0</v>
      </c>
      <c r="I599" s="5">
        <v>0</v>
      </c>
      <c r="L599" s="6" t="str">
        <f>IF(Table1[[#This Row],[seagrass.mn.ssp126.2050]]="","",(Table1[[#This Row],[seagrass.sd.ssp126.2050]]/Table1[[#This Row],[seagrass.mn.ssp126.2050]])^-1)</f>
        <v/>
      </c>
      <c r="M599" s="6" t="str">
        <f>IF(Table1[[#This Row],[seagrass.weights.ssp126.2050]]="","",Table1[[#This Row],[seagrass.weights.ssp126.2050]]*Table1[[#This Row],[seagrass.mn.ssp126.2050]])</f>
        <v/>
      </c>
      <c r="N599" s="5">
        <v>0.21567984734894399</v>
      </c>
      <c r="O599" s="5">
        <v>9.7849554744941253E-2</v>
      </c>
      <c r="P599" s="6">
        <f>IF(Table1[[#This Row],[corals.mn.ssp126.2050]]="","",(Table1[[#This Row],[corals.sd.ssp126.2050]]/Table1[[#This Row],[corals.mn.ssp126.2050]])^-1)</f>
        <v>2.2041985567654763</v>
      </c>
      <c r="Q599" s="6">
        <f>IF(Table1[[#This Row],[coral.weights.ssp126.2050]]="","",Table1[[#This Row],[coral.weights.ssp126.2050]]*Table1[[#This Row],[corals.mn.ssp126.2050]])</f>
        <v>0.47540120824994059</v>
      </c>
      <c r="T599" s="6" t="str">
        <f>IF(Table1[[#This Row],[mangrove.mn.ssp126.2050]]="","",(Table1[[#This Row],[mangrove.sd.ssp126.2050]]/Table1[[#This Row],[mangrove.mn.ssp126.2050]])^-1)</f>
        <v/>
      </c>
      <c r="U599" s="6" t="str">
        <f>IF(Table1[[#This Row],[mangrove.weights.ssp126.2050]]="","",Table1[[#This Row],[mangrove.weights.ssp126.2050]]*Table1[[#This Row],[mangrove.mn.ssp126.2050]])</f>
        <v/>
      </c>
      <c r="V599" s="7">
        <f t="shared" si="54"/>
        <v>0.21567984734894399</v>
      </c>
      <c r="Y599" s="6" t="str">
        <f>IF(Table1[[#This Row],[seagrass.mn.ssp126.2100]]="", "", (Table1[[#This Row],[seagrass.sd.ssp126.2100]]/Table1[[#This Row],[seagrass.mn.ssp126.2100]])^-1)</f>
        <v/>
      </c>
      <c r="Z599" s="6" t="str">
        <f>IF(Table1[[#This Row],[seagrass.weights.ssp126.2100]]="","", Table1[[#This Row],[seagrass.weights.ssp126.2100]]*Table1[[#This Row],[seagrass.mn.ssp126.2100]])</f>
        <v/>
      </c>
      <c r="AA599" s="5">
        <v>0.2143932315752147</v>
      </c>
      <c r="AB599" s="5">
        <v>9.6030005268170016E-2</v>
      </c>
      <c r="AC599" s="6">
        <f>IF(Table1[[#This Row],[corals.mn.ssp126.2100]]="","",(Table1[[#This Row],[corals.sd.ssp126.2100]]/Table1[[#This Row],[corals.mn.ssp126.2100]])^-1)</f>
        <v>2.2325650298207074</v>
      </c>
      <c r="AD599" s="6">
        <f>IF( Table1[[#This Row],[Coral.weights.ssp126.2100]]="","", Table1[[#This Row],[Coral.weights.ssp126.2100]]*Table1[[#This Row],[corals.mn.ssp126.2100]])</f>
        <v>0.47864683144507703</v>
      </c>
      <c r="AG599" s="8" t="str">
        <f>IF(Table1[[#This Row],[mangrove.mn.ssp126.2100]]="","",(Table1[[#This Row],[mangrove.sd.ssp126.2100]]/Table1[[#This Row],[mangrove.mn.ssp126.2100]])^-1)</f>
        <v/>
      </c>
      <c r="AH599" s="6" t="str">
        <f>IF(Table1[[#This Row],[mangrove.weights.ssp126.2100]]="","",Table1[[#This Row],[mangrove.weights.ssp126.2100]]*Table1[[#This Row],[mangrove.mn.ssp126.2100]])</f>
        <v/>
      </c>
      <c r="AI599" s="7">
        <f t="shared" si="55"/>
        <v>0.2143932315752147</v>
      </c>
      <c r="AL599" s="6" t="str">
        <f>IF(Table1[[#This Row],[seagrass.mn.ssp245.2050]]="","",(Table1[[#This Row],[seagrass.sd.ssp245.2050]]/Table1[[#This Row],[seagrass.mn.ssp245.2050]])^-1)</f>
        <v/>
      </c>
      <c r="AM599" s="6" t="str">
        <f>IF(Table1[[#This Row],[seagrass.weights.ssp245.2050]]="","",Table1[[#This Row],[seagrass.weights.ssp245.2050]]*Table1[[#This Row],[seagrass.mn.ssp245.2050]])</f>
        <v/>
      </c>
      <c r="AN599" s="5">
        <v>0.18585873423031041</v>
      </c>
      <c r="AO599" s="5">
        <v>5.5676132127507258E-2</v>
      </c>
      <c r="AP599" s="6">
        <f>(Table1[[#This Row],[corals.sd.ssp245.2050]]/Table1[[#This Row],[corals.mn.ssp245.2050]])^-1</f>
        <v>3.3382120332041771</v>
      </c>
      <c r="AQ599" s="6">
        <f>Table1[[#This Row],[coral.weights.ssp245.2050]]*Table1[[#This Row],[corals.mn.ssp245.2050]]</f>
        <v>0.62043586308371934</v>
      </c>
      <c r="AS599" s="5"/>
      <c r="AT599" s="8"/>
      <c r="AU599" s="8"/>
      <c r="AV599" s="7">
        <f t="shared" si="56"/>
        <v>0.18585873423031041</v>
      </c>
      <c r="AX599" s="5"/>
      <c r="AY599" s="6"/>
      <c r="AZ599" s="6"/>
      <c r="BA599" s="5">
        <v>0.1533486640294596</v>
      </c>
      <c r="BB599" s="5">
        <v>2.2417668164221641E-2</v>
      </c>
      <c r="BC599" s="8">
        <f>(Table1[[#This Row],[corals.sd.ssp245.2100]]/Table1[[#This Row],[corals.mn.ssp245.2100]])^-1</f>
        <v>6.8405269855052291</v>
      </c>
      <c r="BD599" s="8">
        <f>Table1[[#This Row],[corals.weights.ssp245.2100]]*Table1[[#This Row],[corals.mn.ssp245.2100]]</f>
        <v>1.0489856744846935</v>
      </c>
      <c r="BE599" s="5"/>
      <c r="BF599" s="5"/>
      <c r="BG599" s="6"/>
      <c r="BH599" s="6"/>
      <c r="BI599" s="7">
        <f t="shared" si="57"/>
        <v>0.1533486640294596</v>
      </c>
      <c r="BK599" s="5"/>
      <c r="BL599" s="6"/>
      <c r="BM599" s="6"/>
      <c r="BN599" s="5">
        <v>0.144856810533354</v>
      </c>
      <c r="BO599" s="5">
        <v>2.4546893485377801E-2</v>
      </c>
      <c r="BP599" s="6">
        <f>(Table1[[#This Row],[corals.sd.ssp370.2050]]/Table1[[#This Row],[corals.mn.ssp370.2050]])^-1</f>
        <v>5.9012278119690764</v>
      </c>
      <c r="BQ599" s="6">
        <f>Table1[[#This Row],[corals.weights.ssp370.2050]]*Table1[[#This Row],[corals.mn.ssp370.2050]]</f>
        <v>0.85483303907256369</v>
      </c>
      <c r="BR599" s="5"/>
      <c r="BS599" s="5"/>
      <c r="BT599" s="6"/>
      <c r="BU599" s="6"/>
      <c r="BV599" s="7">
        <f t="shared" si="58"/>
        <v>0.144856810533354</v>
      </c>
      <c r="BX599" s="5"/>
      <c r="BY599" s="8"/>
      <c r="BZ599" s="8"/>
      <c r="CA599" s="5">
        <v>0.14108985108955949</v>
      </c>
      <c r="CB599" s="5">
        <v>1.9219608351054188E-2</v>
      </c>
      <c r="CC599" s="8">
        <f>(Table1[[#This Row],[corals.sd.ssp370.2100]]/Table1[[#This Row],[corals.mn.ssp370.2100]])^-1</f>
        <v>7.3409326825237189</v>
      </c>
      <c r="CD599" s="8">
        <f>Table1[[#This Row],[corals.weights.ssp370.2100]]*Table1[[#This Row],[corals.mn.ssp370.2100]]</f>
        <v>1.035731099035752</v>
      </c>
      <c r="CE599" s="5"/>
      <c r="CF599" s="5"/>
      <c r="CG599" s="12"/>
      <c r="CH599" s="17"/>
      <c r="CI599" s="9">
        <f t="shared" si="59"/>
        <v>0.14108985108955949</v>
      </c>
      <c r="CJ599" s="5"/>
      <c r="CL599" s="5"/>
      <c r="CM599" s="5"/>
      <c r="CP599" s="5"/>
      <c r="CT599" s="5"/>
    </row>
    <row r="600" spans="1:98" x14ac:dyDescent="0.25">
      <c r="A600" s="5" t="s">
        <v>643</v>
      </c>
      <c r="B600" s="5">
        <v>47.33934</v>
      </c>
      <c r="C600" s="5">
        <v>-14.821102</v>
      </c>
      <c r="D600" s="5">
        <v>3190000</v>
      </c>
      <c r="E600" s="5">
        <v>1</v>
      </c>
      <c r="F600" s="5">
        <v>8140000</v>
      </c>
      <c r="G600" s="5">
        <v>1</v>
      </c>
      <c r="H600" s="5">
        <v>16210000</v>
      </c>
      <c r="I600" s="5">
        <v>1</v>
      </c>
      <c r="J600" s="5">
        <v>0.54621561183876666</v>
      </c>
      <c r="K600" s="5">
        <v>3.8987391292891443E-2</v>
      </c>
      <c r="L600" s="6">
        <f>IF(Table1[[#This Row],[seagrass.mn.ssp126.2050]]="","",(Table1[[#This Row],[seagrass.sd.ssp126.2050]]/Table1[[#This Row],[seagrass.mn.ssp126.2050]])^-1)</f>
        <v>14.01005796297938</v>
      </c>
      <c r="M600" s="6">
        <f>IF(Table1[[#This Row],[seagrass.weights.ssp126.2050]]="","",Table1[[#This Row],[seagrass.weights.ssp126.2050]]*Table1[[#This Row],[seagrass.mn.ssp126.2050]])</f>
        <v>7.6525123821453667</v>
      </c>
      <c r="N600" s="5">
        <v>0.47437296404911539</v>
      </c>
      <c r="O600" s="5">
        <v>5.1296387327029007E-2</v>
      </c>
      <c r="P600" s="6">
        <f>IF(Table1[[#This Row],[corals.mn.ssp126.2050]]="","",(Table1[[#This Row],[corals.sd.ssp126.2050]]/Table1[[#This Row],[corals.mn.ssp126.2050]])^-1)</f>
        <v>9.2476875812881971</v>
      </c>
      <c r="Q600" s="6">
        <f>IF(Table1[[#This Row],[coral.weights.ssp126.2050]]="","",Table1[[#This Row],[coral.weights.ssp126.2050]]*Table1[[#This Row],[corals.mn.ssp126.2050]])</f>
        <v>4.3868529685358766</v>
      </c>
      <c r="R600" s="5">
        <v>0.6358559016373222</v>
      </c>
      <c r="S600" s="5">
        <v>0.2107521528417047</v>
      </c>
      <c r="T600" s="6">
        <f>IF(Table1[[#This Row],[mangrove.mn.ssp126.2050]]="","",(Table1[[#This Row],[mangrove.sd.ssp126.2050]]/Table1[[#This Row],[mangrove.mn.ssp126.2050]])^-1)</f>
        <v>3.0170790336595594</v>
      </c>
      <c r="U600" s="6">
        <f>IF(Table1[[#This Row],[mangrove.weights.ssp126.2050]]="","",Table1[[#This Row],[mangrove.weights.ssp126.2050]]*Table1[[#This Row],[mangrove.mn.ssp126.2050]])</f>
        <v>1.91842750925866</v>
      </c>
      <c r="V600" s="7">
        <f t="shared" si="54"/>
        <v>0.53122306558291998</v>
      </c>
      <c r="W600" s="5">
        <v>0.54549463881153126</v>
      </c>
      <c r="X600" s="5">
        <v>3.7967781459669961E-2</v>
      </c>
      <c r="Y600" s="6">
        <f>IF(Table1[[#This Row],[seagrass.mn.ssp126.2100]]="", "", (Table1[[#This Row],[seagrass.sd.ssp126.2100]]/Table1[[#This Row],[seagrass.mn.ssp126.2100]])^-1)</f>
        <v>14.367303483111469</v>
      </c>
      <c r="Z600" s="6">
        <f>IF(Table1[[#This Row],[seagrass.weights.ssp126.2100]]="","", Table1[[#This Row],[seagrass.weights.ssp126.2100]]*Table1[[#This Row],[seagrass.mn.ssp126.2100]])</f>
        <v>7.8372870242155459</v>
      </c>
      <c r="AA600" s="5">
        <v>0.46861586359492691</v>
      </c>
      <c r="AB600" s="5">
        <v>4.8809252410699687E-2</v>
      </c>
      <c r="AC600" s="6">
        <f>IF(Table1[[#This Row],[corals.mn.ssp126.2100]]="","",(Table1[[#This Row],[corals.sd.ssp126.2100]]/Table1[[#This Row],[corals.mn.ssp126.2100]])^-1)</f>
        <v>9.6009637609651151</v>
      </c>
      <c r="AD600" s="6">
        <f>IF( Table1[[#This Row],[Coral.weights.ssp126.2100]]="","", Table1[[#This Row],[Coral.weights.ssp126.2100]]*Table1[[#This Row],[corals.mn.ssp126.2100]])</f>
        <v>4.4991639241882648</v>
      </c>
      <c r="AE600" s="5">
        <v>0.61316442539119675</v>
      </c>
      <c r="AF600" s="5">
        <v>0.22572341920767111</v>
      </c>
      <c r="AG600" s="8">
        <f>IF(Table1[[#This Row],[mangrove.mn.ssp126.2100]]="","",(Table1[[#This Row],[mangrove.sd.ssp126.2100]]/Table1[[#This Row],[mangrove.mn.ssp126.2100]])^-1)</f>
        <v>2.7164413313581357</v>
      </c>
      <c r="AH600" s="6">
        <f>IF(Table1[[#This Row],[mangrove.weights.ssp126.2100]]="","",Table1[[#This Row],[mangrove.weights.ssp126.2100]]*Table1[[#This Row],[mangrove.mn.ssp126.2100]])</f>
        <v>1.6656251880511088</v>
      </c>
      <c r="AI600" s="7">
        <f t="shared" si="55"/>
        <v>0.52472284255503854</v>
      </c>
      <c r="AJ600" s="5">
        <v>0.50399786458425022</v>
      </c>
      <c r="AK600" s="5">
        <v>1.693961051533904E-2</v>
      </c>
      <c r="AL600" s="6">
        <f>IF(Table1[[#This Row],[seagrass.mn.ssp245.2050]]="","",(Table1[[#This Row],[seagrass.sd.ssp245.2050]]/Table1[[#This Row],[seagrass.mn.ssp245.2050]])^-1)</f>
        <v>29.752624130753979</v>
      </c>
      <c r="AM600" s="6">
        <f>IF(Table1[[#This Row],[seagrass.weights.ssp245.2050]]="","",Table1[[#This Row],[seagrass.weights.ssp245.2050]]*Table1[[#This Row],[seagrass.mn.ssp245.2050]])</f>
        <v>14.995259027677839</v>
      </c>
      <c r="AN600" s="5">
        <v>0.44663675665110519</v>
      </c>
      <c r="AO600" s="5">
        <v>4.0844637067253921E-2</v>
      </c>
      <c r="AP600" s="6">
        <f>(Table1[[#This Row],[corals.sd.ssp245.2050]]/Table1[[#This Row],[corals.mn.ssp245.2050]])^-1</f>
        <v>10.935015921813248</v>
      </c>
      <c r="AQ600" s="6">
        <f>Table1[[#This Row],[coral.weights.ssp245.2050]]*Table1[[#This Row],[corals.mn.ssp245.2050]]</f>
        <v>4.8839800452468642</v>
      </c>
      <c r="AR600" s="5">
        <v>0.5835066450413251</v>
      </c>
      <c r="AS600" s="5">
        <v>0.19579220105832201</v>
      </c>
      <c r="AT600" s="8">
        <f>(Table1[[#This Row],[mangrove.sd.ssp245.2050]]/Table1[[#This Row],[mangrove.mn.ssp245.2050]])^-1</f>
        <v>2.9802343601393595</v>
      </c>
      <c r="AU600" s="8">
        <f>Table1[[#This Row],[mangrove.mn.ssp245.2050]]*Table1[[#This Row],[mangrove.weights.ssp245.2050]]</f>
        <v>1.7389865529217978</v>
      </c>
      <c r="AV600" s="7">
        <f t="shared" si="56"/>
        <v>0.49506017676820963</v>
      </c>
      <c r="AW600" s="5">
        <v>0.48595604277607479</v>
      </c>
      <c r="AX600" s="5">
        <v>2.550267807485573E-2</v>
      </c>
      <c r="AY600" s="6">
        <f>(Table1[[#This Row],[seagrass.sd.ssp245.2100]]/Table1[[#This Row],[seagrass.mn.ssp245.2100]])^-1</f>
        <v>19.055098501800142</v>
      </c>
      <c r="AZ600" s="6">
        <f>Table1[[#This Row],[seagrass.weights.ssp245.2100]]*Table1[[#This Row],[seagrass.mn.ssp245.2100]]</f>
        <v>9.2599402626431093</v>
      </c>
      <c r="BA600" s="5">
        <v>0.41910293033207102</v>
      </c>
      <c r="BB600" s="5">
        <v>3.4340832430247478E-2</v>
      </c>
      <c r="BC600" s="8">
        <f>(Table1[[#This Row],[corals.sd.ssp245.2100]]/Table1[[#This Row],[corals.mn.ssp245.2100]])^-1</f>
        <v>12.204215817521192</v>
      </c>
      <c r="BD600" s="8">
        <f>Table1[[#This Row],[corals.weights.ssp245.2100]]*Table1[[#This Row],[corals.mn.ssp245.2100]]</f>
        <v>5.114822611528143</v>
      </c>
      <c r="BE600" s="5">
        <v>0.58068485078580157</v>
      </c>
      <c r="BF600" s="5">
        <v>0.1863709147845691</v>
      </c>
      <c r="BG600" s="6">
        <f>(Table1[[#This Row],[mangrove.sd.ssp245.2100]]/Table1[[#This Row],[mangrove.mn.ssp245.2100]])^-1</f>
        <v>3.1157482456800194</v>
      </c>
      <c r="BH600" s="6">
        <f>Table1[[#This Row],[mangrove.weights.ssp245.2100]]*Table1[[#This Row],[mangrove.mn.ssp245.2100]]</f>
        <v>1.8092678051288251</v>
      </c>
      <c r="BI600" s="7">
        <f t="shared" si="57"/>
        <v>0.47080730831244205</v>
      </c>
      <c r="BJ600" s="5">
        <v>0.39306273762869948</v>
      </c>
      <c r="BK600" s="5">
        <v>2.2371702575639751E-3</v>
      </c>
      <c r="BL600" s="6">
        <f>(Table1[[#This Row],[seagrass.sd.ssp370.2050]]/Table1[[#This Row],[seagrass.mn.ssp370.2050]])^-1</f>
        <v>175.69638980302744</v>
      </c>
      <c r="BM600" s="6">
        <f>Table1[[#This Row],[seagrass.mn.ssp370.2050]]*Table1[[#This Row],[seagrass.weights.ssp370.2050]]</f>
        <v>69.059703967457082</v>
      </c>
      <c r="BN600" s="5">
        <v>0.35320198167363631</v>
      </c>
      <c r="BO600" s="5">
        <v>4.9322438676975789E-3</v>
      </c>
      <c r="BP600" s="6">
        <f>(Table1[[#This Row],[corals.sd.ssp370.2050]]/Table1[[#This Row],[corals.mn.ssp370.2050]])^-1</f>
        <v>71.610810646821193</v>
      </c>
      <c r="BQ600" s="6">
        <f>Table1[[#This Row],[corals.weights.ssp370.2050]]*Table1[[#This Row],[corals.mn.ssp370.2050]]</f>
        <v>25.293080229712778</v>
      </c>
      <c r="BR600" s="5">
        <v>0.56184750234313041</v>
      </c>
      <c r="BS600" s="5">
        <v>0.20194504598294041</v>
      </c>
      <c r="BT600" s="6">
        <f>(Table1[[#This Row],[mangrove.sd.ssp370.2050]]/Table1[[#This Row],[mangrove.mn.ssp370.2050]])^-1</f>
        <v>2.7821801698992572</v>
      </c>
      <c r="BU600" s="6">
        <f>Table1[[#This Row],[mangrove.weights.ssp370.2050]]*Table1[[#This Row],[mangrove.mn.ssp370.2050]]</f>
        <v>1.5631609795264838</v>
      </c>
      <c r="BV600" s="7">
        <f t="shared" si="58"/>
        <v>0.38352666130407659</v>
      </c>
      <c r="BW600" s="5">
        <v>0.39227381134428069</v>
      </c>
      <c r="BX600" s="5">
        <v>1.121460006426388E-3</v>
      </c>
      <c r="BY600" s="8">
        <f>(Table1[[#This Row],[seagrass.sd.ssp370.2100]]/Table1[[#This Row],[seagrass.mn.ssp370.2100]])^-1</f>
        <v>349.78849811531762</v>
      </c>
      <c r="BZ600" s="8">
        <f>Table1[[#This Row],[seagrass.imp.ssp370.2100]]*Table1[[#This Row],[seagrass.mn.ssp370.2100]]</f>
        <v>137.21286732008738</v>
      </c>
      <c r="CA600" s="5">
        <v>0.35581472648108581</v>
      </c>
      <c r="CB600" s="5">
        <v>3.656126242663761E-3</v>
      </c>
      <c r="CC600" s="8">
        <f>(Table1[[#This Row],[corals.sd.ssp370.2100]]/Table1[[#This Row],[corals.mn.ssp370.2100]])^-1</f>
        <v>97.320142376114518</v>
      </c>
      <c r="CD600" s="8">
        <f>Table1[[#This Row],[corals.weights.ssp370.2100]]*Table1[[#This Row],[corals.mn.ssp370.2100]]</f>
        <v>34.627939840657518</v>
      </c>
      <c r="CE600" s="5">
        <v>0.5566266802705343</v>
      </c>
      <c r="CF600" s="5">
        <v>0.21213817980488989</v>
      </c>
      <c r="CG600" s="12">
        <f>(Table1[[#This Row],[mangrove.sd.ssp370.2100]]/Table1[[#This Row],[mangrove.mn.ssp370.2100]])^-1</f>
        <v>2.6238873209079161</v>
      </c>
      <c r="CH600" s="17">
        <f>Table1[[#This Row],[mangrove.weights.ssp370.2100]]*Table1[[#This Row],[mangrove.mn.ssp370.2100]]</f>
        <v>1.4605256888409195</v>
      </c>
      <c r="CI600" s="9">
        <f t="shared" si="59"/>
        <v>0.38534311425634593</v>
      </c>
      <c r="CJ600" s="5"/>
      <c r="CL600" s="5"/>
      <c r="CM600" s="5"/>
      <c r="CP600" s="5"/>
      <c r="CT600" s="5"/>
    </row>
    <row r="601" spans="1:98" x14ac:dyDescent="0.25">
      <c r="A601" s="5" t="s">
        <v>644</v>
      </c>
      <c r="B601" s="5">
        <v>47.58934</v>
      </c>
      <c r="C601" s="5">
        <v>-14.821102</v>
      </c>
      <c r="D601" s="5">
        <v>2080000</v>
      </c>
      <c r="E601" s="5">
        <v>1</v>
      </c>
      <c r="F601" s="5">
        <v>17250000</v>
      </c>
      <c r="G601" s="5">
        <v>1</v>
      </c>
      <c r="H601" s="5">
        <v>5540000</v>
      </c>
      <c r="I601" s="5">
        <v>1</v>
      </c>
      <c r="J601" s="5">
        <v>0.59394674425735983</v>
      </c>
      <c r="K601" s="5">
        <v>1.6134196641424361E-2</v>
      </c>
      <c r="L601" s="6">
        <f>IF(Table1[[#This Row],[seagrass.mn.ssp126.2050]]="","",(Table1[[#This Row],[seagrass.sd.ssp126.2050]]/Table1[[#This Row],[seagrass.mn.ssp126.2050]])^-1)</f>
        <v>36.812910952901646</v>
      </c>
      <c r="M601" s="6">
        <f>IF(Table1[[#This Row],[seagrass.weights.ssp126.2050]]="","",Table1[[#This Row],[seagrass.weights.ssp126.2050]]*Table1[[#This Row],[seagrass.mn.ssp126.2050]])</f>
        <v>21.864908607112035</v>
      </c>
      <c r="N601" s="5">
        <v>0.44208765373531128</v>
      </c>
      <c r="O601" s="5">
        <v>6.6846139994504297E-2</v>
      </c>
      <c r="P601" s="6">
        <f>IF(Table1[[#This Row],[corals.mn.ssp126.2050]]="","",(Table1[[#This Row],[corals.sd.ssp126.2050]]/Table1[[#This Row],[corals.mn.ssp126.2050]])^-1)</f>
        <v>6.6135105747565559</v>
      </c>
      <c r="Q601" s="6">
        <f>IF(Table1[[#This Row],[coral.weights.ssp126.2050]]="","",Table1[[#This Row],[coral.weights.ssp126.2050]]*Table1[[#This Row],[corals.mn.ssp126.2050]])</f>
        <v>2.923751372947796</v>
      </c>
      <c r="R601" s="5">
        <v>0.60226131231644386</v>
      </c>
      <c r="S601" s="5">
        <v>9.9083258754383313E-2</v>
      </c>
      <c r="T601" s="6">
        <f>IF(Table1[[#This Row],[mangrove.mn.ssp126.2050]]="","",(Table1[[#This Row],[mangrove.sd.ssp126.2050]]/Table1[[#This Row],[mangrove.mn.ssp126.2050]])^-1)</f>
        <v>6.0783357338840105</v>
      </c>
      <c r="U601" s="6">
        <f>IF(Table1[[#This Row],[mangrove.weights.ssp126.2050]]="","",Table1[[#This Row],[mangrove.weights.ssp126.2050]]*Table1[[#This Row],[mangrove.mn.ssp126.2050]])</f>
        <v>3.6607464557889191</v>
      </c>
      <c r="V601" s="7">
        <f t="shared" si="54"/>
        <v>0.57468025316325877</v>
      </c>
      <c r="W601" s="5">
        <v>0.59399971898600912</v>
      </c>
      <c r="X601" s="5">
        <v>1.8290699563980831E-2</v>
      </c>
      <c r="Y601" s="6">
        <f>IF(Table1[[#This Row],[seagrass.mn.ssp126.2100]]="", "", (Table1[[#This Row],[seagrass.sd.ssp126.2100]]/Table1[[#This Row],[seagrass.mn.ssp126.2100]])^-1)</f>
        <v>32.475505756802754</v>
      </c>
      <c r="Z601" s="6">
        <f>IF(Table1[[#This Row],[seagrass.weights.ssp126.2100]]="","", Table1[[#This Row],[seagrass.weights.ssp126.2100]]*Table1[[#This Row],[seagrass.mn.ssp126.2100]])</f>
        <v>19.290441293469357</v>
      </c>
      <c r="AA601" s="5">
        <v>0.44042616478174418</v>
      </c>
      <c r="AB601" s="5">
        <v>6.0319165309275703E-2</v>
      </c>
      <c r="AC601" s="6">
        <f>IF(Table1[[#This Row],[corals.mn.ssp126.2100]]="","",(Table1[[#This Row],[corals.sd.ssp126.2100]]/Table1[[#This Row],[corals.mn.ssp126.2100]])^-1)</f>
        <v>7.3015958116054485</v>
      </c>
      <c r="AD601" s="6">
        <f>IF( Table1[[#This Row],[Coral.weights.ssp126.2100]]="","", Table1[[#This Row],[Coral.weights.ssp126.2100]]*Table1[[#This Row],[corals.mn.ssp126.2100]])</f>
        <v>3.2158138400918346</v>
      </c>
      <c r="AE601" s="5">
        <v>0.58564077360798417</v>
      </c>
      <c r="AF601" s="5">
        <v>0.1078574679421548</v>
      </c>
      <c r="AG601" s="8">
        <f>IF(Table1[[#This Row],[mangrove.mn.ssp126.2100]]="","",(Table1[[#This Row],[mangrove.sd.ssp126.2100]]/Table1[[#This Row],[mangrove.mn.ssp126.2100]])^-1)</f>
        <v>5.4297656414674043</v>
      </c>
      <c r="AH601" s="6">
        <f>IF(Table1[[#This Row],[mangrove.weights.ssp126.2100]]="","",Table1[[#This Row],[mangrove.weights.ssp126.2100]]*Table1[[#This Row],[mangrove.mn.ssp126.2100]])</f>
        <v>3.1798921507790232</v>
      </c>
      <c r="AI601" s="7">
        <f t="shared" si="55"/>
        <v>0.5681912698150644</v>
      </c>
      <c r="AJ601" s="5">
        <v>0.54710766967838365</v>
      </c>
      <c r="AK601" s="5">
        <v>1.167276093569912E-2</v>
      </c>
      <c r="AL601" s="6">
        <f>IF(Table1[[#This Row],[seagrass.mn.ssp245.2050]]="","",(Table1[[#This Row],[seagrass.sd.ssp245.2050]]/Table1[[#This Row],[seagrass.mn.ssp245.2050]])^-1)</f>
        <v>46.870459584685705</v>
      </c>
      <c r="AM601" s="6">
        <f>IF(Table1[[#This Row],[seagrass.weights.ssp245.2050]]="","",Table1[[#This Row],[seagrass.weights.ssp245.2050]]*Table1[[#This Row],[seagrass.mn.ssp245.2050]])</f>
        <v>25.643187920132256</v>
      </c>
      <c r="AN601" s="5">
        <v>0.4157826434595191</v>
      </c>
      <c r="AO601" s="5">
        <v>4.4596450020128311E-2</v>
      </c>
      <c r="AP601" s="6">
        <f>(Table1[[#This Row],[corals.sd.ssp245.2050]]/Table1[[#This Row],[corals.mn.ssp245.2050]])^-1</f>
        <v>9.3232228859440234</v>
      </c>
      <c r="AQ601" s="6">
        <f>Table1[[#This Row],[coral.weights.ssp245.2050]]*Table1[[#This Row],[corals.mn.ssp245.2050]]</f>
        <v>3.8764342570800925</v>
      </c>
      <c r="AR601" s="5">
        <v>0.57345220895514226</v>
      </c>
      <c r="AS601" s="5">
        <v>0.1059113641750149</v>
      </c>
      <c r="AT601" s="8">
        <f>(Table1[[#This Row],[mangrove.sd.ssp245.2050]]/Table1[[#This Row],[mangrove.mn.ssp245.2050]])^-1</f>
        <v>5.4144539957726554</v>
      </c>
      <c r="AU601" s="8">
        <f>Table1[[#This Row],[mangrove.mn.ssp245.2050]]*Table1[[#This Row],[mangrove.weights.ssp245.2050]]</f>
        <v>3.1049306041618259</v>
      </c>
      <c r="AV601" s="7">
        <f t="shared" si="56"/>
        <v>0.52954941753782436</v>
      </c>
      <c r="AW601" s="5">
        <v>0.53484402167830059</v>
      </c>
      <c r="AX601" s="5">
        <v>1.5331690853370029E-2</v>
      </c>
      <c r="AY601" s="6">
        <f>(Table1[[#This Row],[seagrass.sd.ssp245.2100]]/Table1[[#This Row],[seagrass.mn.ssp245.2100]])^-1</f>
        <v>34.884868654962318</v>
      </c>
      <c r="AZ601" s="6">
        <f>Table1[[#This Row],[seagrass.weights.ssp245.2100]]*Table1[[#This Row],[seagrass.mn.ssp245.2100]]</f>
        <v>18.657963447139334</v>
      </c>
      <c r="BA601" s="5">
        <v>0.39180115540612948</v>
      </c>
      <c r="BB601" s="5">
        <v>3.078007043641362E-2</v>
      </c>
      <c r="BC601" s="8">
        <f>(Table1[[#This Row],[corals.sd.ssp245.2100]]/Table1[[#This Row],[corals.mn.ssp245.2100]])^-1</f>
        <v>12.729053242926259</v>
      </c>
      <c r="BD601" s="8">
        <f>Table1[[#This Row],[corals.weights.ssp245.2100]]*Table1[[#This Row],[corals.mn.ssp245.2100]]</f>
        <v>4.9872577678046479</v>
      </c>
      <c r="BE601" s="5">
        <v>0.54898468474583972</v>
      </c>
      <c r="BF601" s="5">
        <v>0.1163244624150087</v>
      </c>
      <c r="BG601" s="6">
        <f>(Table1[[#This Row],[mangrove.sd.ssp245.2100]]/Table1[[#This Row],[mangrove.mn.ssp245.2100]])^-1</f>
        <v>4.7194259345659981</v>
      </c>
      <c r="BH601" s="6">
        <f>Table1[[#This Row],[mangrove.weights.ssp245.2100]]*Table1[[#This Row],[mangrove.mn.ssp245.2100]]</f>
        <v>2.5908925588690543</v>
      </c>
      <c r="BI601" s="7">
        <f t="shared" si="57"/>
        <v>0.50132687589198499</v>
      </c>
      <c r="BJ601" s="5">
        <v>0.42401461703134252</v>
      </c>
      <c r="BK601" s="5">
        <v>7.1854187489038719E-3</v>
      </c>
      <c r="BL601" s="6">
        <f>(Table1[[#This Row],[seagrass.sd.ssp370.2050]]/Table1[[#This Row],[seagrass.mn.ssp370.2050]])^-1</f>
        <v>59.010425397409932</v>
      </c>
      <c r="BM601" s="6">
        <f>Table1[[#This Row],[seagrass.mn.ssp370.2050]]*Table1[[#This Row],[seagrass.weights.ssp370.2050]]</f>
        <v>25.021282925739381</v>
      </c>
      <c r="BN601" s="5">
        <v>0.32625701842849719</v>
      </c>
      <c r="BO601" s="5">
        <v>4.2249250785260624E-3</v>
      </c>
      <c r="BP601" s="6">
        <f>(Table1[[#This Row],[corals.sd.ssp370.2050]]/Table1[[#This Row],[corals.mn.ssp370.2050]])^-1</f>
        <v>77.221965446619834</v>
      </c>
      <c r="BQ601" s="6">
        <f>Table1[[#This Row],[corals.weights.ssp370.2050]]*Table1[[#This Row],[corals.mn.ssp370.2050]]</f>
        <v>25.194208203802621</v>
      </c>
      <c r="BR601" s="5">
        <v>0.57393458856410084</v>
      </c>
      <c r="BS601" s="5">
        <v>0.1046103408367034</v>
      </c>
      <c r="BT601" s="6">
        <f>(Table1[[#This Row],[mangrove.sd.ssp370.2050]]/Table1[[#This Row],[mangrove.mn.ssp370.2050]])^-1</f>
        <v>5.4864039632564818</v>
      </c>
      <c r="BU601" s="6">
        <f>Table1[[#This Row],[mangrove.weights.ssp370.2050]]*Table1[[#This Row],[mangrove.mn.ssp370.2050]]</f>
        <v>3.1488370013480611</v>
      </c>
      <c r="BV601" s="7">
        <f t="shared" si="58"/>
        <v>0.37655081814276348</v>
      </c>
      <c r="BW601" s="5">
        <v>0.42693249594013788</v>
      </c>
      <c r="BX601" s="5">
        <v>3.058914822722835E-3</v>
      </c>
      <c r="BY601" s="8">
        <f>(Table1[[#This Row],[seagrass.sd.ssp370.2100]]/Table1[[#This Row],[seagrass.mn.ssp370.2100]])^-1</f>
        <v>139.56991962270857</v>
      </c>
      <c r="BZ601" s="8">
        <f>Table1[[#This Row],[seagrass.imp.ssp370.2100]]*Table1[[#This Row],[seagrass.mn.ssp370.2100]]</f>
        <v>59.586934142687397</v>
      </c>
      <c r="CA601" s="5">
        <v>0.32528251863513308</v>
      </c>
      <c r="CB601" s="5">
        <f>NonZeroMin!$C$20</f>
        <v>8.8537505761509139E-4</v>
      </c>
      <c r="CC601" s="8">
        <f>(Table1[[#This Row],[corals.sd.ssp370.2100]]/Table1[[#This Row],[corals.mn.ssp370.2100]])^-1</f>
        <v>367.39516867725746</v>
      </c>
      <c r="CD601" s="8">
        <f>Table1[[#This Row],[corals.weights.ssp370.2100]]*Table1[[#This Row],[corals.mn.ssp370.2100]]</f>
        <v>119.50722580171787</v>
      </c>
      <c r="CE601" s="5">
        <v>0.56024801233658217</v>
      </c>
      <c r="CF601" s="5">
        <v>0.1096957368276426</v>
      </c>
      <c r="CG601" s="12">
        <f>(Table1[[#This Row],[mangrove.sd.ssp370.2100]]/Table1[[#This Row],[mangrove.mn.ssp370.2100]])^-1</f>
        <v>5.1072906617771432</v>
      </c>
      <c r="CH601" s="17">
        <f>Table1[[#This Row],[mangrove.weights.ssp370.2100]]*Table1[[#This Row],[mangrove.mn.ssp370.2100]]</f>
        <v>2.8613494416858316</v>
      </c>
      <c r="CI601" s="9">
        <f t="shared" si="59"/>
        <v>0.35533162275812757</v>
      </c>
      <c r="CJ601" s="5"/>
      <c r="CL601" s="5"/>
      <c r="CM601" s="5"/>
      <c r="CP601" s="5"/>
      <c r="CT601" s="5"/>
    </row>
    <row r="602" spans="1:98" x14ac:dyDescent="0.25">
      <c r="A602" s="5" t="s">
        <v>645</v>
      </c>
      <c r="B602" s="5">
        <v>47.83934</v>
      </c>
      <c r="C602" s="5">
        <v>-14.821102</v>
      </c>
      <c r="E602" s="5">
        <v>0</v>
      </c>
      <c r="G602" s="5">
        <v>0</v>
      </c>
      <c r="H602" s="5">
        <v>80490000</v>
      </c>
      <c r="I602" s="5">
        <v>1</v>
      </c>
      <c r="L602" s="6" t="str">
        <f>IF(Table1[[#This Row],[seagrass.mn.ssp126.2050]]="","",(Table1[[#This Row],[seagrass.sd.ssp126.2050]]/Table1[[#This Row],[seagrass.mn.ssp126.2050]])^-1)</f>
        <v/>
      </c>
      <c r="M602" s="6" t="str">
        <f>IF(Table1[[#This Row],[seagrass.weights.ssp126.2050]]="","",Table1[[#This Row],[seagrass.weights.ssp126.2050]]*Table1[[#This Row],[seagrass.mn.ssp126.2050]])</f>
        <v/>
      </c>
      <c r="P602" s="6" t="str">
        <f>IF(Table1[[#This Row],[corals.mn.ssp126.2050]]="","",(Table1[[#This Row],[corals.sd.ssp126.2050]]/Table1[[#This Row],[corals.mn.ssp126.2050]])^-1)</f>
        <v/>
      </c>
      <c r="Q602" s="6" t="str">
        <f>IF(Table1[[#This Row],[coral.weights.ssp126.2050]]="","",Table1[[#This Row],[coral.weights.ssp126.2050]]*Table1[[#This Row],[corals.mn.ssp126.2050]])</f>
        <v/>
      </c>
      <c r="R602" s="5">
        <v>0.65114304096663056</v>
      </c>
      <c r="S602" s="5">
        <v>0.26892376721123151</v>
      </c>
      <c r="T602" s="6">
        <f>IF(Table1[[#This Row],[mangrove.mn.ssp126.2050]]="","",(Table1[[#This Row],[mangrove.sd.ssp126.2050]]/Table1[[#This Row],[mangrove.mn.ssp126.2050]])^-1)</f>
        <v>2.4212922781762809</v>
      </c>
      <c r="U602" s="6">
        <f>IF(Table1[[#This Row],[mangrove.weights.ssp126.2050]]="","",Table1[[#This Row],[mangrove.weights.ssp126.2050]]*Table1[[#This Row],[mangrove.mn.ssp126.2050]])</f>
        <v>1.5766076170807244</v>
      </c>
      <c r="V602" s="7">
        <f t="shared" si="54"/>
        <v>0.65114304096663056</v>
      </c>
      <c r="Y602" s="6" t="str">
        <f>IF(Table1[[#This Row],[seagrass.mn.ssp126.2100]]="", "", (Table1[[#This Row],[seagrass.sd.ssp126.2100]]/Table1[[#This Row],[seagrass.mn.ssp126.2100]])^-1)</f>
        <v/>
      </c>
      <c r="Z602" s="6" t="str">
        <f>IF(Table1[[#This Row],[seagrass.weights.ssp126.2100]]="","", Table1[[#This Row],[seagrass.weights.ssp126.2100]]*Table1[[#This Row],[seagrass.mn.ssp126.2100]])</f>
        <v/>
      </c>
      <c r="AC602" s="6" t="str">
        <f>IF(Table1[[#This Row],[corals.mn.ssp126.2100]]="","",(Table1[[#This Row],[corals.sd.ssp126.2100]]/Table1[[#This Row],[corals.mn.ssp126.2100]])^-1)</f>
        <v/>
      </c>
      <c r="AD602" s="6" t="str">
        <f>IF( Table1[[#This Row],[Coral.weights.ssp126.2100]]="","", Table1[[#This Row],[Coral.weights.ssp126.2100]]*Table1[[#This Row],[corals.mn.ssp126.2100]])</f>
        <v/>
      </c>
      <c r="AE602" s="5">
        <v>0.63358391802021552</v>
      </c>
      <c r="AF602" s="5">
        <v>0.2414821806421612</v>
      </c>
      <c r="AG602" s="8">
        <f>IF(Table1[[#This Row],[mangrove.mn.ssp126.2100]]="","",(Table1[[#This Row],[mangrove.sd.ssp126.2100]]/Table1[[#This Row],[mangrove.mn.ssp126.2100]])^-1)</f>
        <v>2.6237294873491628</v>
      </c>
      <c r="AH602" s="6">
        <f>IF(Table1[[#This Row],[mangrove.weights.ssp126.2100]]="","",Table1[[#This Row],[mangrove.weights.ssp126.2100]]*Table1[[#This Row],[mangrove.mn.ssp126.2100]])</f>
        <v>1.662352808419854</v>
      </c>
      <c r="AI602" s="7">
        <f t="shared" si="55"/>
        <v>0.63358391802021552</v>
      </c>
      <c r="AL602" s="6" t="str">
        <f>IF(Table1[[#This Row],[seagrass.mn.ssp245.2050]]="","",(Table1[[#This Row],[seagrass.sd.ssp245.2050]]/Table1[[#This Row],[seagrass.mn.ssp245.2050]])^-1)</f>
        <v/>
      </c>
      <c r="AM602" s="6" t="str">
        <f>IF(Table1[[#This Row],[seagrass.weights.ssp245.2050]]="","",Table1[[#This Row],[seagrass.weights.ssp245.2050]]*Table1[[#This Row],[seagrass.mn.ssp245.2050]])</f>
        <v/>
      </c>
      <c r="AR602" s="5">
        <v>0.64210884066664364</v>
      </c>
      <c r="AS602" s="5">
        <v>0.25250981276234558</v>
      </c>
      <c r="AT602" s="8">
        <f>(Table1[[#This Row],[mangrove.sd.ssp245.2050]]/Table1[[#This Row],[mangrove.mn.ssp245.2050]])^-1</f>
        <v>2.5429064860579365</v>
      </c>
      <c r="AU602" s="8">
        <f>Table1[[#This Row],[mangrove.mn.ssp245.2050]]*Table1[[#This Row],[mangrove.weights.ssp245.2050]]</f>
        <v>1.6328227356863503</v>
      </c>
      <c r="AV602" s="7">
        <f t="shared" si="56"/>
        <v>0.64210884066664364</v>
      </c>
      <c r="AX602" s="5"/>
      <c r="AY602" s="6"/>
      <c r="AZ602" s="6"/>
      <c r="BB602" s="5"/>
      <c r="BC602" s="8"/>
      <c r="BD602" s="8"/>
      <c r="BE602" s="5">
        <v>0.50042601681779031</v>
      </c>
      <c r="BF602" s="5">
        <v>0.25462111817026217</v>
      </c>
      <c r="BG602" s="6">
        <f>(Table1[[#This Row],[mangrove.sd.ssp245.2100]]/Table1[[#This Row],[mangrove.mn.ssp245.2100]])^-1</f>
        <v>1.9653751441118144</v>
      </c>
      <c r="BH602" s="6">
        <f>Table1[[#This Row],[mangrove.weights.ssp245.2100]]*Table1[[#This Row],[mangrove.mn.ssp245.2100]]</f>
        <v>0.98352485492056585</v>
      </c>
      <c r="BI602" s="7">
        <f t="shared" si="57"/>
        <v>0.50042601681779031</v>
      </c>
      <c r="BK602" s="5"/>
      <c r="BL602" s="6"/>
      <c r="BM602" s="6"/>
      <c r="BO602" s="5"/>
      <c r="BP602" s="6"/>
      <c r="BQ602" s="6"/>
      <c r="BR602" s="5">
        <v>0.51563234443387085</v>
      </c>
      <c r="BS602" s="5">
        <v>0.24496208999949159</v>
      </c>
      <c r="BT602" s="6">
        <f>(Table1[[#This Row],[mangrove.sd.ssp370.2050]]/Table1[[#This Row],[mangrove.mn.ssp370.2050]])^-1</f>
        <v>2.1049475224306788</v>
      </c>
      <c r="BU602" s="6">
        <f>Table1[[#This Row],[mangrove.weights.ssp370.2050]]*Table1[[#This Row],[mangrove.mn.ssp370.2050]]</f>
        <v>1.0853790259011988</v>
      </c>
      <c r="BV602" s="7">
        <f t="shared" si="58"/>
        <v>0.51563234443387085</v>
      </c>
      <c r="BX602" s="5"/>
      <c r="BY602" s="8"/>
      <c r="BZ602" s="8"/>
      <c r="CA602" s="5"/>
      <c r="CB602" s="5"/>
      <c r="CC602" s="8"/>
      <c r="CD602" s="8"/>
      <c r="CE602" s="5">
        <v>0.49360325774312341</v>
      </c>
      <c r="CF602" s="5">
        <v>0.27322543774033092</v>
      </c>
      <c r="CG602" s="12">
        <f>(Table1[[#This Row],[mangrove.sd.ssp370.2100]]/Table1[[#This Row],[mangrove.mn.ssp370.2100]])^-1</f>
        <v>1.8065787059411211</v>
      </c>
      <c r="CH602" s="17">
        <f>Table1[[#This Row],[mangrove.weights.ssp370.2100]]*Table1[[#This Row],[mangrove.mn.ssp370.2100]]</f>
        <v>0.89173313462189363</v>
      </c>
      <c r="CI602" s="9">
        <f t="shared" si="59"/>
        <v>0.49360325774312347</v>
      </c>
      <c r="CJ602" s="5"/>
      <c r="CL602" s="5"/>
      <c r="CM602" s="5"/>
      <c r="CP602" s="5"/>
      <c r="CT602" s="5"/>
    </row>
    <row r="603" spans="1:98" x14ac:dyDescent="0.25">
      <c r="A603" s="5" t="s">
        <v>646</v>
      </c>
      <c r="B603" s="5">
        <v>48.08934</v>
      </c>
      <c r="C603" s="5">
        <v>-14.821102</v>
      </c>
      <c r="E603" s="5">
        <v>0</v>
      </c>
      <c r="G603" s="5">
        <v>0</v>
      </c>
      <c r="H603" s="5">
        <v>39420000</v>
      </c>
      <c r="I603" s="5">
        <v>1</v>
      </c>
      <c r="L603" s="6" t="str">
        <f>IF(Table1[[#This Row],[seagrass.mn.ssp126.2050]]="","",(Table1[[#This Row],[seagrass.sd.ssp126.2050]]/Table1[[#This Row],[seagrass.mn.ssp126.2050]])^-1)</f>
        <v/>
      </c>
      <c r="M603" s="6" t="str">
        <f>IF(Table1[[#This Row],[seagrass.weights.ssp126.2050]]="","",Table1[[#This Row],[seagrass.weights.ssp126.2050]]*Table1[[#This Row],[seagrass.mn.ssp126.2050]])</f>
        <v/>
      </c>
      <c r="P603" s="6" t="str">
        <f>IF(Table1[[#This Row],[corals.mn.ssp126.2050]]="","",(Table1[[#This Row],[corals.sd.ssp126.2050]]/Table1[[#This Row],[corals.mn.ssp126.2050]])^-1)</f>
        <v/>
      </c>
      <c r="Q603" s="6" t="str">
        <f>IF(Table1[[#This Row],[coral.weights.ssp126.2050]]="","",Table1[[#This Row],[coral.weights.ssp126.2050]]*Table1[[#This Row],[corals.mn.ssp126.2050]])</f>
        <v/>
      </c>
      <c r="R603" s="5">
        <v>0.56937802670863702</v>
      </c>
      <c r="S603" s="5">
        <v>0.27318994945236702</v>
      </c>
      <c r="T603" s="6">
        <f>IF(Table1[[#This Row],[mangrove.mn.ssp126.2050]]="","",(Table1[[#This Row],[mangrove.sd.ssp126.2050]]/Table1[[#This Row],[mangrove.mn.ssp126.2050]])^-1)</f>
        <v>2.0841836526197421</v>
      </c>
      <c r="U603" s="6">
        <f>IF(Table1[[#This Row],[mangrove.weights.ssp126.2050]]="","",Table1[[#This Row],[mangrove.weights.ssp126.2050]]*Table1[[#This Row],[mangrove.mn.ssp126.2050]])</f>
        <v>1.1866883754270281</v>
      </c>
      <c r="V603" s="7">
        <f t="shared" si="54"/>
        <v>0.56937802670863702</v>
      </c>
      <c r="Y603" s="6" t="str">
        <f>IF(Table1[[#This Row],[seagrass.mn.ssp126.2100]]="", "", (Table1[[#This Row],[seagrass.sd.ssp126.2100]]/Table1[[#This Row],[seagrass.mn.ssp126.2100]])^-1)</f>
        <v/>
      </c>
      <c r="Z603" s="6" t="str">
        <f>IF(Table1[[#This Row],[seagrass.weights.ssp126.2100]]="","", Table1[[#This Row],[seagrass.weights.ssp126.2100]]*Table1[[#This Row],[seagrass.mn.ssp126.2100]])</f>
        <v/>
      </c>
      <c r="AC603" s="6" t="str">
        <f>IF(Table1[[#This Row],[corals.mn.ssp126.2100]]="","",(Table1[[#This Row],[corals.sd.ssp126.2100]]/Table1[[#This Row],[corals.mn.ssp126.2100]])^-1)</f>
        <v/>
      </c>
      <c r="AD603" s="6" t="str">
        <f>IF( Table1[[#This Row],[Coral.weights.ssp126.2100]]="","", Table1[[#This Row],[Coral.weights.ssp126.2100]]*Table1[[#This Row],[corals.mn.ssp126.2100]])</f>
        <v/>
      </c>
      <c r="AE603" s="5">
        <v>0.55352258148961286</v>
      </c>
      <c r="AF603" s="5">
        <v>0.25512214488989932</v>
      </c>
      <c r="AG603" s="8">
        <f>IF(Table1[[#This Row],[mangrove.mn.ssp126.2100]]="","",(Table1[[#This Row],[mangrove.sd.ssp126.2100]]/Table1[[#This Row],[mangrove.mn.ssp126.2100]])^-1)</f>
        <v>2.1696375347129955</v>
      </c>
      <c r="AH603" s="6">
        <f>IF(Table1[[#This Row],[mangrove.weights.ssp126.2100]]="","",Table1[[#This Row],[mangrove.weights.ssp126.2100]]*Table1[[#This Row],[mangrove.mn.ssp126.2100]])</f>
        <v>1.2009433691110969</v>
      </c>
      <c r="AI603" s="7">
        <f t="shared" si="55"/>
        <v>0.55352258148961286</v>
      </c>
      <c r="AL603" s="6" t="str">
        <f>IF(Table1[[#This Row],[seagrass.mn.ssp245.2050]]="","",(Table1[[#This Row],[seagrass.sd.ssp245.2050]]/Table1[[#This Row],[seagrass.mn.ssp245.2050]])^-1)</f>
        <v/>
      </c>
      <c r="AM603" s="6" t="str">
        <f>IF(Table1[[#This Row],[seagrass.weights.ssp245.2050]]="","",Table1[[#This Row],[seagrass.weights.ssp245.2050]]*Table1[[#This Row],[seagrass.mn.ssp245.2050]])</f>
        <v/>
      </c>
      <c r="AR603" s="5">
        <v>0.57827571288305113</v>
      </c>
      <c r="AS603" s="5">
        <v>0.29616856863344632</v>
      </c>
      <c r="AT603" s="8">
        <f>(Table1[[#This Row],[mangrove.sd.ssp245.2050]]/Table1[[#This Row],[mangrove.mn.ssp245.2050]])^-1</f>
        <v>1.9525222259447634</v>
      </c>
      <c r="AU603" s="8">
        <f>Table1[[#This Row],[mangrove.mn.ssp245.2050]]*Table1[[#This Row],[mangrove.weights.ssp245.2050]]</f>
        <v>1.1290961821282099</v>
      </c>
      <c r="AV603" s="7">
        <f t="shared" si="56"/>
        <v>0.57827571288305113</v>
      </c>
      <c r="AX603" s="5"/>
      <c r="AY603" s="6"/>
      <c r="AZ603" s="6"/>
      <c r="BB603" s="5"/>
      <c r="BC603" s="8"/>
      <c r="BD603" s="8"/>
      <c r="BE603" s="5">
        <v>0.4584425055271284</v>
      </c>
      <c r="BF603" s="5">
        <v>0.23444389116020181</v>
      </c>
      <c r="BG603" s="6">
        <f>(Table1[[#This Row],[mangrove.sd.ssp245.2100]]/Table1[[#This Row],[mangrove.mn.ssp245.2100]])^-1</f>
        <v>1.9554465815185704</v>
      </c>
      <c r="BH603" s="6">
        <f>Table1[[#This Row],[mangrove.weights.ssp245.2100]]*Table1[[#This Row],[mangrove.mn.ssp245.2100]]</f>
        <v>0.89645983025583154</v>
      </c>
      <c r="BI603" s="7">
        <f t="shared" si="57"/>
        <v>0.4584425055271284</v>
      </c>
      <c r="BK603" s="5"/>
      <c r="BL603" s="6"/>
      <c r="BM603" s="6"/>
      <c r="BO603" s="5"/>
      <c r="BP603" s="6"/>
      <c r="BQ603" s="6"/>
      <c r="BR603" s="5">
        <v>0.50887165352369523</v>
      </c>
      <c r="BS603" s="5">
        <v>0.23196190824228699</v>
      </c>
      <c r="BT603" s="6">
        <f>(Table1[[#This Row],[mangrove.sd.ssp370.2050]]/Table1[[#This Row],[mangrove.mn.ssp370.2050]])^-1</f>
        <v>2.1937724921290642</v>
      </c>
      <c r="BU603" s="6">
        <f>Table1[[#This Row],[mangrove.weights.ssp370.2050]]*Table1[[#This Row],[mangrove.mn.ssp370.2050]]</f>
        <v>1.1163486355245147</v>
      </c>
      <c r="BV603" s="7">
        <f t="shared" si="58"/>
        <v>0.50887165352369523</v>
      </c>
      <c r="BX603" s="5"/>
      <c r="BY603" s="8"/>
      <c r="BZ603" s="8"/>
      <c r="CA603" s="5"/>
      <c r="CB603" s="5"/>
      <c r="CC603" s="8"/>
      <c r="CD603" s="8"/>
      <c r="CE603" s="5">
        <v>0.45241649204773032</v>
      </c>
      <c r="CF603" s="5">
        <v>0.2414893569938224</v>
      </c>
      <c r="CG603" s="12">
        <f>(Table1[[#This Row],[mangrove.sd.ssp370.2100]]/Table1[[#This Row],[mangrove.mn.ssp370.2100]])^-1</f>
        <v>1.8734427789267072</v>
      </c>
      <c r="CH603" s="17">
        <f>Table1[[#This Row],[mangrove.weights.ssp370.2100]]*Table1[[#This Row],[mangrove.mn.ssp370.2100]]</f>
        <v>0.84757641009417239</v>
      </c>
      <c r="CI603" s="9">
        <f t="shared" si="59"/>
        <v>0.45241649204773032</v>
      </c>
      <c r="CJ603" s="5"/>
      <c r="CL603" s="5"/>
      <c r="CM603" s="5"/>
      <c r="CP603" s="5"/>
      <c r="CT603" s="5"/>
    </row>
    <row r="604" spans="1:98" x14ac:dyDescent="0.25">
      <c r="A604" s="5" t="s">
        <v>647</v>
      </c>
      <c r="B604" s="5">
        <v>48.33934</v>
      </c>
      <c r="C604" s="5">
        <v>-14.821102</v>
      </c>
      <c r="E604" s="5">
        <v>0</v>
      </c>
      <c r="G604" s="5">
        <v>0</v>
      </c>
      <c r="I604" s="5">
        <v>0</v>
      </c>
      <c r="L604" s="6" t="str">
        <f>IF(Table1[[#This Row],[seagrass.mn.ssp126.2050]]="","",(Table1[[#This Row],[seagrass.sd.ssp126.2050]]/Table1[[#This Row],[seagrass.mn.ssp126.2050]])^-1)</f>
        <v/>
      </c>
      <c r="M604" s="6" t="str">
        <f>IF(Table1[[#This Row],[seagrass.weights.ssp126.2050]]="","",Table1[[#This Row],[seagrass.weights.ssp126.2050]]*Table1[[#This Row],[seagrass.mn.ssp126.2050]])</f>
        <v/>
      </c>
      <c r="P604" s="6" t="str">
        <f>IF(Table1[[#This Row],[corals.mn.ssp126.2050]]="","",(Table1[[#This Row],[corals.sd.ssp126.2050]]/Table1[[#This Row],[corals.mn.ssp126.2050]])^-1)</f>
        <v/>
      </c>
      <c r="Q604" s="6" t="str">
        <f>IF(Table1[[#This Row],[coral.weights.ssp126.2050]]="","",Table1[[#This Row],[coral.weights.ssp126.2050]]*Table1[[#This Row],[corals.mn.ssp126.2050]])</f>
        <v/>
      </c>
      <c r="T604" s="6" t="str">
        <f>IF(Table1[[#This Row],[mangrove.mn.ssp126.2050]]="","",(Table1[[#This Row],[mangrove.sd.ssp126.2050]]/Table1[[#This Row],[mangrove.mn.ssp126.2050]])^-1)</f>
        <v/>
      </c>
      <c r="U604" s="6" t="str">
        <f>IF(Table1[[#This Row],[mangrove.weights.ssp126.2050]]="","",Table1[[#This Row],[mangrove.weights.ssp126.2050]]*Table1[[#This Row],[mangrove.mn.ssp126.2050]])</f>
        <v/>
      </c>
      <c r="V604" s="7" t="e">
        <f t="shared" si="54"/>
        <v>#DIV/0!</v>
      </c>
      <c r="Y604" s="6" t="str">
        <f>IF(Table1[[#This Row],[seagrass.mn.ssp126.2100]]="", "", (Table1[[#This Row],[seagrass.sd.ssp126.2100]]/Table1[[#This Row],[seagrass.mn.ssp126.2100]])^-1)</f>
        <v/>
      </c>
      <c r="Z604" s="6" t="str">
        <f>IF(Table1[[#This Row],[seagrass.weights.ssp126.2100]]="","", Table1[[#This Row],[seagrass.weights.ssp126.2100]]*Table1[[#This Row],[seagrass.mn.ssp126.2100]])</f>
        <v/>
      </c>
      <c r="AC604" s="6" t="str">
        <f>IF(Table1[[#This Row],[corals.mn.ssp126.2100]]="","",(Table1[[#This Row],[corals.sd.ssp126.2100]]/Table1[[#This Row],[corals.mn.ssp126.2100]])^-1)</f>
        <v/>
      </c>
      <c r="AD604" s="6" t="str">
        <f>IF( Table1[[#This Row],[Coral.weights.ssp126.2100]]="","", Table1[[#This Row],[Coral.weights.ssp126.2100]]*Table1[[#This Row],[corals.mn.ssp126.2100]])</f>
        <v/>
      </c>
      <c r="AG604" s="8" t="str">
        <f>IF(Table1[[#This Row],[mangrove.mn.ssp126.2100]]="","",(Table1[[#This Row],[mangrove.sd.ssp126.2100]]/Table1[[#This Row],[mangrove.mn.ssp126.2100]])^-1)</f>
        <v/>
      </c>
      <c r="AH604" s="6" t="str">
        <f>IF(Table1[[#This Row],[mangrove.weights.ssp126.2100]]="","",Table1[[#This Row],[mangrove.weights.ssp126.2100]]*Table1[[#This Row],[mangrove.mn.ssp126.2100]])</f>
        <v/>
      </c>
      <c r="AI604" s="7" t="e">
        <f t="shared" si="55"/>
        <v>#DIV/0!</v>
      </c>
      <c r="AL604" s="6" t="str">
        <f>IF(Table1[[#This Row],[seagrass.mn.ssp245.2050]]="","",(Table1[[#This Row],[seagrass.sd.ssp245.2050]]/Table1[[#This Row],[seagrass.mn.ssp245.2050]])^-1)</f>
        <v/>
      </c>
      <c r="AM604" s="6" t="str">
        <f>IF(Table1[[#This Row],[seagrass.weights.ssp245.2050]]="","",Table1[[#This Row],[seagrass.weights.ssp245.2050]]*Table1[[#This Row],[seagrass.mn.ssp245.2050]])</f>
        <v/>
      </c>
      <c r="AS604" s="5"/>
      <c r="AT604" s="8"/>
      <c r="AU604" s="8"/>
      <c r="AV604" s="7" t="e">
        <f t="shared" si="56"/>
        <v>#DIV/0!</v>
      </c>
      <c r="AX604" s="5"/>
      <c r="AY604" s="6"/>
      <c r="AZ604" s="6"/>
      <c r="BB604" s="5"/>
      <c r="BC604" s="8"/>
      <c r="BD604" s="8"/>
      <c r="BE604" s="5"/>
      <c r="BF604" s="5"/>
      <c r="BG604" s="6"/>
      <c r="BH604" s="6"/>
      <c r="BI604" s="7" t="e">
        <f t="shared" si="57"/>
        <v>#DIV/0!</v>
      </c>
      <c r="BK604" s="5"/>
      <c r="BL604" s="6"/>
      <c r="BM604" s="6"/>
      <c r="BO604" s="5"/>
      <c r="BP604" s="6"/>
      <c r="BQ604" s="6"/>
      <c r="BR604" s="5"/>
      <c r="BS604" s="5"/>
      <c r="BT604" s="6"/>
      <c r="BU604" s="6"/>
      <c r="BV604" s="7" t="e">
        <f t="shared" si="58"/>
        <v>#DIV/0!</v>
      </c>
      <c r="BX604" s="5"/>
      <c r="BY604" s="8"/>
      <c r="BZ604" s="8"/>
      <c r="CA604" s="5"/>
      <c r="CB604" s="5"/>
      <c r="CC604" s="8"/>
      <c r="CD604" s="8"/>
      <c r="CE604" s="5"/>
      <c r="CF604" s="5"/>
      <c r="CG604" s="12"/>
      <c r="CH604" s="17"/>
      <c r="CI604" s="9" t="e">
        <f t="shared" si="59"/>
        <v>#DIV/0!</v>
      </c>
      <c r="CJ604" s="5"/>
      <c r="CL604" s="5"/>
      <c r="CM604" s="5"/>
      <c r="CP604" s="5"/>
      <c r="CT604" s="5"/>
    </row>
    <row r="605" spans="1:98" x14ac:dyDescent="0.25">
      <c r="A605" s="5" t="s">
        <v>648</v>
      </c>
      <c r="B605" s="5">
        <v>50.08934</v>
      </c>
      <c r="C605" s="5">
        <v>-14.821102</v>
      </c>
      <c r="E605" s="5">
        <v>0</v>
      </c>
      <c r="G605" s="5">
        <v>0</v>
      </c>
      <c r="I605" s="5">
        <v>0</v>
      </c>
      <c r="L605" s="6" t="str">
        <f>IF(Table1[[#This Row],[seagrass.mn.ssp126.2050]]="","",(Table1[[#This Row],[seagrass.sd.ssp126.2050]]/Table1[[#This Row],[seagrass.mn.ssp126.2050]])^-1)</f>
        <v/>
      </c>
      <c r="M605" s="6" t="str">
        <f>IF(Table1[[#This Row],[seagrass.weights.ssp126.2050]]="","",Table1[[#This Row],[seagrass.weights.ssp126.2050]]*Table1[[#This Row],[seagrass.mn.ssp126.2050]])</f>
        <v/>
      </c>
      <c r="P605" s="6" t="str">
        <f>IF(Table1[[#This Row],[corals.mn.ssp126.2050]]="","",(Table1[[#This Row],[corals.sd.ssp126.2050]]/Table1[[#This Row],[corals.mn.ssp126.2050]])^-1)</f>
        <v/>
      </c>
      <c r="Q605" s="6" t="str">
        <f>IF(Table1[[#This Row],[coral.weights.ssp126.2050]]="","",Table1[[#This Row],[coral.weights.ssp126.2050]]*Table1[[#This Row],[corals.mn.ssp126.2050]])</f>
        <v/>
      </c>
      <c r="T605" s="6" t="str">
        <f>IF(Table1[[#This Row],[mangrove.mn.ssp126.2050]]="","",(Table1[[#This Row],[mangrove.sd.ssp126.2050]]/Table1[[#This Row],[mangrove.mn.ssp126.2050]])^-1)</f>
        <v/>
      </c>
      <c r="U605" s="6" t="str">
        <f>IF(Table1[[#This Row],[mangrove.weights.ssp126.2050]]="","",Table1[[#This Row],[mangrove.weights.ssp126.2050]]*Table1[[#This Row],[mangrove.mn.ssp126.2050]])</f>
        <v/>
      </c>
      <c r="V605" s="7" t="e">
        <f t="shared" si="54"/>
        <v>#DIV/0!</v>
      </c>
      <c r="Y605" s="6" t="str">
        <f>IF(Table1[[#This Row],[seagrass.mn.ssp126.2100]]="", "", (Table1[[#This Row],[seagrass.sd.ssp126.2100]]/Table1[[#This Row],[seagrass.mn.ssp126.2100]])^-1)</f>
        <v/>
      </c>
      <c r="Z605" s="6" t="str">
        <f>IF(Table1[[#This Row],[seagrass.weights.ssp126.2100]]="","", Table1[[#This Row],[seagrass.weights.ssp126.2100]]*Table1[[#This Row],[seagrass.mn.ssp126.2100]])</f>
        <v/>
      </c>
      <c r="AC605" s="6" t="str">
        <f>IF(Table1[[#This Row],[corals.mn.ssp126.2100]]="","",(Table1[[#This Row],[corals.sd.ssp126.2100]]/Table1[[#This Row],[corals.mn.ssp126.2100]])^-1)</f>
        <v/>
      </c>
      <c r="AD605" s="6" t="str">
        <f>IF( Table1[[#This Row],[Coral.weights.ssp126.2100]]="","", Table1[[#This Row],[Coral.weights.ssp126.2100]]*Table1[[#This Row],[corals.mn.ssp126.2100]])</f>
        <v/>
      </c>
      <c r="AG605" s="8" t="str">
        <f>IF(Table1[[#This Row],[mangrove.mn.ssp126.2100]]="","",(Table1[[#This Row],[mangrove.sd.ssp126.2100]]/Table1[[#This Row],[mangrove.mn.ssp126.2100]])^-1)</f>
        <v/>
      </c>
      <c r="AH605" s="6" t="str">
        <f>IF(Table1[[#This Row],[mangrove.weights.ssp126.2100]]="","",Table1[[#This Row],[mangrove.weights.ssp126.2100]]*Table1[[#This Row],[mangrove.mn.ssp126.2100]])</f>
        <v/>
      </c>
      <c r="AI605" s="7" t="e">
        <f t="shared" si="55"/>
        <v>#DIV/0!</v>
      </c>
      <c r="AL605" s="6" t="str">
        <f>IF(Table1[[#This Row],[seagrass.mn.ssp245.2050]]="","",(Table1[[#This Row],[seagrass.sd.ssp245.2050]]/Table1[[#This Row],[seagrass.mn.ssp245.2050]])^-1)</f>
        <v/>
      </c>
      <c r="AM605" s="6" t="str">
        <f>IF(Table1[[#This Row],[seagrass.weights.ssp245.2050]]="","",Table1[[#This Row],[seagrass.weights.ssp245.2050]]*Table1[[#This Row],[seagrass.mn.ssp245.2050]])</f>
        <v/>
      </c>
      <c r="AS605" s="5"/>
      <c r="AT605" s="8"/>
      <c r="AU605" s="8"/>
      <c r="AV605" s="7" t="e">
        <f t="shared" si="56"/>
        <v>#DIV/0!</v>
      </c>
      <c r="AX605" s="5"/>
      <c r="AY605" s="6"/>
      <c r="AZ605" s="6"/>
      <c r="BB605" s="5"/>
      <c r="BC605" s="8"/>
      <c r="BD605" s="8"/>
      <c r="BE605" s="5"/>
      <c r="BF605" s="5"/>
      <c r="BG605" s="6"/>
      <c r="BH605" s="6"/>
      <c r="BI605" s="7" t="e">
        <f t="shared" si="57"/>
        <v>#DIV/0!</v>
      </c>
      <c r="BK605" s="5"/>
      <c r="BL605" s="6"/>
      <c r="BM605" s="6"/>
      <c r="BO605" s="5"/>
      <c r="BP605" s="6"/>
      <c r="BQ605" s="6"/>
      <c r="BR605" s="5"/>
      <c r="BS605" s="5"/>
      <c r="BT605" s="6"/>
      <c r="BU605" s="6"/>
      <c r="BV605" s="7" t="e">
        <f t="shared" si="58"/>
        <v>#DIV/0!</v>
      </c>
      <c r="BX605" s="5"/>
      <c r="BY605" s="8"/>
      <c r="BZ605" s="8"/>
      <c r="CA605" s="5"/>
      <c r="CB605" s="5"/>
      <c r="CC605" s="8"/>
      <c r="CD605" s="8"/>
      <c r="CE605" s="5"/>
      <c r="CF605" s="5"/>
      <c r="CG605" s="12"/>
      <c r="CH605" s="17"/>
      <c r="CI605" s="9" t="e">
        <f t="shared" si="59"/>
        <v>#DIV/0!</v>
      </c>
      <c r="CJ605" s="5"/>
      <c r="CL605" s="5"/>
      <c r="CM605" s="5"/>
      <c r="CP605" s="5"/>
      <c r="CT605" s="5"/>
    </row>
    <row r="606" spans="1:98" x14ac:dyDescent="0.25">
      <c r="A606" s="5" t="s">
        <v>649</v>
      </c>
      <c r="B606" s="5">
        <v>50.33934</v>
      </c>
      <c r="C606" s="5">
        <v>-14.821102</v>
      </c>
      <c r="D606" s="5">
        <v>5570000</v>
      </c>
      <c r="E606" s="5">
        <v>1</v>
      </c>
      <c r="F606" s="5">
        <v>13190000</v>
      </c>
      <c r="G606" s="5">
        <v>1</v>
      </c>
      <c r="I606" s="5">
        <v>0</v>
      </c>
      <c r="J606" s="5">
        <v>0.52132337875181234</v>
      </c>
      <c r="K606" s="5">
        <v>1.89340785916103E-3</v>
      </c>
      <c r="L606" s="6">
        <f>IF(Table1[[#This Row],[seagrass.mn.ssp126.2050]]="","",(Table1[[#This Row],[seagrass.sd.ssp126.2050]]/Table1[[#This Row],[seagrass.mn.ssp126.2050]])^-1)</f>
        <v>275.33601713410599</v>
      </c>
      <c r="M606" s="6">
        <f>IF(Table1[[#This Row],[seagrass.weights.ssp126.2050]]="","",Table1[[#This Row],[seagrass.weights.ssp126.2050]]*Table1[[#This Row],[seagrass.mn.ssp126.2050]])</f>
        <v>143.53910274441904</v>
      </c>
      <c r="N606" s="5">
        <v>0.45378560645945498</v>
      </c>
      <c r="O606" s="5">
        <v>9.1478556647439386E-3</v>
      </c>
      <c r="P606" s="6">
        <f>IF(Table1[[#This Row],[corals.mn.ssp126.2050]]="","",(Table1[[#This Row],[corals.sd.ssp126.2050]]/Table1[[#This Row],[corals.mn.ssp126.2050]])^-1)</f>
        <v>49.605680619596555</v>
      </c>
      <c r="Q606" s="6">
        <f>IF(Table1[[#This Row],[coral.weights.ssp126.2050]]="","",Table1[[#This Row],[coral.weights.ssp126.2050]]*Table1[[#This Row],[corals.mn.ssp126.2050]])</f>
        <v>22.510343863797655</v>
      </c>
      <c r="T606" s="6" t="str">
        <f>IF(Table1[[#This Row],[mangrove.mn.ssp126.2050]]="","",(Table1[[#This Row],[mangrove.sd.ssp126.2050]]/Table1[[#This Row],[mangrove.mn.ssp126.2050]])^-1)</f>
        <v/>
      </c>
      <c r="U606" s="6" t="str">
        <f>IF(Table1[[#This Row],[mangrove.weights.ssp126.2050]]="","",Table1[[#This Row],[mangrove.weights.ssp126.2050]]*Table1[[#This Row],[mangrove.mn.ssp126.2050]])</f>
        <v/>
      </c>
      <c r="V606" s="7">
        <f t="shared" si="54"/>
        <v>0.51101304558972882</v>
      </c>
      <c r="W606" s="5">
        <v>0.50864581213162141</v>
      </c>
      <c r="X606" s="5">
        <v>9.4124857450742275E-4</v>
      </c>
      <c r="Y606" s="6">
        <f>IF(Table1[[#This Row],[seagrass.mn.ssp126.2100]]="", "", (Table1[[#This Row],[seagrass.sd.ssp126.2100]]/Table1[[#This Row],[seagrass.mn.ssp126.2100]])^-1)</f>
        <v>540.39477552229766</v>
      </c>
      <c r="Z606" s="6">
        <f>IF(Table1[[#This Row],[seagrass.weights.ssp126.2100]]="","", Table1[[#This Row],[seagrass.weights.ssp126.2100]]*Table1[[#This Row],[seagrass.mn.ssp126.2100]])</f>
        <v>274.86953946722434</v>
      </c>
      <c r="AA606" s="5">
        <v>0.43409524635779467</v>
      </c>
      <c r="AB606" s="5">
        <v>3.7849478321880349E-3</v>
      </c>
      <c r="AC606" s="6">
        <f>IF(Table1[[#This Row],[corals.mn.ssp126.2100]]="","",(Table1[[#This Row],[corals.sd.ssp126.2100]]/Table1[[#This Row],[corals.mn.ssp126.2100]])^-1)</f>
        <v>114.68988889784755</v>
      </c>
      <c r="AD606" s="6">
        <f>IF( Table1[[#This Row],[Coral.weights.ssp126.2100]]="","", Table1[[#This Row],[Coral.weights.ssp126.2100]]*Table1[[#This Row],[corals.mn.ssp126.2100]])</f>
        <v>49.786335575859233</v>
      </c>
      <c r="AG606" s="8" t="str">
        <f>IF(Table1[[#This Row],[mangrove.mn.ssp126.2100]]="","",(Table1[[#This Row],[mangrove.sd.ssp126.2100]]/Table1[[#This Row],[mangrove.mn.ssp126.2100]])^-1)</f>
        <v/>
      </c>
      <c r="AH606" s="6" t="str">
        <f>IF(Table1[[#This Row],[mangrove.weights.ssp126.2100]]="","",Table1[[#This Row],[mangrove.weights.ssp126.2100]]*Table1[[#This Row],[mangrove.mn.ssp126.2100]])</f>
        <v/>
      </c>
      <c r="AI606" s="7">
        <f t="shared" si="55"/>
        <v>0.49559376470895711</v>
      </c>
      <c r="AJ606" s="5">
        <v>0.49734060803841812</v>
      </c>
      <c r="AK606" s="5">
        <v>1.8805751196580569E-3</v>
      </c>
      <c r="AL606" s="6">
        <f>IF(Table1[[#This Row],[seagrass.mn.ssp245.2050]]="","",(Table1[[#This Row],[seagrass.sd.ssp245.2050]]/Table1[[#This Row],[seagrass.mn.ssp245.2050]])^-1)</f>
        <v>264.46197380769831</v>
      </c>
      <c r="AM606" s="6">
        <f>IF(Table1[[#This Row],[seagrass.weights.ssp245.2050]]="","",Table1[[#This Row],[seagrass.weights.ssp245.2050]]*Table1[[#This Row],[seagrass.mn.ssp245.2050]])</f>
        <v>131.5276788565609</v>
      </c>
      <c r="AN606" s="5">
        <v>0.43942037485636137</v>
      </c>
      <c r="AO606" s="5">
        <v>3.7459211118644701E-3</v>
      </c>
      <c r="AP606" s="6">
        <f>(Table1[[#This Row],[corals.sd.ssp245.2050]]/Table1[[#This Row],[corals.mn.ssp245.2050]])^-1</f>
        <v>117.30636116830745</v>
      </c>
      <c r="AQ606" s="6">
        <f>Table1[[#This Row],[coral.weights.ssp245.2050]]*Table1[[#This Row],[corals.mn.ssp245.2050]]</f>
        <v>51.546805197613374</v>
      </c>
      <c r="AS606" s="5"/>
      <c r="AT606" s="8"/>
      <c r="AU606" s="8"/>
      <c r="AV606" s="7">
        <f t="shared" si="56"/>
        <v>0.47954339656189804</v>
      </c>
      <c r="AW606" s="5">
        <v>0.48068404985508129</v>
      </c>
      <c r="AX606" s="5">
        <v>9.4552490220374042E-4</v>
      </c>
      <c r="AY606" s="6">
        <f>(Table1[[#This Row],[seagrass.sd.ssp245.2100]]/Table1[[#This Row],[seagrass.mn.ssp245.2100]])^-1</f>
        <v>508.37799061108609</v>
      </c>
      <c r="AZ606" s="6">
        <f>Table1[[#This Row],[seagrass.weights.ssp245.2100]]*Table1[[#This Row],[seagrass.mn.ssp245.2100]]</f>
        <v>244.36919138412534</v>
      </c>
      <c r="BA606" s="5">
        <v>0.42189147141574751</v>
      </c>
      <c r="BB606" s="5">
        <v>3.8887066457058998E-3</v>
      </c>
      <c r="BC606" s="8">
        <f>(Table1[[#This Row],[corals.sd.ssp245.2100]]/Table1[[#This Row],[corals.mn.ssp245.2100]])^-1</f>
        <v>108.49146254876818</v>
      </c>
      <c r="BD606" s="8">
        <f>Table1[[#This Row],[corals.weights.ssp245.2100]]*Table1[[#This Row],[corals.mn.ssp245.2100]]</f>
        <v>45.771622770746276</v>
      </c>
      <c r="BE606" s="5"/>
      <c r="BF606" s="5"/>
      <c r="BG606" s="6"/>
      <c r="BH606" s="6"/>
      <c r="BI606" s="7">
        <f t="shared" si="57"/>
        <v>0.4703439482513736</v>
      </c>
      <c r="BJ606" s="5">
        <v>0.53953679215348438</v>
      </c>
      <c r="BK606" s="5">
        <v>2.888379849576587E-3</v>
      </c>
      <c r="BL606" s="6">
        <f>(Table1[[#This Row],[seagrass.sd.ssp370.2050]]/Table1[[#This Row],[seagrass.mn.ssp370.2050]])^-1</f>
        <v>186.79565024405503</v>
      </c>
      <c r="BM606" s="6">
        <f>Table1[[#This Row],[seagrass.mn.ssp370.2050]]*Table1[[#This Row],[seagrass.weights.ssp370.2050]]</f>
        <v>100.78312592090168</v>
      </c>
      <c r="BN606" s="5">
        <v>0.5200684590284379</v>
      </c>
      <c r="BO606" s="5">
        <v>2.6716496008584779E-3</v>
      </c>
      <c r="BP606" s="6">
        <f>(Table1[[#This Row],[corals.sd.ssp370.2050]]/Table1[[#This Row],[corals.mn.ssp370.2050]])^-1</f>
        <v>194.66192679658477</v>
      </c>
      <c r="BQ606" s="6">
        <f>Table1[[#This Row],[corals.weights.ssp370.2050]]*Table1[[#This Row],[corals.mn.ssp370.2050]]</f>
        <v>101.23752830060643</v>
      </c>
      <c r="BR606" s="5"/>
      <c r="BS606" s="5"/>
      <c r="BT606" s="6"/>
      <c r="BU606" s="6"/>
      <c r="BV606" s="7">
        <f t="shared" si="58"/>
        <v>0.52960189122153734</v>
      </c>
      <c r="BW606" s="5">
        <v>0.53953679215348438</v>
      </c>
      <c r="BX606" s="5">
        <v>2.888379849576587E-3</v>
      </c>
      <c r="BY606" s="8">
        <f>(Table1[[#This Row],[seagrass.sd.ssp370.2100]]/Table1[[#This Row],[seagrass.mn.ssp370.2100]])^-1</f>
        <v>186.79565024405503</v>
      </c>
      <c r="BZ606" s="8">
        <f>Table1[[#This Row],[seagrass.imp.ssp370.2100]]*Table1[[#This Row],[seagrass.mn.ssp370.2100]]</f>
        <v>100.78312592090168</v>
      </c>
      <c r="CA606" s="5">
        <v>0.5200684590284379</v>
      </c>
      <c r="CB606" s="5">
        <v>2.6716496008584779E-3</v>
      </c>
      <c r="CC606" s="8">
        <f>(Table1[[#This Row],[corals.sd.ssp370.2100]]/Table1[[#This Row],[corals.mn.ssp370.2100]])^-1</f>
        <v>194.66192679658477</v>
      </c>
      <c r="CD606" s="8">
        <f>Table1[[#This Row],[corals.weights.ssp370.2100]]*Table1[[#This Row],[corals.mn.ssp370.2100]]</f>
        <v>101.23752830060643</v>
      </c>
      <c r="CE606" s="5"/>
      <c r="CF606" s="5"/>
      <c r="CG606" s="12"/>
      <c r="CH606" s="17"/>
      <c r="CI606" s="9">
        <f t="shared" si="59"/>
        <v>0.52960189122153734</v>
      </c>
      <c r="CJ606" s="5"/>
      <c r="CL606" s="5"/>
      <c r="CM606" s="5"/>
      <c r="CP606" s="5"/>
      <c r="CT606" s="5"/>
    </row>
    <row r="607" spans="1:98" x14ac:dyDescent="0.25">
      <c r="A607" s="5" t="s">
        <v>650</v>
      </c>
      <c r="B607" s="5">
        <v>40.33934</v>
      </c>
      <c r="C607" s="5">
        <v>-14.821102</v>
      </c>
      <c r="E607" s="5">
        <v>0</v>
      </c>
      <c r="G607" s="5">
        <v>0</v>
      </c>
      <c r="I607" s="5">
        <v>0</v>
      </c>
      <c r="L607" s="6" t="str">
        <f>IF(Table1[[#This Row],[seagrass.mn.ssp126.2050]]="","",(Table1[[#This Row],[seagrass.sd.ssp126.2050]]/Table1[[#This Row],[seagrass.mn.ssp126.2050]])^-1)</f>
        <v/>
      </c>
      <c r="M607" s="6" t="str">
        <f>IF(Table1[[#This Row],[seagrass.weights.ssp126.2050]]="","",Table1[[#This Row],[seagrass.weights.ssp126.2050]]*Table1[[#This Row],[seagrass.mn.ssp126.2050]])</f>
        <v/>
      </c>
      <c r="P607" s="6" t="str">
        <f>IF(Table1[[#This Row],[corals.mn.ssp126.2050]]="","",(Table1[[#This Row],[corals.sd.ssp126.2050]]/Table1[[#This Row],[corals.mn.ssp126.2050]])^-1)</f>
        <v/>
      </c>
      <c r="Q607" s="6" t="str">
        <f>IF(Table1[[#This Row],[coral.weights.ssp126.2050]]="","",Table1[[#This Row],[coral.weights.ssp126.2050]]*Table1[[#This Row],[corals.mn.ssp126.2050]])</f>
        <v/>
      </c>
      <c r="T607" s="6" t="str">
        <f>IF(Table1[[#This Row],[mangrove.mn.ssp126.2050]]="","",(Table1[[#This Row],[mangrove.sd.ssp126.2050]]/Table1[[#This Row],[mangrove.mn.ssp126.2050]])^-1)</f>
        <v/>
      </c>
      <c r="U607" s="6" t="str">
        <f>IF(Table1[[#This Row],[mangrove.weights.ssp126.2050]]="","",Table1[[#This Row],[mangrove.weights.ssp126.2050]]*Table1[[#This Row],[mangrove.mn.ssp126.2050]])</f>
        <v/>
      </c>
      <c r="V607" s="7" t="e">
        <f t="shared" si="54"/>
        <v>#DIV/0!</v>
      </c>
      <c r="Y607" s="6" t="str">
        <f>IF(Table1[[#This Row],[seagrass.mn.ssp126.2100]]="", "", (Table1[[#This Row],[seagrass.sd.ssp126.2100]]/Table1[[#This Row],[seagrass.mn.ssp126.2100]])^-1)</f>
        <v/>
      </c>
      <c r="Z607" s="6" t="str">
        <f>IF(Table1[[#This Row],[seagrass.weights.ssp126.2100]]="","", Table1[[#This Row],[seagrass.weights.ssp126.2100]]*Table1[[#This Row],[seagrass.mn.ssp126.2100]])</f>
        <v/>
      </c>
      <c r="AC607" s="6" t="str">
        <f>IF(Table1[[#This Row],[corals.mn.ssp126.2100]]="","",(Table1[[#This Row],[corals.sd.ssp126.2100]]/Table1[[#This Row],[corals.mn.ssp126.2100]])^-1)</f>
        <v/>
      </c>
      <c r="AD607" s="6" t="str">
        <f>IF( Table1[[#This Row],[Coral.weights.ssp126.2100]]="","", Table1[[#This Row],[Coral.weights.ssp126.2100]]*Table1[[#This Row],[corals.mn.ssp126.2100]])</f>
        <v/>
      </c>
      <c r="AG607" s="8" t="str">
        <f>IF(Table1[[#This Row],[mangrove.mn.ssp126.2100]]="","",(Table1[[#This Row],[mangrove.sd.ssp126.2100]]/Table1[[#This Row],[mangrove.mn.ssp126.2100]])^-1)</f>
        <v/>
      </c>
      <c r="AH607" s="6" t="str">
        <f>IF(Table1[[#This Row],[mangrove.weights.ssp126.2100]]="","",Table1[[#This Row],[mangrove.weights.ssp126.2100]]*Table1[[#This Row],[mangrove.mn.ssp126.2100]])</f>
        <v/>
      </c>
      <c r="AI607" s="7" t="e">
        <f t="shared" si="55"/>
        <v>#DIV/0!</v>
      </c>
      <c r="AL607" s="6" t="str">
        <f>IF(Table1[[#This Row],[seagrass.mn.ssp245.2050]]="","",(Table1[[#This Row],[seagrass.sd.ssp245.2050]]/Table1[[#This Row],[seagrass.mn.ssp245.2050]])^-1)</f>
        <v/>
      </c>
      <c r="AM607" s="6" t="str">
        <f>IF(Table1[[#This Row],[seagrass.weights.ssp245.2050]]="","",Table1[[#This Row],[seagrass.weights.ssp245.2050]]*Table1[[#This Row],[seagrass.mn.ssp245.2050]])</f>
        <v/>
      </c>
      <c r="AS607" s="5"/>
      <c r="AT607" s="8"/>
      <c r="AU607" s="8"/>
      <c r="AV607" s="7" t="e">
        <f t="shared" si="56"/>
        <v>#DIV/0!</v>
      </c>
      <c r="AX607" s="5"/>
      <c r="AY607" s="6"/>
      <c r="AZ607" s="6"/>
      <c r="BB607" s="5"/>
      <c r="BC607" s="8"/>
      <c r="BD607" s="8"/>
      <c r="BE607" s="5"/>
      <c r="BF607" s="5"/>
      <c r="BG607" s="6"/>
      <c r="BH607" s="6"/>
      <c r="BI607" s="7" t="e">
        <f t="shared" si="57"/>
        <v>#DIV/0!</v>
      </c>
      <c r="BK607" s="5"/>
      <c r="BL607" s="6"/>
      <c r="BM607" s="6"/>
      <c r="BO607" s="5"/>
      <c r="BP607" s="6"/>
      <c r="BQ607" s="6"/>
      <c r="BR607" s="5"/>
      <c r="BS607" s="5"/>
      <c r="BT607" s="6"/>
      <c r="BU607" s="6"/>
      <c r="BV607" s="7" t="e">
        <f t="shared" si="58"/>
        <v>#DIV/0!</v>
      </c>
      <c r="BX607" s="5"/>
      <c r="BY607" s="8"/>
      <c r="BZ607" s="8"/>
      <c r="CA607" s="5"/>
      <c r="CB607" s="5"/>
      <c r="CC607" s="8"/>
      <c r="CD607" s="8"/>
      <c r="CE607" s="5"/>
      <c r="CF607" s="5"/>
      <c r="CG607" s="12"/>
      <c r="CH607" s="17"/>
      <c r="CI607" s="9" t="e">
        <f t="shared" si="59"/>
        <v>#DIV/0!</v>
      </c>
      <c r="CJ607" s="5"/>
      <c r="CL607" s="5"/>
      <c r="CM607" s="5"/>
      <c r="CP607" s="5"/>
      <c r="CT607" s="5"/>
    </row>
    <row r="608" spans="1:98" x14ac:dyDescent="0.25">
      <c r="A608" s="5" t="s">
        <v>651</v>
      </c>
      <c r="B608" s="5">
        <v>40.58934</v>
      </c>
      <c r="C608" s="5">
        <v>-14.821102</v>
      </c>
      <c r="D608" s="5">
        <v>6520000</v>
      </c>
      <c r="E608" s="5">
        <v>1</v>
      </c>
      <c r="F608" s="5">
        <v>9970000</v>
      </c>
      <c r="G608" s="5">
        <v>1</v>
      </c>
      <c r="H608" s="5">
        <v>6090000</v>
      </c>
      <c r="I608" s="5">
        <v>1</v>
      </c>
      <c r="J608" s="5">
        <v>0.76748649371288746</v>
      </c>
      <c r="K608" s="28">
        <f>NonZeroMin!$C$2</f>
        <v>9.6277348665939669E-4</v>
      </c>
      <c r="L608" s="6">
        <f>IF(Table1[[#This Row],[seagrass.mn.ssp126.2050]]="","",(Table1[[#This Row],[seagrass.sd.ssp126.2050]]/Table1[[#This Row],[seagrass.mn.ssp126.2050]])^-1)</f>
        <v>797.16205768803377</v>
      </c>
      <c r="M608" s="6">
        <f>IF(Table1[[#This Row],[seagrass.weights.ssp126.2050]]="","",Table1[[#This Row],[seagrass.weights.ssp126.2050]]*Table1[[#This Row],[seagrass.mn.ssp126.2050]])</f>
        <v>611.81111257593955</v>
      </c>
      <c r="N608" s="5">
        <v>0.77083832927640072</v>
      </c>
      <c r="O608" s="5">
        <f>NonZeroMin!$C$3</f>
        <v>8.8608041434714289E-4</v>
      </c>
      <c r="P608" s="6">
        <f>IF(Table1[[#This Row],[corals.mn.ssp126.2050]]="","",(Table1[[#This Row],[corals.sd.ssp126.2050]]/Table1[[#This Row],[corals.mn.ssp126.2050]])^-1)</f>
        <v>869.9417307901432</v>
      </c>
      <c r="Q608" s="6">
        <f>IF(Table1[[#This Row],[coral.weights.ssp126.2050]]="","",Table1[[#This Row],[coral.weights.ssp126.2050]]*Table1[[#This Row],[corals.mn.ssp126.2050]])</f>
        <v>670.58443033009439</v>
      </c>
      <c r="R608" s="5">
        <v>0.43848702682899909</v>
      </c>
      <c r="S608" s="5">
        <v>5.0240573088761613E-2</v>
      </c>
      <c r="T608" s="6">
        <f>IF(Table1[[#This Row],[mangrove.mn.ssp126.2050]]="","",(Table1[[#This Row],[mangrove.sd.ssp126.2050]]/Table1[[#This Row],[mangrove.mn.ssp126.2050]])^-1)</f>
        <v>8.7277473139948096</v>
      </c>
      <c r="U608" s="6">
        <f>IF(Table1[[#This Row],[mangrove.weights.ssp126.2050]]="","",Table1[[#This Row],[mangrove.weights.ssp126.2050]]*Table1[[#This Row],[mangrove.mn.ssp126.2050]])</f>
        <v>3.8270039706283669</v>
      </c>
      <c r="V608" s="7">
        <f t="shared" si="54"/>
        <v>0.76751303421955253</v>
      </c>
      <c r="W608" s="5">
        <v>0.76748649371288746</v>
      </c>
      <c r="X608" s="5">
        <f>NonZeroMin!$C$5</f>
        <v>9.4124857450742275E-4</v>
      </c>
      <c r="Y608" s="6">
        <f>IF(Table1[[#This Row],[seagrass.mn.ssp126.2100]]="", "", (Table1[[#This Row],[seagrass.sd.ssp126.2100]]/Table1[[#This Row],[seagrass.mn.ssp126.2100]])^-1)</f>
        <v>815.39193205634433</v>
      </c>
      <c r="Z608" s="6">
        <f>IF(Table1[[#This Row],[seagrass.weights.ssp126.2100]]="","", Table1[[#This Row],[seagrass.weights.ssp126.2100]]*Table1[[#This Row],[seagrass.mn.ssp126.2100]])</f>
        <v>625.80229493570073</v>
      </c>
      <c r="AA608" s="5">
        <v>0.77083832927640072</v>
      </c>
      <c r="AB608" s="5">
        <f>NonZeroMin!$C$6</f>
        <v>9.0900273914041208E-4</v>
      </c>
      <c r="AC608" s="6">
        <f>IF(Table1[[#This Row],[corals.mn.ssp126.2100]]="","",(Table1[[#This Row],[corals.sd.ssp126.2100]]/Table1[[#This Row],[corals.mn.ssp126.2100]])^-1)</f>
        <v>848.00440756134037</v>
      </c>
      <c r="AD608" s="6">
        <f>IF( Table1[[#This Row],[Coral.weights.ssp126.2100]]="","", Table1[[#This Row],[Coral.weights.ssp126.2100]]*Table1[[#This Row],[corals.mn.ssp126.2100]])</f>
        <v>653.67430074360766</v>
      </c>
      <c r="AE608" s="5">
        <v>0.44089118792419768</v>
      </c>
      <c r="AF608" s="5">
        <v>5.0524933573807308E-2</v>
      </c>
      <c r="AG608" s="8">
        <f>IF(Table1[[#This Row],[mangrove.mn.ssp126.2100]]="","",(Table1[[#This Row],[mangrove.sd.ssp126.2100]]/Table1[[#This Row],[mangrove.mn.ssp126.2100]])^-1)</f>
        <v>8.7262101449404099</v>
      </c>
      <c r="AH608" s="6">
        <f>IF(Table1[[#This Row],[mangrove.weights.ssp126.2100]]="","",Table1[[#This Row],[mangrove.weights.ssp126.2100]]*Table1[[#This Row],[mangrove.mn.ssp126.2100]])</f>
        <v>3.8473091568789624</v>
      </c>
      <c r="AI608" s="7">
        <f t="shared" si="55"/>
        <v>0.76748196776508304</v>
      </c>
      <c r="AJ608" s="5">
        <v>0.76748649371288746</v>
      </c>
      <c r="AK608" s="5">
        <f>NonZeroMin!$C$9</f>
        <v>9.4246577305150765E-4</v>
      </c>
      <c r="AL608" s="6">
        <f>IF(Table1[[#This Row],[seagrass.mn.ssp245.2050]]="","",(Table1[[#This Row],[seagrass.sd.ssp245.2050]]/Table1[[#This Row],[seagrass.mn.ssp245.2050]])^-1)</f>
        <v>814.33884991698562</v>
      </c>
      <c r="AM608" s="6">
        <f>IF(Table1[[#This Row],[seagrass.weights.ssp245.2050]]="","",Table1[[#This Row],[seagrass.weights.ssp245.2050]]*Table1[[#This Row],[seagrass.mn.ssp245.2050]])</f>
        <v>624.99406861697264</v>
      </c>
      <c r="AN608" s="5">
        <v>0.77083832927640072</v>
      </c>
      <c r="AO608" s="5">
        <f>NonZeroMin!$C$10</f>
        <v>8.871730941705804E-4</v>
      </c>
      <c r="AP608" s="6">
        <f>(Table1[[#This Row],[corals.sd.ssp245.2050]]/Table1[[#This Row],[corals.mn.ssp245.2050]])^-1</f>
        <v>868.87027384104647</v>
      </c>
      <c r="AQ608" s="6">
        <f>Table1[[#This Row],[coral.weights.ssp245.2050]]*Table1[[#This Row],[corals.mn.ssp245.2050]]</f>
        <v>669.75851024556107</v>
      </c>
      <c r="AR608" s="5">
        <v>0.44589478585989961</v>
      </c>
      <c r="AS608" s="5">
        <v>3.4489463973296983E-2</v>
      </c>
      <c r="AT608" s="8">
        <f>(Table1[[#This Row],[mangrove.sd.ssp245.2050]]/Table1[[#This Row],[mangrove.mn.ssp245.2050]])^-1</f>
        <v>12.928434788233526</v>
      </c>
      <c r="AU608" s="8">
        <f>Table1[[#This Row],[mangrove.mn.ssp245.2050]]*Table1[[#This Row],[mangrove.weights.ssp245.2050]]</f>
        <v>5.7647216614030645</v>
      </c>
      <c r="AV608" s="7">
        <f t="shared" si="56"/>
        <v>0.76675225660269608</v>
      </c>
      <c r="AW608" s="5">
        <v>0.76748649371288746</v>
      </c>
      <c r="AX608" s="5">
        <f>NonZeroMin!$C$12</f>
        <v>9.4048968592101831E-4</v>
      </c>
      <c r="AY608" s="6">
        <f>(Table1[[#This Row],[seagrass.sd.ssp245.2100]]/Table1[[#This Row],[seagrass.mn.ssp245.2100]])^-1</f>
        <v>816.04987827303023</v>
      </c>
      <c r="AZ608" s="6">
        <f>Table1[[#This Row],[seagrass.weights.ssp245.2100]]*Table1[[#This Row],[seagrass.mn.ssp245.2100]]</f>
        <v>626.3072597705966</v>
      </c>
      <c r="BA608" s="5">
        <v>0.77083832927640072</v>
      </c>
      <c r="BB608" s="5">
        <f>NonZeroMin!$C$13</f>
        <v>8.8505487379242798E-4</v>
      </c>
      <c r="BC608" s="8">
        <f>(Table1[[#This Row],[corals.sd.ssp245.2100]]/Table1[[#This Row],[corals.mn.ssp245.2100]])^-1</f>
        <v>870.94975927694338</v>
      </c>
      <c r="BD608" s="8">
        <f>Table1[[#This Row],[corals.weights.ssp245.2100]]*Table1[[#This Row],[corals.mn.ssp245.2100]]</f>
        <v>671.36145732472244</v>
      </c>
      <c r="BE608" s="5">
        <v>0.4429972653765043</v>
      </c>
      <c r="BF608" s="5">
        <v>4.4304767033740013E-2</v>
      </c>
      <c r="BG608" s="6">
        <f>(Table1[[#This Row],[mangrove.sd.ssp245.2100]]/Table1[[#This Row],[mangrove.mn.ssp245.2100]])^-1</f>
        <v>9.9988623129231797</v>
      </c>
      <c r="BH608" s="6">
        <f>Table1[[#This Row],[mangrove.weights.ssp245.2100]]*Table1[[#This Row],[mangrove.mn.ssp245.2100]]</f>
        <v>4.4294686615011578</v>
      </c>
      <c r="BI608" s="7">
        <f t="shared" si="57"/>
        <v>0.76729483606615956</v>
      </c>
      <c r="BJ608" s="5">
        <v>0.76748649371288746</v>
      </c>
      <c r="BK608" s="5">
        <f>NonZeroMin!$C$16</f>
        <v>9.4033807947367773E-4</v>
      </c>
      <c r="BL608" s="6">
        <f>(Table1[[#This Row],[seagrass.sd.ssp370.2050]]/Table1[[#This Row],[seagrass.mn.ssp370.2050]])^-1</f>
        <v>816.18144629691255</v>
      </c>
      <c r="BM608" s="6">
        <f>Table1[[#This Row],[seagrass.mn.ssp370.2050]]*Table1[[#This Row],[seagrass.weights.ssp370.2050]]</f>
        <v>626.40823645193075</v>
      </c>
      <c r="BN608" s="5">
        <v>0.77083832927640072</v>
      </c>
      <c r="BO608" s="5">
        <f>NonZeroMin!$C$17</f>
        <v>8.8537505761509139E-4</v>
      </c>
      <c r="BP608" s="6">
        <f>(Table1[[#This Row],[corals.sd.ssp370.2050]]/Table1[[#This Row],[corals.mn.ssp370.2050]])^-1</f>
        <v>870.63479216681924</v>
      </c>
      <c r="BQ608" s="6">
        <f>Table1[[#This Row],[corals.weights.ssp370.2050]]*Table1[[#This Row],[corals.mn.ssp370.2050]]</f>
        <v>671.11866860377734</v>
      </c>
      <c r="BR608" s="5">
        <v>0.44625913255528588</v>
      </c>
      <c r="BS608" s="5">
        <v>3.325869805206292E-2</v>
      </c>
      <c r="BT608" s="6">
        <f>(Table1[[#This Row],[mangrove.sd.ssp370.2050]]/Table1[[#This Row],[mangrove.mn.ssp370.2050]])^-1</f>
        <v>13.417817253601303</v>
      </c>
      <c r="BU608" s="6">
        <f>Table1[[#This Row],[mangrove.weights.ssp370.2050]]*Table1[[#This Row],[mangrove.mn.ssp370.2050]]</f>
        <v>5.9878234883774661</v>
      </c>
      <c r="BV608" s="7">
        <f t="shared" si="58"/>
        <v>0.76666781503451842</v>
      </c>
      <c r="BW608" s="5">
        <v>0.76748649371288746</v>
      </c>
      <c r="BX608" s="5">
        <f>NonZeroMin!$C$19</f>
        <v>9.4033807947367773E-4</v>
      </c>
      <c r="BY608" s="8">
        <f>(Table1[[#This Row],[seagrass.sd.ssp370.2100]]/Table1[[#This Row],[seagrass.mn.ssp370.2100]])^-1</f>
        <v>816.18144629691255</v>
      </c>
      <c r="BZ608" s="8">
        <f>Table1[[#This Row],[seagrass.imp.ssp370.2100]]*Table1[[#This Row],[seagrass.mn.ssp370.2100]]</f>
        <v>626.40823645193075</v>
      </c>
      <c r="CA608" s="5">
        <v>0.77083832927640072</v>
      </c>
      <c r="CB608" s="5">
        <f>NonZeroMin!$C$20</f>
        <v>8.8537505761509139E-4</v>
      </c>
      <c r="CC608" s="8">
        <f>(Table1[[#This Row],[corals.sd.ssp370.2100]]/Table1[[#This Row],[corals.mn.ssp370.2100]])^-1</f>
        <v>870.63479216681924</v>
      </c>
      <c r="CD608" s="8">
        <f>Table1[[#This Row],[corals.weights.ssp370.2100]]*Table1[[#This Row],[corals.mn.ssp370.2100]]</f>
        <v>671.11866860377734</v>
      </c>
      <c r="CE608" s="5">
        <v>0.44449987140996827</v>
      </c>
      <c r="CF608" s="5">
        <v>4.3610869599837718E-2</v>
      </c>
      <c r="CG608" s="12">
        <f>(Table1[[#This Row],[mangrove.sd.ssp370.2100]]/Table1[[#This Row],[mangrove.mn.ssp370.2100]])^-1</f>
        <v>10.192410183254459</v>
      </c>
      <c r="CH608" s="17">
        <f>Table1[[#This Row],[mangrove.weights.ssp370.2100]]*Table1[[#This Row],[mangrove.mn.ssp370.2100]]</f>
        <v>4.5305250158142583</v>
      </c>
      <c r="CI608" s="9">
        <f t="shared" si="59"/>
        <v>0.76726623114716841</v>
      </c>
      <c r="CJ608" s="5"/>
      <c r="CL608" s="5"/>
      <c r="CM608" s="5"/>
      <c r="CP608" s="5"/>
      <c r="CT608" s="5"/>
    </row>
    <row r="609" spans="1:98" x14ac:dyDescent="0.25">
      <c r="A609" s="5" t="s">
        <v>652</v>
      </c>
      <c r="B609" s="5">
        <v>40.83934</v>
      </c>
      <c r="C609" s="5">
        <v>-14.821102</v>
      </c>
      <c r="D609" s="5">
        <v>25120000</v>
      </c>
      <c r="E609" s="5">
        <v>1</v>
      </c>
      <c r="F609" s="5">
        <v>12200000</v>
      </c>
      <c r="G609" s="5">
        <v>1</v>
      </c>
      <c r="H609" s="5">
        <v>90000</v>
      </c>
      <c r="I609" s="5">
        <v>1</v>
      </c>
      <c r="J609" s="5">
        <v>0.45348111775036221</v>
      </c>
      <c r="K609" s="5">
        <v>2.0423801333556601E-2</v>
      </c>
      <c r="L609" s="6">
        <f>IF(Table1[[#This Row],[seagrass.mn.ssp126.2050]]="","",(Table1[[#This Row],[seagrass.sd.ssp126.2050]]/Table1[[#This Row],[seagrass.mn.ssp126.2050]])^-1)</f>
        <v>22.203560950491923</v>
      </c>
      <c r="M609" s="6">
        <f>IF(Table1[[#This Row],[seagrass.weights.ssp126.2050]]="","",Table1[[#This Row],[seagrass.weights.ssp126.2050]]*Table1[[#This Row],[seagrass.mn.ssp126.2050]])</f>
        <v>10.068895637867373</v>
      </c>
      <c r="N609" s="5">
        <v>0.50193490011727582</v>
      </c>
      <c r="O609" s="5">
        <v>6.2578593021918399E-2</v>
      </c>
      <c r="P609" s="6">
        <f>IF(Table1[[#This Row],[corals.mn.ssp126.2050]]="","",(Table1[[#This Row],[corals.sd.ssp126.2050]]/Table1[[#This Row],[corals.mn.ssp126.2050]])^-1)</f>
        <v>8.0208722484615649</v>
      </c>
      <c r="Q609" s="6">
        <f>IF(Table1[[#This Row],[coral.weights.ssp126.2050]]="","",Table1[[#This Row],[coral.weights.ssp126.2050]]*Table1[[#This Row],[corals.mn.ssp126.2050]])</f>
        <v>4.0259557108849853</v>
      </c>
      <c r="R609" s="5">
        <v>0.42610212880511827</v>
      </c>
      <c r="S609" s="5">
        <v>0.1390828255547881</v>
      </c>
      <c r="T609" s="6">
        <f>IF(Table1[[#This Row],[mangrove.mn.ssp126.2050]]="","",(Table1[[#This Row],[mangrove.sd.ssp126.2050]]/Table1[[#This Row],[mangrove.mn.ssp126.2050]])^-1)</f>
        <v>3.0636574077743792</v>
      </c>
      <c r="U609" s="6">
        <f>IF(Table1[[#This Row],[mangrove.weights.ssp126.2050]]="","",Table1[[#This Row],[mangrove.weights.ssp126.2050]]*Table1[[#This Row],[mangrove.mn.ssp126.2050]])</f>
        <v>1.3054309433822333</v>
      </c>
      <c r="V609" s="7">
        <f t="shared" si="54"/>
        <v>0.46263639672448009</v>
      </c>
      <c r="W609" s="5">
        <v>0.45631808245104299</v>
      </c>
      <c r="X609" s="5">
        <v>1.258658327348075E-2</v>
      </c>
      <c r="Y609" s="6">
        <f>IF(Table1[[#This Row],[seagrass.mn.ssp126.2100]]="", "", (Table1[[#This Row],[seagrass.sd.ssp126.2100]]/Table1[[#This Row],[seagrass.mn.ssp126.2100]])^-1)</f>
        <v>36.254325144177969</v>
      </c>
      <c r="Z609" s="6">
        <f>IF(Table1[[#This Row],[seagrass.weights.ssp126.2100]]="","", Table1[[#This Row],[seagrass.weights.ssp126.2100]]*Table1[[#This Row],[seagrass.mn.ssp126.2100]])</f>
        <v>16.543504130347923</v>
      </c>
      <c r="AA609" s="5">
        <v>0.51014256824764304</v>
      </c>
      <c r="AB609" s="5">
        <v>4.005319490619888E-2</v>
      </c>
      <c r="AC609" s="6">
        <f>IF(Table1[[#This Row],[corals.mn.ssp126.2100]]="","",(Table1[[#This Row],[corals.sd.ssp126.2100]]/Table1[[#This Row],[corals.mn.ssp126.2100]])^-1)</f>
        <v>12.736626115403597</v>
      </c>
      <c r="AD609" s="6">
        <f>IF( Table1[[#This Row],[Coral.weights.ssp126.2100]]="","", Table1[[#This Row],[Coral.weights.ssp126.2100]]*Table1[[#This Row],[corals.mn.ssp126.2100]])</f>
        <v>6.4974951573219926</v>
      </c>
      <c r="AE609" s="5">
        <v>0.42312279574855782</v>
      </c>
      <c r="AF609" s="5">
        <v>0.1395006953294266</v>
      </c>
      <c r="AG609" s="8">
        <f>IF(Table1[[#This Row],[mangrove.mn.ssp126.2100]]="","",(Table1[[#This Row],[mangrove.sd.ssp126.2100]]/Table1[[#This Row],[mangrove.mn.ssp126.2100]])^-1)</f>
        <v>3.0331232023565642</v>
      </c>
      <c r="AH609" s="6">
        <f>IF(Table1[[#This Row],[mangrove.weights.ssp126.2100]]="","",Table1[[#This Row],[mangrove.weights.ssp126.2100]]*Table1[[#This Row],[mangrove.mn.ssp126.2100]])</f>
        <v>1.2833835692309281</v>
      </c>
      <c r="AI609" s="7">
        <f t="shared" si="55"/>
        <v>0.46756012689273418</v>
      </c>
      <c r="AJ609" s="5">
        <v>0.43974182307838861</v>
      </c>
      <c r="AK609" s="5">
        <v>9.9350447101124464E-4</v>
      </c>
      <c r="AL609" s="6">
        <f>IF(Table1[[#This Row],[seagrass.mn.ssp245.2050]]="","",(Table1[[#This Row],[seagrass.sd.ssp245.2050]]/Table1[[#This Row],[seagrass.mn.ssp245.2050]])^-1)</f>
        <v>442.61685368239432</v>
      </c>
      <c r="AM609" s="6">
        <f>IF(Table1[[#This Row],[seagrass.weights.ssp245.2050]]="","",Table1[[#This Row],[seagrass.weights.ssp245.2050]]*Table1[[#This Row],[seagrass.mn.ssp245.2050]])</f>
        <v>194.63714216351647</v>
      </c>
      <c r="AN609" s="5">
        <v>0.49561624122184761</v>
      </c>
      <c r="AO609" s="5">
        <v>8.8547144036300075E-3</v>
      </c>
      <c r="AP609" s="6">
        <f>(Table1[[#This Row],[corals.sd.ssp245.2050]]/Table1[[#This Row],[corals.mn.ssp245.2050]])^-1</f>
        <v>55.972018817305816</v>
      </c>
      <c r="AQ609" s="6">
        <f>Table1[[#This Row],[coral.weights.ssp245.2050]]*Table1[[#This Row],[corals.mn.ssp245.2050]]</f>
        <v>27.740641579831632</v>
      </c>
      <c r="AR609" s="5">
        <v>0.44835416093051778</v>
      </c>
      <c r="AS609" s="5">
        <v>0.17187506881364381</v>
      </c>
      <c r="AT609" s="8">
        <f>(Table1[[#This Row],[mangrove.sd.ssp245.2050]]/Table1[[#This Row],[mangrove.mn.ssp245.2050]])^-1</f>
        <v>2.6086049828241666</v>
      </c>
      <c r="AU609" s="8">
        <f>Table1[[#This Row],[mangrove.mn.ssp245.2050]]*Table1[[#This Row],[mangrove.weights.ssp245.2050]]</f>
        <v>1.1695788982732969</v>
      </c>
      <c r="AV609" s="7">
        <f t="shared" si="56"/>
        <v>0.44602651187408665</v>
      </c>
      <c r="AW609" s="5">
        <v>0.45151422702903338</v>
      </c>
      <c r="AX609" s="5">
        <v>1.1696146329102271E-2</v>
      </c>
      <c r="AY609" s="6">
        <f>(Table1[[#This Row],[seagrass.sd.ssp245.2100]]/Table1[[#This Row],[seagrass.mn.ssp245.2100]])^-1</f>
        <v>38.603674605675785</v>
      </c>
      <c r="AZ609" s="6">
        <f>Table1[[#This Row],[seagrass.weights.ssp245.2100]]*Table1[[#This Row],[seagrass.mn.ssp245.2100]]</f>
        <v>17.430108300062027</v>
      </c>
      <c r="BA609" s="5">
        <v>0.51190627095416352</v>
      </c>
      <c r="BB609" s="5">
        <v>8.8714274724202846E-3</v>
      </c>
      <c r="BC609" s="8">
        <f>(Table1[[#This Row],[corals.sd.ssp245.2100]]/Table1[[#This Row],[corals.mn.ssp245.2100]])^-1</f>
        <v>57.702807416911263</v>
      </c>
      <c r="BD609" s="8">
        <f>Table1[[#This Row],[corals.weights.ssp245.2100]]*Table1[[#This Row],[corals.mn.ssp245.2100]]</f>
        <v>29.538428968377293</v>
      </c>
      <c r="BE609" s="5">
        <v>0.43775721352202479</v>
      </c>
      <c r="BF609" s="5">
        <v>0.19648869433984839</v>
      </c>
      <c r="BG609" s="6">
        <f>(Table1[[#This Row],[mangrove.sd.ssp245.2100]]/Table1[[#This Row],[mangrove.mn.ssp245.2100]])^-1</f>
        <v>2.2279002616042454</v>
      </c>
      <c r="BH609" s="6">
        <f>Table1[[#This Row],[mangrove.weights.ssp245.2100]]*Table1[[#This Row],[mangrove.mn.ssp245.2100]]</f>
        <v>0.97527941052486455</v>
      </c>
      <c r="BI609" s="7">
        <f t="shared" si="57"/>
        <v>0.48656941432570605</v>
      </c>
      <c r="BJ609" s="5">
        <v>0.52872203972644338</v>
      </c>
      <c r="BK609" s="5">
        <v>8.5698788345626564E-3</v>
      </c>
      <c r="BL609" s="6">
        <f>(Table1[[#This Row],[seagrass.sd.ssp370.2050]]/Table1[[#This Row],[seagrass.mn.ssp370.2050]])^-1</f>
        <v>61.695392657605225</v>
      </c>
      <c r="BM609" s="6">
        <f>Table1[[#This Row],[seagrass.mn.ssp370.2050]]*Table1[[#This Row],[seagrass.weights.ssp370.2050]]</f>
        <v>32.619713847652875</v>
      </c>
      <c r="BN609" s="5">
        <v>0.55335356966798654</v>
      </c>
      <c r="BO609" s="5">
        <v>6.4732645442629926E-3</v>
      </c>
      <c r="BP609" s="6">
        <f>(Table1[[#This Row],[corals.sd.ssp370.2050]]/Table1[[#This Row],[corals.mn.ssp370.2050]])^-1</f>
        <v>85.482922238733877</v>
      </c>
      <c r="BQ609" s="6">
        <f>Table1[[#This Row],[corals.weights.ssp370.2050]]*Table1[[#This Row],[corals.mn.ssp370.2050]]</f>
        <v>47.302280166454302</v>
      </c>
      <c r="BR609" s="5">
        <v>0.48079340749473598</v>
      </c>
      <c r="BS609" s="5">
        <v>0.18934324792482271</v>
      </c>
      <c r="BT609" s="6">
        <f>(Table1[[#This Row],[mangrove.sd.ssp370.2050]]/Table1[[#This Row],[mangrove.mn.ssp370.2050]])^-1</f>
        <v>2.5392688293042873</v>
      </c>
      <c r="BU609" s="6">
        <f>Table1[[#This Row],[mangrove.weights.ssp370.2050]]*Table1[[#This Row],[mangrove.mn.ssp370.2050]]</f>
        <v>1.2208637129863773</v>
      </c>
      <c r="BV609" s="7">
        <f t="shared" si="58"/>
        <v>0.54197279776961516</v>
      </c>
      <c r="BW609" s="5">
        <v>0.52872203972644338</v>
      </c>
      <c r="BX609" s="5">
        <v>8.5698788345626564E-3</v>
      </c>
      <c r="BY609" s="8">
        <f>(Table1[[#This Row],[seagrass.sd.ssp370.2100]]/Table1[[#This Row],[seagrass.mn.ssp370.2100]])^-1</f>
        <v>61.695392657605225</v>
      </c>
      <c r="BZ609" s="8">
        <f>Table1[[#This Row],[seagrass.imp.ssp370.2100]]*Table1[[#This Row],[seagrass.mn.ssp370.2100]]</f>
        <v>32.619713847652875</v>
      </c>
      <c r="CA609" s="5">
        <v>0.55335356966798654</v>
      </c>
      <c r="CB609" s="5">
        <v>6.4732645442629926E-3</v>
      </c>
      <c r="CC609" s="8">
        <f>(Table1[[#This Row],[corals.sd.ssp370.2100]]/Table1[[#This Row],[corals.mn.ssp370.2100]])^-1</f>
        <v>85.482922238733877</v>
      </c>
      <c r="CD609" s="8">
        <f>Table1[[#This Row],[corals.weights.ssp370.2100]]*Table1[[#This Row],[corals.mn.ssp370.2100]]</f>
        <v>47.302280166454302</v>
      </c>
      <c r="CE609" s="5">
        <v>0.4706511441573506</v>
      </c>
      <c r="CF609" s="5">
        <v>0.16931184282245509</v>
      </c>
      <c r="CG609" s="12">
        <f>(Table1[[#This Row],[mangrove.sd.ssp370.2100]]/Table1[[#This Row],[mangrove.mn.ssp370.2100]])^-1</f>
        <v>2.7797886805289096</v>
      </c>
      <c r="CH609" s="17">
        <f>Table1[[#This Row],[mangrove.weights.ssp370.2100]]*Table1[[#This Row],[mangrove.mn.ssp370.2100]]</f>
        <v>1.3083107230065831</v>
      </c>
      <c r="CI609" s="9">
        <f t="shared" si="59"/>
        <v>0.54168666313838365</v>
      </c>
      <c r="CJ609" s="5"/>
      <c r="CL609" s="5"/>
      <c r="CM609" s="5"/>
      <c r="CP609" s="5"/>
      <c r="CT609" s="5"/>
    </row>
    <row r="610" spans="1:98" x14ac:dyDescent="0.25">
      <c r="A610" s="5" t="s">
        <v>653</v>
      </c>
      <c r="B610" s="5">
        <v>41.08934</v>
      </c>
      <c r="C610" s="5">
        <v>-15.071102</v>
      </c>
      <c r="E610" s="5">
        <v>0</v>
      </c>
      <c r="G610" s="5">
        <v>0</v>
      </c>
      <c r="I610" s="5">
        <v>0</v>
      </c>
      <c r="L610" s="6" t="str">
        <f>IF(Table1[[#This Row],[seagrass.mn.ssp126.2050]]="","",(Table1[[#This Row],[seagrass.sd.ssp126.2050]]/Table1[[#This Row],[seagrass.mn.ssp126.2050]])^-1)</f>
        <v/>
      </c>
      <c r="M610" s="6" t="str">
        <f>IF(Table1[[#This Row],[seagrass.weights.ssp126.2050]]="","",Table1[[#This Row],[seagrass.weights.ssp126.2050]]*Table1[[#This Row],[seagrass.mn.ssp126.2050]])</f>
        <v/>
      </c>
      <c r="P610" s="6" t="str">
        <f>IF(Table1[[#This Row],[corals.mn.ssp126.2050]]="","",(Table1[[#This Row],[corals.sd.ssp126.2050]]/Table1[[#This Row],[corals.mn.ssp126.2050]])^-1)</f>
        <v/>
      </c>
      <c r="Q610" s="6" t="str">
        <f>IF(Table1[[#This Row],[coral.weights.ssp126.2050]]="","",Table1[[#This Row],[coral.weights.ssp126.2050]]*Table1[[#This Row],[corals.mn.ssp126.2050]])</f>
        <v/>
      </c>
      <c r="T610" s="6" t="str">
        <f>IF(Table1[[#This Row],[mangrove.mn.ssp126.2050]]="","",(Table1[[#This Row],[mangrove.sd.ssp126.2050]]/Table1[[#This Row],[mangrove.mn.ssp126.2050]])^-1)</f>
        <v/>
      </c>
      <c r="U610" s="6" t="str">
        <f>IF(Table1[[#This Row],[mangrove.weights.ssp126.2050]]="","",Table1[[#This Row],[mangrove.weights.ssp126.2050]]*Table1[[#This Row],[mangrove.mn.ssp126.2050]])</f>
        <v/>
      </c>
      <c r="V610" s="7" t="e">
        <f t="shared" si="54"/>
        <v>#DIV/0!</v>
      </c>
      <c r="Y610" s="6" t="str">
        <f>IF(Table1[[#This Row],[seagrass.mn.ssp126.2100]]="", "", (Table1[[#This Row],[seagrass.sd.ssp126.2100]]/Table1[[#This Row],[seagrass.mn.ssp126.2100]])^-1)</f>
        <v/>
      </c>
      <c r="Z610" s="6" t="str">
        <f>IF(Table1[[#This Row],[seagrass.weights.ssp126.2100]]="","", Table1[[#This Row],[seagrass.weights.ssp126.2100]]*Table1[[#This Row],[seagrass.mn.ssp126.2100]])</f>
        <v/>
      </c>
      <c r="AC610" s="6" t="str">
        <f>IF(Table1[[#This Row],[corals.mn.ssp126.2100]]="","",(Table1[[#This Row],[corals.sd.ssp126.2100]]/Table1[[#This Row],[corals.mn.ssp126.2100]])^-1)</f>
        <v/>
      </c>
      <c r="AD610" s="6" t="str">
        <f>IF( Table1[[#This Row],[Coral.weights.ssp126.2100]]="","", Table1[[#This Row],[Coral.weights.ssp126.2100]]*Table1[[#This Row],[corals.mn.ssp126.2100]])</f>
        <v/>
      </c>
      <c r="AG610" s="8" t="str">
        <f>IF(Table1[[#This Row],[mangrove.mn.ssp126.2100]]="","",(Table1[[#This Row],[mangrove.sd.ssp126.2100]]/Table1[[#This Row],[mangrove.mn.ssp126.2100]])^-1)</f>
        <v/>
      </c>
      <c r="AH610" s="6" t="str">
        <f>IF(Table1[[#This Row],[mangrove.weights.ssp126.2100]]="","",Table1[[#This Row],[mangrove.weights.ssp126.2100]]*Table1[[#This Row],[mangrove.mn.ssp126.2100]])</f>
        <v/>
      </c>
      <c r="AI610" s="7" t="e">
        <f t="shared" si="55"/>
        <v>#DIV/0!</v>
      </c>
      <c r="AL610" s="6" t="str">
        <f>IF(Table1[[#This Row],[seagrass.mn.ssp245.2050]]="","",(Table1[[#This Row],[seagrass.sd.ssp245.2050]]/Table1[[#This Row],[seagrass.mn.ssp245.2050]])^-1)</f>
        <v/>
      </c>
      <c r="AM610" s="6" t="str">
        <f>IF(Table1[[#This Row],[seagrass.weights.ssp245.2050]]="","",Table1[[#This Row],[seagrass.weights.ssp245.2050]]*Table1[[#This Row],[seagrass.mn.ssp245.2050]])</f>
        <v/>
      </c>
      <c r="AS610" s="5"/>
      <c r="AT610" s="8"/>
      <c r="AU610" s="8"/>
      <c r="AV610" s="7" t="e">
        <f t="shared" si="56"/>
        <v>#DIV/0!</v>
      </c>
      <c r="AX610" s="5"/>
      <c r="AY610" s="6"/>
      <c r="AZ610" s="6"/>
      <c r="BB610" s="5"/>
      <c r="BC610" s="8"/>
      <c r="BD610" s="8"/>
      <c r="BE610" s="5"/>
      <c r="BF610" s="5"/>
      <c r="BG610" s="6"/>
      <c r="BH610" s="6"/>
      <c r="BI610" s="7" t="e">
        <f t="shared" si="57"/>
        <v>#DIV/0!</v>
      </c>
      <c r="BK610" s="5"/>
      <c r="BL610" s="6"/>
      <c r="BM610" s="6"/>
      <c r="BO610" s="5"/>
      <c r="BP610" s="6"/>
      <c r="BQ610" s="6"/>
      <c r="BR610" s="5"/>
      <c r="BS610" s="5"/>
      <c r="BT610" s="6"/>
      <c r="BU610" s="6"/>
      <c r="BV610" s="7" t="e">
        <f t="shared" si="58"/>
        <v>#DIV/0!</v>
      </c>
      <c r="BX610" s="5"/>
      <c r="BY610" s="8"/>
      <c r="BZ610" s="8"/>
      <c r="CA610" s="5"/>
      <c r="CB610" s="5"/>
      <c r="CC610" s="8"/>
      <c r="CD610" s="8"/>
      <c r="CE610" s="5"/>
      <c r="CF610" s="5"/>
      <c r="CG610" s="12"/>
      <c r="CH610" s="17"/>
      <c r="CI610" s="9" t="e">
        <f t="shared" si="59"/>
        <v>#DIV/0!</v>
      </c>
      <c r="CJ610" s="5"/>
      <c r="CL610" s="5"/>
      <c r="CM610" s="5"/>
      <c r="CP610" s="5"/>
      <c r="CT610" s="5"/>
    </row>
    <row r="611" spans="1:98" x14ac:dyDescent="0.25">
      <c r="A611" s="5" t="s">
        <v>654</v>
      </c>
      <c r="B611" s="5">
        <v>46.58934</v>
      </c>
      <c r="C611" s="5">
        <v>-15.071102</v>
      </c>
      <c r="D611" s="5">
        <v>1070000</v>
      </c>
      <c r="E611" s="5">
        <v>1</v>
      </c>
      <c r="G611" s="5">
        <v>0</v>
      </c>
      <c r="I611" s="5">
        <v>0</v>
      </c>
      <c r="L611" s="6" t="str">
        <f>IF(Table1[[#This Row],[seagrass.mn.ssp126.2050]]="","",(Table1[[#This Row],[seagrass.sd.ssp126.2050]]/Table1[[#This Row],[seagrass.mn.ssp126.2050]])^-1)</f>
        <v/>
      </c>
      <c r="M611" s="6" t="str">
        <f>IF(Table1[[#This Row],[seagrass.weights.ssp126.2050]]="","",Table1[[#This Row],[seagrass.weights.ssp126.2050]]*Table1[[#This Row],[seagrass.mn.ssp126.2050]])</f>
        <v/>
      </c>
      <c r="N611" s="5">
        <v>0.34701774589408929</v>
      </c>
      <c r="O611" s="5">
        <v>3.9374202347111392E-2</v>
      </c>
      <c r="P611" s="6">
        <f>IF(Table1[[#This Row],[corals.mn.ssp126.2050]]="","",(Table1[[#This Row],[corals.sd.ssp126.2050]]/Table1[[#This Row],[corals.mn.ssp126.2050]])^-1)</f>
        <v>8.8133276411515045</v>
      </c>
      <c r="Q611" s="6">
        <f>IF(Table1[[#This Row],[coral.weights.ssp126.2050]]="","",Table1[[#This Row],[coral.weights.ssp126.2050]]*Table1[[#This Row],[corals.mn.ssp126.2050]])</f>
        <v>3.058381091858466</v>
      </c>
      <c r="T611" s="6" t="str">
        <f>IF(Table1[[#This Row],[mangrove.mn.ssp126.2050]]="","",(Table1[[#This Row],[mangrove.sd.ssp126.2050]]/Table1[[#This Row],[mangrove.mn.ssp126.2050]])^-1)</f>
        <v/>
      </c>
      <c r="U611" s="6" t="str">
        <f>IF(Table1[[#This Row],[mangrove.weights.ssp126.2050]]="","",Table1[[#This Row],[mangrove.weights.ssp126.2050]]*Table1[[#This Row],[mangrove.mn.ssp126.2050]])</f>
        <v/>
      </c>
      <c r="V611" s="7">
        <f t="shared" si="54"/>
        <v>0.34701774589408929</v>
      </c>
      <c r="Y611" s="6" t="str">
        <f>IF(Table1[[#This Row],[seagrass.mn.ssp126.2100]]="", "", (Table1[[#This Row],[seagrass.sd.ssp126.2100]]/Table1[[#This Row],[seagrass.mn.ssp126.2100]])^-1)</f>
        <v/>
      </c>
      <c r="Z611" s="6" t="str">
        <f>IF(Table1[[#This Row],[seagrass.weights.ssp126.2100]]="","", Table1[[#This Row],[seagrass.weights.ssp126.2100]]*Table1[[#This Row],[seagrass.mn.ssp126.2100]])</f>
        <v/>
      </c>
      <c r="AA611" s="5">
        <v>0.34834425421687232</v>
      </c>
      <c r="AB611" s="5">
        <v>4.4194785108666847E-2</v>
      </c>
      <c r="AC611" s="6">
        <f>IF(Table1[[#This Row],[corals.mn.ssp126.2100]]="","",(Table1[[#This Row],[corals.sd.ssp126.2100]]/Table1[[#This Row],[corals.mn.ssp126.2100]])^-1)</f>
        <v>7.8820216765475353</v>
      </c>
      <c r="AD611" s="6">
        <f>IF( Table1[[#This Row],[Coral.weights.ssp126.2100]]="","", Table1[[#This Row],[Coral.weights.ssp126.2100]]*Table1[[#This Row],[corals.mn.ssp126.2100]])</f>
        <v>2.7456569626381726</v>
      </c>
      <c r="AG611" s="8" t="str">
        <f>IF(Table1[[#This Row],[mangrove.mn.ssp126.2100]]="","",(Table1[[#This Row],[mangrove.sd.ssp126.2100]]/Table1[[#This Row],[mangrove.mn.ssp126.2100]])^-1)</f>
        <v/>
      </c>
      <c r="AH611" s="6" t="str">
        <f>IF(Table1[[#This Row],[mangrove.weights.ssp126.2100]]="","",Table1[[#This Row],[mangrove.weights.ssp126.2100]]*Table1[[#This Row],[mangrove.mn.ssp126.2100]])</f>
        <v/>
      </c>
      <c r="AI611" s="7">
        <f t="shared" si="55"/>
        <v>0.34834425421687232</v>
      </c>
      <c r="AL611" s="6" t="str">
        <f>IF(Table1[[#This Row],[seagrass.mn.ssp245.2050]]="","",(Table1[[#This Row],[seagrass.sd.ssp245.2050]]/Table1[[#This Row],[seagrass.mn.ssp245.2050]])^-1)</f>
        <v/>
      </c>
      <c r="AM611" s="6" t="str">
        <f>IF(Table1[[#This Row],[seagrass.weights.ssp245.2050]]="","",Table1[[#This Row],[seagrass.weights.ssp245.2050]]*Table1[[#This Row],[seagrass.mn.ssp245.2050]])</f>
        <v/>
      </c>
      <c r="AN611" s="5">
        <v>0.32081738077775063</v>
      </c>
      <c r="AO611" s="5">
        <v>1.740651031818637E-2</v>
      </c>
      <c r="AP611" s="6">
        <f>(Table1[[#This Row],[corals.sd.ssp245.2050]]/Table1[[#This Row],[corals.mn.ssp245.2050]])^-1</f>
        <v>18.430884474446309</v>
      </c>
      <c r="AQ611" s="6">
        <f>Table1[[#This Row],[coral.weights.ssp245.2050]]*Table1[[#This Row],[corals.mn.ssp245.2050]]</f>
        <v>5.9129480825091738</v>
      </c>
      <c r="AS611" s="5"/>
      <c r="AT611" s="8"/>
      <c r="AU611" s="8"/>
      <c r="AV611" s="7">
        <f t="shared" si="56"/>
        <v>0.32081738077775063</v>
      </c>
      <c r="AX611" s="5"/>
      <c r="AY611" s="6"/>
      <c r="AZ611" s="6"/>
      <c r="BA611" s="5">
        <v>0.29590250399214851</v>
      </c>
      <c r="BB611" s="5">
        <v>5.0403205206086509E-3</v>
      </c>
      <c r="BC611" s="8">
        <f>(Table1[[#This Row],[corals.sd.ssp245.2100]]/Table1[[#This Row],[corals.mn.ssp245.2100]])^-1</f>
        <v>58.707080786286269</v>
      </c>
      <c r="BD611" s="8">
        <f>Table1[[#This Row],[corals.weights.ssp245.2100]]*Table1[[#This Row],[corals.mn.ssp245.2100]]</f>
        <v>17.371572206731457</v>
      </c>
      <c r="BE611" s="5"/>
      <c r="BF611" s="5"/>
      <c r="BG611" s="6"/>
      <c r="BH611" s="6"/>
      <c r="BI611" s="7">
        <f t="shared" si="57"/>
        <v>0.29590250399214851</v>
      </c>
      <c r="BK611" s="5"/>
      <c r="BL611" s="6"/>
      <c r="BM611" s="6"/>
      <c r="BN611" s="5">
        <v>0.27291342180800793</v>
      </c>
      <c r="BO611" s="5">
        <v>1.9569867235043319E-3</v>
      </c>
      <c r="BP611" s="6">
        <f>(Table1[[#This Row],[corals.sd.ssp370.2050]]/Table1[[#This Row],[corals.mn.ssp370.2050]])^-1</f>
        <v>139.455939342965</v>
      </c>
      <c r="BQ611" s="6">
        <f>Table1[[#This Row],[corals.weights.ssp370.2050]]*Table1[[#This Row],[corals.mn.ssp370.2050]]</f>
        <v>38.05939759753857</v>
      </c>
      <c r="BR611" s="5"/>
      <c r="BS611" s="5"/>
      <c r="BT611" s="6"/>
      <c r="BU611" s="6"/>
      <c r="BV611" s="7">
        <f t="shared" si="58"/>
        <v>0.27291342180800793</v>
      </c>
      <c r="BX611" s="5"/>
      <c r="BY611" s="8"/>
      <c r="BZ611" s="8"/>
      <c r="CA611" s="5">
        <v>0.2701183584073989</v>
      </c>
      <c r="CB611" s="5">
        <v>1.9958298453295461E-3</v>
      </c>
      <c r="CC611" s="8">
        <f>(Table1[[#This Row],[corals.sd.ssp370.2100]]/Table1[[#This Row],[corals.mn.ssp370.2100]])^-1</f>
        <v>135.3413764402334</v>
      </c>
      <c r="CD611" s="8">
        <f>Table1[[#This Row],[corals.weights.ssp370.2100]]*Table1[[#This Row],[corals.mn.ssp370.2100]]</f>
        <v>36.558190428633658</v>
      </c>
      <c r="CE611" s="5"/>
      <c r="CF611" s="5"/>
      <c r="CG611" s="12"/>
      <c r="CH611" s="17"/>
      <c r="CI611" s="9">
        <f t="shared" si="59"/>
        <v>0.2701183584073989</v>
      </c>
      <c r="CJ611" s="5"/>
      <c r="CL611" s="5"/>
      <c r="CM611" s="5"/>
      <c r="CP611" s="5"/>
      <c r="CT611" s="5"/>
    </row>
    <row r="612" spans="1:98" x14ac:dyDescent="0.25">
      <c r="A612" s="5" t="s">
        <v>655</v>
      </c>
      <c r="B612" s="5">
        <v>46.83934</v>
      </c>
      <c r="C612" s="5">
        <v>-15.071102</v>
      </c>
      <c r="E612" s="5">
        <v>0</v>
      </c>
      <c r="G612" s="5">
        <v>0</v>
      </c>
      <c r="I612" s="5">
        <v>0</v>
      </c>
      <c r="L612" s="6" t="str">
        <f>IF(Table1[[#This Row],[seagrass.mn.ssp126.2050]]="","",(Table1[[#This Row],[seagrass.sd.ssp126.2050]]/Table1[[#This Row],[seagrass.mn.ssp126.2050]])^-1)</f>
        <v/>
      </c>
      <c r="M612" s="6" t="str">
        <f>IF(Table1[[#This Row],[seagrass.weights.ssp126.2050]]="","",Table1[[#This Row],[seagrass.weights.ssp126.2050]]*Table1[[#This Row],[seagrass.mn.ssp126.2050]])</f>
        <v/>
      </c>
      <c r="P612" s="6" t="str">
        <f>IF(Table1[[#This Row],[corals.mn.ssp126.2050]]="","",(Table1[[#This Row],[corals.sd.ssp126.2050]]/Table1[[#This Row],[corals.mn.ssp126.2050]])^-1)</f>
        <v/>
      </c>
      <c r="Q612" s="6" t="str">
        <f>IF(Table1[[#This Row],[coral.weights.ssp126.2050]]="","",Table1[[#This Row],[coral.weights.ssp126.2050]]*Table1[[#This Row],[corals.mn.ssp126.2050]])</f>
        <v/>
      </c>
      <c r="T612" s="6" t="str">
        <f>IF(Table1[[#This Row],[mangrove.mn.ssp126.2050]]="","",(Table1[[#This Row],[mangrove.sd.ssp126.2050]]/Table1[[#This Row],[mangrove.mn.ssp126.2050]])^-1)</f>
        <v/>
      </c>
      <c r="U612" s="6" t="str">
        <f>IF(Table1[[#This Row],[mangrove.weights.ssp126.2050]]="","",Table1[[#This Row],[mangrove.weights.ssp126.2050]]*Table1[[#This Row],[mangrove.mn.ssp126.2050]])</f>
        <v/>
      </c>
      <c r="V612" s="7" t="e">
        <f t="shared" si="54"/>
        <v>#DIV/0!</v>
      </c>
      <c r="Y612" s="6" t="str">
        <f>IF(Table1[[#This Row],[seagrass.mn.ssp126.2100]]="", "", (Table1[[#This Row],[seagrass.sd.ssp126.2100]]/Table1[[#This Row],[seagrass.mn.ssp126.2100]])^-1)</f>
        <v/>
      </c>
      <c r="Z612" s="6" t="str">
        <f>IF(Table1[[#This Row],[seagrass.weights.ssp126.2100]]="","", Table1[[#This Row],[seagrass.weights.ssp126.2100]]*Table1[[#This Row],[seagrass.mn.ssp126.2100]])</f>
        <v/>
      </c>
      <c r="AC612" s="6" t="str">
        <f>IF(Table1[[#This Row],[corals.mn.ssp126.2100]]="","",(Table1[[#This Row],[corals.sd.ssp126.2100]]/Table1[[#This Row],[corals.mn.ssp126.2100]])^-1)</f>
        <v/>
      </c>
      <c r="AD612" s="6" t="str">
        <f>IF( Table1[[#This Row],[Coral.weights.ssp126.2100]]="","", Table1[[#This Row],[Coral.weights.ssp126.2100]]*Table1[[#This Row],[corals.mn.ssp126.2100]])</f>
        <v/>
      </c>
      <c r="AG612" s="8" t="str">
        <f>IF(Table1[[#This Row],[mangrove.mn.ssp126.2100]]="","",(Table1[[#This Row],[mangrove.sd.ssp126.2100]]/Table1[[#This Row],[mangrove.mn.ssp126.2100]])^-1)</f>
        <v/>
      </c>
      <c r="AH612" s="6" t="str">
        <f>IF(Table1[[#This Row],[mangrove.weights.ssp126.2100]]="","",Table1[[#This Row],[mangrove.weights.ssp126.2100]]*Table1[[#This Row],[mangrove.mn.ssp126.2100]])</f>
        <v/>
      </c>
      <c r="AI612" s="7" t="e">
        <f t="shared" si="55"/>
        <v>#DIV/0!</v>
      </c>
      <c r="AL612" s="6" t="str">
        <f>IF(Table1[[#This Row],[seagrass.mn.ssp245.2050]]="","",(Table1[[#This Row],[seagrass.sd.ssp245.2050]]/Table1[[#This Row],[seagrass.mn.ssp245.2050]])^-1)</f>
        <v/>
      </c>
      <c r="AM612" s="6" t="str">
        <f>IF(Table1[[#This Row],[seagrass.weights.ssp245.2050]]="","",Table1[[#This Row],[seagrass.weights.ssp245.2050]]*Table1[[#This Row],[seagrass.mn.ssp245.2050]])</f>
        <v/>
      </c>
      <c r="AS612" s="5"/>
      <c r="AT612" s="8"/>
      <c r="AU612" s="8"/>
      <c r="AV612" s="7" t="e">
        <f t="shared" si="56"/>
        <v>#DIV/0!</v>
      </c>
      <c r="AX612" s="5"/>
      <c r="AY612" s="6"/>
      <c r="AZ612" s="6"/>
      <c r="BB612" s="5"/>
      <c r="BC612" s="8"/>
      <c r="BD612" s="8"/>
      <c r="BE612" s="5"/>
      <c r="BF612" s="5"/>
      <c r="BG612" s="6"/>
      <c r="BH612" s="6"/>
      <c r="BI612" s="7" t="e">
        <f t="shared" si="57"/>
        <v>#DIV/0!</v>
      </c>
      <c r="BK612" s="5"/>
      <c r="BL612" s="6"/>
      <c r="BM612" s="6"/>
      <c r="BO612" s="5"/>
      <c r="BP612" s="6"/>
      <c r="BQ612" s="6"/>
      <c r="BR612" s="5"/>
      <c r="BS612" s="5"/>
      <c r="BT612" s="6"/>
      <c r="BU612" s="6"/>
      <c r="BV612" s="7" t="e">
        <f t="shared" si="58"/>
        <v>#DIV/0!</v>
      </c>
      <c r="BX612" s="5"/>
      <c r="BY612" s="8"/>
      <c r="BZ612" s="8"/>
      <c r="CA612" s="5"/>
      <c r="CB612" s="5"/>
      <c r="CC612" s="8"/>
      <c r="CD612" s="8"/>
      <c r="CE612" s="5"/>
      <c r="CF612" s="5"/>
      <c r="CG612" s="12"/>
      <c r="CH612" s="17"/>
      <c r="CI612" s="9" t="e">
        <f t="shared" si="59"/>
        <v>#DIV/0!</v>
      </c>
      <c r="CJ612" s="5"/>
      <c r="CL612" s="5"/>
      <c r="CM612" s="5"/>
      <c r="CP612" s="5"/>
      <c r="CT612" s="5"/>
    </row>
    <row r="613" spans="1:98" x14ac:dyDescent="0.25">
      <c r="A613" s="5" t="s">
        <v>656</v>
      </c>
      <c r="B613" s="5">
        <v>47.08934</v>
      </c>
      <c r="C613" s="5">
        <v>-15.071102</v>
      </c>
      <c r="E613" s="5">
        <v>0</v>
      </c>
      <c r="G613" s="5">
        <v>0</v>
      </c>
      <c r="H613" s="5">
        <v>4550000</v>
      </c>
      <c r="I613" s="5">
        <v>1</v>
      </c>
      <c r="L613" s="6" t="str">
        <f>IF(Table1[[#This Row],[seagrass.mn.ssp126.2050]]="","",(Table1[[#This Row],[seagrass.sd.ssp126.2050]]/Table1[[#This Row],[seagrass.mn.ssp126.2050]])^-1)</f>
        <v/>
      </c>
      <c r="M613" s="6" t="str">
        <f>IF(Table1[[#This Row],[seagrass.weights.ssp126.2050]]="","",Table1[[#This Row],[seagrass.weights.ssp126.2050]]*Table1[[#This Row],[seagrass.mn.ssp126.2050]])</f>
        <v/>
      </c>
      <c r="P613" s="6" t="str">
        <f>IF(Table1[[#This Row],[corals.mn.ssp126.2050]]="","",(Table1[[#This Row],[corals.sd.ssp126.2050]]/Table1[[#This Row],[corals.mn.ssp126.2050]])^-1)</f>
        <v/>
      </c>
      <c r="Q613" s="6" t="str">
        <f>IF(Table1[[#This Row],[coral.weights.ssp126.2050]]="","",Table1[[#This Row],[coral.weights.ssp126.2050]]*Table1[[#This Row],[corals.mn.ssp126.2050]])</f>
        <v/>
      </c>
      <c r="R613" s="5">
        <v>0.54315993379553196</v>
      </c>
      <c r="S613" s="5">
        <v>0.16789558908897609</v>
      </c>
      <c r="T613" s="6">
        <f>IF(Table1[[#This Row],[mangrove.mn.ssp126.2050]]="","",(Table1[[#This Row],[mangrove.sd.ssp126.2050]]/Table1[[#This Row],[mangrove.mn.ssp126.2050]])^-1)</f>
        <v>3.2351054410827014</v>
      </c>
      <c r="U613" s="6">
        <f>IF(Table1[[#This Row],[mangrove.weights.ssp126.2050]]="","",Table1[[#This Row],[mangrove.weights.ssp126.2050]]*Table1[[#This Row],[mangrove.mn.ssp126.2050]])</f>
        <v>1.7571796572000453</v>
      </c>
      <c r="V613" s="7">
        <f t="shared" si="54"/>
        <v>0.54315993379553196</v>
      </c>
      <c r="Y613" s="6" t="str">
        <f>IF(Table1[[#This Row],[seagrass.mn.ssp126.2100]]="", "", (Table1[[#This Row],[seagrass.sd.ssp126.2100]]/Table1[[#This Row],[seagrass.mn.ssp126.2100]])^-1)</f>
        <v/>
      </c>
      <c r="Z613" s="6" t="str">
        <f>IF(Table1[[#This Row],[seagrass.weights.ssp126.2100]]="","", Table1[[#This Row],[seagrass.weights.ssp126.2100]]*Table1[[#This Row],[seagrass.mn.ssp126.2100]])</f>
        <v/>
      </c>
      <c r="AC613" s="6" t="str">
        <f>IF(Table1[[#This Row],[corals.mn.ssp126.2100]]="","",(Table1[[#This Row],[corals.sd.ssp126.2100]]/Table1[[#This Row],[corals.mn.ssp126.2100]])^-1)</f>
        <v/>
      </c>
      <c r="AD613" s="6" t="str">
        <f>IF( Table1[[#This Row],[Coral.weights.ssp126.2100]]="","", Table1[[#This Row],[Coral.weights.ssp126.2100]]*Table1[[#This Row],[corals.mn.ssp126.2100]])</f>
        <v/>
      </c>
      <c r="AE613" s="5">
        <v>0.53163193858366842</v>
      </c>
      <c r="AF613" s="5">
        <v>0.17403964580185891</v>
      </c>
      <c r="AG613" s="8">
        <f>IF(Table1[[#This Row],[mangrove.mn.ssp126.2100]]="","",(Table1[[#This Row],[mangrove.sd.ssp126.2100]]/Table1[[#This Row],[mangrove.mn.ssp126.2100]])^-1)</f>
        <v>3.0546599663212488</v>
      </c>
      <c r="AH613" s="6">
        <f>IF(Table1[[#This Row],[mangrove.weights.ssp126.2100]]="","",Table1[[#This Row],[mangrove.weights.ssp126.2100]]*Table1[[#This Row],[mangrove.mn.ssp126.2100]])</f>
        <v>1.6239547996092887</v>
      </c>
      <c r="AI613" s="7">
        <f t="shared" si="55"/>
        <v>0.53163193858366842</v>
      </c>
      <c r="AL613" s="6" t="str">
        <f>IF(Table1[[#This Row],[seagrass.mn.ssp245.2050]]="","",(Table1[[#This Row],[seagrass.sd.ssp245.2050]]/Table1[[#This Row],[seagrass.mn.ssp245.2050]])^-1)</f>
        <v/>
      </c>
      <c r="AM613" s="6" t="str">
        <f>IF(Table1[[#This Row],[seagrass.weights.ssp245.2050]]="","",Table1[[#This Row],[seagrass.weights.ssp245.2050]]*Table1[[#This Row],[seagrass.mn.ssp245.2050]])</f>
        <v/>
      </c>
      <c r="AR613" s="5">
        <v>0.50721157476188017</v>
      </c>
      <c r="AS613" s="5">
        <v>0.1708615196446456</v>
      </c>
      <c r="AT613" s="8">
        <f>(Table1[[#This Row],[mangrove.sd.ssp245.2050]]/Table1[[#This Row],[mangrove.mn.ssp245.2050]])^-1</f>
        <v>2.9685535737758197</v>
      </c>
      <c r="AU613" s="8">
        <f>Table1[[#This Row],[mangrove.mn.ssp245.2050]]*Table1[[#This Row],[mangrove.weights.ssp245.2050]]</f>
        <v>1.5056847329198408</v>
      </c>
      <c r="AV613" s="7">
        <f t="shared" si="56"/>
        <v>0.50721157476188017</v>
      </c>
      <c r="AX613" s="5"/>
      <c r="AY613" s="6"/>
      <c r="AZ613" s="6"/>
      <c r="BB613" s="5"/>
      <c r="BC613" s="8"/>
      <c r="BD613" s="8"/>
      <c r="BE613" s="5">
        <v>0.52238628596637815</v>
      </c>
      <c r="BF613" s="5">
        <v>0.1404359481009898</v>
      </c>
      <c r="BG613" s="6">
        <f>(Table1[[#This Row],[mangrove.sd.ssp245.2100]]/Table1[[#This Row],[mangrove.mn.ssp245.2100]])^-1</f>
        <v>3.71974763605912</v>
      </c>
      <c r="BH613" s="6">
        <f>Table1[[#This Row],[mangrove.weights.ssp245.2100]]*Table1[[#This Row],[mangrove.mn.ssp245.2100]]</f>
        <v>1.9431451523331384</v>
      </c>
      <c r="BI613" s="7">
        <f t="shared" si="57"/>
        <v>0.52238628596637815</v>
      </c>
      <c r="BK613" s="5"/>
      <c r="BL613" s="6"/>
      <c r="BM613" s="6"/>
      <c r="BO613" s="5"/>
      <c r="BP613" s="6"/>
      <c r="BQ613" s="6"/>
      <c r="BR613" s="5">
        <v>0.51855973240113107</v>
      </c>
      <c r="BS613" s="5">
        <v>0.15797513736774571</v>
      </c>
      <c r="BT613" s="6">
        <f>(Table1[[#This Row],[mangrove.sd.ssp370.2050]]/Table1[[#This Row],[mangrove.mn.ssp370.2050]])^-1</f>
        <v>3.2825401581641991</v>
      </c>
      <c r="BU613" s="6">
        <f>Table1[[#This Row],[mangrove.weights.ssp370.2050]]*Table1[[#This Row],[mangrove.mn.ssp370.2050]]</f>
        <v>1.7021931460135935</v>
      </c>
      <c r="BV613" s="7">
        <f t="shared" si="58"/>
        <v>0.51855973240113107</v>
      </c>
      <c r="BX613" s="5"/>
      <c r="BY613" s="8"/>
      <c r="BZ613" s="8"/>
      <c r="CA613" s="5"/>
      <c r="CB613" s="5"/>
      <c r="CC613" s="8"/>
      <c r="CD613" s="8"/>
      <c r="CE613" s="5">
        <v>0.50863133757257295</v>
      </c>
      <c r="CF613" s="5">
        <v>0.15358876469135521</v>
      </c>
      <c r="CG613" s="12">
        <f>(Table1[[#This Row],[mangrove.sd.ssp370.2100]]/Table1[[#This Row],[mangrove.mn.ssp370.2100]])^-1</f>
        <v>3.3116441726365511</v>
      </c>
      <c r="CH613" s="17">
        <f>Table1[[#This Row],[mangrove.weights.ssp370.2100]]*Table1[[#This Row],[mangrove.mn.ssp370.2100]]</f>
        <v>1.6844060050925456</v>
      </c>
      <c r="CI613" s="9">
        <f t="shared" si="59"/>
        <v>0.50863133757257295</v>
      </c>
      <c r="CJ613" s="5"/>
      <c r="CL613" s="5"/>
      <c r="CM613" s="5"/>
      <c r="CP613" s="5"/>
      <c r="CT613" s="5"/>
    </row>
    <row r="614" spans="1:98" x14ac:dyDescent="0.25">
      <c r="A614" s="5" t="s">
        <v>657</v>
      </c>
      <c r="B614" s="5">
        <v>47.33934</v>
      </c>
      <c r="C614" s="5">
        <v>-15.071102</v>
      </c>
      <c r="E614" s="5">
        <v>0</v>
      </c>
      <c r="F614" s="5">
        <v>280000</v>
      </c>
      <c r="G614" s="5">
        <v>1</v>
      </c>
      <c r="H614" s="5">
        <v>19020000</v>
      </c>
      <c r="I614" s="5">
        <v>1</v>
      </c>
      <c r="J614" s="5">
        <v>0.34144950802452878</v>
      </c>
      <c r="K614" s="5">
        <v>5.9357335506037452E-2</v>
      </c>
      <c r="L614" s="6">
        <f>IF(Table1[[#This Row],[seagrass.mn.ssp126.2050]]="","",(Table1[[#This Row],[seagrass.sd.ssp126.2050]]/Table1[[#This Row],[seagrass.mn.ssp126.2050]])^-1)</f>
        <v>5.7524399488888562</v>
      </c>
      <c r="M614" s="6">
        <f>IF(Table1[[#This Row],[seagrass.weights.ssp126.2050]]="","",Table1[[#This Row],[seagrass.weights.ssp126.2050]]*Table1[[#This Row],[seagrass.mn.ssp126.2050]])</f>
        <v>1.9641677904887453</v>
      </c>
      <c r="P614" s="6" t="str">
        <f>IF(Table1[[#This Row],[corals.mn.ssp126.2050]]="","",(Table1[[#This Row],[corals.sd.ssp126.2050]]/Table1[[#This Row],[corals.mn.ssp126.2050]])^-1)</f>
        <v/>
      </c>
      <c r="Q614" s="6" t="str">
        <f>IF(Table1[[#This Row],[coral.weights.ssp126.2050]]="","",Table1[[#This Row],[coral.weights.ssp126.2050]]*Table1[[#This Row],[corals.mn.ssp126.2050]])</f>
        <v/>
      </c>
      <c r="R614" s="5">
        <v>0.64769979900465857</v>
      </c>
      <c r="S614" s="5">
        <v>0.13374557654737829</v>
      </c>
      <c r="T614" s="6">
        <f>IF(Table1[[#This Row],[mangrove.mn.ssp126.2050]]="","",(Table1[[#This Row],[mangrove.sd.ssp126.2050]]/Table1[[#This Row],[mangrove.mn.ssp126.2050]])^-1)</f>
        <v>4.8427754825612208</v>
      </c>
      <c r="U614" s="6">
        <f>IF(Table1[[#This Row],[mangrove.weights.ssp126.2050]]="","",Table1[[#This Row],[mangrove.weights.ssp126.2050]]*Table1[[#This Row],[mangrove.mn.ssp126.2050]])</f>
        <v>3.136664706679591</v>
      </c>
      <c r="V614" s="7">
        <f t="shared" si="54"/>
        <v>0.48142791717357547</v>
      </c>
      <c r="W614" s="5">
        <v>0.33814120728081132</v>
      </c>
      <c r="X614" s="5">
        <v>5.4678691725863142E-2</v>
      </c>
      <c r="Y614" s="6">
        <f>IF(Table1[[#This Row],[seagrass.mn.ssp126.2100]]="", "", (Table1[[#This Row],[seagrass.sd.ssp126.2100]]/Table1[[#This Row],[seagrass.mn.ssp126.2100]])^-1)</f>
        <v>6.1841495582248864</v>
      </c>
      <c r="Z614" s="6">
        <f>IF(Table1[[#This Row],[seagrass.weights.ssp126.2100]]="","", Table1[[#This Row],[seagrass.weights.ssp126.2100]]*Table1[[#This Row],[seagrass.mn.ssp126.2100]])</f>
        <v>2.0911157976232593</v>
      </c>
      <c r="AC614" s="6" t="str">
        <f>IF(Table1[[#This Row],[corals.mn.ssp126.2100]]="","",(Table1[[#This Row],[corals.sd.ssp126.2100]]/Table1[[#This Row],[corals.mn.ssp126.2100]])^-1)</f>
        <v/>
      </c>
      <c r="AD614" s="6" t="str">
        <f>IF( Table1[[#This Row],[Coral.weights.ssp126.2100]]="","", Table1[[#This Row],[Coral.weights.ssp126.2100]]*Table1[[#This Row],[corals.mn.ssp126.2100]])</f>
        <v/>
      </c>
      <c r="AE614" s="5">
        <v>0.60455702632535624</v>
      </c>
      <c r="AF614" s="5">
        <v>0.1870046440676508</v>
      </c>
      <c r="AG614" s="8">
        <f>IF(Table1[[#This Row],[mangrove.mn.ssp126.2100]]="","",(Table1[[#This Row],[mangrove.sd.ssp126.2100]]/Table1[[#This Row],[mangrove.mn.ssp126.2100]])^-1)</f>
        <v>3.2328449880990746</v>
      </c>
      <c r="AH614" s="6">
        <f>IF(Table1[[#This Row],[mangrove.weights.ssp126.2100]]="","",Table1[[#This Row],[mangrove.weights.ssp126.2100]]*Table1[[#This Row],[mangrove.mn.ssp126.2100]])</f>
        <v>1.9544391525760083</v>
      </c>
      <c r="AI614" s="7">
        <f t="shared" si="55"/>
        <v>0.42960149656012064</v>
      </c>
      <c r="AJ614" s="5">
        <v>0.59766882239351338</v>
      </c>
      <c r="AK614" s="5">
        <v>1.087038326106371E-2</v>
      </c>
      <c r="AL614" s="6">
        <f>IF(Table1[[#This Row],[seagrass.mn.ssp245.2050]]="","",(Table1[[#This Row],[seagrass.sd.ssp245.2050]]/Table1[[#This Row],[seagrass.mn.ssp245.2050]])^-1)</f>
        <v>54.981393759526853</v>
      </c>
      <c r="AM614" s="6">
        <f>IF(Table1[[#This Row],[seagrass.weights.ssp245.2050]]="","",Table1[[#This Row],[seagrass.weights.ssp245.2050]]*Table1[[#This Row],[seagrass.mn.ssp245.2050]])</f>
        <v>32.860664861810477</v>
      </c>
      <c r="AR614" s="5">
        <v>0.57567869905993752</v>
      </c>
      <c r="AS614" s="5">
        <v>0.15319330134042561</v>
      </c>
      <c r="AT614" s="8">
        <f>(Table1[[#This Row],[mangrove.sd.ssp245.2050]]/Table1[[#This Row],[mangrove.mn.ssp245.2050]])^-1</f>
        <v>3.7578581701863474</v>
      </c>
      <c r="AU614" s="8">
        <f>Table1[[#This Row],[mangrove.mn.ssp245.2050]]*Table1[[#This Row],[mangrove.weights.ssp245.2050]]</f>
        <v>2.1633189026646336</v>
      </c>
      <c r="AV614" s="7">
        <f t="shared" si="56"/>
        <v>0.59626199881442921</v>
      </c>
      <c r="AW614" s="5">
        <v>0.59766882239351338</v>
      </c>
      <c r="AX614" s="5">
        <v>1.087038326106371E-2</v>
      </c>
      <c r="AY614" s="6">
        <f>(Table1[[#This Row],[seagrass.sd.ssp245.2100]]/Table1[[#This Row],[seagrass.mn.ssp245.2100]])^-1</f>
        <v>54.981393759526853</v>
      </c>
      <c r="AZ614" s="6">
        <f>Table1[[#This Row],[seagrass.weights.ssp245.2100]]*Table1[[#This Row],[seagrass.mn.ssp245.2100]]</f>
        <v>32.860664861810477</v>
      </c>
      <c r="BB614" s="5"/>
      <c r="BC614" s="8"/>
      <c r="BD614" s="8"/>
      <c r="BE614" s="5">
        <v>0.57206953162748886</v>
      </c>
      <c r="BF614" s="5">
        <v>0.15164138531950161</v>
      </c>
      <c r="BG614" s="6">
        <f>(Table1[[#This Row],[mangrove.sd.ssp245.2100]]/Table1[[#This Row],[mangrove.mn.ssp245.2100]])^-1</f>
        <v>3.7725158631475439</v>
      </c>
      <c r="BH614" s="6">
        <f>Table1[[#This Row],[mangrove.weights.ssp245.2100]]*Table1[[#This Row],[mangrove.mn.ssp245.2100]]</f>
        <v>2.1581413828880871</v>
      </c>
      <c r="BI614" s="7">
        <f t="shared" si="57"/>
        <v>0.59602512359763127</v>
      </c>
      <c r="BJ614" s="5">
        <v>0.6062246612534048</v>
      </c>
      <c r="BK614" s="5">
        <v>1.0045663035285739E-2</v>
      </c>
      <c r="BL614" s="6">
        <f>(Table1[[#This Row],[seagrass.sd.ssp370.2050]]/Table1[[#This Row],[seagrass.mn.ssp370.2050]])^-1</f>
        <v>60.346903845372843</v>
      </c>
      <c r="BM614" s="6">
        <f>Table1[[#This Row],[seagrass.mn.ssp370.2050]]*Table1[[#This Row],[seagrass.weights.ssp370.2050]]</f>
        <v>36.583781341352946</v>
      </c>
      <c r="BO614" s="5"/>
      <c r="BP614" s="6"/>
      <c r="BQ614" s="6"/>
      <c r="BR614" s="5">
        <v>0.57661884229896621</v>
      </c>
      <c r="BS614" s="5">
        <v>0.14537609139103</v>
      </c>
      <c r="BT614" s="6">
        <f>(Table1[[#This Row],[mangrove.sd.ssp370.2050]]/Table1[[#This Row],[mangrove.mn.ssp370.2050]])^-1</f>
        <v>3.9663939013739693</v>
      </c>
      <c r="BU614" s="6">
        <f>Table1[[#This Row],[mangrove.weights.ssp370.2050]]*Table1[[#This Row],[mangrove.mn.ssp370.2050]]</f>
        <v>2.287097459511938</v>
      </c>
      <c r="BV614" s="7">
        <f t="shared" si="58"/>
        <v>0.60439878163192318</v>
      </c>
      <c r="BW614" s="5">
        <v>0.6062246612534048</v>
      </c>
      <c r="BX614" s="5">
        <v>1.0045663035285739E-2</v>
      </c>
      <c r="BY614" s="8">
        <f>(Table1[[#This Row],[seagrass.sd.ssp370.2100]]/Table1[[#This Row],[seagrass.mn.ssp370.2100]])^-1</f>
        <v>60.346903845372843</v>
      </c>
      <c r="BZ614" s="8">
        <f>Table1[[#This Row],[seagrass.imp.ssp370.2100]]*Table1[[#This Row],[seagrass.mn.ssp370.2100]]</f>
        <v>36.583781341352946</v>
      </c>
      <c r="CA614" s="5"/>
      <c r="CB614" s="5"/>
      <c r="CC614" s="8"/>
      <c r="CD614" s="8"/>
      <c r="CE614" s="5">
        <v>0.56653065461474039</v>
      </c>
      <c r="CF614" s="5">
        <v>0.1582671113097936</v>
      </c>
      <c r="CG614" s="12">
        <f>(Table1[[#This Row],[mangrove.sd.ssp370.2100]]/Table1[[#This Row],[mangrove.mn.ssp370.2100]])^-1</f>
        <v>3.579585486373146</v>
      </c>
      <c r="CH614" s="17">
        <f>Table1[[#This Row],[mangrove.weights.ssp370.2100]]*Table1[[#This Row],[mangrove.mn.ssp370.2100]]</f>
        <v>2.0279449088444021</v>
      </c>
      <c r="CI614" s="9">
        <f t="shared" si="59"/>
        <v>0.60400198186736198</v>
      </c>
      <c r="CJ614" s="5"/>
      <c r="CL614" s="5"/>
      <c r="CM614" s="5"/>
      <c r="CP614" s="5"/>
      <c r="CT614" s="5"/>
    </row>
    <row r="615" spans="1:98" x14ac:dyDescent="0.25">
      <c r="A615" s="5" t="s">
        <v>658</v>
      </c>
      <c r="B615" s="5">
        <v>47.58934</v>
      </c>
      <c r="C615" s="5">
        <v>-15.071102</v>
      </c>
      <c r="E615" s="5">
        <v>0</v>
      </c>
      <c r="G615" s="5">
        <v>0</v>
      </c>
      <c r="H615" s="5">
        <v>12780000</v>
      </c>
      <c r="I615" s="5">
        <v>1</v>
      </c>
      <c r="L615" s="6" t="str">
        <f>IF(Table1[[#This Row],[seagrass.mn.ssp126.2050]]="","",(Table1[[#This Row],[seagrass.sd.ssp126.2050]]/Table1[[#This Row],[seagrass.mn.ssp126.2050]])^-1)</f>
        <v/>
      </c>
      <c r="M615" s="6" t="str">
        <f>IF(Table1[[#This Row],[seagrass.weights.ssp126.2050]]="","",Table1[[#This Row],[seagrass.weights.ssp126.2050]]*Table1[[#This Row],[seagrass.mn.ssp126.2050]])</f>
        <v/>
      </c>
      <c r="P615" s="6" t="str">
        <f>IF(Table1[[#This Row],[corals.mn.ssp126.2050]]="","",(Table1[[#This Row],[corals.sd.ssp126.2050]]/Table1[[#This Row],[corals.mn.ssp126.2050]])^-1)</f>
        <v/>
      </c>
      <c r="Q615" s="6" t="str">
        <f>IF(Table1[[#This Row],[coral.weights.ssp126.2050]]="","",Table1[[#This Row],[coral.weights.ssp126.2050]]*Table1[[#This Row],[corals.mn.ssp126.2050]])</f>
        <v/>
      </c>
      <c r="R615" s="5">
        <v>0.55733460585975614</v>
      </c>
      <c r="S615" s="5">
        <v>0.1236471473823362</v>
      </c>
      <c r="T615" s="6">
        <f>IF(Table1[[#This Row],[mangrove.mn.ssp126.2050]]="","",(Table1[[#This Row],[mangrove.sd.ssp126.2050]]/Table1[[#This Row],[mangrove.mn.ssp126.2050]])^-1)</f>
        <v>4.5074602824146917</v>
      </c>
      <c r="U615" s="6">
        <f>IF(Table1[[#This Row],[mangrove.weights.ssp126.2050]]="","",Table1[[#This Row],[mangrove.weights.ssp126.2050]]*Table1[[#This Row],[mangrove.mn.ssp126.2050]])</f>
        <v>2.5121635999280971</v>
      </c>
      <c r="V615" s="7">
        <f t="shared" si="54"/>
        <v>0.55733460585975614</v>
      </c>
      <c r="Y615" s="6" t="str">
        <f>IF(Table1[[#This Row],[seagrass.mn.ssp126.2100]]="", "", (Table1[[#This Row],[seagrass.sd.ssp126.2100]]/Table1[[#This Row],[seagrass.mn.ssp126.2100]])^-1)</f>
        <v/>
      </c>
      <c r="Z615" s="6" t="str">
        <f>IF(Table1[[#This Row],[seagrass.weights.ssp126.2100]]="","", Table1[[#This Row],[seagrass.weights.ssp126.2100]]*Table1[[#This Row],[seagrass.mn.ssp126.2100]])</f>
        <v/>
      </c>
      <c r="AC615" s="6" t="str">
        <f>IF(Table1[[#This Row],[corals.mn.ssp126.2100]]="","",(Table1[[#This Row],[corals.sd.ssp126.2100]]/Table1[[#This Row],[corals.mn.ssp126.2100]])^-1)</f>
        <v/>
      </c>
      <c r="AD615" s="6" t="str">
        <f>IF( Table1[[#This Row],[Coral.weights.ssp126.2100]]="","", Table1[[#This Row],[Coral.weights.ssp126.2100]]*Table1[[#This Row],[corals.mn.ssp126.2100]])</f>
        <v/>
      </c>
      <c r="AE615" s="5">
        <v>0.53662997942138679</v>
      </c>
      <c r="AF615" s="5">
        <v>0.1096214912419728</v>
      </c>
      <c r="AG615" s="8">
        <f>IF(Table1[[#This Row],[mangrove.mn.ssp126.2100]]="","",(Table1[[#This Row],[mangrove.sd.ssp126.2100]]/Table1[[#This Row],[mangrove.mn.ssp126.2100]])^-1)</f>
        <v>4.895299027057181</v>
      </c>
      <c r="AH615" s="6">
        <f>IF(Table1[[#This Row],[mangrove.weights.ssp126.2100]]="","",Table1[[#This Row],[mangrove.weights.ssp126.2100]]*Table1[[#This Row],[mangrove.mn.ssp126.2100]])</f>
        <v>2.6269642161512299</v>
      </c>
      <c r="AI615" s="7">
        <f t="shared" si="55"/>
        <v>0.53662997942138679</v>
      </c>
      <c r="AL615" s="6" t="str">
        <f>IF(Table1[[#This Row],[seagrass.mn.ssp245.2050]]="","",(Table1[[#This Row],[seagrass.sd.ssp245.2050]]/Table1[[#This Row],[seagrass.mn.ssp245.2050]])^-1)</f>
        <v/>
      </c>
      <c r="AM615" s="6" t="str">
        <f>IF(Table1[[#This Row],[seagrass.weights.ssp245.2050]]="","",Table1[[#This Row],[seagrass.weights.ssp245.2050]]*Table1[[#This Row],[seagrass.mn.ssp245.2050]])</f>
        <v/>
      </c>
      <c r="AR615" s="5">
        <v>0.50442664133482129</v>
      </c>
      <c r="AS615" s="5">
        <v>7.5972571214903348E-2</v>
      </c>
      <c r="AT615" s="8">
        <f>(Table1[[#This Row],[mangrove.sd.ssp245.2050]]/Table1[[#This Row],[mangrove.mn.ssp245.2050]])^-1</f>
        <v>6.6395889104233605</v>
      </c>
      <c r="AU615" s="8">
        <f>Table1[[#This Row],[mangrove.mn.ssp245.2050]]*Table1[[#This Row],[mangrove.weights.ssp245.2050]]</f>
        <v>3.3491855339287815</v>
      </c>
      <c r="AV615" s="7">
        <f t="shared" si="56"/>
        <v>0.50442664133482129</v>
      </c>
      <c r="AX615" s="5"/>
      <c r="AY615" s="6"/>
      <c r="AZ615" s="6"/>
      <c r="BB615" s="5"/>
      <c r="BC615" s="8"/>
      <c r="BD615" s="8"/>
      <c r="BE615" s="5">
        <v>0.48899583891296827</v>
      </c>
      <c r="BF615" s="5">
        <v>7.9803264626975304E-2</v>
      </c>
      <c r="BG615" s="6">
        <f>(Table1[[#This Row],[mangrove.sd.ssp245.2100]]/Table1[[#This Row],[mangrove.mn.ssp245.2100]])^-1</f>
        <v>6.127516727525915</v>
      </c>
      <c r="BH615" s="6">
        <f>Table1[[#This Row],[mangrove.weights.ssp245.2100]]*Table1[[#This Row],[mangrove.mn.ssp245.2100]]</f>
        <v>2.996330182629781</v>
      </c>
      <c r="BI615" s="7">
        <f t="shared" si="57"/>
        <v>0.48899583891296827</v>
      </c>
      <c r="BK615" s="5"/>
      <c r="BL615" s="6"/>
      <c r="BM615" s="6"/>
      <c r="BO615" s="5"/>
      <c r="BP615" s="6"/>
      <c r="BQ615" s="6"/>
      <c r="BR615" s="5">
        <v>0.4976123310468904</v>
      </c>
      <c r="BS615" s="5">
        <v>8.2115433146573005E-2</v>
      </c>
      <c r="BT615" s="6">
        <f>(Table1[[#This Row],[mangrove.sd.ssp370.2050]]/Table1[[#This Row],[mangrove.mn.ssp370.2050]])^-1</f>
        <v>6.0599123937965569</v>
      </c>
      <c r="BU615" s="6">
        <f>Table1[[#This Row],[mangrove.weights.ssp370.2050]]*Table1[[#This Row],[mangrove.mn.ssp370.2050]]</f>
        <v>3.0154871322170465</v>
      </c>
      <c r="BV615" s="7">
        <f t="shared" si="58"/>
        <v>0.4976123310468904</v>
      </c>
      <c r="BX615" s="5"/>
      <c r="BY615" s="8"/>
      <c r="BZ615" s="8"/>
      <c r="CA615" s="5"/>
      <c r="CB615" s="5"/>
      <c r="CC615" s="8"/>
      <c r="CD615" s="8"/>
      <c r="CE615" s="5">
        <v>0.48974517582789467</v>
      </c>
      <c r="CF615" s="5">
        <v>8.8806658437090596E-2</v>
      </c>
      <c r="CG615" s="12">
        <f>(Table1[[#This Row],[mangrove.sd.ssp370.2100]]/Table1[[#This Row],[mangrove.mn.ssp370.2100]])^-1</f>
        <v>5.5147348683862853</v>
      </c>
      <c r="CH615" s="17">
        <f>Table1[[#This Row],[mangrove.weights.ssp370.2100]]*Table1[[#This Row],[mangrove.mn.ssp370.2100]]</f>
        <v>2.7008147977620629</v>
      </c>
      <c r="CI615" s="9">
        <f t="shared" si="59"/>
        <v>0.48974517582789467</v>
      </c>
      <c r="CJ615" s="5"/>
      <c r="CL615" s="5"/>
      <c r="CM615" s="5"/>
      <c r="CP615" s="5"/>
      <c r="CT615" s="5"/>
    </row>
    <row r="616" spans="1:98" x14ac:dyDescent="0.25">
      <c r="A616" s="5" t="s">
        <v>659</v>
      </c>
      <c r="B616" s="5">
        <v>47.83934</v>
      </c>
      <c r="C616" s="5">
        <v>-15.071102</v>
      </c>
      <c r="E616" s="5">
        <v>0</v>
      </c>
      <c r="G616" s="5">
        <v>0</v>
      </c>
      <c r="H616" s="5">
        <v>500000</v>
      </c>
      <c r="I616" s="5">
        <v>1</v>
      </c>
      <c r="L616" s="6" t="str">
        <f>IF(Table1[[#This Row],[seagrass.mn.ssp126.2050]]="","",(Table1[[#This Row],[seagrass.sd.ssp126.2050]]/Table1[[#This Row],[seagrass.mn.ssp126.2050]])^-1)</f>
        <v/>
      </c>
      <c r="M616" s="6" t="str">
        <f>IF(Table1[[#This Row],[seagrass.weights.ssp126.2050]]="","",Table1[[#This Row],[seagrass.weights.ssp126.2050]]*Table1[[#This Row],[seagrass.mn.ssp126.2050]])</f>
        <v/>
      </c>
      <c r="P616" s="6" t="str">
        <f>IF(Table1[[#This Row],[corals.mn.ssp126.2050]]="","",(Table1[[#This Row],[corals.sd.ssp126.2050]]/Table1[[#This Row],[corals.mn.ssp126.2050]])^-1)</f>
        <v/>
      </c>
      <c r="Q616" s="6" t="str">
        <f>IF(Table1[[#This Row],[coral.weights.ssp126.2050]]="","",Table1[[#This Row],[coral.weights.ssp126.2050]]*Table1[[#This Row],[corals.mn.ssp126.2050]])</f>
        <v/>
      </c>
      <c r="R616" s="5">
        <v>0.4636469016247754</v>
      </c>
      <c r="S616" s="5">
        <v>7.0214816272301001E-2</v>
      </c>
      <c r="T616" s="6">
        <f>IF(Table1[[#This Row],[mangrove.mn.ssp126.2050]]="","",(Table1[[#This Row],[mangrove.sd.ssp126.2050]]/Table1[[#This Row],[mangrove.mn.ssp126.2050]])^-1)</f>
        <v>6.6032630467435851</v>
      </c>
      <c r="U616" s="6">
        <f>IF(Table1[[#This Row],[mangrove.weights.ssp126.2050]]="","",Table1[[#This Row],[mangrove.weights.ssp126.2050]]*Table1[[#This Row],[mangrove.mn.ssp126.2050]])</f>
        <v>3.0615824522360375</v>
      </c>
      <c r="V616" s="7">
        <f t="shared" si="54"/>
        <v>0.4636469016247754</v>
      </c>
      <c r="Y616" s="6" t="str">
        <f>IF(Table1[[#This Row],[seagrass.mn.ssp126.2100]]="", "", (Table1[[#This Row],[seagrass.sd.ssp126.2100]]/Table1[[#This Row],[seagrass.mn.ssp126.2100]])^-1)</f>
        <v/>
      </c>
      <c r="Z616" s="6" t="str">
        <f>IF(Table1[[#This Row],[seagrass.weights.ssp126.2100]]="","", Table1[[#This Row],[seagrass.weights.ssp126.2100]]*Table1[[#This Row],[seagrass.mn.ssp126.2100]])</f>
        <v/>
      </c>
      <c r="AC616" s="6" t="str">
        <f>IF(Table1[[#This Row],[corals.mn.ssp126.2100]]="","",(Table1[[#This Row],[corals.sd.ssp126.2100]]/Table1[[#This Row],[corals.mn.ssp126.2100]])^-1)</f>
        <v/>
      </c>
      <c r="AD616" s="6" t="str">
        <f>IF( Table1[[#This Row],[Coral.weights.ssp126.2100]]="","", Table1[[#This Row],[Coral.weights.ssp126.2100]]*Table1[[#This Row],[corals.mn.ssp126.2100]])</f>
        <v/>
      </c>
      <c r="AE616" s="5">
        <v>0.45420925595219469</v>
      </c>
      <c r="AF616" s="5">
        <v>7.1741124606401488E-2</v>
      </c>
      <c r="AG616" s="8">
        <f>IF(Table1[[#This Row],[mangrove.mn.ssp126.2100]]="","",(Table1[[#This Row],[mangrove.sd.ssp126.2100]]/Table1[[#This Row],[mangrove.mn.ssp126.2100]])^-1)</f>
        <v>6.3312257571114996</v>
      </c>
      <c r="AH616" s="6">
        <f>IF(Table1[[#This Row],[mangrove.weights.ssp126.2100]]="","",Table1[[#This Row],[mangrove.weights.ssp126.2100]]*Table1[[#This Row],[mangrove.mn.ssp126.2100]])</f>
        <v>2.8757013404029848</v>
      </c>
      <c r="AI616" s="7">
        <f t="shared" si="55"/>
        <v>0.45420925595219469</v>
      </c>
      <c r="AL616" s="6" t="str">
        <f>IF(Table1[[#This Row],[seagrass.mn.ssp245.2050]]="","",(Table1[[#This Row],[seagrass.sd.ssp245.2050]]/Table1[[#This Row],[seagrass.mn.ssp245.2050]])^-1)</f>
        <v/>
      </c>
      <c r="AM616" s="6" t="str">
        <f>IF(Table1[[#This Row],[seagrass.weights.ssp245.2050]]="","",Table1[[#This Row],[seagrass.weights.ssp245.2050]]*Table1[[#This Row],[seagrass.mn.ssp245.2050]])</f>
        <v/>
      </c>
      <c r="AR616" s="5">
        <v>0.48769861231162248</v>
      </c>
      <c r="AS616" s="5">
        <v>0.132146537595215</v>
      </c>
      <c r="AT616" s="8">
        <f>(Table1[[#This Row],[mangrove.sd.ssp245.2050]]/Table1[[#This Row],[mangrove.mn.ssp245.2050]])^-1</f>
        <v>3.6905894107155328</v>
      </c>
      <c r="AU616" s="8">
        <f>Table1[[#This Row],[mangrove.mn.ssp245.2050]]*Table1[[#This Row],[mangrove.weights.ssp245.2050]]</f>
        <v>1.799895334217934</v>
      </c>
      <c r="AV616" s="7">
        <f t="shared" si="56"/>
        <v>0.48769861231162254</v>
      </c>
      <c r="AX616" s="5"/>
      <c r="AY616" s="6"/>
      <c r="AZ616" s="6"/>
      <c r="BB616" s="5"/>
      <c r="BC616" s="8"/>
      <c r="BD616" s="8"/>
      <c r="BE616" s="5">
        <v>0.45807340869182228</v>
      </c>
      <c r="BF616" s="5">
        <v>0.11460296030905651</v>
      </c>
      <c r="BG616" s="6">
        <f>(Table1[[#This Row],[mangrove.sd.ssp245.2100]]/Table1[[#This Row],[mangrove.mn.ssp245.2100]])^-1</f>
        <v>3.9970469127194352</v>
      </c>
      <c r="BH616" s="6">
        <f>Table1[[#This Row],[mangrove.weights.ssp245.2100]]*Table1[[#This Row],[mangrove.mn.ssp245.2100]]</f>
        <v>1.8309409040105165</v>
      </c>
      <c r="BI616" s="7">
        <f t="shared" si="57"/>
        <v>0.45807340869182228</v>
      </c>
      <c r="BK616" s="5"/>
      <c r="BL616" s="6"/>
      <c r="BM616" s="6"/>
      <c r="BO616" s="5"/>
      <c r="BP616" s="6"/>
      <c r="BQ616" s="6"/>
      <c r="BR616" s="5">
        <v>0.4962922426878173</v>
      </c>
      <c r="BS616" s="5">
        <v>0.12018875213972451</v>
      </c>
      <c r="BT616" s="6">
        <f>(Table1[[#This Row],[mangrove.sd.ssp370.2050]]/Table1[[#This Row],[mangrove.mn.ssp370.2050]])^-1</f>
        <v>4.1292736121501337</v>
      </c>
      <c r="BU616" s="6">
        <f>Table1[[#This Row],[mangrove.weights.ssp370.2050]]*Table1[[#This Row],[mangrove.mn.ssp370.2050]]</f>
        <v>2.0493264616456139</v>
      </c>
      <c r="BV616" s="7">
        <f t="shared" si="58"/>
        <v>0.49629224268781724</v>
      </c>
      <c r="BX616" s="5"/>
      <c r="BY616" s="8"/>
      <c r="BZ616" s="8"/>
      <c r="CA616" s="5"/>
      <c r="CB616" s="5"/>
      <c r="CC616" s="8"/>
      <c r="CD616" s="8"/>
      <c r="CE616" s="5">
        <v>0.47561603819101639</v>
      </c>
      <c r="CF616" s="5">
        <v>9.0111992007179523E-2</v>
      </c>
      <c r="CG616" s="12">
        <f>(Table1[[#This Row],[mangrove.sd.ssp370.2100]]/Table1[[#This Row],[mangrove.mn.ssp370.2100]])^-1</f>
        <v>5.2780548692467306</v>
      </c>
      <c r="CH616" s="17">
        <f>Table1[[#This Row],[mangrove.weights.ssp370.2100]]*Table1[[#This Row],[mangrove.mn.ssp370.2100]]</f>
        <v>2.5103275462659331</v>
      </c>
      <c r="CI616" s="9">
        <f t="shared" si="59"/>
        <v>0.47561603819101639</v>
      </c>
      <c r="CJ616" s="5"/>
      <c r="CL616" s="5"/>
      <c r="CM616" s="5"/>
      <c r="CP616" s="5"/>
      <c r="CT616" s="5"/>
    </row>
    <row r="617" spans="1:98" x14ac:dyDescent="0.25">
      <c r="A617" s="5" t="s">
        <v>660</v>
      </c>
      <c r="B617" s="5">
        <v>48.08934</v>
      </c>
      <c r="C617" s="5">
        <v>-15.071102</v>
      </c>
      <c r="E617" s="5">
        <v>0</v>
      </c>
      <c r="G617" s="5">
        <v>0</v>
      </c>
      <c r="I617" s="5">
        <v>0</v>
      </c>
      <c r="L617" s="6" t="str">
        <f>IF(Table1[[#This Row],[seagrass.mn.ssp126.2050]]="","",(Table1[[#This Row],[seagrass.sd.ssp126.2050]]/Table1[[#This Row],[seagrass.mn.ssp126.2050]])^-1)</f>
        <v/>
      </c>
      <c r="M617" s="6" t="str">
        <f>IF(Table1[[#This Row],[seagrass.weights.ssp126.2050]]="","",Table1[[#This Row],[seagrass.weights.ssp126.2050]]*Table1[[#This Row],[seagrass.mn.ssp126.2050]])</f>
        <v/>
      </c>
      <c r="P617" s="6" t="str">
        <f>IF(Table1[[#This Row],[corals.mn.ssp126.2050]]="","",(Table1[[#This Row],[corals.sd.ssp126.2050]]/Table1[[#This Row],[corals.mn.ssp126.2050]])^-1)</f>
        <v/>
      </c>
      <c r="Q617" s="6" t="str">
        <f>IF(Table1[[#This Row],[coral.weights.ssp126.2050]]="","",Table1[[#This Row],[coral.weights.ssp126.2050]]*Table1[[#This Row],[corals.mn.ssp126.2050]])</f>
        <v/>
      </c>
      <c r="T617" s="6" t="str">
        <f>IF(Table1[[#This Row],[mangrove.mn.ssp126.2050]]="","",(Table1[[#This Row],[mangrove.sd.ssp126.2050]]/Table1[[#This Row],[mangrove.mn.ssp126.2050]])^-1)</f>
        <v/>
      </c>
      <c r="U617" s="6" t="str">
        <f>IF(Table1[[#This Row],[mangrove.weights.ssp126.2050]]="","",Table1[[#This Row],[mangrove.weights.ssp126.2050]]*Table1[[#This Row],[mangrove.mn.ssp126.2050]])</f>
        <v/>
      </c>
      <c r="V617" s="7" t="e">
        <f t="shared" si="54"/>
        <v>#DIV/0!</v>
      </c>
      <c r="Y617" s="6" t="str">
        <f>IF(Table1[[#This Row],[seagrass.mn.ssp126.2100]]="", "", (Table1[[#This Row],[seagrass.sd.ssp126.2100]]/Table1[[#This Row],[seagrass.mn.ssp126.2100]])^-1)</f>
        <v/>
      </c>
      <c r="Z617" s="6" t="str">
        <f>IF(Table1[[#This Row],[seagrass.weights.ssp126.2100]]="","", Table1[[#This Row],[seagrass.weights.ssp126.2100]]*Table1[[#This Row],[seagrass.mn.ssp126.2100]])</f>
        <v/>
      </c>
      <c r="AC617" s="6" t="str">
        <f>IF(Table1[[#This Row],[corals.mn.ssp126.2100]]="","",(Table1[[#This Row],[corals.sd.ssp126.2100]]/Table1[[#This Row],[corals.mn.ssp126.2100]])^-1)</f>
        <v/>
      </c>
      <c r="AD617" s="6" t="str">
        <f>IF( Table1[[#This Row],[Coral.weights.ssp126.2100]]="","", Table1[[#This Row],[Coral.weights.ssp126.2100]]*Table1[[#This Row],[corals.mn.ssp126.2100]])</f>
        <v/>
      </c>
      <c r="AG617" s="8" t="str">
        <f>IF(Table1[[#This Row],[mangrove.mn.ssp126.2100]]="","",(Table1[[#This Row],[mangrove.sd.ssp126.2100]]/Table1[[#This Row],[mangrove.mn.ssp126.2100]])^-1)</f>
        <v/>
      </c>
      <c r="AH617" s="6" t="str">
        <f>IF(Table1[[#This Row],[mangrove.weights.ssp126.2100]]="","",Table1[[#This Row],[mangrove.weights.ssp126.2100]]*Table1[[#This Row],[mangrove.mn.ssp126.2100]])</f>
        <v/>
      </c>
      <c r="AI617" s="7" t="e">
        <f t="shared" si="55"/>
        <v>#DIV/0!</v>
      </c>
      <c r="AL617" s="6" t="str">
        <f>IF(Table1[[#This Row],[seagrass.mn.ssp245.2050]]="","",(Table1[[#This Row],[seagrass.sd.ssp245.2050]]/Table1[[#This Row],[seagrass.mn.ssp245.2050]])^-1)</f>
        <v/>
      </c>
      <c r="AM617" s="6" t="str">
        <f>IF(Table1[[#This Row],[seagrass.weights.ssp245.2050]]="","",Table1[[#This Row],[seagrass.weights.ssp245.2050]]*Table1[[#This Row],[seagrass.mn.ssp245.2050]])</f>
        <v/>
      </c>
      <c r="AS617" s="5"/>
      <c r="AT617" s="8"/>
      <c r="AU617" s="8"/>
      <c r="AV617" s="7" t="e">
        <f t="shared" si="56"/>
        <v>#DIV/0!</v>
      </c>
      <c r="AX617" s="5"/>
      <c r="AY617" s="6"/>
      <c r="AZ617" s="6"/>
      <c r="BB617" s="5"/>
      <c r="BC617" s="8"/>
      <c r="BD617" s="8"/>
      <c r="BE617" s="5"/>
      <c r="BF617" s="5"/>
      <c r="BG617" s="6"/>
      <c r="BH617" s="6"/>
      <c r="BI617" s="7" t="e">
        <f t="shared" si="57"/>
        <v>#DIV/0!</v>
      </c>
      <c r="BK617" s="5"/>
      <c r="BL617" s="6"/>
      <c r="BM617" s="6"/>
      <c r="BO617" s="5"/>
      <c r="BP617" s="6"/>
      <c r="BQ617" s="6"/>
      <c r="BR617" s="5"/>
      <c r="BS617" s="5"/>
      <c r="BT617" s="6"/>
      <c r="BU617" s="6"/>
      <c r="BV617" s="7" t="e">
        <f t="shared" si="58"/>
        <v>#DIV/0!</v>
      </c>
      <c r="BX617" s="5"/>
      <c r="BY617" s="8"/>
      <c r="BZ617" s="8"/>
      <c r="CA617" s="5"/>
      <c r="CB617" s="5"/>
      <c r="CC617" s="8"/>
      <c r="CD617" s="8"/>
      <c r="CE617" s="5"/>
      <c r="CF617" s="5"/>
      <c r="CG617" s="12"/>
      <c r="CH617" s="17"/>
      <c r="CI617" s="9" t="e">
        <f t="shared" si="59"/>
        <v>#DIV/0!</v>
      </c>
      <c r="CJ617" s="5"/>
      <c r="CL617" s="5"/>
      <c r="CM617" s="5"/>
      <c r="CP617" s="5"/>
      <c r="CT617" s="5"/>
    </row>
    <row r="618" spans="1:98" x14ac:dyDescent="0.25">
      <c r="A618" s="5" t="s">
        <v>661</v>
      </c>
      <c r="B618" s="5">
        <v>49.83934</v>
      </c>
      <c r="C618" s="5">
        <v>-15.071102</v>
      </c>
      <c r="E618" s="5">
        <v>0</v>
      </c>
      <c r="G618" s="5">
        <v>0</v>
      </c>
      <c r="I618" s="5">
        <v>0</v>
      </c>
      <c r="L618" s="6" t="str">
        <f>IF(Table1[[#This Row],[seagrass.mn.ssp126.2050]]="","",(Table1[[#This Row],[seagrass.sd.ssp126.2050]]/Table1[[#This Row],[seagrass.mn.ssp126.2050]])^-1)</f>
        <v/>
      </c>
      <c r="M618" s="6" t="str">
        <f>IF(Table1[[#This Row],[seagrass.weights.ssp126.2050]]="","",Table1[[#This Row],[seagrass.weights.ssp126.2050]]*Table1[[#This Row],[seagrass.mn.ssp126.2050]])</f>
        <v/>
      </c>
      <c r="P618" s="6" t="str">
        <f>IF(Table1[[#This Row],[corals.mn.ssp126.2050]]="","",(Table1[[#This Row],[corals.sd.ssp126.2050]]/Table1[[#This Row],[corals.mn.ssp126.2050]])^-1)</f>
        <v/>
      </c>
      <c r="Q618" s="6" t="str">
        <f>IF(Table1[[#This Row],[coral.weights.ssp126.2050]]="","",Table1[[#This Row],[coral.weights.ssp126.2050]]*Table1[[#This Row],[corals.mn.ssp126.2050]])</f>
        <v/>
      </c>
      <c r="T618" s="6" t="str">
        <f>IF(Table1[[#This Row],[mangrove.mn.ssp126.2050]]="","",(Table1[[#This Row],[mangrove.sd.ssp126.2050]]/Table1[[#This Row],[mangrove.mn.ssp126.2050]])^-1)</f>
        <v/>
      </c>
      <c r="U618" s="6" t="str">
        <f>IF(Table1[[#This Row],[mangrove.weights.ssp126.2050]]="","",Table1[[#This Row],[mangrove.weights.ssp126.2050]]*Table1[[#This Row],[mangrove.mn.ssp126.2050]])</f>
        <v/>
      </c>
      <c r="V618" s="7" t="e">
        <f t="shared" si="54"/>
        <v>#DIV/0!</v>
      </c>
      <c r="Y618" s="6" t="str">
        <f>IF(Table1[[#This Row],[seagrass.mn.ssp126.2100]]="", "", (Table1[[#This Row],[seagrass.sd.ssp126.2100]]/Table1[[#This Row],[seagrass.mn.ssp126.2100]])^-1)</f>
        <v/>
      </c>
      <c r="Z618" s="6" t="str">
        <f>IF(Table1[[#This Row],[seagrass.weights.ssp126.2100]]="","", Table1[[#This Row],[seagrass.weights.ssp126.2100]]*Table1[[#This Row],[seagrass.mn.ssp126.2100]])</f>
        <v/>
      </c>
      <c r="AC618" s="6" t="str">
        <f>IF(Table1[[#This Row],[corals.mn.ssp126.2100]]="","",(Table1[[#This Row],[corals.sd.ssp126.2100]]/Table1[[#This Row],[corals.mn.ssp126.2100]])^-1)</f>
        <v/>
      </c>
      <c r="AD618" s="6" t="str">
        <f>IF( Table1[[#This Row],[Coral.weights.ssp126.2100]]="","", Table1[[#This Row],[Coral.weights.ssp126.2100]]*Table1[[#This Row],[corals.mn.ssp126.2100]])</f>
        <v/>
      </c>
      <c r="AG618" s="8" t="str">
        <f>IF(Table1[[#This Row],[mangrove.mn.ssp126.2100]]="","",(Table1[[#This Row],[mangrove.sd.ssp126.2100]]/Table1[[#This Row],[mangrove.mn.ssp126.2100]])^-1)</f>
        <v/>
      </c>
      <c r="AH618" s="6" t="str">
        <f>IF(Table1[[#This Row],[mangrove.weights.ssp126.2100]]="","",Table1[[#This Row],[mangrove.weights.ssp126.2100]]*Table1[[#This Row],[mangrove.mn.ssp126.2100]])</f>
        <v/>
      </c>
      <c r="AI618" s="7" t="e">
        <f t="shared" si="55"/>
        <v>#DIV/0!</v>
      </c>
      <c r="AL618" s="6" t="str">
        <f>IF(Table1[[#This Row],[seagrass.mn.ssp245.2050]]="","",(Table1[[#This Row],[seagrass.sd.ssp245.2050]]/Table1[[#This Row],[seagrass.mn.ssp245.2050]])^-1)</f>
        <v/>
      </c>
      <c r="AM618" s="6" t="str">
        <f>IF(Table1[[#This Row],[seagrass.weights.ssp245.2050]]="","",Table1[[#This Row],[seagrass.weights.ssp245.2050]]*Table1[[#This Row],[seagrass.mn.ssp245.2050]])</f>
        <v/>
      </c>
      <c r="AS618" s="5"/>
      <c r="AT618" s="8"/>
      <c r="AU618" s="8"/>
      <c r="AV618" s="7" t="e">
        <f t="shared" si="56"/>
        <v>#DIV/0!</v>
      </c>
      <c r="AX618" s="5"/>
      <c r="AY618" s="6"/>
      <c r="AZ618" s="6"/>
      <c r="BB618" s="5"/>
      <c r="BC618" s="8"/>
      <c r="BD618" s="8"/>
      <c r="BE618" s="5"/>
      <c r="BF618" s="5"/>
      <c r="BG618" s="6"/>
      <c r="BH618" s="6"/>
      <c r="BI618" s="7" t="e">
        <f t="shared" si="57"/>
        <v>#DIV/0!</v>
      </c>
      <c r="BK618" s="5"/>
      <c r="BL618" s="6"/>
      <c r="BM618" s="6"/>
      <c r="BO618" s="5"/>
      <c r="BP618" s="6"/>
      <c r="BQ618" s="6"/>
      <c r="BR618" s="5"/>
      <c r="BS618" s="5"/>
      <c r="BT618" s="6"/>
      <c r="BU618" s="6"/>
      <c r="BV618" s="7" t="e">
        <f t="shared" si="58"/>
        <v>#DIV/0!</v>
      </c>
      <c r="BX618" s="5"/>
      <c r="BY618" s="8"/>
      <c r="BZ618" s="8"/>
      <c r="CA618" s="5"/>
      <c r="CB618" s="5"/>
      <c r="CC618" s="8"/>
      <c r="CD618" s="8"/>
      <c r="CE618" s="5"/>
      <c r="CF618" s="5"/>
      <c r="CG618" s="12"/>
      <c r="CH618" s="17"/>
      <c r="CI618" s="9" t="e">
        <f t="shared" si="59"/>
        <v>#DIV/0!</v>
      </c>
      <c r="CJ618" s="5"/>
      <c r="CL618" s="5"/>
      <c r="CM618" s="5"/>
      <c r="CP618" s="5"/>
      <c r="CT618" s="5"/>
    </row>
    <row r="619" spans="1:98" x14ac:dyDescent="0.25">
      <c r="A619" s="5" t="s">
        <v>662</v>
      </c>
      <c r="B619" s="5">
        <v>50.08934</v>
      </c>
      <c r="C619" s="5">
        <v>-15.071102</v>
      </c>
      <c r="E619" s="5">
        <v>0</v>
      </c>
      <c r="G619" s="5">
        <v>0</v>
      </c>
      <c r="I619" s="5">
        <v>0</v>
      </c>
      <c r="L619" s="6" t="str">
        <f>IF(Table1[[#This Row],[seagrass.mn.ssp126.2050]]="","",(Table1[[#This Row],[seagrass.sd.ssp126.2050]]/Table1[[#This Row],[seagrass.mn.ssp126.2050]])^-1)</f>
        <v/>
      </c>
      <c r="M619" s="6" t="str">
        <f>IF(Table1[[#This Row],[seagrass.weights.ssp126.2050]]="","",Table1[[#This Row],[seagrass.weights.ssp126.2050]]*Table1[[#This Row],[seagrass.mn.ssp126.2050]])</f>
        <v/>
      </c>
      <c r="P619" s="6" t="str">
        <f>IF(Table1[[#This Row],[corals.mn.ssp126.2050]]="","",(Table1[[#This Row],[corals.sd.ssp126.2050]]/Table1[[#This Row],[corals.mn.ssp126.2050]])^-1)</f>
        <v/>
      </c>
      <c r="Q619" s="6" t="str">
        <f>IF(Table1[[#This Row],[coral.weights.ssp126.2050]]="","",Table1[[#This Row],[coral.weights.ssp126.2050]]*Table1[[#This Row],[corals.mn.ssp126.2050]])</f>
        <v/>
      </c>
      <c r="T619" s="6" t="str">
        <f>IF(Table1[[#This Row],[mangrove.mn.ssp126.2050]]="","",(Table1[[#This Row],[mangrove.sd.ssp126.2050]]/Table1[[#This Row],[mangrove.mn.ssp126.2050]])^-1)</f>
        <v/>
      </c>
      <c r="U619" s="6" t="str">
        <f>IF(Table1[[#This Row],[mangrove.weights.ssp126.2050]]="","",Table1[[#This Row],[mangrove.weights.ssp126.2050]]*Table1[[#This Row],[mangrove.mn.ssp126.2050]])</f>
        <v/>
      </c>
      <c r="V619" s="7" t="e">
        <f t="shared" si="54"/>
        <v>#DIV/0!</v>
      </c>
      <c r="Y619" s="6" t="str">
        <f>IF(Table1[[#This Row],[seagrass.mn.ssp126.2100]]="", "", (Table1[[#This Row],[seagrass.sd.ssp126.2100]]/Table1[[#This Row],[seagrass.mn.ssp126.2100]])^-1)</f>
        <v/>
      </c>
      <c r="Z619" s="6" t="str">
        <f>IF(Table1[[#This Row],[seagrass.weights.ssp126.2100]]="","", Table1[[#This Row],[seagrass.weights.ssp126.2100]]*Table1[[#This Row],[seagrass.mn.ssp126.2100]])</f>
        <v/>
      </c>
      <c r="AC619" s="6" t="str">
        <f>IF(Table1[[#This Row],[corals.mn.ssp126.2100]]="","",(Table1[[#This Row],[corals.sd.ssp126.2100]]/Table1[[#This Row],[corals.mn.ssp126.2100]])^-1)</f>
        <v/>
      </c>
      <c r="AD619" s="6" t="str">
        <f>IF( Table1[[#This Row],[Coral.weights.ssp126.2100]]="","", Table1[[#This Row],[Coral.weights.ssp126.2100]]*Table1[[#This Row],[corals.mn.ssp126.2100]])</f>
        <v/>
      </c>
      <c r="AG619" s="8" t="str">
        <f>IF(Table1[[#This Row],[mangrove.mn.ssp126.2100]]="","",(Table1[[#This Row],[mangrove.sd.ssp126.2100]]/Table1[[#This Row],[mangrove.mn.ssp126.2100]])^-1)</f>
        <v/>
      </c>
      <c r="AH619" s="6" t="str">
        <f>IF(Table1[[#This Row],[mangrove.weights.ssp126.2100]]="","",Table1[[#This Row],[mangrove.weights.ssp126.2100]]*Table1[[#This Row],[mangrove.mn.ssp126.2100]])</f>
        <v/>
      </c>
      <c r="AI619" s="7" t="e">
        <f t="shared" si="55"/>
        <v>#DIV/0!</v>
      </c>
      <c r="AL619" s="6" t="str">
        <f>IF(Table1[[#This Row],[seagrass.mn.ssp245.2050]]="","",(Table1[[#This Row],[seagrass.sd.ssp245.2050]]/Table1[[#This Row],[seagrass.mn.ssp245.2050]])^-1)</f>
        <v/>
      </c>
      <c r="AM619" s="6" t="str">
        <f>IF(Table1[[#This Row],[seagrass.weights.ssp245.2050]]="","",Table1[[#This Row],[seagrass.weights.ssp245.2050]]*Table1[[#This Row],[seagrass.mn.ssp245.2050]])</f>
        <v/>
      </c>
      <c r="AS619" s="5"/>
      <c r="AT619" s="8"/>
      <c r="AU619" s="8"/>
      <c r="AV619" s="7" t="e">
        <f t="shared" si="56"/>
        <v>#DIV/0!</v>
      </c>
      <c r="AX619" s="5"/>
      <c r="AY619" s="6"/>
      <c r="AZ619" s="6"/>
      <c r="BB619" s="5"/>
      <c r="BC619" s="8"/>
      <c r="BD619" s="8"/>
      <c r="BE619" s="5"/>
      <c r="BF619" s="5"/>
      <c r="BG619" s="6"/>
      <c r="BH619" s="6"/>
      <c r="BI619" s="7" t="e">
        <f t="shared" si="57"/>
        <v>#DIV/0!</v>
      </c>
      <c r="BK619" s="5"/>
      <c r="BL619" s="6"/>
      <c r="BM619" s="6"/>
      <c r="BO619" s="5"/>
      <c r="BP619" s="6"/>
      <c r="BQ619" s="6"/>
      <c r="BR619" s="5"/>
      <c r="BS619" s="5"/>
      <c r="BT619" s="6"/>
      <c r="BU619" s="6"/>
      <c r="BV619" s="7" t="e">
        <f t="shared" si="58"/>
        <v>#DIV/0!</v>
      </c>
      <c r="BX619" s="5"/>
      <c r="BY619" s="8"/>
      <c r="BZ619" s="8"/>
      <c r="CA619" s="5"/>
      <c r="CB619" s="5"/>
      <c r="CC619" s="8"/>
      <c r="CD619" s="8"/>
      <c r="CE619" s="5"/>
      <c r="CF619" s="5"/>
      <c r="CG619" s="12"/>
      <c r="CH619" s="17"/>
      <c r="CI619" s="9" t="e">
        <f t="shared" si="59"/>
        <v>#DIV/0!</v>
      </c>
      <c r="CJ619" s="5"/>
      <c r="CL619" s="5"/>
      <c r="CM619" s="5"/>
      <c r="CP619" s="5"/>
      <c r="CT619" s="5"/>
    </row>
    <row r="620" spans="1:98" x14ac:dyDescent="0.25">
      <c r="A620" s="5" t="s">
        <v>663</v>
      </c>
      <c r="B620" s="5">
        <v>50.33934</v>
      </c>
      <c r="C620" s="5">
        <v>-15.071102</v>
      </c>
      <c r="D620" s="5">
        <v>6840000</v>
      </c>
      <c r="E620" s="5">
        <v>1</v>
      </c>
      <c r="F620" s="5">
        <v>6080000</v>
      </c>
      <c r="G620" s="5">
        <v>1</v>
      </c>
      <c r="I620" s="5">
        <v>0</v>
      </c>
      <c r="J620" s="5">
        <v>0.47523663801532701</v>
      </c>
      <c r="K620" s="5">
        <v>2.1852409019902649E-2</v>
      </c>
      <c r="L620" s="6">
        <f>IF(Table1[[#This Row],[seagrass.mn.ssp126.2050]]="","",(Table1[[#This Row],[seagrass.sd.ssp126.2050]]/Table1[[#This Row],[seagrass.mn.ssp126.2050]])^-1)</f>
        <v>21.747562823965673</v>
      </c>
      <c r="M620" s="6">
        <f>IF(Table1[[#This Row],[seagrass.weights.ssp126.2050]]="","",Table1[[#This Row],[seagrass.weights.ssp126.2050]]*Table1[[#This Row],[seagrass.mn.ssp126.2050]])</f>
        <v>10.335238641488557</v>
      </c>
      <c r="N620" s="5">
        <v>0.4798971821473304</v>
      </c>
      <c r="O620" s="5">
        <v>1.51481950567239E-2</v>
      </c>
      <c r="P620" s="6">
        <f>IF(Table1[[#This Row],[corals.mn.ssp126.2050]]="","",(Table1[[#This Row],[corals.sd.ssp126.2050]]/Table1[[#This Row],[corals.mn.ssp126.2050]])^-1)</f>
        <v>31.680155975699311</v>
      </c>
      <c r="Q620" s="6">
        <f>IF(Table1[[#This Row],[coral.weights.ssp126.2050]]="","",Table1[[#This Row],[coral.weights.ssp126.2050]]*Table1[[#This Row],[corals.mn.ssp126.2050]])</f>
        <v>15.20321758272601</v>
      </c>
      <c r="T620" s="6" t="str">
        <f>IF(Table1[[#This Row],[mangrove.mn.ssp126.2050]]="","",(Table1[[#This Row],[mangrove.sd.ssp126.2050]]/Table1[[#This Row],[mangrove.mn.ssp126.2050]])^-1)</f>
        <v/>
      </c>
      <c r="U620" s="6" t="str">
        <f>IF(Table1[[#This Row],[mangrove.weights.ssp126.2050]]="","",Table1[[#This Row],[mangrove.weights.ssp126.2050]]*Table1[[#This Row],[mangrove.mn.ssp126.2050]])</f>
        <v/>
      </c>
      <c r="V620" s="7">
        <f t="shared" si="54"/>
        <v>0.47800012424215094</v>
      </c>
      <c r="W620" s="5">
        <v>0.45771373362604068</v>
      </c>
      <c r="X620" s="5">
        <v>8.6962073000974895E-3</v>
      </c>
      <c r="Y620" s="6">
        <f>IF(Table1[[#This Row],[seagrass.mn.ssp126.2100]]="", "", (Table1[[#This Row],[seagrass.sd.ssp126.2100]]/Table1[[#This Row],[seagrass.mn.ssp126.2100]])^-1)</f>
        <v>52.633719256084142</v>
      </c>
      <c r="Z620" s="6">
        <f>IF(Table1[[#This Row],[seagrass.weights.ssp126.2100]]="","", Table1[[#This Row],[seagrass.weights.ssp126.2100]]*Table1[[#This Row],[seagrass.mn.ssp126.2100]])</f>
        <v>24.091176155327105</v>
      </c>
      <c r="AA620" s="5">
        <v>0.45832791463532752</v>
      </c>
      <c r="AB620" s="5">
        <v>9.0900273914041208E-4</v>
      </c>
      <c r="AC620" s="6">
        <f>IF(Table1[[#This Row],[corals.mn.ssp126.2100]]="","",(Table1[[#This Row],[corals.sd.ssp126.2100]]/Table1[[#This Row],[corals.mn.ssp126.2100]])^-1)</f>
        <v>504.20960784864081</v>
      </c>
      <c r="AD620" s="6">
        <f>IF( Table1[[#This Row],[Coral.weights.ssp126.2100]]="","", Table1[[#This Row],[Coral.weights.ssp126.2100]]*Table1[[#This Row],[corals.mn.ssp126.2100]])</f>
        <v>231.09333810436382</v>
      </c>
      <c r="AG620" s="8" t="str">
        <f>IF(Table1[[#This Row],[mangrove.mn.ssp126.2100]]="","",(Table1[[#This Row],[mangrove.sd.ssp126.2100]]/Table1[[#This Row],[mangrove.mn.ssp126.2100]])^-1)</f>
        <v/>
      </c>
      <c r="AH620" s="6" t="str">
        <f>IF(Table1[[#This Row],[mangrove.weights.ssp126.2100]]="","",Table1[[#This Row],[mangrove.weights.ssp126.2100]]*Table1[[#This Row],[mangrove.mn.ssp126.2100]])</f>
        <v/>
      </c>
      <c r="AI620" s="7">
        <f t="shared" si="55"/>
        <v>0.45826986126691727</v>
      </c>
      <c r="AJ620" s="5">
        <v>0.61092359916913164</v>
      </c>
      <c r="AK620" s="5">
        <v>3.4003613061156812E-3</v>
      </c>
      <c r="AL620" s="6">
        <f>IF(Table1[[#This Row],[seagrass.mn.ssp245.2050]]="","",(Table1[[#This Row],[seagrass.sd.ssp245.2050]]/Table1[[#This Row],[seagrass.mn.ssp245.2050]])^-1)</f>
        <v>179.66431922112568</v>
      </c>
      <c r="AM620" s="6">
        <f>IF(Table1[[#This Row],[seagrass.weights.ssp245.2050]]="","",Table1[[#This Row],[seagrass.weights.ssp245.2050]]*Table1[[#This Row],[seagrass.mn.ssp245.2050]])</f>
        <v>109.7611725408419</v>
      </c>
      <c r="AN620" s="5">
        <v>0.62357170803010975</v>
      </c>
      <c r="AO620" s="5">
        <v>4.4779580321508356E-3</v>
      </c>
      <c r="AP620" s="6">
        <f>(Table1[[#This Row],[corals.sd.ssp245.2050]]/Table1[[#This Row],[corals.mn.ssp245.2050]])^-1</f>
        <v>139.25358468145316</v>
      </c>
      <c r="AQ620" s="6">
        <f>Table1[[#This Row],[coral.weights.ssp245.2050]]*Table1[[#This Row],[corals.mn.ssp245.2050]]</f>
        <v>86.83459564912927</v>
      </c>
      <c r="AS620" s="5"/>
      <c r="AT620" s="8"/>
      <c r="AU620" s="8"/>
      <c r="AV620" s="7">
        <f t="shared" si="56"/>
        <v>0.61644631983416687</v>
      </c>
      <c r="AW620" s="5">
        <v>0.61092359916913164</v>
      </c>
      <c r="AX620" s="5">
        <v>3.4003613061156812E-3</v>
      </c>
      <c r="AY620" s="6">
        <f>(Table1[[#This Row],[seagrass.sd.ssp245.2100]]/Table1[[#This Row],[seagrass.mn.ssp245.2100]])^-1</f>
        <v>179.66431922112568</v>
      </c>
      <c r="AZ620" s="6">
        <f>Table1[[#This Row],[seagrass.weights.ssp245.2100]]*Table1[[#This Row],[seagrass.mn.ssp245.2100]]</f>
        <v>109.7611725408419</v>
      </c>
      <c r="BA620" s="5">
        <v>0.62357170803010975</v>
      </c>
      <c r="BB620" s="5">
        <v>4.4779580321508356E-3</v>
      </c>
      <c r="BC620" s="8">
        <f>(Table1[[#This Row],[corals.sd.ssp245.2100]]/Table1[[#This Row],[corals.mn.ssp245.2100]])^-1</f>
        <v>139.25358468145316</v>
      </c>
      <c r="BD620" s="8">
        <f>Table1[[#This Row],[corals.weights.ssp245.2100]]*Table1[[#This Row],[corals.mn.ssp245.2100]]</f>
        <v>86.83459564912927</v>
      </c>
      <c r="BE620" s="5"/>
      <c r="BF620" s="5"/>
      <c r="BG620" s="6"/>
      <c r="BH620" s="6"/>
      <c r="BI620" s="7">
        <f t="shared" si="57"/>
        <v>0.61644631983416687</v>
      </c>
      <c r="BJ620" s="5">
        <v>0.61740776964792321</v>
      </c>
      <c r="BK620" s="5">
        <v>3.4777140467622532E-3</v>
      </c>
      <c r="BL620" s="6">
        <f>(Table1[[#This Row],[seagrass.sd.ssp370.2050]]/Table1[[#This Row],[seagrass.mn.ssp370.2050]])^-1</f>
        <v>177.53264395694896</v>
      </c>
      <c r="BM620" s="6">
        <f>Table1[[#This Row],[seagrass.mn.ssp370.2050]]*Table1[[#This Row],[seagrass.weights.ssp370.2050]]</f>
        <v>109.61003374515872</v>
      </c>
      <c r="BN620" s="5">
        <v>0.63080989702362533</v>
      </c>
      <c r="BO620" s="5">
        <v>5.7583870094986408E-3</v>
      </c>
      <c r="BP620" s="6">
        <f>(Table1[[#This Row],[corals.sd.ssp370.2050]]/Table1[[#This Row],[corals.mn.ssp370.2050]])^-1</f>
        <v>109.54628370463544</v>
      </c>
      <c r="BQ620" s="6">
        <f>Table1[[#This Row],[corals.weights.ssp370.2050]]*Table1[[#This Row],[corals.mn.ssp370.2050]]</f>
        <v>69.102879943041927</v>
      </c>
      <c r="BR620" s="5"/>
      <c r="BS620" s="5"/>
      <c r="BT620" s="6"/>
      <c r="BU620" s="6"/>
      <c r="BV620" s="7">
        <f t="shared" si="58"/>
        <v>0.62252187976287743</v>
      </c>
      <c r="BW620" s="5">
        <v>0.61740776964792321</v>
      </c>
      <c r="BX620" s="5">
        <v>3.4777140467622532E-3</v>
      </c>
      <c r="BY620" s="8">
        <f>(Table1[[#This Row],[seagrass.sd.ssp370.2100]]/Table1[[#This Row],[seagrass.mn.ssp370.2100]])^-1</f>
        <v>177.53264395694896</v>
      </c>
      <c r="BZ620" s="8">
        <f>Table1[[#This Row],[seagrass.imp.ssp370.2100]]*Table1[[#This Row],[seagrass.mn.ssp370.2100]]</f>
        <v>109.61003374515872</v>
      </c>
      <c r="CA620" s="5">
        <v>0.63080989702362533</v>
      </c>
      <c r="CB620" s="5">
        <v>5.7583870094986408E-3</v>
      </c>
      <c r="CC620" s="8">
        <f>(Table1[[#This Row],[corals.sd.ssp370.2100]]/Table1[[#This Row],[corals.mn.ssp370.2100]])^-1</f>
        <v>109.54628370463544</v>
      </c>
      <c r="CD620" s="8">
        <f>Table1[[#This Row],[corals.weights.ssp370.2100]]*Table1[[#This Row],[corals.mn.ssp370.2100]]</f>
        <v>69.102879943041927</v>
      </c>
      <c r="CE620" s="5"/>
      <c r="CF620" s="5"/>
      <c r="CG620" s="12"/>
      <c r="CH620" s="17"/>
      <c r="CI620" s="9">
        <f t="shared" si="59"/>
        <v>0.62252187976287743</v>
      </c>
      <c r="CJ620" s="5"/>
      <c r="CL620" s="5"/>
      <c r="CM620" s="5"/>
      <c r="CP620" s="5"/>
      <c r="CT620" s="5"/>
    </row>
    <row r="621" spans="1:98" x14ac:dyDescent="0.25">
      <c r="A621" s="5" t="s">
        <v>664</v>
      </c>
      <c r="B621" s="5">
        <v>40.33934</v>
      </c>
      <c r="C621" s="5">
        <v>-15.071102</v>
      </c>
      <c r="E621" s="5">
        <v>0</v>
      </c>
      <c r="G621" s="5">
        <v>0</v>
      </c>
      <c r="I621" s="5">
        <v>0</v>
      </c>
      <c r="L621" s="6" t="str">
        <f>IF(Table1[[#This Row],[seagrass.mn.ssp126.2050]]="","",(Table1[[#This Row],[seagrass.sd.ssp126.2050]]/Table1[[#This Row],[seagrass.mn.ssp126.2050]])^-1)</f>
        <v/>
      </c>
      <c r="M621" s="6" t="str">
        <f>IF(Table1[[#This Row],[seagrass.weights.ssp126.2050]]="","",Table1[[#This Row],[seagrass.weights.ssp126.2050]]*Table1[[#This Row],[seagrass.mn.ssp126.2050]])</f>
        <v/>
      </c>
      <c r="P621" s="6" t="str">
        <f>IF(Table1[[#This Row],[corals.mn.ssp126.2050]]="","",(Table1[[#This Row],[corals.sd.ssp126.2050]]/Table1[[#This Row],[corals.mn.ssp126.2050]])^-1)</f>
        <v/>
      </c>
      <c r="Q621" s="6" t="str">
        <f>IF(Table1[[#This Row],[coral.weights.ssp126.2050]]="","",Table1[[#This Row],[coral.weights.ssp126.2050]]*Table1[[#This Row],[corals.mn.ssp126.2050]])</f>
        <v/>
      </c>
      <c r="T621" s="6" t="str">
        <f>IF(Table1[[#This Row],[mangrove.mn.ssp126.2050]]="","",(Table1[[#This Row],[mangrove.sd.ssp126.2050]]/Table1[[#This Row],[mangrove.mn.ssp126.2050]])^-1)</f>
        <v/>
      </c>
      <c r="U621" s="6" t="str">
        <f>IF(Table1[[#This Row],[mangrove.weights.ssp126.2050]]="","",Table1[[#This Row],[mangrove.weights.ssp126.2050]]*Table1[[#This Row],[mangrove.mn.ssp126.2050]])</f>
        <v/>
      </c>
      <c r="V621" s="7" t="e">
        <f t="shared" si="54"/>
        <v>#DIV/0!</v>
      </c>
      <c r="Y621" s="6" t="str">
        <f>IF(Table1[[#This Row],[seagrass.mn.ssp126.2100]]="", "", (Table1[[#This Row],[seagrass.sd.ssp126.2100]]/Table1[[#This Row],[seagrass.mn.ssp126.2100]])^-1)</f>
        <v/>
      </c>
      <c r="Z621" s="6" t="str">
        <f>IF(Table1[[#This Row],[seagrass.weights.ssp126.2100]]="","", Table1[[#This Row],[seagrass.weights.ssp126.2100]]*Table1[[#This Row],[seagrass.mn.ssp126.2100]])</f>
        <v/>
      </c>
      <c r="AC621" s="6" t="str">
        <f>IF(Table1[[#This Row],[corals.mn.ssp126.2100]]="","",(Table1[[#This Row],[corals.sd.ssp126.2100]]/Table1[[#This Row],[corals.mn.ssp126.2100]])^-1)</f>
        <v/>
      </c>
      <c r="AD621" s="6" t="str">
        <f>IF( Table1[[#This Row],[Coral.weights.ssp126.2100]]="","", Table1[[#This Row],[Coral.weights.ssp126.2100]]*Table1[[#This Row],[corals.mn.ssp126.2100]])</f>
        <v/>
      </c>
      <c r="AG621" s="8" t="str">
        <f>IF(Table1[[#This Row],[mangrove.mn.ssp126.2100]]="","",(Table1[[#This Row],[mangrove.sd.ssp126.2100]]/Table1[[#This Row],[mangrove.mn.ssp126.2100]])^-1)</f>
        <v/>
      </c>
      <c r="AH621" s="6" t="str">
        <f>IF(Table1[[#This Row],[mangrove.weights.ssp126.2100]]="","",Table1[[#This Row],[mangrove.weights.ssp126.2100]]*Table1[[#This Row],[mangrove.mn.ssp126.2100]])</f>
        <v/>
      </c>
      <c r="AI621" s="7" t="e">
        <f t="shared" si="55"/>
        <v>#DIV/0!</v>
      </c>
      <c r="AL621" s="6" t="str">
        <f>IF(Table1[[#This Row],[seagrass.mn.ssp245.2050]]="","",(Table1[[#This Row],[seagrass.sd.ssp245.2050]]/Table1[[#This Row],[seagrass.mn.ssp245.2050]])^-1)</f>
        <v/>
      </c>
      <c r="AM621" s="6" t="str">
        <f>IF(Table1[[#This Row],[seagrass.weights.ssp245.2050]]="","",Table1[[#This Row],[seagrass.weights.ssp245.2050]]*Table1[[#This Row],[seagrass.mn.ssp245.2050]])</f>
        <v/>
      </c>
      <c r="AS621" s="5"/>
      <c r="AT621" s="8"/>
      <c r="AU621" s="8"/>
      <c r="AV621" s="7" t="e">
        <f t="shared" si="56"/>
        <v>#DIV/0!</v>
      </c>
      <c r="AX621" s="5"/>
      <c r="AY621" s="6"/>
      <c r="AZ621" s="6"/>
      <c r="BB621" s="5"/>
      <c r="BC621" s="8"/>
      <c r="BD621" s="8"/>
      <c r="BE621" s="5"/>
      <c r="BF621" s="5"/>
      <c r="BG621" s="6"/>
      <c r="BH621" s="6"/>
      <c r="BI621" s="7" t="e">
        <f t="shared" si="57"/>
        <v>#DIV/0!</v>
      </c>
      <c r="BK621" s="5"/>
      <c r="BL621" s="6"/>
      <c r="BM621" s="6"/>
      <c r="BO621" s="5"/>
      <c r="BP621" s="6"/>
      <c r="BQ621" s="6"/>
      <c r="BR621" s="5"/>
      <c r="BS621" s="5"/>
      <c r="BT621" s="6"/>
      <c r="BU621" s="6"/>
      <c r="BV621" s="7" t="e">
        <f t="shared" si="58"/>
        <v>#DIV/0!</v>
      </c>
      <c r="BX621" s="5"/>
      <c r="BY621" s="8"/>
      <c r="BZ621" s="8"/>
      <c r="CA621" s="5"/>
      <c r="CB621" s="5"/>
      <c r="CC621" s="8"/>
      <c r="CD621" s="8"/>
      <c r="CE621" s="5"/>
      <c r="CF621" s="5"/>
      <c r="CG621" s="12"/>
      <c r="CH621" s="17"/>
      <c r="CI621" s="9" t="e">
        <f t="shared" si="59"/>
        <v>#DIV/0!</v>
      </c>
      <c r="CJ621" s="5"/>
      <c r="CL621" s="5"/>
      <c r="CM621" s="5"/>
      <c r="CP621" s="5"/>
      <c r="CT621" s="5"/>
    </row>
    <row r="622" spans="1:98" x14ac:dyDescent="0.25">
      <c r="A622" s="5" t="s">
        <v>665</v>
      </c>
      <c r="B622" s="5">
        <v>40.58934</v>
      </c>
      <c r="C622" s="5">
        <v>-15.071102</v>
      </c>
      <c r="D622" s="5">
        <v>33830000</v>
      </c>
      <c r="E622" s="5">
        <v>1</v>
      </c>
      <c r="F622" s="5">
        <v>100650000</v>
      </c>
      <c r="G622" s="5">
        <v>1</v>
      </c>
      <c r="H622" s="5">
        <v>23270000</v>
      </c>
      <c r="I622" s="5">
        <v>1</v>
      </c>
      <c r="J622" s="5">
        <v>0.77149438808609827</v>
      </c>
      <c r="K622" s="28">
        <f>NonZeroMin!$C$2</f>
        <v>9.6277348665939669E-4</v>
      </c>
      <c r="L622" s="6">
        <f>IF(Table1[[#This Row],[seagrass.mn.ssp126.2050]]="","",(Table1[[#This Row],[seagrass.sd.ssp126.2050]]/Table1[[#This Row],[seagrass.mn.ssp126.2050]])^-1)</f>
        <v>801.32492094584677</v>
      </c>
      <c r="M622" s="6">
        <f>IF(Table1[[#This Row],[seagrass.weights.ssp126.2050]]="","",Table1[[#This Row],[seagrass.weights.ssp126.2050]]*Table1[[#This Row],[seagrass.mn.ssp126.2050]])</f>
        <v>618.21767954325708</v>
      </c>
      <c r="N622" s="5">
        <v>0.77477229519208946</v>
      </c>
      <c r="O622" s="5">
        <f>NonZeroMin!$C$3</f>
        <v>8.8608041434714289E-4</v>
      </c>
      <c r="P622" s="6">
        <f>IF(Table1[[#This Row],[corals.mn.ssp126.2050]]="","",(Table1[[#This Row],[corals.sd.ssp126.2050]]/Table1[[#This Row],[corals.mn.ssp126.2050]])^-1)</f>
        <v>874.38146995150055</v>
      </c>
      <c r="Q622" s="6">
        <f>IF(Table1[[#This Row],[coral.weights.ssp126.2050]]="","",Table1[[#This Row],[coral.weights.ssp126.2050]]*Table1[[#This Row],[corals.mn.ssp126.2050]])</f>
        <v>677.44653834775704</v>
      </c>
      <c r="R622" s="5">
        <v>0.4329135546056348</v>
      </c>
      <c r="S622" s="5">
        <v>0.1544339565780635</v>
      </c>
      <c r="T622" s="6">
        <f>IF(Table1[[#This Row],[mangrove.mn.ssp126.2050]]="","",(Table1[[#This Row],[mangrove.sd.ssp126.2050]]/Table1[[#This Row],[mangrove.mn.ssp126.2050]])^-1)</f>
        <v>2.8032277628450517</v>
      </c>
      <c r="U622" s="6">
        <f>IF(Table1[[#This Row],[mangrove.weights.ssp126.2050]]="","",Table1[[#This Row],[mangrove.weights.ssp126.2050]]*Table1[[#This Row],[mangrove.mn.ssp126.2050]])</f>
        <v>1.2135552951824529</v>
      </c>
      <c r="V622" s="7">
        <f t="shared" si="54"/>
        <v>0.77263648582567002</v>
      </c>
      <c r="W622" s="5">
        <v>0.77149438808609827</v>
      </c>
      <c r="X622" s="5">
        <f>NonZeroMin!$C$5</f>
        <v>9.4124857450742275E-4</v>
      </c>
      <c r="Y622" s="6">
        <f>IF(Table1[[#This Row],[seagrass.mn.ssp126.2100]]="", "", (Table1[[#This Row],[seagrass.sd.ssp126.2100]]/Table1[[#This Row],[seagrass.mn.ssp126.2100]])^-1)</f>
        <v>819.64999361602133</v>
      </c>
      <c r="Z622" s="6">
        <f>IF(Table1[[#This Row],[seagrass.weights.ssp126.2100]]="","", Table1[[#This Row],[seagrass.weights.ssp126.2100]]*Table1[[#This Row],[seagrass.mn.ssp126.2100]])</f>
        <v>632.35537026956672</v>
      </c>
      <c r="AA622" s="5">
        <v>0.77477229519208946</v>
      </c>
      <c r="AB622" s="5">
        <f>NonZeroMin!$C$6</f>
        <v>9.0900273914041208E-4</v>
      </c>
      <c r="AC622" s="6">
        <f>IF(Table1[[#This Row],[corals.mn.ssp126.2100]]="","",(Table1[[#This Row],[corals.sd.ssp126.2100]]/Table1[[#This Row],[corals.mn.ssp126.2100]])^-1)</f>
        <v>852.33218980697882</v>
      </c>
      <c r="AD622" s="6">
        <f>IF( Table1[[#This Row],[Coral.weights.ssp126.2100]]="","", Table1[[#This Row],[Coral.weights.ssp126.2100]]*Table1[[#This Row],[corals.mn.ssp126.2100]])</f>
        <v>660.36336696285264</v>
      </c>
      <c r="AE622" s="5">
        <v>0.44222829485114201</v>
      </c>
      <c r="AF622" s="5">
        <v>0.15567048805573311</v>
      </c>
      <c r="AG622" s="8">
        <f>IF(Table1[[#This Row],[mangrove.mn.ssp126.2100]]="","",(Table1[[#This Row],[mangrove.sd.ssp126.2100]]/Table1[[#This Row],[mangrove.mn.ssp126.2100]])^-1)</f>
        <v>2.8407972530593955</v>
      </c>
      <c r="AH622" s="6">
        <f>IF(Table1[[#This Row],[mangrove.weights.ssp126.2100]]="","",Table1[[#This Row],[mangrove.weights.ssp126.2100]]*Table1[[#This Row],[mangrove.mn.ssp126.2100]])</f>
        <v>1.2562809252382645</v>
      </c>
      <c r="AI622" s="7">
        <f t="shared" si="55"/>
        <v>0.77260405015181433</v>
      </c>
      <c r="AJ622" s="5">
        <v>0.77149438808609827</v>
      </c>
      <c r="AK622" s="5">
        <f>NonZeroMin!$C$9</f>
        <v>9.4246577305150765E-4</v>
      </c>
      <c r="AL622" s="6">
        <f>IF(Table1[[#This Row],[seagrass.mn.ssp245.2050]]="","",(Table1[[#This Row],[seagrass.sd.ssp245.2050]]/Table1[[#This Row],[seagrass.mn.ssp245.2050]])^-1)</f>
        <v>818.59141217209446</v>
      </c>
      <c r="AM622" s="6">
        <f>IF(Table1[[#This Row],[seagrass.weights.ssp245.2050]]="","",Table1[[#This Row],[seagrass.weights.ssp245.2050]]*Table1[[#This Row],[seagrass.mn.ssp245.2050]])</f>
        <v>631.53868062624508</v>
      </c>
      <c r="AN622" s="5">
        <v>0.77477229519208946</v>
      </c>
      <c r="AO622" s="5">
        <f>NonZeroMin!$C$10</f>
        <v>8.871730941705804E-4</v>
      </c>
      <c r="AP622" s="6">
        <f>(Table1[[#This Row],[corals.sd.ssp245.2050]]/Table1[[#This Row],[corals.mn.ssp245.2050]])^-1</f>
        <v>873.30454483228584</v>
      </c>
      <c r="AQ622" s="6">
        <f>Table1[[#This Row],[coral.weights.ssp245.2050]]*Table1[[#This Row],[corals.mn.ssp245.2050]]</f>
        <v>676.61216660139314</v>
      </c>
      <c r="AR622" s="5">
        <v>0.43921788215693752</v>
      </c>
      <c r="AS622" s="5">
        <v>0.14173889984482729</v>
      </c>
      <c r="AT622" s="8">
        <f>(Table1[[#This Row],[mangrove.sd.ssp245.2050]]/Table1[[#This Row],[mangrove.mn.ssp245.2050]])^-1</f>
        <v>3.0987815104941823</v>
      </c>
      <c r="AU622" s="8">
        <f>Table1[[#This Row],[mangrove.mn.ssp245.2050]]*Table1[[#This Row],[mangrove.weights.ssp245.2050]]</f>
        <v>1.3610402523063305</v>
      </c>
      <c r="AV622" s="7">
        <f t="shared" si="56"/>
        <v>0.77257578311264652</v>
      </c>
      <c r="AW622" s="5">
        <v>0.77149438808609827</v>
      </c>
      <c r="AX622" s="5">
        <f>NonZeroMin!$C$12</f>
        <v>9.4048968592101831E-4</v>
      </c>
      <c r="AY622" s="6">
        <f>(Table1[[#This Row],[seagrass.sd.ssp245.2100]]/Table1[[#This Row],[seagrass.mn.ssp245.2100]])^-1</f>
        <v>820.31137569634961</v>
      </c>
      <c r="AZ622" s="6">
        <f>Table1[[#This Row],[seagrass.weights.ssp245.2100]]*Table1[[#This Row],[seagrass.mn.ssp245.2100]]</f>
        <v>632.86562283292074</v>
      </c>
      <c r="BA622" s="5">
        <v>0.77477229519208946</v>
      </c>
      <c r="BB622" s="5">
        <f>NonZeroMin!$C$13</f>
        <v>8.8505487379242798E-4</v>
      </c>
      <c r="BC622" s="8">
        <f>(Table1[[#This Row],[corals.sd.ssp245.2100]]/Table1[[#This Row],[corals.mn.ssp245.2100]])^-1</f>
        <v>875.39464290187823</v>
      </c>
      <c r="BD622" s="8">
        <f>Table1[[#This Row],[corals.weights.ssp245.2100]]*Table1[[#This Row],[corals.mn.ssp245.2100]]</f>
        <v>678.23151667994773</v>
      </c>
      <c r="BE622" s="5">
        <v>0.44030838744563972</v>
      </c>
      <c r="BF622" s="5">
        <v>0.13990682307891431</v>
      </c>
      <c r="BG622" s="6">
        <f>(Table1[[#This Row],[mangrove.sd.ssp245.2100]]/Table1[[#This Row],[mangrove.mn.ssp245.2100]])^-1</f>
        <v>3.1471544972276599</v>
      </c>
      <c r="BH622" s="6">
        <f>Table1[[#This Row],[mangrove.weights.ssp245.2100]]*Table1[[#This Row],[mangrove.mn.ssp245.2100]]</f>
        <v>1.3857185217166039</v>
      </c>
      <c r="BI622" s="7">
        <f t="shared" si="57"/>
        <v>0.77256991882537407</v>
      </c>
      <c r="BJ622" s="5">
        <v>0.77149438808609827</v>
      </c>
      <c r="BK622" s="5">
        <f>NonZeroMin!$C$16</f>
        <v>9.4033807947367773E-4</v>
      </c>
      <c r="BL622" s="6">
        <f>(Table1[[#This Row],[seagrass.sd.ssp370.2050]]/Table1[[#This Row],[seagrass.mn.ssp370.2050]])^-1</f>
        <v>820.44363078215031</v>
      </c>
      <c r="BM622" s="6">
        <f>Table1[[#This Row],[seagrass.mn.ssp370.2050]]*Table1[[#This Row],[seagrass.weights.ssp370.2050]]</f>
        <v>632.96765688941184</v>
      </c>
      <c r="BN622" s="5">
        <v>0.77477229519208946</v>
      </c>
      <c r="BO622" s="5">
        <f>NonZeroMin!$C$17</f>
        <v>8.8537505761509139E-4</v>
      </c>
      <c r="BP622" s="6">
        <f>(Table1[[#This Row],[corals.sd.ssp370.2050]]/Table1[[#This Row],[corals.mn.ssp370.2050]])^-1</f>
        <v>875.07806836017107</v>
      </c>
      <c r="BQ622" s="6">
        <f>Table1[[#This Row],[corals.weights.ssp370.2050]]*Table1[[#This Row],[corals.mn.ssp370.2050]]</f>
        <v>677.9862434956699</v>
      </c>
      <c r="BR622" s="5">
        <v>0.44495582916046278</v>
      </c>
      <c r="BS622" s="5">
        <v>0.13511064642590689</v>
      </c>
      <c r="BT622" s="6">
        <f>(Table1[[#This Row],[mangrove.sd.ssp370.2050]]/Table1[[#This Row],[mangrove.mn.ssp370.2050]])^-1</f>
        <v>3.2932699304674808</v>
      </c>
      <c r="BU622" s="6">
        <f>Table1[[#This Row],[mangrove.weights.ssp370.2050]]*Table1[[#This Row],[mangrove.mn.ssp370.2050]]</f>
        <v>1.4653596525603776</v>
      </c>
      <c r="BV622" s="7">
        <f t="shared" si="58"/>
        <v>0.77254985618237104</v>
      </c>
      <c r="BW622" s="5">
        <v>0.77149438808609827</v>
      </c>
      <c r="BX622" s="5">
        <f>NonZeroMin!$C$19</f>
        <v>9.4033807947367773E-4</v>
      </c>
      <c r="BY622" s="8">
        <f>(Table1[[#This Row],[seagrass.sd.ssp370.2100]]/Table1[[#This Row],[seagrass.mn.ssp370.2100]])^-1</f>
        <v>820.44363078215031</v>
      </c>
      <c r="BZ622" s="8">
        <f>Table1[[#This Row],[seagrass.imp.ssp370.2100]]*Table1[[#This Row],[seagrass.mn.ssp370.2100]]</f>
        <v>632.96765688941184</v>
      </c>
      <c r="CA622" s="5">
        <v>0.77477229519208946</v>
      </c>
      <c r="CB622" s="5">
        <f>NonZeroMin!$C$20</f>
        <v>8.8537505761509139E-4</v>
      </c>
      <c r="CC622" s="8">
        <f>(Table1[[#This Row],[corals.sd.ssp370.2100]]/Table1[[#This Row],[corals.mn.ssp370.2100]])^-1</f>
        <v>875.07806836017107</v>
      </c>
      <c r="CD622" s="8">
        <f>Table1[[#This Row],[corals.weights.ssp370.2100]]*Table1[[#This Row],[corals.mn.ssp370.2100]]</f>
        <v>677.9862434956699</v>
      </c>
      <c r="CE622" s="5">
        <v>0.43619106498475219</v>
      </c>
      <c r="CF622" s="5">
        <v>0.14838331513926409</v>
      </c>
      <c r="CG622" s="12">
        <f>(Table1[[#This Row],[mangrove.sd.ssp370.2100]]/Table1[[#This Row],[mangrove.mn.ssp370.2100]])^-1</f>
        <v>2.9396233975185702</v>
      </c>
      <c r="CH622" s="17">
        <f>Table1[[#This Row],[mangrove.weights.ssp370.2100]]*Table1[[#This Row],[mangrove.mn.ssp370.2100]]</f>
        <v>1.2822374604177207</v>
      </c>
      <c r="CI622" s="9">
        <f t="shared" si="59"/>
        <v>0.77260289676965488</v>
      </c>
      <c r="CJ622" s="5"/>
      <c r="CL622" s="5"/>
      <c r="CM622" s="5"/>
      <c r="CP622" s="5"/>
      <c r="CT622" s="5"/>
    </row>
    <row r="623" spans="1:98" x14ac:dyDescent="0.25">
      <c r="A623" s="5" t="s">
        <v>666</v>
      </c>
      <c r="B623" s="5">
        <v>40.83934</v>
      </c>
      <c r="C623" s="5">
        <v>-15.071102</v>
      </c>
      <c r="D623" s="5">
        <v>47250000</v>
      </c>
      <c r="E623" s="5">
        <v>1</v>
      </c>
      <c r="F623" s="5">
        <v>24280000</v>
      </c>
      <c r="G623" s="5">
        <v>1</v>
      </c>
      <c r="H623" s="5">
        <v>2090000</v>
      </c>
      <c r="I623" s="5">
        <v>1</v>
      </c>
      <c r="J623" s="5">
        <v>0.47205659198239808</v>
      </c>
      <c r="K623" s="5">
        <v>5.2686219946193873E-2</v>
      </c>
      <c r="L623" s="6">
        <f>IF(Table1[[#This Row],[seagrass.mn.ssp126.2050]]="","",(Table1[[#This Row],[seagrass.sd.ssp126.2050]]/Table1[[#This Row],[seagrass.mn.ssp126.2050]])^-1)</f>
        <v>8.9597733992776245</v>
      </c>
      <c r="M623" s="6">
        <f>IF(Table1[[#This Row],[seagrass.weights.ssp126.2050]]="","",Table1[[#This Row],[seagrass.weights.ssp126.2050]]*Table1[[#This Row],[seagrass.mn.ssp126.2050]])</f>
        <v>4.2295200957975414</v>
      </c>
      <c r="N623" s="5">
        <v>0.51404924371934679</v>
      </c>
      <c r="O623" s="5">
        <v>9.2528145993253999E-2</v>
      </c>
      <c r="P623" s="6">
        <f>IF(Table1[[#This Row],[corals.mn.ssp126.2050]]="","",(Table1[[#This Row],[corals.sd.ssp126.2050]]/Table1[[#This Row],[corals.mn.ssp126.2050]])^-1)</f>
        <v>5.5555986581296555</v>
      </c>
      <c r="Q623" s="6">
        <f>IF(Table1[[#This Row],[coral.weights.ssp126.2050]]="","",Table1[[#This Row],[coral.weights.ssp126.2050]]*Table1[[#This Row],[corals.mn.ssp126.2050]])</f>
        <v>2.8558512886197671</v>
      </c>
      <c r="R623" s="5">
        <v>0.47431972672535139</v>
      </c>
      <c r="S623" s="5">
        <v>9.1942933269930346E-2</v>
      </c>
      <c r="T623" s="6">
        <f>IF(Table1[[#This Row],[mangrove.mn.ssp126.2050]]="","",(Table1[[#This Row],[mangrove.sd.ssp126.2050]]/Table1[[#This Row],[mangrove.mn.ssp126.2050]])^-1)</f>
        <v>5.1588491889074435</v>
      </c>
      <c r="U623" s="6">
        <f>IF(Table1[[#This Row],[mangrove.weights.ssp126.2050]]="","",Table1[[#This Row],[mangrove.weights.ssp126.2050]]*Table1[[#This Row],[mangrove.mn.ssp126.2050]])</f>
        <v>2.4469439374998792</v>
      </c>
      <c r="V623" s="7">
        <f t="shared" si="54"/>
        <v>0.48450788483954527</v>
      </c>
      <c r="W623" s="5">
        <v>0.48055713797701638</v>
      </c>
      <c r="X623" s="5">
        <v>2.937673222432929E-2</v>
      </c>
      <c r="Y623" s="6">
        <f>IF(Table1[[#This Row],[seagrass.mn.ssp126.2100]]="", "", (Table1[[#This Row],[seagrass.sd.ssp126.2100]]/Table1[[#This Row],[seagrass.mn.ssp126.2100]])^-1)</f>
        <v>16.358427285490503</v>
      </c>
      <c r="Z623" s="6">
        <f>IF(Table1[[#This Row],[seagrass.weights.ssp126.2100]]="","", Table1[[#This Row],[seagrass.weights.ssp126.2100]]*Table1[[#This Row],[seagrass.mn.ssp126.2100]])</f>
        <v>7.861158998120449</v>
      </c>
      <c r="AA623" s="5">
        <v>0.53537899790773924</v>
      </c>
      <c r="AB623" s="5">
        <v>5.2688601949688857E-2</v>
      </c>
      <c r="AC623" s="6">
        <f>IF(Table1[[#This Row],[corals.mn.ssp126.2100]]="","",(Table1[[#This Row],[corals.sd.ssp126.2100]]/Table1[[#This Row],[corals.mn.ssp126.2100]])^-1)</f>
        <v>10.161191948477972</v>
      </c>
      <c r="AD623" s="6">
        <f>IF( Table1[[#This Row],[Coral.weights.ssp126.2100]]="","", Table1[[#This Row],[Coral.weights.ssp126.2100]]*Table1[[#This Row],[corals.mn.ssp126.2100]])</f>
        <v>5.4400887629243249</v>
      </c>
      <c r="AE623" s="5">
        <v>0.47467090559226399</v>
      </c>
      <c r="AF623" s="5">
        <v>8.0778340292077172E-2</v>
      </c>
      <c r="AG623" s="8">
        <f>IF(Table1[[#This Row],[mangrove.mn.ssp126.2100]]="","",(Table1[[#This Row],[mangrove.sd.ssp126.2100]]/Table1[[#This Row],[mangrove.mn.ssp126.2100]])^-1)</f>
        <v>5.876215132372808</v>
      </c>
      <c r="AH623" s="6">
        <f>IF(Table1[[#This Row],[mangrove.weights.ssp126.2100]]="","",Table1[[#This Row],[mangrove.weights.ssp126.2100]]*Table1[[#This Row],[mangrove.mn.ssp126.2100]])</f>
        <v>2.7892683583383664</v>
      </c>
      <c r="AI623" s="7">
        <f t="shared" si="55"/>
        <v>0.49668472611098757</v>
      </c>
      <c r="AJ623" s="5">
        <v>0.47465237281504458</v>
      </c>
      <c r="AK623" s="5">
        <v>3.79773885334852E-3</v>
      </c>
      <c r="AL623" s="6">
        <f>IF(Table1[[#This Row],[seagrass.mn.ssp245.2050]]="","",(Table1[[#This Row],[seagrass.sd.ssp245.2050]]/Table1[[#This Row],[seagrass.mn.ssp245.2050]])^-1)</f>
        <v>124.98288880409373</v>
      </c>
      <c r="AM623" s="6">
        <f>IF(Table1[[#This Row],[seagrass.weights.ssp245.2050]]="","",Table1[[#This Row],[seagrass.weights.ssp245.2050]]*Table1[[#This Row],[seagrass.mn.ssp245.2050]])</f>
        <v>59.323424732141959</v>
      </c>
      <c r="AN623" s="5">
        <v>0.53149346197093428</v>
      </c>
      <c r="AO623" s="5">
        <v>1.3485744510572341E-2</v>
      </c>
      <c r="AP623" s="6">
        <f>(Table1[[#This Row],[corals.sd.ssp245.2050]]/Table1[[#This Row],[corals.mn.ssp245.2050]])^-1</f>
        <v>39.411503128675058</v>
      </c>
      <c r="AQ623" s="6">
        <f>Table1[[#This Row],[coral.weights.ssp245.2050]]*Table1[[#This Row],[corals.mn.ssp245.2050]]</f>
        <v>20.946956239337815</v>
      </c>
      <c r="AR623" s="5">
        <v>0.49178430530286887</v>
      </c>
      <c r="AS623" s="5">
        <v>8.3106835251825079E-2</v>
      </c>
      <c r="AT623" s="8">
        <f>(Table1[[#This Row],[mangrove.sd.ssp245.2050]]/Table1[[#This Row],[mangrove.mn.ssp245.2050]])^-1</f>
        <v>5.9174952795723135</v>
      </c>
      <c r="AU623" s="8">
        <f>Table1[[#This Row],[mangrove.mn.ssp245.2050]]*Table1[[#This Row],[mangrove.weights.ssp245.2050]]</f>
        <v>2.910131305197476</v>
      </c>
      <c r="AV623" s="7">
        <f t="shared" si="56"/>
        <v>0.48840109541484689</v>
      </c>
      <c r="AW623" s="5">
        <v>0.49600987555909748</v>
      </c>
      <c r="AX623" s="5">
        <v>5.6428880998806684E-3</v>
      </c>
      <c r="AY623" s="6">
        <f>(Table1[[#This Row],[seagrass.sd.ssp245.2100]]/Table1[[#This Row],[seagrass.mn.ssp245.2100]])^-1</f>
        <v>87.900002052067393</v>
      </c>
      <c r="AZ623" s="6">
        <f>Table1[[#This Row],[seagrass.weights.ssp245.2100]]*Table1[[#This Row],[seagrass.mn.ssp245.2100]]</f>
        <v>43.599269079490362</v>
      </c>
      <c r="BA623" s="5">
        <v>0.55203319675243789</v>
      </c>
      <c r="BB623" s="5">
        <v>2.7681006140903089E-3</v>
      </c>
      <c r="BC623" s="8">
        <f>(Table1[[#This Row],[corals.sd.ssp245.2100]]/Table1[[#This Row],[corals.mn.ssp245.2100]])^-1</f>
        <v>199.42670939865911</v>
      </c>
      <c r="BD623" s="8">
        <f>Table1[[#This Row],[corals.weights.ssp245.2100]]*Table1[[#This Row],[corals.mn.ssp245.2100]]</f>
        <v>110.09016390716124</v>
      </c>
      <c r="BE623" s="5">
        <v>0.48325608368709377</v>
      </c>
      <c r="BF623" s="5">
        <v>9.2862132203785183E-2</v>
      </c>
      <c r="BG623" s="6">
        <f>(Table1[[#This Row],[mangrove.sd.ssp245.2100]]/Table1[[#This Row],[mangrove.mn.ssp245.2100]])^-1</f>
        <v>5.2040166666278171</v>
      </c>
      <c r="BH623" s="6">
        <f>Table1[[#This Row],[mangrove.weights.ssp245.2100]]*Table1[[#This Row],[mangrove.mn.ssp245.2100]]</f>
        <v>2.5148727137569233</v>
      </c>
      <c r="BI623" s="7">
        <f t="shared" si="57"/>
        <v>0.53397571839955271</v>
      </c>
      <c r="BJ623" s="5">
        <v>0.5477636758772505</v>
      </c>
      <c r="BK623" s="5">
        <v>6.8141052872788396E-3</v>
      </c>
      <c r="BL623" s="6">
        <f>(Table1[[#This Row],[seagrass.sd.ssp370.2050]]/Table1[[#This Row],[seagrass.mn.ssp370.2050]])^-1</f>
        <v>80.386734983367958</v>
      </c>
      <c r="BM623" s="6">
        <f>Table1[[#This Row],[seagrass.mn.ssp370.2050]]*Table1[[#This Row],[seagrass.weights.ssp370.2050]]</f>
        <v>44.032933446260003</v>
      </c>
      <c r="BN623" s="5">
        <v>0.57947885031940016</v>
      </c>
      <c r="BO623" s="5">
        <v>1.950779063045547E-3</v>
      </c>
      <c r="BP623" s="6">
        <f>(Table1[[#This Row],[corals.sd.ssp370.2050]]/Table1[[#This Row],[corals.mn.ssp370.2050]])^-1</f>
        <v>297.04996393324035</v>
      </c>
      <c r="BQ623" s="6">
        <f>Table1[[#This Row],[corals.weights.ssp370.2050]]*Table1[[#This Row],[corals.mn.ssp370.2050]]</f>
        <v>172.13417158745341</v>
      </c>
      <c r="BR623" s="5">
        <v>0.50427314754278918</v>
      </c>
      <c r="BS623" s="5">
        <v>8.4617894462300808E-2</v>
      </c>
      <c r="BT623" s="6">
        <f>(Table1[[#This Row],[mangrove.sd.ssp370.2050]]/Table1[[#This Row],[mangrove.mn.ssp370.2050]])^-1</f>
        <v>5.9594149765503133</v>
      </c>
      <c r="BU623" s="6">
        <f>Table1[[#This Row],[mangrove.weights.ssp370.2050]]*Table1[[#This Row],[mangrove.mn.ssp370.2050]]</f>
        <v>3.0051729477386635</v>
      </c>
      <c r="BV623" s="7">
        <f t="shared" si="58"/>
        <v>0.57166014479356209</v>
      </c>
      <c r="BW623" s="5">
        <v>0.5477636758772505</v>
      </c>
      <c r="BX623" s="5">
        <v>6.8141052872788396E-3</v>
      </c>
      <c r="BY623" s="8">
        <f>(Table1[[#This Row],[seagrass.sd.ssp370.2100]]/Table1[[#This Row],[seagrass.mn.ssp370.2100]])^-1</f>
        <v>80.386734983367958</v>
      </c>
      <c r="BZ623" s="8">
        <f>Table1[[#This Row],[seagrass.imp.ssp370.2100]]*Table1[[#This Row],[seagrass.mn.ssp370.2100]]</f>
        <v>44.032933446260003</v>
      </c>
      <c r="CA623" s="5">
        <v>0.57947885031940016</v>
      </c>
      <c r="CB623" s="5">
        <v>1.950779063045547E-3</v>
      </c>
      <c r="CC623" s="8">
        <f>(Table1[[#This Row],[corals.sd.ssp370.2100]]/Table1[[#This Row],[corals.mn.ssp370.2100]])^-1</f>
        <v>297.04996393324035</v>
      </c>
      <c r="CD623" s="8">
        <f>Table1[[#This Row],[corals.weights.ssp370.2100]]*Table1[[#This Row],[corals.mn.ssp370.2100]]</f>
        <v>172.13417158745341</v>
      </c>
      <c r="CE623" s="5">
        <v>0.4983584186871528</v>
      </c>
      <c r="CF623" s="5">
        <v>6.8678483865922693E-2</v>
      </c>
      <c r="CG623" s="12">
        <f>(Table1[[#This Row],[mangrove.sd.ssp370.2100]]/Table1[[#This Row],[mangrove.mn.ssp370.2100]])^-1</f>
        <v>7.2563980832784702</v>
      </c>
      <c r="CH623" s="17">
        <f>Table1[[#This Row],[mangrove.weights.ssp370.2100]]*Table1[[#This Row],[mangrove.mn.ssp370.2100]]</f>
        <v>3.6162870741471451</v>
      </c>
      <c r="CI623" s="9">
        <f t="shared" si="59"/>
        <v>0.57132138273831623</v>
      </c>
      <c r="CJ623" s="5"/>
      <c r="CL623" s="5"/>
      <c r="CM623" s="5"/>
      <c r="CP623" s="5"/>
      <c r="CT623" s="5"/>
    </row>
    <row r="624" spans="1:98" x14ac:dyDescent="0.25">
      <c r="A624" s="5" t="s">
        <v>667</v>
      </c>
      <c r="B624" s="5">
        <v>46.33934</v>
      </c>
      <c r="C624" s="5">
        <v>-15.321102</v>
      </c>
      <c r="D624" s="5">
        <v>2950000</v>
      </c>
      <c r="E624" s="5">
        <v>1</v>
      </c>
      <c r="F624" s="5">
        <v>140000</v>
      </c>
      <c r="G624" s="5">
        <v>1</v>
      </c>
      <c r="I624" s="5">
        <v>0</v>
      </c>
      <c r="J624" s="5">
        <v>0.2826942108528831</v>
      </c>
      <c r="K624" s="5">
        <v>4.9956643846558083E-2</v>
      </c>
      <c r="L624" s="6">
        <f>IF(Table1[[#This Row],[seagrass.mn.ssp126.2050]]="","",(Table1[[#This Row],[seagrass.sd.ssp126.2050]]/Table1[[#This Row],[seagrass.mn.ssp126.2050]])^-1)</f>
        <v>5.6587910853495051</v>
      </c>
      <c r="M624" s="6">
        <f>IF(Table1[[#This Row],[seagrass.weights.ssp126.2050]]="","",Table1[[#This Row],[seagrass.weights.ssp126.2050]]*Table1[[#This Row],[seagrass.mn.ssp126.2050]])</f>
        <v>1.5997074802542082</v>
      </c>
      <c r="N624" s="5">
        <v>0.42246087872121912</v>
      </c>
      <c r="O624" s="5">
        <v>1.4568777450643149E-2</v>
      </c>
      <c r="P624" s="6">
        <f>IF(Table1[[#This Row],[corals.mn.ssp126.2050]]="","",(Table1[[#This Row],[corals.sd.ssp126.2050]]/Table1[[#This Row],[corals.mn.ssp126.2050]])^-1)</f>
        <v>28.997689075315598</v>
      </c>
      <c r="Q624" s="6">
        <f>IF(Table1[[#This Row],[coral.weights.ssp126.2050]]="","",Table1[[#This Row],[coral.weights.ssp126.2050]]*Table1[[#This Row],[corals.mn.ssp126.2050]])</f>
        <v>12.250389207642524</v>
      </c>
      <c r="T624" s="6" t="str">
        <f>IF(Table1[[#This Row],[mangrove.mn.ssp126.2050]]="","",(Table1[[#This Row],[mangrove.sd.ssp126.2050]]/Table1[[#This Row],[mangrove.mn.ssp126.2050]])^-1)</f>
        <v/>
      </c>
      <c r="U624" s="6" t="str">
        <f>IF(Table1[[#This Row],[mangrove.weights.ssp126.2050]]="","",Table1[[#This Row],[mangrove.weights.ssp126.2050]]*Table1[[#This Row],[mangrove.mn.ssp126.2050]])</f>
        <v/>
      </c>
      <c r="V624" s="7">
        <f t="shared" si="54"/>
        <v>0.39963945050647437</v>
      </c>
      <c r="W624" s="5">
        <v>0.28593477472444168</v>
      </c>
      <c r="X624" s="5">
        <v>5.4539493223452529E-2</v>
      </c>
      <c r="Y624" s="6">
        <f>IF(Table1[[#This Row],[seagrass.mn.ssp126.2100]]="", "", (Table1[[#This Row],[seagrass.sd.ssp126.2100]]/Table1[[#This Row],[seagrass.mn.ssp126.2100]])^-1)</f>
        <v>5.2427105171832959</v>
      </c>
      <c r="Z624" s="6">
        <f>IF(Table1[[#This Row],[seagrass.weights.ssp126.2100]]="","", Table1[[#This Row],[seagrass.weights.ssp126.2100]]*Table1[[#This Row],[seagrass.mn.ssp126.2100]])</f>
        <v>1.4990732506762667</v>
      </c>
      <c r="AA624" s="5">
        <v>0.42695782728690618</v>
      </c>
      <c r="AB624" s="5">
        <v>2.6943078121039708E-2</v>
      </c>
      <c r="AC624" s="6">
        <f>IF(Table1[[#This Row],[corals.mn.ssp126.2100]]="","",(Table1[[#This Row],[corals.sd.ssp126.2100]]/Table1[[#This Row],[corals.mn.ssp126.2100]])^-1)</f>
        <v>15.846661074463393</v>
      </c>
      <c r="AD624" s="6">
        <f>IF( Table1[[#This Row],[Coral.weights.ssp126.2100]]="","", Table1[[#This Row],[Coral.weights.ssp126.2100]]*Table1[[#This Row],[corals.mn.ssp126.2100]])</f>
        <v>6.7658559821048803</v>
      </c>
      <c r="AG624" s="8" t="str">
        <f>IF(Table1[[#This Row],[mangrove.mn.ssp126.2100]]="","",(Table1[[#This Row],[mangrove.sd.ssp126.2100]]/Table1[[#This Row],[mangrove.mn.ssp126.2100]])^-1)</f>
        <v/>
      </c>
      <c r="AH624" s="6" t="str">
        <f>IF(Table1[[#This Row],[mangrove.weights.ssp126.2100]]="","",Table1[[#This Row],[mangrove.weights.ssp126.2100]]*Table1[[#This Row],[mangrove.mn.ssp126.2100]])</f>
        <v/>
      </c>
      <c r="AI624" s="7">
        <f t="shared" si="55"/>
        <v>0.39190021366282968</v>
      </c>
      <c r="AJ624" s="5">
        <v>0.25315312389160749</v>
      </c>
      <c r="AK624" s="5">
        <v>2.3699659221996829E-2</v>
      </c>
      <c r="AL624" s="6">
        <f>IF(Table1[[#This Row],[seagrass.mn.ssp245.2050]]="","",(Table1[[#This Row],[seagrass.sd.ssp245.2050]]/Table1[[#This Row],[seagrass.mn.ssp245.2050]])^-1)</f>
        <v>10.681719999443853</v>
      </c>
      <c r="AM624" s="6">
        <f>IF(Table1[[#This Row],[seagrass.weights.ssp245.2050]]="","",Table1[[#This Row],[seagrass.weights.ssp245.2050]]*Table1[[#This Row],[seagrass.mn.ssp245.2050]])</f>
        <v>2.7041107863946712</v>
      </c>
      <c r="AN624" s="5">
        <v>0.39628674022999039</v>
      </c>
      <c r="AO624" s="5">
        <v>4.1775075342464314E-3</v>
      </c>
      <c r="AP624" s="6">
        <f>(Table1[[#This Row],[corals.sd.ssp245.2050]]/Table1[[#This Row],[corals.mn.ssp245.2050]])^-1</f>
        <v>94.862004911135458</v>
      </c>
      <c r="AQ624" s="6">
        <f>Table1[[#This Row],[coral.weights.ssp245.2050]]*Table1[[#This Row],[corals.mn.ssp245.2050]]</f>
        <v>37.592554697915212</v>
      </c>
      <c r="AS624" s="5"/>
      <c r="AT624" s="8"/>
      <c r="AU624" s="8"/>
      <c r="AV624" s="7">
        <f t="shared" si="56"/>
        <v>0.38180067567684162</v>
      </c>
      <c r="AW624" s="5">
        <v>0.23433245848219489</v>
      </c>
      <c r="AX624" s="5">
        <v>8.2404054427475081E-3</v>
      </c>
      <c r="AY624" s="6">
        <f>(Table1[[#This Row],[seagrass.sd.ssp245.2100]]/Table1[[#This Row],[seagrass.mn.ssp245.2100]])^-1</f>
        <v>28.437005934997291</v>
      </c>
      <c r="AZ624" s="6">
        <f>Table1[[#This Row],[seagrass.weights.ssp245.2100]]*Table1[[#This Row],[seagrass.mn.ssp245.2100]]</f>
        <v>6.6637135126206823</v>
      </c>
      <c r="BA624" s="5">
        <v>0.38268845420923081</v>
      </c>
      <c r="BB624" s="5">
        <v>4.3752483093803538E-3</v>
      </c>
      <c r="BC624" s="8">
        <f>(Table1[[#This Row],[corals.sd.ssp245.2100]]/Table1[[#This Row],[corals.mn.ssp245.2100]])^-1</f>
        <v>87.466682379777708</v>
      </c>
      <c r="BD624" s="8">
        <f>Table1[[#This Row],[corals.weights.ssp245.2100]]*Table1[[#This Row],[corals.mn.ssp245.2100]]</f>
        <v>33.472489474726899</v>
      </c>
      <c r="BE624" s="5"/>
      <c r="BF624" s="5"/>
      <c r="BG624" s="6"/>
      <c r="BH624" s="6"/>
      <c r="BI624" s="7">
        <f t="shared" si="57"/>
        <v>0.34628926456890985</v>
      </c>
      <c r="BJ624" s="5">
        <v>0.22629002894573941</v>
      </c>
      <c r="BK624" s="5">
        <v>8.8013260612916297E-3</v>
      </c>
      <c r="BL624" s="6">
        <f>(Table1[[#This Row],[seagrass.sd.ssp370.2050]]/Table1[[#This Row],[seagrass.mn.ssp370.2050]])^-1</f>
        <v>25.710901672074908</v>
      </c>
      <c r="BM624" s="6">
        <f>Table1[[#This Row],[seagrass.mn.ssp370.2050]]*Table1[[#This Row],[seagrass.weights.ssp370.2050]]</f>
        <v>5.8181206835948904</v>
      </c>
      <c r="BN624" s="5">
        <v>0.35581472648108581</v>
      </c>
      <c r="BO624" s="5">
        <v>3.656126242663761E-3</v>
      </c>
      <c r="BP624" s="6">
        <f>(Table1[[#This Row],[corals.sd.ssp370.2050]]/Table1[[#This Row],[corals.mn.ssp370.2050]])^-1</f>
        <v>97.320142376114518</v>
      </c>
      <c r="BQ624" s="6">
        <f>Table1[[#This Row],[corals.weights.ssp370.2050]]*Table1[[#This Row],[corals.mn.ssp370.2050]]</f>
        <v>34.627939840657518</v>
      </c>
      <c r="BR624" s="5"/>
      <c r="BS624" s="5"/>
      <c r="BT624" s="6"/>
      <c r="BU624" s="6"/>
      <c r="BV624" s="7">
        <f t="shared" si="58"/>
        <v>0.32874678774903582</v>
      </c>
      <c r="BW624" s="5">
        <v>0.21766737864884089</v>
      </c>
      <c r="BX624" s="5">
        <v>9.4656984240778924E-3</v>
      </c>
      <c r="BY624" s="8">
        <f>(Table1[[#This Row],[seagrass.sd.ssp370.2100]]/Table1[[#This Row],[seagrass.mn.ssp370.2100]])^-1</f>
        <v>22.995384904209548</v>
      </c>
      <c r="BZ624" s="8">
        <f>Table1[[#This Row],[seagrass.imp.ssp370.2100]]*Table1[[#This Row],[seagrass.mn.ssp370.2100]]</f>
        <v>5.0053451531204196</v>
      </c>
      <c r="CA624" s="5">
        <v>0.35059666257457139</v>
      </c>
      <c r="CB624" s="5">
        <v>1.247766263490358E-3</v>
      </c>
      <c r="CC624" s="8">
        <f>(Table1[[#This Row],[corals.sd.ssp370.2100]]/Table1[[#This Row],[corals.mn.ssp370.2100]])^-1</f>
        <v>280.97943728166894</v>
      </c>
      <c r="CD624" s="8">
        <f>Table1[[#This Row],[corals.weights.ssp370.2100]]*Table1[[#This Row],[corals.mn.ssp370.2100]]</f>
        <v>98.510452963034226</v>
      </c>
      <c r="CE624" s="5"/>
      <c r="CF624" s="5"/>
      <c r="CG624" s="12"/>
      <c r="CH624" s="17"/>
      <c r="CI624" s="9">
        <f t="shared" si="59"/>
        <v>0.34054069798206987</v>
      </c>
      <c r="CJ624" s="5"/>
      <c r="CL624" s="5"/>
      <c r="CM624" s="5"/>
      <c r="CP624" s="5"/>
      <c r="CT624" s="5"/>
    </row>
    <row r="625" spans="1:98" x14ac:dyDescent="0.25">
      <c r="A625" s="5" t="s">
        <v>668</v>
      </c>
      <c r="B625" s="5">
        <v>46.58934</v>
      </c>
      <c r="C625" s="5">
        <v>-15.321102</v>
      </c>
      <c r="D625" s="5">
        <v>3950000</v>
      </c>
      <c r="E625" s="5">
        <v>1</v>
      </c>
      <c r="F625" s="5">
        <v>1380000</v>
      </c>
      <c r="G625" s="5">
        <v>1</v>
      </c>
      <c r="H625" s="5">
        <v>14400000</v>
      </c>
      <c r="I625" s="5">
        <v>1</v>
      </c>
      <c r="J625" s="5">
        <v>0.40635471549464858</v>
      </c>
      <c r="K625" s="5">
        <v>3.0127514717552172E-2</v>
      </c>
      <c r="L625" s="6">
        <f>IF(Table1[[#This Row],[seagrass.mn.ssp126.2050]]="","",(Table1[[#This Row],[seagrass.sd.ssp126.2050]]/Table1[[#This Row],[seagrass.mn.ssp126.2050]])^-1)</f>
        <v>13.48782730020236</v>
      </c>
      <c r="M625" s="6">
        <f>IF(Table1[[#This Row],[seagrass.weights.ssp126.2050]]="","",Table1[[#This Row],[seagrass.weights.ssp126.2050]]*Table1[[#This Row],[seagrass.mn.ssp126.2050]])</f>
        <v>5.4808422252146842</v>
      </c>
      <c r="N625" s="5">
        <v>0.45684067920261351</v>
      </c>
      <c r="O625" s="5">
        <v>2.4626781739307529E-2</v>
      </c>
      <c r="P625" s="6">
        <f>IF(Table1[[#This Row],[corals.mn.ssp126.2050]]="","",(Table1[[#This Row],[corals.sd.ssp126.2050]]/Table1[[#This Row],[corals.mn.ssp126.2050]])^-1)</f>
        <v>18.550563530330749</v>
      </c>
      <c r="Q625" s="6">
        <f>IF(Table1[[#This Row],[coral.weights.ssp126.2050]]="","",Table1[[#This Row],[coral.weights.ssp126.2050]]*Table1[[#This Row],[corals.mn.ssp126.2050]])</f>
        <v>8.4746520427875307</v>
      </c>
      <c r="R625" s="5">
        <v>0.60738384858118155</v>
      </c>
      <c r="S625" s="5">
        <v>0.22338846995510131</v>
      </c>
      <c r="T625" s="6">
        <f>IF(Table1[[#This Row],[mangrove.mn.ssp126.2050]]="","",(Table1[[#This Row],[mangrove.sd.ssp126.2050]]/Table1[[#This Row],[mangrove.mn.ssp126.2050]])^-1)</f>
        <v>2.7189579153447765</v>
      </c>
      <c r="U625" s="6">
        <f>IF(Table1[[#This Row],[mangrove.weights.ssp126.2050]]="","",Table1[[#This Row],[mangrove.weights.ssp126.2050]]*Table1[[#This Row],[mangrove.mn.ssp126.2050]])</f>
        <v>1.6514511227523767</v>
      </c>
      <c r="V625" s="7">
        <f t="shared" si="54"/>
        <v>0.44902577307785968</v>
      </c>
      <c r="W625" s="5">
        <v>0.40788372882359353</v>
      </c>
      <c r="X625" s="5">
        <v>2.9997939625426649E-2</v>
      </c>
      <c r="Y625" s="6">
        <f>IF(Table1[[#This Row],[seagrass.mn.ssp126.2100]]="", "", (Table1[[#This Row],[seagrass.sd.ssp126.2100]]/Table1[[#This Row],[seagrass.mn.ssp126.2100]])^-1)</f>
        <v>13.597058128547799</v>
      </c>
      <c r="Z625" s="6">
        <f>IF(Table1[[#This Row],[seagrass.weights.ssp126.2100]]="","", Table1[[#This Row],[seagrass.weights.ssp126.2100]]*Table1[[#This Row],[seagrass.mn.ssp126.2100]])</f>
        <v>5.5460187705032284</v>
      </c>
      <c r="AA625" s="5">
        <v>0.45942502407476238</v>
      </c>
      <c r="AB625" s="5">
        <v>2.4544925123314569E-2</v>
      </c>
      <c r="AC625" s="6">
        <f>IF(Table1[[#This Row],[corals.mn.ssp126.2100]]="","",(Table1[[#This Row],[corals.sd.ssp126.2100]]/Table1[[#This Row],[corals.mn.ssp126.2100]])^-1)</f>
        <v>18.717719519069416</v>
      </c>
      <c r="AD625" s="6">
        <f>IF( Table1[[#This Row],[Coral.weights.ssp126.2100]]="","", Table1[[#This Row],[Coral.weights.ssp126.2100]]*Table1[[#This Row],[corals.mn.ssp126.2100]])</f>
        <v>8.5993887406731151</v>
      </c>
      <c r="AE625" s="5">
        <v>0.5473457193861706</v>
      </c>
      <c r="AF625" s="5">
        <v>0.23865206108128381</v>
      </c>
      <c r="AG625" s="8">
        <f>IF(Table1[[#This Row],[mangrove.mn.ssp126.2100]]="","",(Table1[[#This Row],[mangrove.sd.ssp126.2100]]/Table1[[#This Row],[mangrove.mn.ssp126.2100]])^-1)</f>
        <v>2.2934883399131722</v>
      </c>
      <c r="AH625" s="6">
        <f>IF(Table1[[#This Row],[mangrove.weights.ssp126.2100]]="","",Table1[[#This Row],[mangrove.weights.ssp126.2100]]*Table1[[#This Row],[mangrove.mn.ssp126.2100]])</f>
        <v>1.2553310253135694</v>
      </c>
      <c r="AI625" s="7">
        <f t="shared" si="55"/>
        <v>0.44500173866090009</v>
      </c>
      <c r="AJ625" s="5">
        <v>0.38967640322423558</v>
      </c>
      <c r="AK625" s="5">
        <v>1.5842433242299499E-2</v>
      </c>
      <c r="AL625" s="6">
        <f>IF(Table1[[#This Row],[seagrass.mn.ssp245.2050]]="","",(Table1[[#This Row],[seagrass.sd.ssp245.2050]]/Table1[[#This Row],[seagrass.mn.ssp245.2050]])^-1)</f>
        <v>24.597004592943122</v>
      </c>
      <c r="AM625" s="6">
        <f>IF(Table1[[#This Row],[seagrass.weights.ssp245.2050]]="","",Table1[[#This Row],[seagrass.weights.ssp245.2050]]*Table1[[#This Row],[seagrass.mn.ssp245.2050]])</f>
        <v>9.5848722798680779</v>
      </c>
      <c r="AN625" s="5">
        <v>0.4471169589757697</v>
      </c>
      <c r="AO625" s="5">
        <v>2.2200430421853171E-2</v>
      </c>
      <c r="AP625" s="6">
        <f>(Table1[[#This Row],[corals.sd.ssp245.2050]]/Table1[[#This Row],[corals.mn.ssp245.2050]])^-1</f>
        <v>20.140013075406259</v>
      </c>
      <c r="AQ625" s="6">
        <f>Table1[[#This Row],[coral.weights.ssp245.2050]]*Table1[[#This Row],[corals.mn.ssp245.2050]]</f>
        <v>9.0049414000078851</v>
      </c>
      <c r="AR625" s="5">
        <v>0.58145441015214894</v>
      </c>
      <c r="AS625" s="5">
        <v>0.21418227633358389</v>
      </c>
      <c r="AT625" s="8">
        <f>(Table1[[#This Row],[mangrove.sd.ssp245.2050]]/Table1[[#This Row],[mangrove.mn.ssp245.2050]])^-1</f>
        <v>2.7147643591505553</v>
      </c>
      <c r="AU625" s="8">
        <f>Table1[[#This Row],[mangrove.mn.ssp245.2050]]*Table1[[#This Row],[mangrove.weights.ssp245.2050]]</f>
        <v>1.5785117091519627</v>
      </c>
      <c r="AV625" s="7">
        <f t="shared" si="56"/>
        <v>0.42502777613999176</v>
      </c>
      <c r="AW625" s="5">
        <v>0.37251655199017858</v>
      </c>
      <c r="AX625" s="5">
        <v>8.4252611012085657E-3</v>
      </c>
      <c r="AY625" s="6">
        <f>(Table1[[#This Row],[seagrass.sd.ssp245.2100]]/Table1[[#This Row],[seagrass.mn.ssp245.2100]])^-1</f>
        <v>44.214244225231525</v>
      </c>
      <c r="AZ625" s="6">
        <f>Table1[[#This Row],[seagrass.weights.ssp245.2100]]*Table1[[#This Row],[seagrass.mn.ssp245.2100]]</f>
        <v>16.470537807634912</v>
      </c>
      <c r="BA625" s="5">
        <v>0.42798115283167443</v>
      </c>
      <c r="BB625" s="5">
        <v>1.054674659031791E-2</v>
      </c>
      <c r="BC625" s="8">
        <f>(Table1[[#This Row],[corals.sd.ssp245.2100]]/Table1[[#This Row],[corals.mn.ssp245.2100]])^-1</f>
        <v>40.579447810433628</v>
      </c>
      <c r="BD625" s="8">
        <f>Table1[[#This Row],[corals.weights.ssp245.2100]]*Table1[[#This Row],[corals.mn.ssp245.2100]]</f>
        <v>17.367238855182151</v>
      </c>
      <c r="BE625" s="5">
        <v>0.58752714108033488</v>
      </c>
      <c r="BF625" s="5">
        <v>0.2022178441572107</v>
      </c>
      <c r="BG625" s="6">
        <f>(Table1[[#This Row],[mangrove.sd.ssp245.2100]]/Table1[[#This Row],[mangrove.mn.ssp245.2100]])^-1</f>
        <v>2.9054168959667686</v>
      </c>
      <c r="BH625" s="6">
        <f>Table1[[#This Row],[mangrove.weights.ssp245.2100]]*Table1[[#This Row],[mangrove.mn.ssp245.2100]]</f>
        <v>1.7070112825338564</v>
      </c>
      <c r="BI625" s="7">
        <f t="shared" si="57"/>
        <v>0.4053038665770341</v>
      </c>
      <c r="BJ625" s="5">
        <v>0.33076454281509682</v>
      </c>
      <c r="BK625" s="5">
        <f>NonZeroMin!$C$16</f>
        <v>9.4033807947367773E-4</v>
      </c>
      <c r="BL625" s="6">
        <f>(Table1[[#This Row],[seagrass.sd.ssp370.2050]]/Table1[[#This Row],[seagrass.mn.ssp370.2050]])^-1</f>
        <v>351.75066291075973</v>
      </c>
      <c r="BM625" s="6">
        <f>Table1[[#This Row],[seagrass.mn.ssp370.2050]]*Table1[[#This Row],[seagrass.weights.ssp370.2050]]</f>
        <v>116.34664720258468</v>
      </c>
      <c r="BN625" s="5">
        <v>0.37800707262848893</v>
      </c>
      <c r="BO625" s="5">
        <v>4.4513238094876723E-3</v>
      </c>
      <c r="BP625" s="6">
        <f>(Table1[[#This Row],[corals.sd.ssp370.2050]]/Table1[[#This Row],[corals.mn.ssp370.2050]])^-1</f>
        <v>84.920147085861146</v>
      </c>
      <c r="BQ625" s="6">
        <f>Table1[[#This Row],[corals.weights.ssp370.2050]]*Table1[[#This Row],[corals.mn.ssp370.2050]]</f>
        <v>32.100416207107074</v>
      </c>
      <c r="BR625" s="5">
        <v>0.55131762977667265</v>
      </c>
      <c r="BS625" s="5">
        <v>0.23706445779161969</v>
      </c>
      <c r="BT625" s="6">
        <f>(Table1[[#This Row],[mangrove.sd.ssp370.2050]]/Table1[[#This Row],[mangrove.mn.ssp370.2050]])^-1</f>
        <v>2.3256022219124994</v>
      </c>
      <c r="BU625" s="6">
        <f>Table1[[#This Row],[mangrove.weights.ssp370.2050]]*Table1[[#This Row],[mangrove.mn.ssp370.2050]]</f>
        <v>1.2821455047881627</v>
      </c>
      <c r="BV625" s="7">
        <f t="shared" si="58"/>
        <v>0.34107160046662155</v>
      </c>
      <c r="BW625" s="5">
        <v>0.3286878515494962</v>
      </c>
      <c r="BX625" s="5">
        <v>2.9368849526741781E-3</v>
      </c>
      <c r="BY625" s="8">
        <f>(Table1[[#This Row],[seagrass.sd.ssp370.2100]]/Table1[[#This Row],[seagrass.mn.ssp370.2100]])^-1</f>
        <v>111.9171696699286</v>
      </c>
      <c r="BZ625" s="8">
        <f>Table1[[#This Row],[seagrass.imp.ssp370.2100]]*Table1[[#This Row],[seagrass.mn.ssp370.2100]]</f>
        <v>36.78581405030927</v>
      </c>
      <c r="CA625" s="5">
        <v>0.36594348316304459</v>
      </c>
      <c r="CB625" s="5">
        <v>1.1669732376180799E-3</v>
      </c>
      <c r="CC625" s="8">
        <f>(Table1[[#This Row],[corals.sd.ssp370.2100]]/Table1[[#This Row],[corals.mn.ssp370.2100]])^-1</f>
        <v>313.58344079078904</v>
      </c>
      <c r="CD625" s="8">
        <f>Table1[[#This Row],[corals.weights.ssp370.2100]]*Table1[[#This Row],[corals.mn.ssp370.2100]]</f>
        <v>114.75381658523369</v>
      </c>
      <c r="CE625" s="5">
        <v>0.54523262483278978</v>
      </c>
      <c r="CF625" s="5">
        <v>0.2374956891364178</v>
      </c>
      <c r="CG625" s="12">
        <f>(Table1[[#This Row],[mangrove.sd.ssp370.2100]]/Table1[[#This Row],[mangrove.mn.ssp370.2100]])^-1</f>
        <v>2.2957579853990846</v>
      </c>
      <c r="CH625" s="17">
        <f>Table1[[#This Row],[mangrove.weights.ssp370.2100]]*Table1[[#This Row],[mangrove.mn.ssp370.2100]]</f>
        <v>1.2517221523599804</v>
      </c>
      <c r="CI625" s="9">
        <f t="shared" si="59"/>
        <v>0.35715906926205676</v>
      </c>
      <c r="CJ625" s="5"/>
      <c r="CL625" s="5"/>
      <c r="CM625" s="5"/>
      <c r="CP625" s="5"/>
      <c r="CT625" s="5"/>
    </row>
    <row r="626" spans="1:98" x14ac:dyDescent="0.25">
      <c r="A626" s="5" t="s">
        <v>669</v>
      </c>
      <c r="B626" s="5">
        <v>46.83934</v>
      </c>
      <c r="C626" s="5">
        <v>-15.321102</v>
      </c>
      <c r="E626" s="5">
        <v>0</v>
      </c>
      <c r="G626" s="5">
        <v>0</v>
      </c>
      <c r="H626" s="5">
        <v>5070000</v>
      </c>
      <c r="I626" s="5">
        <v>1</v>
      </c>
      <c r="L626" s="6" t="str">
        <f>IF(Table1[[#This Row],[seagrass.mn.ssp126.2050]]="","",(Table1[[#This Row],[seagrass.sd.ssp126.2050]]/Table1[[#This Row],[seagrass.mn.ssp126.2050]])^-1)</f>
        <v/>
      </c>
      <c r="M626" s="6" t="str">
        <f>IF(Table1[[#This Row],[seagrass.weights.ssp126.2050]]="","",Table1[[#This Row],[seagrass.weights.ssp126.2050]]*Table1[[#This Row],[seagrass.mn.ssp126.2050]])</f>
        <v/>
      </c>
      <c r="P626" s="6" t="str">
        <f>IF(Table1[[#This Row],[corals.mn.ssp126.2050]]="","",(Table1[[#This Row],[corals.sd.ssp126.2050]]/Table1[[#This Row],[corals.mn.ssp126.2050]])^-1)</f>
        <v/>
      </c>
      <c r="Q626" s="6" t="str">
        <f>IF(Table1[[#This Row],[coral.weights.ssp126.2050]]="","",Table1[[#This Row],[coral.weights.ssp126.2050]]*Table1[[#This Row],[corals.mn.ssp126.2050]])</f>
        <v/>
      </c>
      <c r="R626" s="5">
        <v>0.54988548498871159</v>
      </c>
      <c r="S626" s="5">
        <v>0.16037270568091941</v>
      </c>
      <c r="T626" s="6">
        <f>IF(Table1[[#This Row],[mangrove.mn.ssp126.2050]]="","",(Table1[[#This Row],[mangrove.sd.ssp126.2050]]/Table1[[#This Row],[mangrove.mn.ssp126.2050]])^-1)</f>
        <v>3.4287972049481676</v>
      </c>
      <c r="U626" s="6">
        <f>IF(Table1[[#This Row],[mangrove.weights.ssp126.2050]]="","",Table1[[#This Row],[mangrove.weights.ssp126.2050]]*Table1[[#This Row],[mangrove.mn.ssp126.2050]])</f>
        <v>1.8854458139708619</v>
      </c>
      <c r="V626" s="7">
        <f t="shared" si="54"/>
        <v>0.54988548498871159</v>
      </c>
      <c r="Y626" s="6" t="str">
        <f>IF(Table1[[#This Row],[seagrass.mn.ssp126.2100]]="", "", (Table1[[#This Row],[seagrass.sd.ssp126.2100]]/Table1[[#This Row],[seagrass.mn.ssp126.2100]])^-1)</f>
        <v/>
      </c>
      <c r="Z626" s="6" t="str">
        <f>IF(Table1[[#This Row],[seagrass.weights.ssp126.2100]]="","", Table1[[#This Row],[seagrass.weights.ssp126.2100]]*Table1[[#This Row],[seagrass.mn.ssp126.2100]])</f>
        <v/>
      </c>
      <c r="AC626" s="6" t="str">
        <f>IF(Table1[[#This Row],[corals.mn.ssp126.2100]]="","",(Table1[[#This Row],[corals.sd.ssp126.2100]]/Table1[[#This Row],[corals.mn.ssp126.2100]])^-1)</f>
        <v/>
      </c>
      <c r="AD626" s="6" t="str">
        <f>IF( Table1[[#This Row],[Coral.weights.ssp126.2100]]="","", Table1[[#This Row],[Coral.weights.ssp126.2100]]*Table1[[#This Row],[corals.mn.ssp126.2100]])</f>
        <v/>
      </c>
      <c r="AE626" s="5">
        <v>0.53608526824056957</v>
      </c>
      <c r="AF626" s="5">
        <v>0.1681023431899194</v>
      </c>
      <c r="AG626" s="8">
        <f>IF(Table1[[#This Row],[mangrove.mn.ssp126.2100]]="","",(Table1[[#This Row],[mangrove.sd.ssp126.2100]]/Table1[[#This Row],[mangrove.mn.ssp126.2100]])^-1)</f>
        <v>3.1890410214859934</v>
      </c>
      <c r="AH626" s="6">
        <f>IF(Table1[[#This Row],[mangrove.weights.ssp126.2100]]="","",Table1[[#This Row],[mangrove.weights.ssp126.2100]]*Table1[[#This Row],[mangrove.mn.ssp126.2100]])</f>
        <v>1.7095979114334987</v>
      </c>
      <c r="AI626" s="7">
        <f t="shared" si="55"/>
        <v>0.53608526824056957</v>
      </c>
      <c r="AL626" s="6" t="str">
        <f>IF(Table1[[#This Row],[seagrass.mn.ssp245.2050]]="","",(Table1[[#This Row],[seagrass.sd.ssp245.2050]]/Table1[[#This Row],[seagrass.mn.ssp245.2050]])^-1)</f>
        <v/>
      </c>
      <c r="AM626" s="6" t="str">
        <f>IF(Table1[[#This Row],[seagrass.weights.ssp245.2050]]="","",Table1[[#This Row],[seagrass.weights.ssp245.2050]]*Table1[[#This Row],[seagrass.mn.ssp245.2050]])</f>
        <v/>
      </c>
      <c r="AR626" s="5">
        <v>0.51984933239408293</v>
      </c>
      <c r="AS626" s="5">
        <v>0.15513067286288029</v>
      </c>
      <c r="AT626" s="8">
        <f>(Table1[[#This Row],[mangrove.sd.ssp245.2050]]/Table1[[#This Row],[mangrove.mn.ssp245.2050]])^-1</f>
        <v>3.3510415625772265</v>
      </c>
      <c r="AU626" s="8">
        <f>Table1[[#This Row],[mangrove.mn.ssp245.2050]]*Table1[[#This Row],[mangrove.weights.ssp245.2050]]</f>
        <v>1.7420367191305957</v>
      </c>
      <c r="AV626" s="7">
        <f t="shared" si="56"/>
        <v>0.51984933239408293</v>
      </c>
      <c r="AX626" s="5"/>
      <c r="AY626" s="6"/>
      <c r="AZ626" s="6"/>
      <c r="BB626" s="5"/>
      <c r="BC626" s="8"/>
      <c r="BD626" s="8"/>
      <c r="BE626" s="5">
        <v>0.53901582935298353</v>
      </c>
      <c r="BF626" s="5">
        <v>0.1276782051990514</v>
      </c>
      <c r="BG626" s="6">
        <f>(Table1[[#This Row],[mangrove.sd.ssp245.2100]]/Table1[[#This Row],[mangrove.mn.ssp245.2100]])^-1</f>
        <v>4.2216745490168295</v>
      </c>
      <c r="BH626" s="6">
        <f>Table1[[#This Row],[mangrove.weights.ssp245.2100]]*Table1[[#This Row],[mangrove.mn.ssp245.2100]]</f>
        <v>2.2755494082966892</v>
      </c>
      <c r="BI626" s="7">
        <f t="shared" si="57"/>
        <v>0.53901582935298353</v>
      </c>
      <c r="BK626" s="5"/>
      <c r="BL626" s="6"/>
      <c r="BM626" s="6"/>
      <c r="BO626" s="5"/>
      <c r="BP626" s="6"/>
      <c r="BQ626" s="6"/>
      <c r="BR626" s="5">
        <v>0.5294644022815348</v>
      </c>
      <c r="BS626" s="5">
        <v>0.15349980008249339</v>
      </c>
      <c r="BT626" s="6">
        <f>(Table1[[#This Row],[mangrove.sd.ssp370.2050]]/Table1[[#This Row],[mangrove.mn.ssp370.2050]])^-1</f>
        <v>3.4492839860181683</v>
      </c>
      <c r="BU626" s="6">
        <f>Table1[[#This Row],[mangrove.weights.ssp370.2050]]*Table1[[#This Row],[mangrove.mn.ssp370.2050]]</f>
        <v>1.8262730839563792</v>
      </c>
      <c r="BV626" s="7">
        <f t="shared" si="58"/>
        <v>0.5294644022815348</v>
      </c>
      <c r="BX626" s="5"/>
      <c r="BY626" s="8"/>
      <c r="BZ626" s="8"/>
      <c r="CA626" s="5"/>
      <c r="CB626" s="5"/>
      <c r="CC626" s="8"/>
      <c r="CD626" s="8"/>
      <c r="CE626" s="5">
        <v>0.51845096928346246</v>
      </c>
      <c r="CF626" s="5">
        <v>0.14887090626216889</v>
      </c>
      <c r="CG626" s="12">
        <f>(Table1[[#This Row],[mangrove.sd.ssp370.2100]]/Table1[[#This Row],[mangrove.mn.ssp370.2100]])^-1</f>
        <v>3.4825539946028488</v>
      </c>
      <c r="CH626" s="17">
        <f>Table1[[#This Row],[mangrove.weights.ssp370.2100]]*Table1[[#This Row],[mangrove.mn.ssp370.2100]]</f>
        <v>1.805533494083841</v>
      </c>
      <c r="CI626" s="9">
        <f t="shared" si="59"/>
        <v>0.51845096928346246</v>
      </c>
      <c r="CJ626" s="5"/>
      <c r="CL626" s="5"/>
      <c r="CM626" s="5"/>
      <c r="CP626" s="5"/>
      <c r="CT626" s="5"/>
    </row>
    <row r="627" spans="1:98" x14ac:dyDescent="0.25">
      <c r="A627" s="5" t="s">
        <v>670</v>
      </c>
      <c r="B627" s="5">
        <v>47.08934</v>
      </c>
      <c r="C627" s="5">
        <v>-15.321102</v>
      </c>
      <c r="E627" s="5">
        <v>0</v>
      </c>
      <c r="G627" s="5">
        <v>0</v>
      </c>
      <c r="H627" s="5">
        <v>38080000</v>
      </c>
      <c r="I627" s="5">
        <v>1</v>
      </c>
      <c r="L627" s="6" t="str">
        <f>IF(Table1[[#This Row],[seagrass.mn.ssp126.2050]]="","",(Table1[[#This Row],[seagrass.sd.ssp126.2050]]/Table1[[#This Row],[seagrass.mn.ssp126.2050]])^-1)</f>
        <v/>
      </c>
      <c r="M627" s="6" t="str">
        <f>IF(Table1[[#This Row],[seagrass.weights.ssp126.2050]]="","",Table1[[#This Row],[seagrass.weights.ssp126.2050]]*Table1[[#This Row],[seagrass.mn.ssp126.2050]])</f>
        <v/>
      </c>
      <c r="P627" s="6" t="str">
        <f>IF(Table1[[#This Row],[corals.mn.ssp126.2050]]="","",(Table1[[#This Row],[corals.sd.ssp126.2050]]/Table1[[#This Row],[corals.mn.ssp126.2050]])^-1)</f>
        <v/>
      </c>
      <c r="Q627" s="6" t="str">
        <f>IF(Table1[[#This Row],[coral.weights.ssp126.2050]]="","",Table1[[#This Row],[coral.weights.ssp126.2050]]*Table1[[#This Row],[corals.mn.ssp126.2050]])</f>
        <v/>
      </c>
      <c r="R627" s="5">
        <v>0.61969003648513998</v>
      </c>
      <c r="S627" s="5">
        <v>0.24397712345173941</v>
      </c>
      <c r="T627" s="6">
        <f>IF(Table1[[#This Row],[mangrove.mn.ssp126.2050]]="","",(Table1[[#This Row],[mangrove.sd.ssp126.2050]]/Table1[[#This Row],[mangrove.mn.ssp126.2050]])^-1)</f>
        <v>2.53995140084402</v>
      </c>
      <c r="U627" s="6">
        <f>IF(Table1[[#This Row],[mangrove.weights.ssp126.2050]]="","",Table1[[#This Row],[mangrove.weights.ssp126.2050]]*Table1[[#This Row],[mangrove.mn.ssp126.2050]])</f>
        <v>1.5739825762595132</v>
      </c>
      <c r="V627" s="7">
        <f t="shared" si="54"/>
        <v>0.61969003648513998</v>
      </c>
      <c r="Y627" s="6" t="str">
        <f>IF(Table1[[#This Row],[seagrass.mn.ssp126.2100]]="", "", (Table1[[#This Row],[seagrass.sd.ssp126.2100]]/Table1[[#This Row],[seagrass.mn.ssp126.2100]])^-1)</f>
        <v/>
      </c>
      <c r="Z627" s="6" t="str">
        <f>IF(Table1[[#This Row],[seagrass.weights.ssp126.2100]]="","", Table1[[#This Row],[seagrass.weights.ssp126.2100]]*Table1[[#This Row],[seagrass.mn.ssp126.2100]])</f>
        <v/>
      </c>
      <c r="AC627" s="6" t="str">
        <f>IF(Table1[[#This Row],[corals.mn.ssp126.2100]]="","",(Table1[[#This Row],[corals.sd.ssp126.2100]]/Table1[[#This Row],[corals.mn.ssp126.2100]])^-1)</f>
        <v/>
      </c>
      <c r="AD627" s="6" t="str">
        <f>IF( Table1[[#This Row],[Coral.weights.ssp126.2100]]="","", Table1[[#This Row],[Coral.weights.ssp126.2100]]*Table1[[#This Row],[corals.mn.ssp126.2100]])</f>
        <v/>
      </c>
      <c r="AE627" s="5">
        <v>0.60611237993923506</v>
      </c>
      <c r="AF627" s="5">
        <v>0.24837200957909489</v>
      </c>
      <c r="AG627" s="8">
        <f>IF(Table1[[#This Row],[mangrove.mn.ssp126.2100]]="","",(Table1[[#This Row],[mangrove.sd.ssp126.2100]]/Table1[[#This Row],[mangrove.mn.ssp126.2100]])^-1)</f>
        <v>2.4403409263643958</v>
      </c>
      <c r="AH627" s="6">
        <f>IF(Table1[[#This Row],[mangrove.weights.ssp126.2100]]="","",Table1[[#This Row],[mangrove.weights.ssp126.2100]]*Table1[[#This Row],[mangrove.mn.ssp126.2100]])</f>
        <v>1.4791208467418415</v>
      </c>
      <c r="AI627" s="7">
        <f t="shared" si="55"/>
        <v>0.60611237993923506</v>
      </c>
      <c r="AL627" s="6" t="str">
        <f>IF(Table1[[#This Row],[seagrass.mn.ssp245.2050]]="","",(Table1[[#This Row],[seagrass.sd.ssp245.2050]]/Table1[[#This Row],[seagrass.mn.ssp245.2050]])^-1)</f>
        <v/>
      </c>
      <c r="AM627" s="6" t="str">
        <f>IF(Table1[[#This Row],[seagrass.weights.ssp245.2050]]="","",Table1[[#This Row],[seagrass.weights.ssp245.2050]]*Table1[[#This Row],[seagrass.mn.ssp245.2050]])</f>
        <v/>
      </c>
      <c r="AR627" s="5">
        <v>0.51659184501964173</v>
      </c>
      <c r="AS627" s="5">
        <v>0.25958146951385502</v>
      </c>
      <c r="AT627" s="8">
        <f>(Table1[[#This Row],[mangrove.sd.ssp245.2050]]/Table1[[#This Row],[mangrove.mn.ssp245.2050]])^-1</f>
        <v>1.9900952328651058</v>
      </c>
      <c r="AU627" s="8">
        <f>Table1[[#This Row],[mangrove.mn.ssp245.2050]]*Table1[[#This Row],[mangrove.weights.ssp245.2050]]</f>
        <v>1.0280669681105785</v>
      </c>
      <c r="AV627" s="7">
        <f t="shared" si="56"/>
        <v>0.51659184501964173</v>
      </c>
      <c r="AX627" s="5"/>
      <c r="AY627" s="6"/>
      <c r="AZ627" s="6"/>
      <c r="BB627" s="5"/>
      <c r="BC627" s="8"/>
      <c r="BD627" s="8"/>
      <c r="BE627" s="5">
        <v>0.57751956571045882</v>
      </c>
      <c r="BF627" s="5">
        <v>0.20022715011057099</v>
      </c>
      <c r="BG627" s="6">
        <f>(Table1[[#This Row],[mangrove.sd.ssp245.2100]]/Table1[[#This Row],[mangrove.mn.ssp245.2100]])^-1</f>
        <v>2.8843219582935506</v>
      </c>
      <c r="BH627" s="6">
        <f>Table1[[#This Row],[mangrove.weights.ssp245.2100]]*Table1[[#This Row],[mangrove.mn.ssp245.2100]]</f>
        <v>1.6657523647228314</v>
      </c>
      <c r="BI627" s="7">
        <f t="shared" si="57"/>
        <v>0.57751956571045882</v>
      </c>
      <c r="BK627" s="5"/>
      <c r="BL627" s="6"/>
      <c r="BM627" s="6"/>
      <c r="BO627" s="5"/>
      <c r="BP627" s="6"/>
      <c r="BQ627" s="6"/>
      <c r="BR627" s="5">
        <v>0.52841995380270324</v>
      </c>
      <c r="BS627" s="5">
        <v>0.24048775205897341</v>
      </c>
      <c r="BT627" s="6">
        <f>(Table1[[#This Row],[mangrove.sd.ssp370.2050]]/Table1[[#This Row],[mangrove.mn.ssp370.2050]])^-1</f>
        <v>2.1972842661572298</v>
      </c>
      <c r="BU627" s="6">
        <f>Table1[[#This Row],[mangrove.weights.ssp370.2050]]*Table1[[#This Row],[mangrove.mn.ssp370.2050]]</f>
        <v>1.1610888504142101</v>
      </c>
      <c r="BV627" s="7">
        <f t="shared" si="58"/>
        <v>0.52841995380270324</v>
      </c>
      <c r="BX627" s="5"/>
      <c r="BY627" s="8"/>
      <c r="BZ627" s="8"/>
      <c r="CA627" s="5"/>
      <c r="CB627" s="5"/>
      <c r="CC627" s="8"/>
      <c r="CD627" s="8"/>
      <c r="CE627" s="5">
        <v>0.5116250523877014</v>
      </c>
      <c r="CF627" s="5">
        <v>0.26146925891424683</v>
      </c>
      <c r="CG627" s="12">
        <f>(Table1[[#This Row],[mangrove.sd.ssp370.2100]]/Table1[[#This Row],[mangrove.mn.ssp370.2100]])^-1</f>
        <v>1.9567311832841401</v>
      </c>
      <c r="CH627" s="17">
        <f>Table1[[#This Row],[mangrove.weights.ssp370.2100]]*Table1[[#This Row],[mangrove.mn.ssp370.2100]]</f>
        <v>1.001112694156397</v>
      </c>
      <c r="CI627" s="9">
        <f t="shared" si="59"/>
        <v>0.5116250523877014</v>
      </c>
      <c r="CJ627" s="5"/>
      <c r="CL627" s="5"/>
      <c r="CM627" s="5"/>
      <c r="CP627" s="5"/>
      <c r="CT627" s="5"/>
    </row>
    <row r="628" spans="1:98" x14ac:dyDescent="0.25">
      <c r="A628" s="5" t="s">
        <v>671</v>
      </c>
      <c r="B628" s="5">
        <v>47.33934</v>
      </c>
      <c r="C628" s="5">
        <v>-15.321102</v>
      </c>
      <c r="E628" s="5">
        <v>0</v>
      </c>
      <c r="G628" s="5">
        <v>0</v>
      </c>
      <c r="H628" s="5">
        <v>11710000</v>
      </c>
      <c r="I628" s="5">
        <v>1</v>
      </c>
      <c r="L628" s="6" t="str">
        <f>IF(Table1[[#This Row],[seagrass.mn.ssp126.2050]]="","",(Table1[[#This Row],[seagrass.sd.ssp126.2050]]/Table1[[#This Row],[seagrass.mn.ssp126.2050]])^-1)</f>
        <v/>
      </c>
      <c r="M628" s="6" t="str">
        <f>IF(Table1[[#This Row],[seagrass.weights.ssp126.2050]]="","",Table1[[#This Row],[seagrass.weights.ssp126.2050]]*Table1[[#This Row],[seagrass.mn.ssp126.2050]])</f>
        <v/>
      </c>
      <c r="P628" s="6" t="str">
        <f>IF(Table1[[#This Row],[corals.mn.ssp126.2050]]="","",(Table1[[#This Row],[corals.sd.ssp126.2050]]/Table1[[#This Row],[corals.mn.ssp126.2050]])^-1)</f>
        <v/>
      </c>
      <c r="Q628" s="6" t="str">
        <f>IF(Table1[[#This Row],[coral.weights.ssp126.2050]]="","",Table1[[#This Row],[coral.weights.ssp126.2050]]*Table1[[#This Row],[corals.mn.ssp126.2050]])</f>
        <v/>
      </c>
      <c r="R628" s="5">
        <v>0.48475112447337371</v>
      </c>
      <c r="S628" s="5">
        <v>0.1783657778038065</v>
      </c>
      <c r="T628" s="6">
        <f>IF(Table1[[#This Row],[mangrove.mn.ssp126.2050]]="","",(Table1[[#This Row],[mangrove.sd.ssp126.2050]]/Table1[[#This Row],[mangrove.mn.ssp126.2050]])^-1)</f>
        <v>2.7177361624076557</v>
      </c>
      <c r="U628" s="6">
        <f>IF(Table1[[#This Row],[mangrove.weights.ssp126.2050]]="","",Table1[[#This Row],[mangrove.weights.ssp126.2050]]*Table1[[#This Row],[mangrove.mn.ssp126.2050]])</f>
        <v>1.3174256607490624</v>
      </c>
      <c r="V628" s="7">
        <f t="shared" si="54"/>
        <v>0.48475112447337371</v>
      </c>
      <c r="Y628" s="6" t="str">
        <f>IF(Table1[[#This Row],[seagrass.mn.ssp126.2100]]="", "", (Table1[[#This Row],[seagrass.sd.ssp126.2100]]/Table1[[#This Row],[seagrass.mn.ssp126.2100]])^-1)</f>
        <v/>
      </c>
      <c r="Z628" s="6" t="str">
        <f>IF(Table1[[#This Row],[seagrass.weights.ssp126.2100]]="","", Table1[[#This Row],[seagrass.weights.ssp126.2100]]*Table1[[#This Row],[seagrass.mn.ssp126.2100]])</f>
        <v/>
      </c>
      <c r="AC628" s="6" t="str">
        <f>IF(Table1[[#This Row],[corals.mn.ssp126.2100]]="","",(Table1[[#This Row],[corals.sd.ssp126.2100]]/Table1[[#This Row],[corals.mn.ssp126.2100]])^-1)</f>
        <v/>
      </c>
      <c r="AD628" s="6" t="str">
        <f>IF( Table1[[#This Row],[Coral.weights.ssp126.2100]]="","", Table1[[#This Row],[Coral.weights.ssp126.2100]]*Table1[[#This Row],[corals.mn.ssp126.2100]])</f>
        <v/>
      </c>
      <c r="AE628" s="5">
        <v>0.46580501814482927</v>
      </c>
      <c r="AF628" s="5">
        <v>0.17631645140678431</v>
      </c>
      <c r="AG628" s="8">
        <f>IF(Table1[[#This Row],[mangrove.mn.ssp126.2100]]="","",(Table1[[#This Row],[mangrove.sd.ssp126.2100]]/Table1[[#This Row],[mangrove.mn.ssp126.2100]])^-1)</f>
        <v>2.6418692891575857</v>
      </c>
      <c r="AH628" s="6">
        <f>IF(Table1[[#This Row],[mangrove.weights.ssp126.2100]]="","",Table1[[#This Row],[mangrove.weights.ssp126.2100]]*Table1[[#This Row],[mangrove.mn.ssp126.2100]])</f>
        <v>1.2305959721723163</v>
      </c>
      <c r="AI628" s="7">
        <f t="shared" si="55"/>
        <v>0.46580501814482922</v>
      </c>
      <c r="AL628" s="6" t="str">
        <f>IF(Table1[[#This Row],[seagrass.mn.ssp245.2050]]="","",(Table1[[#This Row],[seagrass.sd.ssp245.2050]]/Table1[[#This Row],[seagrass.mn.ssp245.2050]])^-1)</f>
        <v/>
      </c>
      <c r="AM628" s="6" t="str">
        <f>IF(Table1[[#This Row],[seagrass.weights.ssp245.2050]]="","",Table1[[#This Row],[seagrass.weights.ssp245.2050]]*Table1[[#This Row],[seagrass.mn.ssp245.2050]])</f>
        <v/>
      </c>
      <c r="AR628" s="5">
        <v>0.42201128716519548</v>
      </c>
      <c r="AS628" s="5">
        <v>0.13687181830270431</v>
      </c>
      <c r="AT628" s="8">
        <f>(Table1[[#This Row],[mangrove.sd.ssp245.2050]]/Table1[[#This Row],[mangrove.mn.ssp245.2050]])^-1</f>
        <v>3.0832591573517321</v>
      </c>
      <c r="AU628" s="8">
        <f>Table1[[#This Row],[mangrove.mn.ssp245.2050]]*Table1[[#This Row],[mangrove.weights.ssp245.2050]]</f>
        <v>1.3011701656578805</v>
      </c>
      <c r="AV628" s="7">
        <f t="shared" si="56"/>
        <v>0.42201128716519548</v>
      </c>
      <c r="AX628" s="5"/>
      <c r="AY628" s="6"/>
      <c r="AZ628" s="6"/>
      <c r="BB628" s="5"/>
      <c r="BC628" s="8"/>
      <c r="BD628" s="8"/>
      <c r="BE628" s="5">
        <v>0.44594490314929153</v>
      </c>
      <c r="BF628" s="5">
        <v>9.6770755767258479E-2</v>
      </c>
      <c r="BG628" s="6">
        <f>(Table1[[#This Row],[mangrove.sd.ssp245.2100]]/Table1[[#This Row],[mangrove.mn.ssp245.2100]])^-1</f>
        <v>4.6082610352018456</v>
      </c>
      <c r="BH628" s="6">
        <f>Table1[[#This Row],[mangrove.weights.ssp245.2100]]*Table1[[#This Row],[mangrove.mn.ssp245.2100]]</f>
        <v>2.055030521029741</v>
      </c>
      <c r="BI628" s="7">
        <f t="shared" si="57"/>
        <v>0.44594490314929153</v>
      </c>
      <c r="BK628" s="5"/>
      <c r="BL628" s="6"/>
      <c r="BM628" s="6"/>
      <c r="BO628" s="5"/>
      <c r="BP628" s="6"/>
      <c r="BQ628" s="6"/>
      <c r="BR628" s="5">
        <v>0.43259898557780357</v>
      </c>
      <c r="BS628" s="5">
        <v>0.1193575593812581</v>
      </c>
      <c r="BT628" s="6">
        <f>(Table1[[#This Row],[mangrove.sd.ssp370.2050]]/Table1[[#This Row],[mangrove.mn.ssp370.2050]])^-1</f>
        <v>3.6243953698481173</v>
      </c>
      <c r="BU628" s="6">
        <f>Table1[[#This Row],[mangrove.weights.ssp370.2050]]*Table1[[#This Row],[mangrove.mn.ssp370.2050]]</f>
        <v>1.5679097603291838</v>
      </c>
      <c r="BV628" s="7">
        <f t="shared" si="58"/>
        <v>0.43259898557780357</v>
      </c>
      <c r="BX628" s="5"/>
      <c r="BY628" s="8"/>
      <c r="BZ628" s="8"/>
      <c r="CA628" s="5"/>
      <c r="CB628" s="5"/>
      <c r="CC628" s="8"/>
      <c r="CD628" s="8"/>
      <c r="CE628" s="5">
        <v>0.42419996057028259</v>
      </c>
      <c r="CF628" s="5">
        <v>0.11678523705843839</v>
      </c>
      <c r="CG628" s="12">
        <f>(Table1[[#This Row],[mangrove.sd.ssp370.2100]]/Table1[[#This Row],[mangrove.mn.ssp370.2100]])^-1</f>
        <v>3.6323080832384345</v>
      </c>
      <c r="CH628" s="17">
        <f>Table1[[#This Row],[mangrove.weights.ssp370.2100]]*Table1[[#This Row],[mangrove.mn.ssp370.2100]]</f>
        <v>1.5408249456888625</v>
      </c>
      <c r="CI628" s="9">
        <f t="shared" si="59"/>
        <v>0.42419996057028259</v>
      </c>
      <c r="CJ628" s="5"/>
      <c r="CL628" s="5"/>
      <c r="CM628" s="5"/>
      <c r="CP628" s="5"/>
      <c r="CT628" s="5"/>
    </row>
    <row r="629" spans="1:98" x14ac:dyDescent="0.25">
      <c r="A629" s="5" t="s">
        <v>672</v>
      </c>
      <c r="B629" s="5">
        <v>47.58934</v>
      </c>
      <c r="C629" s="5">
        <v>-15.321102</v>
      </c>
      <c r="E629" s="5">
        <v>0</v>
      </c>
      <c r="G629" s="5">
        <v>0</v>
      </c>
      <c r="I629" s="5">
        <v>0</v>
      </c>
      <c r="L629" s="6" t="str">
        <f>IF(Table1[[#This Row],[seagrass.mn.ssp126.2050]]="","",(Table1[[#This Row],[seagrass.sd.ssp126.2050]]/Table1[[#This Row],[seagrass.mn.ssp126.2050]])^-1)</f>
        <v/>
      </c>
      <c r="M629" s="6" t="str">
        <f>IF(Table1[[#This Row],[seagrass.weights.ssp126.2050]]="","",Table1[[#This Row],[seagrass.weights.ssp126.2050]]*Table1[[#This Row],[seagrass.mn.ssp126.2050]])</f>
        <v/>
      </c>
      <c r="P629" s="6" t="str">
        <f>IF(Table1[[#This Row],[corals.mn.ssp126.2050]]="","",(Table1[[#This Row],[corals.sd.ssp126.2050]]/Table1[[#This Row],[corals.mn.ssp126.2050]])^-1)</f>
        <v/>
      </c>
      <c r="Q629" s="6" t="str">
        <f>IF(Table1[[#This Row],[coral.weights.ssp126.2050]]="","",Table1[[#This Row],[coral.weights.ssp126.2050]]*Table1[[#This Row],[corals.mn.ssp126.2050]])</f>
        <v/>
      </c>
      <c r="T629" s="6" t="str">
        <f>IF(Table1[[#This Row],[mangrove.mn.ssp126.2050]]="","",(Table1[[#This Row],[mangrove.sd.ssp126.2050]]/Table1[[#This Row],[mangrove.mn.ssp126.2050]])^-1)</f>
        <v/>
      </c>
      <c r="U629" s="6" t="str">
        <f>IF(Table1[[#This Row],[mangrove.weights.ssp126.2050]]="","",Table1[[#This Row],[mangrove.weights.ssp126.2050]]*Table1[[#This Row],[mangrove.mn.ssp126.2050]])</f>
        <v/>
      </c>
      <c r="V629" s="7" t="e">
        <f t="shared" si="54"/>
        <v>#DIV/0!</v>
      </c>
      <c r="Y629" s="6" t="str">
        <f>IF(Table1[[#This Row],[seagrass.mn.ssp126.2100]]="", "", (Table1[[#This Row],[seagrass.sd.ssp126.2100]]/Table1[[#This Row],[seagrass.mn.ssp126.2100]])^-1)</f>
        <v/>
      </c>
      <c r="Z629" s="6" t="str">
        <f>IF(Table1[[#This Row],[seagrass.weights.ssp126.2100]]="","", Table1[[#This Row],[seagrass.weights.ssp126.2100]]*Table1[[#This Row],[seagrass.mn.ssp126.2100]])</f>
        <v/>
      </c>
      <c r="AC629" s="6" t="str">
        <f>IF(Table1[[#This Row],[corals.mn.ssp126.2100]]="","",(Table1[[#This Row],[corals.sd.ssp126.2100]]/Table1[[#This Row],[corals.mn.ssp126.2100]])^-1)</f>
        <v/>
      </c>
      <c r="AD629" s="6" t="str">
        <f>IF( Table1[[#This Row],[Coral.weights.ssp126.2100]]="","", Table1[[#This Row],[Coral.weights.ssp126.2100]]*Table1[[#This Row],[corals.mn.ssp126.2100]])</f>
        <v/>
      </c>
      <c r="AG629" s="8" t="str">
        <f>IF(Table1[[#This Row],[mangrove.mn.ssp126.2100]]="","",(Table1[[#This Row],[mangrove.sd.ssp126.2100]]/Table1[[#This Row],[mangrove.mn.ssp126.2100]])^-1)</f>
        <v/>
      </c>
      <c r="AH629" s="6" t="str">
        <f>IF(Table1[[#This Row],[mangrove.weights.ssp126.2100]]="","",Table1[[#This Row],[mangrove.weights.ssp126.2100]]*Table1[[#This Row],[mangrove.mn.ssp126.2100]])</f>
        <v/>
      </c>
      <c r="AI629" s="7" t="e">
        <f t="shared" si="55"/>
        <v>#DIV/0!</v>
      </c>
      <c r="AL629" s="6" t="str">
        <f>IF(Table1[[#This Row],[seagrass.mn.ssp245.2050]]="","",(Table1[[#This Row],[seagrass.sd.ssp245.2050]]/Table1[[#This Row],[seagrass.mn.ssp245.2050]])^-1)</f>
        <v/>
      </c>
      <c r="AM629" s="6" t="str">
        <f>IF(Table1[[#This Row],[seagrass.weights.ssp245.2050]]="","",Table1[[#This Row],[seagrass.weights.ssp245.2050]]*Table1[[#This Row],[seagrass.mn.ssp245.2050]])</f>
        <v/>
      </c>
      <c r="AS629" s="5"/>
      <c r="AT629" s="8"/>
      <c r="AU629" s="8"/>
      <c r="AV629" s="7" t="e">
        <f t="shared" si="56"/>
        <v>#DIV/0!</v>
      </c>
      <c r="AX629" s="5"/>
      <c r="AY629" s="6"/>
      <c r="AZ629" s="6"/>
      <c r="BB629" s="5"/>
      <c r="BC629" s="8"/>
      <c r="BD629" s="8"/>
      <c r="BE629" s="5"/>
      <c r="BF629" s="5"/>
      <c r="BG629" s="6"/>
      <c r="BH629" s="6"/>
      <c r="BI629" s="7" t="e">
        <f t="shared" si="57"/>
        <v>#DIV/0!</v>
      </c>
      <c r="BK629" s="5"/>
      <c r="BL629" s="6"/>
      <c r="BM629" s="6"/>
      <c r="BO629" s="5"/>
      <c r="BP629" s="6"/>
      <c r="BQ629" s="6"/>
      <c r="BR629" s="5"/>
      <c r="BS629" s="5"/>
      <c r="BT629" s="6"/>
      <c r="BU629" s="6"/>
      <c r="BV629" s="7" t="e">
        <f t="shared" si="58"/>
        <v>#DIV/0!</v>
      </c>
      <c r="BX629" s="5"/>
      <c r="BY629" s="8"/>
      <c r="BZ629" s="8"/>
      <c r="CA629" s="5"/>
      <c r="CB629" s="5"/>
      <c r="CC629" s="8"/>
      <c r="CD629" s="8"/>
      <c r="CE629" s="5"/>
      <c r="CF629" s="5"/>
      <c r="CG629" s="12"/>
      <c r="CH629" s="17"/>
      <c r="CI629" s="9" t="e">
        <f t="shared" si="59"/>
        <v>#DIV/0!</v>
      </c>
      <c r="CJ629" s="5"/>
      <c r="CL629" s="5"/>
      <c r="CM629" s="5"/>
      <c r="CP629" s="5"/>
      <c r="CT629" s="5"/>
    </row>
    <row r="630" spans="1:98" x14ac:dyDescent="0.25">
      <c r="A630" s="5" t="s">
        <v>673</v>
      </c>
      <c r="B630" s="5">
        <v>49.58934</v>
      </c>
      <c r="C630" s="5">
        <v>-15.321102</v>
      </c>
      <c r="E630" s="5">
        <v>0</v>
      </c>
      <c r="G630" s="5">
        <v>0</v>
      </c>
      <c r="I630" s="5">
        <v>0</v>
      </c>
      <c r="L630" s="6" t="str">
        <f>IF(Table1[[#This Row],[seagrass.mn.ssp126.2050]]="","",(Table1[[#This Row],[seagrass.sd.ssp126.2050]]/Table1[[#This Row],[seagrass.mn.ssp126.2050]])^-1)</f>
        <v/>
      </c>
      <c r="M630" s="6" t="str">
        <f>IF(Table1[[#This Row],[seagrass.weights.ssp126.2050]]="","",Table1[[#This Row],[seagrass.weights.ssp126.2050]]*Table1[[#This Row],[seagrass.mn.ssp126.2050]])</f>
        <v/>
      </c>
      <c r="P630" s="6" t="str">
        <f>IF(Table1[[#This Row],[corals.mn.ssp126.2050]]="","",(Table1[[#This Row],[corals.sd.ssp126.2050]]/Table1[[#This Row],[corals.mn.ssp126.2050]])^-1)</f>
        <v/>
      </c>
      <c r="Q630" s="6" t="str">
        <f>IF(Table1[[#This Row],[coral.weights.ssp126.2050]]="","",Table1[[#This Row],[coral.weights.ssp126.2050]]*Table1[[#This Row],[corals.mn.ssp126.2050]])</f>
        <v/>
      </c>
      <c r="T630" s="6" t="str">
        <f>IF(Table1[[#This Row],[mangrove.mn.ssp126.2050]]="","",(Table1[[#This Row],[mangrove.sd.ssp126.2050]]/Table1[[#This Row],[mangrove.mn.ssp126.2050]])^-1)</f>
        <v/>
      </c>
      <c r="U630" s="6" t="str">
        <f>IF(Table1[[#This Row],[mangrove.weights.ssp126.2050]]="","",Table1[[#This Row],[mangrove.weights.ssp126.2050]]*Table1[[#This Row],[mangrove.mn.ssp126.2050]])</f>
        <v/>
      </c>
      <c r="V630" s="7" t="e">
        <f t="shared" si="54"/>
        <v>#DIV/0!</v>
      </c>
      <c r="Y630" s="6" t="str">
        <f>IF(Table1[[#This Row],[seagrass.mn.ssp126.2100]]="", "", (Table1[[#This Row],[seagrass.sd.ssp126.2100]]/Table1[[#This Row],[seagrass.mn.ssp126.2100]])^-1)</f>
        <v/>
      </c>
      <c r="Z630" s="6" t="str">
        <f>IF(Table1[[#This Row],[seagrass.weights.ssp126.2100]]="","", Table1[[#This Row],[seagrass.weights.ssp126.2100]]*Table1[[#This Row],[seagrass.mn.ssp126.2100]])</f>
        <v/>
      </c>
      <c r="AC630" s="6" t="str">
        <f>IF(Table1[[#This Row],[corals.mn.ssp126.2100]]="","",(Table1[[#This Row],[corals.sd.ssp126.2100]]/Table1[[#This Row],[corals.mn.ssp126.2100]])^-1)</f>
        <v/>
      </c>
      <c r="AD630" s="6" t="str">
        <f>IF( Table1[[#This Row],[Coral.weights.ssp126.2100]]="","", Table1[[#This Row],[Coral.weights.ssp126.2100]]*Table1[[#This Row],[corals.mn.ssp126.2100]])</f>
        <v/>
      </c>
      <c r="AG630" s="8" t="str">
        <f>IF(Table1[[#This Row],[mangrove.mn.ssp126.2100]]="","",(Table1[[#This Row],[mangrove.sd.ssp126.2100]]/Table1[[#This Row],[mangrove.mn.ssp126.2100]])^-1)</f>
        <v/>
      </c>
      <c r="AH630" s="6" t="str">
        <f>IF(Table1[[#This Row],[mangrove.weights.ssp126.2100]]="","",Table1[[#This Row],[mangrove.weights.ssp126.2100]]*Table1[[#This Row],[mangrove.mn.ssp126.2100]])</f>
        <v/>
      </c>
      <c r="AI630" s="7" t="e">
        <f t="shared" si="55"/>
        <v>#DIV/0!</v>
      </c>
      <c r="AL630" s="6" t="str">
        <f>IF(Table1[[#This Row],[seagrass.mn.ssp245.2050]]="","",(Table1[[#This Row],[seagrass.sd.ssp245.2050]]/Table1[[#This Row],[seagrass.mn.ssp245.2050]])^-1)</f>
        <v/>
      </c>
      <c r="AM630" s="6" t="str">
        <f>IF(Table1[[#This Row],[seagrass.weights.ssp245.2050]]="","",Table1[[#This Row],[seagrass.weights.ssp245.2050]]*Table1[[#This Row],[seagrass.mn.ssp245.2050]])</f>
        <v/>
      </c>
      <c r="AS630" s="5"/>
      <c r="AT630" s="8"/>
      <c r="AU630" s="8"/>
      <c r="AV630" s="7" t="e">
        <f t="shared" si="56"/>
        <v>#DIV/0!</v>
      </c>
      <c r="AX630" s="5"/>
      <c r="AY630" s="6"/>
      <c r="AZ630" s="6"/>
      <c r="BB630" s="5"/>
      <c r="BC630" s="8"/>
      <c r="BD630" s="8"/>
      <c r="BE630" s="5"/>
      <c r="BF630" s="5"/>
      <c r="BG630" s="6"/>
      <c r="BH630" s="6"/>
      <c r="BI630" s="7" t="e">
        <f t="shared" si="57"/>
        <v>#DIV/0!</v>
      </c>
      <c r="BK630" s="5"/>
      <c r="BL630" s="6"/>
      <c r="BM630" s="6"/>
      <c r="BO630" s="5"/>
      <c r="BP630" s="6"/>
      <c r="BQ630" s="6"/>
      <c r="BR630" s="5"/>
      <c r="BS630" s="5"/>
      <c r="BT630" s="6"/>
      <c r="BU630" s="6"/>
      <c r="BV630" s="7" t="e">
        <f t="shared" si="58"/>
        <v>#DIV/0!</v>
      </c>
      <c r="BX630" s="5"/>
      <c r="BY630" s="8"/>
      <c r="BZ630" s="8"/>
      <c r="CA630" s="5"/>
      <c r="CB630" s="5"/>
      <c r="CC630" s="8"/>
      <c r="CD630" s="8"/>
      <c r="CE630" s="5"/>
      <c r="CF630" s="5"/>
      <c r="CG630" s="12"/>
      <c r="CH630" s="17"/>
      <c r="CI630" s="9" t="e">
        <f t="shared" si="59"/>
        <v>#DIV/0!</v>
      </c>
      <c r="CJ630" s="5"/>
      <c r="CL630" s="5"/>
      <c r="CM630" s="5"/>
      <c r="CP630" s="5"/>
      <c r="CT630" s="5"/>
    </row>
    <row r="631" spans="1:98" x14ac:dyDescent="0.25">
      <c r="A631" s="5" t="s">
        <v>674</v>
      </c>
      <c r="B631" s="5">
        <v>49.83934</v>
      </c>
      <c r="C631" s="5">
        <v>-15.321102</v>
      </c>
      <c r="D631" s="5">
        <v>880000</v>
      </c>
      <c r="E631" s="5">
        <v>1</v>
      </c>
      <c r="F631" s="5">
        <v>14800000</v>
      </c>
      <c r="G631" s="5">
        <v>1</v>
      </c>
      <c r="H631" s="5">
        <v>290000</v>
      </c>
      <c r="I631" s="5">
        <v>1</v>
      </c>
      <c r="J631" s="5">
        <v>0.77993344839563383</v>
      </c>
      <c r="K631" s="28">
        <f>NonZeroMin!$C$2</f>
        <v>9.6277348665939669E-4</v>
      </c>
      <c r="L631" s="6">
        <f>IF(Table1[[#This Row],[seagrass.mn.ssp126.2050]]="","",(Table1[[#This Row],[seagrass.sd.ssp126.2050]]/Table1[[#This Row],[seagrass.mn.ssp126.2050]])^-1)</f>
        <v>810.09028520490745</v>
      </c>
      <c r="M631" s="6">
        <f>IF(Table1[[#This Row],[seagrass.weights.ssp126.2050]]="","",Table1[[#This Row],[seagrass.weights.ssp126.2050]]*Table1[[#This Row],[seagrass.mn.ssp126.2050]])</f>
        <v>631.81650965166602</v>
      </c>
      <c r="N631" s="5">
        <v>0.78305833333444796</v>
      </c>
      <c r="O631" s="5">
        <f>NonZeroMin!$C$3</f>
        <v>8.8608041434714289E-4</v>
      </c>
      <c r="P631" s="6">
        <f>IF(Table1[[#This Row],[corals.mn.ssp126.2050]]="","",(Table1[[#This Row],[corals.sd.ssp126.2050]]/Table1[[#This Row],[corals.mn.ssp126.2050]])^-1)</f>
        <v>883.73280873316583</v>
      </c>
      <c r="Q631" s="6">
        <f>IF(Table1[[#This Row],[coral.weights.ssp126.2050]]="","",Table1[[#This Row],[coral.weights.ssp126.2050]]*Table1[[#This Row],[corals.mn.ssp126.2050]])</f>
        <v>692.0143403195633</v>
      </c>
      <c r="R631" s="5">
        <v>0.43228052363327157</v>
      </c>
      <c r="S631" s="5">
        <v>0.1191451772280379</v>
      </c>
      <c r="T631" s="6">
        <f>IF(Table1[[#This Row],[mangrove.mn.ssp126.2050]]="","",(Table1[[#This Row],[mangrove.sd.ssp126.2050]]/Table1[[#This Row],[mangrove.mn.ssp126.2050]])^-1)</f>
        <v>3.6281831433756508</v>
      </c>
      <c r="U631" s="6">
        <f>IF(Table1[[#This Row],[mangrove.weights.ssp126.2050]]="","",Table1[[#This Row],[mangrove.weights.ssp126.2050]]*Table1[[#This Row],[mangrove.mn.ssp126.2050]])</f>
        <v>1.5683929090558355</v>
      </c>
      <c r="V631" s="7">
        <f t="shared" si="54"/>
        <v>0.78081725276918712</v>
      </c>
      <c r="W631" s="5">
        <v>0.77993344839563383</v>
      </c>
      <c r="X631" s="5">
        <f>NonZeroMin!$C$5</f>
        <v>9.4124857450742275E-4</v>
      </c>
      <c r="Y631" s="6">
        <f>IF(Table1[[#This Row],[seagrass.mn.ssp126.2100]]="", "", (Table1[[#This Row],[seagrass.sd.ssp126.2100]]/Table1[[#This Row],[seagrass.mn.ssp126.2100]])^-1)</f>
        <v>828.61580832012544</v>
      </c>
      <c r="Z631" s="6">
        <f>IF(Table1[[#This Row],[seagrass.weights.ssp126.2100]]="","", Table1[[#This Row],[seagrass.weights.ssp126.2100]]*Table1[[#This Row],[seagrass.mn.ssp126.2100]])</f>
        <v>646.26518477825095</v>
      </c>
      <c r="AA631" s="5">
        <v>0.78305833333444796</v>
      </c>
      <c r="AB631" s="5">
        <f>NonZeroMin!$C$6</f>
        <v>9.0900273914041208E-4</v>
      </c>
      <c r="AC631" s="6">
        <f>IF(Table1[[#This Row],[corals.mn.ssp126.2100]]="","",(Table1[[#This Row],[corals.sd.ssp126.2100]]/Table1[[#This Row],[corals.mn.ssp126.2100]])^-1)</f>
        <v>861.4477158506013</v>
      </c>
      <c r="AD631" s="6">
        <f>IF( Table1[[#This Row],[Coral.weights.ssp126.2100]]="","", Table1[[#This Row],[Coral.weights.ssp126.2100]]*Table1[[#This Row],[corals.mn.ssp126.2100]])</f>
        <v>674.56381262873902</v>
      </c>
      <c r="AE631" s="5">
        <v>0.43026364163699271</v>
      </c>
      <c r="AF631" s="5">
        <v>0.12292476245186661</v>
      </c>
      <c r="AG631" s="8">
        <f>IF(Table1[[#This Row],[mangrove.mn.ssp126.2100]]="","",(Table1[[#This Row],[mangrove.sd.ssp126.2100]]/Table1[[#This Row],[mangrove.mn.ssp126.2100]])^-1)</f>
        <v>3.5002194273547622</v>
      </c>
      <c r="AH631" s="6">
        <f>IF(Table1[[#This Row],[mangrove.weights.ssp126.2100]]="","",Table1[[#This Row],[mangrove.weights.ssp126.2100]]*Table1[[#This Row],[mangrove.mn.ssp126.2100]])</f>
        <v>1.5060171573422092</v>
      </c>
      <c r="AI631" s="7">
        <f t="shared" si="55"/>
        <v>0.78080026191098606</v>
      </c>
      <c r="AJ631" s="5">
        <v>0.77993344839563383</v>
      </c>
      <c r="AK631" s="5">
        <f>NonZeroMin!$C$9</f>
        <v>9.4246577305150765E-4</v>
      </c>
      <c r="AL631" s="6">
        <f>IF(Table1[[#This Row],[seagrass.mn.ssp245.2050]]="","",(Table1[[#This Row],[seagrass.sd.ssp245.2050]]/Table1[[#This Row],[seagrass.mn.ssp245.2050]])^-1)</f>
        <v>827.5456474884727</v>
      </c>
      <c r="AM631" s="6">
        <f>IF(Table1[[#This Row],[seagrass.weights.ssp245.2050]]="","",Table1[[#This Row],[seagrass.weights.ssp245.2050]]*Table1[[#This Row],[seagrass.mn.ssp245.2050]])</f>
        <v>645.4305305504821</v>
      </c>
      <c r="AN631" s="5">
        <v>0.78305833333444796</v>
      </c>
      <c r="AO631" s="5">
        <f>NonZeroMin!$C$10</f>
        <v>8.871730941705804E-4</v>
      </c>
      <c r="AP631" s="6">
        <f>(Table1[[#This Row],[corals.sd.ssp245.2050]]/Table1[[#This Row],[corals.mn.ssp245.2050]])^-1</f>
        <v>882.64436611046062</v>
      </c>
      <c r="AQ631" s="6">
        <f>Table1[[#This Row],[coral.weights.ssp245.2050]]*Table1[[#This Row],[corals.mn.ssp245.2050]]</f>
        <v>691.16202625349763</v>
      </c>
      <c r="AR631" s="5">
        <v>0.47074704304443449</v>
      </c>
      <c r="AS631" s="5">
        <v>0.18356378834332371</v>
      </c>
      <c r="AT631" s="8">
        <f>(Table1[[#This Row],[mangrove.sd.ssp245.2050]]/Table1[[#This Row],[mangrove.mn.ssp245.2050]])^-1</f>
        <v>2.5644875129945843</v>
      </c>
      <c r="AU631" s="8">
        <f>Table1[[#This Row],[mangrove.mn.ssp245.2050]]*Table1[[#This Row],[mangrove.weights.ssp245.2050]]</f>
        <v>1.2072249136665762</v>
      </c>
      <c r="AV631" s="7">
        <f t="shared" si="56"/>
        <v>0.78108087344049648</v>
      </c>
      <c r="AW631" s="5">
        <v>0.77993344839563383</v>
      </c>
      <c r="AX631" s="5">
        <f>NonZeroMin!$C$12</f>
        <v>9.4048968592101831E-4</v>
      </c>
      <c r="AY631" s="6">
        <f>(Table1[[#This Row],[seagrass.sd.ssp245.2100]]/Table1[[#This Row],[seagrass.mn.ssp245.2100]])^-1</f>
        <v>829.28442498744437</v>
      </c>
      <c r="AZ631" s="6">
        <f>Table1[[#This Row],[seagrass.weights.ssp245.2100]]*Table1[[#This Row],[seagrass.mn.ssp245.2100]]</f>
        <v>646.7866612812478</v>
      </c>
      <c r="BA631" s="5">
        <v>0.78305833333444796</v>
      </c>
      <c r="BB631" s="5">
        <f>NonZeroMin!$C$13</f>
        <v>8.8505487379242798E-4</v>
      </c>
      <c r="BC631" s="8">
        <f>(Table1[[#This Row],[corals.sd.ssp245.2100]]/Table1[[#This Row],[corals.mn.ssp245.2100]])^-1</f>
        <v>884.75681737005925</v>
      </c>
      <c r="BD631" s="8">
        <f>Table1[[#This Row],[corals.weights.ssp245.2100]]*Table1[[#This Row],[corals.mn.ssp245.2100]]</f>
        <v>692.81619881608913</v>
      </c>
      <c r="BE631" s="5">
        <v>0.4444508296965502</v>
      </c>
      <c r="BF631" s="5">
        <v>0.16761461212892409</v>
      </c>
      <c r="BG631" s="6">
        <f>(Table1[[#This Row],[mangrove.sd.ssp245.2100]]/Table1[[#This Row],[mangrove.mn.ssp245.2100]])^-1</f>
        <v>2.6516234118937798</v>
      </c>
      <c r="BH631" s="6">
        <f>Table1[[#This Row],[mangrove.weights.ssp245.2100]]*Table1[[#This Row],[mangrove.mn.ssp245.2100]]</f>
        <v>1.1785162254589878</v>
      </c>
      <c r="BI631" s="7">
        <f t="shared" si="57"/>
        <v>0.781025775232005</v>
      </c>
      <c r="BJ631" s="5">
        <v>0.77993344839563383</v>
      </c>
      <c r="BK631" s="5">
        <f>NonZeroMin!$C$16</f>
        <v>9.4033807947367773E-4</v>
      </c>
      <c r="BL631" s="6">
        <f>(Table1[[#This Row],[seagrass.sd.ssp370.2050]]/Table1[[#This Row],[seagrass.mn.ssp370.2050]])^-1</f>
        <v>829.41812675732024</v>
      </c>
      <c r="BM631" s="6">
        <f>Table1[[#This Row],[seagrass.mn.ssp370.2050]]*Table1[[#This Row],[seagrass.weights.ssp370.2050]]</f>
        <v>646.89093976368372</v>
      </c>
      <c r="BN631" s="5">
        <v>0.78305833333444796</v>
      </c>
      <c r="BO631" s="5">
        <f>NonZeroMin!$C$17</f>
        <v>8.8537505761509139E-4</v>
      </c>
      <c r="BP631" s="6">
        <f>(Table1[[#This Row],[corals.sd.ssp370.2050]]/Table1[[#This Row],[corals.mn.ssp370.2050]])^-1</f>
        <v>884.43685712555418</v>
      </c>
      <c r="BQ631" s="6">
        <f>Table1[[#This Row],[corals.weights.ssp370.2050]]*Table1[[#This Row],[corals.mn.ssp370.2050]]</f>
        <v>692.56565128029376</v>
      </c>
      <c r="BR631" s="5">
        <v>0.46303281134769958</v>
      </c>
      <c r="BS631" s="5">
        <v>0.15344600094053809</v>
      </c>
      <c r="BT631" s="6">
        <f>(Table1[[#This Row],[mangrove.sd.ssp370.2050]]/Table1[[#This Row],[mangrove.mn.ssp370.2050]])^-1</f>
        <v>3.0175619339022695</v>
      </c>
      <c r="BU631" s="6">
        <f>Table1[[#This Row],[mangrove.weights.ssp370.2050]]*Table1[[#This Row],[mangrove.mn.ssp370.2050]]</f>
        <v>1.3972301856705691</v>
      </c>
      <c r="BV631" s="7">
        <f t="shared" si="58"/>
        <v>0.78098623249389587</v>
      </c>
      <c r="BW631" s="5">
        <v>0.77993344839563383</v>
      </c>
      <c r="BX631" s="5">
        <f>NonZeroMin!$C$19</f>
        <v>9.4033807947367773E-4</v>
      </c>
      <c r="BY631" s="8">
        <f>(Table1[[#This Row],[seagrass.sd.ssp370.2100]]/Table1[[#This Row],[seagrass.mn.ssp370.2100]])^-1</f>
        <v>829.41812675732024</v>
      </c>
      <c r="BZ631" s="8">
        <f>Table1[[#This Row],[seagrass.imp.ssp370.2100]]*Table1[[#This Row],[seagrass.mn.ssp370.2100]]</f>
        <v>646.89093976368372</v>
      </c>
      <c r="CA631" s="5">
        <v>0.78305833333444796</v>
      </c>
      <c r="CB631" s="5">
        <f>NonZeroMin!$C$20</f>
        <v>8.8537505761509139E-4</v>
      </c>
      <c r="CC631" s="8">
        <f>(Table1[[#This Row],[corals.sd.ssp370.2100]]/Table1[[#This Row],[corals.mn.ssp370.2100]])^-1</f>
        <v>884.43685712555418</v>
      </c>
      <c r="CD631" s="8">
        <f>Table1[[#This Row],[corals.weights.ssp370.2100]]*Table1[[#This Row],[corals.mn.ssp370.2100]]</f>
        <v>692.56565128029376</v>
      </c>
      <c r="CE631" s="5">
        <v>0.45423701072402362</v>
      </c>
      <c r="CF631" s="5">
        <v>0.13798262269936601</v>
      </c>
      <c r="CG631" s="12">
        <f>(Table1[[#This Row],[mangrove.sd.ssp370.2100]]/Table1[[#This Row],[mangrove.mn.ssp370.2100]])^-1</f>
        <v>3.2919870766169366</v>
      </c>
      <c r="CH631" s="17">
        <f>Table1[[#This Row],[mangrove.weights.ssp370.2100]]*Table1[[#This Row],[mangrove.mn.ssp370.2100]]</f>
        <v>1.4953423690245946</v>
      </c>
      <c r="CI631" s="9">
        <f t="shared" si="59"/>
        <v>0.78091855623966633</v>
      </c>
      <c r="CJ631" s="5"/>
      <c r="CL631" s="5"/>
      <c r="CM631" s="5"/>
      <c r="CP631" s="5"/>
      <c r="CT631" s="5"/>
    </row>
    <row r="632" spans="1:98" x14ac:dyDescent="0.25">
      <c r="A632" s="5" t="s">
        <v>675</v>
      </c>
      <c r="B632" s="5">
        <v>50.08934</v>
      </c>
      <c r="C632" s="5">
        <v>-15.321102</v>
      </c>
      <c r="E632" s="5">
        <v>0</v>
      </c>
      <c r="G632" s="5">
        <v>0</v>
      </c>
      <c r="I632" s="5">
        <v>0</v>
      </c>
      <c r="L632" s="6" t="str">
        <f>IF(Table1[[#This Row],[seagrass.mn.ssp126.2050]]="","",(Table1[[#This Row],[seagrass.sd.ssp126.2050]]/Table1[[#This Row],[seagrass.mn.ssp126.2050]])^-1)</f>
        <v/>
      </c>
      <c r="M632" s="6" t="str">
        <f>IF(Table1[[#This Row],[seagrass.weights.ssp126.2050]]="","",Table1[[#This Row],[seagrass.weights.ssp126.2050]]*Table1[[#This Row],[seagrass.mn.ssp126.2050]])</f>
        <v/>
      </c>
      <c r="P632" s="6" t="str">
        <f>IF(Table1[[#This Row],[corals.mn.ssp126.2050]]="","",(Table1[[#This Row],[corals.sd.ssp126.2050]]/Table1[[#This Row],[corals.mn.ssp126.2050]])^-1)</f>
        <v/>
      </c>
      <c r="Q632" s="6" t="str">
        <f>IF(Table1[[#This Row],[coral.weights.ssp126.2050]]="","",Table1[[#This Row],[coral.weights.ssp126.2050]]*Table1[[#This Row],[corals.mn.ssp126.2050]])</f>
        <v/>
      </c>
      <c r="T632" s="6" t="str">
        <f>IF(Table1[[#This Row],[mangrove.mn.ssp126.2050]]="","",(Table1[[#This Row],[mangrove.sd.ssp126.2050]]/Table1[[#This Row],[mangrove.mn.ssp126.2050]])^-1)</f>
        <v/>
      </c>
      <c r="U632" s="6" t="str">
        <f>IF(Table1[[#This Row],[mangrove.weights.ssp126.2050]]="","",Table1[[#This Row],[mangrove.weights.ssp126.2050]]*Table1[[#This Row],[mangrove.mn.ssp126.2050]])</f>
        <v/>
      </c>
      <c r="V632" s="7" t="e">
        <f t="shared" si="54"/>
        <v>#DIV/0!</v>
      </c>
      <c r="Y632" s="6" t="str">
        <f>IF(Table1[[#This Row],[seagrass.mn.ssp126.2100]]="", "", (Table1[[#This Row],[seagrass.sd.ssp126.2100]]/Table1[[#This Row],[seagrass.mn.ssp126.2100]])^-1)</f>
        <v/>
      </c>
      <c r="Z632" s="6" t="str">
        <f>IF(Table1[[#This Row],[seagrass.weights.ssp126.2100]]="","", Table1[[#This Row],[seagrass.weights.ssp126.2100]]*Table1[[#This Row],[seagrass.mn.ssp126.2100]])</f>
        <v/>
      </c>
      <c r="AC632" s="6" t="str">
        <f>IF(Table1[[#This Row],[corals.mn.ssp126.2100]]="","",(Table1[[#This Row],[corals.sd.ssp126.2100]]/Table1[[#This Row],[corals.mn.ssp126.2100]])^-1)</f>
        <v/>
      </c>
      <c r="AD632" s="6" t="str">
        <f>IF( Table1[[#This Row],[Coral.weights.ssp126.2100]]="","", Table1[[#This Row],[Coral.weights.ssp126.2100]]*Table1[[#This Row],[corals.mn.ssp126.2100]])</f>
        <v/>
      </c>
      <c r="AG632" s="8" t="str">
        <f>IF(Table1[[#This Row],[mangrove.mn.ssp126.2100]]="","",(Table1[[#This Row],[mangrove.sd.ssp126.2100]]/Table1[[#This Row],[mangrove.mn.ssp126.2100]])^-1)</f>
        <v/>
      </c>
      <c r="AH632" s="6" t="str">
        <f>IF(Table1[[#This Row],[mangrove.weights.ssp126.2100]]="","",Table1[[#This Row],[mangrove.weights.ssp126.2100]]*Table1[[#This Row],[mangrove.mn.ssp126.2100]])</f>
        <v/>
      </c>
      <c r="AI632" s="7" t="e">
        <f t="shared" si="55"/>
        <v>#DIV/0!</v>
      </c>
      <c r="AL632" s="6" t="str">
        <f>IF(Table1[[#This Row],[seagrass.mn.ssp245.2050]]="","",(Table1[[#This Row],[seagrass.sd.ssp245.2050]]/Table1[[#This Row],[seagrass.mn.ssp245.2050]])^-1)</f>
        <v/>
      </c>
      <c r="AM632" s="6" t="str">
        <f>IF(Table1[[#This Row],[seagrass.weights.ssp245.2050]]="","",Table1[[#This Row],[seagrass.weights.ssp245.2050]]*Table1[[#This Row],[seagrass.mn.ssp245.2050]])</f>
        <v/>
      </c>
      <c r="AS632" s="5"/>
      <c r="AT632" s="8"/>
      <c r="AU632" s="8"/>
      <c r="AV632" s="7" t="e">
        <f t="shared" si="56"/>
        <v>#DIV/0!</v>
      </c>
      <c r="AX632" s="5"/>
      <c r="AY632" s="6"/>
      <c r="AZ632" s="6"/>
      <c r="BB632" s="5"/>
      <c r="BC632" s="8"/>
      <c r="BD632" s="8"/>
      <c r="BE632" s="5"/>
      <c r="BF632" s="5"/>
      <c r="BG632" s="6"/>
      <c r="BH632" s="6"/>
      <c r="BI632" s="7" t="e">
        <f t="shared" si="57"/>
        <v>#DIV/0!</v>
      </c>
      <c r="BK632" s="5"/>
      <c r="BL632" s="6"/>
      <c r="BM632" s="6"/>
      <c r="BO632" s="5"/>
      <c r="BP632" s="6"/>
      <c r="BQ632" s="6"/>
      <c r="BR632" s="5"/>
      <c r="BS632" s="5"/>
      <c r="BT632" s="6"/>
      <c r="BU632" s="6"/>
      <c r="BV632" s="7" t="e">
        <f t="shared" si="58"/>
        <v>#DIV/0!</v>
      </c>
      <c r="BX632" s="5"/>
      <c r="BY632" s="8"/>
      <c r="BZ632" s="8"/>
      <c r="CA632" s="5"/>
      <c r="CB632" s="5"/>
      <c r="CC632" s="8"/>
      <c r="CD632" s="8"/>
      <c r="CE632" s="5"/>
      <c r="CF632" s="5"/>
      <c r="CG632" s="12"/>
      <c r="CH632" s="17"/>
      <c r="CI632" s="9" t="e">
        <f t="shared" si="59"/>
        <v>#DIV/0!</v>
      </c>
      <c r="CJ632" s="5"/>
      <c r="CL632" s="5"/>
      <c r="CM632" s="5"/>
      <c r="CP632" s="5"/>
      <c r="CT632" s="5"/>
    </row>
    <row r="633" spans="1:98" x14ac:dyDescent="0.25">
      <c r="A633" s="5" t="s">
        <v>676</v>
      </c>
      <c r="B633" s="5">
        <v>40.33934</v>
      </c>
      <c r="C633" s="5">
        <v>-15.321102</v>
      </c>
      <c r="E633" s="5">
        <v>0</v>
      </c>
      <c r="G633" s="5">
        <v>0</v>
      </c>
      <c r="I633" s="5">
        <v>0</v>
      </c>
      <c r="L633" s="6" t="str">
        <f>IF(Table1[[#This Row],[seagrass.mn.ssp126.2050]]="","",(Table1[[#This Row],[seagrass.sd.ssp126.2050]]/Table1[[#This Row],[seagrass.mn.ssp126.2050]])^-1)</f>
        <v/>
      </c>
      <c r="M633" s="6" t="str">
        <f>IF(Table1[[#This Row],[seagrass.weights.ssp126.2050]]="","",Table1[[#This Row],[seagrass.weights.ssp126.2050]]*Table1[[#This Row],[seagrass.mn.ssp126.2050]])</f>
        <v/>
      </c>
      <c r="P633" s="6" t="str">
        <f>IF(Table1[[#This Row],[corals.mn.ssp126.2050]]="","",(Table1[[#This Row],[corals.sd.ssp126.2050]]/Table1[[#This Row],[corals.mn.ssp126.2050]])^-1)</f>
        <v/>
      </c>
      <c r="Q633" s="6" t="str">
        <f>IF(Table1[[#This Row],[coral.weights.ssp126.2050]]="","",Table1[[#This Row],[coral.weights.ssp126.2050]]*Table1[[#This Row],[corals.mn.ssp126.2050]])</f>
        <v/>
      </c>
      <c r="T633" s="6" t="str">
        <f>IF(Table1[[#This Row],[mangrove.mn.ssp126.2050]]="","",(Table1[[#This Row],[mangrove.sd.ssp126.2050]]/Table1[[#This Row],[mangrove.mn.ssp126.2050]])^-1)</f>
        <v/>
      </c>
      <c r="U633" s="6" t="str">
        <f>IF(Table1[[#This Row],[mangrove.weights.ssp126.2050]]="","",Table1[[#This Row],[mangrove.weights.ssp126.2050]]*Table1[[#This Row],[mangrove.mn.ssp126.2050]])</f>
        <v/>
      </c>
      <c r="V633" s="7" t="e">
        <f t="shared" si="54"/>
        <v>#DIV/0!</v>
      </c>
      <c r="Y633" s="6" t="str">
        <f>IF(Table1[[#This Row],[seagrass.mn.ssp126.2100]]="", "", (Table1[[#This Row],[seagrass.sd.ssp126.2100]]/Table1[[#This Row],[seagrass.mn.ssp126.2100]])^-1)</f>
        <v/>
      </c>
      <c r="Z633" s="6" t="str">
        <f>IF(Table1[[#This Row],[seagrass.weights.ssp126.2100]]="","", Table1[[#This Row],[seagrass.weights.ssp126.2100]]*Table1[[#This Row],[seagrass.mn.ssp126.2100]])</f>
        <v/>
      </c>
      <c r="AC633" s="6" t="str">
        <f>IF(Table1[[#This Row],[corals.mn.ssp126.2100]]="","",(Table1[[#This Row],[corals.sd.ssp126.2100]]/Table1[[#This Row],[corals.mn.ssp126.2100]])^-1)</f>
        <v/>
      </c>
      <c r="AD633" s="6" t="str">
        <f>IF( Table1[[#This Row],[Coral.weights.ssp126.2100]]="","", Table1[[#This Row],[Coral.weights.ssp126.2100]]*Table1[[#This Row],[corals.mn.ssp126.2100]])</f>
        <v/>
      </c>
      <c r="AG633" s="8" t="str">
        <f>IF(Table1[[#This Row],[mangrove.mn.ssp126.2100]]="","",(Table1[[#This Row],[mangrove.sd.ssp126.2100]]/Table1[[#This Row],[mangrove.mn.ssp126.2100]])^-1)</f>
        <v/>
      </c>
      <c r="AH633" s="6" t="str">
        <f>IF(Table1[[#This Row],[mangrove.weights.ssp126.2100]]="","",Table1[[#This Row],[mangrove.weights.ssp126.2100]]*Table1[[#This Row],[mangrove.mn.ssp126.2100]])</f>
        <v/>
      </c>
      <c r="AI633" s="7" t="e">
        <f t="shared" si="55"/>
        <v>#DIV/0!</v>
      </c>
      <c r="AL633" s="6" t="str">
        <f>IF(Table1[[#This Row],[seagrass.mn.ssp245.2050]]="","",(Table1[[#This Row],[seagrass.sd.ssp245.2050]]/Table1[[#This Row],[seagrass.mn.ssp245.2050]])^-1)</f>
        <v/>
      </c>
      <c r="AM633" s="6" t="str">
        <f>IF(Table1[[#This Row],[seagrass.weights.ssp245.2050]]="","",Table1[[#This Row],[seagrass.weights.ssp245.2050]]*Table1[[#This Row],[seagrass.mn.ssp245.2050]])</f>
        <v/>
      </c>
      <c r="AS633" s="5"/>
      <c r="AT633" s="8"/>
      <c r="AU633" s="8"/>
      <c r="AV633" s="7" t="e">
        <f t="shared" si="56"/>
        <v>#DIV/0!</v>
      </c>
      <c r="AX633" s="5"/>
      <c r="AY633" s="6"/>
      <c r="AZ633" s="6"/>
      <c r="BB633" s="5"/>
      <c r="BC633" s="8"/>
      <c r="BD633" s="8"/>
      <c r="BE633" s="5"/>
      <c r="BF633" s="5"/>
      <c r="BG633" s="6"/>
      <c r="BH633" s="6"/>
      <c r="BI633" s="7" t="e">
        <f t="shared" si="57"/>
        <v>#DIV/0!</v>
      </c>
      <c r="BK633" s="5"/>
      <c r="BL633" s="6"/>
      <c r="BM633" s="6"/>
      <c r="BO633" s="5"/>
      <c r="BP633" s="6"/>
      <c r="BQ633" s="6"/>
      <c r="BR633" s="5"/>
      <c r="BS633" s="5"/>
      <c r="BT633" s="6"/>
      <c r="BU633" s="6"/>
      <c r="BV633" s="7" t="e">
        <f t="shared" si="58"/>
        <v>#DIV/0!</v>
      </c>
      <c r="BX633" s="5"/>
      <c r="BY633" s="8"/>
      <c r="BZ633" s="8"/>
      <c r="CA633" s="5"/>
      <c r="CB633" s="5"/>
      <c r="CC633" s="8"/>
      <c r="CD633" s="8"/>
      <c r="CE633" s="5"/>
      <c r="CF633" s="5"/>
      <c r="CG633" s="12"/>
      <c r="CH633" s="17"/>
      <c r="CI633" s="9" t="e">
        <f t="shared" si="59"/>
        <v>#DIV/0!</v>
      </c>
      <c r="CJ633" s="5"/>
      <c r="CL633" s="5"/>
      <c r="CM633" s="5"/>
      <c r="CP633" s="5"/>
      <c r="CT633" s="5"/>
    </row>
    <row r="634" spans="1:98" x14ac:dyDescent="0.25">
      <c r="A634" s="5" t="s">
        <v>677</v>
      </c>
      <c r="B634" s="5">
        <v>40.58934</v>
      </c>
      <c r="C634" s="5">
        <v>-15.321102</v>
      </c>
      <c r="D634" s="5">
        <v>1430000</v>
      </c>
      <c r="E634" s="5">
        <v>1</v>
      </c>
      <c r="F634" s="5">
        <v>8130000</v>
      </c>
      <c r="G634" s="5">
        <v>1</v>
      </c>
      <c r="H634" s="5">
        <v>42450000</v>
      </c>
      <c r="I634" s="5">
        <v>1</v>
      </c>
      <c r="J634" s="5">
        <v>0.77563936180682669</v>
      </c>
      <c r="K634" s="28">
        <f>NonZeroMin!$C$2</f>
        <v>9.6277348665939669E-4</v>
      </c>
      <c r="L634" s="6">
        <f>IF(Table1[[#This Row],[seagrass.mn.ssp126.2050]]="","",(Table1[[#This Row],[seagrass.sd.ssp126.2050]]/Table1[[#This Row],[seagrass.mn.ssp126.2050]])^-1)</f>
        <v>805.63016384894183</v>
      </c>
      <c r="M634" s="6">
        <f>IF(Table1[[#This Row],[seagrass.weights.ssp126.2050]]="","",Table1[[#This Row],[seagrass.weights.ssp126.2050]]*Table1[[#This Row],[seagrass.mn.ssp126.2050]])</f>
        <v>624.87846614012244</v>
      </c>
      <c r="N634" s="5">
        <v>0.7788416689465435</v>
      </c>
      <c r="O634" s="5">
        <f>NonZeroMin!$C$3</f>
        <v>8.8608041434714289E-4</v>
      </c>
      <c r="P634" s="6">
        <f>IF(Table1[[#This Row],[corals.mn.ssp126.2050]]="","",(Table1[[#This Row],[corals.sd.ssp126.2050]]/Table1[[#This Row],[corals.mn.ssp126.2050]])^-1)</f>
        <v>878.97402576084244</v>
      </c>
      <c r="Q634" s="6">
        <f>IF(Table1[[#This Row],[coral.weights.ssp126.2050]]="","",Table1[[#This Row],[coral.weights.ssp126.2050]]*Table1[[#This Row],[corals.mn.ssp126.2050]])</f>
        <v>684.58159718423667</v>
      </c>
      <c r="R634" s="5">
        <v>0.42917603885684991</v>
      </c>
      <c r="S634" s="5">
        <v>0.22176914308395801</v>
      </c>
      <c r="T634" s="6">
        <f>IF(Table1[[#This Row],[mangrove.mn.ssp126.2050]]="","",(Table1[[#This Row],[mangrove.sd.ssp126.2050]]/Table1[[#This Row],[mangrove.mn.ssp126.2050]])^-1)</f>
        <v>1.9352378463868221</v>
      </c>
      <c r="U634" s="6">
        <f>IF(Table1[[#This Row],[mangrove.weights.ssp126.2050]]="","",Table1[[#This Row],[mangrove.weights.ssp126.2050]]*Table1[[#This Row],[mangrove.mn.ssp126.2050]])</f>
        <v>0.8305577131581573</v>
      </c>
      <c r="V634" s="7">
        <f t="shared" si="54"/>
        <v>0.77691075566128043</v>
      </c>
      <c r="W634" s="5">
        <v>0.77563936180682669</v>
      </c>
      <c r="X634" s="5">
        <f>NonZeroMin!$C$5</f>
        <v>9.4124857450742275E-4</v>
      </c>
      <c r="Y634" s="6">
        <f>IF(Table1[[#This Row],[seagrass.mn.ssp126.2100]]="", "", (Table1[[#This Row],[seagrass.sd.ssp126.2100]]/Table1[[#This Row],[seagrass.mn.ssp126.2100]])^-1)</f>
        <v>824.05369082522839</v>
      </c>
      <c r="Z634" s="6">
        <f>IF(Table1[[#This Row],[seagrass.weights.ssp126.2100]]="","", Table1[[#This Row],[seagrass.weights.ssp126.2100]]*Table1[[#This Row],[seagrass.mn.ssp126.2100]])</f>
        <v>639.16847884624019</v>
      </c>
      <c r="AA634" s="5">
        <v>0.7788416689465435</v>
      </c>
      <c r="AB634" s="5">
        <f>NonZeroMin!$C$6</f>
        <v>9.0900273914041208E-4</v>
      </c>
      <c r="AC634" s="6">
        <f>IF(Table1[[#This Row],[corals.mn.ssp126.2100]]="","",(Table1[[#This Row],[corals.sd.ssp126.2100]]/Table1[[#This Row],[corals.mn.ssp126.2100]])^-1)</f>
        <v>856.80893512273258</v>
      </c>
      <c r="AD634" s="6">
        <f>IF( Table1[[#This Row],[Coral.weights.ssp126.2100]]="","", Table1[[#This Row],[Coral.weights.ssp126.2100]]*Table1[[#This Row],[corals.mn.ssp126.2100]])</f>
        <v>667.31850099929977</v>
      </c>
      <c r="AE634" s="5">
        <v>0.4352971957210417</v>
      </c>
      <c r="AF634" s="5">
        <v>0.22121588039862061</v>
      </c>
      <c r="AG634" s="8">
        <f>IF(Table1[[#This Row],[mangrove.mn.ssp126.2100]]="","",(Table1[[#This Row],[mangrove.sd.ssp126.2100]]/Table1[[#This Row],[mangrove.mn.ssp126.2100]])^-1)</f>
        <v>1.9677484045750089</v>
      </c>
      <c r="AH634" s="6">
        <f>IF(Table1[[#This Row],[mangrove.weights.ssp126.2100]]="","",Table1[[#This Row],[mangrove.weights.ssp126.2100]]*Table1[[#This Row],[mangrove.mn.ssp126.2100]])</f>
        <v>0.85655536239605523</v>
      </c>
      <c r="AI634" s="7">
        <f t="shared" si="55"/>
        <v>0.77687184349220717</v>
      </c>
      <c r="AJ634" s="5">
        <v>0.77563936180682669</v>
      </c>
      <c r="AK634" s="5">
        <f>NonZeroMin!$C$9</f>
        <v>9.4246577305150765E-4</v>
      </c>
      <c r="AL634" s="6">
        <f>IF(Table1[[#This Row],[seagrass.mn.ssp245.2050]]="","",(Table1[[#This Row],[seagrass.sd.ssp245.2050]]/Table1[[#This Row],[seagrass.mn.ssp245.2050]])^-1)</f>
        <v>822.98942198767406</v>
      </c>
      <c r="AM634" s="6">
        <f>IF(Table1[[#This Row],[seagrass.weights.ssp245.2050]]="","",Table1[[#This Row],[seagrass.weights.ssp245.2050]]*Table1[[#This Row],[seagrass.mn.ssp245.2050]])</f>
        <v>638.34299004428874</v>
      </c>
      <c r="AN634" s="5">
        <v>0.7788416689465435</v>
      </c>
      <c r="AO634" s="5">
        <f>NonZeroMin!$C$10</f>
        <v>8.871730941705804E-4</v>
      </c>
      <c r="AP634" s="6">
        <f>(Table1[[#This Row],[corals.sd.ssp245.2050]]/Table1[[#This Row],[corals.mn.ssp245.2050]])^-1</f>
        <v>877.89144425607708</v>
      </c>
      <c r="AQ634" s="6">
        <f>Table1[[#This Row],[coral.weights.ssp245.2050]]*Table1[[#This Row],[corals.mn.ssp245.2050]]</f>
        <v>683.73843759829458</v>
      </c>
      <c r="AR634" s="5">
        <v>0.44043654879948269</v>
      </c>
      <c r="AS634" s="5">
        <v>0.20763845096080569</v>
      </c>
      <c r="AT634" s="8">
        <f>(Table1[[#This Row],[mangrove.sd.ssp245.2050]]/Table1[[#This Row],[mangrove.mn.ssp245.2050]])^-1</f>
        <v>2.1211704612582594</v>
      </c>
      <c r="AU634" s="8">
        <f>Table1[[#This Row],[mangrove.mn.ssp245.2050]]*Table1[[#This Row],[mangrove.weights.ssp245.2050]]</f>
        <v>0.93424099737199451</v>
      </c>
      <c r="AV634" s="7">
        <f t="shared" si="56"/>
        <v>0.77687262852588446</v>
      </c>
      <c r="AW634" s="5">
        <v>0.77563936180682669</v>
      </c>
      <c r="AX634" s="5">
        <f>NonZeroMin!$C$12</f>
        <v>9.4048968592101831E-4</v>
      </c>
      <c r="AY634" s="6">
        <f>(Table1[[#This Row],[seagrass.sd.ssp245.2100]]/Table1[[#This Row],[seagrass.mn.ssp245.2100]])^-1</f>
        <v>824.71862628375959</v>
      </c>
      <c r="AZ634" s="6">
        <f>Table1[[#This Row],[seagrass.weights.ssp245.2100]]*Table1[[#This Row],[seagrass.mn.ssp245.2100]]</f>
        <v>639.68422896093807</v>
      </c>
      <c r="BA634" s="5">
        <v>0.7788416689465435</v>
      </c>
      <c r="BB634" s="5">
        <f>NonZeroMin!$C$13</f>
        <v>8.8505487379242798E-4</v>
      </c>
      <c r="BC634" s="8">
        <f>(Table1[[#This Row],[corals.sd.ssp245.2100]]/Table1[[#This Row],[corals.mn.ssp245.2100]])^-1</f>
        <v>879.99252024819123</v>
      </c>
      <c r="BD634" s="8">
        <f>Table1[[#This Row],[corals.weights.ssp245.2100]]*Table1[[#This Row],[corals.mn.ssp245.2100]]</f>
        <v>685.37484313057621</v>
      </c>
      <c r="BE634" s="5">
        <v>0.44208508094320148</v>
      </c>
      <c r="BF634" s="5">
        <v>0.2112198575756086</v>
      </c>
      <c r="BG634" s="6">
        <f>(Table1[[#This Row],[mangrove.sd.ssp245.2100]]/Table1[[#This Row],[mangrove.mn.ssp245.2100]])^-1</f>
        <v>2.0930090854973331</v>
      </c>
      <c r="BH634" s="6">
        <f>Table1[[#This Row],[mangrove.weights.ssp245.2100]]*Table1[[#This Row],[mangrove.mn.ssp245.2100]]</f>
        <v>0.92528809097694464</v>
      </c>
      <c r="BI634" s="7">
        <f t="shared" si="57"/>
        <v>0.77688137553356684</v>
      </c>
      <c r="BJ634" s="5">
        <v>0.77563936180682669</v>
      </c>
      <c r="BK634" s="5">
        <f>NonZeroMin!$C$16</f>
        <v>9.4033807947367773E-4</v>
      </c>
      <c r="BL634" s="6">
        <f>(Table1[[#This Row],[seagrass.sd.ssp370.2050]]/Table1[[#This Row],[seagrass.mn.ssp370.2050]])^-1</f>
        <v>824.85159193060065</v>
      </c>
      <c r="BM634" s="6">
        <f>Table1[[#This Row],[seagrass.mn.ssp370.2050]]*Table1[[#This Row],[seagrass.weights.ssp370.2050]]</f>
        <v>639.78736235039617</v>
      </c>
      <c r="BN634" s="5">
        <v>0.7788416689465435</v>
      </c>
      <c r="BO634" s="5">
        <f>NonZeroMin!$C$17</f>
        <v>8.8537505761509139E-4</v>
      </c>
      <c r="BP634" s="6">
        <f>(Table1[[#This Row],[corals.sd.ssp370.2050]]/Table1[[#This Row],[corals.mn.ssp370.2050]])^-1</f>
        <v>879.67428294680701</v>
      </c>
      <c r="BQ634" s="6">
        <f>Table1[[#This Row],[corals.weights.ssp370.2050]]*Table1[[#This Row],[corals.mn.ssp370.2050]]</f>
        <v>685.12698665964513</v>
      </c>
      <c r="BR634" s="5">
        <v>0.43995719426327629</v>
      </c>
      <c r="BS634" s="5">
        <v>0.20599975594730391</v>
      </c>
      <c r="BT634" s="6">
        <f>(Table1[[#This Row],[mangrove.sd.ssp370.2050]]/Table1[[#This Row],[mangrove.mn.ssp370.2050]])^-1</f>
        <v>2.1357170654892439</v>
      </c>
      <c r="BU634" s="6">
        <f>Table1[[#This Row],[mangrove.weights.ssp370.2050]]*Table1[[#This Row],[mangrove.mn.ssp370.2050]]</f>
        <v>0.93962408787284568</v>
      </c>
      <c r="BV634" s="7">
        <f t="shared" si="58"/>
        <v>0.7768698723620634</v>
      </c>
      <c r="BW634" s="5">
        <v>0.77563936180682669</v>
      </c>
      <c r="BX634" s="5">
        <f>NonZeroMin!$C$19</f>
        <v>9.4033807947367773E-4</v>
      </c>
      <c r="BY634" s="8">
        <f>(Table1[[#This Row],[seagrass.sd.ssp370.2100]]/Table1[[#This Row],[seagrass.mn.ssp370.2100]])^-1</f>
        <v>824.85159193060065</v>
      </c>
      <c r="BZ634" s="8">
        <f>Table1[[#This Row],[seagrass.imp.ssp370.2100]]*Table1[[#This Row],[seagrass.mn.ssp370.2100]]</f>
        <v>639.78736235039617</v>
      </c>
      <c r="CA634" s="5">
        <v>0.7788416689465435</v>
      </c>
      <c r="CB634" s="5">
        <f>NonZeroMin!$C$20</f>
        <v>8.8537505761509139E-4</v>
      </c>
      <c r="CC634" s="8">
        <f>(Table1[[#This Row],[corals.sd.ssp370.2100]]/Table1[[#This Row],[corals.mn.ssp370.2100]])^-1</f>
        <v>879.67428294680701</v>
      </c>
      <c r="CD634" s="8">
        <f>Table1[[#This Row],[corals.weights.ssp370.2100]]*Table1[[#This Row],[corals.mn.ssp370.2100]]</f>
        <v>685.12698665964513</v>
      </c>
      <c r="CE634" s="5">
        <v>0.43438418806478463</v>
      </c>
      <c r="CF634" s="5">
        <v>0.2173485059406097</v>
      </c>
      <c r="CG634" s="12">
        <f>(Table1[[#This Row],[mangrove.sd.ssp370.2100]]/Table1[[#This Row],[mangrove.mn.ssp370.2100]])^-1</f>
        <v>1.9985607270908952</v>
      </c>
      <c r="CH634" s="17">
        <f>Table1[[#This Row],[mangrove.weights.ssp370.2100]]*Table1[[#This Row],[mangrove.mn.ssp370.2100]]</f>
        <v>0.86814317873554414</v>
      </c>
      <c r="CI634" s="9">
        <f t="shared" si="59"/>
        <v>0.77689042390954544</v>
      </c>
      <c r="CJ634" s="5"/>
      <c r="CL634" s="5"/>
      <c r="CM634" s="5"/>
      <c r="CP634" s="5"/>
      <c r="CT634" s="5"/>
    </row>
    <row r="635" spans="1:98" x14ac:dyDescent="0.25">
      <c r="A635" s="5" t="s">
        <v>678</v>
      </c>
      <c r="B635" s="5">
        <v>40.83934</v>
      </c>
      <c r="C635" s="5">
        <v>-15.321102</v>
      </c>
      <c r="E635" s="5">
        <v>0</v>
      </c>
      <c r="G635" s="5">
        <v>0</v>
      </c>
      <c r="I635" s="5">
        <v>0</v>
      </c>
      <c r="L635" s="6" t="str">
        <f>IF(Table1[[#This Row],[seagrass.mn.ssp126.2050]]="","",(Table1[[#This Row],[seagrass.sd.ssp126.2050]]/Table1[[#This Row],[seagrass.mn.ssp126.2050]])^-1)</f>
        <v/>
      </c>
      <c r="M635" s="6" t="str">
        <f>IF(Table1[[#This Row],[seagrass.weights.ssp126.2050]]="","",Table1[[#This Row],[seagrass.weights.ssp126.2050]]*Table1[[#This Row],[seagrass.mn.ssp126.2050]])</f>
        <v/>
      </c>
      <c r="P635" s="6" t="str">
        <f>IF(Table1[[#This Row],[corals.mn.ssp126.2050]]="","",(Table1[[#This Row],[corals.sd.ssp126.2050]]/Table1[[#This Row],[corals.mn.ssp126.2050]])^-1)</f>
        <v/>
      </c>
      <c r="Q635" s="6" t="str">
        <f>IF(Table1[[#This Row],[coral.weights.ssp126.2050]]="","",Table1[[#This Row],[coral.weights.ssp126.2050]]*Table1[[#This Row],[corals.mn.ssp126.2050]])</f>
        <v/>
      </c>
      <c r="T635" s="6" t="str">
        <f>IF(Table1[[#This Row],[mangrove.mn.ssp126.2050]]="","",(Table1[[#This Row],[mangrove.sd.ssp126.2050]]/Table1[[#This Row],[mangrove.mn.ssp126.2050]])^-1)</f>
        <v/>
      </c>
      <c r="U635" s="6" t="str">
        <f>IF(Table1[[#This Row],[mangrove.weights.ssp126.2050]]="","",Table1[[#This Row],[mangrove.weights.ssp126.2050]]*Table1[[#This Row],[mangrove.mn.ssp126.2050]])</f>
        <v/>
      </c>
      <c r="V635" s="7" t="e">
        <f t="shared" si="54"/>
        <v>#DIV/0!</v>
      </c>
      <c r="Y635" s="6" t="str">
        <f>IF(Table1[[#This Row],[seagrass.mn.ssp126.2100]]="", "", (Table1[[#This Row],[seagrass.sd.ssp126.2100]]/Table1[[#This Row],[seagrass.mn.ssp126.2100]])^-1)</f>
        <v/>
      </c>
      <c r="Z635" s="6" t="str">
        <f>IF(Table1[[#This Row],[seagrass.weights.ssp126.2100]]="","", Table1[[#This Row],[seagrass.weights.ssp126.2100]]*Table1[[#This Row],[seagrass.mn.ssp126.2100]])</f>
        <v/>
      </c>
      <c r="AC635" s="6" t="str">
        <f>IF(Table1[[#This Row],[corals.mn.ssp126.2100]]="","",(Table1[[#This Row],[corals.sd.ssp126.2100]]/Table1[[#This Row],[corals.mn.ssp126.2100]])^-1)</f>
        <v/>
      </c>
      <c r="AD635" s="6" t="str">
        <f>IF( Table1[[#This Row],[Coral.weights.ssp126.2100]]="","", Table1[[#This Row],[Coral.weights.ssp126.2100]]*Table1[[#This Row],[corals.mn.ssp126.2100]])</f>
        <v/>
      </c>
      <c r="AG635" s="8" t="str">
        <f>IF(Table1[[#This Row],[mangrove.mn.ssp126.2100]]="","",(Table1[[#This Row],[mangrove.sd.ssp126.2100]]/Table1[[#This Row],[mangrove.mn.ssp126.2100]])^-1)</f>
        <v/>
      </c>
      <c r="AH635" s="6" t="str">
        <f>IF(Table1[[#This Row],[mangrove.weights.ssp126.2100]]="","",Table1[[#This Row],[mangrove.weights.ssp126.2100]]*Table1[[#This Row],[mangrove.mn.ssp126.2100]])</f>
        <v/>
      </c>
      <c r="AI635" s="7" t="e">
        <f t="shared" si="55"/>
        <v>#DIV/0!</v>
      </c>
      <c r="AL635" s="6" t="str">
        <f>IF(Table1[[#This Row],[seagrass.mn.ssp245.2050]]="","",(Table1[[#This Row],[seagrass.sd.ssp245.2050]]/Table1[[#This Row],[seagrass.mn.ssp245.2050]])^-1)</f>
        <v/>
      </c>
      <c r="AM635" s="6" t="str">
        <f>IF(Table1[[#This Row],[seagrass.weights.ssp245.2050]]="","",Table1[[#This Row],[seagrass.weights.ssp245.2050]]*Table1[[#This Row],[seagrass.mn.ssp245.2050]])</f>
        <v/>
      </c>
      <c r="AS635" s="5"/>
      <c r="AT635" s="8"/>
      <c r="AU635" s="8"/>
      <c r="AV635" s="7" t="e">
        <f t="shared" si="56"/>
        <v>#DIV/0!</v>
      </c>
      <c r="AX635" s="5"/>
      <c r="AY635" s="6"/>
      <c r="AZ635" s="6"/>
      <c r="BB635" s="5"/>
      <c r="BC635" s="8"/>
      <c r="BD635" s="8"/>
      <c r="BE635" s="5"/>
      <c r="BF635" s="5"/>
      <c r="BG635" s="6"/>
      <c r="BH635" s="6"/>
      <c r="BI635" s="7" t="e">
        <f t="shared" si="57"/>
        <v>#DIV/0!</v>
      </c>
      <c r="BK635" s="5"/>
      <c r="BL635" s="6"/>
      <c r="BM635" s="6"/>
      <c r="BO635" s="5"/>
      <c r="BP635" s="6"/>
      <c r="BQ635" s="6"/>
      <c r="BR635" s="5"/>
      <c r="BS635" s="5"/>
      <c r="BT635" s="6"/>
      <c r="BU635" s="6"/>
      <c r="BV635" s="7" t="e">
        <f t="shared" si="58"/>
        <v>#DIV/0!</v>
      </c>
      <c r="BX635" s="5"/>
      <c r="BY635" s="8"/>
      <c r="BZ635" s="8"/>
      <c r="CA635" s="5"/>
      <c r="CB635" s="5"/>
      <c r="CC635" s="8"/>
      <c r="CD635" s="8"/>
      <c r="CE635" s="5"/>
      <c r="CF635" s="5"/>
      <c r="CG635" s="12"/>
      <c r="CH635" s="17"/>
      <c r="CI635" s="9" t="e">
        <f t="shared" si="59"/>
        <v>#DIV/0!</v>
      </c>
      <c r="CJ635" s="5"/>
      <c r="CL635" s="5"/>
      <c r="CM635" s="5"/>
      <c r="CP635" s="5"/>
      <c r="CT635" s="5"/>
    </row>
    <row r="636" spans="1:98" x14ac:dyDescent="0.25">
      <c r="A636" s="5" t="s">
        <v>679</v>
      </c>
      <c r="B636" s="5">
        <v>45.33934</v>
      </c>
      <c r="C636" s="5">
        <v>-15.571102</v>
      </c>
      <c r="E636" s="5">
        <v>0</v>
      </c>
      <c r="G636" s="5">
        <v>0</v>
      </c>
      <c r="I636" s="5">
        <v>0</v>
      </c>
      <c r="L636" s="6" t="str">
        <f>IF(Table1[[#This Row],[seagrass.mn.ssp126.2050]]="","",(Table1[[#This Row],[seagrass.sd.ssp126.2050]]/Table1[[#This Row],[seagrass.mn.ssp126.2050]])^-1)</f>
        <v/>
      </c>
      <c r="M636" s="6" t="str">
        <f>IF(Table1[[#This Row],[seagrass.weights.ssp126.2050]]="","",Table1[[#This Row],[seagrass.weights.ssp126.2050]]*Table1[[#This Row],[seagrass.mn.ssp126.2050]])</f>
        <v/>
      </c>
      <c r="P636" s="6" t="str">
        <f>IF(Table1[[#This Row],[corals.mn.ssp126.2050]]="","",(Table1[[#This Row],[corals.sd.ssp126.2050]]/Table1[[#This Row],[corals.mn.ssp126.2050]])^-1)</f>
        <v/>
      </c>
      <c r="Q636" s="6" t="str">
        <f>IF(Table1[[#This Row],[coral.weights.ssp126.2050]]="","",Table1[[#This Row],[coral.weights.ssp126.2050]]*Table1[[#This Row],[corals.mn.ssp126.2050]])</f>
        <v/>
      </c>
      <c r="T636" s="6" t="str">
        <f>IF(Table1[[#This Row],[mangrove.mn.ssp126.2050]]="","",(Table1[[#This Row],[mangrove.sd.ssp126.2050]]/Table1[[#This Row],[mangrove.mn.ssp126.2050]])^-1)</f>
        <v/>
      </c>
      <c r="U636" s="6" t="str">
        <f>IF(Table1[[#This Row],[mangrove.weights.ssp126.2050]]="","",Table1[[#This Row],[mangrove.weights.ssp126.2050]]*Table1[[#This Row],[mangrove.mn.ssp126.2050]])</f>
        <v/>
      </c>
      <c r="V636" s="7" t="e">
        <f t="shared" si="54"/>
        <v>#DIV/0!</v>
      </c>
      <c r="Y636" s="6" t="str">
        <f>IF(Table1[[#This Row],[seagrass.mn.ssp126.2100]]="", "", (Table1[[#This Row],[seagrass.sd.ssp126.2100]]/Table1[[#This Row],[seagrass.mn.ssp126.2100]])^-1)</f>
        <v/>
      </c>
      <c r="Z636" s="6" t="str">
        <f>IF(Table1[[#This Row],[seagrass.weights.ssp126.2100]]="","", Table1[[#This Row],[seagrass.weights.ssp126.2100]]*Table1[[#This Row],[seagrass.mn.ssp126.2100]])</f>
        <v/>
      </c>
      <c r="AC636" s="6" t="str">
        <f>IF(Table1[[#This Row],[corals.mn.ssp126.2100]]="","",(Table1[[#This Row],[corals.sd.ssp126.2100]]/Table1[[#This Row],[corals.mn.ssp126.2100]])^-1)</f>
        <v/>
      </c>
      <c r="AD636" s="6" t="str">
        <f>IF( Table1[[#This Row],[Coral.weights.ssp126.2100]]="","", Table1[[#This Row],[Coral.weights.ssp126.2100]]*Table1[[#This Row],[corals.mn.ssp126.2100]])</f>
        <v/>
      </c>
      <c r="AG636" s="8" t="str">
        <f>IF(Table1[[#This Row],[mangrove.mn.ssp126.2100]]="","",(Table1[[#This Row],[mangrove.sd.ssp126.2100]]/Table1[[#This Row],[mangrove.mn.ssp126.2100]])^-1)</f>
        <v/>
      </c>
      <c r="AH636" s="6" t="str">
        <f>IF(Table1[[#This Row],[mangrove.weights.ssp126.2100]]="","",Table1[[#This Row],[mangrove.weights.ssp126.2100]]*Table1[[#This Row],[mangrove.mn.ssp126.2100]])</f>
        <v/>
      </c>
      <c r="AI636" s="7" t="e">
        <f t="shared" si="55"/>
        <v>#DIV/0!</v>
      </c>
      <c r="AL636" s="6" t="str">
        <f>IF(Table1[[#This Row],[seagrass.mn.ssp245.2050]]="","",(Table1[[#This Row],[seagrass.sd.ssp245.2050]]/Table1[[#This Row],[seagrass.mn.ssp245.2050]])^-1)</f>
        <v/>
      </c>
      <c r="AM636" s="6" t="str">
        <f>IF(Table1[[#This Row],[seagrass.weights.ssp245.2050]]="","",Table1[[#This Row],[seagrass.weights.ssp245.2050]]*Table1[[#This Row],[seagrass.mn.ssp245.2050]])</f>
        <v/>
      </c>
      <c r="AS636" s="5"/>
      <c r="AT636" s="8"/>
      <c r="AU636" s="8"/>
      <c r="AV636" s="7" t="e">
        <f t="shared" si="56"/>
        <v>#DIV/0!</v>
      </c>
      <c r="AX636" s="5"/>
      <c r="AY636" s="6"/>
      <c r="AZ636" s="6"/>
      <c r="BB636" s="5"/>
      <c r="BC636" s="8"/>
      <c r="BD636" s="8"/>
      <c r="BE636" s="5"/>
      <c r="BF636" s="5"/>
      <c r="BG636" s="6"/>
      <c r="BH636" s="6"/>
      <c r="BI636" s="7" t="e">
        <f t="shared" si="57"/>
        <v>#DIV/0!</v>
      </c>
      <c r="BK636" s="5"/>
      <c r="BL636" s="6"/>
      <c r="BM636" s="6"/>
      <c r="BO636" s="5"/>
      <c r="BP636" s="6"/>
      <c r="BQ636" s="6"/>
      <c r="BR636" s="5"/>
      <c r="BS636" s="5"/>
      <c r="BT636" s="6"/>
      <c r="BU636" s="6"/>
      <c r="BV636" s="7" t="e">
        <f t="shared" si="58"/>
        <v>#DIV/0!</v>
      </c>
      <c r="BX636" s="5"/>
      <c r="BY636" s="8"/>
      <c r="BZ636" s="8"/>
      <c r="CA636" s="5"/>
      <c r="CB636" s="5"/>
      <c r="CC636" s="8"/>
      <c r="CD636" s="8"/>
      <c r="CE636" s="5"/>
      <c r="CF636" s="5"/>
      <c r="CG636" s="12"/>
      <c r="CH636" s="17"/>
      <c r="CI636" s="9" t="e">
        <f t="shared" si="59"/>
        <v>#DIV/0!</v>
      </c>
      <c r="CJ636" s="5"/>
      <c r="CL636" s="5"/>
      <c r="CM636" s="5"/>
      <c r="CP636" s="5"/>
      <c r="CT636" s="5"/>
    </row>
    <row r="637" spans="1:98" x14ac:dyDescent="0.25">
      <c r="A637" s="5" t="s">
        <v>680</v>
      </c>
      <c r="B637" s="5">
        <v>45.58934</v>
      </c>
      <c r="C637" s="5">
        <v>-15.571102</v>
      </c>
      <c r="D637" s="5">
        <v>5670000</v>
      </c>
      <c r="E637" s="5">
        <v>1</v>
      </c>
      <c r="G637" s="5">
        <v>0</v>
      </c>
      <c r="I637" s="5">
        <v>0</v>
      </c>
      <c r="L637" s="6" t="str">
        <f>IF(Table1[[#This Row],[seagrass.mn.ssp126.2050]]="","",(Table1[[#This Row],[seagrass.sd.ssp126.2050]]/Table1[[#This Row],[seagrass.mn.ssp126.2050]])^-1)</f>
        <v/>
      </c>
      <c r="M637" s="6" t="str">
        <f>IF(Table1[[#This Row],[seagrass.weights.ssp126.2050]]="","",Table1[[#This Row],[seagrass.weights.ssp126.2050]]*Table1[[#This Row],[seagrass.mn.ssp126.2050]])</f>
        <v/>
      </c>
      <c r="N637" s="5">
        <v>0.46472525732947062</v>
      </c>
      <c r="O637" s="5">
        <v>4.5109329854269593E-3</v>
      </c>
      <c r="P637" s="6">
        <f>IF(Table1[[#This Row],[corals.mn.ssp126.2050]]="","",(Table1[[#This Row],[corals.sd.ssp126.2050]]/Table1[[#This Row],[corals.mn.ssp126.2050]])^-1)</f>
        <v>103.02198211119831</v>
      </c>
      <c r="Q637" s="6">
        <f>IF(Table1[[#This Row],[coral.weights.ssp126.2050]]="","",Table1[[#This Row],[coral.weights.ssp126.2050]]*Table1[[#This Row],[corals.mn.ssp126.2050]])</f>
        <v>47.876917147218755</v>
      </c>
      <c r="T637" s="6" t="str">
        <f>IF(Table1[[#This Row],[mangrove.mn.ssp126.2050]]="","",(Table1[[#This Row],[mangrove.sd.ssp126.2050]]/Table1[[#This Row],[mangrove.mn.ssp126.2050]])^-1)</f>
        <v/>
      </c>
      <c r="U637" s="6" t="str">
        <f>IF(Table1[[#This Row],[mangrove.weights.ssp126.2050]]="","",Table1[[#This Row],[mangrove.weights.ssp126.2050]]*Table1[[#This Row],[mangrove.mn.ssp126.2050]])</f>
        <v/>
      </c>
      <c r="V637" s="7">
        <f t="shared" si="54"/>
        <v>0.46472525732947062</v>
      </c>
      <c r="Y637" s="6" t="str">
        <f>IF(Table1[[#This Row],[seagrass.mn.ssp126.2100]]="", "", (Table1[[#This Row],[seagrass.sd.ssp126.2100]]/Table1[[#This Row],[seagrass.mn.ssp126.2100]])^-1)</f>
        <v/>
      </c>
      <c r="Z637" s="6" t="str">
        <f>IF(Table1[[#This Row],[seagrass.weights.ssp126.2100]]="","", Table1[[#This Row],[seagrass.weights.ssp126.2100]]*Table1[[#This Row],[seagrass.mn.ssp126.2100]])</f>
        <v/>
      </c>
      <c r="AA637" s="5">
        <v>0.47612498711544821</v>
      </c>
      <c r="AB637" s="5">
        <v>1.161071948529108E-2</v>
      </c>
      <c r="AC637" s="6">
        <f>IF(Table1[[#This Row],[corals.mn.ssp126.2100]]="","",(Table1[[#This Row],[corals.sd.ssp126.2100]]/Table1[[#This Row],[corals.mn.ssp126.2100]])^-1)</f>
        <v>41.007362870029048</v>
      </c>
      <c r="AD637" s="6">
        <f>IF( Table1[[#This Row],[Coral.weights.ssp126.2100]]="","", Table1[[#This Row],[Coral.weights.ssp126.2100]]*Table1[[#This Row],[corals.mn.ssp126.2100]])</f>
        <v>19.524630118131089</v>
      </c>
      <c r="AG637" s="8" t="str">
        <f>IF(Table1[[#This Row],[mangrove.mn.ssp126.2100]]="","",(Table1[[#This Row],[mangrove.sd.ssp126.2100]]/Table1[[#This Row],[mangrove.mn.ssp126.2100]])^-1)</f>
        <v/>
      </c>
      <c r="AH637" s="6" t="str">
        <f>IF(Table1[[#This Row],[mangrove.weights.ssp126.2100]]="","",Table1[[#This Row],[mangrove.weights.ssp126.2100]]*Table1[[#This Row],[mangrove.mn.ssp126.2100]])</f>
        <v/>
      </c>
      <c r="AI637" s="7">
        <f t="shared" si="55"/>
        <v>0.47612498711544821</v>
      </c>
      <c r="AL637" s="6" t="str">
        <f>IF(Table1[[#This Row],[seagrass.mn.ssp245.2050]]="","",(Table1[[#This Row],[seagrass.sd.ssp245.2050]]/Table1[[#This Row],[seagrass.mn.ssp245.2050]])^-1)</f>
        <v/>
      </c>
      <c r="AM637" s="6" t="str">
        <f>IF(Table1[[#This Row],[seagrass.weights.ssp245.2050]]="","",Table1[[#This Row],[seagrass.weights.ssp245.2050]]*Table1[[#This Row],[seagrass.mn.ssp245.2050]])</f>
        <v/>
      </c>
      <c r="AN637" s="5">
        <v>0.42415013390936712</v>
      </c>
      <c r="AO637" s="5">
        <v>2.9060453875294691E-2</v>
      </c>
      <c r="AP637" s="6">
        <f>(Table1[[#This Row],[corals.sd.ssp245.2050]]/Table1[[#This Row],[corals.mn.ssp245.2050]])^-1</f>
        <v>14.595440791444485</v>
      </c>
      <c r="AQ637" s="6">
        <f>Table1[[#This Row],[coral.weights.ssp245.2050]]*Table1[[#This Row],[corals.mn.ssp245.2050]]</f>
        <v>6.1906581661574176</v>
      </c>
      <c r="AS637" s="5"/>
      <c r="AT637" s="8"/>
      <c r="AU637" s="8"/>
      <c r="AV637" s="7">
        <f t="shared" si="56"/>
        <v>0.42415013390936712</v>
      </c>
      <c r="AX637" s="5"/>
      <c r="AY637" s="6"/>
      <c r="AZ637" s="6"/>
      <c r="BA637" s="5">
        <v>0.43339572459917258</v>
      </c>
      <c r="BB637" s="5">
        <v>8.5293910301001991E-3</v>
      </c>
      <c r="BC637" s="8">
        <f>(Table1[[#This Row],[corals.sd.ssp245.2100]]/Table1[[#This Row],[corals.mn.ssp245.2100]])^-1</f>
        <v>50.812036060923951</v>
      </c>
      <c r="BD637" s="8">
        <f>Table1[[#This Row],[corals.weights.ssp245.2100]]*Table1[[#This Row],[corals.mn.ssp245.2100]]</f>
        <v>22.021719186983422</v>
      </c>
      <c r="BE637" s="5"/>
      <c r="BF637" s="5"/>
      <c r="BG637" s="6"/>
      <c r="BH637" s="6"/>
      <c r="BI637" s="7">
        <f t="shared" si="57"/>
        <v>0.43339572459917258</v>
      </c>
      <c r="BK637" s="5"/>
      <c r="BL637" s="6"/>
      <c r="BM637" s="6"/>
      <c r="BN637" s="5">
        <v>0.40574179379184472</v>
      </c>
      <c r="BO637" s="5">
        <v>5.0737097739702378E-3</v>
      </c>
      <c r="BP637" s="6">
        <f>(Table1[[#This Row],[corals.sd.ssp370.2050]]/Table1[[#This Row],[corals.mn.ssp370.2050]])^-1</f>
        <v>79.969452701735236</v>
      </c>
      <c r="BQ637" s="6">
        <f>Table1[[#This Row],[corals.weights.ssp370.2050]]*Table1[[#This Row],[corals.mn.ssp370.2050]]</f>
        <v>32.446949187754136</v>
      </c>
      <c r="BR637" s="5"/>
      <c r="BS637" s="5"/>
      <c r="BT637" s="6"/>
      <c r="BU637" s="6"/>
      <c r="BV637" s="7">
        <f t="shared" si="58"/>
        <v>0.40574179379184472</v>
      </c>
      <c r="BX637" s="5"/>
      <c r="BY637" s="8"/>
      <c r="BZ637" s="8"/>
      <c r="CA637" s="5">
        <v>0.39995097750158592</v>
      </c>
      <c r="CB637" s="5">
        <v>5.162321314577222E-3</v>
      </c>
      <c r="CC637" s="8">
        <f>(Table1[[#This Row],[corals.sd.ssp370.2100]]/Table1[[#This Row],[corals.mn.ssp370.2100]])^-1</f>
        <v>77.475025890429421</v>
      </c>
      <c r="CD637" s="8">
        <f>Table1[[#This Row],[corals.weights.ssp370.2100]]*Table1[[#This Row],[corals.mn.ssp370.2100]]</f>
        <v>30.986212336837923</v>
      </c>
      <c r="CE637" s="5"/>
      <c r="CF637" s="5"/>
      <c r="CG637" s="12"/>
      <c r="CH637" s="17"/>
      <c r="CI637" s="9">
        <f t="shared" si="59"/>
        <v>0.39995097750158592</v>
      </c>
      <c r="CJ637" s="5"/>
      <c r="CL637" s="5"/>
      <c r="CM637" s="5"/>
      <c r="CP637" s="5"/>
      <c r="CT637" s="5"/>
    </row>
    <row r="638" spans="1:98" x14ac:dyDescent="0.25">
      <c r="A638" s="5" t="s">
        <v>681</v>
      </c>
      <c r="B638" s="5">
        <v>45.83934</v>
      </c>
      <c r="C638" s="5">
        <v>-15.571102</v>
      </c>
      <c r="D638" s="5">
        <v>190000</v>
      </c>
      <c r="E638" s="5">
        <v>1</v>
      </c>
      <c r="F638" s="5">
        <v>450000</v>
      </c>
      <c r="G638" s="5">
        <v>1</v>
      </c>
      <c r="I638" s="5">
        <v>0</v>
      </c>
      <c r="J638" s="5">
        <v>0.32910913263502262</v>
      </c>
      <c r="K638" s="5">
        <v>2.1981436800098321E-2</v>
      </c>
      <c r="L638" s="6">
        <f>IF(Table1[[#This Row],[seagrass.mn.ssp126.2050]]="","",(Table1[[#This Row],[seagrass.sd.ssp126.2050]]/Table1[[#This Row],[seagrass.mn.ssp126.2050]])^-1)</f>
        <v>14.972139247674226</v>
      </c>
      <c r="M638" s="6">
        <f>IF(Table1[[#This Row],[seagrass.weights.ssp126.2050]]="","",Table1[[#This Row],[seagrass.weights.ssp126.2050]]*Table1[[#This Row],[seagrass.mn.ssp126.2050]])</f>
        <v>4.9274677614928448</v>
      </c>
      <c r="N638" s="5">
        <v>0.26629430305387708</v>
      </c>
      <c r="O638" s="5">
        <v>3.6831998803762513E-2</v>
      </c>
      <c r="P638" s="6">
        <f>IF(Table1[[#This Row],[corals.mn.ssp126.2050]]="","",(Table1[[#This Row],[corals.sd.ssp126.2050]]/Table1[[#This Row],[corals.mn.ssp126.2050]])^-1)</f>
        <v>7.2299715384079084</v>
      </c>
      <c r="Q638" s="6">
        <f>IF(Table1[[#This Row],[coral.weights.ssp126.2050]]="","",Table1[[#This Row],[coral.weights.ssp126.2050]]*Table1[[#This Row],[corals.mn.ssp126.2050]])</f>
        <v>1.9253002319197015</v>
      </c>
      <c r="T638" s="6" t="str">
        <f>IF(Table1[[#This Row],[mangrove.mn.ssp126.2050]]="","",(Table1[[#This Row],[mangrove.sd.ssp126.2050]]/Table1[[#This Row],[mangrove.mn.ssp126.2050]])^-1)</f>
        <v/>
      </c>
      <c r="U638" s="6" t="str">
        <f>IF(Table1[[#This Row],[mangrove.weights.ssp126.2050]]="","",Table1[[#This Row],[mangrove.weights.ssp126.2050]]*Table1[[#This Row],[mangrove.mn.ssp126.2050]])</f>
        <v/>
      </c>
      <c r="V638" s="7">
        <f t="shared" si="54"/>
        <v>0.30865389599390475</v>
      </c>
      <c r="W638" s="5">
        <v>0.335837404693278</v>
      </c>
      <c r="X638" s="5">
        <v>2.8328296673278859E-2</v>
      </c>
      <c r="Y638" s="6">
        <f>IF(Table1[[#This Row],[seagrass.mn.ssp126.2100]]="", "", (Table1[[#This Row],[seagrass.sd.ssp126.2100]]/Table1[[#This Row],[seagrass.mn.ssp126.2100]])^-1)</f>
        <v>11.855192303533812</v>
      </c>
      <c r="Z638" s="6">
        <f>IF(Table1[[#This Row],[seagrass.weights.ssp126.2100]]="","", Table1[[#This Row],[seagrass.weights.ssp126.2100]]*Table1[[#This Row],[seagrass.mn.ssp126.2100]])</f>
        <v>3.9814170153585193</v>
      </c>
      <c r="AA638" s="5">
        <v>0.27327213260705818</v>
      </c>
      <c r="AB638" s="5">
        <v>4.6700139993798941E-2</v>
      </c>
      <c r="AC638" s="6">
        <f>IF(Table1[[#This Row],[corals.mn.ssp126.2100]]="","",(Table1[[#This Row],[corals.sd.ssp126.2100]]/Table1[[#This Row],[corals.mn.ssp126.2100]])^-1)</f>
        <v>5.8516341202262883</v>
      </c>
      <c r="AD638" s="6">
        <f>IF( Table1[[#This Row],[Coral.weights.ssp126.2100]]="","", Table1[[#This Row],[Coral.weights.ssp126.2100]]*Table1[[#This Row],[corals.mn.ssp126.2100]])</f>
        <v>1.5990885352704645</v>
      </c>
      <c r="AG638" s="8" t="str">
        <f>IF(Table1[[#This Row],[mangrove.mn.ssp126.2100]]="","",(Table1[[#This Row],[mangrove.sd.ssp126.2100]]/Table1[[#This Row],[mangrove.mn.ssp126.2100]])^-1)</f>
        <v/>
      </c>
      <c r="AH638" s="6" t="str">
        <f>IF(Table1[[#This Row],[mangrove.weights.ssp126.2100]]="","",Table1[[#This Row],[mangrove.weights.ssp126.2100]]*Table1[[#This Row],[mangrove.mn.ssp126.2100]])</f>
        <v/>
      </c>
      <c r="AI638" s="7">
        <f t="shared" si="55"/>
        <v>0.31516125007814622</v>
      </c>
      <c r="AJ638" s="5">
        <v>0.2880104046604483</v>
      </c>
      <c r="AK638" s="5">
        <v>5.582689971945603E-3</v>
      </c>
      <c r="AL638" s="6">
        <f>IF(Table1[[#This Row],[seagrass.mn.ssp245.2050]]="","",(Table1[[#This Row],[seagrass.sd.ssp245.2050]]/Table1[[#This Row],[seagrass.mn.ssp245.2050]])^-1)</f>
        <v>51.589897720950255</v>
      </c>
      <c r="AM638" s="6">
        <f>IF(Table1[[#This Row],[seagrass.weights.ssp245.2050]]="","",Table1[[#This Row],[seagrass.weights.ssp245.2050]]*Table1[[#This Row],[seagrass.mn.ssp245.2050]])</f>
        <v>14.858427319002022</v>
      </c>
      <c r="AN638" s="5">
        <v>0.22909920648087409</v>
      </c>
      <c r="AO638" s="5">
        <v>5.47513017265741E-3</v>
      </c>
      <c r="AP638" s="6">
        <f>(Table1[[#This Row],[corals.sd.ssp245.2050]]/Table1[[#This Row],[corals.mn.ssp245.2050]])^-1</f>
        <v>41.84360905700229</v>
      </c>
      <c r="AQ638" s="6">
        <f>Table1[[#This Row],[coral.weights.ssp245.2050]]*Table1[[#This Row],[corals.mn.ssp245.2050]]</f>
        <v>9.5863376312551409</v>
      </c>
      <c r="AS638" s="5"/>
      <c r="AT638" s="8"/>
      <c r="AU638" s="8"/>
      <c r="AV638" s="7">
        <f t="shared" si="56"/>
        <v>0.26162739463853008</v>
      </c>
      <c r="AW638" s="5">
        <v>0.29066424101901872</v>
      </c>
      <c r="AX638" s="5">
        <v>1.8295986013364921E-3</v>
      </c>
      <c r="AY638" s="6">
        <f>(Table1[[#This Row],[seagrass.sd.ssp245.2100]]/Table1[[#This Row],[seagrass.mn.ssp245.2100]])^-1</f>
        <v>158.86776520636451</v>
      </c>
      <c r="AZ638" s="6">
        <f>Table1[[#This Row],[seagrass.weights.ssp245.2100]]*Table1[[#This Row],[seagrass.mn.ssp245.2100]]</f>
        <v>46.177178396095613</v>
      </c>
      <c r="BA638" s="5">
        <v>0.22909920648087409</v>
      </c>
      <c r="BB638" s="5">
        <v>5.47513017265741E-3</v>
      </c>
      <c r="BC638" s="8">
        <f>(Table1[[#This Row],[corals.sd.ssp245.2100]]/Table1[[#This Row],[corals.mn.ssp245.2100]])^-1</f>
        <v>41.84360905700229</v>
      </c>
      <c r="BD638" s="8">
        <f>Table1[[#This Row],[corals.weights.ssp245.2100]]*Table1[[#This Row],[corals.mn.ssp245.2100]]</f>
        <v>9.5863376312551409</v>
      </c>
      <c r="BE638" s="5"/>
      <c r="BF638" s="5"/>
      <c r="BG638" s="6"/>
      <c r="BH638" s="6"/>
      <c r="BI638" s="7">
        <f t="shared" si="57"/>
        <v>0.27782937679545616</v>
      </c>
      <c r="BJ638" s="5">
        <v>0.26988042542761909</v>
      </c>
      <c r="BK638" s="5">
        <v>4.2037909445477827E-3</v>
      </c>
      <c r="BL638" s="6">
        <f>(Table1[[#This Row],[seagrass.sd.ssp370.2050]]/Table1[[#This Row],[seagrass.mn.ssp370.2050]])^-1</f>
        <v>64.199297488293894</v>
      </c>
      <c r="BM638" s="6">
        <f>Table1[[#This Row],[seagrass.mn.ssp370.2050]]*Table1[[#This Row],[seagrass.weights.ssp370.2050]]</f>
        <v>17.326133718295033</v>
      </c>
      <c r="BN638" s="5">
        <v>0.22319301793068269</v>
      </c>
      <c r="BO638" s="5">
        <v>2.877481776955914E-3</v>
      </c>
      <c r="BP638" s="6">
        <f>(Table1[[#This Row],[corals.sd.ssp370.2050]]/Table1[[#This Row],[corals.mn.ssp370.2050]])^-1</f>
        <v>77.565397535479249</v>
      </c>
      <c r="BQ638" s="6">
        <f>Table1[[#This Row],[corals.weights.ssp370.2050]]*Table1[[#This Row],[corals.mn.ssp370.2050]]</f>
        <v>17.312055162936751</v>
      </c>
      <c r="BR638" s="5"/>
      <c r="BS638" s="5"/>
      <c r="BT638" s="6"/>
      <c r="BU638" s="6"/>
      <c r="BV638" s="7">
        <f t="shared" si="58"/>
        <v>0.24433579090635477</v>
      </c>
      <c r="BW638" s="5">
        <v>0.26537354449612732</v>
      </c>
      <c r="BX638" s="5">
        <v>2.1699011927686748E-3</v>
      </c>
      <c r="BY638" s="8">
        <f>(Table1[[#This Row],[seagrass.sd.ssp370.2100]]/Table1[[#This Row],[seagrass.mn.ssp370.2100]])^-1</f>
        <v>122.29752459720308</v>
      </c>
      <c r="BZ638" s="8">
        <f>Table1[[#This Row],[seagrass.imp.ssp370.2100]]*Table1[[#This Row],[seagrass.mn.ssp370.2100]]</f>
        <v>32.454527585462095</v>
      </c>
      <c r="CA638" s="5">
        <v>0.21686124519425559</v>
      </c>
      <c r="CB638" s="5">
        <v>6.0769971007635136E-3</v>
      </c>
      <c r="CC638" s="8">
        <f>(Table1[[#This Row],[corals.sd.ssp370.2100]]/Table1[[#This Row],[corals.mn.ssp370.2100]])^-1</f>
        <v>35.685592999050328</v>
      </c>
      <c r="CD638" s="8">
        <f>Table1[[#This Row],[corals.weights.ssp370.2100]]*Table1[[#This Row],[corals.mn.ssp370.2100]]</f>
        <v>7.7388221332694638</v>
      </c>
      <c r="CE638" s="5"/>
      <c r="CF638" s="5"/>
      <c r="CG638" s="12"/>
      <c r="CH638" s="17"/>
      <c r="CI638" s="9">
        <f t="shared" si="59"/>
        <v>0.25441547381949342</v>
      </c>
      <c r="CJ638" s="5"/>
      <c r="CL638" s="5"/>
      <c r="CM638" s="5"/>
      <c r="CP638" s="5"/>
      <c r="CT638" s="5"/>
    </row>
    <row r="639" spans="1:98" x14ac:dyDescent="0.25">
      <c r="A639" s="5" t="s">
        <v>682</v>
      </c>
      <c r="B639" s="5">
        <v>46.08934</v>
      </c>
      <c r="C639" s="5">
        <v>-15.571102</v>
      </c>
      <c r="D639" s="5">
        <v>1270000</v>
      </c>
      <c r="E639" s="5">
        <v>1</v>
      </c>
      <c r="G639" s="5">
        <v>0</v>
      </c>
      <c r="I639" s="5">
        <v>0</v>
      </c>
      <c r="L639" s="6" t="str">
        <f>IF(Table1[[#This Row],[seagrass.mn.ssp126.2050]]="","",(Table1[[#This Row],[seagrass.sd.ssp126.2050]]/Table1[[#This Row],[seagrass.mn.ssp126.2050]])^-1)</f>
        <v/>
      </c>
      <c r="M639" s="6" t="str">
        <f>IF(Table1[[#This Row],[seagrass.weights.ssp126.2050]]="","",Table1[[#This Row],[seagrass.weights.ssp126.2050]]*Table1[[#This Row],[seagrass.mn.ssp126.2050]])</f>
        <v/>
      </c>
      <c r="N639" s="5">
        <v>0.34382224487083779</v>
      </c>
      <c r="O639" s="5">
        <v>2.0616056382386401E-2</v>
      </c>
      <c r="P639" s="6">
        <f>IF(Table1[[#This Row],[corals.mn.ssp126.2050]]="","",(Table1[[#This Row],[corals.sd.ssp126.2050]]/Table1[[#This Row],[corals.mn.ssp126.2050]])^-1)</f>
        <v>16.67740126887637</v>
      </c>
      <c r="Q639" s="6">
        <f>IF(Table1[[#This Row],[coral.weights.ssp126.2050]]="","",Table1[[#This Row],[coral.weights.ssp126.2050]]*Table1[[#This Row],[corals.mn.ssp126.2050]])</f>
        <v>5.734061542876832</v>
      </c>
      <c r="T639" s="6" t="str">
        <f>IF(Table1[[#This Row],[mangrove.mn.ssp126.2050]]="","",(Table1[[#This Row],[mangrove.sd.ssp126.2050]]/Table1[[#This Row],[mangrove.mn.ssp126.2050]])^-1)</f>
        <v/>
      </c>
      <c r="U639" s="6" t="str">
        <f>IF(Table1[[#This Row],[mangrove.weights.ssp126.2050]]="","",Table1[[#This Row],[mangrove.weights.ssp126.2050]]*Table1[[#This Row],[mangrove.mn.ssp126.2050]])</f>
        <v/>
      </c>
      <c r="V639" s="7">
        <f t="shared" si="54"/>
        <v>0.34382224487083779</v>
      </c>
      <c r="Y639" s="6" t="str">
        <f>IF(Table1[[#This Row],[seagrass.mn.ssp126.2100]]="", "", (Table1[[#This Row],[seagrass.sd.ssp126.2100]]/Table1[[#This Row],[seagrass.mn.ssp126.2100]])^-1)</f>
        <v/>
      </c>
      <c r="Z639" s="6" t="str">
        <f>IF(Table1[[#This Row],[seagrass.weights.ssp126.2100]]="","", Table1[[#This Row],[seagrass.weights.ssp126.2100]]*Table1[[#This Row],[seagrass.mn.ssp126.2100]])</f>
        <v/>
      </c>
      <c r="AA639" s="5">
        <v>0.34353283653874711</v>
      </c>
      <c r="AB639" s="5">
        <v>2.5809847096911479E-2</v>
      </c>
      <c r="AC639" s="6">
        <f>IF(Table1[[#This Row],[corals.mn.ssp126.2100]]="","",(Table1[[#This Row],[corals.sd.ssp126.2100]]/Table1[[#This Row],[corals.mn.ssp126.2100]])^-1)</f>
        <v>13.310146133328152</v>
      </c>
      <c r="AD639" s="6">
        <f>IF( Table1[[#This Row],[Coral.weights.ssp126.2100]]="","", Table1[[#This Row],[Coral.weights.ssp126.2100]]*Table1[[#This Row],[corals.mn.ssp126.2100]])</f>
        <v>4.5724722559274564</v>
      </c>
      <c r="AG639" s="8" t="str">
        <f>IF(Table1[[#This Row],[mangrove.mn.ssp126.2100]]="","",(Table1[[#This Row],[mangrove.sd.ssp126.2100]]/Table1[[#This Row],[mangrove.mn.ssp126.2100]])^-1)</f>
        <v/>
      </c>
      <c r="AH639" s="6" t="str">
        <f>IF(Table1[[#This Row],[mangrove.weights.ssp126.2100]]="","",Table1[[#This Row],[mangrove.weights.ssp126.2100]]*Table1[[#This Row],[mangrove.mn.ssp126.2100]])</f>
        <v/>
      </c>
      <c r="AI639" s="7">
        <f t="shared" si="55"/>
        <v>0.34353283653874706</v>
      </c>
      <c r="AL639" s="6" t="str">
        <f>IF(Table1[[#This Row],[seagrass.mn.ssp245.2050]]="","",(Table1[[#This Row],[seagrass.sd.ssp245.2050]]/Table1[[#This Row],[seagrass.mn.ssp245.2050]])^-1)</f>
        <v/>
      </c>
      <c r="AM639" s="6" t="str">
        <f>IF(Table1[[#This Row],[seagrass.weights.ssp245.2050]]="","",Table1[[#This Row],[seagrass.weights.ssp245.2050]]*Table1[[#This Row],[seagrass.mn.ssp245.2050]])</f>
        <v/>
      </c>
      <c r="AN639" s="5">
        <v>0.30291175222404731</v>
      </c>
      <c r="AO639" s="5">
        <v>1.6089836178803251E-3</v>
      </c>
      <c r="AP639" s="6">
        <f>(Table1[[#This Row],[corals.sd.ssp245.2050]]/Table1[[#This Row],[corals.mn.ssp245.2050]])^-1</f>
        <v>188.26279451067577</v>
      </c>
      <c r="AQ639" s="6">
        <f>Table1[[#This Row],[coral.weights.ssp245.2050]]*Table1[[#This Row],[corals.mn.ssp245.2050]]</f>
        <v>57.027012963824554</v>
      </c>
      <c r="AS639" s="5"/>
      <c r="AT639" s="8"/>
      <c r="AU639" s="8"/>
      <c r="AV639" s="7">
        <f t="shared" si="56"/>
        <v>0.30291175222404731</v>
      </c>
      <c r="AX639" s="5"/>
      <c r="AY639" s="6"/>
      <c r="AZ639" s="6"/>
      <c r="BA639" s="5">
        <v>0.29829613986682679</v>
      </c>
      <c r="BB639" s="5">
        <v>1.655208203255764E-3</v>
      </c>
      <c r="BC639" s="8">
        <f>(Table1[[#This Row],[corals.sd.ssp245.2100]]/Table1[[#This Row],[corals.mn.ssp245.2100]])^-1</f>
        <v>180.21668771341501</v>
      </c>
      <c r="BD639" s="8">
        <f>Table1[[#This Row],[corals.weights.ssp245.2100]]*Table1[[#This Row],[corals.mn.ssp245.2100]]</f>
        <v>53.757942284497091</v>
      </c>
      <c r="BE639" s="5"/>
      <c r="BF639" s="5"/>
      <c r="BG639" s="6"/>
      <c r="BH639" s="6"/>
      <c r="BI639" s="7">
        <f t="shared" si="57"/>
        <v>0.29829613986682679</v>
      </c>
      <c r="BK639" s="5"/>
      <c r="BL639" s="6"/>
      <c r="BM639" s="6"/>
      <c r="BN639" s="5">
        <v>0.29944987995952749</v>
      </c>
      <c r="BO639" s="5">
        <v>3.286843089806717E-3</v>
      </c>
      <c r="BP639" s="6">
        <f>(Table1[[#This Row],[corals.sd.ssp370.2050]]/Table1[[#This Row],[corals.mn.ssp370.2050]])^-1</f>
        <v>91.105620736259922</v>
      </c>
      <c r="BQ639" s="6">
        <f>Table1[[#This Row],[corals.weights.ssp370.2050]]*Table1[[#This Row],[corals.mn.ssp370.2050]]</f>
        <v>27.281567193111272</v>
      </c>
      <c r="BR639" s="5"/>
      <c r="BS639" s="5"/>
      <c r="BT639" s="6"/>
      <c r="BU639" s="6"/>
      <c r="BV639" s="7">
        <f t="shared" si="58"/>
        <v>0.29944987995952749</v>
      </c>
      <c r="BX639" s="5"/>
      <c r="BY639" s="8"/>
      <c r="BZ639" s="8"/>
      <c r="CA639" s="5">
        <v>0.2898692562150651</v>
      </c>
      <c r="CB639" s="5">
        <v>3.4919803109000839E-3</v>
      </c>
      <c r="CC639" s="8">
        <f>(Table1[[#This Row],[corals.sd.ssp370.2100]]/Table1[[#This Row],[corals.mn.ssp370.2100]])^-1</f>
        <v>83.00999158278448</v>
      </c>
      <c r="CD639" s="8">
        <f>Table1[[#This Row],[corals.weights.ssp370.2100]]*Table1[[#This Row],[corals.mn.ssp370.2100]]</f>
        <v>24.062044518520551</v>
      </c>
      <c r="CE639" s="5"/>
      <c r="CF639" s="5"/>
      <c r="CG639" s="12"/>
      <c r="CH639" s="17"/>
      <c r="CI639" s="9">
        <f t="shared" si="59"/>
        <v>0.2898692562150651</v>
      </c>
      <c r="CJ639" s="5"/>
      <c r="CL639" s="5"/>
      <c r="CM639" s="5"/>
      <c r="CP639" s="5"/>
      <c r="CT639" s="5"/>
    </row>
    <row r="640" spans="1:98" x14ac:dyDescent="0.25">
      <c r="A640" s="5" t="s">
        <v>683</v>
      </c>
      <c r="B640" s="5">
        <v>46.33934</v>
      </c>
      <c r="C640" s="5">
        <v>-15.571102</v>
      </c>
      <c r="E640" s="5">
        <v>0</v>
      </c>
      <c r="G640" s="5">
        <v>0</v>
      </c>
      <c r="H640" s="5">
        <v>5560000</v>
      </c>
      <c r="I640" s="5">
        <v>1</v>
      </c>
      <c r="L640" s="6" t="str">
        <f>IF(Table1[[#This Row],[seagrass.mn.ssp126.2050]]="","",(Table1[[#This Row],[seagrass.sd.ssp126.2050]]/Table1[[#This Row],[seagrass.mn.ssp126.2050]])^-1)</f>
        <v/>
      </c>
      <c r="M640" s="6" t="str">
        <f>IF(Table1[[#This Row],[seagrass.weights.ssp126.2050]]="","",Table1[[#This Row],[seagrass.weights.ssp126.2050]]*Table1[[#This Row],[seagrass.mn.ssp126.2050]])</f>
        <v/>
      </c>
      <c r="P640" s="6" t="str">
        <f>IF(Table1[[#This Row],[corals.mn.ssp126.2050]]="","",(Table1[[#This Row],[corals.sd.ssp126.2050]]/Table1[[#This Row],[corals.mn.ssp126.2050]])^-1)</f>
        <v/>
      </c>
      <c r="Q640" s="6" t="str">
        <f>IF(Table1[[#This Row],[coral.weights.ssp126.2050]]="","",Table1[[#This Row],[coral.weights.ssp126.2050]]*Table1[[#This Row],[corals.mn.ssp126.2050]])</f>
        <v/>
      </c>
      <c r="R640" s="5">
        <v>0.52896222649121449</v>
      </c>
      <c r="S640" s="5">
        <v>0.1213061638755608</v>
      </c>
      <c r="T640" s="6">
        <f>IF(Table1[[#This Row],[mangrove.mn.ssp126.2050]]="","",(Table1[[#This Row],[mangrove.sd.ssp126.2050]]/Table1[[#This Row],[mangrove.mn.ssp126.2050]])^-1)</f>
        <v>4.3605552231775997</v>
      </c>
      <c r="U640" s="6">
        <f>IF(Table1[[#This Row],[mangrove.weights.ssp126.2050]]="","",Table1[[#This Row],[mangrove.weights.ssp126.2050]]*Table1[[#This Row],[mangrove.mn.ssp126.2050]])</f>
        <v>2.3065689995899179</v>
      </c>
      <c r="V640" s="7">
        <f t="shared" si="54"/>
        <v>0.52896222649121449</v>
      </c>
      <c r="Y640" s="6" t="str">
        <f>IF(Table1[[#This Row],[seagrass.mn.ssp126.2100]]="", "", (Table1[[#This Row],[seagrass.sd.ssp126.2100]]/Table1[[#This Row],[seagrass.mn.ssp126.2100]])^-1)</f>
        <v/>
      </c>
      <c r="Z640" s="6" t="str">
        <f>IF(Table1[[#This Row],[seagrass.weights.ssp126.2100]]="","", Table1[[#This Row],[seagrass.weights.ssp126.2100]]*Table1[[#This Row],[seagrass.mn.ssp126.2100]])</f>
        <v/>
      </c>
      <c r="AC640" s="6" t="str">
        <f>IF(Table1[[#This Row],[corals.mn.ssp126.2100]]="","",(Table1[[#This Row],[corals.sd.ssp126.2100]]/Table1[[#This Row],[corals.mn.ssp126.2100]])^-1)</f>
        <v/>
      </c>
      <c r="AD640" s="6" t="str">
        <f>IF( Table1[[#This Row],[Coral.weights.ssp126.2100]]="","", Table1[[#This Row],[Coral.weights.ssp126.2100]]*Table1[[#This Row],[corals.mn.ssp126.2100]])</f>
        <v/>
      </c>
      <c r="AE640" s="5">
        <v>0.51678872104099527</v>
      </c>
      <c r="AF640" s="5">
        <v>0.12626756926604141</v>
      </c>
      <c r="AG640" s="8">
        <f>IF(Table1[[#This Row],[mangrove.mn.ssp126.2100]]="","",(Table1[[#This Row],[mangrove.sd.ssp126.2100]]/Table1[[#This Row],[mangrove.mn.ssp126.2100]])^-1)</f>
        <v>4.0928064430553759</v>
      </c>
      <c r="AH640" s="6">
        <f>IF(Table1[[#This Row],[mangrove.weights.ssp126.2100]]="","",Table1[[#This Row],[mangrove.weights.ssp126.2100]]*Table1[[#This Row],[mangrove.mn.ssp126.2100]])</f>
        <v>2.1151162071749328</v>
      </c>
      <c r="AI640" s="7">
        <f t="shared" si="55"/>
        <v>0.51678872104099527</v>
      </c>
      <c r="AL640" s="6" t="str">
        <f>IF(Table1[[#This Row],[seagrass.mn.ssp245.2050]]="","",(Table1[[#This Row],[seagrass.sd.ssp245.2050]]/Table1[[#This Row],[seagrass.mn.ssp245.2050]])^-1)</f>
        <v/>
      </c>
      <c r="AM640" s="6" t="str">
        <f>IF(Table1[[#This Row],[seagrass.weights.ssp245.2050]]="","",Table1[[#This Row],[seagrass.weights.ssp245.2050]]*Table1[[#This Row],[seagrass.mn.ssp245.2050]])</f>
        <v/>
      </c>
      <c r="AR640" s="5">
        <v>0.53341122119162743</v>
      </c>
      <c r="AS640" s="5">
        <v>0.120900697123474</v>
      </c>
      <c r="AT640" s="8">
        <f>(Table1[[#This Row],[mangrove.sd.ssp245.2050]]/Table1[[#This Row],[mangrove.mn.ssp245.2050]])^-1</f>
        <v>4.4119780438227156</v>
      </c>
      <c r="AU640" s="8">
        <f>Table1[[#This Row],[mangrove.mn.ssp245.2050]]*Table1[[#This Row],[mangrove.weights.ssp245.2050]]</f>
        <v>2.3533985962261221</v>
      </c>
      <c r="AV640" s="7">
        <f t="shared" si="56"/>
        <v>0.53341122119162743</v>
      </c>
      <c r="AX640" s="5"/>
      <c r="AY640" s="6"/>
      <c r="AZ640" s="6"/>
      <c r="BB640" s="5"/>
      <c r="BC640" s="8"/>
      <c r="BD640" s="8"/>
      <c r="BE640" s="5">
        <v>0.53503467358345591</v>
      </c>
      <c r="BF640" s="5">
        <v>0.1061893172938029</v>
      </c>
      <c r="BG640" s="6">
        <f>(Table1[[#This Row],[mangrove.sd.ssp245.2100]]/Table1[[#This Row],[mangrove.mn.ssp245.2100]])^-1</f>
        <v>5.0384981014910437</v>
      </c>
      <c r="BH640" s="6">
        <f>Table1[[#This Row],[mangrove.weights.ssp245.2100]]*Table1[[#This Row],[mangrove.mn.ssp245.2100]]</f>
        <v>2.6957711870821228</v>
      </c>
      <c r="BI640" s="7">
        <f t="shared" si="57"/>
        <v>0.53503467358345591</v>
      </c>
      <c r="BK640" s="5"/>
      <c r="BL640" s="6"/>
      <c r="BM640" s="6"/>
      <c r="BO640" s="5"/>
      <c r="BP640" s="6"/>
      <c r="BQ640" s="6"/>
      <c r="BR640" s="5">
        <v>0.54839844147467165</v>
      </c>
      <c r="BS640" s="5">
        <v>0.1054671500840228</v>
      </c>
      <c r="BT640" s="6">
        <f>(Table1[[#This Row],[mangrove.sd.ssp370.2050]]/Table1[[#This Row],[mangrove.mn.ssp370.2050]])^-1</f>
        <v>5.1997085446774429</v>
      </c>
      <c r="BU640" s="6">
        <f>Table1[[#This Row],[mangrove.weights.ssp370.2050]]*Table1[[#This Row],[mangrove.mn.ssp370.2050]]</f>
        <v>2.8515120620236427</v>
      </c>
      <c r="BV640" s="7">
        <f t="shared" si="58"/>
        <v>0.54839844147467165</v>
      </c>
      <c r="BX640" s="5"/>
      <c r="BY640" s="8"/>
      <c r="BZ640" s="8"/>
      <c r="CA640" s="5"/>
      <c r="CB640" s="5"/>
      <c r="CC640" s="8"/>
      <c r="CD640" s="8"/>
      <c r="CE640" s="5">
        <v>0.5456802269937997</v>
      </c>
      <c r="CF640" s="5">
        <v>0.10437575136956539</v>
      </c>
      <c r="CG640" s="12">
        <f>(Table1[[#This Row],[mangrove.sd.ssp370.2100]]/Table1[[#This Row],[mangrove.mn.ssp370.2100]])^-1</f>
        <v>5.2280363957496059</v>
      </c>
      <c r="CH640" s="17">
        <f>Table1[[#This Row],[mangrove.weights.ssp370.2100]]*Table1[[#This Row],[mangrove.mn.ssp370.2100]]</f>
        <v>2.8528360871644916</v>
      </c>
      <c r="CI640" s="9">
        <f t="shared" si="59"/>
        <v>0.5456802269937997</v>
      </c>
      <c r="CJ640" s="5"/>
      <c r="CL640" s="5"/>
      <c r="CM640" s="5"/>
      <c r="CP640" s="5"/>
      <c r="CT640" s="5"/>
    </row>
    <row r="641" spans="1:98" x14ac:dyDescent="0.25">
      <c r="A641" s="5" t="s">
        <v>684</v>
      </c>
      <c r="B641" s="5">
        <v>46.58934</v>
      </c>
      <c r="C641" s="5">
        <v>-15.571102</v>
      </c>
      <c r="E641" s="5">
        <v>0</v>
      </c>
      <c r="G641" s="5">
        <v>0</v>
      </c>
      <c r="H641" s="5">
        <v>24640000</v>
      </c>
      <c r="I641" s="5">
        <v>1</v>
      </c>
      <c r="L641" s="6" t="str">
        <f>IF(Table1[[#This Row],[seagrass.mn.ssp126.2050]]="","",(Table1[[#This Row],[seagrass.sd.ssp126.2050]]/Table1[[#This Row],[seagrass.mn.ssp126.2050]])^-1)</f>
        <v/>
      </c>
      <c r="M641" s="6" t="str">
        <f>IF(Table1[[#This Row],[seagrass.weights.ssp126.2050]]="","",Table1[[#This Row],[seagrass.weights.ssp126.2050]]*Table1[[#This Row],[seagrass.mn.ssp126.2050]])</f>
        <v/>
      </c>
      <c r="P641" s="6" t="str">
        <f>IF(Table1[[#This Row],[corals.mn.ssp126.2050]]="","",(Table1[[#This Row],[corals.sd.ssp126.2050]]/Table1[[#This Row],[corals.mn.ssp126.2050]])^-1)</f>
        <v/>
      </c>
      <c r="Q641" s="6" t="str">
        <f>IF(Table1[[#This Row],[coral.weights.ssp126.2050]]="","",Table1[[#This Row],[coral.weights.ssp126.2050]]*Table1[[#This Row],[corals.mn.ssp126.2050]])</f>
        <v/>
      </c>
      <c r="R641" s="5">
        <v>0.58014960872719379</v>
      </c>
      <c r="S641" s="5">
        <v>0.18239622139975589</v>
      </c>
      <c r="T641" s="6">
        <f>IF(Table1[[#This Row],[mangrove.mn.ssp126.2050]]="","",(Table1[[#This Row],[mangrove.sd.ssp126.2050]]/Table1[[#This Row],[mangrove.mn.ssp126.2050]])^-1)</f>
        <v>3.1807106763230908</v>
      </c>
      <c r="U641" s="6">
        <f>IF(Table1[[#This Row],[mangrove.weights.ssp126.2050]]="","",Table1[[#This Row],[mangrove.weights.ssp126.2050]]*Table1[[#This Row],[mangrove.mn.ssp126.2050]])</f>
        <v>1.8452880543432491</v>
      </c>
      <c r="V641" s="7">
        <f t="shared" si="54"/>
        <v>0.58014960872719379</v>
      </c>
      <c r="Y641" s="6" t="str">
        <f>IF(Table1[[#This Row],[seagrass.mn.ssp126.2100]]="", "", (Table1[[#This Row],[seagrass.sd.ssp126.2100]]/Table1[[#This Row],[seagrass.mn.ssp126.2100]])^-1)</f>
        <v/>
      </c>
      <c r="Z641" s="6" t="str">
        <f>IF(Table1[[#This Row],[seagrass.weights.ssp126.2100]]="","", Table1[[#This Row],[seagrass.weights.ssp126.2100]]*Table1[[#This Row],[seagrass.mn.ssp126.2100]])</f>
        <v/>
      </c>
      <c r="AC641" s="6" t="str">
        <f>IF(Table1[[#This Row],[corals.mn.ssp126.2100]]="","",(Table1[[#This Row],[corals.sd.ssp126.2100]]/Table1[[#This Row],[corals.mn.ssp126.2100]])^-1)</f>
        <v/>
      </c>
      <c r="AD641" s="6" t="str">
        <f>IF( Table1[[#This Row],[Coral.weights.ssp126.2100]]="","", Table1[[#This Row],[Coral.weights.ssp126.2100]]*Table1[[#This Row],[corals.mn.ssp126.2100]])</f>
        <v/>
      </c>
      <c r="AE641" s="5">
        <v>0.51117958040744926</v>
      </c>
      <c r="AF641" s="5">
        <v>0.2213158151621164</v>
      </c>
      <c r="AG641" s="8">
        <f>IF(Table1[[#This Row],[mangrove.mn.ssp126.2100]]="","",(Table1[[#This Row],[mangrove.sd.ssp126.2100]]/Table1[[#This Row],[mangrove.mn.ssp126.2100]])^-1)</f>
        <v>2.309729108301656</v>
      </c>
      <c r="AH641" s="6">
        <f>IF(Table1[[#This Row],[mangrove.weights.ssp126.2100]]="","",Table1[[#This Row],[mangrove.weights.ssp126.2100]]*Table1[[#This Row],[mangrove.mn.ssp126.2100]])</f>
        <v>1.1806863564365124</v>
      </c>
      <c r="AI641" s="7">
        <f t="shared" si="55"/>
        <v>0.51117958040744926</v>
      </c>
      <c r="AL641" s="6" t="str">
        <f>IF(Table1[[#This Row],[seagrass.mn.ssp245.2050]]="","",(Table1[[#This Row],[seagrass.sd.ssp245.2050]]/Table1[[#This Row],[seagrass.mn.ssp245.2050]])^-1)</f>
        <v/>
      </c>
      <c r="AM641" s="6" t="str">
        <f>IF(Table1[[#This Row],[seagrass.weights.ssp245.2050]]="","",Table1[[#This Row],[seagrass.weights.ssp245.2050]]*Table1[[#This Row],[seagrass.mn.ssp245.2050]])</f>
        <v/>
      </c>
      <c r="AR641" s="5">
        <v>0.50360373127875668</v>
      </c>
      <c r="AS641" s="5">
        <v>0.22940943760485519</v>
      </c>
      <c r="AT641" s="8">
        <f>(Table1[[#This Row],[mangrove.sd.ssp245.2050]]/Table1[[#This Row],[mangrove.mn.ssp245.2050]])^-1</f>
        <v>2.195218019522744</v>
      </c>
      <c r="AU641" s="8">
        <f>Table1[[#This Row],[mangrove.mn.ssp245.2050]]*Table1[[#This Row],[mangrove.weights.ssp245.2050]]</f>
        <v>1.1055199856020164</v>
      </c>
      <c r="AV641" s="7">
        <f t="shared" si="56"/>
        <v>0.50360373127875668</v>
      </c>
      <c r="AX641" s="5"/>
      <c r="AY641" s="6"/>
      <c r="AZ641" s="6"/>
      <c r="BB641" s="5"/>
      <c r="BC641" s="8"/>
      <c r="BD641" s="8"/>
      <c r="BE641" s="5">
        <v>0.56072640226493264</v>
      </c>
      <c r="BF641" s="5">
        <v>0.18422251886461649</v>
      </c>
      <c r="BG641" s="6">
        <f>(Table1[[#This Row],[mangrove.sd.ssp245.2100]]/Table1[[#This Row],[mangrove.mn.ssp245.2100]])^-1</f>
        <v>3.0437451714413131</v>
      </c>
      <c r="BH641" s="6">
        <f>Table1[[#This Row],[mangrove.weights.ssp245.2100]]*Table1[[#This Row],[mangrove.mn.ssp245.2100]]</f>
        <v>1.7067082793935482</v>
      </c>
      <c r="BI641" s="7">
        <f t="shared" si="57"/>
        <v>0.56072640226493264</v>
      </c>
      <c r="BK641" s="5"/>
      <c r="BL641" s="6"/>
      <c r="BM641" s="6"/>
      <c r="BO641" s="5"/>
      <c r="BP641" s="6"/>
      <c r="BQ641" s="6"/>
      <c r="BR641" s="5">
        <v>0.52340104565060552</v>
      </c>
      <c r="BS641" s="5">
        <v>0.20018741388882649</v>
      </c>
      <c r="BT641" s="6">
        <f>(Table1[[#This Row],[mangrove.sd.ssp370.2050]]/Table1[[#This Row],[mangrove.mn.ssp370.2050]])^-1</f>
        <v>2.614555208457185</v>
      </c>
      <c r="BU641" s="6">
        <f>Table1[[#This Row],[mangrove.weights.ssp370.2050]]*Table1[[#This Row],[mangrove.mn.ssp370.2050]]</f>
        <v>1.3684609300177275</v>
      </c>
      <c r="BV641" s="7">
        <f t="shared" si="58"/>
        <v>0.52340104565060552</v>
      </c>
      <c r="BX641" s="5"/>
      <c r="BY641" s="8"/>
      <c r="BZ641" s="8"/>
      <c r="CA641" s="5"/>
      <c r="CB641" s="5"/>
      <c r="CC641" s="8"/>
      <c r="CD641" s="8"/>
      <c r="CE641" s="5">
        <v>0.51821036128336162</v>
      </c>
      <c r="CF641" s="5">
        <v>0.21268039377471121</v>
      </c>
      <c r="CG641" s="12">
        <f>(Table1[[#This Row],[mangrove.sd.ssp370.2100]]/Table1[[#This Row],[mangrove.mn.ssp370.2100]])^-1</f>
        <v>2.4365685622732727</v>
      </c>
      <c r="CH641" s="17">
        <f>Table1[[#This Row],[mangrove.weights.ssp370.2100]]*Table1[[#This Row],[mangrove.mn.ssp370.2100]]</f>
        <v>1.2626550749473135</v>
      </c>
      <c r="CI641" s="9">
        <f t="shared" si="59"/>
        <v>0.51821036128336162</v>
      </c>
      <c r="CJ641" s="5"/>
      <c r="CL641" s="5"/>
      <c r="CM641" s="5"/>
      <c r="CP641" s="5"/>
      <c r="CT641" s="5"/>
    </row>
    <row r="642" spans="1:98" x14ac:dyDescent="0.25">
      <c r="A642" s="5" t="s">
        <v>685</v>
      </c>
      <c r="B642" s="5">
        <v>46.83934</v>
      </c>
      <c r="C642" s="5">
        <v>-15.571102</v>
      </c>
      <c r="E642" s="5">
        <v>0</v>
      </c>
      <c r="G642" s="5">
        <v>0</v>
      </c>
      <c r="H642" s="5">
        <v>37750000</v>
      </c>
      <c r="I642" s="5">
        <v>1</v>
      </c>
      <c r="L642" s="6" t="str">
        <f>IF(Table1[[#This Row],[seagrass.mn.ssp126.2050]]="","",(Table1[[#This Row],[seagrass.sd.ssp126.2050]]/Table1[[#This Row],[seagrass.mn.ssp126.2050]])^-1)</f>
        <v/>
      </c>
      <c r="M642" s="6" t="str">
        <f>IF(Table1[[#This Row],[seagrass.weights.ssp126.2050]]="","",Table1[[#This Row],[seagrass.weights.ssp126.2050]]*Table1[[#This Row],[seagrass.mn.ssp126.2050]])</f>
        <v/>
      </c>
      <c r="P642" s="6" t="str">
        <f>IF(Table1[[#This Row],[corals.mn.ssp126.2050]]="","",(Table1[[#This Row],[corals.sd.ssp126.2050]]/Table1[[#This Row],[corals.mn.ssp126.2050]])^-1)</f>
        <v/>
      </c>
      <c r="Q642" s="6" t="str">
        <f>IF(Table1[[#This Row],[coral.weights.ssp126.2050]]="","",Table1[[#This Row],[coral.weights.ssp126.2050]]*Table1[[#This Row],[corals.mn.ssp126.2050]])</f>
        <v/>
      </c>
      <c r="R642" s="5">
        <v>0.52678352670671991</v>
      </c>
      <c r="S642" s="5">
        <v>0.2537456163246436</v>
      </c>
      <c r="T642" s="6">
        <f>IF(Table1[[#This Row],[mangrove.mn.ssp126.2050]]="","",(Table1[[#This Row],[mangrove.sd.ssp126.2050]]/Table1[[#This Row],[mangrove.mn.ssp126.2050]])^-1)</f>
        <v>2.0760300585163609</v>
      </c>
      <c r="U642" s="6">
        <f>IF(Table1[[#This Row],[mangrove.weights.ssp126.2050]]="","",Table1[[#This Row],[mangrove.weights.ssp126.2050]]*Table1[[#This Row],[mangrove.mn.ssp126.2050]])</f>
        <v>1.0936184357744068</v>
      </c>
      <c r="V642" s="7">
        <f t="shared" ref="V642:V705" si="60">SUM(U642,Q642,M642)/SUM(T642,P642,L642)</f>
        <v>0.52678352670671991</v>
      </c>
      <c r="Y642" s="6" t="str">
        <f>IF(Table1[[#This Row],[seagrass.mn.ssp126.2100]]="", "", (Table1[[#This Row],[seagrass.sd.ssp126.2100]]/Table1[[#This Row],[seagrass.mn.ssp126.2100]])^-1)</f>
        <v/>
      </c>
      <c r="Z642" s="6" t="str">
        <f>IF(Table1[[#This Row],[seagrass.weights.ssp126.2100]]="","", Table1[[#This Row],[seagrass.weights.ssp126.2100]]*Table1[[#This Row],[seagrass.mn.ssp126.2100]])</f>
        <v/>
      </c>
      <c r="AC642" s="6" t="str">
        <f>IF(Table1[[#This Row],[corals.mn.ssp126.2100]]="","",(Table1[[#This Row],[corals.sd.ssp126.2100]]/Table1[[#This Row],[corals.mn.ssp126.2100]])^-1)</f>
        <v/>
      </c>
      <c r="AD642" s="6" t="str">
        <f>IF( Table1[[#This Row],[Coral.weights.ssp126.2100]]="","", Table1[[#This Row],[Coral.weights.ssp126.2100]]*Table1[[#This Row],[corals.mn.ssp126.2100]])</f>
        <v/>
      </c>
      <c r="AE642" s="5">
        <v>0.49324628301653239</v>
      </c>
      <c r="AF642" s="5">
        <v>0.22282166358901381</v>
      </c>
      <c r="AG642" s="8">
        <f>IF(Table1[[#This Row],[mangrove.mn.ssp126.2100]]="","",(Table1[[#This Row],[mangrove.sd.ssp126.2100]]/Table1[[#This Row],[mangrove.mn.ssp126.2100]])^-1)</f>
        <v>2.2136370183749574</v>
      </c>
      <c r="AH642" s="6">
        <f>IF(Table1[[#This Row],[mangrove.weights.ssp126.2100]]="","",Table1[[#This Row],[mangrove.weights.ssp126.2100]]*Table1[[#This Row],[mangrove.mn.ssp126.2100]])</f>
        <v>1.0918682312612471</v>
      </c>
      <c r="AI642" s="7">
        <f t="shared" ref="AI642:AI705" si="61">SUM(AH642,AD642,Z642)/SUM(Y642,AC642,AG642)</f>
        <v>0.49324628301653239</v>
      </c>
      <c r="AL642" s="6" t="str">
        <f>IF(Table1[[#This Row],[seagrass.mn.ssp245.2050]]="","",(Table1[[#This Row],[seagrass.sd.ssp245.2050]]/Table1[[#This Row],[seagrass.mn.ssp245.2050]])^-1)</f>
        <v/>
      </c>
      <c r="AM642" s="6" t="str">
        <f>IF(Table1[[#This Row],[seagrass.weights.ssp245.2050]]="","",Table1[[#This Row],[seagrass.weights.ssp245.2050]]*Table1[[#This Row],[seagrass.mn.ssp245.2050]])</f>
        <v/>
      </c>
      <c r="AR642" s="5">
        <v>0.40971162491364371</v>
      </c>
      <c r="AS642" s="5">
        <v>0.22693412295277279</v>
      </c>
      <c r="AT642" s="8">
        <f>(Table1[[#This Row],[mangrove.sd.ssp245.2050]]/Table1[[#This Row],[mangrove.mn.ssp245.2050]])^-1</f>
        <v>1.8054209723185115</v>
      </c>
      <c r="AU642" s="8">
        <f>Table1[[#This Row],[mangrove.mn.ssp245.2050]]*Table1[[#This Row],[mangrove.weights.ssp245.2050]]</f>
        <v>0.73970196022178791</v>
      </c>
      <c r="AV642" s="7">
        <f t="shared" si="56"/>
        <v>0.40971162491364371</v>
      </c>
      <c r="AX642" s="5"/>
      <c r="AY642" s="6"/>
      <c r="AZ642" s="6"/>
      <c r="BB642" s="5"/>
      <c r="BC642" s="8"/>
      <c r="BD642" s="8"/>
      <c r="BE642" s="5">
        <v>0.48081425844844722</v>
      </c>
      <c r="BF642" s="5">
        <v>0.19732124129289999</v>
      </c>
      <c r="BG642" s="6">
        <f>(Table1[[#This Row],[mangrove.sd.ssp245.2100]]/Table1[[#This Row],[mangrove.mn.ssp245.2100]])^-1</f>
        <v>2.4367080568621371</v>
      </c>
      <c r="BH642" s="6">
        <f>Table1[[#This Row],[mangrove.weights.ssp245.2100]]*Table1[[#This Row],[mangrove.mn.ssp245.2100]]</f>
        <v>1.1716039774155251</v>
      </c>
      <c r="BI642" s="7">
        <f t="shared" si="57"/>
        <v>0.48081425844844716</v>
      </c>
      <c r="BK642" s="5"/>
      <c r="BL642" s="6"/>
      <c r="BM642" s="6"/>
      <c r="BO642" s="5"/>
      <c r="BP642" s="6"/>
      <c r="BQ642" s="6"/>
      <c r="BR642" s="5">
        <v>0.42602998256322028</v>
      </c>
      <c r="BS642" s="5">
        <v>0.20558524640565909</v>
      </c>
      <c r="BT642" s="6">
        <f>(Table1[[#This Row],[mangrove.sd.ssp370.2050]]/Table1[[#This Row],[mangrove.mn.ssp370.2050]])^-1</f>
        <v>2.0722789694868546</v>
      </c>
      <c r="BU642" s="6">
        <f>Table1[[#This Row],[mangrove.weights.ssp370.2050]]*Table1[[#This Row],[mangrove.mn.ssp370.2050]]</f>
        <v>0.88285297323661271</v>
      </c>
      <c r="BV642" s="7">
        <f t="shared" si="58"/>
        <v>0.42602998256322028</v>
      </c>
      <c r="BX642" s="5"/>
      <c r="BY642" s="8"/>
      <c r="BZ642" s="8"/>
      <c r="CA642" s="5"/>
      <c r="CB642" s="5"/>
      <c r="CC642" s="8"/>
      <c r="CD642" s="8"/>
      <c r="CE642" s="5">
        <v>0.42190396651542628</v>
      </c>
      <c r="CF642" s="5">
        <v>0.20854547615942259</v>
      </c>
      <c r="CG642" s="12">
        <f>(Table1[[#This Row],[mangrove.sd.ssp370.2100]]/Table1[[#This Row],[mangrove.mn.ssp370.2100]])^-1</f>
        <v>2.0230789671644653</v>
      </c>
      <c r="CH642" s="17">
        <f>Table1[[#This Row],[mangrove.weights.ssp370.2100]]*Table1[[#This Row],[mangrove.mn.ssp370.2100]]</f>
        <v>0.85354504082061977</v>
      </c>
      <c r="CI642" s="9">
        <f t="shared" si="59"/>
        <v>0.42190396651542628</v>
      </c>
      <c r="CJ642" s="5"/>
      <c r="CL642" s="5"/>
      <c r="CM642" s="5"/>
      <c r="CP642" s="5"/>
      <c r="CT642" s="5"/>
    </row>
    <row r="643" spans="1:98" x14ac:dyDescent="0.25">
      <c r="A643" s="5" t="s">
        <v>686</v>
      </c>
      <c r="B643" s="5">
        <v>47.08934</v>
      </c>
      <c r="C643" s="5">
        <v>-15.571102</v>
      </c>
      <c r="E643" s="5">
        <v>0</v>
      </c>
      <c r="G643" s="5">
        <v>0</v>
      </c>
      <c r="H643" s="5">
        <v>218710000</v>
      </c>
      <c r="I643" s="5">
        <v>1</v>
      </c>
      <c r="L643" s="6" t="str">
        <f>IF(Table1[[#This Row],[seagrass.mn.ssp126.2050]]="","",(Table1[[#This Row],[seagrass.sd.ssp126.2050]]/Table1[[#This Row],[seagrass.mn.ssp126.2050]])^-1)</f>
        <v/>
      </c>
      <c r="M643" s="6" t="str">
        <f>IF(Table1[[#This Row],[seagrass.weights.ssp126.2050]]="","",Table1[[#This Row],[seagrass.weights.ssp126.2050]]*Table1[[#This Row],[seagrass.mn.ssp126.2050]])</f>
        <v/>
      </c>
      <c r="P643" s="6" t="str">
        <f>IF(Table1[[#This Row],[corals.mn.ssp126.2050]]="","",(Table1[[#This Row],[corals.sd.ssp126.2050]]/Table1[[#This Row],[corals.mn.ssp126.2050]])^-1)</f>
        <v/>
      </c>
      <c r="Q643" s="6" t="str">
        <f>IF(Table1[[#This Row],[coral.weights.ssp126.2050]]="","",Table1[[#This Row],[coral.weights.ssp126.2050]]*Table1[[#This Row],[corals.mn.ssp126.2050]])</f>
        <v/>
      </c>
      <c r="R643" s="5">
        <v>0.518067957114554</v>
      </c>
      <c r="S643" s="5">
        <v>0.49465862148630269</v>
      </c>
      <c r="T643" s="6">
        <f>IF(Table1[[#This Row],[mangrove.mn.ssp126.2050]]="","",(Table1[[#This Row],[mangrove.sd.ssp126.2050]]/Table1[[#This Row],[mangrove.mn.ssp126.2050]])^-1)</f>
        <v>1.0473242244477883</v>
      </c>
      <c r="U643" s="6">
        <f>IF(Table1[[#This Row],[mangrove.weights.ssp126.2050]]="","",Table1[[#This Row],[mangrove.weights.ssp126.2050]]*Table1[[#This Row],[mangrove.mn.ssp126.2050]])</f>
        <v>0.54258512139625026</v>
      </c>
      <c r="V643" s="7">
        <f t="shared" si="60"/>
        <v>0.518067957114554</v>
      </c>
      <c r="Y643" s="6" t="str">
        <f>IF(Table1[[#This Row],[seagrass.mn.ssp126.2100]]="", "", (Table1[[#This Row],[seagrass.sd.ssp126.2100]]/Table1[[#This Row],[seagrass.mn.ssp126.2100]])^-1)</f>
        <v/>
      </c>
      <c r="Z643" s="6" t="str">
        <f>IF(Table1[[#This Row],[seagrass.weights.ssp126.2100]]="","", Table1[[#This Row],[seagrass.weights.ssp126.2100]]*Table1[[#This Row],[seagrass.mn.ssp126.2100]])</f>
        <v/>
      </c>
      <c r="AC643" s="6" t="str">
        <f>IF(Table1[[#This Row],[corals.mn.ssp126.2100]]="","",(Table1[[#This Row],[corals.sd.ssp126.2100]]/Table1[[#This Row],[corals.mn.ssp126.2100]])^-1)</f>
        <v/>
      </c>
      <c r="AD643" s="6" t="str">
        <f>IF( Table1[[#This Row],[Coral.weights.ssp126.2100]]="","", Table1[[#This Row],[Coral.weights.ssp126.2100]]*Table1[[#This Row],[corals.mn.ssp126.2100]])</f>
        <v/>
      </c>
      <c r="AE643" s="5">
        <v>0.49007254352216612</v>
      </c>
      <c r="AF643" s="5">
        <v>0.48007954632502131</v>
      </c>
      <c r="AG643" s="8">
        <f>IF(Table1[[#This Row],[mangrove.mn.ssp126.2100]]="","",(Table1[[#This Row],[mangrove.sd.ssp126.2100]]/Table1[[#This Row],[mangrove.mn.ssp126.2100]])^-1)</f>
        <v>1.0208152946186535</v>
      </c>
      <c r="AH643" s="6">
        <f>IF(Table1[[#This Row],[mangrove.weights.ssp126.2100]]="","",Table1[[#This Row],[mangrove.weights.ssp126.2100]]*Table1[[#This Row],[mangrove.mn.ssp126.2100]])</f>
        <v>0.50027354790009293</v>
      </c>
      <c r="AI643" s="7">
        <f t="shared" si="61"/>
        <v>0.49007254352216617</v>
      </c>
      <c r="AL643" s="6" t="str">
        <f>IF(Table1[[#This Row],[seagrass.mn.ssp245.2050]]="","",(Table1[[#This Row],[seagrass.sd.ssp245.2050]]/Table1[[#This Row],[seagrass.mn.ssp245.2050]])^-1)</f>
        <v/>
      </c>
      <c r="AM643" s="6" t="str">
        <f>IF(Table1[[#This Row],[seagrass.weights.ssp245.2050]]="","",Table1[[#This Row],[seagrass.weights.ssp245.2050]]*Table1[[#This Row],[seagrass.mn.ssp245.2050]])</f>
        <v/>
      </c>
      <c r="AR643" s="5">
        <v>0.29281084001588009</v>
      </c>
      <c r="AS643" s="5">
        <v>0.44449798123278728</v>
      </c>
      <c r="AT643" s="8">
        <f>(Table1[[#This Row],[mangrove.sd.ssp245.2050]]/Table1[[#This Row],[mangrove.mn.ssp245.2050]])^-1</f>
        <v>0.65874503907484039</v>
      </c>
      <c r="AU643" s="8">
        <f>Table1[[#This Row],[mangrove.mn.ssp245.2050]]*Table1[[#This Row],[mangrove.weights.ssp245.2050]]</f>
        <v>0.19288768824779776</v>
      </c>
      <c r="AV643" s="7">
        <f t="shared" ref="AV643:AV706" si="62">SUM(AU643,AQ643,AM643)/SUM(AT643,AP643,AL643)</f>
        <v>0.29281084001588009</v>
      </c>
      <c r="AX643" s="5"/>
      <c r="AY643" s="6"/>
      <c r="AZ643" s="6"/>
      <c r="BB643" s="5"/>
      <c r="BC643" s="8"/>
      <c r="BD643" s="8"/>
      <c r="BE643" s="5">
        <v>0.42283655199416242</v>
      </c>
      <c r="BF643" s="5">
        <v>0.42349491092383429</v>
      </c>
      <c r="BG643" s="6">
        <f>(Table1[[#This Row],[mangrove.sd.ssp245.2100]]/Table1[[#This Row],[mangrove.mn.ssp245.2100]])^-1</f>
        <v>0.99844541477904492</v>
      </c>
      <c r="BH643" s="6">
        <f>Table1[[#This Row],[mangrove.weights.ssp245.2100]]*Table1[[#This Row],[mangrove.mn.ssp245.2100]]</f>
        <v>0.4221792165395527</v>
      </c>
      <c r="BI643" s="7">
        <f t="shared" ref="BI643:BI706" si="63">SUM(BH643,BD643,AZ643)/SUM(BG643,BC643,AY643)</f>
        <v>0.42283655199416242</v>
      </c>
      <c r="BK643" s="5"/>
      <c r="BL643" s="6"/>
      <c r="BM643" s="6"/>
      <c r="BO643" s="5"/>
      <c r="BP643" s="6"/>
      <c r="BQ643" s="6"/>
      <c r="BR643" s="5">
        <v>0.3126888011979902</v>
      </c>
      <c r="BS643" s="5">
        <v>0.43140290799878961</v>
      </c>
      <c r="BT643" s="6">
        <f>(Table1[[#This Row],[mangrove.sd.ssp370.2050]]/Table1[[#This Row],[mangrove.mn.ssp370.2050]])^-1</f>
        <v>0.72481848267668025</v>
      </c>
      <c r="BU643" s="6">
        <f>Table1[[#This Row],[mangrove.weights.ssp370.2050]]*Table1[[#This Row],[mangrove.mn.ssp370.2050]]</f>
        <v>0.22664262243431738</v>
      </c>
      <c r="BV643" s="7">
        <f t="shared" ref="BV643:BV706" si="64">SUM(BU643,BQ643,BM643)/SUM(BT643,BP643,BL643)</f>
        <v>0.3126888011979902</v>
      </c>
      <c r="BX643" s="5"/>
      <c r="BY643" s="8"/>
      <c r="BZ643" s="8"/>
      <c r="CA643" s="5"/>
      <c r="CB643" s="5"/>
      <c r="CC643" s="8"/>
      <c r="CD643" s="8"/>
      <c r="CE643" s="5">
        <v>0.29600505508561231</v>
      </c>
      <c r="CF643" s="5">
        <v>0.44515653575401959</v>
      </c>
      <c r="CG643" s="12">
        <f>(Table1[[#This Row],[mangrove.sd.ssp370.2100]]/Table1[[#This Row],[mangrove.mn.ssp370.2100]])^-1</f>
        <v>0.66494599384962416</v>
      </c>
      <c r="CH643" s="17">
        <f>Table1[[#This Row],[mangrove.weights.ssp370.2100]]*Table1[[#This Row],[mangrove.mn.ssp370.2100]]</f>
        <v>0.19682737553841523</v>
      </c>
      <c r="CI643" s="9">
        <f t="shared" ref="CI643:CI706" si="65">SUM(CH643,CD643,BZ643)/SUM(CG643,CC643,BY643)</f>
        <v>0.29600505508561231</v>
      </c>
      <c r="CJ643" s="5"/>
      <c r="CL643" s="5"/>
      <c r="CM643" s="5"/>
      <c r="CP643" s="5"/>
      <c r="CT643" s="5"/>
    </row>
    <row r="644" spans="1:98" x14ac:dyDescent="0.25">
      <c r="A644" s="5" t="s">
        <v>687</v>
      </c>
      <c r="B644" s="5">
        <v>47.33934</v>
      </c>
      <c r="C644" s="5">
        <v>-15.571102</v>
      </c>
      <c r="E644" s="5">
        <v>0</v>
      </c>
      <c r="G644" s="5">
        <v>0</v>
      </c>
      <c r="H644" s="5">
        <v>23180000</v>
      </c>
      <c r="I644" s="5">
        <v>1</v>
      </c>
      <c r="L644" s="6" t="str">
        <f>IF(Table1[[#This Row],[seagrass.mn.ssp126.2050]]="","",(Table1[[#This Row],[seagrass.sd.ssp126.2050]]/Table1[[#This Row],[seagrass.mn.ssp126.2050]])^-1)</f>
        <v/>
      </c>
      <c r="M644" s="6" t="str">
        <f>IF(Table1[[#This Row],[seagrass.weights.ssp126.2050]]="","",Table1[[#This Row],[seagrass.weights.ssp126.2050]]*Table1[[#This Row],[seagrass.mn.ssp126.2050]])</f>
        <v/>
      </c>
      <c r="P644" s="6" t="str">
        <f>IF(Table1[[#This Row],[corals.mn.ssp126.2050]]="","",(Table1[[#This Row],[corals.sd.ssp126.2050]]/Table1[[#This Row],[corals.mn.ssp126.2050]])^-1)</f>
        <v/>
      </c>
      <c r="Q644" s="6" t="str">
        <f>IF(Table1[[#This Row],[coral.weights.ssp126.2050]]="","",Table1[[#This Row],[coral.weights.ssp126.2050]]*Table1[[#This Row],[corals.mn.ssp126.2050]])</f>
        <v/>
      </c>
      <c r="R644" s="5">
        <v>0.48503895680698611</v>
      </c>
      <c r="S644" s="5">
        <v>0.2532400161944281</v>
      </c>
      <c r="T644" s="6">
        <f>IF(Table1[[#This Row],[mangrove.mn.ssp126.2050]]="","",(Table1[[#This Row],[mangrove.sd.ssp126.2050]]/Table1[[#This Row],[mangrove.mn.ssp126.2050]])^-1)</f>
        <v>1.915332987637276</v>
      </c>
      <c r="U644" s="6">
        <f>IF(Table1[[#This Row],[mangrove.weights.ssp126.2050]]="","",Table1[[#This Row],[mangrove.weights.ssp126.2050]]*Table1[[#This Row],[mangrove.mn.ssp126.2050]])</f>
        <v>0.92901111426159233</v>
      </c>
      <c r="V644" s="7">
        <f t="shared" si="60"/>
        <v>0.48503895680698611</v>
      </c>
      <c r="Y644" s="6" t="str">
        <f>IF(Table1[[#This Row],[seagrass.mn.ssp126.2100]]="", "", (Table1[[#This Row],[seagrass.sd.ssp126.2100]]/Table1[[#This Row],[seagrass.mn.ssp126.2100]])^-1)</f>
        <v/>
      </c>
      <c r="Z644" s="6" t="str">
        <f>IF(Table1[[#This Row],[seagrass.weights.ssp126.2100]]="","", Table1[[#This Row],[seagrass.weights.ssp126.2100]]*Table1[[#This Row],[seagrass.mn.ssp126.2100]])</f>
        <v/>
      </c>
      <c r="AC644" s="6" t="str">
        <f>IF(Table1[[#This Row],[corals.mn.ssp126.2100]]="","",(Table1[[#This Row],[corals.sd.ssp126.2100]]/Table1[[#This Row],[corals.mn.ssp126.2100]])^-1)</f>
        <v/>
      </c>
      <c r="AD644" s="6" t="str">
        <f>IF( Table1[[#This Row],[Coral.weights.ssp126.2100]]="","", Table1[[#This Row],[Coral.weights.ssp126.2100]]*Table1[[#This Row],[corals.mn.ssp126.2100]])</f>
        <v/>
      </c>
      <c r="AE644" s="5">
        <v>0.46792714103985789</v>
      </c>
      <c r="AF644" s="5">
        <v>0.2366461902615353</v>
      </c>
      <c r="AG644" s="8">
        <f>IF(Table1[[#This Row],[mangrove.mn.ssp126.2100]]="","",(Table1[[#This Row],[mangrove.sd.ssp126.2100]]/Table1[[#This Row],[mangrove.mn.ssp126.2100]])^-1)</f>
        <v>1.9773280124337385</v>
      </c>
      <c r="AH644" s="6">
        <f>IF(Table1[[#This Row],[mangrove.weights.ssp126.2100]]="","",Table1[[#This Row],[mangrove.weights.ssp126.2100]]*Table1[[#This Row],[mangrove.mn.ssp126.2100]])</f>
        <v>0.92524544375614381</v>
      </c>
      <c r="AI644" s="7">
        <f t="shared" si="61"/>
        <v>0.46792714103985789</v>
      </c>
      <c r="AL644" s="6" t="str">
        <f>IF(Table1[[#This Row],[seagrass.mn.ssp245.2050]]="","",(Table1[[#This Row],[seagrass.sd.ssp245.2050]]/Table1[[#This Row],[seagrass.mn.ssp245.2050]])^-1)</f>
        <v/>
      </c>
      <c r="AM644" s="6" t="str">
        <f>IF(Table1[[#This Row],[seagrass.weights.ssp245.2050]]="","",Table1[[#This Row],[seagrass.weights.ssp245.2050]]*Table1[[#This Row],[seagrass.mn.ssp245.2050]])</f>
        <v/>
      </c>
      <c r="AR644" s="5">
        <v>0.39259908458838338</v>
      </c>
      <c r="AS644" s="5">
        <v>0.19989046082704051</v>
      </c>
      <c r="AT644" s="8">
        <f>(Table1[[#This Row],[mangrove.sd.ssp245.2050]]/Table1[[#This Row],[mangrove.mn.ssp245.2050]])^-1</f>
        <v>1.9640711365815906</v>
      </c>
      <c r="AU644" s="8">
        <f>Table1[[#This Row],[mangrove.mn.ssp245.2050]]*Table1[[#This Row],[mangrove.weights.ssp245.2050]]</f>
        <v>0.77109253028839819</v>
      </c>
      <c r="AV644" s="7">
        <f t="shared" si="62"/>
        <v>0.39259908458838338</v>
      </c>
      <c r="AX644" s="5"/>
      <c r="AY644" s="6"/>
      <c r="AZ644" s="6"/>
      <c r="BB644" s="5"/>
      <c r="BC644" s="8"/>
      <c r="BD644" s="8"/>
      <c r="BE644" s="5">
        <v>0.4329483636280535</v>
      </c>
      <c r="BF644" s="5">
        <v>0.16805141925554479</v>
      </c>
      <c r="BG644" s="6">
        <f>(Table1[[#This Row],[mangrove.sd.ssp245.2100]]/Table1[[#This Row],[mangrove.mn.ssp245.2100]])^-1</f>
        <v>2.5762850771863892</v>
      </c>
      <c r="BH644" s="6">
        <f>Table1[[#This Row],[mangrove.weights.ssp245.2100]]*Table1[[#This Row],[mangrove.mn.ssp245.2100]]</f>
        <v>1.1153984084072208</v>
      </c>
      <c r="BI644" s="7">
        <f t="shared" si="63"/>
        <v>0.43294836362805356</v>
      </c>
      <c r="BK644" s="5"/>
      <c r="BL644" s="6"/>
      <c r="BM644" s="6"/>
      <c r="BO644" s="5"/>
      <c r="BP644" s="6"/>
      <c r="BQ644" s="6"/>
      <c r="BR644" s="5">
        <v>0.40544011772703148</v>
      </c>
      <c r="BS644" s="5">
        <v>0.1891857855594557</v>
      </c>
      <c r="BT644" s="6">
        <f>(Table1[[#This Row],[mangrove.sd.ssp370.2050]]/Table1[[#This Row],[mangrove.mn.ssp370.2050]])^-1</f>
        <v>2.1430791775823623</v>
      </c>
      <c r="BU644" s="6">
        <f>Table1[[#This Row],[mangrove.weights.ssp370.2050]]*Table1[[#This Row],[mangrove.mn.ssp370.2050]]</f>
        <v>0.86889027405734276</v>
      </c>
      <c r="BV644" s="7">
        <f t="shared" si="64"/>
        <v>0.40544011772703148</v>
      </c>
      <c r="BX644" s="5"/>
      <c r="BY644" s="8"/>
      <c r="BZ644" s="8"/>
      <c r="CA644" s="5"/>
      <c r="CB644" s="5"/>
      <c r="CC644" s="8"/>
      <c r="CD644" s="8"/>
      <c r="CE644" s="5">
        <v>0.39928253481651688</v>
      </c>
      <c r="CF644" s="5">
        <v>0.18851325669271871</v>
      </c>
      <c r="CG644" s="12">
        <f>(Table1[[#This Row],[mangrove.sd.ssp370.2100]]/Table1[[#This Row],[mangrove.mn.ssp370.2100]])^-1</f>
        <v>2.118060776316423</v>
      </c>
      <c r="CH644" s="17">
        <f>Table1[[#This Row],[mangrove.weights.ssp370.2100]]*Table1[[#This Row],[mangrove.mn.ssp370.2100]]</f>
        <v>0.84570467566306096</v>
      </c>
      <c r="CI644" s="9">
        <f t="shared" si="65"/>
        <v>0.39928253481651688</v>
      </c>
      <c r="CJ644" s="5"/>
      <c r="CL644" s="5"/>
      <c r="CM644" s="5"/>
      <c r="CP644" s="5"/>
      <c r="CT644" s="5"/>
    </row>
    <row r="645" spans="1:98" x14ac:dyDescent="0.25">
      <c r="A645" s="5" t="s">
        <v>688</v>
      </c>
      <c r="B645" s="5">
        <v>47.58934</v>
      </c>
      <c r="C645" s="5">
        <v>-15.571102</v>
      </c>
      <c r="E645" s="5">
        <v>0</v>
      </c>
      <c r="G645" s="5">
        <v>0</v>
      </c>
      <c r="I645" s="5">
        <v>0</v>
      </c>
      <c r="L645" s="6" t="str">
        <f>IF(Table1[[#This Row],[seagrass.mn.ssp126.2050]]="","",(Table1[[#This Row],[seagrass.sd.ssp126.2050]]/Table1[[#This Row],[seagrass.mn.ssp126.2050]])^-1)</f>
        <v/>
      </c>
      <c r="M645" s="6" t="str">
        <f>IF(Table1[[#This Row],[seagrass.weights.ssp126.2050]]="","",Table1[[#This Row],[seagrass.weights.ssp126.2050]]*Table1[[#This Row],[seagrass.mn.ssp126.2050]])</f>
        <v/>
      </c>
      <c r="P645" s="6" t="str">
        <f>IF(Table1[[#This Row],[corals.mn.ssp126.2050]]="","",(Table1[[#This Row],[corals.sd.ssp126.2050]]/Table1[[#This Row],[corals.mn.ssp126.2050]])^-1)</f>
        <v/>
      </c>
      <c r="Q645" s="6" t="str">
        <f>IF(Table1[[#This Row],[coral.weights.ssp126.2050]]="","",Table1[[#This Row],[coral.weights.ssp126.2050]]*Table1[[#This Row],[corals.mn.ssp126.2050]])</f>
        <v/>
      </c>
      <c r="T645" s="6" t="str">
        <f>IF(Table1[[#This Row],[mangrove.mn.ssp126.2050]]="","",(Table1[[#This Row],[mangrove.sd.ssp126.2050]]/Table1[[#This Row],[mangrove.mn.ssp126.2050]])^-1)</f>
        <v/>
      </c>
      <c r="U645" s="6" t="str">
        <f>IF(Table1[[#This Row],[mangrove.weights.ssp126.2050]]="","",Table1[[#This Row],[mangrove.weights.ssp126.2050]]*Table1[[#This Row],[mangrove.mn.ssp126.2050]])</f>
        <v/>
      </c>
      <c r="V645" s="7" t="e">
        <f t="shared" si="60"/>
        <v>#DIV/0!</v>
      </c>
      <c r="Y645" s="6" t="str">
        <f>IF(Table1[[#This Row],[seagrass.mn.ssp126.2100]]="", "", (Table1[[#This Row],[seagrass.sd.ssp126.2100]]/Table1[[#This Row],[seagrass.mn.ssp126.2100]])^-1)</f>
        <v/>
      </c>
      <c r="Z645" s="6" t="str">
        <f>IF(Table1[[#This Row],[seagrass.weights.ssp126.2100]]="","", Table1[[#This Row],[seagrass.weights.ssp126.2100]]*Table1[[#This Row],[seagrass.mn.ssp126.2100]])</f>
        <v/>
      </c>
      <c r="AC645" s="6" t="str">
        <f>IF(Table1[[#This Row],[corals.mn.ssp126.2100]]="","",(Table1[[#This Row],[corals.sd.ssp126.2100]]/Table1[[#This Row],[corals.mn.ssp126.2100]])^-1)</f>
        <v/>
      </c>
      <c r="AD645" s="6" t="str">
        <f>IF( Table1[[#This Row],[Coral.weights.ssp126.2100]]="","", Table1[[#This Row],[Coral.weights.ssp126.2100]]*Table1[[#This Row],[corals.mn.ssp126.2100]])</f>
        <v/>
      </c>
      <c r="AG645" s="8" t="str">
        <f>IF(Table1[[#This Row],[mangrove.mn.ssp126.2100]]="","",(Table1[[#This Row],[mangrove.sd.ssp126.2100]]/Table1[[#This Row],[mangrove.mn.ssp126.2100]])^-1)</f>
        <v/>
      </c>
      <c r="AH645" s="6" t="str">
        <f>IF(Table1[[#This Row],[mangrove.weights.ssp126.2100]]="","",Table1[[#This Row],[mangrove.weights.ssp126.2100]]*Table1[[#This Row],[mangrove.mn.ssp126.2100]])</f>
        <v/>
      </c>
      <c r="AI645" s="7" t="e">
        <f t="shared" si="61"/>
        <v>#DIV/0!</v>
      </c>
      <c r="AL645" s="6" t="str">
        <f>IF(Table1[[#This Row],[seagrass.mn.ssp245.2050]]="","",(Table1[[#This Row],[seagrass.sd.ssp245.2050]]/Table1[[#This Row],[seagrass.mn.ssp245.2050]])^-1)</f>
        <v/>
      </c>
      <c r="AM645" s="6" t="str">
        <f>IF(Table1[[#This Row],[seagrass.weights.ssp245.2050]]="","",Table1[[#This Row],[seagrass.weights.ssp245.2050]]*Table1[[#This Row],[seagrass.mn.ssp245.2050]])</f>
        <v/>
      </c>
      <c r="AS645" s="5"/>
      <c r="AT645" s="8"/>
      <c r="AU645" s="8"/>
      <c r="AV645" s="7" t="e">
        <f t="shared" si="62"/>
        <v>#DIV/0!</v>
      </c>
      <c r="AX645" s="5"/>
      <c r="AY645" s="6"/>
      <c r="AZ645" s="6"/>
      <c r="BB645" s="5"/>
      <c r="BC645" s="8"/>
      <c r="BD645" s="8"/>
      <c r="BE645" s="5"/>
      <c r="BF645" s="5"/>
      <c r="BG645" s="6"/>
      <c r="BH645" s="6"/>
      <c r="BI645" s="7" t="e">
        <f t="shared" si="63"/>
        <v>#DIV/0!</v>
      </c>
      <c r="BK645" s="5"/>
      <c r="BL645" s="6"/>
      <c r="BM645" s="6"/>
      <c r="BO645" s="5"/>
      <c r="BP645" s="6"/>
      <c r="BQ645" s="6"/>
      <c r="BR645" s="5"/>
      <c r="BS645" s="5"/>
      <c r="BT645" s="6"/>
      <c r="BU645" s="6"/>
      <c r="BV645" s="7" t="e">
        <f t="shared" si="64"/>
        <v>#DIV/0!</v>
      </c>
      <c r="BX645" s="5"/>
      <c r="BY645" s="8"/>
      <c r="BZ645" s="8"/>
      <c r="CA645" s="5"/>
      <c r="CB645" s="5"/>
      <c r="CC645" s="8"/>
      <c r="CD645" s="8"/>
      <c r="CE645" s="5"/>
      <c r="CF645" s="5"/>
      <c r="CG645" s="12"/>
      <c r="CH645" s="17"/>
      <c r="CI645" s="9" t="e">
        <f t="shared" si="65"/>
        <v>#DIV/0!</v>
      </c>
      <c r="CJ645" s="5"/>
      <c r="CL645" s="5"/>
      <c r="CM645" s="5"/>
      <c r="CP645" s="5"/>
      <c r="CT645" s="5"/>
    </row>
    <row r="646" spans="1:98" x14ac:dyDescent="0.25">
      <c r="A646" s="5" t="s">
        <v>689</v>
      </c>
      <c r="B646" s="5">
        <v>49.58934</v>
      </c>
      <c r="C646" s="5">
        <v>-15.571102</v>
      </c>
      <c r="D646" s="5">
        <v>13180000</v>
      </c>
      <c r="E646" s="5">
        <v>1</v>
      </c>
      <c r="F646" s="5">
        <v>79460000</v>
      </c>
      <c r="G646" s="5">
        <v>1</v>
      </c>
      <c r="I646" s="5">
        <v>0</v>
      </c>
      <c r="J646" s="5">
        <v>0.78439037134013379</v>
      </c>
      <c r="K646" s="28">
        <f>NonZeroMin!$C$2</f>
        <v>9.6277348665939669E-4</v>
      </c>
      <c r="L646" s="6">
        <f>IF(Table1[[#This Row],[seagrass.mn.ssp126.2050]]="","",(Table1[[#This Row],[seagrass.sd.ssp126.2050]]/Table1[[#This Row],[seagrass.mn.ssp126.2050]])^-1)</f>
        <v>814.7195391324999</v>
      </c>
      <c r="M646" s="6">
        <f>IF(Table1[[#This Row],[seagrass.weights.ssp126.2050]]="","",Table1[[#This Row],[seagrass.weights.ssp126.2050]]*Table1[[#This Row],[seagrass.mn.ssp126.2050]])</f>
        <v>639.05816183820423</v>
      </c>
      <c r="N646" s="5">
        <v>0.78743584066494532</v>
      </c>
      <c r="O646" s="5">
        <f>NonZeroMin!$C$3</f>
        <v>8.8608041434714289E-4</v>
      </c>
      <c r="P646" s="6">
        <f>IF(Table1[[#This Row],[corals.mn.ssp126.2050]]="","",(Table1[[#This Row],[corals.sd.ssp126.2050]]/Table1[[#This Row],[corals.mn.ssp126.2050]])^-1)</f>
        <v>888.67311354028959</v>
      </c>
      <c r="Q646" s="6">
        <f>IF(Table1[[#This Row],[coral.weights.ssp126.2050]]="","",Table1[[#This Row],[coral.weights.ssp126.2050]]*Table1[[#This Row],[corals.mn.ssp126.2050]])</f>
        <v>699.77306023693234</v>
      </c>
      <c r="T646" s="6" t="str">
        <f>IF(Table1[[#This Row],[mangrove.mn.ssp126.2050]]="","",(Table1[[#This Row],[mangrove.sd.ssp126.2050]]/Table1[[#This Row],[mangrove.mn.ssp126.2050]])^-1)</f>
        <v/>
      </c>
      <c r="U646" s="6" t="str">
        <f>IF(Table1[[#This Row],[mangrove.weights.ssp126.2050]]="","",Table1[[#This Row],[mangrove.weights.ssp126.2050]]*Table1[[#This Row],[mangrove.mn.ssp126.2050]])</f>
        <v/>
      </c>
      <c r="V646" s="7">
        <f t="shared" si="60"/>
        <v>0.78597921622732114</v>
      </c>
      <c r="W646" s="5">
        <v>0.78439037134013379</v>
      </c>
      <c r="X646" s="5">
        <f>NonZeroMin!$C$5</f>
        <v>9.4124857450742275E-4</v>
      </c>
      <c r="Y646" s="6">
        <f>IF(Table1[[#This Row],[seagrass.mn.ssp126.2100]]="", "", (Table1[[#This Row],[seagrass.sd.ssp126.2100]]/Table1[[#This Row],[seagrass.mn.ssp126.2100]])^-1)</f>
        <v>833.3509261893156</v>
      </c>
      <c r="Z646" s="6">
        <f>IF(Table1[[#This Row],[seagrass.weights.ssp126.2100]]="","", Table1[[#This Row],[seagrass.weights.ssp126.2100]]*Table1[[#This Row],[seagrass.mn.ssp126.2100]])</f>
        <v>653.67244245028166</v>
      </c>
      <c r="AA646" s="5">
        <v>0.78743584066494532</v>
      </c>
      <c r="AB646" s="5">
        <f>NonZeroMin!$C$6</f>
        <v>9.0900273914041208E-4</v>
      </c>
      <c r="AC646" s="6">
        <f>IF(Table1[[#This Row],[corals.mn.ssp126.2100]]="","",(Table1[[#This Row],[corals.sd.ssp126.2100]]/Table1[[#This Row],[corals.mn.ssp126.2100]])^-1)</f>
        <v>866.26344097661899</v>
      </c>
      <c r="AD646" s="6">
        <f>IF( Table1[[#This Row],[Coral.weights.ssp126.2100]]="","", Table1[[#This Row],[Coral.weights.ssp126.2100]]*Table1[[#This Row],[corals.mn.ssp126.2100]])</f>
        <v>682.12688088273217</v>
      </c>
      <c r="AG646" s="8" t="str">
        <f>IF(Table1[[#This Row],[mangrove.mn.ssp126.2100]]="","",(Table1[[#This Row],[mangrove.sd.ssp126.2100]]/Table1[[#This Row],[mangrove.mn.ssp126.2100]])^-1)</f>
        <v/>
      </c>
      <c r="AH646" s="6" t="str">
        <f>IF(Table1[[#This Row],[mangrove.weights.ssp126.2100]]="","",Table1[[#This Row],[mangrove.weights.ssp126.2100]]*Table1[[#This Row],[mangrove.mn.ssp126.2100]])</f>
        <v/>
      </c>
      <c r="AI646" s="7">
        <f t="shared" si="61"/>
        <v>0.7859425932956936</v>
      </c>
      <c r="AJ646" s="5">
        <v>0.78439037134013379</v>
      </c>
      <c r="AK646" s="5">
        <f>NonZeroMin!$C$9</f>
        <v>9.4246577305150765E-4</v>
      </c>
      <c r="AL646" s="6">
        <f>IF(Table1[[#This Row],[seagrass.mn.ssp245.2050]]="","",(Table1[[#This Row],[seagrass.sd.ssp245.2050]]/Table1[[#This Row],[seagrass.mn.ssp245.2050]])^-1)</f>
        <v>832.27464993284718</v>
      </c>
      <c r="AM646" s="6">
        <f>IF(Table1[[#This Row],[seagrass.weights.ssp245.2050]]="","",Table1[[#This Row],[seagrass.weights.ssp245.2050]]*Table1[[#This Row],[seagrass.mn.ssp245.2050]])</f>
        <v>652.82822171780583</v>
      </c>
      <c r="AN646" s="5">
        <v>0.78743584066494532</v>
      </c>
      <c r="AO646" s="5">
        <f>NonZeroMin!$C$10</f>
        <v>8.871730941705804E-4</v>
      </c>
      <c r="AP646" s="6">
        <f>(Table1[[#This Row],[corals.sd.ssp245.2050]]/Table1[[#This Row],[corals.mn.ssp245.2050]])^-1</f>
        <v>887.57858622969229</v>
      </c>
      <c r="AQ646" s="6">
        <f>Table1[[#This Row],[coral.weights.ssp245.2050]]*Table1[[#This Row],[corals.mn.ssp245.2050]]</f>
        <v>698.91119020398139</v>
      </c>
      <c r="AS646" s="5"/>
      <c r="AT646" s="8"/>
      <c r="AU646" s="8"/>
      <c r="AV646" s="7">
        <f t="shared" si="62"/>
        <v>0.78596207135551044</v>
      </c>
      <c r="AW646" s="5">
        <v>0.78439037134013379</v>
      </c>
      <c r="AX646" s="5">
        <f>NonZeroMin!$C$12</f>
        <v>9.4048968592101831E-4</v>
      </c>
      <c r="AY646" s="6">
        <f>(Table1[[#This Row],[seagrass.sd.ssp245.2100]]/Table1[[#This Row],[seagrass.mn.ssp245.2100]])^-1</f>
        <v>834.02336366079646</v>
      </c>
      <c r="AZ646" s="6">
        <f>Table1[[#This Row],[seagrass.weights.ssp245.2100]]*Table1[[#This Row],[seagrass.mn.ssp245.2100]]</f>
        <v>654.19989592823958</v>
      </c>
      <c r="BA646" s="5">
        <v>0.78743584066494532</v>
      </c>
      <c r="BB646" s="5">
        <f>NonZeroMin!$C$13</f>
        <v>8.8505487379242798E-4</v>
      </c>
      <c r="BC646" s="8">
        <f>(Table1[[#This Row],[corals.sd.ssp245.2100]]/Table1[[#This Row],[corals.mn.ssp245.2100]])^-1</f>
        <v>889.70284666171187</v>
      </c>
      <c r="BD646" s="8">
        <f>Table1[[#This Row],[corals.weights.ssp245.2100]]*Table1[[#This Row],[corals.mn.ssp245.2100]]</f>
        <v>700.58390900306006</v>
      </c>
      <c r="BE646" s="5"/>
      <c r="BF646" s="5"/>
      <c r="BG646" s="6"/>
      <c r="BH646" s="6"/>
      <c r="BI646" s="7">
        <f t="shared" si="63"/>
        <v>0.78596229309399435</v>
      </c>
      <c r="BJ646" s="5">
        <v>0.78439037134013379</v>
      </c>
      <c r="BK646" s="5">
        <f>NonZeroMin!$C$16</f>
        <v>9.4033807947367773E-4</v>
      </c>
      <c r="BL646" s="6">
        <f>(Table1[[#This Row],[seagrass.sd.ssp370.2050]]/Table1[[#This Row],[seagrass.mn.ssp370.2050]])^-1</f>
        <v>834.15782946827983</v>
      </c>
      <c r="BM646" s="6">
        <f>Table1[[#This Row],[seagrass.mn.ssp370.2050]]*Table1[[#This Row],[seagrass.weights.ssp370.2050]]</f>
        <v>654.30536961290397</v>
      </c>
      <c r="BN646" s="5">
        <v>0.78743584066494532</v>
      </c>
      <c r="BO646" s="5">
        <f>NonZeroMin!$C$17</f>
        <v>8.8537505761509139E-4</v>
      </c>
      <c r="BP646" s="6">
        <f>(Table1[[#This Row],[corals.sd.ssp370.2050]]/Table1[[#This Row],[corals.mn.ssp370.2050]])^-1</f>
        <v>889.38109775312398</v>
      </c>
      <c r="BQ646" s="6">
        <f>Table1[[#This Row],[corals.weights.ssp370.2050]]*Table1[[#This Row],[corals.mn.ssp370.2050]]</f>
        <v>700.33055238074314</v>
      </c>
      <c r="BR646" s="5"/>
      <c r="BS646" s="5"/>
      <c r="BT646" s="6"/>
      <c r="BU646" s="6"/>
      <c r="BV646" s="7">
        <f t="shared" si="64"/>
        <v>0.78596189537622907</v>
      </c>
      <c r="BW646" s="5">
        <v>0.78439037134013379</v>
      </c>
      <c r="BX646" s="5">
        <f>NonZeroMin!$C$19</f>
        <v>9.4033807947367773E-4</v>
      </c>
      <c r="BY646" s="8">
        <f>(Table1[[#This Row],[seagrass.sd.ssp370.2100]]/Table1[[#This Row],[seagrass.mn.ssp370.2100]])^-1</f>
        <v>834.15782946827983</v>
      </c>
      <c r="BZ646" s="8">
        <f>Table1[[#This Row],[seagrass.imp.ssp370.2100]]*Table1[[#This Row],[seagrass.mn.ssp370.2100]]</f>
        <v>654.30536961290397</v>
      </c>
      <c r="CA646" s="5">
        <v>0.78743584066494532</v>
      </c>
      <c r="CB646" s="5">
        <f>NonZeroMin!$C$20</f>
        <v>8.8537505761509139E-4</v>
      </c>
      <c r="CC646" s="8">
        <f>(Table1[[#This Row],[corals.sd.ssp370.2100]]/Table1[[#This Row],[corals.mn.ssp370.2100]])^-1</f>
        <v>889.38109775312398</v>
      </c>
      <c r="CD646" s="8">
        <f>Table1[[#This Row],[corals.weights.ssp370.2100]]*Table1[[#This Row],[corals.mn.ssp370.2100]]</f>
        <v>700.33055238074314</v>
      </c>
      <c r="CE646" s="5"/>
      <c r="CF646" s="5"/>
      <c r="CG646" s="12"/>
      <c r="CH646" s="17"/>
      <c r="CI646" s="9">
        <f t="shared" si="65"/>
        <v>0.78596189537622907</v>
      </c>
      <c r="CJ646" s="5"/>
      <c r="CL646" s="5"/>
      <c r="CM646" s="5"/>
      <c r="CP646" s="5"/>
      <c r="CT646" s="5"/>
    </row>
    <row r="647" spans="1:98" x14ac:dyDescent="0.25">
      <c r="A647" s="5" t="s">
        <v>690</v>
      </c>
      <c r="B647" s="5">
        <v>49.83934</v>
      </c>
      <c r="C647" s="5">
        <v>-15.571102</v>
      </c>
      <c r="D647" s="5">
        <v>23360000</v>
      </c>
      <c r="E647" s="5">
        <v>1</v>
      </c>
      <c r="F647" s="5">
        <v>98480000</v>
      </c>
      <c r="G647" s="5">
        <v>1</v>
      </c>
      <c r="H647" s="5">
        <v>20000</v>
      </c>
      <c r="I647" s="5">
        <v>1</v>
      </c>
      <c r="J647" s="5">
        <v>0.78902588089549142</v>
      </c>
      <c r="K647" s="28">
        <f>NonZeroMin!$C$2</f>
        <v>9.6277348665939669E-4</v>
      </c>
      <c r="L647" s="6">
        <f>IF(Table1[[#This Row],[seagrass.mn.ssp126.2050]]="","",(Table1[[#This Row],[seagrass.sd.ssp126.2050]]/Table1[[#This Row],[seagrass.mn.ssp126.2050]])^-1)</f>
        <v>819.5342848848386</v>
      </c>
      <c r="M647" s="6">
        <f>IF(Table1[[#This Row],[seagrass.weights.ssp126.2050]]="","",Table1[[#This Row],[seagrass.weights.ssp126.2050]]*Table1[[#This Row],[seagrass.mn.ssp126.2050]])</f>
        <v>646.63376105531643</v>
      </c>
      <c r="N647" s="5">
        <v>0.79198974556712387</v>
      </c>
      <c r="O647" s="5">
        <f>NonZeroMin!$C$3</f>
        <v>8.8608041434714289E-4</v>
      </c>
      <c r="P647" s="6">
        <f>IF(Table1[[#This Row],[corals.mn.ssp126.2050]]="","",(Table1[[#This Row],[corals.sd.ssp126.2050]]/Table1[[#This Row],[corals.mn.ssp126.2050]])^-1)</f>
        <v>893.81249460372703</v>
      </c>
      <c r="Q647" s="6">
        <f>IF(Table1[[#This Row],[coral.weights.ssp126.2050]]="","",Table1[[#This Row],[coral.weights.ssp126.2050]]*Table1[[#This Row],[corals.mn.ssp126.2050]])</f>
        <v>707.89033018592204</v>
      </c>
      <c r="R647" s="5">
        <v>0.38238038960772852</v>
      </c>
      <c r="S647" s="5">
        <v>0.2208185208862263</v>
      </c>
      <c r="T647" s="6">
        <f>IF(Table1[[#This Row],[mangrove.mn.ssp126.2050]]="","",(Table1[[#This Row],[mangrove.sd.ssp126.2050]]/Table1[[#This Row],[mangrove.mn.ssp126.2050]])^-1)</f>
        <v>1.7316499905582863</v>
      </c>
      <c r="U647" s="6">
        <f>IF(Table1[[#This Row],[mangrove.weights.ssp126.2050]]="","",Table1[[#This Row],[mangrove.weights.ssp126.2050]]*Table1[[#This Row],[mangrove.mn.ssp126.2050]])</f>
        <v>0.66214899805389693</v>
      </c>
      <c r="V647" s="7">
        <f t="shared" si="60"/>
        <v>0.79015992327002094</v>
      </c>
      <c r="W647" s="5">
        <v>0.78902588089549142</v>
      </c>
      <c r="X647" s="5">
        <f>NonZeroMin!$C$5</f>
        <v>9.4124857450742275E-4</v>
      </c>
      <c r="Y647" s="6">
        <f>IF(Table1[[#This Row],[seagrass.mn.ssp126.2100]]="", "", (Table1[[#This Row],[seagrass.sd.ssp126.2100]]/Table1[[#This Row],[seagrass.mn.ssp126.2100]])^-1)</f>
        <v>838.27577779696196</v>
      </c>
      <c r="Z647" s="6">
        <f>IF(Table1[[#This Row],[seagrass.weights.ssp126.2100]]="","", Table1[[#This Row],[seagrass.weights.ssp126.2100]]*Table1[[#This Row],[seagrass.mn.ssp126.2100]])</f>
        <v>661.4212840096011</v>
      </c>
      <c r="AA647" s="5">
        <v>0.79198974556712387</v>
      </c>
      <c r="AB647" s="5">
        <f>NonZeroMin!$C$6</f>
        <v>9.0900273914041208E-4</v>
      </c>
      <c r="AC647" s="6">
        <f>IF(Table1[[#This Row],[corals.mn.ssp126.2100]]="","",(Table1[[#This Row],[corals.sd.ssp126.2100]]/Table1[[#This Row],[corals.mn.ssp126.2100]])^-1)</f>
        <v>871.27322225239925</v>
      </c>
      <c r="AD647" s="6">
        <f>IF( Table1[[#This Row],[Coral.weights.ssp126.2100]]="","", Table1[[#This Row],[Coral.weights.ssp126.2100]]*Table1[[#This Row],[corals.mn.ssp126.2100]])</f>
        <v>690.03945761112584</v>
      </c>
      <c r="AE647" s="5">
        <v>0.3769081856796333</v>
      </c>
      <c r="AF647" s="5">
        <v>0.22311332253260999</v>
      </c>
      <c r="AG647" s="8">
        <f>IF(Table1[[#This Row],[mangrove.mn.ssp126.2100]]="","",(Table1[[#This Row],[mangrove.sd.ssp126.2100]]/Table1[[#This Row],[mangrove.mn.ssp126.2100]])^-1)</f>
        <v>1.6893127734429432</v>
      </c>
      <c r="AH647" s="6">
        <f>IF(Table1[[#This Row],[mangrove.weights.ssp126.2100]]="","",Table1[[#This Row],[mangrove.weights.ssp126.2100]]*Table1[[#This Row],[mangrove.mn.ssp126.2100]])</f>
        <v>0.63671581248380915</v>
      </c>
      <c r="AI647" s="7">
        <f t="shared" si="61"/>
        <v>0.79012808870719708</v>
      </c>
      <c r="AJ647" s="5">
        <v>0.78902588089549142</v>
      </c>
      <c r="AK647" s="5">
        <f>NonZeroMin!$C$9</f>
        <v>9.4246577305150765E-4</v>
      </c>
      <c r="AL647" s="6">
        <f>IF(Table1[[#This Row],[seagrass.mn.ssp245.2050]]="","",(Table1[[#This Row],[seagrass.sd.ssp245.2050]]/Table1[[#This Row],[seagrass.mn.ssp245.2050]])^-1)</f>
        <v>837.19314107374964</v>
      </c>
      <c r="AM647" s="6">
        <f>IF(Table1[[#This Row],[seagrass.weights.ssp245.2050]]="","",Table1[[#This Row],[seagrass.weights.ssp245.2050]]*Table1[[#This Row],[seagrass.mn.ssp245.2050]])</f>
        <v>660.56705561537876</v>
      </c>
      <c r="AN647" s="5">
        <v>0.79198974556712387</v>
      </c>
      <c r="AO647" s="5">
        <f>NonZeroMin!$C$10</f>
        <v>8.871730941705804E-4</v>
      </c>
      <c r="AP647" s="6">
        <f>(Table1[[#This Row],[corals.sd.ssp245.2050]]/Table1[[#This Row],[corals.mn.ssp245.2050]])^-1</f>
        <v>892.7116374145188</v>
      </c>
      <c r="AQ647" s="6">
        <f>Table1[[#This Row],[coral.weights.ssp245.2050]]*Table1[[#This Row],[corals.mn.ssp245.2050]]</f>
        <v>707.01846258073533</v>
      </c>
      <c r="AR647" s="5">
        <v>0.41200830119784848</v>
      </c>
      <c r="AS647" s="5">
        <v>0.2617615088720267</v>
      </c>
      <c r="AT647" s="8">
        <f>(Table1[[#This Row],[mangrove.sd.ssp245.2050]]/Table1[[#This Row],[mangrove.mn.ssp245.2050]])^-1</f>
        <v>1.5739835202404655</v>
      </c>
      <c r="AU647" s="8">
        <f>Table1[[#This Row],[mangrove.mn.ssp245.2050]]*Table1[[#This Row],[mangrove.weights.ssp245.2050]]</f>
        <v>0.64849427628768352</v>
      </c>
      <c r="AV647" s="7">
        <f t="shared" si="62"/>
        <v>0.79021125900802591</v>
      </c>
      <c r="AW647" s="5">
        <v>0.78902588089549142</v>
      </c>
      <c r="AX647" s="5">
        <f>NonZeroMin!$C$12</f>
        <v>9.4048968592101831E-4</v>
      </c>
      <c r="AY647" s="6">
        <f>(Table1[[#This Row],[seagrass.sd.ssp245.2100]]/Table1[[#This Row],[seagrass.mn.ssp245.2100]])^-1</f>
        <v>838.95218917026295</v>
      </c>
      <c r="AZ647" s="6">
        <f>Table1[[#This Row],[seagrass.weights.ssp245.2100]]*Table1[[#This Row],[seagrass.mn.ssp245.2100]]</f>
        <v>661.95499008926765</v>
      </c>
      <c r="BA647" s="5">
        <v>0.79198974556712387</v>
      </c>
      <c r="BB647" s="5">
        <f>NonZeroMin!$C$13</f>
        <v>8.8505487379242798E-4</v>
      </c>
      <c r="BC647" s="8">
        <f>(Table1[[#This Row],[corals.sd.ssp245.2100]]/Table1[[#This Row],[corals.mn.ssp245.2100]])^-1</f>
        <v>894.84818288551594</v>
      </c>
      <c r="BD647" s="8">
        <f>Table1[[#This Row],[corals.weights.ssp245.2100]]*Table1[[#This Row],[corals.mn.ssp245.2100]]</f>
        <v>708.71058468470289</v>
      </c>
      <c r="BE647" s="5">
        <v>0.40102142139147029</v>
      </c>
      <c r="BF647" s="5">
        <v>0.27944126324194429</v>
      </c>
      <c r="BG647" s="6">
        <f>(Table1[[#This Row],[mangrove.sd.ssp245.2100]]/Table1[[#This Row],[mangrove.mn.ssp245.2100]])^-1</f>
        <v>1.4350830537301864</v>
      </c>
      <c r="BH647" s="6">
        <f>Table1[[#This Row],[mangrove.weights.ssp245.2100]]*Table1[[#This Row],[mangrove.mn.ssp245.2100]]</f>
        <v>0.57549904602169111</v>
      </c>
      <c r="BI647" s="7">
        <f t="shared" si="63"/>
        <v>0.7902334347666119</v>
      </c>
      <c r="BJ647" s="5">
        <v>0.78902588089549142</v>
      </c>
      <c r="BK647" s="5">
        <f>NonZeroMin!$C$16</f>
        <v>9.4033807947367773E-4</v>
      </c>
      <c r="BL647" s="6">
        <f>(Table1[[#This Row],[seagrass.sd.ssp370.2050]]/Table1[[#This Row],[seagrass.mn.ssp370.2050]])^-1</f>
        <v>839.08744962994786</v>
      </c>
      <c r="BM647" s="6">
        <f>Table1[[#This Row],[seagrass.mn.ssp370.2050]]*Table1[[#This Row],[seagrass.weights.ssp370.2050]]</f>
        <v>662.06171409262095</v>
      </c>
      <c r="BN647" s="5">
        <v>0.79198974556712387</v>
      </c>
      <c r="BO647" s="5">
        <f>NonZeroMin!$C$17</f>
        <v>8.8537505761509139E-4</v>
      </c>
      <c r="BP647" s="6">
        <f>(Table1[[#This Row],[corals.sd.ssp370.2050]]/Table1[[#This Row],[corals.mn.ssp370.2050]])^-1</f>
        <v>894.52457323620933</v>
      </c>
      <c r="BQ647" s="6">
        <f>Table1[[#This Row],[corals.weights.ssp370.2050]]*Table1[[#This Row],[corals.mn.ssp370.2050]]</f>
        <v>708.45428916088554</v>
      </c>
      <c r="BR647" s="5">
        <v>0.44875234299217343</v>
      </c>
      <c r="BS647" s="5">
        <v>0.28632754385101189</v>
      </c>
      <c r="BT647" s="6">
        <f>(Table1[[#This Row],[mangrove.sd.ssp370.2050]]/Table1[[#This Row],[mangrove.mn.ssp370.2050]])^-1</f>
        <v>1.5672692083919035</v>
      </c>
      <c r="BU647" s="6">
        <f>Table1[[#This Row],[mangrove.weights.ssp370.2050]]*Table1[[#This Row],[mangrove.mn.ssp370.2050]]</f>
        <v>0.70331572936535558</v>
      </c>
      <c r="BV647" s="7">
        <f t="shared" si="64"/>
        <v>0.79024647495848499</v>
      </c>
      <c r="BW647" s="5">
        <v>0.78902588089549142</v>
      </c>
      <c r="BX647" s="5">
        <f>NonZeroMin!$C$19</f>
        <v>9.4033807947367773E-4</v>
      </c>
      <c r="BY647" s="8">
        <f>(Table1[[#This Row],[seagrass.sd.ssp370.2100]]/Table1[[#This Row],[seagrass.mn.ssp370.2100]])^-1</f>
        <v>839.08744962994786</v>
      </c>
      <c r="BZ647" s="8">
        <f>Table1[[#This Row],[seagrass.imp.ssp370.2100]]*Table1[[#This Row],[seagrass.mn.ssp370.2100]]</f>
        <v>662.06171409262095</v>
      </c>
      <c r="CA647" s="5">
        <v>0.79198974556712387</v>
      </c>
      <c r="CB647" s="5">
        <f>NonZeroMin!$C$20</f>
        <v>8.8537505761509139E-4</v>
      </c>
      <c r="CC647" s="8">
        <f>(Table1[[#This Row],[corals.sd.ssp370.2100]]/Table1[[#This Row],[corals.mn.ssp370.2100]])^-1</f>
        <v>894.52457323620933</v>
      </c>
      <c r="CD647" s="8">
        <f>Table1[[#This Row],[corals.weights.ssp370.2100]]*Table1[[#This Row],[corals.mn.ssp370.2100]]</f>
        <v>708.45428916088554</v>
      </c>
      <c r="CE647" s="5">
        <v>0.42841038950965171</v>
      </c>
      <c r="CF647" s="5">
        <v>0.26510330870488008</v>
      </c>
      <c r="CG647" s="12">
        <f>(Table1[[#This Row],[mangrove.sd.ssp370.2100]]/Table1[[#This Row],[mangrove.mn.ssp370.2100]])^-1</f>
        <v>1.616012986041488</v>
      </c>
      <c r="CH647" s="17">
        <f>Table1[[#This Row],[mangrove.weights.ssp370.2100]]*Table1[[#This Row],[mangrove.mn.ssp370.2100]]</f>
        <v>0.69231675280268923</v>
      </c>
      <c r="CI647" s="9">
        <f t="shared" si="65"/>
        <v>0.79021793774377702</v>
      </c>
      <c r="CJ647" s="5"/>
      <c r="CL647" s="5"/>
      <c r="CM647" s="5"/>
      <c r="CP647" s="5"/>
      <c r="CT647" s="5"/>
    </row>
    <row r="648" spans="1:98" x14ac:dyDescent="0.25">
      <c r="A648" s="5" t="s">
        <v>691</v>
      </c>
      <c r="B648" s="5">
        <v>50.08934</v>
      </c>
      <c r="C648" s="5">
        <v>-15.571102</v>
      </c>
      <c r="D648" s="5">
        <v>70000</v>
      </c>
      <c r="E648" s="5">
        <v>1</v>
      </c>
      <c r="F648" s="5">
        <v>210000</v>
      </c>
      <c r="G648" s="5">
        <v>1</v>
      </c>
      <c r="I648" s="5">
        <v>0</v>
      </c>
      <c r="J648" s="5">
        <v>0.79385817991902863</v>
      </c>
      <c r="K648" s="28">
        <f>NonZeroMin!$C$2</f>
        <v>9.6277348665939669E-4</v>
      </c>
      <c r="L648" s="6">
        <f>IF(Table1[[#This Row],[seagrass.mn.ssp126.2050]]="","",(Table1[[#This Row],[seagrass.sd.ssp126.2050]]/Table1[[#This Row],[seagrass.mn.ssp126.2050]])^-1)</f>
        <v>824.55342914929508</v>
      </c>
      <c r="M648" s="6">
        <f>IF(Table1[[#This Row],[seagrass.weights.ssp126.2050]]="","",Table1[[#This Row],[seagrass.weights.ssp126.2050]]*Table1[[#This Row],[seagrass.mn.ssp126.2050]])</f>
        <v>654.57848451045311</v>
      </c>
      <c r="N648" s="5">
        <v>0.79673802579071829</v>
      </c>
      <c r="O648" s="5">
        <f>NonZeroMin!$C$3</f>
        <v>8.8608041434714289E-4</v>
      </c>
      <c r="P648" s="6">
        <f>IF(Table1[[#This Row],[corals.mn.ssp126.2050]]="","",(Table1[[#This Row],[corals.sd.ssp126.2050]]/Table1[[#This Row],[corals.mn.ssp126.2050]])^-1)</f>
        <v>899.17124099594128</v>
      </c>
      <c r="Q648" s="6">
        <f>IF(Table1[[#This Row],[coral.weights.ssp126.2050]]="","",Table1[[#This Row],[coral.weights.ssp126.2050]]*Table1[[#This Row],[corals.mn.ssp126.2050]])</f>
        <v>716.40391939889639</v>
      </c>
      <c r="T648" s="6" t="str">
        <f>IF(Table1[[#This Row],[mangrove.mn.ssp126.2050]]="","",(Table1[[#This Row],[mangrove.sd.ssp126.2050]]/Table1[[#This Row],[mangrove.mn.ssp126.2050]])^-1)</f>
        <v/>
      </c>
      <c r="U648" s="6" t="str">
        <f>IF(Table1[[#This Row],[mangrove.weights.ssp126.2050]]="","",Table1[[#This Row],[mangrove.weights.ssp126.2050]]*Table1[[#This Row],[mangrove.mn.ssp126.2050]])</f>
        <v/>
      </c>
      <c r="V648" s="7">
        <f t="shared" si="60"/>
        <v>0.79536043525665523</v>
      </c>
      <c r="W648" s="5">
        <v>0.79385817991902863</v>
      </c>
      <c r="X648" s="5">
        <f>NonZeroMin!$C$5</f>
        <v>9.4124857450742275E-4</v>
      </c>
      <c r="Y648" s="6">
        <f>IF(Table1[[#This Row],[seagrass.mn.ssp126.2100]]="", "", (Table1[[#This Row],[seagrass.sd.ssp126.2100]]/Table1[[#This Row],[seagrass.mn.ssp126.2100]])^-1)</f>
        <v>843.40970219739575</v>
      </c>
      <c r="Z648" s="6">
        <f>IF(Table1[[#This Row],[seagrass.weights.ssp126.2100]]="","", Table1[[#This Row],[seagrass.weights.ssp126.2100]]*Table1[[#This Row],[seagrass.mn.ssp126.2100]])</f>
        <v>669.54769111247458</v>
      </c>
      <c r="AA648" s="5">
        <v>0.79673802579071829</v>
      </c>
      <c r="AB648" s="5">
        <f>NonZeroMin!$C$6</f>
        <v>9.0900273914041208E-4</v>
      </c>
      <c r="AC648" s="6">
        <f>IF(Table1[[#This Row],[corals.mn.ssp126.2100]]="","",(Table1[[#This Row],[corals.sd.ssp126.2100]]/Table1[[#This Row],[corals.mn.ssp126.2100]])^-1)</f>
        <v>876.49683712080389</v>
      </c>
      <c r="AD648" s="6">
        <f>IF( Table1[[#This Row],[Coral.weights.ssp126.2100]]="","", Table1[[#This Row],[Coral.weights.ssp126.2100]]*Table1[[#This Row],[corals.mn.ssp126.2100]])</f>
        <v>698.33835961943805</v>
      </c>
      <c r="AG648" s="8" t="str">
        <f>IF(Table1[[#This Row],[mangrove.mn.ssp126.2100]]="","",(Table1[[#This Row],[mangrove.sd.ssp126.2100]]/Table1[[#This Row],[mangrove.mn.ssp126.2100]])^-1)</f>
        <v/>
      </c>
      <c r="AH648" s="6" t="str">
        <f>IF(Table1[[#This Row],[mangrove.weights.ssp126.2100]]="","",Table1[[#This Row],[mangrove.weights.ssp126.2100]]*Table1[[#This Row],[mangrove.mn.ssp126.2100]])</f>
        <v/>
      </c>
      <c r="AI648" s="7">
        <f t="shared" si="61"/>
        <v>0.7953258037347577</v>
      </c>
      <c r="AJ648" s="5">
        <v>0.79385817991902863</v>
      </c>
      <c r="AK648" s="5">
        <f>NonZeroMin!$C$9</f>
        <v>9.4246577305150765E-4</v>
      </c>
      <c r="AL648" s="6">
        <f>IF(Table1[[#This Row],[seagrass.mn.ssp245.2050]]="","",(Table1[[#This Row],[seagrass.sd.ssp245.2050]]/Table1[[#This Row],[seagrass.mn.ssp245.2050]])^-1)</f>
        <v>842.3204349890409</v>
      </c>
      <c r="AM648" s="6">
        <f>IF(Table1[[#This Row],[seagrass.weights.ssp245.2050]]="","",Table1[[#This Row],[seagrass.weights.ssp245.2050]]*Table1[[#This Row],[seagrass.mn.ssp245.2050]])</f>
        <v>668.68296742900452</v>
      </c>
      <c r="AN648" s="5">
        <v>0.79673802579071829</v>
      </c>
      <c r="AO648" s="5">
        <f>NonZeroMin!$C$10</f>
        <v>8.871730941705804E-4</v>
      </c>
      <c r="AP648" s="6">
        <f>(Table1[[#This Row],[corals.sd.ssp245.2050]]/Table1[[#This Row],[corals.mn.ssp245.2050]])^-1</f>
        <v>898.06378374852545</v>
      </c>
      <c r="AQ648" s="6">
        <f>Table1[[#This Row],[coral.weights.ssp245.2050]]*Table1[[#This Row],[corals.mn.ssp245.2050]]</f>
        <v>715.5215660979427</v>
      </c>
      <c r="AS648" s="5"/>
      <c r="AT648" s="8"/>
      <c r="AU648" s="8"/>
      <c r="AV648" s="7">
        <f t="shared" si="62"/>
        <v>0.7953442226286197</v>
      </c>
      <c r="AW648" s="5">
        <v>0.79385817991902863</v>
      </c>
      <c r="AX648" s="5">
        <f>NonZeroMin!$C$12</f>
        <v>9.4048968592101831E-4</v>
      </c>
      <c r="AY648" s="6">
        <f>(Table1[[#This Row],[seagrass.sd.ssp245.2100]]/Table1[[#This Row],[seagrass.mn.ssp245.2100]])^-1</f>
        <v>844.09025617501163</v>
      </c>
      <c r="AZ648" s="6">
        <f>Table1[[#This Row],[seagrass.weights.ssp245.2100]]*Table1[[#This Row],[seagrass.mn.ssp245.2100]]</f>
        <v>670.08795445448141</v>
      </c>
      <c r="BA648" s="5">
        <v>0.79673802579071829</v>
      </c>
      <c r="BB648" s="5">
        <f>NonZeroMin!$C$13</f>
        <v>8.8505487379242798E-4</v>
      </c>
      <c r="BC648" s="8">
        <f>(Table1[[#This Row],[corals.sd.ssp245.2100]]/Table1[[#This Row],[corals.mn.ssp245.2100]])^-1</f>
        <v>900.21313862351235</v>
      </c>
      <c r="BD648" s="8">
        <f>Table1[[#This Row],[corals.weights.ssp245.2100]]*Table1[[#This Row],[corals.mn.ssp245.2100]]</f>
        <v>717.23403885776349</v>
      </c>
      <c r="BE648" s="5"/>
      <c r="BF648" s="5"/>
      <c r="BG648" s="6"/>
      <c r="BH648" s="6"/>
      <c r="BI648" s="7">
        <f t="shared" si="63"/>
        <v>0.79534443230988938</v>
      </c>
      <c r="BJ648" s="5">
        <v>0.79385817991902863</v>
      </c>
      <c r="BK648" s="5">
        <f>NonZeroMin!$C$16</f>
        <v>9.4033807947367773E-4</v>
      </c>
      <c r="BL648" s="6">
        <f>(Table1[[#This Row],[seagrass.sd.ssp370.2050]]/Table1[[#This Row],[seagrass.mn.ssp370.2050]])^-1</f>
        <v>844.22634502195615</v>
      </c>
      <c r="BM648" s="6">
        <f>Table1[[#This Row],[seagrass.mn.ssp370.2050]]*Table1[[#This Row],[seagrass.weights.ssp370.2050]]</f>
        <v>670.19598969882395</v>
      </c>
      <c r="BN648" s="5">
        <v>0.79673802579071829</v>
      </c>
      <c r="BO648" s="5">
        <f>NonZeroMin!$C$17</f>
        <v>8.8537505761509139E-4</v>
      </c>
      <c r="BP648" s="6">
        <f>(Table1[[#This Row],[corals.sd.ssp370.2050]]/Table1[[#This Row],[corals.mn.ssp370.2050]])^-1</f>
        <v>899.88758881108299</v>
      </c>
      <c r="BQ648" s="6">
        <f>Table1[[#This Row],[corals.weights.ssp370.2050]]*Table1[[#This Row],[corals.mn.ssp370.2050]]</f>
        <v>716.9746609429119</v>
      </c>
      <c r="BR648" s="5"/>
      <c r="BS648" s="5"/>
      <c r="BT648" s="6"/>
      <c r="BU648" s="6"/>
      <c r="BV648" s="7">
        <f t="shared" si="64"/>
        <v>0.79534405621836357</v>
      </c>
      <c r="BW648" s="5">
        <v>0.79385817991902863</v>
      </c>
      <c r="BX648" s="5">
        <f>NonZeroMin!$C$19</f>
        <v>9.4033807947367773E-4</v>
      </c>
      <c r="BY648" s="8">
        <f>(Table1[[#This Row],[seagrass.sd.ssp370.2100]]/Table1[[#This Row],[seagrass.mn.ssp370.2100]])^-1</f>
        <v>844.22634502195615</v>
      </c>
      <c r="BZ648" s="8">
        <f>Table1[[#This Row],[seagrass.imp.ssp370.2100]]*Table1[[#This Row],[seagrass.mn.ssp370.2100]]</f>
        <v>670.19598969882395</v>
      </c>
      <c r="CA648" s="5">
        <v>0.79673802579071829</v>
      </c>
      <c r="CB648" s="5">
        <f>NonZeroMin!$C$20</f>
        <v>8.8537505761509139E-4</v>
      </c>
      <c r="CC648" s="8">
        <f>(Table1[[#This Row],[corals.sd.ssp370.2100]]/Table1[[#This Row],[corals.mn.ssp370.2100]])^-1</f>
        <v>899.88758881108299</v>
      </c>
      <c r="CD648" s="8">
        <f>Table1[[#This Row],[corals.weights.ssp370.2100]]*Table1[[#This Row],[corals.mn.ssp370.2100]]</f>
        <v>716.9746609429119</v>
      </c>
      <c r="CE648" s="5"/>
      <c r="CF648" s="5"/>
      <c r="CG648" s="12"/>
      <c r="CH648" s="17"/>
      <c r="CI648" s="9">
        <f t="shared" si="65"/>
        <v>0.79534405621836357</v>
      </c>
      <c r="CJ648" s="5"/>
      <c r="CL648" s="5"/>
      <c r="CM648" s="5"/>
      <c r="CP648" s="5"/>
      <c r="CT648" s="5"/>
    </row>
    <row r="649" spans="1:98" x14ac:dyDescent="0.25">
      <c r="A649" s="5" t="s">
        <v>692</v>
      </c>
      <c r="B649" s="5">
        <v>50.33934</v>
      </c>
      <c r="C649" s="5">
        <v>-15.571102</v>
      </c>
      <c r="D649" s="5">
        <v>23880000</v>
      </c>
      <c r="E649" s="5">
        <v>1</v>
      </c>
      <c r="F649" s="5">
        <v>5090000</v>
      </c>
      <c r="G649" s="5">
        <v>1</v>
      </c>
      <c r="H649" s="5">
        <v>1810000</v>
      </c>
      <c r="I649" s="5">
        <v>1</v>
      </c>
      <c r="J649" s="5">
        <v>0.79890846872896781</v>
      </c>
      <c r="K649" s="28">
        <f>NonZeroMin!$C$2</f>
        <v>9.6277348665939669E-4</v>
      </c>
      <c r="L649" s="6">
        <f>IF(Table1[[#This Row],[seagrass.mn.ssp126.2050]]="","",(Table1[[#This Row],[seagrass.sd.ssp126.2050]]/Table1[[#This Row],[seagrass.mn.ssp126.2050]])^-1)</f>
        <v>829.79899197369582</v>
      </c>
      <c r="M649" s="6">
        <f>IF(Table1[[#This Row],[seagrass.weights.ssp126.2050]]="","",Table1[[#This Row],[seagrass.weights.ssp126.2050]]*Table1[[#This Row],[seagrass.mn.ssp126.2050]])</f>
        <v>662.93344203054642</v>
      </c>
      <c r="N649" s="5">
        <v>0.80170162064680639</v>
      </c>
      <c r="O649" s="5">
        <f>NonZeroMin!$C$3</f>
        <v>8.8608041434714289E-4</v>
      </c>
      <c r="P649" s="6">
        <f>IF(Table1[[#This Row],[corals.mn.ssp126.2050]]="","",(Table1[[#This Row],[corals.sd.ssp126.2050]]/Table1[[#This Row],[corals.mn.ssp126.2050]])^-1)</f>
        <v>904.77298410606886</v>
      </c>
      <c r="Q649" s="6">
        <f>IF(Table1[[#This Row],[coral.weights.ssp126.2050]]="","",Table1[[#This Row],[coral.weights.ssp126.2050]]*Table1[[#This Row],[corals.mn.ssp126.2050]])</f>
        <v>725.35796767528257</v>
      </c>
      <c r="R649" s="5">
        <v>0.52041423042265378</v>
      </c>
      <c r="S649" s="5">
        <v>0.14404798703821481</v>
      </c>
      <c r="T649" s="6">
        <f>IF(Table1[[#This Row],[mangrove.mn.ssp126.2050]]="","",(Table1[[#This Row],[mangrove.sd.ssp126.2050]]/Table1[[#This Row],[mangrove.mn.ssp126.2050]])^-1)</f>
        <v>3.6127837752053549</v>
      </c>
      <c r="U649" s="6">
        <f>IF(Table1[[#This Row],[mangrove.weights.ssp126.2050]]="","",Table1[[#This Row],[mangrove.weights.ssp126.2050]]*Table1[[#This Row],[mangrove.mn.ssp126.2050]])</f>
        <v>1.8801440880569447</v>
      </c>
      <c r="V649" s="7">
        <f t="shared" si="60"/>
        <v>0.79978353619317111</v>
      </c>
      <c r="W649" s="5">
        <v>0.79890846872896781</v>
      </c>
      <c r="X649" s="5">
        <f>NonZeroMin!$C$5</f>
        <v>9.4124857450742275E-4</v>
      </c>
      <c r="Y649" s="6">
        <f>IF(Table1[[#This Row],[seagrass.mn.ssp126.2100]]="", "", (Table1[[#This Row],[seagrass.sd.ssp126.2100]]/Table1[[#This Row],[seagrass.mn.ssp126.2100]])^-1)</f>
        <v>848.77522300318515</v>
      </c>
      <c r="Z649" s="6">
        <f>IF(Table1[[#This Row],[seagrass.weights.ssp126.2100]]="","", Table1[[#This Row],[seagrass.weights.ssp126.2100]]*Table1[[#This Row],[seagrass.mn.ssp126.2100]])</f>
        <v>678.09371370456279</v>
      </c>
      <c r="AA649" s="5">
        <v>0.80170162064680639</v>
      </c>
      <c r="AB649" s="5">
        <f>NonZeroMin!$C$6</f>
        <v>9.0900273914041208E-4</v>
      </c>
      <c r="AC649" s="6">
        <f>IF(Table1[[#This Row],[corals.mn.ssp126.2100]]="","",(Table1[[#This Row],[corals.sd.ssp126.2100]]/Table1[[#This Row],[corals.mn.ssp126.2100]])^-1)</f>
        <v>881.9573210581591</v>
      </c>
      <c r="AD649" s="6">
        <f>IF( Table1[[#This Row],[Coral.weights.ssp126.2100]]="","", Table1[[#This Row],[Coral.weights.ssp126.2100]]*Table1[[#This Row],[corals.mn.ssp126.2100]])</f>
        <v>707.06661363364185</v>
      </c>
      <c r="AE649" s="5">
        <v>0.52017455085049225</v>
      </c>
      <c r="AF649" s="5">
        <v>0.14517215958473029</v>
      </c>
      <c r="AG649" s="8">
        <f>IF(Table1[[#This Row],[mangrove.mn.ssp126.2100]]="","",(Table1[[#This Row],[mangrove.sd.ssp126.2100]]/Table1[[#This Row],[mangrove.mn.ssp126.2100]])^-1)</f>
        <v>3.5831563871369592</v>
      </c>
      <c r="AH649" s="6">
        <f>IF(Table1[[#This Row],[mangrove.weights.ssp126.2100]]="","",Table1[[#This Row],[mangrove.weights.ssp126.2100]]*Table1[[#This Row],[mangrove.mn.ssp126.2100]])</f>
        <v>1.8638667643060403</v>
      </c>
      <c r="AI649" s="7">
        <f t="shared" si="61"/>
        <v>0.7997530056055171</v>
      </c>
      <c r="AJ649" s="5">
        <v>0.79890846872896781</v>
      </c>
      <c r="AK649" s="5">
        <f>NonZeroMin!$C$9</f>
        <v>9.4246577305150765E-4</v>
      </c>
      <c r="AL649" s="6">
        <f>IF(Table1[[#This Row],[seagrass.mn.ssp245.2050]]="","",(Table1[[#This Row],[seagrass.sd.ssp245.2050]]/Table1[[#This Row],[seagrass.mn.ssp245.2050]])^-1)</f>
        <v>847.67902620194764</v>
      </c>
      <c r="AM649" s="6">
        <f>IF(Table1[[#This Row],[seagrass.weights.ssp245.2050]]="","",Table1[[#This Row],[seagrass.weights.ssp245.2050]]*Table1[[#This Row],[seagrass.mn.ssp245.2050]])</f>
        <v>677.2179527966606</v>
      </c>
      <c r="AN649" s="5">
        <v>0.80170162064680639</v>
      </c>
      <c r="AO649" s="5">
        <f>NonZeroMin!$C$10</f>
        <v>8.871730941705804E-4</v>
      </c>
      <c r="AP649" s="6">
        <f>(Table1[[#This Row],[corals.sd.ssp245.2050]]/Table1[[#This Row],[corals.mn.ssp245.2050]])^-1</f>
        <v>903.65862751543273</v>
      </c>
      <c r="AQ649" s="6">
        <f>Table1[[#This Row],[coral.weights.ssp245.2050]]*Table1[[#This Row],[corals.mn.ssp245.2050]]</f>
        <v>724.46458619059115</v>
      </c>
      <c r="AR649" s="5">
        <v>0.55256425990072389</v>
      </c>
      <c r="AS649" s="5">
        <v>0.17772741430839861</v>
      </c>
      <c r="AT649" s="8">
        <f>(Table1[[#This Row],[mangrove.sd.ssp245.2050]]/Table1[[#This Row],[mangrove.mn.ssp245.2050]])^-1</f>
        <v>3.1090547400970774</v>
      </c>
      <c r="AU649" s="8">
        <f>Table1[[#This Row],[mangrove.mn.ssp245.2050]]*Table1[[#This Row],[mangrove.weights.ssp245.2050]]</f>
        <v>1.717952531452579</v>
      </c>
      <c r="AV649" s="7">
        <f t="shared" si="62"/>
        <v>0.79991058420496808</v>
      </c>
      <c r="AW649" s="5">
        <v>0.79890846872896781</v>
      </c>
      <c r="AX649" s="5">
        <f>NonZeroMin!$C$12</f>
        <v>9.4048968592101831E-4</v>
      </c>
      <c r="AY649" s="6">
        <f>(Table1[[#This Row],[seagrass.sd.ssp245.2100]]/Table1[[#This Row],[seagrass.mn.ssp245.2100]])^-1</f>
        <v>849.46010646209209</v>
      </c>
      <c r="AZ649" s="6">
        <f>Table1[[#This Row],[seagrass.weights.ssp245.2100]]*Table1[[#This Row],[seagrass.mn.ssp245.2100]]</f>
        <v>678.64087289997599</v>
      </c>
      <c r="BA649" s="5">
        <v>0.80170162064680639</v>
      </c>
      <c r="BB649" s="5">
        <f>NonZeroMin!$C$13</f>
        <v>8.8505487379242798E-4</v>
      </c>
      <c r="BC649" s="8">
        <f>(Table1[[#This Row],[corals.sd.ssp245.2100]]/Table1[[#This Row],[corals.mn.ssp245.2100]])^-1</f>
        <v>905.82137264726202</v>
      </c>
      <c r="BD649" s="8">
        <f>Table1[[#This Row],[corals.weights.ssp245.2100]]*Table1[[#This Row],[corals.mn.ssp245.2100]]</f>
        <v>726.1984624678247</v>
      </c>
      <c r="BE649" s="5">
        <v>0.50675717278771271</v>
      </c>
      <c r="BF649" s="5">
        <v>0.139782267473986</v>
      </c>
      <c r="BG649" s="6">
        <f>(Table1[[#This Row],[mangrove.sd.ssp245.2100]]/Table1[[#This Row],[mangrove.mn.ssp245.2100]])^-1</f>
        <v>3.6253323253754064</v>
      </c>
      <c r="BH649" s="6">
        <f>Table1[[#This Row],[mangrove.weights.ssp245.2100]]*Table1[[#This Row],[mangrove.mn.ssp245.2100]]</f>
        <v>1.837163159623145</v>
      </c>
      <c r="BI649" s="7">
        <f t="shared" si="63"/>
        <v>0.7997447558805042</v>
      </c>
      <c r="BJ649" s="5">
        <v>0.79890846872896781</v>
      </c>
      <c r="BK649" s="5">
        <f>NonZeroMin!$C$16</f>
        <v>9.4033807947367773E-4</v>
      </c>
      <c r="BL649" s="6">
        <f>(Table1[[#This Row],[seagrass.sd.ssp370.2050]]/Table1[[#This Row],[seagrass.mn.ssp370.2050]])^-1</f>
        <v>849.59706106566443</v>
      </c>
      <c r="BM649" s="6">
        <f>Table1[[#This Row],[seagrass.mn.ssp370.2050]]*Table1[[#This Row],[seagrass.weights.ssp370.2050]]</f>
        <v>678.7502870926013</v>
      </c>
      <c r="BN649" s="5">
        <v>0.80170162064680639</v>
      </c>
      <c r="BO649" s="5">
        <f>NonZeroMin!$C$17</f>
        <v>8.8537505761509139E-4</v>
      </c>
      <c r="BP649" s="6">
        <f>(Table1[[#This Row],[corals.sd.ssp370.2050]]/Table1[[#This Row],[corals.mn.ssp370.2050]])^-1</f>
        <v>905.49379469343353</v>
      </c>
      <c r="BQ649" s="6">
        <f>Table1[[#This Row],[corals.weights.ssp370.2050]]*Table1[[#This Row],[corals.mn.ssp370.2050]]</f>
        <v>725.93584269135226</v>
      </c>
      <c r="BR649" s="5">
        <v>0.50084644560296054</v>
      </c>
      <c r="BS649" s="5">
        <v>0.13611970727105721</v>
      </c>
      <c r="BT649" s="6">
        <f>(Table1[[#This Row],[mangrove.sd.ssp370.2050]]/Table1[[#This Row],[mangrove.mn.ssp370.2050]])^-1</f>
        <v>3.6794557940505817</v>
      </c>
      <c r="BU649" s="6">
        <f>Table1[[#This Row],[mangrove.weights.ssp370.2050]]*Table1[[#This Row],[mangrove.mn.ssp370.2050]]</f>
        <v>1.8428423562034526</v>
      </c>
      <c r="BV649" s="7">
        <f t="shared" si="64"/>
        <v>0.79972294443500613</v>
      </c>
      <c r="BW649" s="5">
        <v>0.79890846872896781</v>
      </c>
      <c r="BX649" s="5">
        <f>NonZeroMin!$C$19</f>
        <v>9.4033807947367773E-4</v>
      </c>
      <c r="BY649" s="8">
        <f>(Table1[[#This Row],[seagrass.sd.ssp370.2100]]/Table1[[#This Row],[seagrass.mn.ssp370.2100]])^-1</f>
        <v>849.59706106566443</v>
      </c>
      <c r="BZ649" s="8">
        <f>Table1[[#This Row],[seagrass.imp.ssp370.2100]]*Table1[[#This Row],[seagrass.mn.ssp370.2100]]</f>
        <v>678.7502870926013</v>
      </c>
      <c r="CA649" s="5">
        <v>0.80170162064680639</v>
      </c>
      <c r="CB649" s="5">
        <f>NonZeroMin!$C$20</f>
        <v>8.8537505761509139E-4</v>
      </c>
      <c r="CC649" s="8">
        <f>(Table1[[#This Row],[corals.sd.ssp370.2100]]/Table1[[#This Row],[corals.mn.ssp370.2100]])^-1</f>
        <v>905.49379469343353</v>
      </c>
      <c r="CD649" s="8">
        <f>Table1[[#This Row],[corals.weights.ssp370.2100]]*Table1[[#This Row],[corals.mn.ssp370.2100]]</f>
        <v>725.93584269135226</v>
      </c>
      <c r="CE649" s="5">
        <v>0.49720315612533289</v>
      </c>
      <c r="CF649" s="5">
        <v>0.13615110379119541</v>
      </c>
      <c r="CG649" s="12">
        <f>(Table1[[#This Row],[mangrove.sd.ssp370.2100]]/Table1[[#This Row],[mangrove.mn.ssp370.2100]])^-1</f>
        <v>3.6518481472456918</v>
      </c>
      <c r="CH649" s="17">
        <f>Table1[[#This Row],[mangrove.weights.ssp370.2100]]*Table1[[#This Row],[mangrove.mn.ssp370.2100]]</f>
        <v>1.8157104245010074</v>
      </c>
      <c r="CI649" s="9">
        <f t="shared" si="65"/>
        <v>0.799720071096513</v>
      </c>
      <c r="CJ649" s="5"/>
      <c r="CL649" s="5"/>
      <c r="CM649" s="5"/>
      <c r="CP649" s="5"/>
      <c r="CT649" s="5"/>
    </row>
    <row r="650" spans="1:98" x14ac:dyDescent="0.25">
      <c r="A650" s="5" t="s">
        <v>693</v>
      </c>
      <c r="B650" s="5">
        <v>50.58934</v>
      </c>
      <c r="C650" s="5">
        <v>-15.571102</v>
      </c>
      <c r="D650" s="5">
        <v>3450000</v>
      </c>
      <c r="E650" s="5">
        <v>1</v>
      </c>
      <c r="F650" s="5">
        <v>520000</v>
      </c>
      <c r="G650" s="5">
        <v>1</v>
      </c>
      <c r="I650" s="5">
        <v>0</v>
      </c>
      <c r="J650" s="5">
        <v>0.34291321886069093</v>
      </c>
      <c r="K650" s="5">
        <v>3.8335009033665907E-2</v>
      </c>
      <c r="L650" s="6">
        <f>IF(Table1[[#This Row],[seagrass.mn.ssp126.2050]]="","",(Table1[[#This Row],[seagrass.sd.ssp126.2050]]/Table1[[#This Row],[seagrass.mn.ssp126.2050]])^-1)</f>
        <v>8.9451712026347412</v>
      </c>
      <c r="M650" s="6">
        <f>IF(Table1[[#This Row],[seagrass.weights.ssp126.2050]]="","",Table1[[#This Row],[seagrass.weights.ssp126.2050]]*Table1[[#This Row],[seagrass.mn.ssp126.2050]])</f>
        <v>3.0674174503554368</v>
      </c>
      <c r="N650" s="5">
        <v>0.42115506281285842</v>
      </c>
      <c r="O650" s="5">
        <v>3.5149426339494909E-2</v>
      </c>
      <c r="P650" s="6">
        <f>IF(Table1[[#This Row],[corals.mn.ssp126.2050]]="","",(Table1[[#This Row],[corals.sd.ssp126.2050]]/Table1[[#This Row],[corals.mn.ssp126.2050]])^-1)</f>
        <v>11.981847406130678</v>
      </c>
      <c r="Q650" s="6">
        <f>IF(Table1[[#This Row],[coral.weights.ssp126.2050]]="","",Table1[[#This Row],[coral.weights.ssp126.2050]]*Table1[[#This Row],[corals.mn.ssp126.2050]])</f>
        <v>5.0462156969430501</v>
      </c>
      <c r="T650" s="6" t="str">
        <f>IF(Table1[[#This Row],[mangrove.mn.ssp126.2050]]="","",(Table1[[#This Row],[mangrove.sd.ssp126.2050]]/Table1[[#This Row],[mangrove.mn.ssp126.2050]])^-1)</f>
        <v/>
      </c>
      <c r="U650" s="6" t="str">
        <f>IF(Table1[[#This Row],[mangrove.weights.ssp126.2050]]="","",Table1[[#This Row],[mangrove.weights.ssp126.2050]]*Table1[[#This Row],[mangrove.mn.ssp126.2050]])</f>
        <v/>
      </c>
      <c r="V650" s="7">
        <f t="shared" si="60"/>
        <v>0.38771089656794389</v>
      </c>
      <c r="W650" s="5">
        <v>0.33189551353552871</v>
      </c>
      <c r="X650" s="5">
        <v>3.901892286261438E-2</v>
      </c>
      <c r="Y650" s="6">
        <f>IF(Table1[[#This Row],[seagrass.mn.ssp126.2100]]="", "", (Table1[[#This Row],[seagrass.sd.ssp126.2100]]/Table1[[#This Row],[seagrass.mn.ssp126.2100]])^-1)</f>
        <v>8.5060142409397805</v>
      </c>
      <c r="Z650" s="6">
        <f>IF(Table1[[#This Row],[seagrass.weights.ssp126.2100]]="","", Table1[[#This Row],[seagrass.weights.ssp126.2100]]*Table1[[#This Row],[seagrass.mn.ssp126.2100]])</f>
        <v>2.823107964637229</v>
      </c>
      <c r="AA650" s="5">
        <v>0.407488463532934</v>
      </c>
      <c r="AB650" s="5">
        <v>2.425763573254729E-2</v>
      </c>
      <c r="AC650" s="6">
        <f>IF(Table1[[#This Row],[corals.mn.ssp126.2100]]="","",(Table1[[#This Row],[corals.sd.ssp126.2100]]/Table1[[#This Row],[corals.mn.ssp126.2100]])^-1)</f>
        <v>16.798358588021543</v>
      </c>
      <c r="AD650" s="6">
        <f>IF( Table1[[#This Row],[Coral.weights.ssp126.2100]]="","", Table1[[#This Row],[Coral.weights.ssp126.2100]]*Table1[[#This Row],[corals.mn.ssp126.2100]])</f>
        <v>6.8451373309081651</v>
      </c>
      <c r="AG650" s="8" t="str">
        <f>IF(Table1[[#This Row],[mangrove.mn.ssp126.2100]]="","",(Table1[[#This Row],[mangrove.sd.ssp126.2100]]/Table1[[#This Row],[mangrove.mn.ssp126.2100]])^-1)</f>
        <v/>
      </c>
      <c r="AH650" s="6" t="str">
        <f>IF(Table1[[#This Row],[mangrove.weights.ssp126.2100]]="","",Table1[[#This Row],[mangrove.weights.ssp126.2100]]*Table1[[#This Row],[mangrove.mn.ssp126.2100]])</f>
        <v/>
      </c>
      <c r="AI650" s="7">
        <f t="shared" si="61"/>
        <v>0.38207804480654456</v>
      </c>
      <c r="AJ650" s="5">
        <v>0.32661486967066339</v>
      </c>
      <c r="AK650" s="5">
        <v>2.8209859424100151E-2</v>
      </c>
      <c r="AL650" s="6">
        <f>IF(Table1[[#This Row],[seagrass.mn.ssp245.2050]]="","",(Table1[[#This Row],[seagrass.sd.ssp245.2050]]/Table1[[#This Row],[seagrass.mn.ssp245.2050]])^-1)</f>
        <v>11.578039605246344</v>
      </c>
      <c r="AM650" s="6">
        <f>IF(Table1[[#This Row],[seagrass.weights.ssp245.2050]]="","",Table1[[#This Row],[seagrass.weights.ssp245.2050]]*Table1[[#This Row],[seagrass.mn.ssp245.2050]])</f>
        <v>3.7815598967093136</v>
      </c>
      <c r="AN650" s="5">
        <v>0.40877288254953947</v>
      </c>
      <c r="AO650" s="5">
        <v>2.82094410952465E-2</v>
      </c>
      <c r="AP650" s="6">
        <f>(Table1[[#This Row],[corals.sd.ssp245.2050]]/Table1[[#This Row],[corals.mn.ssp245.2050]])^-1</f>
        <v>14.490640958442127</v>
      </c>
      <c r="AQ650" s="6">
        <f>Table1[[#This Row],[coral.weights.ssp245.2050]]*Table1[[#This Row],[corals.mn.ssp245.2050]]</f>
        <v>5.9233810745728093</v>
      </c>
      <c r="AS650" s="5"/>
      <c r="AT650" s="8"/>
      <c r="AU650" s="8"/>
      <c r="AV650" s="7">
        <f t="shared" si="62"/>
        <v>0.37228355104401828</v>
      </c>
      <c r="AW650" s="5">
        <v>0.30403483557624028</v>
      </c>
      <c r="AX650" s="5">
        <v>1.3478974167403389E-2</v>
      </c>
      <c r="AY650" s="6">
        <f>(Table1[[#This Row],[seagrass.sd.ssp245.2100]]/Table1[[#This Row],[seagrass.mn.ssp245.2100]])^-1</f>
        <v>22.556229561704846</v>
      </c>
      <c r="AZ650" s="6">
        <f>Table1[[#This Row],[seagrass.weights.ssp245.2100]]*Table1[[#This Row],[seagrass.mn.ssp245.2100]]</f>
        <v>6.857879546012863</v>
      </c>
      <c r="BA650" s="5">
        <v>0.38946435391773893</v>
      </c>
      <c r="BB650" s="5">
        <v>1.175171877769318E-2</v>
      </c>
      <c r="BC650" s="8">
        <f>(Table1[[#This Row],[corals.sd.ssp245.2100]]/Table1[[#This Row],[corals.mn.ssp245.2100]])^-1</f>
        <v>33.141054622325584</v>
      </c>
      <c r="BD650" s="8">
        <f>Table1[[#This Row],[corals.weights.ssp245.2100]]*Table1[[#This Row],[corals.mn.ssp245.2100]]</f>
        <v>12.907259426636529</v>
      </c>
      <c r="BE650" s="5"/>
      <c r="BF650" s="5"/>
      <c r="BG650" s="6"/>
      <c r="BH650" s="6"/>
      <c r="BI650" s="7">
        <f t="shared" si="63"/>
        <v>0.35486719437420017</v>
      </c>
      <c r="BJ650" s="5">
        <v>0.48735632328412842</v>
      </c>
      <c r="BK650" s="5">
        <v>4.7125857410702373E-3</v>
      </c>
      <c r="BL650" s="6">
        <f>(Table1[[#This Row],[seagrass.sd.ssp370.2050]]/Table1[[#This Row],[seagrass.mn.ssp370.2050]])^-1</f>
        <v>103.41590584481311</v>
      </c>
      <c r="BM650" s="6">
        <f>Table1[[#This Row],[seagrass.mn.ssp370.2050]]*Table1[[#This Row],[seagrass.weights.ssp370.2050]]</f>
        <v>50.400395641625721</v>
      </c>
      <c r="BN650" s="5">
        <v>0.51441460121901761</v>
      </c>
      <c r="BO650" s="5">
        <v>7.1038419476969501E-3</v>
      </c>
      <c r="BP650" s="6">
        <f>(Table1[[#This Row],[corals.sd.ssp370.2050]]/Table1[[#This Row],[corals.mn.ssp370.2050]])^-1</f>
        <v>72.413576344528565</v>
      </c>
      <c r="BQ650" s="6">
        <f>Table1[[#This Row],[corals.weights.ssp370.2050]]*Table1[[#This Row],[corals.mn.ssp370.2050]]</f>
        <v>37.250600998113548</v>
      </c>
      <c r="BR650" s="5"/>
      <c r="BS650" s="5"/>
      <c r="BT650" s="6"/>
      <c r="BU650" s="6"/>
      <c r="BV650" s="7">
        <f t="shared" si="64"/>
        <v>0.49849999868254435</v>
      </c>
      <c r="BW650" s="5">
        <v>0.48735632328412842</v>
      </c>
      <c r="BX650" s="5">
        <v>4.7125857410702373E-3</v>
      </c>
      <c r="BY650" s="8">
        <f>(Table1[[#This Row],[seagrass.sd.ssp370.2100]]/Table1[[#This Row],[seagrass.mn.ssp370.2100]])^-1</f>
        <v>103.41590584481311</v>
      </c>
      <c r="BZ650" s="8">
        <f>Table1[[#This Row],[seagrass.imp.ssp370.2100]]*Table1[[#This Row],[seagrass.mn.ssp370.2100]]</f>
        <v>50.400395641625721</v>
      </c>
      <c r="CA650" s="5">
        <v>0.51441460121901761</v>
      </c>
      <c r="CB650" s="5">
        <v>7.1038419476969501E-3</v>
      </c>
      <c r="CC650" s="8">
        <f>(Table1[[#This Row],[corals.sd.ssp370.2100]]/Table1[[#This Row],[corals.mn.ssp370.2100]])^-1</f>
        <v>72.413576344528565</v>
      </c>
      <c r="CD650" s="8">
        <f>Table1[[#This Row],[corals.weights.ssp370.2100]]*Table1[[#This Row],[corals.mn.ssp370.2100]]</f>
        <v>37.250600998113548</v>
      </c>
      <c r="CE650" s="5"/>
      <c r="CF650" s="5"/>
      <c r="CG650" s="12"/>
      <c r="CH650" s="17"/>
      <c r="CI650" s="9">
        <f t="shared" si="65"/>
        <v>0.49849999868254435</v>
      </c>
      <c r="CJ650" s="5"/>
      <c r="CL650" s="5"/>
      <c r="CM650" s="5"/>
      <c r="CP650" s="5"/>
      <c r="CT650" s="5"/>
    </row>
    <row r="651" spans="1:98" x14ac:dyDescent="0.25">
      <c r="A651" s="5" t="s">
        <v>694</v>
      </c>
      <c r="B651" s="5">
        <v>54.33934</v>
      </c>
      <c r="C651" s="5">
        <v>-15.571102</v>
      </c>
      <c r="E651" s="5">
        <v>0</v>
      </c>
      <c r="G651" s="5">
        <v>0</v>
      </c>
      <c r="I651" s="5">
        <v>0</v>
      </c>
      <c r="L651" s="6" t="str">
        <f>IF(Table1[[#This Row],[seagrass.mn.ssp126.2050]]="","",(Table1[[#This Row],[seagrass.sd.ssp126.2050]]/Table1[[#This Row],[seagrass.mn.ssp126.2050]])^-1)</f>
        <v/>
      </c>
      <c r="M651" s="6" t="str">
        <f>IF(Table1[[#This Row],[seagrass.weights.ssp126.2050]]="","",Table1[[#This Row],[seagrass.weights.ssp126.2050]]*Table1[[#This Row],[seagrass.mn.ssp126.2050]])</f>
        <v/>
      </c>
      <c r="P651" s="6" t="str">
        <f>IF(Table1[[#This Row],[corals.mn.ssp126.2050]]="","",(Table1[[#This Row],[corals.sd.ssp126.2050]]/Table1[[#This Row],[corals.mn.ssp126.2050]])^-1)</f>
        <v/>
      </c>
      <c r="Q651" s="6" t="str">
        <f>IF(Table1[[#This Row],[coral.weights.ssp126.2050]]="","",Table1[[#This Row],[coral.weights.ssp126.2050]]*Table1[[#This Row],[corals.mn.ssp126.2050]])</f>
        <v/>
      </c>
      <c r="T651" s="6" t="str">
        <f>IF(Table1[[#This Row],[mangrove.mn.ssp126.2050]]="","",(Table1[[#This Row],[mangrove.sd.ssp126.2050]]/Table1[[#This Row],[mangrove.mn.ssp126.2050]])^-1)</f>
        <v/>
      </c>
      <c r="U651" s="6" t="str">
        <f>IF(Table1[[#This Row],[mangrove.weights.ssp126.2050]]="","",Table1[[#This Row],[mangrove.weights.ssp126.2050]]*Table1[[#This Row],[mangrove.mn.ssp126.2050]])</f>
        <v/>
      </c>
      <c r="V651" s="7" t="e">
        <f t="shared" si="60"/>
        <v>#DIV/0!</v>
      </c>
      <c r="Y651" s="6" t="str">
        <f>IF(Table1[[#This Row],[seagrass.mn.ssp126.2100]]="", "", (Table1[[#This Row],[seagrass.sd.ssp126.2100]]/Table1[[#This Row],[seagrass.mn.ssp126.2100]])^-1)</f>
        <v/>
      </c>
      <c r="Z651" s="6" t="str">
        <f>IF(Table1[[#This Row],[seagrass.weights.ssp126.2100]]="","", Table1[[#This Row],[seagrass.weights.ssp126.2100]]*Table1[[#This Row],[seagrass.mn.ssp126.2100]])</f>
        <v/>
      </c>
      <c r="AC651" s="6" t="str">
        <f>IF(Table1[[#This Row],[corals.mn.ssp126.2100]]="","",(Table1[[#This Row],[corals.sd.ssp126.2100]]/Table1[[#This Row],[corals.mn.ssp126.2100]])^-1)</f>
        <v/>
      </c>
      <c r="AD651" s="6" t="str">
        <f>IF( Table1[[#This Row],[Coral.weights.ssp126.2100]]="","", Table1[[#This Row],[Coral.weights.ssp126.2100]]*Table1[[#This Row],[corals.mn.ssp126.2100]])</f>
        <v/>
      </c>
      <c r="AG651" s="8" t="str">
        <f>IF(Table1[[#This Row],[mangrove.mn.ssp126.2100]]="","",(Table1[[#This Row],[mangrove.sd.ssp126.2100]]/Table1[[#This Row],[mangrove.mn.ssp126.2100]])^-1)</f>
        <v/>
      </c>
      <c r="AH651" s="6" t="str">
        <f>IF(Table1[[#This Row],[mangrove.weights.ssp126.2100]]="","",Table1[[#This Row],[mangrove.weights.ssp126.2100]]*Table1[[#This Row],[mangrove.mn.ssp126.2100]])</f>
        <v/>
      </c>
      <c r="AI651" s="7" t="e">
        <f t="shared" si="61"/>
        <v>#DIV/0!</v>
      </c>
      <c r="AL651" s="6" t="str">
        <f>IF(Table1[[#This Row],[seagrass.mn.ssp245.2050]]="","",(Table1[[#This Row],[seagrass.sd.ssp245.2050]]/Table1[[#This Row],[seagrass.mn.ssp245.2050]])^-1)</f>
        <v/>
      </c>
      <c r="AM651" s="6" t="str">
        <f>IF(Table1[[#This Row],[seagrass.weights.ssp245.2050]]="","",Table1[[#This Row],[seagrass.weights.ssp245.2050]]*Table1[[#This Row],[seagrass.mn.ssp245.2050]])</f>
        <v/>
      </c>
      <c r="AS651" s="5"/>
      <c r="AT651" s="8"/>
      <c r="AU651" s="8"/>
      <c r="AV651" s="7" t="e">
        <f t="shared" si="62"/>
        <v>#DIV/0!</v>
      </c>
      <c r="AX651" s="5"/>
      <c r="AY651" s="6"/>
      <c r="AZ651" s="6"/>
      <c r="BB651" s="5"/>
      <c r="BC651" s="8"/>
      <c r="BD651" s="8"/>
      <c r="BE651" s="5"/>
      <c r="BF651" s="5"/>
      <c r="BG651" s="6"/>
      <c r="BH651" s="6"/>
      <c r="BI651" s="7" t="e">
        <f t="shared" si="63"/>
        <v>#DIV/0!</v>
      </c>
      <c r="BK651" s="5"/>
      <c r="BL651" s="6"/>
      <c r="BM651" s="6"/>
      <c r="BO651" s="5"/>
      <c r="BP651" s="6"/>
      <c r="BQ651" s="6"/>
      <c r="BR651" s="5"/>
      <c r="BS651" s="5"/>
      <c r="BT651" s="6"/>
      <c r="BU651" s="6"/>
      <c r="BV651" s="7" t="e">
        <f t="shared" si="64"/>
        <v>#DIV/0!</v>
      </c>
      <c r="BX651" s="5"/>
      <c r="BY651" s="8"/>
      <c r="BZ651" s="8"/>
      <c r="CA651" s="5"/>
      <c r="CB651" s="5"/>
      <c r="CC651" s="8"/>
      <c r="CD651" s="8"/>
      <c r="CE651" s="5"/>
      <c r="CF651" s="5"/>
      <c r="CG651" s="12"/>
      <c r="CH651" s="17"/>
      <c r="CI651" s="9" t="e">
        <f t="shared" si="65"/>
        <v>#DIV/0!</v>
      </c>
      <c r="CJ651" s="5"/>
      <c r="CL651" s="5"/>
      <c r="CM651" s="5"/>
      <c r="CP651" s="5"/>
      <c r="CT651" s="5"/>
    </row>
    <row r="652" spans="1:98" x14ac:dyDescent="0.25">
      <c r="A652" s="5" t="s">
        <v>695</v>
      </c>
      <c r="B652" s="5">
        <v>54.58934</v>
      </c>
      <c r="C652" s="5">
        <v>-15.571102</v>
      </c>
      <c r="E652" s="5">
        <v>0</v>
      </c>
      <c r="G652" s="5">
        <v>0</v>
      </c>
      <c r="I652" s="5">
        <v>0</v>
      </c>
      <c r="L652" s="6" t="str">
        <f>IF(Table1[[#This Row],[seagrass.mn.ssp126.2050]]="","",(Table1[[#This Row],[seagrass.sd.ssp126.2050]]/Table1[[#This Row],[seagrass.mn.ssp126.2050]])^-1)</f>
        <v/>
      </c>
      <c r="M652" s="6" t="str">
        <f>IF(Table1[[#This Row],[seagrass.weights.ssp126.2050]]="","",Table1[[#This Row],[seagrass.weights.ssp126.2050]]*Table1[[#This Row],[seagrass.mn.ssp126.2050]])</f>
        <v/>
      </c>
      <c r="P652" s="6" t="str">
        <f>IF(Table1[[#This Row],[corals.mn.ssp126.2050]]="","",(Table1[[#This Row],[corals.sd.ssp126.2050]]/Table1[[#This Row],[corals.mn.ssp126.2050]])^-1)</f>
        <v/>
      </c>
      <c r="Q652" s="6" t="str">
        <f>IF(Table1[[#This Row],[coral.weights.ssp126.2050]]="","",Table1[[#This Row],[coral.weights.ssp126.2050]]*Table1[[#This Row],[corals.mn.ssp126.2050]])</f>
        <v/>
      </c>
      <c r="T652" s="6" t="str">
        <f>IF(Table1[[#This Row],[mangrove.mn.ssp126.2050]]="","",(Table1[[#This Row],[mangrove.sd.ssp126.2050]]/Table1[[#This Row],[mangrove.mn.ssp126.2050]])^-1)</f>
        <v/>
      </c>
      <c r="U652" s="6" t="str">
        <f>IF(Table1[[#This Row],[mangrove.weights.ssp126.2050]]="","",Table1[[#This Row],[mangrove.weights.ssp126.2050]]*Table1[[#This Row],[mangrove.mn.ssp126.2050]])</f>
        <v/>
      </c>
      <c r="V652" s="7" t="e">
        <f t="shared" si="60"/>
        <v>#DIV/0!</v>
      </c>
      <c r="Y652" s="6" t="str">
        <f>IF(Table1[[#This Row],[seagrass.mn.ssp126.2100]]="", "", (Table1[[#This Row],[seagrass.sd.ssp126.2100]]/Table1[[#This Row],[seagrass.mn.ssp126.2100]])^-1)</f>
        <v/>
      </c>
      <c r="Z652" s="6" t="str">
        <f>IF(Table1[[#This Row],[seagrass.weights.ssp126.2100]]="","", Table1[[#This Row],[seagrass.weights.ssp126.2100]]*Table1[[#This Row],[seagrass.mn.ssp126.2100]])</f>
        <v/>
      </c>
      <c r="AC652" s="6" t="str">
        <f>IF(Table1[[#This Row],[corals.mn.ssp126.2100]]="","",(Table1[[#This Row],[corals.sd.ssp126.2100]]/Table1[[#This Row],[corals.mn.ssp126.2100]])^-1)</f>
        <v/>
      </c>
      <c r="AD652" s="6" t="str">
        <f>IF( Table1[[#This Row],[Coral.weights.ssp126.2100]]="","", Table1[[#This Row],[Coral.weights.ssp126.2100]]*Table1[[#This Row],[corals.mn.ssp126.2100]])</f>
        <v/>
      </c>
      <c r="AG652" s="8" t="str">
        <f>IF(Table1[[#This Row],[mangrove.mn.ssp126.2100]]="","",(Table1[[#This Row],[mangrove.sd.ssp126.2100]]/Table1[[#This Row],[mangrove.mn.ssp126.2100]])^-1)</f>
        <v/>
      </c>
      <c r="AH652" s="6" t="str">
        <f>IF(Table1[[#This Row],[mangrove.weights.ssp126.2100]]="","",Table1[[#This Row],[mangrove.weights.ssp126.2100]]*Table1[[#This Row],[mangrove.mn.ssp126.2100]])</f>
        <v/>
      </c>
      <c r="AI652" s="7" t="e">
        <f t="shared" si="61"/>
        <v>#DIV/0!</v>
      </c>
      <c r="AL652" s="6" t="str">
        <f>IF(Table1[[#This Row],[seagrass.mn.ssp245.2050]]="","",(Table1[[#This Row],[seagrass.sd.ssp245.2050]]/Table1[[#This Row],[seagrass.mn.ssp245.2050]])^-1)</f>
        <v/>
      </c>
      <c r="AM652" s="6" t="str">
        <f>IF(Table1[[#This Row],[seagrass.weights.ssp245.2050]]="","",Table1[[#This Row],[seagrass.weights.ssp245.2050]]*Table1[[#This Row],[seagrass.mn.ssp245.2050]])</f>
        <v/>
      </c>
      <c r="AS652" s="5"/>
      <c r="AT652" s="8"/>
      <c r="AU652" s="8"/>
      <c r="AV652" s="7" t="e">
        <f t="shared" si="62"/>
        <v>#DIV/0!</v>
      </c>
      <c r="AX652" s="5"/>
      <c r="AY652" s="6"/>
      <c r="AZ652" s="6"/>
      <c r="BB652" s="5"/>
      <c r="BC652" s="8"/>
      <c r="BD652" s="8"/>
      <c r="BE652" s="5"/>
      <c r="BF652" s="5"/>
      <c r="BG652" s="6"/>
      <c r="BH652" s="6"/>
      <c r="BI652" s="7" t="e">
        <f t="shared" si="63"/>
        <v>#DIV/0!</v>
      </c>
      <c r="BK652" s="5"/>
      <c r="BL652" s="6"/>
      <c r="BM652" s="6"/>
      <c r="BO652" s="5"/>
      <c r="BP652" s="6"/>
      <c r="BQ652" s="6"/>
      <c r="BR652" s="5"/>
      <c r="BS652" s="5"/>
      <c r="BT652" s="6"/>
      <c r="BU652" s="6"/>
      <c r="BV652" s="7" t="e">
        <f t="shared" si="64"/>
        <v>#DIV/0!</v>
      </c>
      <c r="BX652" s="5"/>
      <c r="BY652" s="8"/>
      <c r="BZ652" s="8"/>
      <c r="CA652" s="5"/>
      <c r="CB652" s="5"/>
      <c r="CC652" s="8"/>
      <c r="CD652" s="8"/>
      <c r="CE652" s="5"/>
      <c r="CF652" s="5"/>
      <c r="CG652" s="12"/>
      <c r="CH652" s="17"/>
      <c r="CI652" s="9" t="e">
        <f t="shared" si="65"/>
        <v>#DIV/0!</v>
      </c>
      <c r="CJ652" s="5"/>
      <c r="CL652" s="5"/>
      <c r="CM652" s="5"/>
      <c r="CP652" s="5"/>
      <c r="CT652" s="5"/>
    </row>
    <row r="653" spans="1:98" x14ac:dyDescent="0.25">
      <c r="A653" s="5" t="s">
        <v>696</v>
      </c>
      <c r="B653" s="5">
        <v>40.08934</v>
      </c>
      <c r="C653" s="5">
        <v>-15.571102</v>
      </c>
      <c r="E653" s="5">
        <v>0</v>
      </c>
      <c r="G653" s="5">
        <v>0</v>
      </c>
      <c r="I653" s="5">
        <v>0</v>
      </c>
      <c r="L653" s="6" t="str">
        <f>IF(Table1[[#This Row],[seagrass.mn.ssp126.2050]]="","",(Table1[[#This Row],[seagrass.sd.ssp126.2050]]/Table1[[#This Row],[seagrass.mn.ssp126.2050]])^-1)</f>
        <v/>
      </c>
      <c r="M653" s="6" t="str">
        <f>IF(Table1[[#This Row],[seagrass.weights.ssp126.2050]]="","",Table1[[#This Row],[seagrass.weights.ssp126.2050]]*Table1[[#This Row],[seagrass.mn.ssp126.2050]])</f>
        <v/>
      </c>
      <c r="P653" s="6" t="str">
        <f>IF(Table1[[#This Row],[corals.mn.ssp126.2050]]="","",(Table1[[#This Row],[corals.sd.ssp126.2050]]/Table1[[#This Row],[corals.mn.ssp126.2050]])^-1)</f>
        <v/>
      </c>
      <c r="Q653" s="6" t="str">
        <f>IF(Table1[[#This Row],[coral.weights.ssp126.2050]]="","",Table1[[#This Row],[coral.weights.ssp126.2050]]*Table1[[#This Row],[corals.mn.ssp126.2050]])</f>
        <v/>
      </c>
      <c r="T653" s="6" t="str">
        <f>IF(Table1[[#This Row],[mangrove.mn.ssp126.2050]]="","",(Table1[[#This Row],[mangrove.sd.ssp126.2050]]/Table1[[#This Row],[mangrove.mn.ssp126.2050]])^-1)</f>
        <v/>
      </c>
      <c r="U653" s="6" t="str">
        <f>IF(Table1[[#This Row],[mangrove.weights.ssp126.2050]]="","",Table1[[#This Row],[mangrove.weights.ssp126.2050]]*Table1[[#This Row],[mangrove.mn.ssp126.2050]])</f>
        <v/>
      </c>
      <c r="V653" s="7" t="e">
        <f t="shared" si="60"/>
        <v>#DIV/0!</v>
      </c>
      <c r="Y653" s="6" t="str">
        <f>IF(Table1[[#This Row],[seagrass.mn.ssp126.2100]]="", "", (Table1[[#This Row],[seagrass.sd.ssp126.2100]]/Table1[[#This Row],[seagrass.mn.ssp126.2100]])^-1)</f>
        <v/>
      </c>
      <c r="Z653" s="6" t="str">
        <f>IF(Table1[[#This Row],[seagrass.weights.ssp126.2100]]="","", Table1[[#This Row],[seagrass.weights.ssp126.2100]]*Table1[[#This Row],[seagrass.mn.ssp126.2100]])</f>
        <v/>
      </c>
      <c r="AC653" s="6" t="str">
        <f>IF(Table1[[#This Row],[corals.mn.ssp126.2100]]="","",(Table1[[#This Row],[corals.sd.ssp126.2100]]/Table1[[#This Row],[corals.mn.ssp126.2100]])^-1)</f>
        <v/>
      </c>
      <c r="AD653" s="6" t="str">
        <f>IF( Table1[[#This Row],[Coral.weights.ssp126.2100]]="","", Table1[[#This Row],[Coral.weights.ssp126.2100]]*Table1[[#This Row],[corals.mn.ssp126.2100]])</f>
        <v/>
      </c>
      <c r="AG653" s="8" t="str">
        <f>IF(Table1[[#This Row],[mangrove.mn.ssp126.2100]]="","",(Table1[[#This Row],[mangrove.sd.ssp126.2100]]/Table1[[#This Row],[mangrove.mn.ssp126.2100]])^-1)</f>
        <v/>
      </c>
      <c r="AH653" s="6" t="str">
        <f>IF(Table1[[#This Row],[mangrove.weights.ssp126.2100]]="","",Table1[[#This Row],[mangrove.weights.ssp126.2100]]*Table1[[#This Row],[mangrove.mn.ssp126.2100]])</f>
        <v/>
      </c>
      <c r="AI653" s="7" t="e">
        <f t="shared" si="61"/>
        <v>#DIV/0!</v>
      </c>
      <c r="AL653" s="6" t="str">
        <f>IF(Table1[[#This Row],[seagrass.mn.ssp245.2050]]="","",(Table1[[#This Row],[seagrass.sd.ssp245.2050]]/Table1[[#This Row],[seagrass.mn.ssp245.2050]])^-1)</f>
        <v/>
      </c>
      <c r="AM653" s="6" t="str">
        <f>IF(Table1[[#This Row],[seagrass.weights.ssp245.2050]]="","",Table1[[#This Row],[seagrass.weights.ssp245.2050]]*Table1[[#This Row],[seagrass.mn.ssp245.2050]])</f>
        <v/>
      </c>
      <c r="AS653" s="5"/>
      <c r="AT653" s="8"/>
      <c r="AU653" s="8"/>
      <c r="AV653" s="7" t="e">
        <f t="shared" si="62"/>
        <v>#DIV/0!</v>
      </c>
      <c r="AX653" s="5"/>
      <c r="AY653" s="6"/>
      <c r="AZ653" s="6"/>
      <c r="BB653" s="5"/>
      <c r="BC653" s="8"/>
      <c r="BD653" s="8"/>
      <c r="BE653" s="5"/>
      <c r="BF653" s="5"/>
      <c r="BG653" s="6"/>
      <c r="BH653" s="6"/>
      <c r="BI653" s="7" t="e">
        <f t="shared" si="63"/>
        <v>#DIV/0!</v>
      </c>
      <c r="BK653" s="5"/>
      <c r="BL653" s="6"/>
      <c r="BM653" s="6"/>
      <c r="BO653" s="5"/>
      <c r="BP653" s="6"/>
      <c r="BQ653" s="6"/>
      <c r="BR653" s="5"/>
      <c r="BS653" s="5"/>
      <c r="BT653" s="6"/>
      <c r="BU653" s="6"/>
      <c r="BV653" s="7" t="e">
        <f t="shared" si="64"/>
        <v>#DIV/0!</v>
      </c>
      <c r="BX653" s="5"/>
      <c r="BY653" s="8"/>
      <c r="BZ653" s="8"/>
      <c r="CA653" s="5"/>
      <c r="CB653" s="5"/>
      <c r="CC653" s="8"/>
      <c r="CD653" s="8"/>
      <c r="CE653" s="5"/>
      <c r="CF653" s="5"/>
      <c r="CG653" s="12"/>
      <c r="CH653" s="17"/>
      <c r="CI653" s="9" t="e">
        <f t="shared" si="65"/>
        <v>#DIV/0!</v>
      </c>
      <c r="CJ653" s="5"/>
      <c r="CL653" s="5"/>
      <c r="CM653" s="5"/>
      <c r="CP653" s="5"/>
      <c r="CT653" s="5"/>
    </row>
    <row r="654" spans="1:98" x14ac:dyDescent="0.25">
      <c r="A654" s="5" t="s">
        <v>697</v>
      </c>
      <c r="B654" s="5">
        <v>40.33934</v>
      </c>
      <c r="C654" s="5">
        <v>-15.571102</v>
      </c>
      <c r="D654" s="5">
        <v>13710000</v>
      </c>
      <c r="E654" s="5">
        <v>1</v>
      </c>
      <c r="F654" s="5">
        <v>6490000</v>
      </c>
      <c r="G654" s="5">
        <v>1</v>
      </c>
      <c r="H654" s="5">
        <v>12280000</v>
      </c>
      <c r="I654" s="5">
        <v>1</v>
      </c>
      <c r="J654" s="5">
        <v>0.46772140944979701</v>
      </c>
      <c r="K654" s="5">
        <v>2.8713322971293889E-2</v>
      </c>
      <c r="L654" s="6">
        <f>IF(Table1[[#This Row],[seagrass.mn.ssp126.2050]]="","",(Table1[[#This Row],[seagrass.sd.ssp126.2050]]/Table1[[#This Row],[seagrass.mn.ssp126.2050]])^-1)</f>
        <v>16.289351459508918</v>
      </c>
      <c r="M654" s="6">
        <f>IF(Table1[[#This Row],[seagrass.weights.ssp126.2050]]="","",Table1[[#This Row],[seagrass.weights.ssp126.2050]]*Table1[[#This Row],[seagrass.mn.ssp126.2050]])</f>
        <v>7.6188784236646194</v>
      </c>
      <c r="N654" s="5">
        <v>0.51694193794836085</v>
      </c>
      <c r="O654" s="5">
        <v>1.245019665571219E-2</v>
      </c>
      <c r="P654" s="6">
        <f>IF(Table1[[#This Row],[corals.mn.ssp126.2050]]="","",(Table1[[#This Row],[corals.sd.ssp126.2050]]/Table1[[#This Row],[corals.mn.ssp126.2050]])^-1)</f>
        <v>41.520784951712891</v>
      </c>
      <c r="Q654" s="6">
        <f>IF(Table1[[#This Row],[coral.weights.ssp126.2050]]="","",Table1[[#This Row],[coral.weights.ssp126.2050]]*Table1[[#This Row],[corals.mn.ssp126.2050]])</f>
        <v>21.463835038075601</v>
      </c>
      <c r="R654" s="5">
        <v>0.44347293953492212</v>
      </c>
      <c r="S654" s="5">
        <v>0.10733707119939059</v>
      </c>
      <c r="T654" s="6">
        <f>IF(Table1[[#This Row],[mangrove.mn.ssp126.2050]]="","",(Table1[[#This Row],[mangrove.sd.ssp126.2050]]/Table1[[#This Row],[mangrove.mn.ssp126.2050]])^-1)</f>
        <v>4.1315915794937395</v>
      </c>
      <c r="U654" s="6">
        <f>IF(Table1[[#This Row],[mangrove.weights.ssp126.2050]]="","",Table1[[#This Row],[mangrove.weights.ssp126.2050]]*Table1[[#This Row],[mangrove.mn.ssp126.2050]])</f>
        <v>1.8322490627158206</v>
      </c>
      <c r="V654" s="7">
        <f t="shared" si="60"/>
        <v>0.49909751515311113</v>
      </c>
      <c r="W654" s="5">
        <v>0.45553246794713531</v>
      </c>
      <c r="X654" s="5">
        <v>2.133783966098747E-2</v>
      </c>
      <c r="Y654" s="6">
        <f>IF(Table1[[#This Row],[seagrass.mn.ssp126.2100]]="", "", (Table1[[#This Row],[seagrass.sd.ssp126.2100]]/Table1[[#This Row],[seagrass.mn.ssp126.2100]])^-1)</f>
        <v>21.348574887831649</v>
      </c>
      <c r="Z654" s="6">
        <f>IF(Table1[[#This Row],[seagrass.weights.ssp126.2100]]="","", Table1[[#This Row],[seagrass.weights.ssp126.2100]]*Table1[[#This Row],[seagrass.mn.ssp126.2100]])</f>
        <v>9.7249690058081892</v>
      </c>
      <c r="AA654" s="5">
        <v>0.51128021624703046</v>
      </c>
      <c r="AB654" s="5">
        <v>9.7568025300353751E-3</v>
      </c>
      <c r="AC654" s="6">
        <f>IF(Table1[[#This Row],[corals.mn.ssp126.2100]]="","",(Table1[[#This Row],[corals.sd.ssp126.2100]]/Table1[[#This Row],[corals.mn.ssp126.2100]])^-1)</f>
        <v>52.402435600505761</v>
      </c>
      <c r="AD654" s="6">
        <f>IF( Table1[[#This Row],[Coral.weights.ssp126.2100]]="","", Table1[[#This Row],[Coral.weights.ssp126.2100]]*Table1[[#This Row],[corals.mn.ssp126.2100]])</f>
        <v>26.792328605697673</v>
      </c>
      <c r="AE654" s="5">
        <v>0.44908193018165182</v>
      </c>
      <c r="AF654" s="5">
        <v>0.1001238812649563</v>
      </c>
      <c r="AG654" s="8">
        <f>IF(Table1[[#This Row],[mangrove.mn.ssp126.2100]]="","",(Table1[[#This Row],[mangrove.sd.ssp126.2100]]/Table1[[#This Row],[mangrove.mn.ssp126.2100]])^-1)</f>
        <v>4.4852629013976513</v>
      </c>
      <c r="AH654" s="6">
        <f>IF(Table1[[#This Row],[mangrove.weights.ssp126.2100]]="","",Table1[[#This Row],[mangrove.weights.ssp126.2100]]*Table1[[#This Row],[mangrove.mn.ssp126.2100]])</f>
        <v>2.0142505211318129</v>
      </c>
      <c r="AI654" s="7">
        <f t="shared" si="61"/>
        <v>0.492502345308451</v>
      </c>
      <c r="AJ654" s="5">
        <v>0.61015199928696906</v>
      </c>
      <c r="AK654" s="5">
        <v>6.7834948031638333E-3</v>
      </c>
      <c r="AL654" s="6">
        <f>IF(Table1[[#This Row],[seagrass.mn.ssp245.2050]]="","",(Table1[[#This Row],[seagrass.sd.ssp245.2050]]/Table1[[#This Row],[seagrass.mn.ssp245.2050]])^-1)</f>
        <v>89.946556604184778</v>
      </c>
      <c r="AM654" s="6">
        <f>IF(Table1[[#This Row],[seagrass.weights.ssp245.2050]]="","",Table1[[#This Row],[seagrass.weights.ssp245.2050]]*Table1[[#This Row],[seagrass.mn.ssp245.2050]])</f>
        <v>54.881071341021872</v>
      </c>
      <c r="AN654" s="5">
        <v>0.6307885384264571</v>
      </c>
      <c r="AO654" s="5">
        <v>3.4546461520508979E-3</v>
      </c>
      <c r="AP654" s="6">
        <f>(Table1[[#This Row],[corals.sd.ssp245.2050]]/Table1[[#This Row],[corals.mn.ssp245.2050]])^-1</f>
        <v>182.59135976979317</v>
      </c>
      <c r="AQ654" s="6">
        <f>Table1[[#This Row],[coral.weights.ssp245.2050]]*Table1[[#This Row],[corals.mn.ssp245.2050]]</f>
        <v>115.17653695848723</v>
      </c>
      <c r="AR654" s="5">
        <v>0.45884356353571731</v>
      </c>
      <c r="AS654" s="5">
        <v>7.7828815285800171E-2</v>
      </c>
      <c r="AT654" s="8">
        <f>(Table1[[#This Row],[mangrove.sd.ssp245.2050]]/Table1[[#This Row],[mangrove.mn.ssp245.2050]])^-1</f>
        <v>5.8955486069108023</v>
      </c>
      <c r="AU654" s="8">
        <f>Table1[[#This Row],[mangrove.mn.ssp245.2050]]*Table1[[#This Row],[mangrove.weights.ssp245.2050]]</f>
        <v>2.7051345317929862</v>
      </c>
      <c r="AV654" s="7">
        <f t="shared" si="62"/>
        <v>0.62048124439050556</v>
      </c>
      <c r="AW654" s="5">
        <v>0.61015199928696906</v>
      </c>
      <c r="AX654" s="5">
        <v>6.7834948031638333E-3</v>
      </c>
      <c r="AY654" s="6">
        <f>(Table1[[#This Row],[seagrass.sd.ssp245.2100]]/Table1[[#This Row],[seagrass.mn.ssp245.2100]])^-1</f>
        <v>89.946556604184778</v>
      </c>
      <c r="AZ654" s="6">
        <f>Table1[[#This Row],[seagrass.weights.ssp245.2100]]*Table1[[#This Row],[seagrass.mn.ssp245.2100]]</f>
        <v>54.881071341021872</v>
      </c>
      <c r="BA654" s="5">
        <v>0.6307885384264571</v>
      </c>
      <c r="BB654" s="5">
        <v>3.4546461520508979E-3</v>
      </c>
      <c r="BC654" s="8">
        <f>(Table1[[#This Row],[corals.sd.ssp245.2100]]/Table1[[#This Row],[corals.mn.ssp245.2100]])^-1</f>
        <v>182.59135976979317</v>
      </c>
      <c r="BD654" s="8">
        <f>Table1[[#This Row],[corals.weights.ssp245.2100]]*Table1[[#This Row],[corals.mn.ssp245.2100]]</f>
        <v>115.17653695848723</v>
      </c>
      <c r="BE654" s="5">
        <v>0.45684468520351013</v>
      </c>
      <c r="BF654" s="5">
        <v>7.8849343861387727E-2</v>
      </c>
      <c r="BG654" s="6">
        <f>(Table1[[#This Row],[mangrove.sd.ssp245.2100]]/Table1[[#This Row],[mangrove.mn.ssp245.2100]])^-1</f>
        <v>5.7938933012126874</v>
      </c>
      <c r="BH654" s="6">
        <f>Table1[[#This Row],[mangrove.weights.ssp245.2100]]*Table1[[#This Row],[mangrove.mn.ssp245.2100]]</f>
        <v>2.6469093612952364</v>
      </c>
      <c r="BI654" s="7">
        <f t="shared" si="63"/>
        <v>0.62049866977959911</v>
      </c>
      <c r="BJ654" s="5">
        <v>0.61662113211962988</v>
      </c>
      <c r="BK654" s="5">
        <v>6.9363733494808176E-3</v>
      </c>
      <c r="BL654" s="6">
        <f>(Table1[[#This Row],[seagrass.sd.ssp370.2050]]/Table1[[#This Row],[seagrass.mn.ssp370.2050]])^-1</f>
        <v>88.896762191409948</v>
      </c>
      <c r="BM654" s="6">
        <f>Table1[[#This Row],[seagrass.mn.ssp370.2050]]*Table1[[#This Row],[seagrass.weights.ssp370.2050]]</f>
        <v>54.815622144236713</v>
      </c>
      <c r="BN654" s="5">
        <v>0.63739197746422804</v>
      </c>
      <c r="BO654" s="5">
        <v>3.5500804182323899E-3</v>
      </c>
      <c r="BP654" s="6">
        <f>(Table1[[#This Row],[corals.sd.ssp370.2050]]/Table1[[#This Row],[corals.mn.ssp370.2050]])^-1</f>
        <v>179.54296871437916</v>
      </c>
      <c r="BQ654" s="6">
        <f>Table1[[#This Row],[corals.weights.ssp370.2050]]*Table1[[#This Row],[corals.mn.ssp370.2050]]</f>
        <v>114.43924786865615</v>
      </c>
      <c r="BR654" s="5">
        <v>0.45832105771615739</v>
      </c>
      <c r="BS654" s="5">
        <v>7.7053042118017501E-2</v>
      </c>
      <c r="BT654" s="6">
        <f>(Table1[[#This Row],[mangrove.sd.ssp370.2050]]/Table1[[#This Row],[mangrove.mn.ssp370.2050]])^-1</f>
        <v>5.9481241118835335</v>
      </c>
      <c r="BU654" s="6">
        <f>Table1[[#This Row],[mangrove.weights.ssp370.2050]]*Table1[[#This Row],[mangrove.mn.ssp370.2050]]</f>
        <v>2.7261505343854404</v>
      </c>
      <c r="BV654" s="7">
        <f t="shared" si="64"/>
        <v>0.62678073173538029</v>
      </c>
      <c r="BW654" s="5">
        <v>0.61662113211962988</v>
      </c>
      <c r="BX654" s="5">
        <v>6.9363733494808176E-3</v>
      </c>
      <c r="BY654" s="8">
        <f>(Table1[[#This Row],[seagrass.sd.ssp370.2100]]/Table1[[#This Row],[seagrass.mn.ssp370.2100]])^-1</f>
        <v>88.896762191409948</v>
      </c>
      <c r="BZ654" s="8">
        <f>Table1[[#This Row],[seagrass.imp.ssp370.2100]]*Table1[[#This Row],[seagrass.mn.ssp370.2100]]</f>
        <v>54.815622144236713</v>
      </c>
      <c r="CA654" s="5">
        <v>0.63739197746422804</v>
      </c>
      <c r="CB654" s="5">
        <v>3.5500804182323899E-3</v>
      </c>
      <c r="CC654" s="8">
        <f>(Table1[[#This Row],[corals.sd.ssp370.2100]]/Table1[[#This Row],[corals.mn.ssp370.2100]])^-1</f>
        <v>179.54296871437916</v>
      </c>
      <c r="CD654" s="8">
        <f>Table1[[#This Row],[corals.weights.ssp370.2100]]*Table1[[#This Row],[corals.mn.ssp370.2100]]</f>
        <v>114.43924786865615</v>
      </c>
      <c r="CE654" s="5">
        <v>0.45807838718573518</v>
      </c>
      <c r="CF654" s="5">
        <v>8.6350983537961043E-2</v>
      </c>
      <c r="CG654" s="12">
        <f>(Table1[[#This Row],[mangrove.sd.ssp370.2100]]/Table1[[#This Row],[mangrove.mn.ssp370.2100]])^-1</f>
        <v>5.3048427292592191</v>
      </c>
      <c r="CH654" s="17">
        <f>Table1[[#This Row],[mangrove.weights.ssp370.2100]]*Table1[[#This Row],[mangrove.mn.ssp370.2100]]</f>
        <v>2.4300338016930367</v>
      </c>
      <c r="CI654" s="9">
        <f t="shared" si="65"/>
        <v>0.62717189800252748</v>
      </c>
      <c r="CJ654" s="5"/>
      <c r="CL654" s="5"/>
      <c r="CM654" s="5"/>
      <c r="CP654" s="5"/>
      <c r="CT654" s="5"/>
    </row>
    <row r="655" spans="1:98" x14ac:dyDescent="0.25">
      <c r="A655" s="5" t="s">
        <v>698</v>
      </c>
      <c r="B655" s="5">
        <v>40.58934</v>
      </c>
      <c r="C655" s="5">
        <v>-15.571102</v>
      </c>
      <c r="D655" s="5">
        <v>24050000</v>
      </c>
      <c r="E655" s="5">
        <v>1</v>
      </c>
      <c r="F655" s="5">
        <v>17920000</v>
      </c>
      <c r="G655" s="5">
        <v>1</v>
      </c>
      <c r="H655" s="5">
        <v>38650000</v>
      </c>
      <c r="I655" s="5">
        <v>1</v>
      </c>
      <c r="J655" s="5">
        <v>0.50798046364911187</v>
      </c>
      <c r="K655" s="5">
        <v>1.8821934221766969E-3</v>
      </c>
      <c r="L655" s="6">
        <f>IF(Table1[[#This Row],[seagrass.mn.ssp126.2050]]="","",(Table1[[#This Row],[seagrass.sd.ssp126.2050]]/Table1[[#This Row],[seagrass.mn.ssp126.2050]])^-1)</f>
        <v>269.88749278575659</v>
      </c>
      <c r="M655" s="6">
        <f>IF(Table1[[#This Row],[seagrass.weights.ssp126.2050]]="","",Table1[[#This Row],[seagrass.weights.ssp126.2050]]*Table1[[#This Row],[seagrass.mn.ssp126.2050]])</f>
        <v>137.09757371840496</v>
      </c>
      <c r="N655" s="5">
        <v>0.53914672323897384</v>
      </c>
      <c r="O655" s="5">
        <v>1.178395422113767E-2</v>
      </c>
      <c r="P655" s="6">
        <f>IF(Table1[[#This Row],[corals.mn.ssp126.2050]]="","",(Table1[[#This Row],[corals.sd.ssp126.2050]]/Table1[[#This Row],[corals.mn.ssp126.2050]])^-1)</f>
        <v>45.752615219080724</v>
      </c>
      <c r="Q655" s="6">
        <f>IF(Table1[[#This Row],[coral.weights.ssp126.2050]]="","",Table1[[#This Row],[coral.weights.ssp126.2050]]*Table1[[#This Row],[corals.mn.ssp126.2050]])</f>
        <v>24.667372574980977</v>
      </c>
      <c r="R655" s="5">
        <v>0.45968371713352529</v>
      </c>
      <c r="S655" s="5">
        <v>0.1888452359241056</v>
      </c>
      <c r="T655" s="6">
        <f>IF(Table1[[#This Row],[mangrove.mn.ssp126.2050]]="","",(Table1[[#This Row],[mangrove.sd.ssp126.2050]]/Table1[[#This Row],[mangrove.mn.ssp126.2050]])^-1)</f>
        <v>2.4341822280243601</v>
      </c>
      <c r="U655" s="6">
        <f>IF(Table1[[#This Row],[mangrove.weights.ssp126.2050]]="","",Table1[[#This Row],[mangrove.weights.ssp126.2050]]*Table1[[#This Row],[mangrove.mn.ssp126.2050]])</f>
        <v>1.1189539347586044</v>
      </c>
      <c r="V655" s="7">
        <f t="shared" si="60"/>
        <v>0.5120938888487262</v>
      </c>
      <c r="W655" s="5">
        <v>0.5026599636874225</v>
      </c>
      <c r="X655" s="5">
        <v>5.6421297822499472E-3</v>
      </c>
      <c r="Y655" s="6">
        <f>IF(Table1[[#This Row],[seagrass.mn.ssp126.2100]]="", "", (Table1[[#This Row],[seagrass.sd.ssp126.2100]]/Table1[[#This Row],[seagrass.mn.ssp126.2100]])^-1)</f>
        <v>89.090464609442876</v>
      </c>
      <c r="Z655" s="6">
        <f>IF(Table1[[#This Row],[seagrass.weights.ssp126.2100]]="","", Table1[[#This Row],[seagrass.weights.ssp126.2100]]*Table1[[#This Row],[seagrass.mn.ssp126.2100]])</f>
        <v>44.782209705478152</v>
      </c>
      <c r="AA655" s="5">
        <v>0.53211380313511247</v>
      </c>
      <c r="AB655" s="5">
        <v>1.0793390524086659E-2</v>
      </c>
      <c r="AC655" s="6">
        <f>IF(Table1[[#This Row],[corals.mn.ssp126.2100]]="","",(Table1[[#This Row],[corals.sd.ssp126.2100]]/Table1[[#This Row],[corals.mn.ssp126.2100]])^-1)</f>
        <v>49.29996760032364</v>
      </c>
      <c r="AD655" s="6">
        <f>IF( Table1[[#This Row],[Coral.weights.ssp126.2100]]="","", Table1[[#This Row],[Coral.weights.ssp126.2100]]*Table1[[#This Row],[corals.mn.ssp126.2100]])</f>
        <v>26.233193254246036</v>
      </c>
      <c r="AE655" s="5">
        <v>0.4620069039846032</v>
      </c>
      <c r="AF655" s="5">
        <v>0.1863591271269095</v>
      </c>
      <c r="AG655" s="8">
        <f>IF(Table1[[#This Row],[mangrove.mn.ssp126.2100]]="","",(Table1[[#This Row],[mangrove.sd.ssp126.2100]]/Table1[[#This Row],[mangrove.mn.ssp126.2100]])^-1)</f>
        <v>2.4791214205998036</v>
      </c>
      <c r="AH655" s="6">
        <f>IF(Table1[[#This Row],[mangrove.weights.ssp126.2100]]="","",Table1[[#This Row],[mangrove.weights.ssp126.2100]]*Table1[[#This Row],[mangrove.mn.ssp126.2100]])</f>
        <v>1.1453712121332265</v>
      </c>
      <c r="AI655" s="7">
        <f t="shared" si="61"/>
        <v>0.5122524513792609</v>
      </c>
      <c r="AJ655" s="5">
        <v>0.48601382501835771</v>
      </c>
      <c r="AK655" s="5">
        <v>1.0375551840338851E-2</v>
      </c>
      <c r="AL655" s="6">
        <f>IF(Table1[[#This Row],[seagrass.mn.ssp245.2050]]="","",(Table1[[#This Row],[seagrass.sd.ssp245.2050]]/Table1[[#This Row],[seagrass.mn.ssp245.2050]])^-1)</f>
        <v>46.842214515164066</v>
      </c>
      <c r="AM655" s="6">
        <f>IF(Table1[[#This Row],[seagrass.weights.ssp245.2050]]="","",Table1[[#This Row],[seagrass.weights.ssp245.2050]]*Table1[[#This Row],[seagrass.mn.ssp245.2050]])</f>
        <v>22.765963848845324</v>
      </c>
      <c r="AN655" s="5">
        <v>0.51880946356191682</v>
      </c>
      <c r="AO655" s="5">
        <v>2.669638051263776E-3</v>
      </c>
      <c r="AP655" s="6">
        <f>(Table1[[#This Row],[corals.sd.ssp245.2050]]/Table1[[#This Row],[corals.mn.ssp245.2050]])^-1</f>
        <v>194.33700509187693</v>
      </c>
      <c r="AQ655" s="6">
        <f>Table1[[#This Row],[coral.weights.ssp245.2050]]*Table1[[#This Row],[corals.mn.ssp245.2050]]</f>
        <v>100.82387736194617</v>
      </c>
      <c r="AR655" s="5">
        <v>0.4693132474063314</v>
      </c>
      <c r="AS655" s="5">
        <v>0.16855465342853601</v>
      </c>
      <c r="AT655" s="8">
        <f>(Table1[[#This Row],[mangrove.sd.ssp245.2050]]/Table1[[#This Row],[mangrove.mn.ssp245.2050]])^-1</f>
        <v>2.7843387166128366</v>
      </c>
      <c r="AU655" s="8">
        <f>Table1[[#This Row],[mangrove.mn.ssp245.2050]]*Table1[[#This Row],[mangrove.weights.ssp245.2050]]</f>
        <v>1.3067270449727475</v>
      </c>
      <c r="AV655" s="7">
        <f t="shared" si="62"/>
        <v>0.51194764133613113</v>
      </c>
      <c r="AW655" s="5">
        <v>0.49534581398422639</v>
      </c>
      <c r="AX655" s="5">
        <v>9.4048968592101831E-4</v>
      </c>
      <c r="AY655" s="6">
        <f>(Table1[[#This Row],[seagrass.sd.ssp245.2100]]/Table1[[#This Row],[seagrass.mn.ssp245.2100]])^-1</f>
        <v>526.68925709603707</v>
      </c>
      <c r="AZ655" s="6">
        <f>Table1[[#This Row],[seagrass.weights.ssp245.2100]]*Table1[[#This Row],[seagrass.mn.ssp245.2100]]</f>
        <v>260.89331877298395</v>
      </c>
      <c r="BA655" s="5">
        <v>0.52574809043841497</v>
      </c>
      <c r="BB655" s="5">
        <v>3.5765425800972448E-3</v>
      </c>
      <c r="BC655" s="8">
        <f>(Table1[[#This Row],[corals.sd.ssp245.2100]]/Table1[[#This Row],[corals.mn.ssp245.2100]])^-1</f>
        <v>146.99897419482704</v>
      </c>
      <c r="BD655" s="8">
        <f>Table1[[#This Row],[corals.weights.ssp245.2100]]*Table1[[#This Row],[corals.mn.ssp245.2100]]</f>
        <v>77.284429979336153</v>
      </c>
      <c r="BE655" s="5">
        <v>0.47596508959094119</v>
      </c>
      <c r="BF655" s="5">
        <v>0.1641517491419687</v>
      </c>
      <c r="BG655" s="6">
        <f>(Table1[[#This Row],[mangrove.sd.ssp245.2100]]/Table1[[#This Row],[mangrove.mn.ssp245.2100]])^-1</f>
        <v>2.8995432097363572</v>
      </c>
      <c r="BH655" s="6">
        <f>Table1[[#This Row],[mangrove.weights.ssp245.2100]]*Table1[[#This Row],[mangrove.mn.ssp245.2100]]</f>
        <v>1.3800813435949704</v>
      </c>
      <c r="BI655" s="7">
        <f t="shared" si="63"/>
        <v>0.50186811363322037</v>
      </c>
      <c r="BJ655" s="5">
        <v>0.54774992433621639</v>
      </c>
      <c r="BK655" s="5">
        <v>2.920011720121391E-3</v>
      </c>
      <c r="BL655" s="6">
        <f>(Table1[[#This Row],[seagrass.sd.ssp370.2050]]/Table1[[#This Row],[seagrass.mn.ssp370.2050]])^-1</f>
        <v>187.58483760929744</v>
      </c>
      <c r="BM655" s="6">
        <f>Table1[[#This Row],[seagrass.mn.ssp370.2050]]*Table1[[#This Row],[seagrass.weights.ssp370.2050]]</f>
        <v>102.74958060711411</v>
      </c>
      <c r="BN655" s="5">
        <v>0.56191417434648705</v>
      </c>
      <c r="BO655" s="5">
        <v>5.6332586941869904E-3</v>
      </c>
      <c r="BP655" s="6">
        <f>(Table1[[#This Row],[corals.sd.ssp370.2050]]/Table1[[#This Row],[corals.mn.ssp370.2050]])^-1</f>
        <v>99.749399921280244</v>
      </c>
      <c r="BQ655" s="6">
        <f>Table1[[#This Row],[corals.weights.ssp370.2050]]*Table1[[#This Row],[corals.mn.ssp370.2050]]</f>
        <v>56.050601698323732</v>
      </c>
      <c r="BR655" s="5">
        <v>0.47149358977015599</v>
      </c>
      <c r="BS655" s="5">
        <v>0.1687336240721814</v>
      </c>
      <c r="BT655" s="6">
        <f>(Table1[[#This Row],[mangrove.sd.ssp370.2050]]/Table1[[#This Row],[mangrove.mn.ssp370.2050]])^-1</f>
        <v>2.7943072541869842</v>
      </c>
      <c r="BU655" s="6">
        <f>Table1[[#This Row],[mangrove.weights.ssp370.2050]]*Table1[[#This Row],[mangrove.mn.ssp370.2050]]</f>
        <v>1.3174979581974089</v>
      </c>
      <c r="BV655" s="7">
        <f t="shared" si="64"/>
        <v>0.55188530443435146</v>
      </c>
      <c r="BW655" s="5">
        <v>0.54774992433621639</v>
      </c>
      <c r="BX655" s="5">
        <v>2.920011720121391E-3</v>
      </c>
      <c r="BY655" s="8">
        <f>(Table1[[#This Row],[seagrass.sd.ssp370.2100]]/Table1[[#This Row],[seagrass.mn.ssp370.2100]])^-1</f>
        <v>187.58483760929744</v>
      </c>
      <c r="BZ655" s="8">
        <f>Table1[[#This Row],[seagrass.imp.ssp370.2100]]*Table1[[#This Row],[seagrass.mn.ssp370.2100]]</f>
        <v>102.74958060711411</v>
      </c>
      <c r="CA655" s="5">
        <v>0.56191417434648705</v>
      </c>
      <c r="CB655" s="5">
        <v>5.6332586941869904E-3</v>
      </c>
      <c r="CC655" s="8">
        <f>(Table1[[#This Row],[corals.sd.ssp370.2100]]/Table1[[#This Row],[corals.mn.ssp370.2100]])^-1</f>
        <v>99.749399921280244</v>
      </c>
      <c r="CD655" s="8">
        <f>Table1[[#This Row],[corals.weights.ssp370.2100]]*Table1[[#This Row],[corals.mn.ssp370.2100]]</f>
        <v>56.050601698323732</v>
      </c>
      <c r="CE655" s="5">
        <v>0.4738669304768493</v>
      </c>
      <c r="CF655" s="5">
        <v>0.17659186308755709</v>
      </c>
      <c r="CG655" s="12">
        <f>(Table1[[#This Row],[mangrove.sd.ssp370.2100]]/Table1[[#This Row],[mangrove.mn.ssp370.2100]])^-1</f>
        <v>2.68340184078526</v>
      </c>
      <c r="CH655" s="17">
        <f>Table1[[#This Row],[mangrove.weights.ssp370.2100]]*Table1[[#This Row],[mangrove.mn.ssp370.2100]]</f>
        <v>1.2715753935288383</v>
      </c>
      <c r="CI655" s="9">
        <f t="shared" si="65"/>
        <v>0.55193800641207669</v>
      </c>
      <c r="CJ655" s="5"/>
      <c r="CL655" s="5"/>
      <c r="CM655" s="5"/>
      <c r="CP655" s="5"/>
      <c r="CT655" s="5"/>
    </row>
    <row r="656" spans="1:98" x14ac:dyDescent="0.25">
      <c r="A656" s="5" t="s">
        <v>699</v>
      </c>
      <c r="B656" s="5">
        <v>40.83934</v>
      </c>
      <c r="C656" s="5">
        <v>-15.571102</v>
      </c>
      <c r="E656" s="5">
        <v>0</v>
      </c>
      <c r="G656" s="5">
        <v>0</v>
      </c>
      <c r="I656" s="5">
        <v>0</v>
      </c>
      <c r="L656" s="6" t="str">
        <f>IF(Table1[[#This Row],[seagrass.mn.ssp126.2050]]="","",(Table1[[#This Row],[seagrass.sd.ssp126.2050]]/Table1[[#This Row],[seagrass.mn.ssp126.2050]])^-1)</f>
        <v/>
      </c>
      <c r="M656" s="6" t="str">
        <f>IF(Table1[[#This Row],[seagrass.weights.ssp126.2050]]="","",Table1[[#This Row],[seagrass.weights.ssp126.2050]]*Table1[[#This Row],[seagrass.mn.ssp126.2050]])</f>
        <v/>
      </c>
      <c r="P656" s="6" t="str">
        <f>IF(Table1[[#This Row],[corals.mn.ssp126.2050]]="","",(Table1[[#This Row],[corals.sd.ssp126.2050]]/Table1[[#This Row],[corals.mn.ssp126.2050]])^-1)</f>
        <v/>
      </c>
      <c r="Q656" s="6" t="str">
        <f>IF(Table1[[#This Row],[coral.weights.ssp126.2050]]="","",Table1[[#This Row],[coral.weights.ssp126.2050]]*Table1[[#This Row],[corals.mn.ssp126.2050]])</f>
        <v/>
      </c>
      <c r="T656" s="6" t="str">
        <f>IF(Table1[[#This Row],[mangrove.mn.ssp126.2050]]="","",(Table1[[#This Row],[mangrove.sd.ssp126.2050]]/Table1[[#This Row],[mangrove.mn.ssp126.2050]])^-1)</f>
        <v/>
      </c>
      <c r="U656" s="6" t="str">
        <f>IF(Table1[[#This Row],[mangrove.weights.ssp126.2050]]="","",Table1[[#This Row],[mangrove.weights.ssp126.2050]]*Table1[[#This Row],[mangrove.mn.ssp126.2050]])</f>
        <v/>
      </c>
      <c r="V656" s="7" t="e">
        <f t="shared" si="60"/>
        <v>#DIV/0!</v>
      </c>
      <c r="Y656" s="6" t="str">
        <f>IF(Table1[[#This Row],[seagrass.mn.ssp126.2100]]="", "", (Table1[[#This Row],[seagrass.sd.ssp126.2100]]/Table1[[#This Row],[seagrass.mn.ssp126.2100]])^-1)</f>
        <v/>
      </c>
      <c r="Z656" s="6" t="str">
        <f>IF(Table1[[#This Row],[seagrass.weights.ssp126.2100]]="","", Table1[[#This Row],[seagrass.weights.ssp126.2100]]*Table1[[#This Row],[seagrass.mn.ssp126.2100]])</f>
        <v/>
      </c>
      <c r="AC656" s="6" t="str">
        <f>IF(Table1[[#This Row],[corals.mn.ssp126.2100]]="","",(Table1[[#This Row],[corals.sd.ssp126.2100]]/Table1[[#This Row],[corals.mn.ssp126.2100]])^-1)</f>
        <v/>
      </c>
      <c r="AD656" s="6" t="str">
        <f>IF( Table1[[#This Row],[Coral.weights.ssp126.2100]]="","", Table1[[#This Row],[Coral.weights.ssp126.2100]]*Table1[[#This Row],[corals.mn.ssp126.2100]])</f>
        <v/>
      </c>
      <c r="AG656" s="8" t="str">
        <f>IF(Table1[[#This Row],[mangrove.mn.ssp126.2100]]="","",(Table1[[#This Row],[mangrove.sd.ssp126.2100]]/Table1[[#This Row],[mangrove.mn.ssp126.2100]])^-1)</f>
        <v/>
      </c>
      <c r="AH656" s="6" t="str">
        <f>IF(Table1[[#This Row],[mangrove.weights.ssp126.2100]]="","",Table1[[#This Row],[mangrove.weights.ssp126.2100]]*Table1[[#This Row],[mangrove.mn.ssp126.2100]])</f>
        <v/>
      </c>
      <c r="AI656" s="7" t="e">
        <f t="shared" si="61"/>
        <v>#DIV/0!</v>
      </c>
      <c r="AL656" s="6" t="str">
        <f>IF(Table1[[#This Row],[seagrass.mn.ssp245.2050]]="","",(Table1[[#This Row],[seagrass.sd.ssp245.2050]]/Table1[[#This Row],[seagrass.mn.ssp245.2050]])^-1)</f>
        <v/>
      </c>
      <c r="AM656" s="6" t="str">
        <f>IF(Table1[[#This Row],[seagrass.weights.ssp245.2050]]="","",Table1[[#This Row],[seagrass.weights.ssp245.2050]]*Table1[[#This Row],[seagrass.mn.ssp245.2050]])</f>
        <v/>
      </c>
      <c r="AS656" s="5"/>
      <c r="AT656" s="8"/>
      <c r="AU656" s="8"/>
      <c r="AV656" s="7" t="e">
        <f t="shared" si="62"/>
        <v>#DIV/0!</v>
      </c>
      <c r="AX656" s="5"/>
      <c r="AY656" s="6"/>
      <c r="AZ656" s="6"/>
      <c r="BB656" s="5"/>
      <c r="BC656" s="8"/>
      <c r="BD656" s="8"/>
      <c r="BE656" s="5"/>
      <c r="BF656" s="5"/>
      <c r="BG656" s="6"/>
      <c r="BH656" s="6"/>
      <c r="BI656" s="7" t="e">
        <f t="shared" si="63"/>
        <v>#DIV/0!</v>
      </c>
      <c r="BK656" s="5"/>
      <c r="BL656" s="6"/>
      <c r="BM656" s="6"/>
      <c r="BO656" s="5"/>
      <c r="BP656" s="6"/>
      <c r="BQ656" s="6"/>
      <c r="BR656" s="5"/>
      <c r="BS656" s="5"/>
      <c r="BT656" s="6"/>
      <c r="BU656" s="6"/>
      <c r="BV656" s="7" t="e">
        <f t="shared" si="64"/>
        <v>#DIV/0!</v>
      </c>
      <c r="BX656" s="5"/>
      <c r="BY656" s="8"/>
      <c r="BZ656" s="8"/>
      <c r="CA656" s="5"/>
      <c r="CB656" s="5"/>
      <c r="CC656" s="8"/>
      <c r="CD656" s="8"/>
      <c r="CE656" s="5"/>
      <c r="CF656" s="5"/>
      <c r="CG656" s="12"/>
      <c r="CH656" s="17"/>
      <c r="CI656" s="9" t="e">
        <f t="shared" si="65"/>
        <v>#DIV/0!</v>
      </c>
      <c r="CJ656" s="5"/>
      <c r="CL656" s="5"/>
      <c r="CM656" s="5"/>
      <c r="CP656" s="5"/>
      <c r="CT656" s="5"/>
    </row>
    <row r="657" spans="1:98" x14ac:dyDescent="0.25">
      <c r="A657" s="5" t="s">
        <v>700</v>
      </c>
      <c r="B657" s="5">
        <v>44.83934</v>
      </c>
      <c r="C657" s="5">
        <v>-15.821102</v>
      </c>
      <c r="D657" s="5">
        <v>10000</v>
      </c>
      <c r="E657" s="5">
        <v>1</v>
      </c>
      <c r="G657" s="5">
        <v>0</v>
      </c>
      <c r="I657" s="5">
        <v>0</v>
      </c>
      <c r="L657" s="6" t="str">
        <f>IF(Table1[[#This Row],[seagrass.mn.ssp126.2050]]="","",(Table1[[#This Row],[seagrass.sd.ssp126.2050]]/Table1[[#This Row],[seagrass.mn.ssp126.2050]])^-1)</f>
        <v/>
      </c>
      <c r="M657" s="6" t="str">
        <f>IF(Table1[[#This Row],[seagrass.weights.ssp126.2050]]="","",Table1[[#This Row],[seagrass.weights.ssp126.2050]]*Table1[[#This Row],[seagrass.mn.ssp126.2050]])</f>
        <v/>
      </c>
      <c r="N657" s="5">
        <v>0.14118524222611131</v>
      </c>
      <c r="O657" s="5">
        <v>0.14009893179462449</v>
      </c>
      <c r="P657" s="6">
        <f>IF(Table1[[#This Row],[corals.mn.ssp126.2050]]="","",(Table1[[#This Row],[corals.sd.ssp126.2050]]/Table1[[#This Row],[corals.mn.ssp126.2050]])^-1)</f>
        <v>1.007753880900957</v>
      </c>
      <c r="Q657" s="6">
        <f>IF(Table1[[#This Row],[coral.weights.ssp126.2050]]="","",Table1[[#This Row],[coral.weights.ssp126.2050]]*Table1[[#This Row],[corals.mn.ssp126.2050]])</f>
        <v>0.14227997577930535</v>
      </c>
      <c r="T657" s="6" t="str">
        <f>IF(Table1[[#This Row],[mangrove.mn.ssp126.2050]]="","",(Table1[[#This Row],[mangrove.sd.ssp126.2050]]/Table1[[#This Row],[mangrove.mn.ssp126.2050]])^-1)</f>
        <v/>
      </c>
      <c r="U657" s="6" t="str">
        <f>IF(Table1[[#This Row],[mangrove.weights.ssp126.2050]]="","",Table1[[#This Row],[mangrove.weights.ssp126.2050]]*Table1[[#This Row],[mangrove.mn.ssp126.2050]])</f>
        <v/>
      </c>
      <c r="V657" s="7">
        <f t="shared" si="60"/>
        <v>0.14118524222611131</v>
      </c>
      <c r="Y657" s="6" t="str">
        <f>IF(Table1[[#This Row],[seagrass.mn.ssp126.2100]]="", "", (Table1[[#This Row],[seagrass.sd.ssp126.2100]]/Table1[[#This Row],[seagrass.mn.ssp126.2100]])^-1)</f>
        <v/>
      </c>
      <c r="Z657" s="6" t="str">
        <f>IF(Table1[[#This Row],[seagrass.weights.ssp126.2100]]="","", Table1[[#This Row],[seagrass.weights.ssp126.2100]]*Table1[[#This Row],[seagrass.mn.ssp126.2100]])</f>
        <v/>
      </c>
      <c r="AA657" s="5">
        <v>0.12186811639740799</v>
      </c>
      <c r="AB657" s="5">
        <v>0.17234754303007729</v>
      </c>
      <c r="AC657" s="6">
        <f>IF(Table1[[#This Row],[corals.mn.ssp126.2100]]="","",(Table1[[#This Row],[corals.sd.ssp126.2100]]/Table1[[#This Row],[corals.mn.ssp126.2100]])^-1)</f>
        <v>0.70710678118654779</v>
      </c>
      <c r="AD657" s="6">
        <f>IF( Table1[[#This Row],[Coral.weights.ssp126.2100]]="","", Table1[[#This Row],[Coral.weights.ssp126.2100]]*Table1[[#This Row],[corals.mn.ssp126.2100]])</f>
        <v>8.6173771515038716E-2</v>
      </c>
      <c r="AG657" s="8" t="str">
        <f>IF(Table1[[#This Row],[mangrove.mn.ssp126.2100]]="","",(Table1[[#This Row],[mangrove.sd.ssp126.2100]]/Table1[[#This Row],[mangrove.mn.ssp126.2100]])^-1)</f>
        <v/>
      </c>
      <c r="AH657" s="6" t="str">
        <f>IF(Table1[[#This Row],[mangrove.weights.ssp126.2100]]="","",Table1[[#This Row],[mangrove.weights.ssp126.2100]]*Table1[[#This Row],[mangrove.mn.ssp126.2100]])</f>
        <v/>
      </c>
      <c r="AI657" s="7">
        <f t="shared" si="61"/>
        <v>0.12186811639740799</v>
      </c>
      <c r="AL657" s="6" t="str">
        <f>IF(Table1[[#This Row],[seagrass.mn.ssp245.2050]]="","",(Table1[[#This Row],[seagrass.sd.ssp245.2050]]/Table1[[#This Row],[seagrass.mn.ssp245.2050]])^-1)</f>
        <v/>
      </c>
      <c r="AM657" s="6" t="str">
        <f>IF(Table1[[#This Row],[seagrass.weights.ssp245.2050]]="","",Table1[[#This Row],[seagrass.weights.ssp245.2050]]*Table1[[#This Row],[seagrass.mn.ssp245.2050]])</f>
        <v/>
      </c>
      <c r="AN657" s="5">
        <v>0.10566034336195559</v>
      </c>
      <c r="AO657" s="5">
        <v>8.9859138019003026E-2</v>
      </c>
      <c r="AP657" s="6">
        <f>(Table1[[#This Row],[corals.sd.ssp245.2050]]/Table1[[#This Row],[corals.mn.ssp245.2050]])^-1</f>
        <v>1.1758441677863747</v>
      </c>
      <c r="AQ657" s="6">
        <f>Table1[[#This Row],[coral.weights.ssp245.2050]]*Table1[[#This Row],[corals.mn.ssp245.2050]]</f>
        <v>0.12424009850846128</v>
      </c>
      <c r="AS657" s="5"/>
      <c r="AT657" s="8"/>
      <c r="AU657" s="8"/>
      <c r="AV657" s="7">
        <f t="shared" si="62"/>
        <v>0.10566034336195559</v>
      </c>
      <c r="AX657" s="5"/>
      <c r="AY657" s="6"/>
      <c r="AZ657" s="6"/>
      <c r="BA657" s="5">
        <v>4.3822277334098957E-2</v>
      </c>
      <c r="BB657" s="5">
        <v>6.1974058939957832E-2</v>
      </c>
      <c r="BC657" s="8">
        <f>(Table1[[#This Row],[corals.sd.ssp245.2100]]/Table1[[#This Row],[corals.mn.ssp245.2100]])^-1</f>
        <v>0.70710678118654746</v>
      </c>
      <c r="BD657" s="8">
        <f>Table1[[#This Row],[corals.weights.ssp245.2100]]*Table1[[#This Row],[corals.mn.ssp245.2100]]</f>
        <v>3.0987029469978909E-2</v>
      </c>
      <c r="BE657" s="5"/>
      <c r="BF657" s="5"/>
      <c r="BG657" s="6"/>
      <c r="BH657" s="6"/>
      <c r="BI657" s="7">
        <f t="shared" si="63"/>
        <v>4.3822277334098957E-2</v>
      </c>
      <c r="BK657" s="5"/>
      <c r="BL657" s="6"/>
      <c r="BM657" s="6"/>
      <c r="BN657" s="5">
        <v>4.3822277334098957E-2</v>
      </c>
      <c r="BO657" s="5">
        <v>6.1974058939957832E-2</v>
      </c>
      <c r="BP657" s="6">
        <f>(Table1[[#This Row],[corals.sd.ssp370.2050]]/Table1[[#This Row],[corals.mn.ssp370.2050]])^-1</f>
        <v>0.70710678118654746</v>
      </c>
      <c r="BQ657" s="6">
        <f>Table1[[#This Row],[corals.weights.ssp370.2050]]*Table1[[#This Row],[corals.mn.ssp370.2050]]</f>
        <v>3.0987029469978909E-2</v>
      </c>
      <c r="BR657" s="5"/>
      <c r="BS657" s="5"/>
      <c r="BT657" s="6"/>
      <c r="BU657" s="6"/>
      <c r="BV657" s="7">
        <f t="shared" si="64"/>
        <v>4.3822277334098957E-2</v>
      </c>
      <c r="BX657" s="5"/>
      <c r="BY657" s="8"/>
      <c r="BZ657" s="8"/>
      <c r="CA657" s="5">
        <v>2.1060168758570311E-2</v>
      </c>
      <c r="CB657" s="5">
        <v>2.978357628423629E-2</v>
      </c>
      <c r="CC657" s="8">
        <f>(Table1[[#This Row],[corals.sd.ssp370.2100]]/Table1[[#This Row],[corals.mn.ssp370.2100]])^-1</f>
        <v>0.70710678118654735</v>
      </c>
      <c r="CD657" s="8">
        <f>Table1[[#This Row],[corals.weights.ssp370.2100]]*Table1[[#This Row],[corals.mn.ssp370.2100]]</f>
        <v>1.4891788142118138E-2</v>
      </c>
      <c r="CE657" s="5"/>
      <c r="CF657" s="5"/>
      <c r="CG657" s="12"/>
      <c r="CH657" s="17"/>
      <c r="CI657" s="9">
        <f t="shared" si="65"/>
        <v>2.1060168758570311E-2</v>
      </c>
      <c r="CJ657" s="5"/>
      <c r="CL657" s="5"/>
      <c r="CM657" s="5"/>
      <c r="CP657" s="5"/>
      <c r="CT657" s="5"/>
    </row>
    <row r="658" spans="1:98" x14ac:dyDescent="0.25">
      <c r="A658" s="5" t="s">
        <v>701</v>
      </c>
      <c r="B658" s="5">
        <v>45.08934</v>
      </c>
      <c r="C658" s="5">
        <v>-15.821102</v>
      </c>
      <c r="E658" s="5">
        <v>0</v>
      </c>
      <c r="G658" s="5">
        <v>0</v>
      </c>
      <c r="I658" s="5">
        <v>0</v>
      </c>
      <c r="L658" s="6" t="str">
        <f>IF(Table1[[#This Row],[seagrass.mn.ssp126.2050]]="","",(Table1[[#This Row],[seagrass.sd.ssp126.2050]]/Table1[[#This Row],[seagrass.mn.ssp126.2050]])^-1)</f>
        <v/>
      </c>
      <c r="M658" s="6" t="str">
        <f>IF(Table1[[#This Row],[seagrass.weights.ssp126.2050]]="","",Table1[[#This Row],[seagrass.weights.ssp126.2050]]*Table1[[#This Row],[seagrass.mn.ssp126.2050]])</f>
        <v/>
      </c>
      <c r="P658" s="6" t="str">
        <f>IF(Table1[[#This Row],[corals.mn.ssp126.2050]]="","",(Table1[[#This Row],[corals.sd.ssp126.2050]]/Table1[[#This Row],[corals.mn.ssp126.2050]])^-1)</f>
        <v/>
      </c>
      <c r="Q658" s="6" t="str">
        <f>IF(Table1[[#This Row],[coral.weights.ssp126.2050]]="","",Table1[[#This Row],[coral.weights.ssp126.2050]]*Table1[[#This Row],[corals.mn.ssp126.2050]])</f>
        <v/>
      </c>
      <c r="T658" s="6" t="str">
        <f>IF(Table1[[#This Row],[mangrove.mn.ssp126.2050]]="","",(Table1[[#This Row],[mangrove.sd.ssp126.2050]]/Table1[[#This Row],[mangrove.mn.ssp126.2050]])^-1)</f>
        <v/>
      </c>
      <c r="U658" s="6" t="str">
        <f>IF(Table1[[#This Row],[mangrove.weights.ssp126.2050]]="","",Table1[[#This Row],[mangrove.weights.ssp126.2050]]*Table1[[#This Row],[mangrove.mn.ssp126.2050]])</f>
        <v/>
      </c>
      <c r="V658" s="7" t="e">
        <f t="shared" si="60"/>
        <v>#DIV/0!</v>
      </c>
      <c r="Y658" s="6" t="str">
        <f>IF(Table1[[#This Row],[seagrass.mn.ssp126.2100]]="", "", (Table1[[#This Row],[seagrass.sd.ssp126.2100]]/Table1[[#This Row],[seagrass.mn.ssp126.2100]])^-1)</f>
        <v/>
      </c>
      <c r="Z658" s="6" t="str">
        <f>IF(Table1[[#This Row],[seagrass.weights.ssp126.2100]]="","", Table1[[#This Row],[seagrass.weights.ssp126.2100]]*Table1[[#This Row],[seagrass.mn.ssp126.2100]])</f>
        <v/>
      </c>
      <c r="AC658" s="6" t="str">
        <f>IF(Table1[[#This Row],[corals.mn.ssp126.2100]]="","",(Table1[[#This Row],[corals.sd.ssp126.2100]]/Table1[[#This Row],[corals.mn.ssp126.2100]])^-1)</f>
        <v/>
      </c>
      <c r="AD658" s="6" t="str">
        <f>IF( Table1[[#This Row],[Coral.weights.ssp126.2100]]="","", Table1[[#This Row],[Coral.weights.ssp126.2100]]*Table1[[#This Row],[corals.mn.ssp126.2100]])</f>
        <v/>
      </c>
      <c r="AG658" s="8" t="str">
        <f>IF(Table1[[#This Row],[mangrove.mn.ssp126.2100]]="","",(Table1[[#This Row],[mangrove.sd.ssp126.2100]]/Table1[[#This Row],[mangrove.mn.ssp126.2100]])^-1)</f>
        <v/>
      </c>
      <c r="AH658" s="6" t="str">
        <f>IF(Table1[[#This Row],[mangrove.weights.ssp126.2100]]="","",Table1[[#This Row],[mangrove.weights.ssp126.2100]]*Table1[[#This Row],[mangrove.mn.ssp126.2100]])</f>
        <v/>
      </c>
      <c r="AI658" s="7" t="e">
        <f t="shared" si="61"/>
        <v>#DIV/0!</v>
      </c>
      <c r="AL658" s="6" t="str">
        <f>IF(Table1[[#This Row],[seagrass.mn.ssp245.2050]]="","",(Table1[[#This Row],[seagrass.sd.ssp245.2050]]/Table1[[#This Row],[seagrass.mn.ssp245.2050]])^-1)</f>
        <v/>
      </c>
      <c r="AM658" s="6" t="str">
        <f>IF(Table1[[#This Row],[seagrass.weights.ssp245.2050]]="","",Table1[[#This Row],[seagrass.weights.ssp245.2050]]*Table1[[#This Row],[seagrass.mn.ssp245.2050]])</f>
        <v/>
      </c>
      <c r="AS658" s="5"/>
      <c r="AT658" s="8"/>
      <c r="AU658" s="8"/>
      <c r="AV658" s="7" t="e">
        <f t="shared" si="62"/>
        <v>#DIV/0!</v>
      </c>
      <c r="AX658" s="5"/>
      <c r="AY658" s="6"/>
      <c r="AZ658" s="6"/>
      <c r="BB658" s="5"/>
      <c r="BC658" s="8"/>
      <c r="BD658" s="8"/>
      <c r="BE658" s="5"/>
      <c r="BF658" s="5"/>
      <c r="BG658" s="6"/>
      <c r="BH658" s="6"/>
      <c r="BI658" s="7" t="e">
        <f t="shared" si="63"/>
        <v>#DIV/0!</v>
      </c>
      <c r="BK658" s="5"/>
      <c r="BL658" s="6"/>
      <c r="BM658" s="6"/>
      <c r="BO658" s="5"/>
      <c r="BP658" s="6"/>
      <c r="BQ658" s="6"/>
      <c r="BR658" s="5"/>
      <c r="BS658" s="5"/>
      <c r="BT658" s="6"/>
      <c r="BU658" s="6"/>
      <c r="BV658" s="7" t="e">
        <f t="shared" si="64"/>
        <v>#DIV/0!</v>
      </c>
      <c r="BX658" s="5"/>
      <c r="BY658" s="8"/>
      <c r="BZ658" s="8"/>
      <c r="CA658" s="5"/>
      <c r="CB658" s="5"/>
      <c r="CC658" s="8"/>
      <c r="CD658" s="8"/>
      <c r="CE658" s="5"/>
      <c r="CF658" s="5"/>
      <c r="CG658" s="12"/>
      <c r="CH658" s="17"/>
      <c r="CI658" s="9" t="e">
        <f t="shared" si="65"/>
        <v>#DIV/0!</v>
      </c>
      <c r="CJ658" s="5"/>
      <c r="CL658" s="5"/>
      <c r="CM658" s="5"/>
      <c r="CP658" s="5"/>
      <c r="CT658" s="5"/>
    </row>
    <row r="659" spans="1:98" x14ac:dyDescent="0.25">
      <c r="A659" s="5" t="s">
        <v>702</v>
      </c>
      <c r="B659" s="5">
        <v>45.33934</v>
      </c>
      <c r="C659" s="5">
        <v>-15.821102</v>
      </c>
      <c r="D659" s="5">
        <v>6480000</v>
      </c>
      <c r="E659" s="5">
        <v>1</v>
      </c>
      <c r="F659" s="5">
        <v>30000</v>
      </c>
      <c r="G659" s="5">
        <v>1</v>
      </c>
      <c r="I659" s="5">
        <v>0</v>
      </c>
      <c r="J659" s="5">
        <v>0.20613948511051269</v>
      </c>
      <c r="K659" s="5">
        <v>8.1599708944780761E-2</v>
      </c>
      <c r="L659" s="6">
        <f>IF(Table1[[#This Row],[seagrass.mn.ssp126.2050]]="","",(Table1[[#This Row],[seagrass.sd.ssp126.2050]]/Table1[[#This Row],[seagrass.mn.ssp126.2050]])^-1)</f>
        <v>2.5262281909609396</v>
      </c>
      <c r="M659" s="6">
        <f>IF(Table1[[#This Row],[seagrass.weights.ssp126.2050]]="","",Table1[[#This Row],[seagrass.weights.ssp126.2050]]*Table1[[#This Row],[seagrass.mn.ssp126.2050]])</f>
        <v>0.52075537855635001</v>
      </c>
      <c r="N659" s="5">
        <v>0.48433158028993389</v>
      </c>
      <c r="O659" s="5">
        <v>5.3306748329021141E-3</v>
      </c>
      <c r="P659" s="6">
        <f>IF(Table1[[#This Row],[corals.mn.ssp126.2050]]="","",(Table1[[#This Row],[corals.sd.ssp126.2050]]/Table1[[#This Row],[corals.mn.ssp126.2050]])^-1)</f>
        <v>90.857460916680083</v>
      </c>
      <c r="Q659" s="6">
        <f>IF(Table1[[#This Row],[coral.weights.ssp126.2050]]="","",Table1[[#This Row],[coral.weights.ssp126.2050]]*Table1[[#This Row],[corals.mn.ssp126.2050]])</f>
        <v>44.005137626906567</v>
      </c>
      <c r="T659" s="6" t="str">
        <f>IF(Table1[[#This Row],[mangrove.mn.ssp126.2050]]="","",(Table1[[#This Row],[mangrove.sd.ssp126.2050]]/Table1[[#This Row],[mangrove.mn.ssp126.2050]])^-1)</f>
        <v/>
      </c>
      <c r="U659" s="6" t="str">
        <f>IF(Table1[[#This Row],[mangrove.weights.ssp126.2050]]="","",Table1[[#This Row],[mangrove.weights.ssp126.2050]]*Table1[[#This Row],[mangrove.mn.ssp126.2050]])</f>
        <v/>
      </c>
      <c r="V659" s="7">
        <f t="shared" si="60"/>
        <v>0.4768058900964926</v>
      </c>
      <c r="W659" s="5">
        <v>0.21350168482997861</v>
      </c>
      <c r="X659" s="5">
        <v>9.2011431636948776E-2</v>
      </c>
      <c r="Y659" s="6">
        <f>IF(Table1[[#This Row],[seagrass.mn.ssp126.2100]]="", "", (Table1[[#This Row],[seagrass.sd.ssp126.2100]]/Table1[[#This Row],[seagrass.mn.ssp126.2100]])^-1)</f>
        <v>2.3203821637336999</v>
      </c>
      <c r="Z659" s="6">
        <f>IF(Table1[[#This Row],[seagrass.weights.ssp126.2100]]="","", Table1[[#This Row],[seagrass.weights.ssp126.2100]]*Table1[[#This Row],[seagrass.mn.ssp126.2100]])</f>
        <v>0.49540550140657624</v>
      </c>
      <c r="AA659" s="5">
        <v>0.49060652998051019</v>
      </c>
      <c r="AB659" s="5">
        <v>5.3177903110608179E-3</v>
      </c>
      <c r="AC659" s="6">
        <f>IF(Table1[[#This Row],[corals.mn.ssp126.2100]]="","",(Table1[[#This Row],[corals.sd.ssp126.2100]]/Table1[[#This Row],[corals.mn.ssp126.2100]])^-1)</f>
        <v>92.257592210822182</v>
      </c>
      <c r="AD659" s="6">
        <f>IF( Table1[[#This Row],[Coral.weights.ssp126.2100]]="","", Table1[[#This Row],[Coral.weights.ssp126.2100]]*Table1[[#This Row],[corals.mn.ssp126.2100]])</f>
        <v>45.262177178908416</v>
      </c>
      <c r="AG659" s="8" t="str">
        <f>IF(Table1[[#This Row],[mangrove.mn.ssp126.2100]]="","",(Table1[[#This Row],[mangrove.sd.ssp126.2100]]/Table1[[#This Row],[mangrove.mn.ssp126.2100]])^-1)</f>
        <v/>
      </c>
      <c r="AH659" s="6" t="str">
        <f>IF(Table1[[#This Row],[mangrove.weights.ssp126.2100]]="","",Table1[[#This Row],[mangrove.weights.ssp126.2100]]*Table1[[#This Row],[mangrove.mn.ssp126.2100]])</f>
        <v/>
      </c>
      <c r="AI659" s="7">
        <f t="shared" si="61"/>
        <v>0.48380802171869164</v>
      </c>
      <c r="AJ659" s="5">
        <v>0.16512829546348659</v>
      </c>
      <c r="AK659" s="5">
        <v>5.0859695825852709E-2</v>
      </c>
      <c r="AL659" s="6">
        <f>IF(Table1[[#This Row],[seagrass.mn.ssp245.2050]]="","",(Table1[[#This Row],[seagrass.sd.ssp245.2050]]/Table1[[#This Row],[seagrass.mn.ssp245.2050]])^-1)</f>
        <v>3.2467417034678672</v>
      </c>
      <c r="AM659" s="6">
        <f>IF(Table1[[#This Row],[seagrass.weights.ssp245.2050]]="","",Table1[[#This Row],[seagrass.weights.ssp245.2050]]*Table1[[#This Row],[seagrass.mn.ssp245.2050]])</f>
        <v>0.53612892330386575</v>
      </c>
      <c r="AN659" s="5">
        <v>0.46535460012487839</v>
      </c>
      <c r="AO659" s="5">
        <v>7.2131720799063119E-3</v>
      </c>
      <c r="AP659" s="6">
        <f>(Table1[[#This Row],[corals.sd.ssp245.2050]]/Table1[[#This Row],[corals.mn.ssp245.2050]])^-1</f>
        <v>64.514556837097203</v>
      </c>
      <c r="AQ659" s="6">
        <f>Table1[[#This Row],[coral.weights.ssp245.2050]]*Table1[[#This Row],[corals.mn.ssp245.2050]]</f>
        <v>30.022145799161109</v>
      </c>
      <c r="AS659" s="5"/>
      <c r="AT659" s="8"/>
      <c r="AU659" s="8"/>
      <c r="AV659" s="7">
        <f t="shared" si="62"/>
        <v>0.45096943802178424</v>
      </c>
      <c r="AW659" s="5">
        <v>0.13880241861437531</v>
      </c>
      <c r="AX659" s="5">
        <v>1.362928374447568E-2</v>
      </c>
      <c r="AY659" s="6">
        <f>(Table1[[#This Row],[seagrass.sd.ssp245.2100]]/Table1[[#This Row],[seagrass.mn.ssp245.2100]])^-1</f>
        <v>10.184131552080697</v>
      </c>
      <c r="AZ659" s="6">
        <f>Table1[[#This Row],[seagrass.weights.ssp245.2100]]*Table1[[#This Row],[seagrass.mn.ssp245.2100]]</f>
        <v>1.4135820909157726</v>
      </c>
      <c r="BA659" s="5">
        <v>0.45057393277523422</v>
      </c>
      <c r="BB659" s="5">
        <v>9.1893732280679918E-4</v>
      </c>
      <c r="BC659" s="8">
        <f>(Table1[[#This Row],[corals.sd.ssp245.2100]]/Table1[[#This Row],[corals.mn.ssp245.2100]])^-1</f>
        <v>490.32063623120968</v>
      </c>
      <c r="BD659" s="8">
        <f>Table1[[#This Row],[corals.weights.ssp245.2100]]*Table1[[#This Row],[corals.mn.ssp245.2100]]</f>
        <v>220.92569738755114</v>
      </c>
      <c r="BE659" s="5"/>
      <c r="BF659" s="5"/>
      <c r="BG659" s="6"/>
      <c r="BH659" s="6"/>
      <c r="BI659" s="7">
        <f t="shared" si="63"/>
        <v>0.44423009287842757</v>
      </c>
      <c r="BJ659" s="5">
        <v>0.14387529196132859</v>
      </c>
      <c r="BK659" s="5">
        <v>6.4551574570133564E-3</v>
      </c>
      <c r="BL659" s="6">
        <f>(Table1[[#This Row],[seagrass.sd.ssp370.2050]]/Table1[[#This Row],[seagrass.mn.ssp370.2050]])^-1</f>
        <v>22.288424863286938</v>
      </c>
      <c r="BM659" s="6">
        <f>Table1[[#This Row],[seagrass.mn.ssp370.2050]]*Table1[[#This Row],[seagrass.weights.ssp370.2050]]</f>
        <v>3.2067536345635435</v>
      </c>
      <c r="BN659" s="5">
        <v>0.412135021953003</v>
      </c>
      <c r="BO659" s="5">
        <v>5.9804657854176197E-3</v>
      </c>
      <c r="BP659" s="6">
        <f>(Table1[[#This Row],[corals.sd.ssp370.2050]]/Table1[[#This Row],[corals.mn.ssp370.2050]])^-1</f>
        <v>68.913532280031831</v>
      </c>
      <c r="BQ659" s="6">
        <f>Table1[[#This Row],[corals.weights.ssp370.2050]]*Table1[[#This Row],[corals.mn.ssp370.2050]]</f>
        <v>28.401680139089898</v>
      </c>
      <c r="BR659" s="5"/>
      <c r="BS659" s="5"/>
      <c r="BT659" s="6"/>
      <c r="BU659" s="6"/>
      <c r="BV659" s="7">
        <f t="shared" si="64"/>
        <v>0.34657626616479908</v>
      </c>
      <c r="BW659" s="5">
        <v>0.14387529196132859</v>
      </c>
      <c r="BX659" s="5">
        <v>6.4551574570133564E-3</v>
      </c>
      <c r="BY659" s="8">
        <f>(Table1[[#This Row],[seagrass.sd.ssp370.2100]]/Table1[[#This Row],[seagrass.mn.ssp370.2100]])^-1</f>
        <v>22.288424863286938</v>
      </c>
      <c r="BZ659" s="8">
        <f>Table1[[#This Row],[seagrass.imp.ssp370.2100]]*Table1[[#This Row],[seagrass.mn.ssp370.2100]]</f>
        <v>3.2067536345635435</v>
      </c>
      <c r="CA659" s="5">
        <v>0.40646536914428938</v>
      </c>
      <c r="CB659" s="5">
        <v>4.0504196971440269E-3</v>
      </c>
      <c r="CC659" s="8">
        <f>(Table1[[#This Row],[corals.sd.ssp370.2100]]/Table1[[#This Row],[corals.mn.ssp370.2100]])^-1</f>
        <v>100.35142023205405</v>
      </c>
      <c r="CD659" s="8">
        <f>Table1[[#This Row],[corals.weights.ssp370.2100]]*Table1[[#This Row],[corals.mn.ssp370.2100]]</f>
        <v>40.789377068775558</v>
      </c>
      <c r="CE659" s="5"/>
      <c r="CF659" s="5"/>
      <c r="CG659" s="12"/>
      <c r="CH659" s="17"/>
      <c r="CI659" s="9">
        <f t="shared" si="65"/>
        <v>0.35874254952895795</v>
      </c>
      <c r="CJ659" s="5"/>
      <c r="CL659" s="5"/>
      <c r="CM659" s="5"/>
      <c r="CP659" s="5"/>
      <c r="CT659" s="5"/>
    </row>
    <row r="660" spans="1:98" x14ac:dyDescent="0.25">
      <c r="A660" s="5" t="s">
        <v>703</v>
      </c>
      <c r="B660" s="5">
        <v>45.58934</v>
      </c>
      <c r="C660" s="5">
        <v>-15.821102</v>
      </c>
      <c r="E660" s="5">
        <v>0</v>
      </c>
      <c r="G660" s="5">
        <v>0</v>
      </c>
      <c r="H660" s="5">
        <v>21140000</v>
      </c>
      <c r="I660" s="5">
        <v>1</v>
      </c>
      <c r="L660" s="6" t="str">
        <f>IF(Table1[[#This Row],[seagrass.mn.ssp126.2050]]="","",(Table1[[#This Row],[seagrass.sd.ssp126.2050]]/Table1[[#This Row],[seagrass.mn.ssp126.2050]])^-1)</f>
        <v/>
      </c>
      <c r="M660" s="6" t="str">
        <f>IF(Table1[[#This Row],[seagrass.weights.ssp126.2050]]="","",Table1[[#This Row],[seagrass.weights.ssp126.2050]]*Table1[[#This Row],[seagrass.mn.ssp126.2050]])</f>
        <v/>
      </c>
      <c r="P660" s="6" t="str">
        <f>IF(Table1[[#This Row],[corals.mn.ssp126.2050]]="","",(Table1[[#This Row],[corals.sd.ssp126.2050]]/Table1[[#This Row],[corals.mn.ssp126.2050]])^-1)</f>
        <v/>
      </c>
      <c r="Q660" s="6" t="str">
        <f>IF(Table1[[#This Row],[coral.weights.ssp126.2050]]="","",Table1[[#This Row],[coral.weights.ssp126.2050]]*Table1[[#This Row],[corals.mn.ssp126.2050]])</f>
        <v/>
      </c>
      <c r="R660" s="5">
        <v>0.49372608450819361</v>
      </c>
      <c r="S660" s="5">
        <v>0.32276711760546217</v>
      </c>
      <c r="T660" s="6">
        <f>IF(Table1[[#This Row],[mangrove.mn.ssp126.2050]]="","",(Table1[[#This Row],[mangrove.sd.ssp126.2050]]/Table1[[#This Row],[mangrove.mn.ssp126.2050]])^-1)</f>
        <v>1.5296666158902374</v>
      </c>
      <c r="U660" s="6">
        <f>IF(Table1[[#This Row],[mangrove.weights.ssp126.2050]]="","",Table1[[#This Row],[mangrove.weights.ssp126.2050]]*Table1[[#This Row],[mangrove.mn.ssp126.2050]])</f>
        <v>0.75523630886638593</v>
      </c>
      <c r="V660" s="7">
        <f t="shared" si="60"/>
        <v>0.49372608450819361</v>
      </c>
      <c r="Y660" s="6" t="str">
        <f>IF(Table1[[#This Row],[seagrass.mn.ssp126.2100]]="", "", (Table1[[#This Row],[seagrass.sd.ssp126.2100]]/Table1[[#This Row],[seagrass.mn.ssp126.2100]])^-1)</f>
        <v/>
      </c>
      <c r="Z660" s="6" t="str">
        <f>IF(Table1[[#This Row],[seagrass.weights.ssp126.2100]]="","", Table1[[#This Row],[seagrass.weights.ssp126.2100]]*Table1[[#This Row],[seagrass.mn.ssp126.2100]])</f>
        <v/>
      </c>
      <c r="AC660" s="6" t="str">
        <f>IF(Table1[[#This Row],[corals.mn.ssp126.2100]]="","",(Table1[[#This Row],[corals.sd.ssp126.2100]]/Table1[[#This Row],[corals.mn.ssp126.2100]])^-1)</f>
        <v/>
      </c>
      <c r="AD660" s="6" t="str">
        <f>IF( Table1[[#This Row],[Coral.weights.ssp126.2100]]="","", Table1[[#This Row],[Coral.weights.ssp126.2100]]*Table1[[#This Row],[corals.mn.ssp126.2100]])</f>
        <v/>
      </c>
      <c r="AE660" s="5">
        <v>0.48760794270750119</v>
      </c>
      <c r="AF660" s="5">
        <v>0.32225721043095762</v>
      </c>
      <c r="AG660" s="8">
        <f>IF(Table1[[#This Row],[mangrove.mn.ssp126.2100]]="","",(Table1[[#This Row],[mangrove.sd.ssp126.2100]]/Table1[[#This Row],[mangrove.mn.ssp126.2100]])^-1)</f>
        <v>1.5131017303085894</v>
      </c>
      <c r="AH660" s="6">
        <f>IF(Table1[[#This Row],[mangrove.weights.ssp126.2100]]="","",Table1[[#This Row],[mangrove.weights.ssp126.2100]]*Table1[[#This Row],[mangrove.mn.ssp126.2100]])</f>
        <v>0.7378004218229316</v>
      </c>
      <c r="AI660" s="7">
        <f t="shared" si="61"/>
        <v>0.48760794270750119</v>
      </c>
      <c r="AL660" s="6" t="str">
        <f>IF(Table1[[#This Row],[seagrass.mn.ssp245.2050]]="","",(Table1[[#This Row],[seagrass.sd.ssp245.2050]]/Table1[[#This Row],[seagrass.mn.ssp245.2050]])^-1)</f>
        <v/>
      </c>
      <c r="AM660" s="6" t="str">
        <f>IF(Table1[[#This Row],[seagrass.weights.ssp245.2050]]="","",Table1[[#This Row],[seagrass.weights.ssp245.2050]]*Table1[[#This Row],[seagrass.mn.ssp245.2050]])</f>
        <v/>
      </c>
      <c r="AR660" s="5">
        <v>0.50548804980180584</v>
      </c>
      <c r="AS660" s="5">
        <v>0.31195251143574171</v>
      </c>
      <c r="AT660" s="8">
        <f>(Table1[[#This Row],[mangrove.sd.ssp245.2050]]/Table1[[#This Row],[mangrove.mn.ssp245.2050]])^-1</f>
        <v>1.6204006419930044</v>
      </c>
      <c r="AU660" s="8">
        <f>Table1[[#This Row],[mangrove.mn.ssp245.2050]]*Table1[[#This Row],[mangrove.weights.ssp245.2050]]</f>
        <v>0.819093160418638</v>
      </c>
      <c r="AV660" s="7">
        <f t="shared" si="62"/>
        <v>0.50548804980180584</v>
      </c>
      <c r="AX660" s="5"/>
      <c r="AY660" s="6"/>
      <c r="AZ660" s="6"/>
      <c r="BB660" s="5"/>
      <c r="BC660" s="8"/>
      <c r="BD660" s="8"/>
      <c r="BE660" s="5">
        <v>0.51612296122408508</v>
      </c>
      <c r="BF660" s="5">
        <v>0.29930417151300731</v>
      </c>
      <c r="BG660" s="6">
        <f>(Table1[[#This Row],[mangrove.sd.ssp245.2100]]/Table1[[#This Row],[mangrove.mn.ssp245.2100]])^-1</f>
        <v>1.7244095149594505</v>
      </c>
      <c r="BH660" s="6">
        <f>Table1[[#This Row],[mangrove.weights.ssp245.2100]]*Table1[[#This Row],[mangrove.mn.ssp245.2100]]</f>
        <v>0.89000734522385982</v>
      </c>
      <c r="BI660" s="7">
        <f t="shared" si="63"/>
        <v>0.51612296122408508</v>
      </c>
      <c r="BK660" s="5"/>
      <c r="BL660" s="6"/>
      <c r="BM660" s="6"/>
      <c r="BO660" s="5"/>
      <c r="BP660" s="6"/>
      <c r="BQ660" s="6"/>
      <c r="BR660" s="5">
        <v>0.50586830396430527</v>
      </c>
      <c r="BS660" s="5">
        <v>0.30908245515352301</v>
      </c>
      <c r="BT660" s="6">
        <f>(Table1[[#This Row],[mangrove.sd.ssp370.2050]]/Table1[[#This Row],[mangrove.mn.ssp370.2050]])^-1</f>
        <v>1.6366775128437414</v>
      </c>
      <c r="BU660" s="6">
        <f>Table1[[#This Row],[mangrove.weights.ssp370.2050]]*Table1[[#This Row],[mangrove.mn.ssp370.2050]]</f>
        <v>0.82794327755878094</v>
      </c>
      <c r="BV660" s="7">
        <f t="shared" si="64"/>
        <v>0.50586830396430527</v>
      </c>
      <c r="BX660" s="5"/>
      <c r="BY660" s="8"/>
      <c r="BZ660" s="8"/>
      <c r="CA660" s="5"/>
      <c r="CB660" s="5"/>
      <c r="CC660" s="8"/>
      <c r="CD660" s="8"/>
      <c r="CE660" s="5">
        <v>0.5072920215598582</v>
      </c>
      <c r="CF660" s="5">
        <v>0.31037408768688352</v>
      </c>
      <c r="CG660" s="12">
        <f>(Table1[[#This Row],[mangrove.sd.ssp370.2100]]/Table1[[#This Row],[mangrove.mn.ssp370.2100]])^-1</f>
        <v>1.634453524585572</v>
      </c>
      <c r="CH660" s="17">
        <f>Table1[[#This Row],[mangrove.weights.ssp370.2100]]*Table1[[#This Row],[mangrove.mn.ssp370.2100]]</f>
        <v>0.82914523263265028</v>
      </c>
      <c r="CI660" s="9">
        <f t="shared" si="65"/>
        <v>0.5072920215598582</v>
      </c>
      <c r="CJ660" s="5"/>
      <c r="CL660" s="5"/>
      <c r="CM660" s="5"/>
      <c r="CP660" s="5"/>
      <c r="CT660" s="5"/>
    </row>
    <row r="661" spans="1:98" x14ac:dyDescent="0.25">
      <c r="A661" s="5" t="s">
        <v>704</v>
      </c>
      <c r="B661" s="5">
        <v>45.83934</v>
      </c>
      <c r="C661" s="5">
        <v>-15.821102</v>
      </c>
      <c r="E661" s="5">
        <v>0</v>
      </c>
      <c r="G661" s="5">
        <v>0</v>
      </c>
      <c r="H661" s="5">
        <v>128060000</v>
      </c>
      <c r="I661" s="5">
        <v>1</v>
      </c>
      <c r="L661" s="6" t="str">
        <f>IF(Table1[[#This Row],[seagrass.mn.ssp126.2050]]="","",(Table1[[#This Row],[seagrass.sd.ssp126.2050]]/Table1[[#This Row],[seagrass.mn.ssp126.2050]])^-1)</f>
        <v/>
      </c>
      <c r="M661" s="6" t="str">
        <f>IF(Table1[[#This Row],[seagrass.weights.ssp126.2050]]="","",Table1[[#This Row],[seagrass.weights.ssp126.2050]]*Table1[[#This Row],[seagrass.mn.ssp126.2050]])</f>
        <v/>
      </c>
      <c r="P661" s="6" t="str">
        <f>IF(Table1[[#This Row],[corals.mn.ssp126.2050]]="","",(Table1[[#This Row],[corals.sd.ssp126.2050]]/Table1[[#This Row],[corals.mn.ssp126.2050]])^-1)</f>
        <v/>
      </c>
      <c r="Q661" s="6" t="str">
        <f>IF(Table1[[#This Row],[coral.weights.ssp126.2050]]="","",Table1[[#This Row],[coral.weights.ssp126.2050]]*Table1[[#This Row],[corals.mn.ssp126.2050]])</f>
        <v/>
      </c>
      <c r="R661" s="5">
        <v>0.46663250777524362</v>
      </c>
      <c r="S661" s="5">
        <v>0.53882080795333409</v>
      </c>
      <c r="T661" s="6">
        <f>IF(Table1[[#This Row],[mangrove.mn.ssp126.2050]]="","",(Table1[[#This Row],[mangrove.sd.ssp126.2050]]/Table1[[#This Row],[mangrove.mn.ssp126.2050]])^-1)</f>
        <v>0.86602540378443871</v>
      </c>
      <c r="U661" s="6">
        <f>IF(Table1[[#This Row],[mangrove.weights.ssp126.2050]]="","",Table1[[#This Row],[mangrove.weights.ssp126.2050]]*Table1[[#This Row],[mangrove.mn.ssp126.2050]])</f>
        <v>0.40411560596500057</v>
      </c>
      <c r="V661" s="7">
        <f t="shared" si="60"/>
        <v>0.46663250777524362</v>
      </c>
      <c r="Y661" s="6" t="str">
        <f>IF(Table1[[#This Row],[seagrass.mn.ssp126.2100]]="", "", (Table1[[#This Row],[seagrass.sd.ssp126.2100]]/Table1[[#This Row],[seagrass.mn.ssp126.2100]])^-1)</f>
        <v/>
      </c>
      <c r="Z661" s="6" t="str">
        <f>IF(Table1[[#This Row],[seagrass.weights.ssp126.2100]]="","", Table1[[#This Row],[seagrass.weights.ssp126.2100]]*Table1[[#This Row],[seagrass.mn.ssp126.2100]])</f>
        <v/>
      </c>
      <c r="AC661" s="6" t="str">
        <f>IF(Table1[[#This Row],[corals.mn.ssp126.2100]]="","",(Table1[[#This Row],[corals.sd.ssp126.2100]]/Table1[[#This Row],[corals.mn.ssp126.2100]])^-1)</f>
        <v/>
      </c>
      <c r="AD661" s="6" t="str">
        <f>IF( Table1[[#This Row],[Coral.weights.ssp126.2100]]="","", Table1[[#This Row],[Coral.weights.ssp126.2100]]*Table1[[#This Row],[corals.mn.ssp126.2100]])</f>
        <v/>
      </c>
      <c r="AE661" s="5">
        <v>0.46663250777524362</v>
      </c>
      <c r="AF661" s="5">
        <v>0.53882080795333409</v>
      </c>
      <c r="AG661" s="8">
        <f>IF(Table1[[#This Row],[mangrove.mn.ssp126.2100]]="","",(Table1[[#This Row],[mangrove.sd.ssp126.2100]]/Table1[[#This Row],[mangrove.mn.ssp126.2100]])^-1)</f>
        <v>0.86602540378443871</v>
      </c>
      <c r="AH661" s="6">
        <f>IF(Table1[[#This Row],[mangrove.weights.ssp126.2100]]="","",Table1[[#This Row],[mangrove.weights.ssp126.2100]]*Table1[[#This Row],[mangrove.mn.ssp126.2100]])</f>
        <v>0.40411560596500057</v>
      </c>
      <c r="AI661" s="7">
        <f t="shared" si="61"/>
        <v>0.46663250777524362</v>
      </c>
      <c r="AL661" s="6" t="str">
        <f>IF(Table1[[#This Row],[seagrass.mn.ssp245.2050]]="","",(Table1[[#This Row],[seagrass.sd.ssp245.2050]]/Table1[[#This Row],[seagrass.mn.ssp245.2050]])^-1)</f>
        <v/>
      </c>
      <c r="AM661" s="6" t="str">
        <f>IF(Table1[[#This Row],[seagrass.weights.ssp245.2050]]="","",Table1[[#This Row],[seagrass.weights.ssp245.2050]]*Table1[[#This Row],[seagrass.mn.ssp245.2050]])</f>
        <v/>
      </c>
      <c r="AR661" s="5">
        <v>0.46191083387968129</v>
      </c>
      <c r="AS661" s="5">
        <v>0.53342441746908509</v>
      </c>
      <c r="AT661" s="8">
        <f>(Table1[[#This Row],[mangrove.sd.ssp245.2050]]/Table1[[#This Row],[mangrove.mn.ssp245.2050]])^-1</f>
        <v>0.86593492677236061</v>
      </c>
      <c r="AU661" s="8">
        <f>Table1[[#This Row],[mangrove.mn.ssp245.2050]]*Table1[[#This Row],[mangrove.weights.ssp245.2050]]</f>
        <v>0.39998472411096186</v>
      </c>
      <c r="AV661" s="7">
        <f t="shared" si="62"/>
        <v>0.46191083387968129</v>
      </c>
      <c r="AX661" s="5"/>
      <c r="AY661" s="6"/>
      <c r="AZ661" s="6"/>
      <c r="BB661" s="5"/>
      <c r="BC661" s="8"/>
      <c r="BD661" s="8"/>
      <c r="BE661" s="5">
        <v>0.5337520833372098</v>
      </c>
      <c r="BF661" s="5">
        <v>0.46302255129147502</v>
      </c>
      <c r="BG661" s="6">
        <f>(Table1[[#This Row],[mangrove.sd.ssp245.2100]]/Table1[[#This Row],[mangrove.mn.ssp245.2100]])^-1</f>
        <v>1.1527561278569565</v>
      </c>
      <c r="BH661" s="6">
        <f>Table1[[#This Row],[mangrove.weights.ssp245.2100]]*Table1[[#This Row],[mangrove.mn.ssp245.2100]]</f>
        <v>0.61528598482338548</v>
      </c>
      <c r="BI661" s="7">
        <f t="shared" si="63"/>
        <v>0.5337520833372098</v>
      </c>
      <c r="BK661" s="5"/>
      <c r="BL661" s="6"/>
      <c r="BM661" s="6"/>
      <c r="BO661" s="5"/>
      <c r="BP661" s="6"/>
      <c r="BQ661" s="6"/>
      <c r="BR661" s="5">
        <v>0.46191083387968129</v>
      </c>
      <c r="BS661" s="5">
        <v>0.53342441746908509</v>
      </c>
      <c r="BT661" s="6">
        <f>(Table1[[#This Row],[mangrove.sd.ssp370.2050]]/Table1[[#This Row],[mangrove.mn.ssp370.2050]])^-1</f>
        <v>0.86593492677236061</v>
      </c>
      <c r="BU661" s="6">
        <f>Table1[[#This Row],[mangrove.weights.ssp370.2050]]*Table1[[#This Row],[mangrove.mn.ssp370.2050]]</f>
        <v>0.39998472411096186</v>
      </c>
      <c r="BV661" s="7">
        <f t="shared" si="64"/>
        <v>0.46191083387968129</v>
      </c>
      <c r="BX661" s="5"/>
      <c r="BY661" s="8"/>
      <c r="BZ661" s="8"/>
      <c r="CA661" s="5"/>
      <c r="CB661" s="5"/>
      <c r="CC661" s="8"/>
      <c r="CD661" s="8"/>
      <c r="CE661" s="5">
        <v>0.47220659819334498</v>
      </c>
      <c r="CF661" s="5">
        <v>0.52180809370684167</v>
      </c>
      <c r="CG661" s="12">
        <f>(Table1[[#This Row],[mangrove.sd.ssp370.2100]]/Table1[[#This Row],[mangrove.mn.ssp370.2100]])^-1</f>
        <v>0.90494303152498934</v>
      </c>
      <c r="CH661" s="17">
        <f>Table1[[#This Row],[mangrove.weights.ssp370.2100]]*Table1[[#This Row],[mangrove.mn.ssp370.2100]]</f>
        <v>0.42732007047518816</v>
      </c>
      <c r="CI661" s="9">
        <f t="shared" si="65"/>
        <v>0.47220659819334498</v>
      </c>
      <c r="CJ661" s="5"/>
      <c r="CL661" s="5"/>
      <c r="CM661" s="5"/>
      <c r="CP661" s="5"/>
      <c r="CT661" s="5"/>
    </row>
    <row r="662" spans="1:98" x14ac:dyDescent="0.25">
      <c r="A662" s="5" t="s">
        <v>705</v>
      </c>
      <c r="B662" s="5">
        <v>46.08934</v>
      </c>
      <c r="C662" s="5">
        <v>-15.821102</v>
      </c>
      <c r="E662" s="5">
        <v>0</v>
      </c>
      <c r="G662" s="5">
        <v>0</v>
      </c>
      <c r="H662" s="5">
        <v>44920000</v>
      </c>
      <c r="I662" s="5">
        <v>1</v>
      </c>
      <c r="L662" s="6" t="str">
        <f>IF(Table1[[#This Row],[seagrass.mn.ssp126.2050]]="","",(Table1[[#This Row],[seagrass.sd.ssp126.2050]]/Table1[[#This Row],[seagrass.mn.ssp126.2050]])^-1)</f>
        <v/>
      </c>
      <c r="M662" s="6" t="str">
        <f>IF(Table1[[#This Row],[seagrass.weights.ssp126.2050]]="","",Table1[[#This Row],[seagrass.weights.ssp126.2050]]*Table1[[#This Row],[seagrass.mn.ssp126.2050]])</f>
        <v/>
      </c>
      <c r="P662" s="6" t="str">
        <f>IF(Table1[[#This Row],[corals.mn.ssp126.2050]]="","",(Table1[[#This Row],[corals.sd.ssp126.2050]]/Table1[[#This Row],[corals.mn.ssp126.2050]])^-1)</f>
        <v/>
      </c>
      <c r="Q662" s="6" t="str">
        <f>IF(Table1[[#This Row],[coral.weights.ssp126.2050]]="","",Table1[[#This Row],[coral.weights.ssp126.2050]]*Table1[[#This Row],[corals.mn.ssp126.2050]])</f>
        <v/>
      </c>
      <c r="R662" s="5">
        <v>0.38918867372545868</v>
      </c>
      <c r="S662" s="5">
        <v>0.26240797741948552</v>
      </c>
      <c r="T662" s="6">
        <f>IF(Table1[[#This Row],[mangrove.mn.ssp126.2050]]="","",(Table1[[#This Row],[mangrove.sd.ssp126.2050]]/Table1[[#This Row],[mangrove.mn.ssp126.2050]])^-1)</f>
        <v>1.4831434530029608</v>
      </c>
      <c r="U662" s="6">
        <f>IF(Table1[[#This Row],[mangrove.weights.ssp126.2050]]="","",Table1[[#This Row],[mangrove.weights.ssp126.2050]]*Table1[[#This Row],[mangrove.mn.ssp126.2050]])</f>
        <v>0.57722263341881952</v>
      </c>
      <c r="V662" s="7">
        <f t="shared" si="60"/>
        <v>0.38918867372545873</v>
      </c>
      <c r="Y662" s="6" t="str">
        <f>IF(Table1[[#This Row],[seagrass.mn.ssp126.2100]]="", "", (Table1[[#This Row],[seagrass.sd.ssp126.2100]]/Table1[[#This Row],[seagrass.mn.ssp126.2100]])^-1)</f>
        <v/>
      </c>
      <c r="Z662" s="6" t="str">
        <f>IF(Table1[[#This Row],[seagrass.weights.ssp126.2100]]="","", Table1[[#This Row],[seagrass.weights.ssp126.2100]]*Table1[[#This Row],[seagrass.mn.ssp126.2100]])</f>
        <v/>
      </c>
      <c r="AC662" s="6" t="str">
        <f>IF(Table1[[#This Row],[corals.mn.ssp126.2100]]="","",(Table1[[#This Row],[corals.sd.ssp126.2100]]/Table1[[#This Row],[corals.mn.ssp126.2100]])^-1)</f>
        <v/>
      </c>
      <c r="AD662" s="6" t="str">
        <f>IF( Table1[[#This Row],[Coral.weights.ssp126.2100]]="","", Table1[[#This Row],[Coral.weights.ssp126.2100]]*Table1[[#This Row],[corals.mn.ssp126.2100]])</f>
        <v/>
      </c>
      <c r="AE662" s="5">
        <v>0.38964610953511503</v>
      </c>
      <c r="AF662" s="5">
        <v>0.26769884697224872</v>
      </c>
      <c r="AG662" s="8">
        <f>IF(Table1[[#This Row],[mangrove.mn.ssp126.2100]]="","",(Table1[[#This Row],[mangrove.sd.ssp126.2100]]/Table1[[#This Row],[mangrove.mn.ssp126.2100]])^-1)</f>
        <v>1.4555389907058811</v>
      </c>
      <c r="AH662" s="6">
        <f>IF(Table1[[#This Row],[mangrove.weights.ssp126.2100]]="","",Table1[[#This Row],[mangrove.weights.ssp126.2100]]*Table1[[#This Row],[mangrove.mn.ssp126.2100]])</f>
        <v>0.56714510500521453</v>
      </c>
      <c r="AI662" s="7">
        <f t="shared" si="61"/>
        <v>0.38964610953511503</v>
      </c>
      <c r="AL662" s="6" t="str">
        <f>IF(Table1[[#This Row],[seagrass.mn.ssp245.2050]]="","",(Table1[[#This Row],[seagrass.sd.ssp245.2050]]/Table1[[#This Row],[seagrass.mn.ssp245.2050]])^-1)</f>
        <v/>
      </c>
      <c r="AM662" s="6" t="str">
        <f>IF(Table1[[#This Row],[seagrass.weights.ssp245.2050]]="","",Table1[[#This Row],[seagrass.weights.ssp245.2050]]*Table1[[#This Row],[seagrass.mn.ssp245.2050]])</f>
        <v/>
      </c>
      <c r="AR662" s="5">
        <v>0.3913454823374875</v>
      </c>
      <c r="AS662" s="5">
        <v>0.26578772257308653</v>
      </c>
      <c r="AT662" s="8">
        <f>(Table1[[#This Row],[mangrove.sd.ssp245.2050]]/Table1[[#This Row],[mangrove.mn.ssp245.2050]])^-1</f>
        <v>1.4723986441092101</v>
      </c>
      <c r="AU662" s="8">
        <f>Table1[[#This Row],[mangrove.mn.ssp245.2050]]*Table1[[#This Row],[mangrove.weights.ssp245.2050]]</f>
        <v>0.57621655757198142</v>
      </c>
      <c r="AV662" s="7">
        <f t="shared" si="62"/>
        <v>0.3913454823374875</v>
      </c>
      <c r="AX662" s="5"/>
      <c r="AY662" s="6"/>
      <c r="AZ662" s="6"/>
      <c r="BB662" s="5"/>
      <c r="BC662" s="8"/>
      <c r="BD662" s="8"/>
      <c r="BE662" s="5">
        <v>0.47569027849543671</v>
      </c>
      <c r="BF662" s="5">
        <v>0.2245550498916507</v>
      </c>
      <c r="BG662" s="6">
        <f>(Table1[[#This Row],[mangrove.sd.ssp245.2100]]/Table1[[#This Row],[mangrove.mn.ssp245.2100]])^-1</f>
        <v>2.1183682073725816</v>
      </c>
      <c r="BH662" s="6">
        <f>Table1[[#This Row],[mangrove.weights.ssp245.2100]]*Table1[[#This Row],[mangrove.mn.ssp245.2100]]</f>
        <v>1.0076871625209423</v>
      </c>
      <c r="BI662" s="7">
        <f t="shared" si="63"/>
        <v>0.47569027849543666</v>
      </c>
      <c r="BK662" s="5"/>
      <c r="BL662" s="6"/>
      <c r="BM662" s="6"/>
      <c r="BO662" s="5"/>
      <c r="BP662" s="6"/>
      <c r="BQ662" s="6"/>
      <c r="BR662" s="5">
        <v>0.39244991371907512</v>
      </c>
      <c r="BS662" s="5">
        <v>0.25435534076602351</v>
      </c>
      <c r="BT662" s="6">
        <f>(Table1[[#This Row],[mangrove.sd.ssp370.2050]]/Table1[[#This Row],[mangrove.mn.ssp370.2050]])^-1</f>
        <v>1.5429198873401369</v>
      </c>
      <c r="BU662" s="6">
        <f>Table1[[#This Row],[mangrove.weights.ssp370.2050]]*Table1[[#This Row],[mangrove.mn.ssp370.2050]]</f>
        <v>0.60551877666208176</v>
      </c>
      <c r="BV662" s="7">
        <f t="shared" si="64"/>
        <v>0.39244991371907506</v>
      </c>
      <c r="BX662" s="5"/>
      <c r="BY662" s="8"/>
      <c r="BZ662" s="8"/>
      <c r="CA662" s="5"/>
      <c r="CB662" s="5"/>
      <c r="CC662" s="8"/>
      <c r="CD662" s="8"/>
      <c r="CE662" s="5">
        <v>0.4327287504362341</v>
      </c>
      <c r="CF662" s="5">
        <v>0.26576041836689762</v>
      </c>
      <c r="CG662" s="12">
        <f>(Table1[[#This Row],[mangrove.sd.ssp370.2100]]/Table1[[#This Row],[mangrove.mn.ssp370.2100]])^-1</f>
        <v>1.6282663652298555</v>
      </c>
      <c r="CH662" s="17">
        <f>Table1[[#This Row],[mangrove.weights.ssp370.2100]]*Table1[[#This Row],[mangrove.mn.ssp370.2100]]</f>
        <v>0.70459766960326409</v>
      </c>
      <c r="CI662" s="9">
        <f t="shared" si="65"/>
        <v>0.4327287504362341</v>
      </c>
      <c r="CJ662" s="5"/>
      <c r="CL662" s="5"/>
      <c r="CM662" s="5"/>
      <c r="CP662" s="5"/>
      <c r="CT662" s="5"/>
    </row>
    <row r="663" spans="1:98" x14ac:dyDescent="0.25">
      <c r="A663" s="5" t="s">
        <v>706</v>
      </c>
      <c r="B663" s="5">
        <v>46.33934</v>
      </c>
      <c r="C663" s="5">
        <v>-15.821102</v>
      </c>
      <c r="E663" s="5">
        <v>0</v>
      </c>
      <c r="G663" s="5">
        <v>0</v>
      </c>
      <c r="H663" s="5">
        <v>79530000</v>
      </c>
      <c r="I663" s="5">
        <v>1</v>
      </c>
      <c r="L663" s="6" t="str">
        <f>IF(Table1[[#This Row],[seagrass.mn.ssp126.2050]]="","",(Table1[[#This Row],[seagrass.sd.ssp126.2050]]/Table1[[#This Row],[seagrass.mn.ssp126.2050]])^-1)</f>
        <v/>
      </c>
      <c r="M663" s="6" t="str">
        <f>IF(Table1[[#This Row],[seagrass.weights.ssp126.2050]]="","",Table1[[#This Row],[seagrass.weights.ssp126.2050]]*Table1[[#This Row],[seagrass.mn.ssp126.2050]])</f>
        <v/>
      </c>
      <c r="P663" s="6" t="str">
        <f>IF(Table1[[#This Row],[corals.mn.ssp126.2050]]="","",(Table1[[#This Row],[corals.sd.ssp126.2050]]/Table1[[#This Row],[corals.mn.ssp126.2050]])^-1)</f>
        <v/>
      </c>
      <c r="Q663" s="6" t="str">
        <f>IF(Table1[[#This Row],[coral.weights.ssp126.2050]]="","",Table1[[#This Row],[coral.weights.ssp126.2050]]*Table1[[#This Row],[corals.mn.ssp126.2050]])</f>
        <v/>
      </c>
      <c r="R663" s="5">
        <v>0.35751238671671659</v>
      </c>
      <c r="S663" s="5">
        <v>0.32812115679514081</v>
      </c>
      <c r="T663" s="6">
        <f>IF(Table1[[#This Row],[mangrove.mn.ssp126.2050]]="","",(Table1[[#This Row],[mangrove.sd.ssp126.2050]]/Table1[[#This Row],[mangrove.mn.ssp126.2050]])^-1)</f>
        <v>1.0895743212923203</v>
      </c>
      <c r="U663" s="6">
        <f>IF(Table1[[#This Row],[mangrove.weights.ssp126.2050]]="","",Table1[[#This Row],[mangrove.weights.ssp126.2050]]*Table1[[#This Row],[mangrove.mn.ssp126.2050]])</f>
        <v>0.38953631611046402</v>
      </c>
      <c r="V663" s="7">
        <f t="shared" si="60"/>
        <v>0.35751238671671659</v>
      </c>
      <c r="Y663" s="6" t="str">
        <f>IF(Table1[[#This Row],[seagrass.mn.ssp126.2100]]="", "", (Table1[[#This Row],[seagrass.sd.ssp126.2100]]/Table1[[#This Row],[seagrass.mn.ssp126.2100]])^-1)</f>
        <v/>
      </c>
      <c r="Z663" s="6" t="str">
        <f>IF(Table1[[#This Row],[seagrass.weights.ssp126.2100]]="","", Table1[[#This Row],[seagrass.weights.ssp126.2100]]*Table1[[#This Row],[seagrass.mn.ssp126.2100]])</f>
        <v/>
      </c>
      <c r="AC663" s="6" t="str">
        <f>IF(Table1[[#This Row],[corals.mn.ssp126.2100]]="","",(Table1[[#This Row],[corals.sd.ssp126.2100]]/Table1[[#This Row],[corals.mn.ssp126.2100]])^-1)</f>
        <v/>
      </c>
      <c r="AD663" s="6" t="str">
        <f>IF( Table1[[#This Row],[Coral.weights.ssp126.2100]]="","", Table1[[#This Row],[Coral.weights.ssp126.2100]]*Table1[[#This Row],[corals.mn.ssp126.2100]])</f>
        <v/>
      </c>
      <c r="AE663" s="5">
        <v>0.34034097021354581</v>
      </c>
      <c r="AF663" s="5">
        <v>0.3399286822828253</v>
      </c>
      <c r="AG663" s="8">
        <f>IF(Table1[[#This Row],[mangrove.mn.ssp126.2100]]="","",(Table1[[#This Row],[mangrove.sd.ssp126.2100]]/Table1[[#This Row],[mangrove.mn.ssp126.2100]])^-1)</f>
        <v>1.0012128659692725</v>
      </c>
      <c r="AH663" s="6">
        <f>IF(Table1[[#This Row],[mangrove.weights.ssp126.2100]]="","",Table1[[#This Row],[mangrove.weights.ssp126.2100]]*Table1[[#This Row],[mangrove.mn.ssp126.2100]])</f>
        <v>0.34075375819426701</v>
      </c>
      <c r="AI663" s="7">
        <f t="shared" si="61"/>
        <v>0.34034097021354581</v>
      </c>
      <c r="AL663" s="6" t="str">
        <f>IF(Table1[[#This Row],[seagrass.mn.ssp245.2050]]="","",(Table1[[#This Row],[seagrass.sd.ssp245.2050]]/Table1[[#This Row],[seagrass.mn.ssp245.2050]])^-1)</f>
        <v/>
      </c>
      <c r="AM663" s="6" t="str">
        <f>IF(Table1[[#This Row],[seagrass.weights.ssp245.2050]]="","",Table1[[#This Row],[seagrass.weights.ssp245.2050]]*Table1[[#This Row],[seagrass.mn.ssp245.2050]])</f>
        <v/>
      </c>
      <c r="AR663" s="5">
        <v>0.32821590423169578</v>
      </c>
      <c r="AS663" s="5">
        <v>0.34960696776699202</v>
      </c>
      <c r="AT663" s="8">
        <f>(Table1[[#This Row],[mangrove.sd.ssp245.2050]]/Table1[[#This Row],[mangrove.mn.ssp245.2050]])^-1</f>
        <v>0.93881396680413676</v>
      </c>
      <c r="AU663" s="8">
        <f>Table1[[#This Row],[mangrove.mn.ssp245.2050]]*Table1[[#This Row],[mangrove.weights.ssp245.2050]]</f>
        <v>0.30813367501996497</v>
      </c>
      <c r="AV663" s="7">
        <f t="shared" si="62"/>
        <v>0.32821590423169578</v>
      </c>
      <c r="AX663" s="5"/>
      <c r="AY663" s="6"/>
      <c r="AZ663" s="6"/>
      <c r="BB663" s="5"/>
      <c r="BC663" s="8"/>
      <c r="BD663" s="8"/>
      <c r="BE663" s="5">
        <v>0.42310460790013099</v>
      </c>
      <c r="BF663" s="5">
        <v>0.33519642671699651</v>
      </c>
      <c r="BG663" s="6">
        <f>(Table1[[#This Row],[mangrove.sd.ssp245.2100]]/Table1[[#This Row],[mangrove.mn.ssp245.2100]])^-1</f>
        <v>1.2622587061685913</v>
      </c>
      <c r="BH663" s="6">
        <f>Table1[[#This Row],[mangrove.weights.ssp245.2100]]*Table1[[#This Row],[mangrove.mn.ssp245.2100]]</f>
        <v>0.53406747494198847</v>
      </c>
      <c r="BI663" s="7">
        <f t="shared" si="63"/>
        <v>0.42310460790013099</v>
      </c>
      <c r="BK663" s="5"/>
      <c r="BL663" s="6"/>
      <c r="BM663" s="6"/>
      <c r="BO663" s="5"/>
      <c r="BP663" s="6"/>
      <c r="BQ663" s="6"/>
      <c r="BR663" s="5">
        <v>0.34222831333190762</v>
      </c>
      <c r="BS663" s="5">
        <v>0.33404283114215311</v>
      </c>
      <c r="BT663" s="6">
        <f>(Table1[[#This Row],[mangrove.sd.ssp370.2050]]/Table1[[#This Row],[mangrove.mn.ssp370.2050]])^-1</f>
        <v>1.024504289350461</v>
      </c>
      <c r="BU663" s="6">
        <f>Table1[[#This Row],[mangrove.weights.ssp370.2050]]*Table1[[#This Row],[mangrove.mn.ssp370.2050]]</f>
        <v>0.3506143749457129</v>
      </c>
      <c r="BV663" s="7">
        <f t="shared" si="64"/>
        <v>0.34222831333190762</v>
      </c>
      <c r="BX663" s="5"/>
      <c r="BY663" s="8"/>
      <c r="BZ663" s="8"/>
      <c r="CA663" s="5"/>
      <c r="CB663" s="5"/>
      <c r="CC663" s="8"/>
      <c r="CD663" s="8"/>
      <c r="CE663" s="5">
        <v>0.34433616300148251</v>
      </c>
      <c r="CF663" s="5">
        <v>0.32834739757994991</v>
      </c>
      <c r="CG663" s="12">
        <f>(Table1[[#This Row],[mangrove.sd.ssp370.2100]]/Table1[[#This Row],[mangrove.mn.ssp370.2100]])^-1</f>
        <v>1.048694661627825</v>
      </c>
      <c r="CH663" s="17">
        <f>Table1[[#This Row],[mangrove.weights.ssp370.2100]]*Table1[[#This Row],[mangrove.mn.ssp370.2100]]</f>
        <v>0.3611034959450633</v>
      </c>
      <c r="CI663" s="9">
        <f t="shared" si="65"/>
        <v>0.34433616300148251</v>
      </c>
      <c r="CJ663" s="5"/>
      <c r="CL663" s="5"/>
      <c r="CM663" s="5"/>
      <c r="CP663" s="5"/>
      <c r="CT663" s="5"/>
    </row>
    <row r="664" spans="1:98" x14ac:dyDescent="0.25">
      <c r="A664" s="5" t="s">
        <v>707</v>
      </c>
      <c r="B664" s="5">
        <v>46.58934</v>
      </c>
      <c r="C664" s="5">
        <v>-15.821102</v>
      </c>
      <c r="E664" s="5">
        <v>0</v>
      </c>
      <c r="G664" s="5">
        <v>0</v>
      </c>
      <c r="H664" s="5">
        <v>2520000</v>
      </c>
      <c r="I664" s="5">
        <v>1</v>
      </c>
      <c r="L664" s="6" t="str">
        <f>IF(Table1[[#This Row],[seagrass.mn.ssp126.2050]]="","",(Table1[[#This Row],[seagrass.sd.ssp126.2050]]/Table1[[#This Row],[seagrass.mn.ssp126.2050]])^-1)</f>
        <v/>
      </c>
      <c r="M664" s="6" t="str">
        <f>IF(Table1[[#This Row],[seagrass.weights.ssp126.2050]]="","",Table1[[#This Row],[seagrass.weights.ssp126.2050]]*Table1[[#This Row],[seagrass.mn.ssp126.2050]])</f>
        <v/>
      </c>
      <c r="P664" s="6" t="str">
        <f>IF(Table1[[#This Row],[corals.mn.ssp126.2050]]="","",(Table1[[#This Row],[corals.sd.ssp126.2050]]/Table1[[#This Row],[corals.mn.ssp126.2050]])^-1)</f>
        <v/>
      </c>
      <c r="Q664" s="6" t="str">
        <f>IF(Table1[[#This Row],[coral.weights.ssp126.2050]]="","",Table1[[#This Row],[coral.weights.ssp126.2050]]*Table1[[#This Row],[corals.mn.ssp126.2050]])</f>
        <v/>
      </c>
      <c r="R664" s="5">
        <v>0.41762327483393957</v>
      </c>
      <c r="S664" s="5">
        <v>5.1946536258310951E-2</v>
      </c>
      <c r="T664" s="6">
        <f>IF(Table1[[#This Row],[mangrove.mn.ssp126.2050]]="","",(Table1[[#This Row],[mangrove.sd.ssp126.2050]]/Table1[[#This Row],[mangrove.mn.ssp126.2050]])^-1)</f>
        <v>8.0394826087586129</v>
      </c>
      <c r="U664" s="6">
        <f>IF(Table1[[#This Row],[mangrove.weights.ssp126.2050]]="","",Table1[[#This Row],[mangrove.weights.ssp126.2050]]*Table1[[#This Row],[mangrove.mn.ssp126.2050]])</f>
        <v>3.3574750550402759</v>
      </c>
      <c r="V664" s="7">
        <f t="shared" si="60"/>
        <v>0.41762327483393957</v>
      </c>
      <c r="Y664" s="6" t="str">
        <f>IF(Table1[[#This Row],[seagrass.mn.ssp126.2100]]="", "", (Table1[[#This Row],[seagrass.sd.ssp126.2100]]/Table1[[#This Row],[seagrass.mn.ssp126.2100]])^-1)</f>
        <v/>
      </c>
      <c r="Z664" s="6" t="str">
        <f>IF(Table1[[#This Row],[seagrass.weights.ssp126.2100]]="","", Table1[[#This Row],[seagrass.weights.ssp126.2100]]*Table1[[#This Row],[seagrass.mn.ssp126.2100]])</f>
        <v/>
      </c>
      <c r="AC664" s="6" t="str">
        <f>IF(Table1[[#This Row],[corals.mn.ssp126.2100]]="","",(Table1[[#This Row],[corals.sd.ssp126.2100]]/Table1[[#This Row],[corals.mn.ssp126.2100]])^-1)</f>
        <v/>
      </c>
      <c r="AD664" s="6" t="str">
        <f>IF( Table1[[#This Row],[Coral.weights.ssp126.2100]]="","", Table1[[#This Row],[Coral.weights.ssp126.2100]]*Table1[[#This Row],[corals.mn.ssp126.2100]])</f>
        <v/>
      </c>
      <c r="AE664" s="5">
        <v>0.40679570244357321</v>
      </c>
      <c r="AF664" s="5">
        <v>5.8131045368140108E-2</v>
      </c>
      <c r="AG664" s="8">
        <f>IF(Table1[[#This Row],[mangrove.mn.ssp126.2100]]="","",(Table1[[#This Row],[mangrove.sd.ssp126.2100]]/Table1[[#This Row],[mangrove.mn.ssp126.2100]])^-1)</f>
        <v>6.9979079142197191</v>
      </c>
      <c r="AH664" s="6">
        <f>IF(Table1[[#This Row],[mangrove.weights.ssp126.2100]]="","",Table1[[#This Row],[mangrove.weights.ssp126.2100]]*Table1[[#This Row],[mangrove.mn.ssp126.2100]])</f>
        <v>2.846718865600451</v>
      </c>
      <c r="AI664" s="7">
        <f t="shared" si="61"/>
        <v>0.40679570244357321</v>
      </c>
      <c r="AL664" s="6" t="str">
        <f>IF(Table1[[#This Row],[seagrass.mn.ssp245.2050]]="","",(Table1[[#This Row],[seagrass.sd.ssp245.2050]]/Table1[[#This Row],[seagrass.mn.ssp245.2050]])^-1)</f>
        <v/>
      </c>
      <c r="AM664" s="6" t="str">
        <f>IF(Table1[[#This Row],[seagrass.weights.ssp245.2050]]="","",Table1[[#This Row],[seagrass.weights.ssp245.2050]]*Table1[[#This Row],[seagrass.mn.ssp245.2050]])</f>
        <v/>
      </c>
      <c r="AR664" s="5">
        <v>0.41320310593620568</v>
      </c>
      <c r="AS664" s="5">
        <v>7.349806626064731E-2</v>
      </c>
      <c r="AT664" s="8">
        <f>(Table1[[#This Row],[mangrove.sd.ssp245.2050]]/Table1[[#This Row],[mangrove.mn.ssp245.2050]])^-1</f>
        <v>5.6219588753649274</v>
      </c>
      <c r="AU664" s="8">
        <f>Table1[[#This Row],[mangrove.mn.ssp245.2050]]*Table1[[#This Row],[mangrove.weights.ssp245.2050]]</f>
        <v>2.3230108687464059</v>
      </c>
      <c r="AV664" s="7">
        <f t="shared" si="62"/>
        <v>0.41320310593620568</v>
      </c>
      <c r="AX664" s="5"/>
      <c r="AY664" s="6"/>
      <c r="AZ664" s="6"/>
      <c r="BB664" s="5"/>
      <c r="BC664" s="8"/>
      <c r="BD664" s="8"/>
      <c r="BE664" s="5">
        <v>0.41960555746100142</v>
      </c>
      <c r="BF664" s="5">
        <v>7.2498449488367048E-2</v>
      </c>
      <c r="BG664" s="6">
        <f>(Table1[[#This Row],[mangrove.sd.ssp245.2100]]/Table1[[#This Row],[mangrove.mn.ssp245.2100]])^-1</f>
        <v>5.787786641262314</v>
      </c>
      <c r="BH664" s="6">
        <f>Table1[[#This Row],[mangrove.weights.ssp245.2100]]*Table1[[#This Row],[mangrove.mn.ssp245.2100]]</f>
        <v>2.4285874400722105</v>
      </c>
      <c r="BI664" s="7">
        <f t="shared" si="63"/>
        <v>0.41960555746100148</v>
      </c>
      <c r="BK664" s="5"/>
      <c r="BL664" s="6"/>
      <c r="BM664" s="6"/>
      <c r="BO664" s="5"/>
      <c r="BP664" s="6"/>
      <c r="BQ664" s="6"/>
      <c r="BR664" s="5">
        <v>0.43812139128137889</v>
      </c>
      <c r="BS664" s="5">
        <v>6.8684829245684892E-2</v>
      </c>
      <c r="BT664" s="6">
        <f>(Table1[[#This Row],[mangrove.sd.ssp370.2050]]/Table1[[#This Row],[mangrove.mn.ssp370.2050]])^-1</f>
        <v>6.3787214162566146</v>
      </c>
      <c r="BU664" s="6">
        <f>Table1[[#This Row],[mangrove.weights.ssp370.2050]]*Table1[[#This Row],[mangrove.mn.ssp370.2050]]</f>
        <v>2.7946543014866756</v>
      </c>
      <c r="BV664" s="7">
        <f t="shared" si="64"/>
        <v>0.43812139128137889</v>
      </c>
      <c r="BX664" s="5"/>
      <c r="BY664" s="8"/>
      <c r="BZ664" s="8"/>
      <c r="CA664" s="5"/>
      <c r="CB664" s="5"/>
      <c r="CC664" s="8"/>
      <c r="CD664" s="8"/>
      <c r="CE664" s="5">
        <v>0.43250533135828612</v>
      </c>
      <c r="CF664" s="5">
        <v>6.3799642921656588E-2</v>
      </c>
      <c r="CG664" s="12">
        <f>(Table1[[#This Row],[mangrove.sd.ssp370.2100]]/Table1[[#This Row],[mangrove.mn.ssp370.2100]])^-1</f>
        <v>6.7791183704489599</v>
      </c>
      <c r="CH664" s="17">
        <f>Table1[[#This Row],[mangrove.weights.ssp370.2100]]*Table1[[#This Row],[mangrove.mn.ssp370.2100]]</f>
        <v>2.9320048371280718</v>
      </c>
      <c r="CI664" s="9">
        <f t="shared" si="65"/>
        <v>0.43250533135828606</v>
      </c>
      <c r="CJ664" s="5"/>
      <c r="CL664" s="5"/>
      <c r="CM664" s="5"/>
      <c r="CP664" s="5"/>
      <c r="CT664" s="5"/>
    </row>
    <row r="665" spans="1:98" x14ac:dyDescent="0.25">
      <c r="A665" s="5" t="s">
        <v>708</v>
      </c>
      <c r="B665" s="5">
        <v>46.83934</v>
      </c>
      <c r="C665" s="5">
        <v>-15.821102</v>
      </c>
      <c r="E665" s="5">
        <v>0</v>
      </c>
      <c r="G665" s="5">
        <v>0</v>
      </c>
      <c r="H665" s="5">
        <v>3920000</v>
      </c>
      <c r="I665" s="5">
        <v>1</v>
      </c>
      <c r="L665" s="6" t="str">
        <f>IF(Table1[[#This Row],[seagrass.mn.ssp126.2050]]="","",(Table1[[#This Row],[seagrass.sd.ssp126.2050]]/Table1[[#This Row],[seagrass.mn.ssp126.2050]])^-1)</f>
        <v/>
      </c>
      <c r="M665" s="6" t="str">
        <f>IF(Table1[[#This Row],[seagrass.weights.ssp126.2050]]="","",Table1[[#This Row],[seagrass.weights.ssp126.2050]]*Table1[[#This Row],[seagrass.mn.ssp126.2050]])</f>
        <v/>
      </c>
      <c r="P665" s="6" t="str">
        <f>IF(Table1[[#This Row],[corals.mn.ssp126.2050]]="","",(Table1[[#This Row],[corals.sd.ssp126.2050]]/Table1[[#This Row],[corals.mn.ssp126.2050]])^-1)</f>
        <v/>
      </c>
      <c r="Q665" s="6" t="str">
        <f>IF(Table1[[#This Row],[coral.weights.ssp126.2050]]="","",Table1[[#This Row],[coral.weights.ssp126.2050]]*Table1[[#This Row],[corals.mn.ssp126.2050]])</f>
        <v/>
      </c>
      <c r="R665" s="5">
        <v>0.44448770180597319</v>
      </c>
      <c r="S665" s="5">
        <v>0.1046969818241785</v>
      </c>
      <c r="T665" s="6">
        <f>IF(Table1[[#This Row],[mangrove.mn.ssp126.2050]]="","",(Table1[[#This Row],[mangrove.sd.ssp126.2050]]/Table1[[#This Row],[mangrove.mn.ssp126.2050]])^-1)</f>
        <v>4.2454681506714085</v>
      </c>
      <c r="U665" s="6">
        <f>IF(Table1[[#This Row],[mangrove.weights.ssp126.2050]]="","",Table1[[#This Row],[mangrove.weights.ssp126.2050]]*Table1[[#This Row],[mangrove.mn.ssp126.2050]])</f>
        <v>1.8870583813823896</v>
      </c>
      <c r="V665" s="7">
        <f t="shared" si="60"/>
        <v>0.44448770180597319</v>
      </c>
      <c r="Y665" s="6" t="str">
        <f>IF(Table1[[#This Row],[seagrass.mn.ssp126.2100]]="", "", (Table1[[#This Row],[seagrass.sd.ssp126.2100]]/Table1[[#This Row],[seagrass.mn.ssp126.2100]])^-1)</f>
        <v/>
      </c>
      <c r="Z665" s="6" t="str">
        <f>IF(Table1[[#This Row],[seagrass.weights.ssp126.2100]]="","", Table1[[#This Row],[seagrass.weights.ssp126.2100]]*Table1[[#This Row],[seagrass.mn.ssp126.2100]])</f>
        <v/>
      </c>
      <c r="AC665" s="6" t="str">
        <f>IF(Table1[[#This Row],[corals.mn.ssp126.2100]]="","",(Table1[[#This Row],[corals.sd.ssp126.2100]]/Table1[[#This Row],[corals.mn.ssp126.2100]])^-1)</f>
        <v/>
      </c>
      <c r="AD665" s="6" t="str">
        <f>IF( Table1[[#This Row],[Coral.weights.ssp126.2100]]="","", Table1[[#This Row],[Coral.weights.ssp126.2100]]*Table1[[#This Row],[corals.mn.ssp126.2100]])</f>
        <v/>
      </c>
      <c r="AE665" s="5">
        <v>0.41162959740484267</v>
      </c>
      <c r="AF665" s="5">
        <v>8.038711838464252E-2</v>
      </c>
      <c r="AG665" s="8">
        <f>IF(Table1[[#This Row],[mangrove.mn.ssp126.2100]]="","",(Table1[[#This Row],[mangrove.sd.ssp126.2100]]/Table1[[#This Row],[mangrove.mn.ssp126.2100]])^-1)</f>
        <v>5.1205915285487089</v>
      </c>
      <c r="AH665" s="6">
        <f>IF(Table1[[#This Row],[mangrove.weights.ssp126.2100]]="","",Table1[[#This Row],[mangrove.weights.ssp126.2100]]*Table1[[#This Row],[mangrove.mn.ssp126.2100]])</f>
        <v>2.1077870293711531</v>
      </c>
      <c r="AI665" s="7">
        <f t="shared" si="61"/>
        <v>0.41162959740484267</v>
      </c>
      <c r="AL665" s="6" t="str">
        <f>IF(Table1[[#This Row],[seagrass.mn.ssp245.2050]]="","",(Table1[[#This Row],[seagrass.sd.ssp245.2050]]/Table1[[#This Row],[seagrass.mn.ssp245.2050]])^-1)</f>
        <v/>
      </c>
      <c r="AM665" s="6" t="str">
        <f>IF(Table1[[#This Row],[seagrass.weights.ssp245.2050]]="","",Table1[[#This Row],[seagrass.weights.ssp245.2050]]*Table1[[#This Row],[seagrass.mn.ssp245.2050]])</f>
        <v/>
      </c>
      <c r="AR665" s="5">
        <v>0.41163082730827261</v>
      </c>
      <c r="AS665" s="5">
        <v>8.6392018827910588E-2</v>
      </c>
      <c r="AT665" s="8">
        <f>(Table1[[#This Row],[mangrove.sd.ssp245.2050]]/Table1[[#This Row],[mangrove.mn.ssp245.2050]])^-1</f>
        <v>4.7646858227520372</v>
      </c>
      <c r="AU665" s="8">
        <f>Table1[[#This Row],[mangrove.mn.ssp245.2050]]*Table1[[#This Row],[mangrove.weights.ssp245.2050]]</f>
        <v>1.9612915670834186</v>
      </c>
      <c r="AV665" s="7">
        <f t="shared" si="62"/>
        <v>0.41163082730827261</v>
      </c>
      <c r="AX665" s="5"/>
      <c r="AY665" s="6"/>
      <c r="AZ665" s="6"/>
      <c r="BB665" s="5"/>
      <c r="BC665" s="8"/>
      <c r="BD665" s="8"/>
      <c r="BE665" s="5">
        <v>0.42365872815272698</v>
      </c>
      <c r="BF665" s="5">
        <v>7.4558114467286676E-2</v>
      </c>
      <c r="BG665" s="6">
        <f>(Table1[[#This Row],[mangrove.sd.ssp245.2100]]/Table1[[#This Row],[mangrove.mn.ssp245.2100]])^-1</f>
        <v>5.6822618326622605</v>
      </c>
      <c r="BH665" s="6">
        <f>Table1[[#This Row],[mangrove.weights.ssp245.2100]]*Table1[[#This Row],[mangrove.mn.ssp245.2100]]</f>
        <v>2.4073398210564769</v>
      </c>
      <c r="BI665" s="7">
        <f t="shared" si="63"/>
        <v>0.42365872815272698</v>
      </c>
      <c r="BK665" s="5"/>
      <c r="BL665" s="6"/>
      <c r="BM665" s="6"/>
      <c r="BO665" s="5"/>
      <c r="BP665" s="6"/>
      <c r="BQ665" s="6"/>
      <c r="BR665" s="5">
        <v>0.43238049470248391</v>
      </c>
      <c r="BS665" s="5">
        <v>7.4357193824276274E-2</v>
      </c>
      <c r="BT665" s="6">
        <f>(Table1[[#This Row],[mangrove.sd.ssp370.2050]]/Table1[[#This Row],[mangrove.mn.ssp370.2050]])^-1</f>
        <v>5.814911408898805</v>
      </c>
      <c r="BU665" s="6">
        <f>Table1[[#This Row],[mangrove.weights.ssp370.2050]]*Table1[[#This Row],[mangrove.mn.ssp370.2050]]</f>
        <v>2.514254271630783</v>
      </c>
      <c r="BV665" s="7">
        <f t="shared" si="64"/>
        <v>0.43238049470248391</v>
      </c>
      <c r="BX665" s="5"/>
      <c r="BY665" s="8"/>
      <c r="BZ665" s="8"/>
      <c r="CA665" s="5"/>
      <c r="CB665" s="5"/>
      <c r="CC665" s="8"/>
      <c r="CD665" s="8"/>
      <c r="CE665" s="5">
        <v>0.42890988666973351</v>
      </c>
      <c r="CF665" s="5">
        <v>7.1436557409760001E-2</v>
      </c>
      <c r="CG665" s="12">
        <f>(Table1[[#This Row],[mangrove.sd.ssp370.2100]]/Table1[[#This Row],[mangrove.mn.ssp370.2100]])^-1</f>
        <v>6.0040671362354008</v>
      </c>
      <c r="CH665" s="17">
        <f>Table1[[#This Row],[mangrove.weights.ssp370.2100]]*Table1[[#This Row],[mangrove.mn.ssp370.2100]]</f>
        <v>2.5752037549601972</v>
      </c>
      <c r="CI665" s="9">
        <f t="shared" si="65"/>
        <v>0.42890988666973351</v>
      </c>
      <c r="CJ665" s="5"/>
      <c r="CL665" s="5"/>
      <c r="CM665" s="5"/>
      <c r="CP665" s="5"/>
      <c r="CT665" s="5"/>
    </row>
    <row r="666" spans="1:98" x14ac:dyDescent="0.25">
      <c r="A666" s="5" t="s">
        <v>709</v>
      </c>
      <c r="B666" s="5">
        <v>47.08934</v>
      </c>
      <c r="C666" s="5">
        <v>-15.821102</v>
      </c>
      <c r="E666" s="5">
        <v>0</v>
      </c>
      <c r="G666" s="5">
        <v>0</v>
      </c>
      <c r="H666" s="5">
        <v>14680000</v>
      </c>
      <c r="I666" s="5">
        <v>1</v>
      </c>
      <c r="L666" s="6" t="str">
        <f>IF(Table1[[#This Row],[seagrass.mn.ssp126.2050]]="","",(Table1[[#This Row],[seagrass.sd.ssp126.2050]]/Table1[[#This Row],[seagrass.mn.ssp126.2050]])^-1)</f>
        <v/>
      </c>
      <c r="M666" s="6" t="str">
        <f>IF(Table1[[#This Row],[seagrass.weights.ssp126.2050]]="","",Table1[[#This Row],[seagrass.weights.ssp126.2050]]*Table1[[#This Row],[seagrass.mn.ssp126.2050]])</f>
        <v/>
      </c>
      <c r="P666" s="6" t="str">
        <f>IF(Table1[[#This Row],[corals.mn.ssp126.2050]]="","",(Table1[[#This Row],[corals.sd.ssp126.2050]]/Table1[[#This Row],[corals.mn.ssp126.2050]])^-1)</f>
        <v/>
      </c>
      <c r="Q666" s="6" t="str">
        <f>IF(Table1[[#This Row],[coral.weights.ssp126.2050]]="","",Table1[[#This Row],[coral.weights.ssp126.2050]]*Table1[[#This Row],[corals.mn.ssp126.2050]])</f>
        <v/>
      </c>
      <c r="R666" s="5">
        <v>0.45904218508398997</v>
      </c>
      <c r="S666" s="5">
        <v>0.21003608597484699</v>
      </c>
      <c r="T666" s="6">
        <f>IF(Table1[[#This Row],[mangrove.mn.ssp126.2050]]="","",(Table1[[#This Row],[mangrove.sd.ssp126.2050]]/Table1[[#This Row],[mangrove.mn.ssp126.2050]])^-1)</f>
        <v>2.1855396083650258</v>
      </c>
      <c r="U666" s="6">
        <f>IF(Table1[[#This Row],[mangrove.weights.ssp126.2050]]="","",Table1[[#This Row],[mangrove.weights.ssp126.2050]]*Table1[[#This Row],[mangrove.mn.ssp126.2050]])</f>
        <v>1.0032548774114891</v>
      </c>
      <c r="V666" s="7">
        <f t="shared" si="60"/>
        <v>0.45904218508398997</v>
      </c>
      <c r="Y666" s="6" t="str">
        <f>IF(Table1[[#This Row],[seagrass.mn.ssp126.2100]]="", "", (Table1[[#This Row],[seagrass.sd.ssp126.2100]]/Table1[[#This Row],[seagrass.mn.ssp126.2100]])^-1)</f>
        <v/>
      </c>
      <c r="Z666" s="6" t="str">
        <f>IF(Table1[[#This Row],[seagrass.weights.ssp126.2100]]="","", Table1[[#This Row],[seagrass.weights.ssp126.2100]]*Table1[[#This Row],[seagrass.mn.ssp126.2100]])</f>
        <v/>
      </c>
      <c r="AC666" s="6" t="str">
        <f>IF(Table1[[#This Row],[corals.mn.ssp126.2100]]="","",(Table1[[#This Row],[corals.sd.ssp126.2100]]/Table1[[#This Row],[corals.mn.ssp126.2100]])^-1)</f>
        <v/>
      </c>
      <c r="AD666" s="6" t="str">
        <f>IF( Table1[[#This Row],[Coral.weights.ssp126.2100]]="","", Table1[[#This Row],[Coral.weights.ssp126.2100]]*Table1[[#This Row],[corals.mn.ssp126.2100]])</f>
        <v/>
      </c>
      <c r="AE666" s="5">
        <v>0.43559127796992742</v>
      </c>
      <c r="AF666" s="5">
        <v>0.18884731953613301</v>
      </c>
      <c r="AG666" s="8">
        <f>IF(Table1[[#This Row],[mangrove.mn.ssp126.2100]]="","",(Table1[[#This Row],[mangrove.sd.ssp126.2100]]/Table1[[#This Row],[mangrove.mn.ssp126.2100]])^-1)</f>
        <v>2.306579087486512</v>
      </c>
      <c r="AH666" s="6">
        <f>IF(Table1[[#This Row],[mangrove.weights.ssp126.2100]]="","",Table1[[#This Row],[mangrove.weights.ssp126.2100]]*Table1[[#This Row],[mangrove.mn.ssp126.2100]])</f>
        <v>1.0047257324569587</v>
      </c>
      <c r="AI666" s="7">
        <f t="shared" si="61"/>
        <v>0.43559127796992742</v>
      </c>
      <c r="AL666" s="6" t="str">
        <f>IF(Table1[[#This Row],[seagrass.mn.ssp245.2050]]="","",(Table1[[#This Row],[seagrass.sd.ssp245.2050]]/Table1[[#This Row],[seagrass.mn.ssp245.2050]])^-1)</f>
        <v/>
      </c>
      <c r="AM666" s="6" t="str">
        <f>IF(Table1[[#This Row],[seagrass.weights.ssp245.2050]]="","",Table1[[#This Row],[seagrass.weights.ssp245.2050]]*Table1[[#This Row],[seagrass.mn.ssp245.2050]])</f>
        <v/>
      </c>
      <c r="AR666" s="5">
        <v>0.38180516585602448</v>
      </c>
      <c r="AS666" s="5">
        <v>0.16490892968660209</v>
      </c>
      <c r="AT666" s="8">
        <f>(Table1[[#This Row],[mangrove.sd.ssp245.2050]]/Table1[[#This Row],[mangrove.mn.ssp245.2050]])^-1</f>
        <v>2.3152485834552352</v>
      </c>
      <c r="AU666" s="8">
        <f>Table1[[#This Row],[mangrove.mn.ssp245.2050]]*Table1[[#This Row],[mangrove.weights.ssp245.2050]]</f>
        <v>0.88397386940405176</v>
      </c>
      <c r="AV666" s="7">
        <f t="shared" si="62"/>
        <v>0.38180516585602448</v>
      </c>
      <c r="AX666" s="5"/>
      <c r="AY666" s="6"/>
      <c r="AZ666" s="6"/>
      <c r="BB666" s="5"/>
      <c r="BC666" s="8"/>
      <c r="BD666" s="8"/>
      <c r="BE666" s="5">
        <v>0.41538192132911678</v>
      </c>
      <c r="BF666" s="5">
        <v>0.13806404744291609</v>
      </c>
      <c r="BG666" s="6">
        <f>(Table1[[#This Row],[mangrove.sd.ssp245.2100]]/Table1[[#This Row],[mangrove.mn.ssp245.2100]])^-1</f>
        <v>3.0086175874342698</v>
      </c>
      <c r="BH666" s="6">
        <f>Table1[[#This Row],[mangrove.weights.ssp245.2100]]*Table1[[#This Row],[mangrove.mn.ssp245.2100]]</f>
        <v>1.2497253540130189</v>
      </c>
      <c r="BI666" s="7">
        <f t="shared" si="63"/>
        <v>0.41538192132911672</v>
      </c>
      <c r="BK666" s="5"/>
      <c r="BL666" s="6"/>
      <c r="BM666" s="6"/>
      <c r="BO666" s="5"/>
      <c r="BP666" s="6"/>
      <c r="BQ666" s="6"/>
      <c r="BR666" s="5">
        <v>0.40033710339559742</v>
      </c>
      <c r="BS666" s="5">
        <v>0.15585328600516901</v>
      </c>
      <c r="BT666" s="6">
        <f>(Table1[[#This Row],[mangrove.sd.ssp370.2050]]/Table1[[#This Row],[mangrove.mn.ssp370.2050]])^-1</f>
        <v>2.5686792602006472</v>
      </c>
      <c r="BU666" s="6">
        <f>Table1[[#This Row],[mangrove.weights.ssp370.2050]]*Table1[[#This Row],[mangrove.mn.ssp370.2050]]</f>
        <v>1.0283376145810732</v>
      </c>
      <c r="BV666" s="7">
        <f t="shared" si="64"/>
        <v>0.40033710339559742</v>
      </c>
      <c r="BX666" s="5"/>
      <c r="BY666" s="8"/>
      <c r="BZ666" s="8"/>
      <c r="CA666" s="5"/>
      <c r="CB666" s="5"/>
      <c r="CC666" s="8"/>
      <c r="CD666" s="8"/>
      <c r="CE666" s="5">
        <v>0.39777306136281049</v>
      </c>
      <c r="CF666" s="5">
        <v>0.15197175989989931</v>
      </c>
      <c r="CG666" s="12">
        <f>(Table1[[#This Row],[mangrove.sd.ssp370.2100]]/Table1[[#This Row],[mangrove.mn.ssp370.2100]])^-1</f>
        <v>2.6174143250352269</v>
      </c>
      <c r="CH666" s="17">
        <f>Table1[[#This Row],[mangrove.weights.ssp370.2100]]*Table1[[#This Row],[mangrove.mn.ssp370.2100]]</f>
        <v>1.0411369089241365</v>
      </c>
      <c r="CI666" s="9">
        <f t="shared" si="65"/>
        <v>0.39777306136281049</v>
      </c>
      <c r="CJ666" s="5"/>
      <c r="CL666" s="5"/>
      <c r="CM666" s="5"/>
      <c r="CP666" s="5"/>
      <c r="CT666" s="5"/>
    </row>
    <row r="667" spans="1:98" x14ac:dyDescent="0.25">
      <c r="A667" s="5" t="s">
        <v>710</v>
      </c>
      <c r="B667" s="5">
        <v>49.58934</v>
      </c>
      <c r="C667" s="5">
        <v>-15.821102</v>
      </c>
      <c r="D667" s="5">
        <v>6970000</v>
      </c>
      <c r="E667" s="5">
        <v>1</v>
      </c>
      <c r="F667" s="5">
        <v>8050000</v>
      </c>
      <c r="G667" s="5">
        <v>1</v>
      </c>
      <c r="I667" s="5">
        <v>0</v>
      </c>
      <c r="J667" s="5">
        <v>0.8097672657760191</v>
      </c>
      <c r="K667" s="28">
        <f>NonZeroMin!$C$2</f>
        <v>9.6277348665939669E-4</v>
      </c>
      <c r="L667" s="6">
        <f>IF(Table1[[#This Row],[seagrass.mn.ssp126.2050]]="","",(Table1[[#This Row],[seagrass.sd.ssp126.2050]]/Table1[[#This Row],[seagrass.mn.ssp126.2050]])^-1)</f>
        <v>841.07765429408107</v>
      </c>
      <c r="M667" s="6">
        <f>IF(Table1[[#This Row],[seagrass.weights.ssp126.2050]]="","",Table1[[#This Row],[seagrass.weights.ssp126.2050]]*Table1[[#This Row],[seagrass.mn.ssp126.2050]])</f>
        <v>681.07715242302584</v>
      </c>
      <c r="N667" s="5">
        <v>0.81237772848302814</v>
      </c>
      <c r="O667" s="5">
        <f>NonZeroMin!$C$3</f>
        <v>8.8608041434714289E-4</v>
      </c>
      <c r="P667" s="6">
        <f>IF(Table1[[#This Row],[corals.mn.ssp126.2050]]="","",(Table1[[#This Row],[corals.sd.ssp126.2050]]/Table1[[#This Row],[corals.mn.ssp126.2050]])^-1)</f>
        <v>916.82167366444014</v>
      </c>
      <c r="Q667" s="6">
        <f>IF(Table1[[#This Row],[coral.weights.ssp126.2050]]="","",Table1[[#This Row],[coral.weights.ssp126.2050]]*Table1[[#This Row],[corals.mn.ssp126.2050]])</f>
        <v>744.80550867552597</v>
      </c>
      <c r="T667" s="6" t="str">
        <f>IF(Table1[[#This Row],[mangrove.mn.ssp126.2050]]="","",(Table1[[#This Row],[mangrove.sd.ssp126.2050]]/Table1[[#This Row],[mangrove.mn.ssp126.2050]])^-1)</f>
        <v/>
      </c>
      <c r="U667" s="6" t="str">
        <f>IF(Table1[[#This Row],[mangrove.weights.ssp126.2050]]="","",Table1[[#This Row],[mangrove.weights.ssp126.2050]]*Table1[[#This Row],[mangrove.mn.ssp126.2050]])</f>
        <v/>
      </c>
      <c r="V667" s="7">
        <f t="shared" si="60"/>
        <v>0.8111287366805322</v>
      </c>
      <c r="W667" s="5">
        <v>0.8097672657760191</v>
      </c>
      <c r="X667" s="5">
        <f>NonZeroMin!$C$5</f>
        <v>9.4124857450742275E-4</v>
      </c>
      <c r="Y667" s="6">
        <f>IF(Table1[[#This Row],[seagrass.mn.ssp126.2100]]="", "", (Table1[[#This Row],[seagrass.sd.ssp126.2100]]/Table1[[#This Row],[seagrass.mn.ssp126.2100]])^-1)</f>
        <v>860.31181104288964</v>
      </c>
      <c r="Z667" s="6">
        <f>IF(Table1[[#This Row],[seagrass.weights.ssp126.2100]]="","", Table1[[#This Row],[seagrass.weights.ssp126.2100]]*Table1[[#This Row],[seagrass.mn.ssp126.2100]])</f>
        <v>696.65234294301592</v>
      </c>
      <c r="AA667" s="5">
        <v>0.81237772848302814</v>
      </c>
      <c r="AB667" s="5">
        <f>NonZeroMin!$C$6</f>
        <v>9.0900273914041208E-4</v>
      </c>
      <c r="AC667" s="6">
        <f>IF(Table1[[#This Row],[corals.mn.ssp126.2100]]="","",(Table1[[#This Row],[corals.sd.ssp126.2100]]/Table1[[#This Row],[corals.mn.ssp126.2100]])^-1)</f>
        <v>893.70217877587891</v>
      </c>
      <c r="AD667" s="6">
        <f>IF( Table1[[#This Row],[Coral.weights.ssp126.2100]]="","", Table1[[#This Row],[Coral.weights.ssp126.2100]]*Table1[[#This Row],[corals.mn.ssp126.2100]])</f>
        <v>726.02374593428158</v>
      </c>
      <c r="AG667" s="8" t="str">
        <f>IF(Table1[[#This Row],[mangrove.mn.ssp126.2100]]="","",(Table1[[#This Row],[mangrove.sd.ssp126.2100]]/Table1[[#This Row],[mangrove.mn.ssp126.2100]])^-1)</f>
        <v/>
      </c>
      <c r="AH667" s="6" t="str">
        <f>IF(Table1[[#This Row],[mangrove.weights.ssp126.2100]]="","",Table1[[#This Row],[mangrove.weights.ssp126.2100]]*Table1[[#This Row],[mangrove.mn.ssp126.2100]])</f>
        <v/>
      </c>
      <c r="AI667" s="7">
        <f t="shared" si="61"/>
        <v>0.81109734422602509</v>
      </c>
      <c r="AJ667" s="5">
        <v>0.8097672657760191</v>
      </c>
      <c r="AK667" s="5">
        <f>NonZeroMin!$C$9</f>
        <v>9.4246577305150765E-4</v>
      </c>
      <c r="AL667" s="6">
        <f>IF(Table1[[#This Row],[seagrass.mn.ssp245.2050]]="","",(Table1[[#This Row],[seagrass.sd.ssp245.2050]]/Table1[[#This Row],[seagrass.mn.ssp245.2050]])^-1)</f>
        <v>859.20071468925767</v>
      </c>
      <c r="AM667" s="6">
        <f>IF(Table1[[#This Row],[seagrass.weights.ssp245.2050]]="","",Table1[[#This Row],[seagrass.weights.ssp245.2050]]*Table1[[#This Row],[seagrass.mn.ssp245.2050]])</f>
        <v>695.75261348672166</v>
      </c>
      <c r="AN667" s="5">
        <v>0.81237772848302814</v>
      </c>
      <c r="AO667" s="5">
        <f>NonZeroMin!$C$10</f>
        <v>8.871730941705804E-4</v>
      </c>
      <c r="AP667" s="6">
        <f>(Table1[[#This Row],[corals.sd.ssp245.2050]]/Table1[[#This Row],[corals.mn.ssp245.2050]])^-1</f>
        <v>915.69247739926266</v>
      </c>
      <c r="AQ667" s="6">
        <f>Table1[[#This Row],[coral.weights.ssp245.2050]]*Table1[[#This Row],[corals.mn.ssp245.2050]]</f>
        <v>743.8881747786096</v>
      </c>
      <c r="AS667" s="5"/>
      <c r="AT667" s="8"/>
      <c r="AU667" s="8"/>
      <c r="AV667" s="7">
        <f t="shared" si="62"/>
        <v>0.81111404037293255</v>
      </c>
      <c r="AW667" s="5">
        <v>0.8097672657760191</v>
      </c>
      <c r="AX667" s="5">
        <f>NonZeroMin!$C$12</f>
        <v>9.4048968592101831E-4</v>
      </c>
      <c r="AY667" s="6">
        <f>(Table1[[#This Row],[seagrass.sd.ssp245.2100]]/Table1[[#This Row],[seagrass.mn.ssp245.2100]])^-1</f>
        <v>861.00600346618023</v>
      </c>
      <c r="AZ667" s="6"/>
      <c r="BA667" s="5">
        <v>0.81237772848302814</v>
      </c>
      <c r="BB667" s="5">
        <f>NonZeroMin!$C$13</f>
        <v>8.8505487379242798E-4</v>
      </c>
      <c r="BC667" s="8">
        <f>(Table1[[#This Row],[corals.sd.ssp245.2100]]/Table1[[#This Row],[corals.mn.ssp245.2100]])^-1</f>
        <v>917.88402339622075</v>
      </c>
      <c r="BD667" s="8">
        <f>Table1[[#This Row],[corals.weights.ssp245.2100]]*Table1[[#This Row],[corals.mn.ssp245.2100]]</f>
        <v>745.66853793748442</v>
      </c>
      <c r="BE667" s="5"/>
      <c r="BF667" s="5"/>
      <c r="BG667" s="6"/>
      <c r="BH667" s="6"/>
      <c r="BI667" s="7">
        <f t="shared" si="63"/>
        <v>0.41917629908392456</v>
      </c>
      <c r="BJ667" s="5">
        <v>0.8097672657760191</v>
      </c>
      <c r="BK667" s="5">
        <f>NonZeroMin!$C$16</f>
        <v>9.4033807947367773E-4</v>
      </c>
      <c r="BL667" s="6">
        <f>(Table1[[#This Row],[seagrass.sd.ssp370.2050]]/Table1[[#This Row],[seagrass.mn.ssp370.2050]])^-1</f>
        <v>861.14481956240536</v>
      </c>
      <c r="BM667" s="6">
        <f>Table1[[#This Row],[seagrass.mn.ssp370.2050]]*Table1[[#This Row],[seagrass.weights.ssp370.2050]]</f>
        <v>697.32688597423225</v>
      </c>
      <c r="BN667" s="5">
        <v>0.81237772848302814</v>
      </c>
      <c r="BO667" s="5">
        <f>NonZeroMin!$C$17</f>
        <v>8.8537505761509139E-4</v>
      </c>
      <c r="BP667" s="6">
        <f>(Table1[[#This Row],[corals.sd.ssp370.2050]]/Table1[[#This Row],[corals.mn.ssp370.2050]])^-1</f>
        <v>917.55208314915274</v>
      </c>
      <c r="BQ667" s="6">
        <f>Table1[[#This Row],[corals.weights.ssp370.2050]]*Table1[[#This Row],[corals.mn.ssp370.2050]]</f>
        <v>745.39887707357923</v>
      </c>
      <c r="BR667" s="5"/>
      <c r="BS667" s="5"/>
      <c r="BT667" s="6"/>
      <c r="BU667" s="6"/>
      <c r="BV667" s="7">
        <f t="shared" si="64"/>
        <v>0.81111388952689423</v>
      </c>
      <c r="BW667" s="5">
        <v>0.8097672657760191</v>
      </c>
      <c r="BX667" s="5">
        <f>NonZeroMin!$C$19</f>
        <v>9.4033807947367773E-4</v>
      </c>
      <c r="BY667" s="8">
        <f>(Table1[[#This Row],[seagrass.sd.ssp370.2100]]/Table1[[#This Row],[seagrass.mn.ssp370.2100]])^-1</f>
        <v>861.14481956240536</v>
      </c>
      <c r="BZ667" s="8">
        <f>Table1[[#This Row],[seagrass.imp.ssp370.2100]]*Table1[[#This Row],[seagrass.mn.ssp370.2100]]</f>
        <v>697.32688597423225</v>
      </c>
      <c r="CA667" s="5">
        <v>0.81237772848302814</v>
      </c>
      <c r="CB667" s="5">
        <f>NonZeroMin!$C$20</f>
        <v>8.8537505761509139E-4</v>
      </c>
      <c r="CC667" s="8">
        <f>(Table1[[#This Row],[corals.sd.ssp370.2100]]/Table1[[#This Row],[corals.mn.ssp370.2100]])^-1</f>
        <v>917.55208314915274</v>
      </c>
      <c r="CD667" s="8">
        <f>Table1[[#This Row],[corals.weights.ssp370.2100]]*Table1[[#This Row],[corals.mn.ssp370.2100]]</f>
        <v>745.39887707357923</v>
      </c>
      <c r="CE667" s="5"/>
      <c r="CF667" s="5"/>
      <c r="CG667" s="12"/>
      <c r="CH667" s="17"/>
      <c r="CI667" s="9">
        <f t="shared" si="65"/>
        <v>0.81111388952689423</v>
      </c>
      <c r="CJ667" s="5"/>
      <c r="CL667" s="5"/>
      <c r="CM667" s="5"/>
      <c r="CP667" s="5"/>
      <c r="CT667" s="5"/>
    </row>
    <row r="668" spans="1:98" x14ac:dyDescent="0.25">
      <c r="A668" s="5" t="s">
        <v>711</v>
      </c>
      <c r="B668" s="5">
        <v>49.83934</v>
      </c>
      <c r="C668" s="5">
        <v>-15.821102</v>
      </c>
      <c r="D668" s="5">
        <v>2110000</v>
      </c>
      <c r="E668" s="5">
        <v>1</v>
      </c>
      <c r="F668" s="5">
        <v>6040000</v>
      </c>
      <c r="G668" s="5">
        <v>1</v>
      </c>
      <c r="I668" s="5">
        <v>0</v>
      </c>
      <c r="J668" s="5">
        <v>0.31946386123142578</v>
      </c>
      <c r="K668" s="5">
        <v>0.14687206421254931</v>
      </c>
      <c r="L668" s="6">
        <f>IF(Table1[[#This Row],[seagrass.mn.ssp126.2050]]="","",(Table1[[#This Row],[seagrass.sd.ssp126.2050]]/Table1[[#This Row],[seagrass.mn.ssp126.2050]])^-1)</f>
        <v>2.175116574715708</v>
      </c>
      <c r="M668" s="6">
        <f>IF(Table1[[#This Row],[seagrass.weights.ssp126.2050]]="","",Table1[[#This Row],[seagrass.weights.ssp126.2050]]*Table1[[#This Row],[seagrass.mn.ssp126.2050]])</f>
        <v>0.69487113958715307</v>
      </c>
      <c r="N668" s="5">
        <v>0.26161789247229322</v>
      </c>
      <c r="O668" s="5">
        <v>6.31817244515364E-2</v>
      </c>
      <c r="P668" s="6">
        <f>IF(Table1[[#This Row],[corals.mn.ssp126.2050]]="","",(Table1[[#This Row],[corals.sd.ssp126.2050]]/Table1[[#This Row],[corals.mn.ssp126.2050]])^-1)</f>
        <v>4.1407209876483737</v>
      </c>
      <c r="Q668" s="6">
        <f>IF(Table1[[#This Row],[coral.weights.ssp126.2050]]="","",Table1[[#This Row],[coral.weights.ssp126.2050]]*Table1[[#This Row],[corals.mn.ssp126.2050]])</f>
        <v>1.0832866981043601</v>
      </c>
      <c r="T668" s="6" t="str">
        <f>IF(Table1[[#This Row],[mangrove.mn.ssp126.2050]]="","",(Table1[[#This Row],[mangrove.sd.ssp126.2050]]/Table1[[#This Row],[mangrove.mn.ssp126.2050]])^-1)</f>
        <v/>
      </c>
      <c r="U668" s="6" t="str">
        <f>IF(Table1[[#This Row],[mangrove.weights.ssp126.2050]]="","",Table1[[#This Row],[mangrove.weights.ssp126.2050]]*Table1[[#This Row],[mangrove.mn.ssp126.2050]])</f>
        <v/>
      </c>
      <c r="V668" s="7">
        <f t="shared" si="60"/>
        <v>0.28153951398109278</v>
      </c>
      <c r="W668" s="5">
        <v>0.30012521677423121</v>
      </c>
      <c r="X668" s="5">
        <v>0.15541143922541259</v>
      </c>
      <c r="Y668" s="6">
        <f>IF(Table1[[#This Row],[seagrass.mn.ssp126.2100]]="", "", (Table1[[#This Row],[seagrass.sd.ssp126.2100]]/Table1[[#This Row],[seagrass.mn.ssp126.2100]])^-1)</f>
        <v>1.9311655452783125</v>
      </c>
      <c r="Z668" s="6">
        <f>IF(Table1[[#This Row],[seagrass.weights.ssp126.2100]]="","", Table1[[#This Row],[seagrass.weights.ssp126.2100]]*Table1[[#This Row],[seagrass.mn.ssp126.2100]])</f>
        <v>0.57959147790358001</v>
      </c>
      <c r="AA668" s="5">
        <v>0.2525679926774525</v>
      </c>
      <c r="AB668" s="5">
        <v>6.3014157734150561E-2</v>
      </c>
      <c r="AC668" s="6">
        <f>IF(Table1[[#This Row],[corals.mn.ssp126.2100]]="","",(Table1[[#This Row],[corals.sd.ssp126.2100]]/Table1[[#This Row],[corals.mn.ssp126.2100]])^-1)</f>
        <v>4.0081150293717744</v>
      </c>
      <c r="AD668" s="6">
        <f>IF( Table1[[#This Row],[Coral.weights.ssp126.2100]]="","", Table1[[#This Row],[Coral.weights.ssp126.2100]]*Table1[[#This Row],[corals.mn.ssp126.2100]])</f>
        <v>1.0123215673887576</v>
      </c>
      <c r="AG668" s="8" t="str">
        <f>IF(Table1[[#This Row],[mangrove.mn.ssp126.2100]]="","",(Table1[[#This Row],[mangrove.sd.ssp126.2100]]/Table1[[#This Row],[mangrove.mn.ssp126.2100]])^-1)</f>
        <v/>
      </c>
      <c r="AH668" s="6" t="str">
        <f>IF(Table1[[#This Row],[mangrove.weights.ssp126.2100]]="","",Table1[[#This Row],[mangrove.weights.ssp126.2100]]*Table1[[#This Row],[mangrove.mn.ssp126.2100]])</f>
        <v/>
      </c>
      <c r="AI668" s="7">
        <f t="shared" si="61"/>
        <v>0.26803129188523395</v>
      </c>
      <c r="AJ668" s="5">
        <v>0.27847534887332642</v>
      </c>
      <c r="AK668" s="5">
        <v>0.18389806852412441</v>
      </c>
      <c r="AL668" s="6">
        <f>IF(Table1[[#This Row],[seagrass.mn.ssp245.2050]]="","",(Table1[[#This Row],[seagrass.sd.ssp245.2050]]/Table1[[#This Row],[seagrass.mn.ssp245.2050]])^-1)</f>
        <v>1.5142918634667175</v>
      </c>
      <c r="AM668" s="6">
        <f>IF(Table1[[#This Row],[seagrass.weights.ssp245.2050]]="","",Table1[[#This Row],[seagrass.weights.ssp245.2050]]*Table1[[#This Row],[seagrass.mn.ssp245.2050]])</f>
        <v>0.42169295497493375</v>
      </c>
      <c r="AN668" s="5">
        <v>0.23084031709277661</v>
      </c>
      <c r="AO668" s="5">
        <v>9.7052147631353586E-2</v>
      </c>
      <c r="AP668" s="6">
        <f>(Table1[[#This Row],[corals.sd.ssp245.2050]]/Table1[[#This Row],[corals.mn.ssp245.2050]])^-1</f>
        <v>2.3785183813717228</v>
      </c>
      <c r="AQ668" s="6">
        <f>Table1[[#This Row],[coral.weights.ssp245.2050]]*Table1[[#This Row],[corals.mn.ssp245.2050]]</f>
        <v>0.54905793736684627</v>
      </c>
      <c r="AS668" s="5"/>
      <c r="AT668" s="8"/>
      <c r="AU668" s="8"/>
      <c r="AV668" s="7">
        <f t="shared" si="62"/>
        <v>0.24937020591458814</v>
      </c>
      <c r="AW668" s="5">
        <v>0.36543788042051167</v>
      </c>
      <c r="AX668" s="5">
        <v>6.0914476991796668E-2</v>
      </c>
      <c r="AY668" s="6">
        <f>(Table1[[#This Row],[seagrass.sd.ssp245.2100]]/Table1[[#This Row],[seagrass.mn.ssp245.2100]])^-1</f>
        <v>5.9991958967278842</v>
      </c>
      <c r="AZ668" s="6">
        <f>Table1[[#This Row],[seagrass.weights.ssp245.2100]]*Table1[[#This Row],[seagrass.mn.ssp245.2100]]</f>
        <v>2.1923334327276689</v>
      </c>
      <c r="BA668" s="5">
        <v>0.27501517553692523</v>
      </c>
      <c r="BB668" s="5">
        <v>4.4235105042582427E-2</v>
      </c>
      <c r="BC668" s="8">
        <f>(Table1[[#This Row],[corals.sd.ssp245.2100]]/Table1[[#This Row],[corals.mn.ssp245.2100]])^-1</f>
        <v>6.2171249570264377</v>
      </c>
      <c r="BD668" s="8">
        <f>Table1[[#This Row],[corals.weights.ssp245.2100]]*Table1[[#This Row],[corals.mn.ssp245.2100]]</f>
        <v>1.7098037113916245</v>
      </c>
      <c r="BE668" s="5"/>
      <c r="BF668" s="5"/>
      <c r="BG668" s="6"/>
      <c r="BH668" s="6"/>
      <c r="BI668" s="7">
        <f t="shared" si="63"/>
        <v>0.31941999484403583</v>
      </c>
      <c r="BJ668" s="5">
        <v>0.5</v>
      </c>
      <c r="BK668" s="5">
        <v>1.128577619976138E-2</v>
      </c>
      <c r="BL668" s="6">
        <f>(Table1[[#This Row],[seagrass.sd.ssp370.2050]]/Table1[[#This Row],[seagrass.mn.ssp370.2050]])^-1</f>
        <v>44.30355441662681</v>
      </c>
      <c r="BM668" s="6">
        <f>Table1[[#This Row],[seagrass.mn.ssp370.2050]]*Table1[[#This Row],[seagrass.weights.ssp370.2050]]</f>
        <v>22.151777208313405</v>
      </c>
      <c r="BN668" s="5">
        <v>0.49374058492900302</v>
      </c>
      <c r="BO668" s="5">
        <v>8.8556729767989286E-4</v>
      </c>
      <c r="BP668" s="6">
        <f>(Table1[[#This Row],[corals.sd.ssp370.2050]]/Table1[[#This Row],[corals.mn.ssp370.2050]])^-1</f>
        <v>557.54157388440069</v>
      </c>
      <c r="BQ668" s="6">
        <f>Table1[[#This Row],[corals.weights.ssp370.2050]]*Table1[[#This Row],[corals.mn.ssp370.2050]]</f>
        <v>275.28090281192095</v>
      </c>
      <c r="BR668" s="5"/>
      <c r="BS668" s="5"/>
      <c r="BT668" s="6"/>
      <c r="BU668" s="6"/>
      <c r="BV668" s="7">
        <f t="shared" si="64"/>
        <v>0.49420135851206254</v>
      </c>
      <c r="BW668" s="5">
        <v>0.5</v>
      </c>
      <c r="BX668" s="5">
        <v>1.128577619976138E-2</v>
      </c>
      <c r="BY668" s="8">
        <f>(Table1[[#This Row],[seagrass.sd.ssp370.2100]]/Table1[[#This Row],[seagrass.mn.ssp370.2100]])^-1</f>
        <v>44.30355441662681</v>
      </c>
      <c r="BZ668" s="8">
        <f>Table1[[#This Row],[seagrass.imp.ssp370.2100]]*Table1[[#This Row],[seagrass.mn.ssp370.2100]]</f>
        <v>22.151777208313405</v>
      </c>
      <c r="CA668" s="5">
        <v>0.49374058492900302</v>
      </c>
      <c r="CB668" s="5">
        <v>8.8556729767989286E-4</v>
      </c>
      <c r="CC668" s="8">
        <f>(Table1[[#This Row],[corals.sd.ssp370.2100]]/Table1[[#This Row],[corals.mn.ssp370.2100]])^-1</f>
        <v>557.54157388440069</v>
      </c>
      <c r="CD668" s="8">
        <f>Table1[[#This Row],[corals.weights.ssp370.2100]]*Table1[[#This Row],[corals.mn.ssp370.2100]]</f>
        <v>275.28090281192095</v>
      </c>
      <c r="CE668" s="5"/>
      <c r="CF668" s="5"/>
      <c r="CG668" s="12"/>
      <c r="CH668" s="17"/>
      <c r="CI668" s="9">
        <f t="shared" si="65"/>
        <v>0.49420135851206254</v>
      </c>
      <c r="CJ668" s="5"/>
      <c r="CL668" s="5"/>
      <c r="CM668" s="5"/>
      <c r="CP668" s="5"/>
      <c r="CT668" s="5"/>
    </row>
    <row r="669" spans="1:98" x14ac:dyDescent="0.25">
      <c r="A669" s="5" t="s">
        <v>712</v>
      </c>
      <c r="B669" s="5">
        <v>50.08934</v>
      </c>
      <c r="C669" s="5">
        <v>-15.821102</v>
      </c>
      <c r="D669" s="5">
        <v>5890000</v>
      </c>
      <c r="E669" s="5">
        <v>1</v>
      </c>
      <c r="F669" s="5">
        <v>8950000</v>
      </c>
      <c r="G669" s="5">
        <v>1</v>
      </c>
      <c r="H669" s="5">
        <v>60000</v>
      </c>
      <c r="I669" s="5">
        <v>1</v>
      </c>
      <c r="J669" s="5">
        <v>0.49267089815321652</v>
      </c>
      <c r="K669" s="5">
        <v>1.6006438531128001E-2</v>
      </c>
      <c r="L669" s="6">
        <f>IF(Table1[[#This Row],[seagrass.mn.ssp126.2050]]="","",(Table1[[#This Row],[seagrass.sd.ssp126.2050]]/Table1[[#This Row],[seagrass.mn.ssp126.2050]])^-1)</f>
        <v>30.779545193336475</v>
      </c>
      <c r="M669" s="6">
        <f>IF(Table1[[#This Row],[seagrass.weights.ssp126.2050]]="","",Table1[[#This Row],[seagrass.weights.ssp126.2050]]*Table1[[#This Row],[seagrass.mn.ssp126.2050]])</f>
        <v>15.164186175148599</v>
      </c>
      <c r="N669" s="5">
        <v>0.45886618629116399</v>
      </c>
      <c r="O669" s="5">
        <v>1.8182155935851482E-2</v>
      </c>
      <c r="P669" s="6">
        <f>IF(Table1[[#This Row],[corals.mn.ssp126.2050]]="","",(Table1[[#This Row],[corals.sd.ssp126.2050]]/Table1[[#This Row],[corals.mn.ssp126.2050]])^-1)</f>
        <v>25.237171428409873</v>
      </c>
      <c r="Q669" s="6">
        <f>IF(Table1[[#This Row],[coral.weights.ssp126.2050]]="","",Table1[[#This Row],[coral.weights.ssp126.2050]]*Table1[[#This Row],[corals.mn.ssp126.2050]])</f>
        <v>11.580484606130765</v>
      </c>
      <c r="R669" s="5">
        <v>0.39653186466164808</v>
      </c>
      <c r="S669" s="5">
        <v>0.19048748500938689</v>
      </c>
      <c r="T669" s="6">
        <f>IF(Table1[[#This Row],[mangrove.mn.ssp126.2050]]="","",(Table1[[#This Row],[mangrove.sd.ssp126.2050]]/Table1[[#This Row],[mangrove.mn.ssp126.2050]])^-1)</f>
        <v>2.0816688542142687</v>
      </c>
      <c r="U669" s="6">
        <f>IF(Table1[[#This Row],[mangrove.weights.ssp126.2050]]="","",Table1[[#This Row],[mangrove.weights.ssp126.2050]]*Table1[[#This Row],[mangrove.mn.ssp126.2050]])</f>
        <v>0.82544803236966047</v>
      </c>
      <c r="V669" s="7">
        <f t="shared" si="60"/>
        <v>0.47454191003391516</v>
      </c>
      <c r="W669" s="5">
        <v>0.4966676986655662</v>
      </c>
      <c r="X669" s="5">
        <v>1.7880859089846501E-2</v>
      </c>
      <c r="Y669" s="6">
        <f>IF(Table1[[#This Row],[seagrass.mn.ssp126.2100]]="", "", (Table1[[#This Row],[seagrass.sd.ssp126.2100]]/Table1[[#This Row],[seagrass.mn.ssp126.2100]])^-1)</f>
        <v>27.776500903560887</v>
      </c>
      <c r="Z669" s="6">
        <f>IF(Table1[[#This Row],[seagrass.weights.ssp126.2100]]="","", Table1[[#This Row],[seagrass.weights.ssp126.2100]]*Table1[[#This Row],[seagrass.mn.ssp126.2100]])</f>
        <v>13.795690780753606</v>
      </c>
      <c r="AA669" s="5">
        <v>0.4588441608291049</v>
      </c>
      <c r="AB669" s="5">
        <v>2.0004309527935839E-2</v>
      </c>
      <c r="AC669" s="6">
        <f>IF(Table1[[#This Row],[corals.mn.ssp126.2100]]="","",(Table1[[#This Row],[corals.sd.ssp126.2100]]/Table1[[#This Row],[corals.mn.ssp126.2100]])^-1)</f>
        <v>22.937265602111044</v>
      </c>
      <c r="AD669" s="6">
        <f>IF( Table1[[#This Row],[Coral.weights.ssp126.2100]]="","", Table1[[#This Row],[Coral.weights.ssp126.2100]]*Table1[[#This Row],[corals.mn.ssp126.2100]])</f>
        <v>10.524630386914936</v>
      </c>
      <c r="AE669" s="5">
        <v>0.39387103583603922</v>
      </c>
      <c r="AF669" s="5">
        <v>0.18920158761006589</v>
      </c>
      <c r="AG669" s="8">
        <f>IF(Table1[[#This Row],[mangrove.mn.ssp126.2100]]="","",(Table1[[#This Row],[mangrove.sd.ssp126.2100]]/Table1[[#This Row],[mangrove.mn.ssp126.2100]])^-1)</f>
        <v>2.0817533341622156</v>
      </c>
      <c r="AH669" s="6">
        <f>IF(Table1[[#This Row],[mangrove.weights.ssp126.2100]]="","",Table1[[#This Row],[mangrove.weights.ssp126.2100]]*Table1[[#This Row],[mangrove.mn.ssp126.2100]])</f>
        <v>0.81994234208160022</v>
      </c>
      <c r="AI669" s="7">
        <f t="shared" si="61"/>
        <v>0.47618175909657112</v>
      </c>
      <c r="AJ669" s="5">
        <v>0.40345204127633688</v>
      </c>
      <c r="AK669" s="5">
        <v>6.2177289144763101E-2</v>
      </c>
      <c r="AL669" s="6">
        <f>IF(Table1[[#This Row],[seagrass.mn.ssp245.2050]]="","",(Table1[[#This Row],[seagrass.sd.ssp245.2050]]/Table1[[#This Row],[seagrass.mn.ssp245.2050]])^-1)</f>
        <v>6.488736431352085</v>
      </c>
      <c r="AM669" s="6">
        <f>IF(Table1[[#This Row],[seagrass.weights.ssp245.2050]]="","",Table1[[#This Row],[seagrass.weights.ssp245.2050]]*Table1[[#This Row],[seagrass.mn.ssp245.2050]])</f>
        <v>2.6178939585331324</v>
      </c>
      <c r="AN669" s="5">
        <v>0.35295220555489482</v>
      </c>
      <c r="AO669" s="5">
        <v>8.5720782199981943E-2</v>
      </c>
      <c r="AP669" s="6">
        <f>(Table1[[#This Row],[corals.sd.ssp245.2050]]/Table1[[#This Row],[corals.mn.ssp245.2050]])^-1</f>
        <v>4.1174636592964866</v>
      </c>
      <c r="AQ669" s="6">
        <f>Table1[[#This Row],[coral.weights.ssp245.2050]]*Table1[[#This Row],[corals.mn.ssp245.2050]]</f>
        <v>1.453267879840823</v>
      </c>
      <c r="AR669" s="5">
        <v>0.42815375260401761</v>
      </c>
      <c r="AS669" s="5">
        <v>0.23697952537918041</v>
      </c>
      <c r="AT669" s="8">
        <f>(Table1[[#This Row],[mangrove.sd.ssp245.2050]]/Table1[[#This Row],[mangrove.mn.ssp245.2050]])^-1</f>
        <v>1.8067120014648854</v>
      </c>
      <c r="AU669" s="8">
        <f>Table1[[#This Row],[mangrove.mn.ssp245.2050]]*Table1[[#This Row],[mangrove.weights.ssp245.2050]]</f>
        <v>0.7735505233019061</v>
      </c>
      <c r="AV669" s="7">
        <f t="shared" si="62"/>
        <v>0.3902961952621859</v>
      </c>
      <c r="AW669" s="5">
        <v>0.43686695863158559</v>
      </c>
      <c r="AX669" s="5">
        <v>1.0990537050412001E-2</v>
      </c>
      <c r="AY669" s="6">
        <f>(Table1[[#This Row],[seagrass.sd.ssp245.2100]]/Table1[[#This Row],[seagrass.mn.ssp245.2100]])^-1</f>
        <v>39.749373176919399</v>
      </c>
      <c r="AZ669" s="6">
        <f>Table1[[#This Row],[seagrass.weights.ssp245.2100]]*Table1[[#This Row],[seagrass.mn.ssp245.2100]]</f>
        <v>17.365187767312705</v>
      </c>
      <c r="BA669" s="5">
        <v>0.40404548080832159</v>
      </c>
      <c r="BB669" s="5">
        <v>1.9388522868384231E-2</v>
      </c>
      <c r="BC669" s="8">
        <f>(Table1[[#This Row],[corals.sd.ssp245.2100]]/Table1[[#This Row],[corals.mn.ssp245.2100]])^-1</f>
        <v>20.839415336130415</v>
      </c>
      <c r="BD669" s="8">
        <f>Table1[[#This Row],[corals.weights.ssp245.2100]]*Table1[[#This Row],[corals.mn.ssp245.2100]]</f>
        <v>8.4200715892511244</v>
      </c>
      <c r="BE669" s="5">
        <v>0.41161745616117168</v>
      </c>
      <c r="BF669" s="5">
        <v>0.24286535891192829</v>
      </c>
      <c r="BG669" s="6">
        <f>(Table1[[#This Row],[mangrove.sd.ssp245.2100]]/Table1[[#This Row],[mangrove.mn.ssp245.2100]])^-1</f>
        <v>1.6948380699712673</v>
      </c>
      <c r="BH669" s="6">
        <f>Table1[[#This Row],[mangrove.weights.ssp245.2100]]*Table1[[#This Row],[mangrove.mn.ssp245.2100]]</f>
        <v>0.69762493496668299</v>
      </c>
      <c r="BI669" s="7">
        <f t="shared" si="63"/>
        <v>0.42519817397322068</v>
      </c>
      <c r="BJ669" s="5">
        <v>0.52065704021654835</v>
      </c>
      <c r="BK669" s="5">
        <v>4.731730738975733E-3</v>
      </c>
      <c r="BL669" s="6">
        <f>(Table1[[#This Row],[seagrass.sd.ssp370.2050]]/Table1[[#This Row],[seagrass.mn.ssp370.2050]])^-1</f>
        <v>110.0352215581172</v>
      </c>
      <c r="BM669" s="6">
        <f>Table1[[#This Row],[seagrass.mn.ssp370.2050]]*Table1[[#This Row],[seagrass.weights.ssp370.2050]]</f>
        <v>57.290612776021433</v>
      </c>
      <c r="BN669" s="5">
        <v>0.51629336939730108</v>
      </c>
      <c r="BO669" s="5">
        <v>8.8865644054351902E-4</v>
      </c>
      <c r="BP669" s="6">
        <f>(Table1[[#This Row],[corals.sd.ssp370.2050]]/Table1[[#This Row],[corals.mn.ssp370.2050]])^-1</f>
        <v>580.98196990675751</v>
      </c>
      <c r="BQ669" s="6">
        <f>Table1[[#This Row],[corals.weights.ssp370.2050]]*Table1[[#This Row],[corals.mn.ssp370.2050]]</f>
        <v>299.95713880224122</v>
      </c>
      <c r="BR669" s="5">
        <v>0.45246610536703669</v>
      </c>
      <c r="BS669" s="5">
        <v>0.24005506652476849</v>
      </c>
      <c r="BT669" s="6">
        <f>(Table1[[#This Row],[mangrove.sd.ssp370.2050]]/Table1[[#This Row],[mangrove.mn.ssp370.2050]])^-1</f>
        <v>1.8848429733948231</v>
      </c>
      <c r="BU669" s="6">
        <f>Table1[[#This Row],[mangrove.weights.ssp370.2050]]*Table1[[#This Row],[mangrove.mn.ssp370.2050]]</f>
        <v>0.8528275594003808</v>
      </c>
      <c r="BV669" s="7">
        <f t="shared" si="64"/>
        <v>0.51681271137841656</v>
      </c>
      <c r="BW669" s="5">
        <v>0.52065704021654835</v>
      </c>
      <c r="BX669" s="5">
        <v>4.731730738975733E-3</v>
      </c>
      <c r="BY669" s="8">
        <f>(Table1[[#This Row],[seagrass.sd.ssp370.2100]]/Table1[[#This Row],[seagrass.mn.ssp370.2100]])^-1</f>
        <v>110.0352215581172</v>
      </c>
      <c r="BZ669" s="8">
        <f>Table1[[#This Row],[seagrass.imp.ssp370.2100]]*Table1[[#This Row],[seagrass.mn.ssp370.2100]]</f>
        <v>57.290612776021433</v>
      </c>
      <c r="CA669" s="5">
        <v>0.51629336939730108</v>
      </c>
      <c r="CB669" s="5">
        <v>8.8865644054351902E-4</v>
      </c>
      <c r="CC669" s="8">
        <f>(Table1[[#This Row],[corals.sd.ssp370.2100]]/Table1[[#This Row],[corals.mn.ssp370.2100]])^-1</f>
        <v>580.98196990675751</v>
      </c>
      <c r="CD669" s="8">
        <f>Table1[[#This Row],[corals.weights.ssp370.2100]]*Table1[[#This Row],[corals.mn.ssp370.2100]]</f>
        <v>299.95713880224122</v>
      </c>
      <c r="CE669" s="5">
        <v>0.44174418693065759</v>
      </c>
      <c r="CF669" s="5">
        <v>0.22210631480956911</v>
      </c>
      <c r="CG669" s="12">
        <f>(Table1[[#This Row],[mangrove.sd.ssp370.2100]]/Table1[[#This Row],[mangrove.mn.ssp370.2100]])^-1</f>
        <v>1.9888862111345322</v>
      </c>
      <c r="CH669" s="17">
        <f>Table1[[#This Row],[mangrove.weights.ssp370.2100]]*Table1[[#This Row],[mangrove.mn.ssp370.2100]]</f>
        <v>0.87857892223522016</v>
      </c>
      <c r="CI669" s="9">
        <f t="shared" si="65"/>
        <v>0.51677227954691518</v>
      </c>
      <c r="CJ669" s="5"/>
      <c r="CL669" s="5"/>
      <c r="CM669" s="5"/>
      <c r="CP669" s="5"/>
      <c r="CT669" s="5"/>
    </row>
    <row r="670" spans="1:98" x14ac:dyDescent="0.25">
      <c r="A670" s="5" t="s">
        <v>713</v>
      </c>
      <c r="B670" s="5">
        <v>50.33934</v>
      </c>
      <c r="C670" s="5">
        <v>-15.821102</v>
      </c>
      <c r="D670" s="5">
        <v>27410000</v>
      </c>
      <c r="E670" s="5">
        <v>1</v>
      </c>
      <c r="F670" s="5">
        <v>20610000</v>
      </c>
      <c r="G670" s="5">
        <v>1</v>
      </c>
      <c r="H670" s="5">
        <v>4120000</v>
      </c>
      <c r="I670" s="5">
        <v>1</v>
      </c>
      <c r="J670" s="5">
        <v>0.55190756711606015</v>
      </c>
      <c r="K670" s="5">
        <v>6.8569986414622353E-3</v>
      </c>
      <c r="L670" s="6">
        <f>IF(Table1[[#This Row],[seagrass.mn.ssp126.2050]]="","",(Table1[[#This Row],[seagrass.sd.ssp126.2050]]/Table1[[#This Row],[seagrass.mn.ssp126.2050]])^-1)</f>
        <v>80.48821298852809</v>
      </c>
      <c r="M670" s="6">
        <f>IF(Table1[[#This Row],[seagrass.weights.ssp126.2050]]="","",Table1[[#This Row],[seagrass.weights.ssp126.2050]]*Table1[[#This Row],[seagrass.mn.ssp126.2050]])</f>
        <v>44.422053812017815</v>
      </c>
      <c r="N670" s="5">
        <v>0.59071562417537105</v>
      </c>
      <c r="O670" s="5">
        <v>8.0370971769006903E-3</v>
      </c>
      <c r="P670" s="6">
        <f>IF(Table1[[#This Row],[corals.mn.ssp126.2050]]="","",(Table1[[#This Row],[corals.sd.ssp126.2050]]/Table1[[#This Row],[corals.mn.ssp126.2050]])^-1)</f>
        <v>73.498629066367229</v>
      </c>
      <c r="Q670" s="6">
        <f>IF(Table1[[#This Row],[coral.weights.ssp126.2050]]="","",Table1[[#This Row],[coral.weights.ssp126.2050]]*Table1[[#This Row],[corals.mn.ssp126.2050]])</f>
        <v>43.416788544973187</v>
      </c>
      <c r="R670" s="5">
        <v>0.53084046579264355</v>
      </c>
      <c r="S670" s="5">
        <v>0.14517379093829669</v>
      </c>
      <c r="T670" s="6">
        <f>IF(Table1[[#This Row],[mangrove.mn.ssp126.2050]]="","",(Table1[[#This Row],[mangrove.sd.ssp126.2050]]/Table1[[#This Row],[mangrove.mn.ssp126.2050]])^-1)</f>
        <v>3.6565860983699672</v>
      </c>
      <c r="U670" s="6">
        <f>IF(Table1[[#This Row],[mangrove.weights.ssp126.2050]]="","",Table1[[#This Row],[mangrove.weights.ssp126.2050]]*Table1[[#This Row],[mangrove.mn.ssp126.2050]])</f>
        <v>1.9410638676696186</v>
      </c>
      <c r="V670" s="7">
        <f t="shared" si="60"/>
        <v>0.56951252124112728</v>
      </c>
      <c r="W670" s="5">
        <v>0.5301282885725831</v>
      </c>
      <c r="X670" s="5">
        <v>1.812609861668403E-2</v>
      </c>
      <c r="Y670" s="6">
        <f>IF(Table1[[#This Row],[seagrass.mn.ssp126.2100]]="", "", (Table1[[#This Row],[seagrass.sd.ssp126.2100]]/Table1[[#This Row],[seagrass.mn.ssp126.2100]])^-1)</f>
        <v>29.246684561488067</v>
      </c>
      <c r="Z670" s="6">
        <f>IF(Table1[[#This Row],[seagrass.weights.ssp126.2100]]="","", Table1[[#This Row],[seagrass.weights.ssp126.2100]]*Table1[[#This Row],[seagrass.mn.ssp126.2100]])</f>
        <v>15.504494833003857</v>
      </c>
      <c r="AA670" s="5">
        <v>0.56877289264265329</v>
      </c>
      <c r="AB670" s="5">
        <v>1.9052102044607638E-2</v>
      </c>
      <c r="AC670" s="6">
        <f>IF(Table1[[#This Row],[corals.mn.ssp126.2100]]="","",(Table1[[#This Row],[corals.sd.ssp126.2100]]/Table1[[#This Row],[corals.mn.ssp126.2100]])^-1)</f>
        <v>29.853550611421088</v>
      </c>
      <c r="AD670" s="6">
        <f>IF( Table1[[#This Row],[Coral.weights.ssp126.2100]]="","", Table1[[#This Row],[Coral.weights.ssp126.2100]]*Table1[[#This Row],[corals.mn.ssp126.2100]])</f>
        <v>16.979890336911822</v>
      </c>
      <c r="AE670" s="5">
        <v>0.53350899389337669</v>
      </c>
      <c r="AF670" s="5">
        <v>0.14616831291328081</v>
      </c>
      <c r="AG670" s="8">
        <f>IF(Table1[[#This Row],[mangrove.mn.ssp126.2100]]="","",(Table1[[#This Row],[mangrove.sd.ssp126.2100]]/Table1[[#This Row],[mangrove.mn.ssp126.2100]])^-1)</f>
        <v>3.6499634104000269</v>
      </c>
      <c r="AH670" s="6">
        <f>IF(Table1[[#This Row],[mangrove.weights.ssp126.2100]]="","",Table1[[#This Row],[mangrove.weights.ssp126.2100]]*Table1[[#This Row],[mangrove.mn.ssp126.2100]])</f>
        <v>1.9472883068301563</v>
      </c>
      <c r="AI670" s="7">
        <f t="shared" si="61"/>
        <v>0.54871019142725486</v>
      </c>
      <c r="AJ670" s="5">
        <v>0.49933191912474012</v>
      </c>
      <c r="AK670" s="5">
        <v>2.5426544728308131E-2</v>
      </c>
      <c r="AL670" s="6">
        <f>IF(Table1[[#This Row],[seagrass.mn.ssp245.2050]]="","",(Table1[[#This Row],[seagrass.sd.ssp245.2050]]/Table1[[#This Row],[seagrass.mn.ssp245.2050]])^-1)</f>
        <v>19.638213703839163</v>
      </c>
      <c r="AM670" s="6">
        <f>IF(Table1[[#This Row],[seagrass.weights.ssp245.2050]]="","",Table1[[#This Row],[seagrass.weights.ssp245.2050]]*Table1[[#This Row],[seagrass.mn.ssp245.2050]])</f>
        <v>9.8059869369197799</v>
      </c>
      <c r="AN670" s="5">
        <v>0.52975817761455146</v>
      </c>
      <c r="AO670" s="5">
        <v>3.0575096610262819E-2</v>
      </c>
      <c r="AP670" s="6">
        <f>(Table1[[#This Row],[corals.sd.ssp245.2050]]/Table1[[#This Row],[corals.mn.ssp245.2050]])^-1</f>
        <v>17.326459646794152</v>
      </c>
      <c r="AQ670" s="6">
        <f>Table1[[#This Row],[coral.weights.ssp245.2050]]*Table1[[#This Row],[corals.mn.ssp245.2050]]</f>
        <v>9.1788336869977343</v>
      </c>
      <c r="AR670" s="5">
        <v>0.55793635933373298</v>
      </c>
      <c r="AS670" s="5">
        <v>0.18281722542482309</v>
      </c>
      <c r="AT670" s="8">
        <f>(Table1[[#This Row],[mangrove.sd.ssp245.2050]]/Table1[[#This Row],[mangrove.mn.ssp245.2050]])^-1</f>
        <v>3.0518806859540919</v>
      </c>
      <c r="AU670" s="8">
        <f>Table1[[#This Row],[mangrove.mn.ssp245.2050]]*Table1[[#This Row],[mangrove.weights.ssp245.2050]]</f>
        <v>1.7027551990421617</v>
      </c>
      <c r="AV670" s="7">
        <f t="shared" si="62"/>
        <v>0.51697544481328617</v>
      </c>
      <c r="AW670" s="5">
        <v>0.49800391863444332</v>
      </c>
      <c r="AX670" s="5">
        <v>1.0345388010005721E-2</v>
      </c>
      <c r="AY670" s="6">
        <f>(Table1[[#This Row],[seagrass.sd.ssp245.2100]]/Table1[[#This Row],[seagrass.mn.ssp245.2100]])^-1</f>
        <v>48.13777097125697</v>
      </c>
      <c r="AZ670" s="6">
        <f>Table1[[#This Row],[seagrass.weights.ssp245.2100]]*Table1[[#This Row],[seagrass.mn.ssp245.2100]]</f>
        <v>23.972798578013325</v>
      </c>
      <c r="BA670" s="5">
        <v>0.53214985493891565</v>
      </c>
      <c r="BB670" s="5">
        <v>1.6196524361453059E-2</v>
      </c>
      <c r="BC670" s="8">
        <f>(Table1[[#This Row],[corals.sd.ssp245.2100]]/Table1[[#This Row],[corals.mn.ssp245.2100]])^-1</f>
        <v>32.855805545874176</v>
      </c>
      <c r="BD670" s="8">
        <f>Table1[[#This Row],[corals.weights.ssp245.2100]]*Table1[[#This Row],[corals.mn.ssp245.2100]]</f>
        <v>17.484212155138163</v>
      </c>
      <c r="BE670" s="5">
        <v>0.49429177912135341</v>
      </c>
      <c r="BF670" s="5">
        <v>0.1182468788414127</v>
      </c>
      <c r="BG670" s="6">
        <f>(Table1[[#This Row],[mangrove.sd.ssp245.2100]]/Table1[[#This Row],[mangrove.mn.ssp245.2100]])^-1</f>
        <v>4.1801676624739912</v>
      </c>
      <c r="BH670" s="6">
        <f>Table1[[#This Row],[mangrove.weights.ssp245.2100]]*Table1[[#This Row],[mangrove.mn.ssp245.2100]]</f>
        <v>2.0662225109098182</v>
      </c>
      <c r="BI670" s="7">
        <f t="shared" si="63"/>
        <v>0.51099354223860627</v>
      </c>
      <c r="BJ670" s="5">
        <v>0.54912788894003273</v>
      </c>
      <c r="BK670" s="5">
        <v>2.9259400658917471E-3</v>
      </c>
      <c r="BL670" s="6">
        <f>(Table1[[#This Row],[seagrass.sd.ssp370.2050]]/Table1[[#This Row],[seagrass.mn.ssp370.2050]])^-1</f>
        <v>187.67571330025638</v>
      </c>
      <c r="BM670" s="6">
        <f>Table1[[#This Row],[seagrass.mn.ssp370.2050]]*Table1[[#This Row],[seagrass.weights.ssp370.2050]]</f>
        <v>103.05796824988461</v>
      </c>
      <c r="BN670" s="5">
        <v>0.56660427540082736</v>
      </c>
      <c r="BO670" s="5">
        <v>8.5293910301001991E-3</v>
      </c>
      <c r="BP670" s="6">
        <f>(Table1[[#This Row],[corals.sd.ssp370.2050]]/Table1[[#This Row],[corals.mn.ssp370.2050]])^-1</f>
        <v>66.42962825848673</v>
      </c>
      <c r="BQ670" s="6">
        <f>Table1[[#This Row],[corals.weights.ssp370.2050]]*Table1[[#This Row],[corals.mn.ssp370.2050]]</f>
        <v>37.639311384546197</v>
      </c>
      <c r="BR670" s="5">
        <v>0.48209026811904637</v>
      </c>
      <c r="BS670" s="5">
        <v>0.1166300758935421</v>
      </c>
      <c r="BT670" s="6">
        <f>(Table1[[#This Row],[mangrove.sd.ssp370.2050]]/Table1[[#This Row],[mangrove.mn.ssp370.2050]])^-1</f>
        <v>4.1334987088501078</v>
      </c>
      <c r="BU670" s="6">
        <f>Table1[[#This Row],[mangrove.weights.ssp370.2050]]*Table1[[#This Row],[mangrove.mn.ssp370.2050]]</f>
        <v>1.9927195008192804</v>
      </c>
      <c r="BV670" s="7">
        <f t="shared" si="64"/>
        <v>0.55255049545370993</v>
      </c>
      <c r="BW670" s="5">
        <v>0.54912788894003273</v>
      </c>
      <c r="BX670" s="5">
        <v>2.9259400658917471E-3</v>
      </c>
      <c r="BY670" s="8">
        <f>(Table1[[#This Row],[seagrass.sd.ssp370.2100]]/Table1[[#This Row],[seagrass.mn.ssp370.2100]])^-1</f>
        <v>187.67571330025638</v>
      </c>
      <c r="BZ670" s="8">
        <f>Table1[[#This Row],[seagrass.imp.ssp370.2100]]*Table1[[#This Row],[seagrass.mn.ssp370.2100]]</f>
        <v>103.05796824988461</v>
      </c>
      <c r="CA670" s="5">
        <v>0.56660427540082736</v>
      </c>
      <c r="CB670" s="5">
        <v>8.5293910301001991E-3</v>
      </c>
      <c r="CC670" s="8">
        <f>(Table1[[#This Row],[corals.sd.ssp370.2100]]/Table1[[#This Row],[corals.mn.ssp370.2100]])^-1</f>
        <v>66.42962825848673</v>
      </c>
      <c r="CD670" s="8">
        <f>Table1[[#This Row],[corals.weights.ssp370.2100]]*Table1[[#This Row],[corals.mn.ssp370.2100]]</f>
        <v>37.639311384546197</v>
      </c>
      <c r="CE670" s="5">
        <v>0.48051450311215632</v>
      </c>
      <c r="CF670" s="5">
        <v>0.1178174539572745</v>
      </c>
      <c r="CG670" s="12">
        <f>(Table1[[#This Row],[mangrove.sd.ssp370.2100]]/Table1[[#This Row],[mangrove.mn.ssp370.2100]])^-1</f>
        <v>4.0784661947151806</v>
      </c>
      <c r="CH670" s="17">
        <f>Table1[[#This Row],[mangrove.weights.ssp370.2100]]*Table1[[#This Row],[mangrove.mn.ssp370.2100]]</f>
        <v>1.9597621570132919</v>
      </c>
      <c r="CI670" s="9">
        <f t="shared" si="65"/>
        <v>0.55254062225183553</v>
      </c>
      <c r="CJ670" s="5"/>
      <c r="CL670" s="5"/>
      <c r="CM670" s="5"/>
      <c r="CP670" s="5"/>
      <c r="CT670" s="5"/>
    </row>
    <row r="671" spans="1:98" x14ac:dyDescent="0.25">
      <c r="A671" s="5" t="s">
        <v>714</v>
      </c>
      <c r="B671" s="5">
        <v>50.58934</v>
      </c>
      <c r="C671" s="5">
        <v>-15.821102</v>
      </c>
      <c r="E671" s="5">
        <v>0</v>
      </c>
      <c r="G671" s="5">
        <v>0</v>
      </c>
      <c r="I671" s="5">
        <v>0</v>
      </c>
      <c r="L671" s="6" t="str">
        <f>IF(Table1[[#This Row],[seagrass.mn.ssp126.2050]]="","",(Table1[[#This Row],[seagrass.sd.ssp126.2050]]/Table1[[#This Row],[seagrass.mn.ssp126.2050]])^-1)</f>
        <v/>
      </c>
      <c r="M671" s="6" t="str">
        <f>IF(Table1[[#This Row],[seagrass.weights.ssp126.2050]]="","",Table1[[#This Row],[seagrass.weights.ssp126.2050]]*Table1[[#This Row],[seagrass.mn.ssp126.2050]])</f>
        <v/>
      </c>
      <c r="P671" s="6" t="str">
        <f>IF(Table1[[#This Row],[corals.mn.ssp126.2050]]="","",(Table1[[#This Row],[corals.sd.ssp126.2050]]/Table1[[#This Row],[corals.mn.ssp126.2050]])^-1)</f>
        <v/>
      </c>
      <c r="Q671" s="6" t="str">
        <f>IF(Table1[[#This Row],[coral.weights.ssp126.2050]]="","",Table1[[#This Row],[coral.weights.ssp126.2050]]*Table1[[#This Row],[corals.mn.ssp126.2050]])</f>
        <v/>
      </c>
      <c r="T671" s="6" t="str">
        <f>IF(Table1[[#This Row],[mangrove.mn.ssp126.2050]]="","",(Table1[[#This Row],[mangrove.sd.ssp126.2050]]/Table1[[#This Row],[mangrove.mn.ssp126.2050]])^-1)</f>
        <v/>
      </c>
      <c r="U671" s="6" t="str">
        <f>IF(Table1[[#This Row],[mangrove.weights.ssp126.2050]]="","",Table1[[#This Row],[mangrove.weights.ssp126.2050]]*Table1[[#This Row],[mangrove.mn.ssp126.2050]])</f>
        <v/>
      </c>
      <c r="V671" s="7" t="e">
        <f t="shared" si="60"/>
        <v>#DIV/0!</v>
      </c>
      <c r="Y671" s="6" t="str">
        <f>IF(Table1[[#This Row],[seagrass.mn.ssp126.2100]]="", "", (Table1[[#This Row],[seagrass.sd.ssp126.2100]]/Table1[[#This Row],[seagrass.mn.ssp126.2100]])^-1)</f>
        <v/>
      </c>
      <c r="Z671" s="6" t="str">
        <f>IF(Table1[[#This Row],[seagrass.weights.ssp126.2100]]="","", Table1[[#This Row],[seagrass.weights.ssp126.2100]]*Table1[[#This Row],[seagrass.mn.ssp126.2100]])</f>
        <v/>
      </c>
      <c r="AC671" s="6" t="str">
        <f>IF(Table1[[#This Row],[corals.mn.ssp126.2100]]="","",(Table1[[#This Row],[corals.sd.ssp126.2100]]/Table1[[#This Row],[corals.mn.ssp126.2100]])^-1)</f>
        <v/>
      </c>
      <c r="AD671" s="6" t="str">
        <f>IF( Table1[[#This Row],[Coral.weights.ssp126.2100]]="","", Table1[[#This Row],[Coral.weights.ssp126.2100]]*Table1[[#This Row],[corals.mn.ssp126.2100]])</f>
        <v/>
      </c>
      <c r="AG671" s="8" t="str">
        <f>IF(Table1[[#This Row],[mangrove.mn.ssp126.2100]]="","",(Table1[[#This Row],[mangrove.sd.ssp126.2100]]/Table1[[#This Row],[mangrove.mn.ssp126.2100]])^-1)</f>
        <v/>
      </c>
      <c r="AH671" s="6" t="str">
        <f>IF(Table1[[#This Row],[mangrove.weights.ssp126.2100]]="","",Table1[[#This Row],[mangrove.weights.ssp126.2100]]*Table1[[#This Row],[mangrove.mn.ssp126.2100]])</f>
        <v/>
      </c>
      <c r="AI671" s="7" t="e">
        <f t="shared" si="61"/>
        <v>#DIV/0!</v>
      </c>
      <c r="AL671" s="6" t="str">
        <f>IF(Table1[[#This Row],[seagrass.mn.ssp245.2050]]="","",(Table1[[#This Row],[seagrass.sd.ssp245.2050]]/Table1[[#This Row],[seagrass.mn.ssp245.2050]])^-1)</f>
        <v/>
      </c>
      <c r="AM671" s="6" t="str">
        <f>IF(Table1[[#This Row],[seagrass.weights.ssp245.2050]]="","",Table1[[#This Row],[seagrass.weights.ssp245.2050]]*Table1[[#This Row],[seagrass.mn.ssp245.2050]])</f>
        <v/>
      </c>
      <c r="AS671" s="5"/>
      <c r="AT671" s="8"/>
      <c r="AU671" s="8"/>
      <c r="AV671" s="7" t="e">
        <f t="shared" si="62"/>
        <v>#DIV/0!</v>
      </c>
      <c r="AX671" s="5"/>
      <c r="AY671" s="6"/>
      <c r="AZ671" s="6"/>
      <c r="BB671" s="5"/>
      <c r="BC671" s="8"/>
      <c r="BD671" s="8"/>
      <c r="BE671" s="5"/>
      <c r="BF671" s="5"/>
      <c r="BG671" s="6"/>
      <c r="BH671" s="6"/>
      <c r="BI671" s="7" t="e">
        <f t="shared" si="63"/>
        <v>#DIV/0!</v>
      </c>
      <c r="BK671" s="5"/>
      <c r="BL671" s="6"/>
      <c r="BM671" s="6"/>
      <c r="BO671" s="5"/>
      <c r="BP671" s="6"/>
      <c r="BQ671" s="6"/>
      <c r="BR671" s="5"/>
      <c r="BS671" s="5"/>
      <c r="BT671" s="6"/>
      <c r="BU671" s="6"/>
      <c r="BV671" s="7" t="e">
        <f t="shared" si="64"/>
        <v>#DIV/0!</v>
      </c>
      <c r="BX671" s="5"/>
      <c r="BY671" s="8"/>
      <c r="BZ671" s="8"/>
      <c r="CA671" s="5"/>
      <c r="CB671" s="5"/>
      <c r="CC671" s="8"/>
      <c r="CD671" s="8"/>
      <c r="CE671" s="5"/>
      <c r="CF671" s="5"/>
      <c r="CG671" s="12"/>
      <c r="CH671" s="17"/>
      <c r="CI671" s="9" t="e">
        <f t="shared" si="65"/>
        <v>#DIV/0!</v>
      </c>
      <c r="CJ671" s="5"/>
      <c r="CL671" s="5"/>
      <c r="CM671" s="5"/>
      <c r="CP671" s="5"/>
      <c r="CT671" s="5"/>
    </row>
    <row r="672" spans="1:98" x14ac:dyDescent="0.25">
      <c r="A672" s="5" t="s">
        <v>715</v>
      </c>
      <c r="B672" s="5">
        <v>54.33934</v>
      </c>
      <c r="C672" s="5">
        <v>-15.821102</v>
      </c>
      <c r="E672" s="5">
        <v>0</v>
      </c>
      <c r="G672" s="5">
        <v>0</v>
      </c>
      <c r="I672" s="5">
        <v>0</v>
      </c>
      <c r="L672" s="6" t="str">
        <f>IF(Table1[[#This Row],[seagrass.mn.ssp126.2050]]="","",(Table1[[#This Row],[seagrass.sd.ssp126.2050]]/Table1[[#This Row],[seagrass.mn.ssp126.2050]])^-1)</f>
        <v/>
      </c>
      <c r="M672" s="6" t="str">
        <f>IF(Table1[[#This Row],[seagrass.weights.ssp126.2050]]="","",Table1[[#This Row],[seagrass.weights.ssp126.2050]]*Table1[[#This Row],[seagrass.mn.ssp126.2050]])</f>
        <v/>
      </c>
      <c r="P672" s="6" t="str">
        <f>IF(Table1[[#This Row],[corals.mn.ssp126.2050]]="","",(Table1[[#This Row],[corals.sd.ssp126.2050]]/Table1[[#This Row],[corals.mn.ssp126.2050]])^-1)</f>
        <v/>
      </c>
      <c r="Q672" s="6" t="str">
        <f>IF(Table1[[#This Row],[coral.weights.ssp126.2050]]="","",Table1[[#This Row],[coral.weights.ssp126.2050]]*Table1[[#This Row],[corals.mn.ssp126.2050]])</f>
        <v/>
      </c>
      <c r="T672" s="6" t="str">
        <f>IF(Table1[[#This Row],[mangrove.mn.ssp126.2050]]="","",(Table1[[#This Row],[mangrove.sd.ssp126.2050]]/Table1[[#This Row],[mangrove.mn.ssp126.2050]])^-1)</f>
        <v/>
      </c>
      <c r="U672" s="6" t="str">
        <f>IF(Table1[[#This Row],[mangrove.weights.ssp126.2050]]="","",Table1[[#This Row],[mangrove.weights.ssp126.2050]]*Table1[[#This Row],[mangrove.mn.ssp126.2050]])</f>
        <v/>
      </c>
      <c r="V672" s="7" t="e">
        <f t="shared" si="60"/>
        <v>#DIV/0!</v>
      </c>
      <c r="Y672" s="6" t="str">
        <f>IF(Table1[[#This Row],[seagrass.mn.ssp126.2100]]="", "", (Table1[[#This Row],[seagrass.sd.ssp126.2100]]/Table1[[#This Row],[seagrass.mn.ssp126.2100]])^-1)</f>
        <v/>
      </c>
      <c r="Z672" s="6" t="str">
        <f>IF(Table1[[#This Row],[seagrass.weights.ssp126.2100]]="","", Table1[[#This Row],[seagrass.weights.ssp126.2100]]*Table1[[#This Row],[seagrass.mn.ssp126.2100]])</f>
        <v/>
      </c>
      <c r="AC672" s="6" t="str">
        <f>IF(Table1[[#This Row],[corals.mn.ssp126.2100]]="","",(Table1[[#This Row],[corals.sd.ssp126.2100]]/Table1[[#This Row],[corals.mn.ssp126.2100]])^-1)</f>
        <v/>
      </c>
      <c r="AD672" s="6" t="str">
        <f>IF( Table1[[#This Row],[Coral.weights.ssp126.2100]]="","", Table1[[#This Row],[Coral.weights.ssp126.2100]]*Table1[[#This Row],[corals.mn.ssp126.2100]])</f>
        <v/>
      </c>
      <c r="AG672" s="8" t="str">
        <f>IF(Table1[[#This Row],[mangrove.mn.ssp126.2100]]="","",(Table1[[#This Row],[mangrove.sd.ssp126.2100]]/Table1[[#This Row],[mangrove.mn.ssp126.2100]])^-1)</f>
        <v/>
      </c>
      <c r="AH672" s="6" t="str">
        <f>IF(Table1[[#This Row],[mangrove.weights.ssp126.2100]]="","",Table1[[#This Row],[mangrove.weights.ssp126.2100]]*Table1[[#This Row],[mangrove.mn.ssp126.2100]])</f>
        <v/>
      </c>
      <c r="AI672" s="7" t="e">
        <f t="shared" si="61"/>
        <v>#DIV/0!</v>
      </c>
      <c r="AL672" s="6" t="str">
        <f>IF(Table1[[#This Row],[seagrass.mn.ssp245.2050]]="","",(Table1[[#This Row],[seagrass.sd.ssp245.2050]]/Table1[[#This Row],[seagrass.mn.ssp245.2050]])^-1)</f>
        <v/>
      </c>
      <c r="AM672" s="6" t="str">
        <f>IF(Table1[[#This Row],[seagrass.weights.ssp245.2050]]="","",Table1[[#This Row],[seagrass.weights.ssp245.2050]]*Table1[[#This Row],[seagrass.mn.ssp245.2050]])</f>
        <v/>
      </c>
      <c r="AS672" s="5"/>
      <c r="AT672" s="8"/>
      <c r="AU672" s="8"/>
      <c r="AV672" s="7" t="e">
        <f t="shared" si="62"/>
        <v>#DIV/0!</v>
      </c>
      <c r="AX672" s="5"/>
      <c r="AY672" s="6"/>
      <c r="AZ672" s="6"/>
      <c r="BB672" s="5"/>
      <c r="BC672" s="8"/>
      <c r="BD672" s="8"/>
      <c r="BE672" s="5"/>
      <c r="BF672" s="5"/>
      <c r="BG672" s="6"/>
      <c r="BH672" s="6"/>
      <c r="BI672" s="7" t="e">
        <f t="shared" si="63"/>
        <v>#DIV/0!</v>
      </c>
      <c r="BK672" s="5"/>
      <c r="BL672" s="6"/>
      <c r="BM672" s="6"/>
      <c r="BO672" s="5"/>
      <c r="BP672" s="6"/>
      <c r="BQ672" s="6"/>
      <c r="BR672" s="5"/>
      <c r="BS672" s="5"/>
      <c r="BT672" s="6"/>
      <c r="BU672" s="6"/>
      <c r="BV672" s="7" t="e">
        <f t="shared" si="64"/>
        <v>#DIV/0!</v>
      </c>
      <c r="BX672" s="5"/>
      <c r="BY672" s="8"/>
      <c r="BZ672" s="8"/>
      <c r="CA672" s="5"/>
      <c r="CB672" s="5"/>
      <c r="CC672" s="8"/>
      <c r="CD672" s="8"/>
      <c r="CE672" s="5"/>
      <c r="CF672" s="5"/>
      <c r="CG672" s="12"/>
      <c r="CH672" s="17"/>
      <c r="CI672" s="9" t="e">
        <f t="shared" si="65"/>
        <v>#DIV/0!</v>
      </c>
      <c r="CJ672" s="5"/>
      <c r="CL672" s="5"/>
      <c r="CM672" s="5"/>
      <c r="CP672" s="5"/>
      <c r="CT672" s="5"/>
    </row>
    <row r="673" spans="1:98" x14ac:dyDescent="0.25">
      <c r="A673" s="5" t="s">
        <v>716</v>
      </c>
      <c r="B673" s="5">
        <v>54.58934</v>
      </c>
      <c r="C673" s="5">
        <v>-15.821102</v>
      </c>
      <c r="E673" s="5">
        <v>0</v>
      </c>
      <c r="G673" s="5">
        <v>0</v>
      </c>
      <c r="I673" s="5">
        <v>0</v>
      </c>
      <c r="L673" s="6" t="str">
        <f>IF(Table1[[#This Row],[seagrass.mn.ssp126.2050]]="","",(Table1[[#This Row],[seagrass.sd.ssp126.2050]]/Table1[[#This Row],[seagrass.mn.ssp126.2050]])^-1)</f>
        <v/>
      </c>
      <c r="M673" s="6" t="str">
        <f>IF(Table1[[#This Row],[seagrass.weights.ssp126.2050]]="","",Table1[[#This Row],[seagrass.weights.ssp126.2050]]*Table1[[#This Row],[seagrass.mn.ssp126.2050]])</f>
        <v/>
      </c>
      <c r="P673" s="6" t="str">
        <f>IF(Table1[[#This Row],[corals.mn.ssp126.2050]]="","",(Table1[[#This Row],[corals.sd.ssp126.2050]]/Table1[[#This Row],[corals.mn.ssp126.2050]])^-1)</f>
        <v/>
      </c>
      <c r="Q673" s="6" t="str">
        <f>IF(Table1[[#This Row],[coral.weights.ssp126.2050]]="","",Table1[[#This Row],[coral.weights.ssp126.2050]]*Table1[[#This Row],[corals.mn.ssp126.2050]])</f>
        <v/>
      </c>
      <c r="T673" s="6" t="str">
        <f>IF(Table1[[#This Row],[mangrove.mn.ssp126.2050]]="","",(Table1[[#This Row],[mangrove.sd.ssp126.2050]]/Table1[[#This Row],[mangrove.mn.ssp126.2050]])^-1)</f>
        <v/>
      </c>
      <c r="U673" s="6" t="str">
        <f>IF(Table1[[#This Row],[mangrove.weights.ssp126.2050]]="","",Table1[[#This Row],[mangrove.weights.ssp126.2050]]*Table1[[#This Row],[mangrove.mn.ssp126.2050]])</f>
        <v/>
      </c>
      <c r="V673" s="7" t="e">
        <f t="shared" si="60"/>
        <v>#DIV/0!</v>
      </c>
      <c r="Y673" s="6" t="str">
        <f>IF(Table1[[#This Row],[seagrass.mn.ssp126.2100]]="", "", (Table1[[#This Row],[seagrass.sd.ssp126.2100]]/Table1[[#This Row],[seagrass.mn.ssp126.2100]])^-1)</f>
        <v/>
      </c>
      <c r="Z673" s="6" t="str">
        <f>IF(Table1[[#This Row],[seagrass.weights.ssp126.2100]]="","", Table1[[#This Row],[seagrass.weights.ssp126.2100]]*Table1[[#This Row],[seagrass.mn.ssp126.2100]])</f>
        <v/>
      </c>
      <c r="AC673" s="6" t="str">
        <f>IF(Table1[[#This Row],[corals.mn.ssp126.2100]]="","",(Table1[[#This Row],[corals.sd.ssp126.2100]]/Table1[[#This Row],[corals.mn.ssp126.2100]])^-1)</f>
        <v/>
      </c>
      <c r="AD673" s="6" t="str">
        <f>IF( Table1[[#This Row],[Coral.weights.ssp126.2100]]="","", Table1[[#This Row],[Coral.weights.ssp126.2100]]*Table1[[#This Row],[corals.mn.ssp126.2100]])</f>
        <v/>
      </c>
      <c r="AG673" s="8" t="str">
        <f>IF(Table1[[#This Row],[mangrove.mn.ssp126.2100]]="","",(Table1[[#This Row],[mangrove.sd.ssp126.2100]]/Table1[[#This Row],[mangrove.mn.ssp126.2100]])^-1)</f>
        <v/>
      </c>
      <c r="AH673" s="6" t="str">
        <f>IF(Table1[[#This Row],[mangrove.weights.ssp126.2100]]="","",Table1[[#This Row],[mangrove.weights.ssp126.2100]]*Table1[[#This Row],[mangrove.mn.ssp126.2100]])</f>
        <v/>
      </c>
      <c r="AI673" s="7" t="e">
        <f t="shared" si="61"/>
        <v>#DIV/0!</v>
      </c>
      <c r="AL673" s="6" t="str">
        <f>IF(Table1[[#This Row],[seagrass.mn.ssp245.2050]]="","",(Table1[[#This Row],[seagrass.sd.ssp245.2050]]/Table1[[#This Row],[seagrass.mn.ssp245.2050]])^-1)</f>
        <v/>
      </c>
      <c r="AM673" s="6" t="str">
        <f>IF(Table1[[#This Row],[seagrass.weights.ssp245.2050]]="","",Table1[[#This Row],[seagrass.weights.ssp245.2050]]*Table1[[#This Row],[seagrass.mn.ssp245.2050]])</f>
        <v/>
      </c>
      <c r="AS673" s="5"/>
      <c r="AT673" s="8"/>
      <c r="AU673" s="8"/>
      <c r="AV673" s="7" t="e">
        <f t="shared" si="62"/>
        <v>#DIV/0!</v>
      </c>
      <c r="AX673" s="5"/>
      <c r="AY673" s="6"/>
      <c r="AZ673" s="6"/>
      <c r="BB673" s="5"/>
      <c r="BC673" s="8"/>
      <c r="BD673" s="8"/>
      <c r="BE673" s="5"/>
      <c r="BF673" s="5"/>
      <c r="BG673" s="6"/>
      <c r="BH673" s="6"/>
      <c r="BI673" s="7" t="e">
        <f t="shared" si="63"/>
        <v>#DIV/0!</v>
      </c>
      <c r="BK673" s="5"/>
      <c r="BL673" s="6"/>
      <c r="BM673" s="6"/>
      <c r="BO673" s="5"/>
      <c r="BP673" s="6"/>
      <c r="BQ673" s="6"/>
      <c r="BR673" s="5"/>
      <c r="BS673" s="5"/>
      <c r="BT673" s="6"/>
      <c r="BU673" s="6"/>
      <c r="BV673" s="7" t="e">
        <f t="shared" si="64"/>
        <v>#DIV/0!</v>
      </c>
      <c r="BX673" s="5"/>
      <c r="BY673" s="8"/>
      <c r="BZ673" s="8"/>
      <c r="CA673" s="5"/>
      <c r="CB673" s="5"/>
      <c r="CC673" s="8"/>
      <c r="CD673" s="8"/>
      <c r="CE673" s="5"/>
      <c r="CF673" s="5"/>
      <c r="CG673" s="12"/>
      <c r="CH673" s="17"/>
      <c r="CI673" s="9" t="e">
        <f t="shared" si="65"/>
        <v>#DIV/0!</v>
      </c>
      <c r="CJ673" s="5"/>
      <c r="CL673" s="5"/>
      <c r="CM673" s="5"/>
      <c r="CP673" s="5"/>
      <c r="CT673" s="5"/>
    </row>
    <row r="674" spans="1:98" x14ac:dyDescent="0.25">
      <c r="A674" s="5" t="s">
        <v>717</v>
      </c>
      <c r="B674" s="5">
        <v>54.83934</v>
      </c>
      <c r="C674" s="5">
        <v>-15.821102</v>
      </c>
      <c r="E674" s="5">
        <v>0</v>
      </c>
      <c r="G674" s="5">
        <v>0</v>
      </c>
      <c r="I674" s="5">
        <v>0</v>
      </c>
      <c r="L674" s="6" t="str">
        <f>IF(Table1[[#This Row],[seagrass.mn.ssp126.2050]]="","",(Table1[[#This Row],[seagrass.sd.ssp126.2050]]/Table1[[#This Row],[seagrass.mn.ssp126.2050]])^-1)</f>
        <v/>
      </c>
      <c r="M674" s="6" t="str">
        <f>IF(Table1[[#This Row],[seagrass.weights.ssp126.2050]]="","",Table1[[#This Row],[seagrass.weights.ssp126.2050]]*Table1[[#This Row],[seagrass.mn.ssp126.2050]])</f>
        <v/>
      </c>
      <c r="P674" s="6" t="str">
        <f>IF(Table1[[#This Row],[corals.mn.ssp126.2050]]="","",(Table1[[#This Row],[corals.sd.ssp126.2050]]/Table1[[#This Row],[corals.mn.ssp126.2050]])^-1)</f>
        <v/>
      </c>
      <c r="Q674" s="6" t="str">
        <f>IF(Table1[[#This Row],[coral.weights.ssp126.2050]]="","",Table1[[#This Row],[coral.weights.ssp126.2050]]*Table1[[#This Row],[corals.mn.ssp126.2050]])</f>
        <v/>
      </c>
      <c r="T674" s="6" t="str">
        <f>IF(Table1[[#This Row],[mangrove.mn.ssp126.2050]]="","",(Table1[[#This Row],[mangrove.sd.ssp126.2050]]/Table1[[#This Row],[mangrove.mn.ssp126.2050]])^-1)</f>
        <v/>
      </c>
      <c r="U674" s="6" t="str">
        <f>IF(Table1[[#This Row],[mangrove.weights.ssp126.2050]]="","",Table1[[#This Row],[mangrove.weights.ssp126.2050]]*Table1[[#This Row],[mangrove.mn.ssp126.2050]])</f>
        <v/>
      </c>
      <c r="V674" s="7" t="e">
        <f t="shared" si="60"/>
        <v>#DIV/0!</v>
      </c>
      <c r="Y674" s="6" t="str">
        <f>IF(Table1[[#This Row],[seagrass.mn.ssp126.2100]]="", "", (Table1[[#This Row],[seagrass.sd.ssp126.2100]]/Table1[[#This Row],[seagrass.mn.ssp126.2100]])^-1)</f>
        <v/>
      </c>
      <c r="Z674" s="6" t="str">
        <f>IF(Table1[[#This Row],[seagrass.weights.ssp126.2100]]="","", Table1[[#This Row],[seagrass.weights.ssp126.2100]]*Table1[[#This Row],[seagrass.mn.ssp126.2100]])</f>
        <v/>
      </c>
      <c r="AC674" s="6" t="str">
        <f>IF(Table1[[#This Row],[corals.mn.ssp126.2100]]="","",(Table1[[#This Row],[corals.sd.ssp126.2100]]/Table1[[#This Row],[corals.mn.ssp126.2100]])^-1)</f>
        <v/>
      </c>
      <c r="AD674" s="6" t="str">
        <f>IF( Table1[[#This Row],[Coral.weights.ssp126.2100]]="","", Table1[[#This Row],[Coral.weights.ssp126.2100]]*Table1[[#This Row],[corals.mn.ssp126.2100]])</f>
        <v/>
      </c>
      <c r="AG674" s="8" t="str">
        <f>IF(Table1[[#This Row],[mangrove.mn.ssp126.2100]]="","",(Table1[[#This Row],[mangrove.sd.ssp126.2100]]/Table1[[#This Row],[mangrove.mn.ssp126.2100]])^-1)</f>
        <v/>
      </c>
      <c r="AH674" s="6" t="str">
        <f>IF(Table1[[#This Row],[mangrove.weights.ssp126.2100]]="","",Table1[[#This Row],[mangrove.weights.ssp126.2100]]*Table1[[#This Row],[mangrove.mn.ssp126.2100]])</f>
        <v/>
      </c>
      <c r="AI674" s="7" t="e">
        <f t="shared" si="61"/>
        <v>#DIV/0!</v>
      </c>
      <c r="AL674" s="6" t="str">
        <f>IF(Table1[[#This Row],[seagrass.mn.ssp245.2050]]="","",(Table1[[#This Row],[seagrass.sd.ssp245.2050]]/Table1[[#This Row],[seagrass.mn.ssp245.2050]])^-1)</f>
        <v/>
      </c>
      <c r="AM674" s="6" t="str">
        <f>IF(Table1[[#This Row],[seagrass.weights.ssp245.2050]]="","",Table1[[#This Row],[seagrass.weights.ssp245.2050]]*Table1[[#This Row],[seagrass.mn.ssp245.2050]])</f>
        <v/>
      </c>
      <c r="AS674" s="5"/>
      <c r="AT674" s="8"/>
      <c r="AU674" s="8"/>
      <c r="AV674" s="7" t="e">
        <f t="shared" si="62"/>
        <v>#DIV/0!</v>
      </c>
      <c r="AX674" s="5"/>
      <c r="AY674" s="6"/>
      <c r="AZ674" s="6"/>
      <c r="BB674" s="5"/>
      <c r="BC674" s="8"/>
      <c r="BD674" s="8"/>
      <c r="BE674" s="5"/>
      <c r="BF674" s="5"/>
      <c r="BG674" s="6"/>
      <c r="BH674" s="6"/>
      <c r="BI674" s="7" t="e">
        <f t="shared" si="63"/>
        <v>#DIV/0!</v>
      </c>
      <c r="BK674" s="5"/>
      <c r="BL674" s="6"/>
      <c r="BM674" s="6"/>
      <c r="BO674" s="5"/>
      <c r="BP674" s="6"/>
      <c r="BQ674" s="6"/>
      <c r="BR674" s="5"/>
      <c r="BS674" s="5"/>
      <c r="BT674" s="6"/>
      <c r="BU674" s="6"/>
      <c r="BV674" s="7" t="e">
        <f t="shared" si="64"/>
        <v>#DIV/0!</v>
      </c>
      <c r="BX674" s="5"/>
      <c r="BY674" s="8"/>
      <c r="BZ674" s="8"/>
      <c r="CA674" s="5"/>
      <c r="CB674" s="5"/>
      <c r="CC674" s="8"/>
      <c r="CD674" s="8"/>
      <c r="CE674" s="5"/>
      <c r="CF674" s="5"/>
      <c r="CG674" s="12"/>
      <c r="CH674" s="17"/>
      <c r="CI674" s="9" t="e">
        <f t="shared" si="65"/>
        <v>#DIV/0!</v>
      </c>
      <c r="CJ674" s="5"/>
      <c r="CL674" s="5"/>
      <c r="CM674" s="5"/>
      <c r="CP674" s="5"/>
      <c r="CT674" s="5"/>
    </row>
    <row r="675" spans="1:98" x14ac:dyDescent="0.25">
      <c r="A675" s="5" t="s">
        <v>718</v>
      </c>
      <c r="B675" s="5">
        <v>39.83934</v>
      </c>
      <c r="C675" s="5">
        <v>-15.821102</v>
      </c>
      <c r="E675" s="5">
        <v>0</v>
      </c>
      <c r="G675" s="5">
        <v>0</v>
      </c>
      <c r="I675" s="5">
        <v>0</v>
      </c>
      <c r="L675" s="6" t="str">
        <f>IF(Table1[[#This Row],[seagrass.mn.ssp126.2050]]="","",(Table1[[#This Row],[seagrass.sd.ssp126.2050]]/Table1[[#This Row],[seagrass.mn.ssp126.2050]])^-1)</f>
        <v/>
      </c>
      <c r="M675" s="6" t="str">
        <f>IF(Table1[[#This Row],[seagrass.weights.ssp126.2050]]="","",Table1[[#This Row],[seagrass.weights.ssp126.2050]]*Table1[[#This Row],[seagrass.mn.ssp126.2050]])</f>
        <v/>
      </c>
      <c r="P675" s="6" t="str">
        <f>IF(Table1[[#This Row],[corals.mn.ssp126.2050]]="","",(Table1[[#This Row],[corals.sd.ssp126.2050]]/Table1[[#This Row],[corals.mn.ssp126.2050]])^-1)</f>
        <v/>
      </c>
      <c r="Q675" s="6" t="str">
        <f>IF(Table1[[#This Row],[coral.weights.ssp126.2050]]="","",Table1[[#This Row],[coral.weights.ssp126.2050]]*Table1[[#This Row],[corals.mn.ssp126.2050]])</f>
        <v/>
      </c>
      <c r="T675" s="6" t="str">
        <f>IF(Table1[[#This Row],[mangrove.mn.ssp126.2050]]="","",(Table1[[#This Row],[mangrove.sd.ssp126.2050]]/Table1[[#This Row],[mangrove.mn.ssp126.2050]])^-1)</f>
        <v/>
      </c>
      <c r="U675" s="6" t="str">
        <f>IF(Table1[[#This Row],[mangrove.weights.ssp126.2050]]="","",Table1[[#This Row],[mangrove.weights.ssp126.2050]]*Table1[[#This Row],[mangrove.mn.ssp126.2050]])</f>
        <v/>
      </c>
      <c r="V675" s="7" t="e">
        <f t="shared" si="60"/>
        <v>#DIV/0!</v>
      </c>
      <c r="Y675" s="6" t="str">
        <f>IF(Table1[[#This Row],[seagrass.mn.ssp126.2100]]="", "", (Table1[[#This Row],[seagrass.sd.ssp126.2100]]/Table1[[#This Row],[seagrass.mn.ssp126.2100]])^-1)</f>
        <v/>
      </c>
      <c r="Z675" s="6" t="str">
        <f>IF(Table1[[#This Row],[seagrass.weights.ssp126.2100]]="","", Table1[[#This Row],[seagrass.weights.ssp126.2100]]*Table1[[#This Row],[seagrass.mn.ssp126.2100]])</f>
        <v/>
      </c>
      <c r="AC675" s="6" t="str">
        <f>IF(Table1[[#This Row],[corals.mn.ssp126.2100]]="","",(Table1[[#This Row],[corals.sd.ssp126.2100]]/Table1[[#This Row],[corals.mn.ssp126.2100]])^-1)</f>
        <v/>
      </c>
      <c r="AD675" s="6" t="str">
        <f>IF( Table1[[#This Row],[Coral.weights.ssp126.2100]]="","", Table1[[#This Row],[Coral.weights.ssp126.2100]]*Table1[[#This Row],[corals.mn.ssp126.2100]])</f>
        <v/>
      </c>
      <c r="AG675" s="8" t="str">
        <f>IF(Table1[[#This Row],[mangrove.mn.ssp126.2100]]="","",(Table1[[#This Row],[mangrove.sd.ssp126.2100]]/Table1[[#This Row],[mangrove.mn.ssp126.2100]])^-1)</f>
        <v/>
      </c>
      <c r="AH675" s="6" t="str">
        <f>IF(Table1[[#This Row],[mangrove.weights.ssp126.2100]]="","",Table1[[#This Row],[mangrove.weights.ssp126.2100]]*Table1[[#This Row],[mangrove.mn.ssp126.2100]])</f>
        <v/>
      </c>
      <c r="AI675" s="7" t="e">
        <f t="shared" si="61"/>
        <v>#DIV/0!</v>
      </c>
      <c r="AL675" s="6" t="str">
        <f>IF(Table1[[#This Row],[seagrass.mn.ssp245.2050]]="","",(Table1[[#This Row],[seagrass.sd.ssp245.2050]]/Table1[[#This Row],[seagrass.mn.ssp245.2050]])^-1)</f>
        <v/>
      </c>
      <c r="AM675" s="6" t="str">
        <f>IF(Table1[[#This Row],[seagrass.weights.ssp245.2050]]="","",Table1[[#This Row],[seagrass.weights.ssp245.2050]]*Table1[[#This Row],[seagrass.mn.ssp245.2050]])</f>
        <v/>
      </c>
      <c r="AS675" s="5"/>
      <c r="AT675" s="8"/>
      <c r="AU675" s="8"/>
      <c r="AV675" s="7" t="e">
        <f t="shared" si="62"/>
        <v>#DIV/0!</v>
      </c>
      <c r="AX675" s="5"/>
      <c r="AY675" s="6"/>
      <c r="AZ675" s="6"/>
      <c r="BB675" s="5"/>
      <c r="BC675" s="8"/>
      <c r="BD675" s="8"/>
      <c r="BE675" s="5"/>
      <c r="BF675" s="5"/>
      <c r="BG675" s="6"/>
      <c r="BH675" s="6"/>
      <c r="BI675" s="7" t="e">
        <f t="shared" si="63"/>
        <v>#DIV/0!</v>
      </c>
      <c r="BK675" s="5"/>
      <c r="BL675" s="6"/>
      <c r="BM675" s="6"/>
      <c r="BO675" s="5"/>
      <c r="BP675" s="6"/>
      <c r="BQ675" s="6"/>
      <c r="BR675" s="5"/>
      <c r="BS675" s="5"/>
      <c r="BT675" s="6"/>
      <c r="BU675" s="6"/>
      <c r="BV675" s="7" t="e">
        <f t="shared" si="64"/>
        <v>#DIV/0!</v>
      </c>
      <c r="BX675" s="5"/>
      <c r="BY675" s="8"/>
      <c r="BZ675" s="8"/>
      <c r="CA675" s="5"/>
      <c r="CB675" s="5"/>
      <c r="CC675" s="8"/>
      <c r="CD675" s="8"/>
      <c r="CE675" s="5"/>
      <c r="CF675" s="5"/>
      <c r="CG675" s="12"/>
      <c r="CH675" s="17"/>
      <c r="CI675" s="9" t="e">
        <f t="shared" si="65"/>
        <v>#DIV/0!</v>
      </c>
      <c r="CJ675" s="5"/>
      <c r="CL675" s="5"/>
      <c r="CM675" s="5"/>
      <c r="CP675" s="5"/>
      <c r="CT675" s="5"/>
    </row>
    <row r="676" spans="1:98" x14ac:dyDescent="0.25">
      <c r="A676" s="5" t="s">
        <v>719</v>
      </c>
      <c r="B676" s="5">
        <v>40.08934</v>
      </c>
      <c r="C676" s="5">
        <v>-15.821102</v>
      </c>
      <c r="D676" s="5">
        <v>11520000</v>
      </c>
      <c r="E676" s="5">
        <v>1</v>
      </c>
      <c r="F676" s="5">
        <v>9130000</v>
      </c>
      <c r="G676" s="5">
        <v>1</v>
      </c>
      <c r="H676" s="5">
        <v>12400000</v>
      </c>
      <c r="I676" s="5">
        <v>1</v>
      </c>
      <c r="J676" s="5">
        <v>0.80420165151672884</v>
      </c>
      <c r="K676" s="28">
        <f>NonZeroMin!$C$2</f>
        <v>9.6277348665939669E-4</v>
      </c>
      <c r="L676" s="6">
        <f>IF(Table1[[#This Row],[seagrass.mn.ssp126.2050]]="","",(Table1[[#This Row],[seagrass.sd.ssp126.2050]]/Table1[[#This Row],[seagrass.mn.ssp126.2050]])^-1)</f>
        <v>835.29684049269395</v>
      </c>
      <c r="M676" s="6">
        <f>IF(Table1[[#This Row],[seagrass.weights.ssp126.2050]]="","",Table1[[#This Row],[seagrass.weights.ssp126.2050]]*Table1[[#This Row],[seagrass.mn.ssp126.2050]])</f>
        <v>671.74709863093005</v>
      </c>
      <c r="N676" s="5">
        <v>0.80690512913004286</v>
      </c>
      <c r="O676" s="5">
        <f>NonZeroMin!$C$3</f>
        <v>8.8608041434714289E-4</v>
      </c>
      <c r="P676" s="6">
        <f>IF(Table1[[#This Row],[corals.mn.ssp126.2050]]="","",(Table1[[#This Row],[corals.sd.ssp126.2050]]/Table1[[#This Row],[corals.mn.ssp126.2050]])^-1)</f>
        <v>910.64548551675659</v>
      </c>
      <c r="Q676" s="6">
        <f>IF(Table1[[#This Row],[coral.weights.ssp126.2050]]="","",Table1[[#This Row],[coral.weights.ssp126.2050]]*Table1[[#This Row],[corals.mn.ssp126.2050]])</f>
        <v>734.8045130825891</v>
      </c>
      <c r="R676" s="5">
        <v>0.43034495926957322</v>
      </c>
      <c r="S676" s="5">
        <v>0.12486481230781819</v>
      </c>
      <c r="T676" s="6">
        <f>IF(Table1[[#This Row],[mangrove.mn.ssp126.2050]]="","",(Table1[[#This Row],[mangrove.sd.ssp126.2050]]/Table1[[#This Row],[mangrove.mn.ssp126.2050]])^-1)</f>
        <v>3.4464870552056075</v>
      </c>
      <c r="U676" s="6">
        <f>IF(Table1[[#This Row],[mangrove.weights.ssp126.2050]]="","",Table1[[#This Row],[mangrove.weights.ssp126.2050]]*Table1[[#This Row],[mangrove.mn.ssp126.2050]])</f>
        <v>1.4831783313955684</v>
      </c>
      <c r="V676" s="7">
        <f t="shared" si="60"/>
        <v>0.80487241002659526</v>
      </c>
      <c r="W676" s="5">
        <v>0.80420165151672884</v>
      </c>
      <c r="X676" s="5">
        <f>NonZeroMin!$C$5</f>
        <v>9.4124857450742275E-4</v>
      </c>
      <c r="Y676" s="6">
        <f>IF(Table1[[#This Row],[seagrass.mn.ssp126.2100]]="", "", (Table1[[#This Row],[seagrass.sd.ssp126.2100]]/Table1[[#This Row],[seagrass.mn.ssp126.2100]])^-1)</f>
        <v>854.39879889070346</v>
      </c>
      <c r="Z676" s="6">
        <f>IF(Table1[[#This Row],[seagrass.weights.ssp126.2100]]="","", Table1[[#This Row],[seagrass.weights.ssp126.2100]]*Table1[[#This Row],[seagrass.mn.ssp126.2100]])</f>
        <v>687.10892512181317</v>
      </c>
      <c r="AA676" s="5">
        <v>0.80690512913004286</v>
      </c>
      <c r="AB676" s="5">
        <f>NonZeroMin!$C$6</f>
        <v>9.0900273914041208E-4</v>
      </c>
      <c r="AC676" s="6">
        <f>IF(Table1[[#This Row],[corals.mn.ssp126.2100]]="","",(Table1[[#This Row],[corals.sd.ssp126.2100]]/Table1[[#This Row],[corals.mn.ssp126.2100]])^-1)</f>
        <v>887.68173558319893</v>
      </c>
      <c r="AD676" s="6">
        <f>IF( Table1[[#This Row],[Coral.weights.ssp126.2100]]="","", Table1[[#This Row],[Coral.weights.ssp126.2100]]*Table1[[#This Row],[corals.mn.ssp126.2100]])</f>
        <v>716.27494547714173</v>
      </c>
      <c r="AE676" s="5">
        <v>0.43811439313918837</v>
      </c>
      <c r="AF676" s="5">
        <v>0.1196389763252646</v>
      </c>
      <c r="AG676" s="8">
        <f>IF(Table1[[#This Row],[mangrove.mn.ssp126.2100]]="","",(Table1[[#This Row],[mangrove.sd.ssp126.2100]]/Table1[[#This Row],[mangrove.mn.ssp126.2100]])^-1)</f>
        <v>3.6619704263272781</v>
      </c>
      <c r="AH676" s="6">
        <f>IF(Table1[[#This Row],[mangrove.weights.ssp126.2100]]="","",Table1[[#This Row],[mangrove.weights.ssp126.2100]]*Table1[[#This Row],[mangrove.mn.ssp126.2100]])</f>
        <v>1.6043619510240303</v>
      </c>
      <c r="AI676" s="7">
        <f t="shared" si="61"/>
        <v>0.80480840021150479</v>
      </c>
      <c r="AJ676" s="5">
        <v>0.80420165151672884</v>
      </c>
      <c r="AK676" s="5">
        <f>NonZeroMin!$C$9</f>
        <v>9.4246577305150765E-4</v>
      </c>
      <c r="AL676" s="6">
        <f>IF(Table1[[#This Row],[seagrass.mn.ssp245.2050]]="","",(Table1[[#This Row],[seagrass.sd.ssp245.2050]]/Table1[[#This Row],[seagrass.mn.ssp245.2050]])^-1)</f>
        <v>853.29533921735072</v>
      </c>
      <c r="AM676" s="6">
        <f>IF(Table1[[#This Row],[seagrass.weights.ssp245.2050]]="","",Table1[[#This Row],[seagrass.weights.ssp245.2050]]*Table1[[#This Row],[seagrass.mn.ssp245.2050]])</f>
        <v>686.22152103012081</v>
      </c>
      <c r="AN676" s="5">
        <v>0.80690512913004286</v>
      </c>
      <c r="AO676" s="5">
        <f>NonZeroMin!$C$10</f>
        <v>8.871730941705804E-4</v>
      </c>
      <c r="AP676" s="6">
        <f>(Table1[[#This Row],[corals.sd.ssp245.2050]]/Table1[[#This Row],[corals.mn.ssp245.2050]])^-1</f>
        <v>909.52389610555065</v>
      </c>
      <c r="AQ676" s="6">
        <f>Table1[[#This Row],[coral.weights.ssp245.2050]]*Table1[[#This Row],[corals.mn.ssp245.2050]]</f>
        <v>733.89949683390898</v>
      </c>
      <c r="AR676" s="5">
        <v>0.44433615790053549</v>
      </c>
      <c r="AS676" s="5">
        <v>0.1023803560476647</v>
      </c>
      <c r="AT676" s="8">
        <f>(Table1[[#This Row],[mangrove.sd.ssp245.2050]]/Table1[[#This Row],[mangrove.mn.ssp245.2050]])^-1</f>
        <v>4.3400528680879775</v>
      </c>
      <c r="AU676" s="8">
        <f>Table1[[#This Row],[mangrove.mn.ssp245.2050]]*Table1[[#This Row],[mangrove.weights.ssp245.2050]]</f>
        <v>1.9284424164914116</v>
      </c>
      <c r="AV676" s="7">
        <f t="shared" si="62"/>
        <v>0.80470926972081214</v>
      </c>
      <c r="AW676" s="5">
        <v>0.80420165151672884</v>
      </c>
      <c r="AX676" s="5">
        <f>NonZeroMin!$C$12</f>
        <v>9.4048968592101831E-4</v>
      </c>
      <c r="AY676" s="6">
        <f>(Table1[[#This Row],[seagrass.sd.ssp245.2100]]/Table1[[#This Row],[seagrass.mn.ssp245.2100]])^-1</f>
        <v>855.08822005759362</v>
      </c>
      <c r="AZ676" s="6"/>
      <c r="BA676" s="5">
        <v>0.80690512913004286</v>
      </c>
      <c r="BB676" s="5">
        <f>NonZeroMin!$C$13</f>
        <v>8.8505487379242798E-4</v>
      </c>
      <c r="BC676" s="8">
        <f>(Table1[[#This Row],[corals.sd.ssp245.2100]]/Table1[[#This Row],[corals.mn.ssp245.2100]])^-1</f>
        <v>911.7006787076192</v>
      </c>
      <c r="BD676" s="8">
        <f>Table1[[#This Row],[corals.weights.ssp245.2100]]*Table1[[#This Row],[corals.mn.ssp245.2100]]</f>
        <v>735.65595388051918</v>
      </c>
      <c r="BE676" s="5">
        <v>0.44291863076284038</v>
      </c>
      <c r="BF676" s="5">
        <v>0.1059880535827748</v>
      </c>
      <c r="BG676" s="6">
        <f>(Table1[[#This Row],[mangrove.sd.ssp245.2100]]/Table1[[#This Row],[mangrove.mn.ssp245.2100]])^-1</f>
        <v>4.1789486247799497</v>
      </c>
      <c r="BH676" s="6">
        <f>Table1[[#This Row],[mangrove.weights.ssp245.2100]]*Table1[[#This Row],[mangrove.mn.ssp245.2100]]</f>
        <v>1.85093420291579</v>
      </c>
      <c r="BI676" s="7">
        <f t="shared" si="63"/>
        <v>0.41644284461197523</v>
      </c>
      <c r="BJ676" s="5">
        <v>0.80420165151672884</v>
      </c>
      <c r="BK676" s="5">
        <f>NonZeroMin!$C$16</f>
        <v>9.4033807947367773E-4</v>
      </c>
      <c r="BL676" s="6">
        <f>(Table1[[#This Row],[seagrass.sd.ssp370.2050]]/Table1[[#This Row],[seagrass.mn.ssp370.2050]])^-1</f>
        <v>855.22608205641677</v>
      </c>
      <c r="BM676" s="6">
        <f>Table1[[#This Row],[seagrass.mn.ssp370.2050]]*Table1[[#This Row],[seagrass.weights.ssp370.2050]]</f>
        <v>687.77422760995182</v>
      </c>
      <c r="BN676" s="5">
        <v>0.80690512913004286</v>
      </c>
      <c r="BO676" s="5">
        <f>NonZeroMin!$C$17</f>
        <v>8.8537505761509139E-4</v>
      </c>
      <c r="BP676" s="6">
        <f>(Table1[[#This Row],[corals.sd.ssp370.2050]]/Table1[[#This Row],[corals.mn.ssp370.2050]])^-1</f>
        <v>911.37097458288395</v>
      </c>
      <c r="BQ676" s="6">
        <f>Table1[[#This Row],[corals.weights.ssp370.2050]]*Table1[[#This Row],[corals.mn.ssp370.2050]]</f>
        <v>735.38991393117499</v>
      </c>
      <c r="BR676" s="5">
        <v>0.44767351147908419</v>
      </c>
      <c r="BS676" s="5">
        <v>0.1021162726528123</v>
      </c>
      <c r="BT676" s="6">
        <f>(Table1[[#This Row],[mangrove.sd.ssp370.2050]]/Table1[[#This Row],[mangrove.mn.ssp370.2050]])^-1</f>
        <v>4.3839585978734332</v>
      </c>
      <c r="BU676" s="6">
        <f>Table1[[#This Row],[mangrove.weights.ssp370.2050]]*Table1[[#This Row],[mangrove.mn.ssp370.2050]]</f>
        <v>1.9625821396889223</v>
      </c>
      <c r="BV676" s="7">
        <f t="shared" si="64"/>
        <v>0.80471033366213651</v>
      </c>
      <c r="BW676" s="5">
        <v>0.80420165151672884</v>
      </c>
      <c r="BX676" s="5">
        <f>NonZeroMin!$C$19</f>
        <v>9.4033807947367773E-4</v>
      </c>
      <c r="BY676" s="8">
        <f>(Table1[[#This Row],[seagrass.sd.ssp370.2100]]/Table1[[#This Row],[seagrass.mn.ssp370.2100]])^-1</f>
        <v>855.22608205641677</v>
      </c>
      <c r="BZ676" s="8">
        <f>Table1[[#This Row],[seagrass.imp.ssp370.2100]]*Table1[[#This Row],[seagrass.mn.ssp370.2100]]</f>
        <v>687.77422760995182</v>
      </c>
      <c r="CA676" s="5">
        <v>0.80690512913004286</v>
      </c>
      <c r="CB676" s="5">
        <f>NonZeroMin!$C$20</f>
        <v>8.8537505761509139E-4</v>
      </c>
      <c r="CC676" s="8">
        <f>(Table1[[#This Row],[corals.sd.ssp370.2100]]/Table1[[#This Row],[corals.mn.ssp370.2100]])^-1</f>
        <v>911.37097458288395</v>
      </c>
      <c r="CD676" s="8">
        <f>Table1[[#This Row],[corals.weights.ssp370.2100]]*Table1[[#This Row],[corals.mn.ssp370.2100]]</f>
        <v>735.38991393117499</v>
      </c>
      <c r="CE676" s="5">
        <v>0.44602650771507868</v>
      </c>
      <c r="CF676" s="5">
        <v>0.1111648390300873</v>
      </c>
      <c r="CG676" s="12">
        <f>(Table1[[#This Row],[mangrove.sd.ssp370.2100]]/Table1[[#This Row],[mangrove.mn.ssp370.2100]])^-1</f>
        <v>4.0122984174371847</v>
      </c>
      <c r="CH676" s="17">
        <f>Table1[[#This Row],[mangrove.weights.ssp370.2100]]*Table1[[#This Row],[mangrove.mn.ssp370.2100]]</f>
        <v>1.7895914510402444</v>
      </c>
      <c r="CI676" s="9">
        <f t="shared" si="65"/>
        <v>0.80478154536041369</v>
      </c>
      <c r="CJ676" s="5"/>
      <c r="CL676" s="5"/>
      <c r="CM676" s="5"/>
      <c r="CP676" s="5"/>
      <c r="CT676" s="5"/>
    </row>
    <row r="677" spans="1:98" x14ac:dyDescent="0.25">
      <c r="A677" s="5" t="s">
        <v>720</v>
      </c>
      <c r="B677" s="5">
        <v>40.33934</v>
      </c>
      <c r="C677" s="5">
        <v>-15.821102</v>
      </c>
      <c r="D677" s="5">
        <v>57320000</v>
      </c>
      <c r="E677" s="5">
        <v>1</v>
      </c>
      <c r="F677" s="5">
        <v>42320000</v>
      </c>
      <c r="G677" s="5">
        <v>1</v>
      </c>
      <c r="H677" s="5">
        <v>2080000</v>
      </c>
      <c r="I677" s="5">
        <v>1</v>
      </c>
      <c r="J677" s="5">
        <v>0.5877403760920038</v>
      </c>
      <c r="K677" s="5">
        <v>3.1705601518241229E-3</v>
      </c>
      <c r="L677" s="6">
        <f>IF(Table1[[#This Row],[seagrass.mn.ssp126.2050]]="","",(Table1[[#This Row],[seagrass.sd.ssp126.2050]]/Table1[[#This Row],[seagrass.mn.ssp126.2050]])^-1)</f>
        <v>185.37430231495793</v>
      </c>
      <c r="M677" s="6">
        <f>IF(Table1[[#This Row],[seagrass.weights.ssp126.2050]]="","",Table1[[#This Row],[seagrass.weights.ssp126.2050]]*Table1[[#This Row],[seagrass.mn.ssp126.2050]])</f>
        <v>108.95196216038619</v>
      </c>
      <c r="N677" s="5">
        <v>0.62681832784343972</v>
      </c>
      <c r="O677" s="5">
        <v>9.0693718040313568E-3</v>
      </c>
      <c r="P677" s="6">
        <f>IF(Table1[[#This Row],[corals.mn.ssp126.2050]]="","",(Table1[[#This Row],[corals.sd.ssp126.2050]]/Table1[[#This Row],[corals.mn.ssp126.2050]])^-1)</f>
        <v>69.113753563925727</v>
      </c>
      <c r="Q677" s="6">
        <f>IF(Table1[[#This Row],[coral.weights.ssp126.2050]]="","",Table1[[#This Row],[coral.weights.ssp126.2050]]*Table1[[#This Row],[corals.mn.ssp126.2050]])</f>
        <v>43.321767439923498</v>
      </c>
      <c r="R677" s="5">
        <v>0.44555217595682978</v>
      </c>
      <c r="S677" s="5">
        <v>3.8647923301584307E-2</v>
      </c>
      <c r="T677" s="6">
        <f>IF(Table1[[#This Row],[mangrove.mn.ssp126.2050]]="","",(Table1[[#This Row],[mangrove.sd.ssp126.2050]]/Table1[[#This Row],[mangrove.mn.ssp126.2050]])^-1)</f>
        <v>11.528489447674026</v>
      </c>
      <c r="U677" s="6">
        <f>IF(Table1[[#This Row],[mangrove.weights.ssp126.2050]]="","",Table1[[#This Row],[mangrove.weights.ssp126.2050]]*Table1[[#This Row],[mangrove.mn.ssp126.2050]])</f>
        <v>5.1365435589065127</v>
      </c>
      <c r="V677" s="7">
        <f t="shared" si="60"/>
        <v>0.59173113824924628</v>
      </c>
      <c r="W677" s="5">
        <v>0.58401829795585036</v>
      </c>
      <c r="X677" s="5">
        <v>2.0932532285365211E-3</v>
      </c>
      <c r="Y677" s="6">
        <f>IF(Table1[[#This Row],[seagrass.mn.ssp126.2100]]="", "", (Table1[[#This Row],[seagrass.sd.ssp126.2100]]/Table1[[#This Row],[seagrass.mn.ssp126.2100]])^-1)</f>
        <v>279.00030918101652</v>
      </c>
      <c r="Z677" s="6">
        <f>IF(Table1[[#This Row],[seagrass.weights.ssp126.2100]]="","", Table1[[#This Row],[seagrass.weights.ssp126.2100]]*Table1[[#This Row],[seagrass.mn.ssp126.2100]])</f>
        <v>162.94128569705327</v>
      </c>
      <c r="AA677" s="5">
        <v>0.62277290108108208</v>
      </c>
      <c r="AB677" s="5">
        <v>3.3482744111180242E-3</v>
      </c>
      <c r="AC677" s="6">
        <f>IF(Table1[[#This Row],[corals.mn.ssp126.2100]]="","",(Table1[[#This Row],[corals.sd.ssp126.2100]]/Table1[[#This Row],[corals.mn.ssp126.2100]])^-1)</f>
        <v>185.99816640271479</v>
      </c>
      <c r="AD677" s="6">
        <f>IF( Table1[[#This Row],[Coral.weights.ssp126.2100]]="","", Table1[[#This Row],[Coral.weights.ssp126.2100]]*Table1[[#This Row],[corals.mn.ssp126.2100]])</f>
        <v>115.83461768638054</v>
      </c>
      <c r="AE677" s="5">
        <v>0.44630393358948012</v>
      </c>
      <c r="AF677" s="5">
        <v>2.7069801825072601E-2</v>
      </c>
      <c r="AG677" s="8">
        <f>IF(Table1[[#This Row],[mangrove.mn.ssp126.2100]]="","",(Table1[[#This Row],[mangrove.sd.ssp126.2100]]/Table1[[#This Row],[mangrove.mn.ssp126.2100]])^-1)</f>
        <v>16.487151862933267</v>
      </c>
      <c r="AH677" s="6">
        <f>IF(Table1[[#This Row],[mangrove.weights.ssp126.2100]]="","",Table1[[#This Row],[mangrove.weights.ssp126.2100]]*Table1[[#This Row],[mangrove.mn.ssp126.2100]])</f>
        <v>7.3582807301142426</v>
      </c>
      <c r="AI677" s="7">
        <f t="shared" si="61"/>
        <v>0.59427357288093474</v>
      </c>
      <c r="AJ677" s="5">
        <v>0.54774992433621639</v>
      </c>
      <c r="AK677" s="5">
        <v>2.920011720121391E-3</v>
      </c>
      <c r="AL677" s="6">
        <f>IF(Table1[[#This Row],[seagrass.mn.ssp245.2050]]="","",(Table1[[#This Row],[seagrass.sd.ssp245.2050]]/Table1[[#This Row],[seagrass.mn.ssp245.2050]])^-1)</f>
        <v>187.58483760929744</v>
      </c>
      <c r="AM677" s="6">
        <f>IF(Table1[[#This Row],[seagrass.weights.ssp245.2050]]="","",Table1[[#This Row],[seagrass.weights.ssp245.2050]]*Table1[[#This Row],[seagrass.mn.ssp245.2050]])</f>
        <v>102.74958060711411</v>
      </c>
      <c r="AN677" s="5">
        <v>0.58016739131263595</v>
      </c>
      <c r="AO677" s="5">
        <v>9.7703505216165587E-4</v>
      </c>
      <c r="AP677" s="6">
        <f>(Table1[[#This Row],[corals.sd.ssp245.2050]]/Table1[[#This Row],[corals.mn.ssp245.2050]])^-1</f>
        <v>593.80407082533623</v>
      </c>
      <c r="AQ677" s="6">
        <f>Table1[[#This Row],[coral.weights.ssp245.2050]]*Table1[[#This Row],[corals.mn.ssp245.2050]]</f>
        <v>344.50575872155906</v>
      </c>
      <c r="AR677" s="5">
        <v>0.46477767894127042</v>
      </c>
      <c r="AS677" s="5">
        <v>4.23784049416338E-2</v>
      </c>
      <c r="AT677" s="8">
        <f>(Table1[[#This Row],[mangrove.sd.ssp245.2050]]/Table1[[#This Row],[mangrove.mn.ssp245.2050]])^-1</f>
        <v>10.967323559756235</v>
      </c>
      <c r="AU677" s="8">
        <f>Table1[[#This Row],[mangrove.mn.ssp245.2050]]*Table1[[#This Row],[mangrove.weights.ssp245.2050]]</f>
        <v>5.0973671883014147</v>
      </c>
      <c r="AV677" s="7">
        <f t="shared" si="62"/>
        <v>0.57089562529013771</v>
      </c>
      <c r="AW677" s="5">
        <v>0.54637205056293481</v>
      </c>
      <c r="AX677" s="5">
        <v>9.7140394270838978E-4</v>
      </c>
      <c r="AY677" s="6">
        <f>(Table1[[#This Row],[seagrass.sd.ssp245.2100]]/Table1[[#This Row],[seagrass.mn.ssp245.2100]])^-1</f>
        <v>562.45607675791859</v>
      </c>
      <c r="AZ677" s="6">
        <f>Table1[[#This Row],[seagrass.weights.ssp245.2100]]*Table1[[#This Row],[seagrass.mn.ssp245.2100]]</f>
        <v>307.31028000980746</v>
      </c>
      <c r="BA677" s="5">
        <v>0.58155151130886495</v>
      </c>
      <c r="BB677" s="5">
        <v>9.8040621845712182E-4</v>
      </c>
      <c r="BC677" s="8">
        <f>(Table1[[#This Row],[corals.sd.ssp245.2100]]/Table1[[#This Row],[corals.mn.ssp245.2100]])^-1</f>
        <v>593.17403374293178</v>
      </c>
      <c r="BD677" s="8">
        <f>Table1[[#This Row],[corals.weights.ssp245.2100]]*Table1[[#This Row],[corals.mn.ssp245.2100]]</f>
        <v>344.96125579237764</v>
      </c>
      <c r="BE677" s="5">
        <v>0.45586998628288322</v>
      </c>
      <c r="BF677" s="5">
        <v>5.2941552386359989E-2</v>
      </c>
      <c r="BG677" s="6">
        <f>(Table1[[#This Row],[mangrove.sd.ssp245.2100]]/Table1[[#This Row],[mangrove.mn.ssp245.2100]])^-1</f>
        <v>8.6108163764448822</v>
      </c>
      <c r="BH677" s="6">
        <f>Table1[[#This Row],[mangrove.weights.ssp245.2100]]*Table1[[#This Row],[mangrove.mn.ssp245.2100]]</f>
        <v>3.9254127434143546</v>
      </c>
      <c r="BI677" s="7">
        <f t="shared" si="63"/>
        <v>0.56362642250143047</v>
      </c>
      <c r="BJ677" s="5">
        <v>0.57234191454827277</v>
      </c>
      <c r="BK677" s="5">
        <f>NonZeroMin!$C$16</f>
        <v>9.4033807947367773E-4</v>
      </c>
      <c r="BL677" s="6">
        <f>(Table1[[#This Row],[seagrass.sd.ssp370.2050]]/Table1[[#This Row],[seagrass.mn.ssp370.2050]])^-1</f>
        <v>608.65546875292091</v>
      </c>
      <c r="BM677" s="6">
        <f>Table1[[#This Row],[seagrass.mn.ssp370.2050]]*Table1[[#This Row],[seagrass.weights.ssp370.2050]]</f>
        <v>348.35903628632315</v>
      </c>
      <c r="BN677" s="5">
        <v>0.6029626304752862</v>
      </c>
      <c r="BO677" s="5">
        <v>1.041857398246387E-3</v>
      </c>
      <c r="BP677" s="6">
        <f>(Table1[[#This Row],[corals.sd.ssp370.2050]]/Table1[[#This Row],[corals.mn.ssp370.2050]])^-1</f>
        <v>578.73815695907035</v>
      </c>
      <c r="BQ677" s="6">
        <f>Table1[[#This Row],[corals.weights.ssp370.2050]]*Table1[[#This Row],[corals.mn.ssp370.2050]]</f>
        <v>348.95748147646015</v>
      </c>
      <c r="BR677" s="5">
        <v>0.47038227875198529</v>
      </c>
      <c r="BS677" s="5">
        <v>5.0974231115226448E-2</v>
      </c>
      <c r="BT677" s="6">
        <f>(Table1[[#This Row],[mangrove.sd.ssp370.2050]]/Table1[[#This Row],[mangrove.mn.ssp370.2050]])^-1</f>
        <v>9.2278445100759559</v>
      </c>
      <c r="BU677" s="6">
        <f>Table1[[#This Row],[mangrove.weights.ssp370.2050]]*Table1[[#This Row],[mangrove.mn.ssp370.2050]]</f>
        <v>4.3406145286185254</v>
      </c>
      <c r="BV677" s="7">
        <f t="shared" si="64"/>
        <v>0.58636515368656161</v>
      </c>
      <c r="BW677" s="5">
        <v>0.57234191454827277</v>
      </c>
      <c r="BX677" s="5">
        <f>NonZeroMin!$C$19</f>
        <v>9.4033807947367773E-4</v>
      </c>
      <c r="BY677" s="8">
        <f>(Table1[[#This Row],[seagrass.sd.ssp370.2100]]/Table1[[#This Row],[seagrass.mn.ssp370.2100]])^-1</f>
        <v>608.65546875292091</v>
      </c>
      <c r="BZ677" s="8">
        <f>Table1[[#This Row],[seagrass.imp.ssp370.2100]]*Table1[[#This Row],[seagrass.mn.ssp370.2100]]</f>
        <v>348.35903628632315</v>
      </c>
      <c r="CA677" s="5">
        <v>0.6029626304752862</v>
      </c>
      <c r="CB677" s="5">
        <v>1.041857398246387E-3</v>
      </c>
      <c r="CC677" s="8">
        <f>(Table1[[#This Row],[corals.sd.ssp370.2100]]/Table1[[#This Row],[corals.mn.ssp370.2100]])^-1</f>
        <v>578.73815695907035</v>
      </c>
      <c r="CD677" s="8">
        <f>Table1[[#This Row],[corals.weights.ssp370.2100]]*Table1[[#This Row],[corals.mn.ssp370.2100]]</f>
        <v>348.95748147646015</v>
      </c>
      <c r="CE677" s="5">
        <v>0.46719116783641418</v>
      </c>
      <c r="CF677" s="5">
        <v>4.3227062786623353E-2</v>
      </c>
      <c r="CG677" s="12">
        <f>(Table1[[#This Row],[mangrove.sd.ssp370.2100]]/Table1[[#This Row],[mangrove.mn.ssp370.2100]])^-1</f>
        <v>10.807839758684388</v>
      </c>
      <c r="CH677" s="17">
        <f>Table1[[#This Row],[mangrove.weights.ssp370.2100]]*Table1[[#This Row],[mangrove.mn.ssp370.2100]]</f>
        <v>5.0493272786485877</v>
      </c>
      <c r="CI677" s="9">
        <f t="shared" si="65"/>
        <v>0.58618343015089669</v>
      </c>
      <c r="CJ677" s="5"/>
      <c r="CL677" s="5"/>
      <c r="CM677" s="5"/>
      <c r="CP677" s="5"/>
      <c r="CT677" s="5"/>
    </row>
    <row r="678" spans="1:98" x14ac:dyDescent="0.25">
      <c r="A678" s="5" t="s">
        <v>721</v>
      </c>
      <c r="B678" s="5">
        <v>40.58934</v>
      </c>
      <c r="C678" s="5">
        <v>-15.821102</v>
      </c>
      <c r="E678" s="5">
        <v>0</v>
      </c>
      <c r="G678" s="5">
        <v>0</v>
      </c>
      <c r="I678" s="5">
        <v>0</v>
      </c>
      <c r="L678" s="6" t="str">
        <f>IF(Table1[[#This Row],[seagrass.mn.ssp126.2050]]="","",(Table1[[#This Row],[seagrass.sd.ssp126.2050]]/Table1[[#This Row],[seagrass.mn.ssp126.2050]])^-1)</f>
        <v/>
      </c>
      <c r="M678" s="6" t="str">
        <f>IF(Table1[[#This Row],[seagrass.weights.ssp126.2050]]="","",Table1[[#This Row],[seagrass.weights.ssp126.2050]]*Table1[[#This Row],[seagrass.mn.ssp126.2050]])</f>
        <v/>
      </c>
      <c r="P678" s="6" t="str">
        <f>IF(Table1[[#This Row],[corals.mn.ssp126.2050]]="","",(Table1[[#This Row],[corals.sd.ssp126.2050]]/Table1[[#This Row],[corals.mn.ssp126.2050]])^-1)</f>
        <v/>
      </c>
      <c r="Q678" s="6" t="str">
        <f>IF(Table1[[#This Row],[coral.weights.ssp126.2050]]="","",Table1[[#This Row],[coral.weights.ssp126.2050]]*Table1[[#This Row],[corals.mn.ssp126.2050]])</f>
        <v/>
      </c>
      <c r="T678" s="6" t="str">
        <f>IF(Table1[[#This Row],[mangrove.mn.ssp126.2050]]="","",(Table1[[#This Row],[mangrove.sd.ssp126.2050]]/Table1[[#This Row],[mangrove.mn.ssp126.2050]])^-1)</f>
        <v/>
      </c>
      <c r="U678" s="6" t="str">
        <f>IF(Table1[[#This Row],[mangrove.weights.ssp126.2050]]="","",Table1[[#This Row],[mangrove.weights.ssp126.2050]]*Table1[[#This Row],[mangrove.mn.ssp126.2050]])</f>
        <v/>
      </c>
      <c r="V678" s="7" t="e">
        <f t="shared" si="60"/>
        <v>#DIV/0!</v>
      </c>
      <c r="Y678" s="6" t="str">
        <f>IF(Table1[[#This Row],[seagrass.mn.ssp126.2100]]="", "", (Table1[[#This Row],[seagrass.sd.ssp126.2100]]/Table1[[#This Row],[seagrass.mn.ssp126.2100]])^-1)</f>
        <v/>
      </c>
      <c r="Z678" s="6" t="str">
        <f>IF(Table1[[#This Row],[seagrass.weights.ssp126.2100]]="","", Table1[[#This Row],[seagrass.weights.ssp126.2100]]*Table1[[#This Row],[seagrass.mn.ssp126.2100]])</f>
        <v/>
      </c>
      <c r="AC678" s="6" t="str">
        <f>IF(Table1[[#This Row],[corals.mn.ssp126.2100]]="","",(Table1[[#This Row],[corals.sd.ssp126.2100]]/Table1[[#This Row],[corals.mn.ssp126.2100]])^-1)</f>
        <v/>
      </c>
      <c r="AD678" s="6" t="str">
        <f>IF( Table1[[#This Row],[Coral.weights.ssp126.2100]]="","", Table1[[#This Row],[Coral.weights.ssp126.2100]]*Table1[[#This Row],[corals.mn.ssp126.2100]])</f>
        <v/>
      </c>
      <c r="AG678" s="8" t="str">
        <f>IF(Table1[[#This Row],[mangrove.mn.ssp126.2100]]="","",(Table1[[#This Row],[mangrove.sd.ssp126.2100]]/Table1[[#This Row],[mangrove.mn.ssp126.2100]])^-1)</f>
        <v/>
      </c>
      <c r="AH678" s="6" t="str">
        <f>IF(Table1[[#This Row],[mangrove.weights.ssp126.2100]]="","",Table1[[#This Row],[mangrove.weights.ssp126.2100]]*Table1[[#This Row],[mangrove.mn.ssp126.2100]])</f>
        <v/>
      </c>
      <c r="AI678" s="7" t="e">
        <f t="shared" si="61"/>
        <v>#DIV/0!</v>
      </c>
      <c r="AL678" s="6" t="str">
        <f>IF(Table1[[#This Row],[seagrass.mn.ssp245.2050]]="","",(Table1[[#This Row],[seagrass.sd.ssp245.2050]]/Table1[[#This Row],[seagrass.mn.ssp245.2050]])^-1)</f>
        <v/>
      </c>
      <c r="AM678" s="6" t="str">
        <f>IF(Table1[[#This Row],[seagrass.weights.ssp245.2050]]="","",Table1[[#This Row],[seagrass.weights.ssp245.2050]]*Table1[[#This Row],[seagrass.mn.ssp245.2050]])</f>
        <v/>
      </c>
      <c r="AS678" s="5"/>
      <c r="AT678" s="8"/>
      <c r="AU678" s="8"/>
      <c r="AV678" s="7" t="e">
        <f t="shared" si="62"/>
        <v>#DIV/0!</v>
      </c>
      <c r="AX678" s="5"/>
      <c r="AY678" s="6"/>
      <c r="AZ678" s="6"/>
      <c r="BB678" s="5"/>
      <c r="BC678" s="8"/>
      <c r="BD678" s="8"/>
      <c r="BE678" s="5"/>
      <c r="BF678" s="5"/>
      <c r="BG678" s="6"/>
      <c r="BH678" s="6"/>
      <c r="BI678" s="7" t="e">
        <f t="shared" si="63"/>
        <v>#DIV/0!</v>
      </c>
      <c r="BK678" s="5"/>
      <c r="BL678" s="6"/>
      <c r="BM678" s="6"/>
      <c r="BO678" s="5"/>
      <c r="BP678" s="6"/>
      <c r="BQ678" s="6"/>
      <c r="BR678" s="5"/>
      <c r="BS678" s="5"/>
      <c r="BT678" s="6"/>
      <c r="BU678" s="6"/>
      <c r="BV678" s="7" t="e">
        <f t="shared" si="64"/>
        <v>#DIV/0!</v>
      </c>
      <c r="BX678" s="5"/>
      <c r="BY678" s="8"/>
      <c r="BZ678" s="8"/>
      <c r="CA678" s="5"/>
      <c r="CB678" s="5"/>
      <c r="CC678" s="8"/>
      <c r="CD678" s="8"/>
      <c r="CE678" s="5"/>
      <c r="CF678" s="5"/>
      <c r="CG678" s="12"/>
      <c r="CH678" s="17"/>
      <c r="CI678" s="9" t="e">
        <f t="shared" si="65"/>
        <v>#DIV/0!</v>
      </c>
      <c r="CJ678" s="5"/>
      <c r="CL678" s="5"/>
      <c r="CM678" s="5"/>
      <c r="CP678" s="5"/>
      <c r="CT678" s="5"/>
    </row>
    <row r="679" spans="1:98" x14ac:dyDescent="0.25">
      <c r="A679" s="5" t="s">
        <v>722</v>
      </c>
      <c r="B679" s="5">
        <v>44.08934</v>
      </c>
      <c r="C679" s="5">
        <v>-16.071102</v>
      </c>
      <c r="E679" s="5">
        <v>0</v>
      </c>
      <c r="G679" s="5">
        <v>0</v>
      </c>
      <c r="I679" s="5">
        <v>0</v>
      </c>
      <c r="L679" s="6" t="str">
        <f>IF(Table1[[#This Row],[seagrass.mn.ssp126.2050]]="","",(Table1[[#This Row],[seagrass.sd.ssp126.2050]]/Table1[[#This Row],[seagrass.mn.ssp126.2050]])^-1)</f>
        <v/>
      </c>
      <c r="M679" s="6" t="str">
        <f>IF(Table1[[#This Row],[seagrass.weights.ssp126.2050]]="","",Table1[[#This Row],[seagrass.weights.ssp126.2050]]*Table1[[#This Row],[seagrass.mn.ssp126.2050]])</f>
        <v/>
      </c>
      <c r="P679" s="6" t="str">
        <f>IF(Table1[[#This Row],[corals.mn.ssp126.2050]]="","",(Table1[[#This Row],[corals.sd.ssp126.2050]]/Table1[[#This Row],[corals.mn.ssp126.2050]])^-1)</f>
        <v/>
      </c>
      <c r="Q679" s="6" t="str">
        <f>IF(Table1[[#This Row],[coral.weights.ssp126.2050]]="","",Table1[[#This Row],[coral.weights.ssp126.2050]]*Table1[[#This Row],[corals.mn.ssp126.2050]])</f>
        <v/>
      </c>
      <c r="T679" s="6" t="str">
        <f>IF(Table1[[#This Row],[mangrove.mn.ssp126.2050]]="","",(Table1[[#This Row],[mangrove.sd.ssp126.2050]]/Table1[[#This Row],[mangrove.mn.ssp126.2050]])^-1)</f>
        <v/>
      </c>
      <c r="U679" s="6" t="str">
        <f>IF(Table1[[#This Row],[mangrove.weights.ssp126.2050]]="","",Table1[[#This Row],[mangrove.weights.ssp126.2050]]*Table1[[#This Row],[mangrove.mn.ssp126.2050]])</f>
        <v/>
      </c>
      <c r="V679" s="7" t="e">
        <f t="shared" si="60"/>
        <v>#DIV/0!</v>
      </c>
      <c r="Y679" s="6" t="str">
        <f>IF(Table1[[#This Row],[seagrass.mn.ssp126.2100]]="", "", (Table1[[#This Row],[seagrass.sd.ssp126.2100]]/Table1[[#This Row],[seagrass.mn.ssp126.2100]])^-1)</f>
        <v/>
      </c>
      <c r="Z679" s="6" t="str">
        <f>IF(Table1[[#This Row],[seagrass.weights.ssp126.2100]]="","", Table1[[#This Row],[seagrass.weights.ssp126.2100]]*Table1[[#This Row],[seagrass.mn.ssp126.2100]])</f>
        <v/>
      </c>
      <c r="AC679" s="6" t="str">
        <f>IF(Table1[[#This Row],[corals.mn.ssp126.2100]]="","",(Table1[[#This Row],[corals.sd.ssp126.2100]]/Table1[[#This Row],[corals.mn.ssp126.2100]])^-1)</f>
        <v/>
      </c>
      <c r="AD679" s="6" t="str">
        <f>IF( Table1[[#This Row],[Coral.weights.ssp126.2100]]="","", Table1[[#This Row],[Coral.weights.ssp126.2100]]*Table1[[#This Row],[corals.mn.ssp126.2100]])</f>
        <v/>
      </c>
      <c r="AG679" s="8" t="str">
        <f>IF(Table1[[#This Row],[mangrove.mn.ssp126.2100]]="","",(Table1[[#This Row],[mangrove.sd.ssp126.2100]]/Table1[[#This Row],[mangrove.mn.ssp126.2100]])^-1)</f>
        <v/>
      </c>
      <c r="AH679" s="6" t="str">
        <f>IF(Table1[[#This Row],[mangrove.weights.ssp126.2100]]="","",Table1[[#This Row],[mangrove.weights.ssp126.2100]]*Table1[[#This Row],[mangrove.mn.ssp126.2100]])</f>
        <v/>
      </c>
      <c r="AI679" s="7" t="e">
        <f t="shared" si="61"/>
        <v>#DIV/0!</v>
      </c>
      <c r="AL679" s="6" t="str">
        <f>IF(Table1[[#This Row],[seagrass.mn.ssp245.2050]]="","",(Table1[[#This Row],[seagrass.sd.ssp245.2050]]/Table1[[#This Row],[seagrass.mn.ssp245.2050]])^-1)</f>
        <v/>
      </c>
      <c r="AM679" s="6" t="str">
        <f>IF(Table1[[#This Row],[seagrass.weights.ssp245.2050]]="","",Table1[[#This Row],[seagrass.weights.ssp245.2050]]*Table1[[#This Row],[seagrass.mn.ssp245.2050]])</f>
        <v/>
      </c>
      <c r="AS679" s="5"/>
      <c r="AT679" s="8"/>
      <c r="AU679" s="8"/>
      <c r="AV679" s="7" t="e">
        <f t="shared" si="62"/>
        <v>#DIV/0!</v>
      </c>
      <c r="AX679" s="5"/>
      <c r="AY679" s="6"/>
      <c r="AZ679" s="6"/>
      <c r="BB679" s="5"/>
      <c r="BC679" s="8"/>
      <c r="BD679" s="8"/>
      <c r="BE679" s="5"/>
      <c r="BF679" s="5"/>
      <c r="BG679" s="6"/>
      <c r="BH679" s="6"/>
      <c r="BI679" s="7" t="e">
        <f t="shared" si="63"/>
        <v>#DIV/0!</v>
      </c>
      <c r="BK679" s="5"/>
      <c r="BL679" s="6"/>
      <c r="BM679" s="6"/>
      <c r="BO679" s="5"/>
      <c r="BP679" s="6"/>
      <c r="BQ679" s="6"/>
      <c r="BR679" s="5"/>
      <c r="BS679" s="5"/>
      <c r="BT679" s="6"/>
      <c r="BU679" s="6"/>
      <c r="BV679" s="7" t="e">
        <f t="shared" si="64"/>
        <v>#DIV/0!</v>
      </c>
      <c r="BX679" s="5"/>
      <c r="BY679" s="8"/>
      <c r="BZ679" s="8"/>
      <c r="CA679" s="5"/>
      <c r="CB679" s="5"/>
      <c r="CC679" s="8"/>
      <c r="CD679" s="8"/>
      <c r="CE679" s="5"/>
      <c r="CF679" s="5"/>
      <c r="CG679" s="12"/>
      <c r="CH679" s="17"/>
      <c r="CI679" s="9" t="e">
        <f t="shared" si="65"/>
        <v>#DIV/0!</v>
      </c>
      <c r="CJ679" s="5"/>
      <c r="CL679" s="5"/>
      <c r="CM679" s="5"/>
      <c r="CP679" s="5"/>
      <c r="CT679" s="5"/>
    </row>
    <row r="680" spans="1:98" x14ac:dyDescent="0.25">
      <c r="A680" s="5" t="s">
        <v>723</v>
      </c>
      <c r="B680" s="5">
        <v>44.33934</v>
      </c>
      <c r="C680" s="5">
        <v>-16.071102</v>
      </c>
      <c r="E680" s="5">
        <v>0</v>
      </c>
      <c r="G680" s="5">
        <v>0</v>
      </c>
      <c r="H680" s="5">
        <v>370000</v>
      </c>
      <c r="I680" s="5">
        <v>1</v>
      </c>
      <c r="L680" s="6" t="str">
        <f>IF(Table1[[#This Row],[seagrass.mn.ssp126.2050]]="","",(Table1[[#This Row],[seagrass.sd.ssp126.2050]]/Table1[[#This Row],[seagrass.mn.ssp126.2050]])^-1)</f>
        <v/>
      </c>
      <c r="M680" s="6" t="str">
        <f>IF(Table1[[#This Row],[seagrass.weights.ssp126.2050]]="","",Table1[[#This Row],[seagrass.weights.ssp126.2050]]*Table1[[#This Row],[seagrass.mn.ssp126.2050]])</f>
        <v/>
      </c>
      <c r="P680" s="6" t="str">
        <f>IF(Table1[[#This Row],[corals.mn.ssp126.2050]]="","",(Table1[[#This Row],[corals.sd.ssp126.2050]]/Table1[[#This Row],[corals.mn.ssp126.2050]])^-1)</f>
        <v/>
      </c>
      <c r="Q680" s="6" t="str">
        <f>IF(Table1[[#This Row],[coral.weights.ssp126.2050]]="","",Table1[[#This Row],[coral.weights.ssp126.2050]]*Table1[[#This Row],[corals.mn.ssp126.2050]])</f>
        <v/>
      </c>
      <c r="R680" s="5">
        <v>0.54041815143806227</v>
      </c>
      <c r="S680" s="5">
        <v>0.16711477601601879</v>
      </c>
      <c r="T680" s="6">
        <f>IF(Table1[[#This Row],[mangrove.mn.ssp126.2050]]="","",(Table1[[#This Row],[mangrove.sd.ssp126.2050]]/Table1[[#This Row],[mangrove.mn.ssp126.2050]])^-1)</f>
        <v>3.2338142941128107</v>
      </c>
      <c r="U680" s="6">
        <f>IF(Table1[[#This Row],[mangrove.weights.ssp126.2050]]="","",Table1[[#This Row],[mangrove.weights.ssp126.2050]]*Table1[[#This Row],[mangrove.mn.ssp126.2050]])</f>
        <v>1.7476119429184274</v>
      </c>
      <c r="V680" s="7">
        <f t="shared" si="60"/>
        <v>0.54041815143806227</v>
      </c>
      <c r="Y680" s="6" t="str">
        <f>IF(Table1[[#This Row],[seagrass.mn.ssp126.2100]]="", "", (Table1[[#This Row],[seagrass.sd.ssp126.2100]]/Table1[[#This Row],[seagrass.mn.ssp126.2100]])^-1)</f>
        <v/>
      </c>
      <c r="Z680" s="6" t="str">
        <f>IF(Table1[[#This Row],[seagrass.weights.ssp126.2100]]="","", Table1[[#This Row],[seagrass.weights.ssp126.2100]]*Table1[[#This Row],[seagrass.mn.ssp126.2100]])</f>
        <v/>
      </c>
      <c r="AC680" s="6" t="str">
        <f>IF(Table1[[#This Row],[corals.mn.ssp126.2100]]="","",(Table1[[#This Row],[corals.sd.ssp126.2100]]/Table1[[#This Row],[corals.mn.ssp126.2100]])^-1)</f>
        <v/>
      </c>
      <c r="AD680" s="6" t="str">
        <f>IF( Table1[[#This Row],[Coral.weights.ssp126.2100]]="","", Table1[[#This Row],[Coral.weights.ssp126.2100]]*Table1[[#This Row],[corals.mn.ssp126.2100]])</f>
        <v/>
      </c>
      <c r="AE680" s="5">
        <v>0.54257643242416254</v>
      </c>
      <c r="AF680" s="5">
        <v>0.16504318374106711</v>
      </c>
      <c r="AG680" s="8">
        <f>IF(Table1[[#This Row],[mangrove.mn.ssp126.2100]]="","",(Table1[[#This Row],[mangrove.sd.ssp126.2100]]/Table1[[#This Row],[mangrove.mn.ssp126.2100]])^-1)</f>
        <v>3.2874816161774949</v>
      </c>
      <c r="AH680" s="6">
        <f>IF(Table1[[#This Row],[mangrove.weights.ssp126.2100]]="","",Table1[[#This Row],[mangrove.weights.ssp126.2100]]*Table1[[#This Row],[mangrove.mn.ssp126.2100]])</f>
        <v>1.7837100469656053</v>
      </c>
      <c r="AI680" s="7">
        <f t="shared" si="61"/>
        <v>0.54257643242416254</v>
      </c>
      <c r="AL680" s="6" t="str">
        <f>IF(Table1[[#This Row],[seagrass.mn.ssp245.2050]]="","",(Table1[[#This Row],[seagrass.sd.ssp245.2050]]/Table1[[#This Row],[seagrass.mn.ssp245.2050]])^-1)</f>
        <v/>
      </c>
      <c r="AM680" s="6" t="str">
        <f>IF(Table1[[#This Row],[seagrass.weights.ssp245.2050]]="","",Table1[[#This Row],[seagrass.weights.ssp245.2050]]*Table1[[#This Row],[seagrass.mn.ssp245.2050]])</f>
        <v/>
      </c>
      <c r="AR680" s="5">
        <v>0.56838538122697158</v>
      </c>
      <c r="AS680" s="5">
        <v>0.15882974609912071</v>
      </c>
      <c r="AT680" s="8">
        <f>(Table1[[#This Row],[mangrove.sd.ssp245.2050]]/Table1[[#This Row],[mangrove.mn.ssp245.2050]])^-1</f>
        <v>3.5785826974265889</v>
      </c>
      <c r="AU680" s="8">
        <f>Table1[[#This Row],[mangrove.mn.ssp245.2050]]*Table1[[#This Row],[mangrove.weights.ssp245.2050]]</f>
        <v>2.0340140907290558</v>
      </c>
      <c r="AV680" s="7">
        <f t="shared" si="62"/>
        <v>0.56838538122697158</v>
      </c>
      <c r="AX680" s="5"/>
      <c r="AY680" s="6"/>
      <c r="AZ680" s="6"/>
      <c r="BB680" s="5"/>
      <c r="BC680" s="8"/>
      <c r="BD680" s="8"/>
      <c r="BE680" s="5">
        <v>0.57326860629902199</v>
      </c>
      <c r="BF680" s="5">
        <v>0.15906043106307691</v>
      </c>
      <c r="BG680" s="6">
        <f>(Table1[[#This Row],[mangrove.sd.ssp245.2100]]/Table1[[#This Row],[mangrove.mn.ssp245.2100]])^-1</f>
        <v>3.6040931265406098</v>
      </c>
      <c r="BH680" s="6">
        <f>Table1[[#This Row],[mangrove.weights.ssp245.2100]]*Table1[[#This Row],[mangrove.mn.ssp245.2100]]</f>
        <v>2.06611344362382</v>
      </c>
      <c r="BI680" s="7">
        <f t="shared" si="63"/>
        <v>0.57326860629902199</v>
      </c>
      <c r="BK680" s="5"/>
      <c r="BL680" s="6"/>
      <c r="BM680" s="6"/>
      <c r="BO680" s="5"/>
      <c r="BP680" s="6"/>
      <c r="BQ680" s="6"/>
      <c r="BR680" s="5">
        <v>0.57519957248304765</v>
      </c>
      <c r="BS680" s="5">
        <v>0.16038463063192629</v>
      </c>
      <c r="BT680" s="6">
        <f>(Table1[[#This Row],[mangrove.sd.ssp370.2050]]/Table1[[#This Row],[mangrove.mn.ssp370.2050]])^-1</f>
        <v>3.5863758903625764</v>
      </c>
      <c r="BU680" s="6">
        <f>Table1[[#This Row],[mangrove.weights.ssp370.2050]]*Table1[[#This Row],[mangrove.mn.ssp370.2050]]</f>
        <v>2.0628818789000634</v>
      </c>
      <c r="BV680" s="7">
        <f t="shared" si="64"/>
        <v>0.57519957248304765</v>
      </c>
      <c r="BX680" s="5"/>
      <c r="BY680" s="8"/>
      <c r="BZ680" s="8"/>
      <c r="CA680" s="5"/>
      <c r="CB680" s="5"/>
      <c r="CC680" s="8"/>
      <c r="CD680" s="8"/>
      <c r="CE680" s="5">
        <v>0.56734548314053623</v>
      </c>
      <c r="CF680" s="5">
        <v>0.15846809909523871</v>
      </c>
      <c r="CG680" s="12">
        <f>(Table1[[#This Row],[mangrove.sd.ssp370.2100]]/Table1[[#This Row],[mangrove.mn.ssp370.2100]])^-1</f>
        <v>3.5801873460952147</v>
      </c>
      <c r="CH680" s="17">
        <f>Table1[[#This Row],[mangrove.weights.ssp370.2100]]*Table1[[#This Row],[mangrove.mn.ssp370.2100]]</f>
        <v>2.0312031196040237</v>
      </c>
      <c r="CI680" s="9">
        <f t="shared" si="65"/>
        <v>0.56734548314053623</v>
      </c>
      <c r="CJ680" s="5"/>
      <c r="CL680" s="5"/>
      <c r="CM680" s="5"/>
      <c r="CP680" s="5"/>
      <c r="CT680" s="5"/>
    </row>
    <row r="681" spans="1:98" x14ac:dyDescent="0.25">
      <c r="A681" s="5" t="s">
        <v>724</v>
      </c>
      <c r="B681" s="5">
        <v>44.58934</v>
      </c>
      <c r="C681" s="5">
        <v>-16.071102</v>
      </c>
      <c r="E681" s="5">
        <v>0</v>
      </c>
      <c r="G681" s="5">
        <v>0</v>
      </c>
      <c r="H681" s="5">
        <v>2400000</v>
      </c>
      <c r="I681" s="5">
        <v>1</v>
      </c>
      <c r="L681" s="6" t="str">
        <f>IF(Table1[[#This Row],[seagrass.mn.ssp126.2050]]="","",(Table1[[#This Row],[seagrass.sd.ssp126.2050]]/Table1[[#This Row],[seagrass.mn.ssp126.2050]])^-1)</f>
        <v/>
      </c>
      <c r="M681" s="6" t="str">
        <f>IF(Table1[[#This Row],[seagrass.weights.ssp126.2050]]="","",Table1[[#This Row],[seagrass.weights.ssp126.2050]]*Table1[[#This Row],[seagrass.mn.ssp126.2050]])</f>
        <v/>
      </c>
      <c r="P681" s="6" t="str">
        <f>IF(Table1[[#This Row],[corals.mn.ssp126.2050]]="","",(Table1[[#This Row],[corals.sd.ssp126.2050]]/Table1[[#This Row],[corals.mn.ssp126.2050]])^-1)</f>
        <v/>
      </c>
      <c r="Q681" s="6" t="str">
        <f>IF(Table1[[#This Row],[coral.weights.ssp126.2050]]="","",Table1[[#This Row],[coral.weights.ssp126.2050]]*Table1[[#This Row],[corals.mn.ssp126.2050]])</f>
        <v/>
      </c>
      <c r="R681" s="5">
        <v>0.55850738380957121</v>
      </c>
      <c r="S681" s="5">
        <v>0.12894630309403651</v>
      </c>
      <c r="T681" s="6">
        <f>IF(Table1[[#This Row],[mangrove.mn.ssp126.2050]]="","",(Table1[[#This Row],[mangrove.sd.ssp126.2050]]/Table1[[#This Row],[mangrove.mn.ssp126.2050]])^-1)</f>
        <v>4.3313175361240814</v>
      </c>
      <c r="U681" s="6">
        <f>IF(Table1[[#This Row],[mangrove.weights.ssp126.2050]]="","",Table1[[#This Row],[mangrove.weights.ssp126.2050]]*Table1[[#This Row],[mangrove.mn.ssp126.2050]])</f>
        <v>2.4190728255491787</v>
      </c>
      <c r="V681" s="7">
        <f t="shared" si="60"/>
        <v>0.55850738380957121</v>
      </c>
      <c r="Y681" s="6" t="str">
        <f>IF(Table1[[#This Row],[seagrass.mn.ssp126.2100]]="", "", (Table1[[#This Row],[seagrass.sd.ssp126.2100]]/Table1[[#This Row],[seagrass.mn.ssp126.2100]])^-1)</f>
        <v/>
      </c>
      <c r="Z681" s="6" t="str">
        <f>IF(Table1[[#This Row],[seagrass.weights.ssp126.2100]]="","", Table1[[#This Row],[seagrass.weights.ssp126.2100]]*Table1[[#This Row],[seagrass.mn.ssp126.2100]])</f>
        <v/>
      </c>
      <c r="AC681" s="6" t="str">
        <f>IF(Table1[[#This Row],[corals.mn.ssp126.2100]]="","",(Table1[[#This Row],[corals.sd.ssp126.2100]]/Table1[[#This Row],[corals.mn.ssp126.2100]])^-1)</f>
        <v/>
      </c>
      <c r="AD681" s="6" t="str">
        <f>IF( Table1[[#This Row],[Coral.weights.ssp126.2100]]="","", Table1[[#This Row],[Coral.weights.ssp126.2100]]*Table1[[#This Row],[corals.mn.ssp126.2100]])</f>
        <v/>
      </c>
      <c r="AE681" s="5">
        <v>0.55233939551016853</v>
      </c>
      <c r="AF681" s="5">
        <v>0.13462292986135749</v>
      </c>
      <c r="AG681" s="8">
        <f>IF(Table1[[#This Row],[mangrove.mn.ssp126.2100]]="","",(Table1[[#This Row],[mangrove.sd.ssp126.2100]]/Table1[[#This Row],[mangrove.mn.ssp126.2100]])^-1)</f>
        <v>4.1028626852721128</v>
      </c>
      <c r="AH681" s="6">
        <f>IF(Table1[[#This Row],[mangrove.weights.ssp126.2100]]="","",Table1[[#This Row],[mangrove.weights.ssp126.2100]]*Table1[[#This Row],[mangrove.mn.ssp126.2100]])</f>
        <v>2.2661726954444257</v>
      </c>
      <c r="AI681" s="7">
        <f t="shared" si="61"/>
        <v>0.55233939551016853</v>
      </c>
      <c r="AL681" s="6" t="str">
        <f>IF(Table1[[#This Row],[seagrass.mn.ssp245.2050]]="","",(Table1[[#This Row],[seagrass.sd.ssp245.2050]]/Table1[[#This Row],[seagrass.mn.ssp245.2050]])^-1)</f>
        <v/>
      </c>
      <c r="AM681" s="6" t="str">
        <f>IF(Table1[[#This Row],[seagrass.weights.ssp245.2050]]="","",Table1[[#This Row],[seagrass.weights.ssp245.2050]]*Table1[[#This Row],[seagrass.mn.ssp245.2050]])</f>
        <v/>
      </c>
      <c r="AR681" s="5">
        <v>0.57384747955194626</v>
      </c>
      <c r="AS681" s="5">
        <v>0.1113446764623946</v>
      </c>
      <c r="AT681" s="8">
        <f>(Table1[[#This Row],[mangrove.sd.ssp245.2050]]/Table1[[#This Row],[mangrove.mn.ssp245.2050]])^-1</f>
        <v>5.1537935874801954</v>
      </c>
      <c r="AU681" s="8">
        <f>Table1[[#This Row],[mangrove.mn.ssp245.2050]]*Table1[[#This Row],[mangrove.weights.ssp245.2050]]</f>
        <v>2.957491460306493</v>
      </c>
      <c r="AV681" s="7">
        <f t="shared" si="62"/>
        <v>0.57384747955194626</v>
      </c>
      <c r="AX681" s="5"/>
      <c r="AY681" s="6"/>
      <c r="AZ681" s="6"/>
      <c r="BB681" s="5"/>
      <c r="BC681" s="8"/>
      <c r="BD681" s="8"/>
      <c r="BE681" s="5">
        <v>0.57681881588979034</v>
      </c>
      <c r="BF681" s="5">
        <v>0.109086522591562</v>
      </c>
      <c r="BG681" s="6">
        <f>(Table1[[#This Row],[mangrove.sd.ssp245.2100]]/Table1[[#This Row],[mangrove.mn.ssp245.2100]])^-1</f>
        <v>5.2877184292462553</v>
      </c>
      <c r="BH681" s="6">
        <f>Table1[[#This Row],[mangrove.weights.ssp245.2100]]*Table1[[#This Row],[mangrove.mn.ssp245.2100]]</f>
        <v>3.0500554831164473</v>
      </c>
      <c r="BI681" s="7">
        <f t="shared" si="63"/>
        <v>0.57681881588979034</v>
      </c>
      <c r="BK681" s="5"/>
      <c r="BL681" s="6"/>
      <c r="BM681" s="6"/>
      <c r="BO681" s="5"/>
      <c r="BP681" s="6"/>
      <c r="BQ681" s="6"/>
      <c r="BR681" s="5">
        <v>0.57746193706794724</v>
      </c>
      <c r="BS681" s="5">
        <v>0.11404478095536059</v>
      </c>
      <c r="BT681" s="6">
        <f>(Table1[[#This Row],[mangrove.sd.ssp370.2050]]/Table1[[#This Row],[mangrove.mn.ssp370.2050]])^-1</f>
        <v>5.0634665806756853</v>
      </c>
      <c r="BU681" s="6">
        <f>Table1[[#This Row],[mangrove.weights.ssp370.2050]]*Table1[[#This Row],[mangrove.mn.ssp370.2050]]</f>
        <v>2.9239592199557967</v>
      </c>
      <c r="BV681" s="7">
        <f t="shared" si="64"/>
        <v>0.57746193706794724</v>
      </c>
      <c r="BX681" s="5"/>
      <c r="BY681" s="8"/>
      <c r="BZ681" s="8"/>
      <c r="CA681" s="5"/>
      <c r="CB681" s="5"/>
      <c r="CC681" s="8"/>
      <c r="CD681" s="8"/>
      <c r="CE681" s="5">
        <v>0.57215382253287606</v>
      </c>
      <c r="CF681" s="5">
        <v>0.1102566463820203</v>
      </c>
      <c r="CG681" s="12">
        <f>(Table1[[#This Row],[mangrove.sd.ssp370.2100]]/Table1[[#This Row],[mangrove.mn.ssp370.2100]])^-1</f>
        <v>5.1892909979364106</v>
      </c>
      <c r="CH681" s="17">
        <f>Table1[[#This Row],[mangrove.weights.ssp370.2100]]*Table1[[#This Row],[mangrove.mn.ssp370.2100]]</f>
        <v>2.9690726807047603</v>
      </c>
      <c r="CI681" s="9">
        <f t="shared" si="65"/>
        <v>0.57215382253287606</v>
      </c>
      <c r="CJ681" s="5"/>
      <c r="CL681" s="5"/>
      <c r="CM681" s="5"/>
      <c r="CP681" s="5"/>
      <c r="CT681" s="5"/>
    </row>
    <row r="682" spans="1:98" x14ac:dyDescent="0.25">
      <c r="A682" s="5" t="s">
        <v>725</v>
      </c>
      <c r="B682" s="5">
        <v>44.83934</v>
      </c>
      <c r="C682" s="5">
        <v>-16.071102</v>
      </c>
      <c r="E682" s="5">
        <v>0</v>
      </c>
      <c r="G682" s="5">
        <v>0</v>
      </c>
      <c r="H682" s="5">
        <v>5810000</v>
      </c>
      <c r="I682" s="5">
        <v>1</v>
      </c>
      <c r="L682" s="6" t="str">
        <f>IF(Table1[[#This Row],[seagrass.mn.ssp126.2050]]="","",(Table1[[#This Row],[seagrass.sd.ssp126.2050]]/Table1[[#This Row],[seagrass.mn.ssp126.2050]])^-1)</f>
        <v/>
      </c>
      <c r="M682" s="6" t="str">
        <f>IF(Table1[[#This Row],[seagrass.weights.ssp126.2050]]="","",Table1[[#This Row],[seagrass.weights.ssp126.2050]]*Table1[[#This Row],[seagrass.mn.ssp126.2050]])</f>
        <v/>
      </c>
      <c r="P682" s="6" t="str">
        <f>IF(Table1[[#This Row],[corals.mn.ssp126.2050]]="","",(Table1[[#This Row],[corals.sd.ssp126.2050]]/Table1[[#This Row],[corals.mn.ssp126.2050]])^-1)</f>
        <v/>
      </c>
      <c r="Q682" s="6" t="str">
        <f>IF(Table1[[#This Row],[coral.weights.ssp126.2050]]="","",Table1[[#This Row],[coral.weights.ssp126.2050]]*Table1[[#This Row],[corals.mn.ssp126.2050]])</f>
        <v/>
      </c>
      <c r="R682" s="5">
        <v>0.58529568042965718</v>
      </c>
      <c r="S682" s="5">
        <v>8.5146421738011707E-2</v>
      </c>
      <c r="T682" s="6">
        <f>IF(Table1[[#This Row],[mangrove.mn.ssp126.2050]]="","",(Table1[[#This Row],[mangrove.sd.ssp126.2050]]/Table1[[#This Row],[mangrove.mn.ssp126.2050]])^-1)</f>
        <v>6.8739903390251937</v>
      </c>
      <c r="U682" s="6">
        <f>IF(Table1[[#This Row],[mangrove.weights.ssp126.2050]]="","",Table1[[#This Row],[mangrove.weights.ssp126.2050]]*Table1[[#This Row],[mangrove.mn.ssp126.2050]])</f>
        <v>4.0233168527466407</v>
      </c>
      <c r="V682" s="7">
        <f t="shared" si="60"/>
        <v>0.58529568042965718</v>
      </c>
      <c r="Y682" s="6" t="str">
        <f>IF(Table1[[#This Row],[seagrass.mn.ssp126.2100]]="", "", (Table1[[#This Row],[seagrass.sd.ssp126.2100]]/Table1[[#This Row],[seagrass.mn.ssp126.2100]])^-1)</f>
        <v/>
      </c>
      <c r="Z682" s="6" t="str">
        <f>IF(Table1[[#This Row],[seagrass.weights.ssp126.2100]]="","", Table1[[#This Row],[seagrass.weights.ssp126.2100]]*Table1[[#This Row],[seagrass.mn.ssp126.2100]])</f>
        <v/>
      </c>
      <c r="AC682" s="6" t="str">
        <f>IF(Table1[[#This Row],[corals.mn.ssp126.2100]]="","",(Table1[[#This Row],[corals.sd.ssp126.2100]]/Table1[[#This Row],[corals.mn.ssp126.2100]])^-1)</f>
        <v/>
      </c>
      <c r="AD682" s="6" t="str">
        <f>IF( Table1[[#This Row],[Coral.weights.ssp126.2100]]="","", Table1[[#This Row],[Coral.weights.ssp126.2100]]*Table1[[#This Row],[corals.mn.ssp126.2100]])</f>
        <v/>
      </c>
      <c r="AE682" s="5">
        <v>0.55953656620301928</v>
      </c>
      <c r="AF682" s="5">
        <v>0.1243235830029112</v>
      </c>
      <c r="AG682" s="8">
        <f>IF(Table1[[#This Row],[mangrove.mn.ssp126.2100]]="","",(Table1[[#This Row],[mangrove.sd.ssp126.2100]]/Table1[[#This Row],[mangrove.mn.ssp126.2100]])^-1)</f>
        <v>4.500647042885797</v>
      </c>
      <c r="AH682" s="6">
        <f>IF(Table1[[#This Row],[mangrove.weights.ssp126.2100]]="","",Table1[[#This Row],[mangrove.weights.ssp126.2100]]*Table1[[#This Row],[mangrove.mn.ssp126.2100]])</f>
        <v>2.5182765920680916</v>
      </c>
      <c r="AI682" s="7">
        <f t="shared" si="61"/>
        <v>0.55953656620301928</v>
      </c>
      <c r="AL682" s="6" t="str">
        <f>IF(Table1[[#This Row],[seagrass.mn.ssp245.2050]]="","",(Table1[[#This Row],[seagrass.sd.ssp245.2050]]/Table1[[#This Row],[seagrass.mn.ssp245.2050]])^-1)</f>
        <v/>
      </c>
      <c r="AM682" s="6" t="str">
        <f>IF(Table1[[#This Row],[seagrass.weights.ssp245.2050]]="","",Table1[[#This Row],[seagrass.weights.ssp245.2050]]*Table1[[#This Row],[seagrass.mn.ssp245.2050]])</f>
        <v/>
      </c>
      <c r="AR682" s="5">
        <v>0.57789020696827453</v>
      </c>
      <c r="AS682" s="5">
        <v>9.4159989304115441E-2</v>
      </c>
      <c r="AT682" s="8">
        <f>(Table1[[#This Row],[mangrove.sd.ssp245.2050]]/Table1[[#This Row],[mangrove.mn.ssp245.2050]])^-1</f>
        <v>6.1373223514482369</v>
      </c>
      <c r="AU682" s="8">
        <f>Table1[[#This Row],[mangrove.mn.ssp245.2050]]*Table1[[#This Row],[mangrove.weights.ssp245.2050]]</f>
        <v>3.5466984839094389</v>
      </c>
      <c r="AV682" s="7">
        <f t="shared" si="62"/>
        <v>0.57789020696827453</v>
      </c>
      <c r="AX682" s="5"/>
      <c r="AY682" s="6"/>
      <c r="AZ682" s="6"/>
      <c r="BB682" s="5"/>
      <c r="BC682" s="8"/>
      <c r="BD682" s="8"/>
      <c r="BE682" s="5">
        <v>0.57789180906952653</v>
      </c>
      <c r="BF682" s="5">
        <v>9.3837264497862838E-2</v>
      </c>
      <c r="BG682" s="6">
        <f>(Table1[[#This Row],[mangrove.sd.ssp245.2100]]/Table1[[#This Row],[mangrove.mn.ssp245.2100]])^-1</f>
        <v>6.1584468831429779</v>
      </c>
      <c r="BH682" s="6">
        <f>Table1[[#This Row],[mangrove.weights.ssp245.2100]]*Table1[[#This Row],[mangrove.mn.ssp245.2100]]</f>
        <v>3.5589160103580824</v>
      </c>
      <c r="BI682" s="7">
        <f t="shared" si="63"/>
        <v>0.57789180906952653</v>
      </c>
      <c r="BK682" s="5"/>
      <c r="BL682" s="6"/>
      <c r="BM682" s="6"/>
      <c r="BO682" s="5"/>
      <c r="BP682" s="6"/>
      <c r="BQ682" s="6"/>
      <c r="BR682" s="5">
        <v>0.58124161918813555</v>
      </c>
      <c r="BS682" s="5">
        <v>9.2749608493039926E-2</v>
      </c>
      <c r="BT682" s="6">
        <f>(Table1[[#This Row],[mangrove.sd.ssp370.2050]]/Table1[[#This Row],[mangrove.mn.ssp370.2050]])^-1</f>
        <v>6.2667824547394479</v>
      </c>
      <c r="BU682" s="6">
        <f>Table1[[#This Row],[mangrove.weights.ssp370.2050]]*Table1[[#This Row],[mangrove.mn.ssp370.2050]]</f>
        <v>3.6425147810925553</v>
      </c>
      <c r="BV682" s="7">
        <f t="shared" si="64"/>
        <v>0.58124161918813555</v>
      </c>
      <c r="BX682" s="5"/>
      <c r="BY682" s="8"/>
      <c r="BZ682" s="8"/>
      <c r="CA682" s="5"/>
      <c r="CB682" s="5"/>
      <c r="CC682" s="8"/>
      <c r="CD682" s="8"/>
      <c r="CE682" s="5">
        <v>0.57399316489787477</v>
      </c>
      <c r="CF682" s="5">
        <v>9.6242095165990096E-2</v>
      </c>
      <c r="CG682" s="12">
        <f>(Table1[[#This Row],[mangrove.sd.ssp370.2100]]/Table1[[#This Row],[mangrove.mn.ssp370.2100]])^-1</f>
        <v>5.9640551663791266</v>
      </c>
      <c r="CH682" s="17">
        <f>Table1[[#This Row],[mangrove.weights.ssp370.2100]]*Table1[[#This Row],[mangrove.mn.ssp370.2100]]</f>
        <v>3.4233269005754758</v>
      </c>
      <c r="CI682" s="9">
        <f t="shared" si="65"/>
        <v>0.57399316489787477</v>
      </c>
      <c r="CJ682" s="5"/>
      <c r="CL682" s="5"/>
      <c r="CM682" s="5"/>
      <c r="CP682" s="5"/>
      <c r="CT682" s="5"/>
    </row>
    <row r="683" spans="1:98" x14ac:dyDescent="0.25">
      <c r="A683" s="5" t="s">
        <v>726</v>
      </c>
      <c r="B683" s="5">
        <v>45.08934</v>
      </c>
      <c r="C683" s="5">
        <v>-16.071102</v>
      </c>
      <c r="E683" s="5">
        <v>0</v>
      </c>
      <c r="G683" s="5">
        <v>0</v>
      </c>
      <c r="H683" s="5">
        <v>18080000</v>
      </c>
      <c r="I683" s="5">
        <v>1</v>
      </c>
      <c r="L683" s="6" t="str">
        <f>IF(Table1[[#This Row],[seagrass.mn.ssp126.2050]]="","",(Table1[[#This Row],[seagrass.sd.ssp126.2050]]/Table1[[#This Row],[seagrass.mn.ssp126.2050]])^-1)</f>
        <v/>
      </c>
      <c r="M683" s="6" t="str">
        <f>IF(Table1[[#This Row],[seagrass.weights.ssp126.2050]]="","",Table1[[#This Row],[seagrass.weights.ssp126.2050]]*Table1[[#This Row],[seagrass.mn.ssp126.2050]])</f>
        <v/>
      </c>
      <c r="P683" s="6" t="str">
        <f>IF(Table1[[#This Row],[corals.mn.ssp126.2050]]="","",(Table1[[#This Row],[corals.sd.ssp126.2050]]/Table1[[#This Row],[corals.mn.ssp126.2050]])^-1)</f>
        <v/>
      </c>
      <c r="Q683" s="6" t="str">
        <f>IF(Table1[[#This Row],[coral.weights.ssp126.2050]]="","",Table1[[#This Row],[coral.weights.ssp126.2050]]*Table1[[#This Row],[corals.mn.ssp126.2050]])</f>
        <v/>
      </c>
      <c r="R683" s="5">
        <v>0.61266909196226216</v>
      </c>
      <c r="S683" s="5">
        <v>3.4664111093205788E-2</v>
      </c>
      <c r="T683" s="6">
        <f>IF(Table1[[#This Row],[mangrove.mn.ssp126.2050]]="","",(Table1[[#This Row],[mangrove.sd.ssp126.2050]]/Table1[[#This Row],[mangrove.mn.ssp126.2050]])^-1)</f>
        <v>17.674449816840855</v>
      </c>
      <c r="U683" s="6">
        <f>IF(Table1[[#This Row],[mangrove.weights.ssp126.2050]]="","",Table1[[#This Row],[mangrove.weights.ssp126.2050]]*Table1[[#This Row],[mangrove.mn.ssp126.2050]])</f>
        <v>10.828589120216458</v>
      </c>
      <c r="V683" s="7">
        <f t="shared" si="60"/>
        <v>0.61266909196226216</v>
      </c>
      <c r="Y683" s="6" t="str">
        <f>IF(Table1[[#This Row],[seagrass.mn.ssp126.2100]]="", "", (Table1[[#This Row],[seagrass.sd.ssp126.2100]]/Table1[[#This Row],[seagrass.mn.ssp126.2100]])^-1)</f>
        <v/>
      </c>
      <c r="Z683" s="6" t="str">
        <f>IF(Table1[[#This Row],[seagrass.weights.ssp126.2100]]="","", Table1[[#This Row],[seagrass.weights.ssp126.2100]]*Table1[[#This Row],[seagrass.mn.ssp126.2100]])</f>
        <v/>
      </c>
      <c r="AC683" s="6" t="str">
        <f>IF(Table1[[#This Row],[corals.mn.ssp126.2100]]="","",(Table1[[#This Row],[corals.sd.ssp126.2100]]/Table1[[#This Row],[corals.mn.ssp126.2100]])^-1)</f>
        <v/>
      </c>
      <c r="AD683" s="6" t="str">
        <f>IF( Table1[[#This Row],[Coral.weights.ssp126.2100]]="","", Table1[[#This Row],[Coral.weights.ssp126.2100]]*Table1[[#This Row],[corals.mn.ssp126.2100]])</f>
        <v/>
      </c>
      <c r="AE683" s="5">
        <v>0.56138111239780641</v>
      </c>
      <c r="AF683" s="5">
        <v>0.14464716848433551</v>
      </c>
      <c r="AG683" s="8">
        <f>IF(Table1[[#This Row],[mangrove.mn.ssp126.2100]]="","",(Table1[[#This Row],[mangrove.sd.ssp126.2100]]/Table1[[#This Row],[mangrove.mn.ssp126.2100]])^-1)</f>
        <v>3.8810376883291768</v>
      </c>
      <c r="AH683" s="6">
        <f>IF(Table1[[#This Row],[mangrove.weights.ssp126.2100]]="","",Table1[[#This Row],[mangrove.weights.ssp126.2100]]*Table1[[#This Row],[mangrove.mn.ssp126.2100]])</f>
        <v>2.1787412547320444</v>
      </c>
      <c r="AI683" s="7">
        <f t="shared" si="61"/>
        <v>0.56138111239780641</v>
      </c>
      <c r="AL683" s="6" t="str">
        <f>IF(Table1[[#This Row],[seagrass.mn.ssp245.2050]]="","",(Table1[[#This Row],[seagrass.sd.ssp245.2050]]/Table1[[#This Row],[seagrass.mn.ssp245.2050]])^-1)</f>
        <v/>
      </c>
      <c r="AM683" s="6" t="str">
        <f>IF(Table1[[#This Row],[seagrass.weights.ssp245.2050]]="","",Table1[[#This Row],[seagrass.weights.ssp245.2050]]*Table1[[#This Row],[seagrass.mn.ssp245.2050]])</f>
        <v/>
      </c>
      <c r="AR683" s="5">
        <v>0.56623154915753826</v>
      </c>
      <c r="AS683" s="5">
        <v>0.1085285108055683</v>
      </c>
      <c r="AT683" s="8">
        <f>(Table1[[#This Row],[mangrove.sd.ssp245.2050]]/Table1[[#This Row],[mangrove.mn.ssp245.2050]])^-1</f>
        <v>5.2173529789969848</v>
      </c>
      <c r="AU683" s="8">
        <f>Table1[[#This Row],[mangrove.mn.ssp245.2050]]*Table1[[#This Row],[mangrove.weights.ssp245.2050]]</f>
        <v>2.9542298597991601</v>
      </c>
      <c r="AV683" s="7">
        <f t="shared" si="62"/>
        <v>0.56623154915753826</v>
      </c>
      <c r="AX683" s="5"/>
      <c r="AY683" s="6"/>
      <c r="AZ683" s="6"/>
      <c r="BB683" s="5"/>
      <c r="BC683" s="8"/>
      <c r="BD683" s="8"/>
      <c r="BE683" s="5">
        <v>0.57871331150056027</v>
      </c>
      <c r="BF683" s="5">
        <v>0.115134893728434</v>
      </c>
      <c r="BG683" s="6">
        <f>(Table1[[#This Row],[mangrove.sd.ssp245.2100]]/Table1[[#This Row],[mangrove.mn.ssp245.2100]])^-1</f>
        <v>5.0263937609180225</v>
      </c>
      <c r="BH683" s="6">
        <f>Table1[[#This Row],[mangrove.weights.ssp245.2100]]*Table1[[#This Row],[mangrove.mn.ssp245.2100]]</f>
        <v>2.9088409782866242</v>
      </c>
      <c r="BI683" s="7">
        <f t="shared" si="63"/>
        <v>0.57871331150056027</v>
      </c>
      <c r="BK683" s="5"/>
      <c r="BL683" s="6"/>
      <c r="BM683" s="6"/>
      <c r="BO683" s="5"/>
      <c r="BP683" s="6"/>
      <c r="BQ683" s="6"/>
      <c r="BR683" s="5">
        <v>0.5792856714303124</v>
      </c>
      <c r="BS683" s="5">
        <v>9.1951290410247355E-2</v>
      </c>
      <c r="BT683" s="6">
        <f>(Table1[[#This Row],[mangrove.sd.ssp370.2050]]/Table1[[#This Row],[mangrove.mn.ssp370.2050]])^-1</f>
        <v>6.2999188901622514</v>
      </c>
      <c r="BU683" s="6">
        <f>Table1[[#This Row],[mangrove.weights.ssp370.2050]]*Table1[[#This Row],[mangrove.mn.ssp370.2050]]</f>
        <v>3.6494527442441482</v>
      </c>
      <c r="BV683" s="7">
        <f t="shared" si="64"/>
        <v>0.5792856714303124</v>
      </c>
      <c r="BX683" s="5"/>
      <c r="BY683" s="8"/>
      <c r="BZ683" s="8"/>
      <c r="CA683" s="5"/>
      <c r="CB683" s="5"/>
      <c r="CC683" s="8"/>
      <c r="CD683" s="8"/>
      <c r="CE683" s="5">
        <v>0.578078077339788</v>
      </c>
      <c r="CF683" s="5">
        <v>0.11882914416427109</v>
      </c>
      <c r="CG683" s="12">
        <f>(Table1[[#This Row],[mangrove.sd.ssp370.2100]]/Table1[[#This Row],[mangrove.mn.ssp370.2100]])^-1</f>
        <v>4.8647836471888137</v>
      </c>
      <c r="CH683" s="17">
        <f>Table1[[#This Row],[mangrove.weights.ssp370.2100]]*Table1[[#This Row],[mangrove.mn.ssp370.2100]]</f>
        <v>2.8122247774409508</v>
      </c>
      <c r="CI683" s="9">
        <f t="shared" si="65"/>
        <v>0.578078077339788</v>
      </c>
      <c r="CJ683" s="5"/>
      <c r="CL683" s="5"/>
      <c r="CM683" s="5"/>
      <c r="CP683" s="5"/>
      <c r="CT683" s="5"/>
    </row>
    <row r="684" spans="1:98" x14ac:dyDescent="0.25">
      <c r="A684" s="5" t="s">
        <v>727</v>
      </c>
      <c r="B684" s="5">
        <v>45.33934</v>
      </c>
      <c r="C684" s="5">
        <v>-16.071102</v>
      </c>
      <c r="E684" s="5">
        <v>0</v>
      </c>
      <c r="G684" s="5">
        <v>0</v>
      </c>
      <c r="H684" s="5">
        <v>47130000</v>
      </c>
      <c r="I684" s="5">
        <v>1</v>
      </c>
      <c r="L684" s="6" t="str">
        <f>IF(Table1[[#This Row],[seagrass.mn.ssp126.2050]]="","",(Table1[[#This Row],[seagrass.sd.ssp126.2050]]/Table1[[#This Row],[seagrass.mn.ssp126.2050]])^-1)</f>
        <v/>
      </c>
      <c r="M684" s="6" t="str">
        <f>IF(Table1[[#This Row],[seagrass.weights.ssp126.2050]]="","",Table1[[#This Row],[seagrass.weights.ssp126.2050]]*Table1[[#This Row],[seagrass.mn.ssp126.2050]])</f>
        <v/>
      </c>
      <c r="P684" s="6" t="str">
        <f>IF(Table1[[#This Row],[corals.mn.ssp126.2050]]="","",(Table1[[#This Row],[corals.sd.ssp126.2050]]/Table1[[#This Row],[corals.mn.ssp126.2050]])^-1)</f>
        <v/>
      </c>
      <c r="Q684" s="6" t="str">
        <f>IF(Table1[[#This Row],[coral.weights.ssp126.2050]]="","",Table1[[#This Row],[coral.weights.ssp126.2050]]*Table1[[#This Row],[corals.mn.ssp126.2050]])</f>
        <v/>
      </c>
      <c r="R684" s="5">
        <v>0.39249283328118911</v>
      </c>
      <c r="S684" s="5">
        <v>0.26201847086236651</v>
      </c>
      <c r="T684" s="6">
        <f>IF(Table1[[#This Row],[mangrove.mn.ssp126.2050]]="","",(Table1[[#This Row],[mangrove.sd.ssp126.2050]]/Table1[[#This Row],[mangrove.mn.ssp126.2050]])^-1)</f>
        <v>1.4979586438673571</v>
      </c>
      <c r="U684" s="6">
        <f>IF(Table1[[#This Row],[mangrove.weights.ssp126.2050]]="","",Table1[[#This Row],[mangrove.weights.ssp126.2050]]*Table1[[#This Row],[mangrove.mn.ssp126.2050]])</f>
        <v>0.58793803226954677</v>
      </c>
      <c r="V684" s="7">
        <f t="shared" si="60"/>
        <v>0.39249283328118917</v>
      </c>
      <c r="Y684" s="6" t="str">
        <f>IF(Table1[[#This Row],[seagrass.mn.ssp126.2100]]="", "", (Table1[[#This Row],[seagrass.sd.ssp126.2100]]/Table1[[#This Row],[seagrass.mn.ssp126.2100]])^-1)</f>
        <v/>
      </c>
      <c r="Z684" s="6" t="str">
        <f>IF(Table1[[#This Row],[seagrass.weights.ssp126.2100]]="","", Table1[[#This Row],[seagrass.weights.ssp126.2100]]*Table1[[#This Row],[seagrass.mn.ssp126.2100]])</f>
        <v/>
      </c>
      <c r="AC684" s="6" t="str">
        <f>IF(Table1[[#This Row],[corals.mn.ssp126.2100]]="","",(Table1[[#This Row],[corals.sd.ssp126.2100]]/Table1[[#This Row],[corals.mn.ssp126.2100]])^-1)</f>
        <v/>
      </c>
      <c r="AD684" s="6" t="str">
        <f>IF( Table1[[#This Row],[Coral.weights.ssp126.2100]]="","", Table1[[#This Row],[Coral.weights.ssp126.2100]]*Table1[[#This Row],[corals.mn.ssp126.2100]])</f>
        <v/>
      </c>
      <c r="AE684" s="5">
        <v>0.37038083066060301</v>
      </c>
      <c r="AF684" s="5">
        <v>0.27639504414041821</v>
      </c>
      <c r="AG684" s="8">
        <f>IF(Table1[[#This Row],[mangrove.mn.ssp126.2100]]="","",(Table1[[#This Row],[mangrove.sd.ssp126.2100]]/Table1[[#This Row],[mangrove.mn.ssp126.2100]])^-1)</f>
        <v>1.3400415040453357</v>
      </c>
      <c r="AH684" s="6">
        <f>IF(Table1[[#This Row],[mangrove.weights.ssp126.2100]]="","",Table1[[#This Row],[mangrove.weights.ssp126.2100]]*Table1[[#This Row],[mangrove.mn.ssp126.2100]])</f>
        <v>0.49632568538799526</v>
      </c>
      <c r="AI684" s="7">
        <f t="shared" si="61"/>
        <v>0.37038083066060301</v>
      </c>
      <c r="AL684" s="6" t="str">
        <f>IF(Table1[[#This Row],[seagrass.mn.ssp245.2050]]="","",(Table1[[#This Row],[seagrass.sd.ssp245.2050]]/Table1[[#This Row],[seagrass.mn.ssp245.2050]])^-1)</f>
        <v/>
      </c>
      <c r="AM684" s="6" t="str">
        <f>IF(Table1[[#This Row],[seagrass.weights.ssp245.2050]]="","",Table1[[#This Row],[seagrass.weights.ssp245.2050]]*Table1[[#This Row],[seagrass.mn.ssp245.2050]])</f>
        <v/>
      </c>
      <c r="AR684" s="5">
        <v>0.38631502650215849</v>
      </c>
      <c r="AS684" s="5">
        <v>0.259472209878789</v>
      </c>
      <c r="AT684" s="8">
        <f>(Table1[[#This Row],[mangrove.sd.ssp245.2050]]/Table1[[#This Row],[mangrove.mn.ssp245.2050]])^-1</f>
        <v>1.4888493325841077</v>
      </c>
      <c r="AU684" s="8">
        <f>Table1[[#This Row],[mangrove.mn.ssp245.2050]]*Table1[[#This Row],[mangrove.weights.ssp245.2050]]</f>
        <v>0.57516486937495048</v>
      </c>
      <c r="AV684" s="7">
        <f t="shared" si="62"/>
        <v>0.38631502650215843</v>
      </c>
      <c r="AX684" s="5"/>
      <c r="AY684" s="6"/>
      <c r="AZ684" s="6"/>
      <c r="BB684" s="5"/>
      <c r="BC684" s="8"/>
      <c r="BD684" s="8"/>
      <c r="BE684" s="5">
        <v>0.40956578406497818</v>
      </c>
      <c r="BF684" s="5">
        <v>0.2388045528201532</v>
      </c>
      <c r="BG684" s="6">
        <f>(Table1[[#This Row],[mangrove.sd.ssp245.2100]]/Table1[[#This Row],[mangrove.mn.ssp245.2100]])^-1</f>
        <v>1.7150668998066694</v>
      </c>
      <c r="BH684" s="6">
        <f>Table1[[#This Row],[mangrove.weights.ssp245.2100]]*Table1[[#This Row],[mangrove.mn.ssp245.2100]]</f>
        <v>0.70243271954320996</v>
      </c>
      <c r="BI684" s="7">
        <f t="shared" si="63"/>
        <v>0.40956578406497818</v>
      </c>
      <c r="BK684" s="5"/>
      <c r="BL684" s="6"/>
      <c r="BM684" s="6"/>
      <c r="BO684" s="5"/>
      <c r="BP684" s="6"/>
      <c r="BQ684" s="6"/>
      <c r="BR684" s="5">
        <v>0.37642214736998758</v>
      </c>
      <c r="BS684" s="5">
        <v>0.27423487717255679</v>
      </c>
      <c r="BT684" s="6">
        <f>(Table1[[#This Row],[mangrove.sd.ssp370.2050]]/Table1[[#This Row],[mangrove.mn.ssp370.2050]])^-1</f>
        <v>1.3726268199399432</v>
      </c>
      <c r="BU684" s="6">
        <f>Table1[[#This Row],[mangrove.weights.ssp370.2050]]*Table1[[#This Row],[mangrove.mn.ssp370.2050]]</f>
        <v>0.51668713509943065</v>
      </c>
      <c r="BV684" s="7">
        <f t="shared" si="64"/>
        <v>0.37642214736998753</v>
      </c>
      <c r="BX684" s="5"/>
      <c r="BY684" s="8"/>
      <c r="BZ684" s="8"/>
      <c r="CA684" s="5"/>
      <c r="CB684" s="5"/>
      <c r="CC684" s="8"/>
      <c r="CD684" s="8"/>
      <c r="CE684" s="5">
        <v>0.38055461689226688</v>
      </c>
      <c r="CF684" s="5">
        <v>0.27813987446039468</v>
      </c>
      <c r="CG684" s="12">
        <f>(Table1[[#This Row],[mangrove.sd.ssp370.2100]]/Table1[[#This Row],[mangrove.mn.ssp370.2100]])^-1</f>
        <v>1.3682130892974693</v>
      </c>
      <c r="CH684" s="17">
        <f>Table1[[#This Row],[mangrove.weights.ssp370.2100]]*Table1[[#This Row],[mangrove.mn.ssp370.2100]]</f>
        <v>0.52067980802458336</v>
      </c>
      <c r="CI684" s="9">
        <f t="shared" si="65"/>
        <v>0.38055461689226688</v>
      </c>
      <c r="CJ684" s="5"/>
      <c r="CL684" s="5"/>
      <c r="CM684" s="5"/>
      <c r="CP684" s="5"/>
      <c r="CT684" s="5"/>
    </row>
    <row r="685" spans="1:98" x14ac:dyDescent="0.25">
      <c r="A685" s="5" t="s">
        <v>728</v>
      </c>
      <c r="B685" s="5">
        <v>45.58934</v>
      </c>
      <c r="C685" s="5">
        <v>-16.071102</v>
      </c>
      <c r="E685" s="5">
        <v>0</v>
      </c>
      <c r="G685" s="5">
        <v>0</v>
      </c>
      <c r="H685" s="5">
        <v>61300000</v>
      </c>
      <c r="I685" s="5">
        <v>1</v>
      </c>
      <c r="L685" s="6" t="str">
        <f>IF(Table1[[#This Row],[seagrass.mn.ssp126.2050]]="","",(Table1[[#This Row],[seagrass.sd.ssp126.2050]]/Table1[[#This Row],[seagrass.mn.ssp126.2050]])^-1)</f>
        <v/>
      </c>
      <c r="M685" s="6" t="str">
        <f>IF(Table1[[#This Row],[seagrass.weights.ssp126.2050]]="","",Table1[[#This Row],[seagrass.weights.ssp126.2050]]*Table1[[#This Row],[seagrass.mn.ssp126.2050]])</f>
        <v/>
      </c>
      <c r="P685" s="6" t="str">
        <f>IF(Table1[[#This Row],[corals.mn.ssp126.2050]]="","",(Table1[[#This Row],[corals.sd.ssp126.2050]]/Table1[[#This Row],[corals.mn.ssp126.2050]])^-1)</f>
        <v/>
      </c>
      <c r="Q685" s="6" t="str">
        <f>IF(Table1[[#This Row],[coral.weights.ssp126.2050]]="","",Table1[[#This Row],[coral.weights.ssp126.2050]]*Table1[[#This Row],[corals.mn.ssp126.2050]])</f>
        <v/>
      </c>
      <c r="R685" s="5">
        <v>0.35651424379532959</v>
      </c>
      <c r="S685" s="5">
        <v>0.30717149592949461</v>
      </c>
      <c r="T685" s="6">
        <f>IF(Table1[[#This Row],[mangrove.mn.ssp126.2050]]="","",(Table1[[#This Row],[mangrove.sd.ssp126.2050]]/Table1[[#This Row],[mangrove.mn.ssp126.2050]])^-1)</f>
        <v>1.1606358289089449</v>
      </c>
      <c r="U685" s="6">
        <f>IF(Table1[[#This Row],[mangrove.weights.ssp126.2050]]="","",Table1[[#This Row],[mangrove.weights.ssp126.2050]]*Table1[[#This Row],[mangrove.mn.ssp126.2050]])</f>
        <v>0.41378320486523801</v>
      </c>
      <c r="V685" s="7">
        <f t="shared" si="60"/>
        <v>0.35651424379532959</v>
      </c>
      <c r="Y685" s="6" t="str">
        <f>IF(Table1[[#This Row],[seagrass.mn.ssp126.2100]]="", "", (Table1[[#This Row],[seagrass.sd.ssp126.2100]]/Table1[[#This Row],[seagrass.mn.ssp126.2100]])^-1)</f>
        <v/>
      </c>
      <c r="Z685" s="6" t="str">
        <f>IF(Table1[[#This Row],[seagrass.weights.ssp126.2100]]="","", Table1[[#This Row],[seagrass.weights.ssp126.2100]]*Table1[[#This Row],[seagrass.mn.ssp126.2100]])</f>
        <v/>
      </c>
      <c r="AC685" s="6" t="str">
        <f>IF(Table1[[#This Row],[corals.mn.ssp126.2100]]="","",(Table1[[#This Row],[corals.sd.ssp126.2100]]/Table1[[#This Row],[corals.mn.ssp126.2100]])^-1)</f>
        <v/>
      </c>
      <c r="AD685" s="6" t="str">
        <f>IF( Table1[[#This Row],[Coral.weights.ssp126.2100]]="","", Table1[[#This Row],[Coral.weights.ssp126.2100]]*Table1[[#This Row],[corals.mn.ssp126.2100]])</f>
        <v/>
      </c>
      <c r="AE685" s="5">
        <v>0.34462917434339141</v>
      </c>
      <c r="AF685" s="5">
        <v>0.31490750757065472</v>
      </c>
      <c r="AG685" s="8">
        <f>IF(Table1[[#This Row],[mangrove.mn.ssp126.2100]]="","",(Table1[[#This Row],[mangrove.sd.ssp126.2100]]/Table1[[#This Row],[mangrove.mn.ssp126.2100]])^-1)</f>
        <v>1.09438221083398</v>
      </c>
      <c r="AH685" s="6">
        <f>IF(Table1[[#This Row],[mangrove.weights.ssp126.2100]]="","",Table1[[#This Row],[mangrove.weights.ssp126.2100]]*Table1[[#This Row],[mangrove.mn.ssp126.2100]])</f>
        <v>0.37715603773580986</v>
      </c>
      <c r="AI685" s="7">
        <f t="shared" si="61"/>
        <v>0.34462917434339141</v>
      </c>
      <c r="AL685" s="6" t="str">
        <f>IF(Table1[[#This Row],[seagrass.mn.ssp245.2050]]="","",(Table1[[#This Row],[seagrass.sd.ssp245.2050]]/Table1[[#This Row],[seagrass.mn.ssp245.2050]])^-1)</f>
        <v/>
      </c>
      <c r="AM685" s="6" t="str">
        <f>IF(Table1[[#This Row],[seagrass.weights.ssp245.2050]]="","",Table1[[#This Row],[seagrass.weights.ssp245.2050]]*Table1[[#This Row],[seagrass.mn.ssp245.2050]])</f>
        <v/>
      </c>
      <c r="AR685" s="5">
        <v>0.36035084458747069</v>
      </c>
      <c r="AS685" s="5">
        <v>0.30204861045802089</v>
      </c>
      <c r="AT685" s="8">
        <f>(Table1[[#This Row],[mangrove.sd.ssp245.2050]]/Table1[[#This Row],[mangrove.mn.ssp245.2050]])^-1</f>
        <v>1.1930226861200963</v>
      </c>
      <c r="AU685" s="8">
        <f>Table1[[#This Row],[mangrove.mn.ssp245.2050]]*Table1[[#This Row],[mangrove.weights.ssp245.2050]]</f>
        <v>0.42990673255538964</v>
      </c>
      <c r="AV685" s="7">
        <f t="shared" si="62"/>
        <v>0.36035084458747069</v>
      </c>
      <c r="AX685" s="5"/>
      <c r="AY685" s="6"/>
      <c r="AZ685" s="6"/>
      <c r="BB685" s="5"/>
      <c r="BC685" s="8"/>
      <c r="BD685" s="8"/>
      <c r="BE685" s="5">
        <v>0.38960948576958893</v>
      </c>
      <c r="BF685" s="5">
        <v>0.27365862802363999</v>
      </c>
      <c r="BG685" s="6">
        <f>(Table1[[#This Row],[mangrove.sd.ssp245.2100]]/Table1[[#This Row],[mangrove.mn.ssp245.2100]])^-1</f>
        <v>1.4237062013478066</v>
      </c>
      <c r="BH685" s="6">
        <f>Table1[[#This Row],[mangrove.weights.ssp245.2100]]*Table1[[#This Row],[mangrove.mn.ssp245.2100]]</f>
        <v>0.55468944099409379</v>
      </c>
      <c r="BI685" s="7">
        <f t="shared" si="63"/>
        <v>0.38960948576958893</v>
      </c>
      <c r="BK685" s="5"/>
      <c r="BL685" s="6"/>
      <c r="BM685" s="6"/>
      <c r="BO685" s="5"/>
      <c r="BP685" s="6"/>
      <c r="BQ685" s="6"/>
      <c r="BR685" s="5">
        <v>0.33840179302107498</v>
      </c>
      <c r="BS685" s="5">
        <v>0.31079492244790868</v>
      </c>
      <c r="BT685" s="6">
        <f>(Table1[[#This Row],[mangrove.sd.ssp370.2050]]/Table1[[#This Row],[mangrove.mn.ssp370.2050]])^-1</f>
        <v>1.088826646058844</v>
      </c>
      <c r="BU685" s="6">
        <f>Table1[[#This Row],[mangrove.weights.ssp370.2050]]*Table1[[#This Row],[mangrove.mn.ssp370.2050]]</f>
        <v>0.36846088931543619</v>
      </c>
      <c r="BV685" s="7">
        <f t="shared" si="64"/>
        <v>0.33840179302107498</v>
      </c>
      <c r="BX685" s="5"/>
      <c r="BY685" s="8"/>
      <c r="BZ685" s="8"/>
      <c r="CA685" s="5"/>
      <c r="CB685" s="5"/>
      <c r="CC685" s="8"/>
      <c r="CD685" s="8"/>
      <c r="CE685" s="5">
        <v>0.34557862459472322</v>
      </c>
      <c r="CF685" s="5">
        <v>0.3117476485324937</v>
      </c>
      <c r="CG685" s="12">
        <f>(Table1[[#This Row],[mangrove.sd.ssp370.2100]]/Table1[[#This Row],[mangrove.mn.ssp370.2100]])^-1</f>
        <v>1.10852038891547</v>
      </c>
      <c r="CH685" s="17">
        <f>Table1[[#This Row],[mangrove.weights.ssp370.2100]]*Table1[[#This Row],[mangrove.mn.ssp370.2100]]</f>
        <v>0.38308095133661579</v>
      </c>
      <c r="CI685" s="9">
        <f t="shared" si="65"/>
        <v>0.34557862459472322</v>
      </c>
      <c r="CJ685" s="5"/>
      <c r="CL685" s="5"/>
      <c r="CM685" s="5"/>
      <c r="CP685" s="5"/>
      <c r="CT685" s="5"/>
    </row>
    <row r="686" spans="1:98" x14ac:dyDescent="0.25">
      <c r="A686" s="5" t="s">
        <v>729</v>
      </c>
      <c r="B686" s="5">
        <v>45.83934</v>
      </c>
      <c r="C686" s="5">
        <v>-16.071102</v>
      </c>
      <c r="E686" s="5">
        <v>0</v>
      </c>
      <c r="G686" s="5">
        <v>0</v>
      </c>
      <c r="I686" s="5">
        <v>0</v>
      </c>
      <c r="L686" s="6" t="str">
        <f>IF(Table1[[#This Row],[seagrass.mn.ssp126.2050]]="","",(Table1[[#This Row],[seagrass.sd.ssp126.2050]]/Table1[[#This Row],[seagrass.mn.ssp126.2050]])^-1)</f>
        <v/>
      </c>
      <c r="M686" s="6" t="str">
        <f>IF(Table1[[#This Row],[seagrass.weights.ssp126.2050]]="","",Table1[[#This Row],[seagrass.weights.ssp126.2050]]*Table1[[#This Row],[seagrass.mn.ssp126.2050]])</f>
        <v/>
      </c>
      <c r="P686" s="6" t="str">
        <f>IF(Table1[[#This Row],[corals.mn.ssp126.2050]]="","",(Table1[[#This Row],[corals.sd.ssp126.2050]]/Table1[[#This Row],[corals.mn.ssp126.2050]])^-1)</f>
        <v/>
      </c>
      <c r="Q686" s="6" t="str">
        <f>IF(Table1[[#This Row],[coral.weights.ssp126.2050]]="","",Table1[[#This Row],[coral.weights.ssp126.2050]]*Table1[[#This Row],[corals.mn.ssp126.2050]])</f>
        <v/>
      </c>
      <c r="T686" s="6" t="str">
        <f>IF(Table1[[#This Row],[mangrove.mn.ssp126.2050]]="","",(Table1[[#This Row],[mangrove.sd.ssp126.2050]]/Table1[[#This Row],[mangrove.mn.ssp126.2050]])^-1)</f>
        <v/>
      </c>
      <c r="U686" s="6" t="str">
        <f>IF(Table1[[#This Row],[mangrove.weights.ssp126.2050]]="","",Table1[[#This Row],[mangrove.weights.ssp126.2050]]*Table1[[#This Row],[mangrove.mn.ssp126.2050]])</f>
        <v/>
      </c>
      <c r="V686" s="7" t="e">
        <f t="shared" si="60"/>
        <v>#DIV/0!</v>
      </c>
      <c r="Y686" s="6" t="str">
        <f>IF(Table1[[#This Row],[seagrass.mn.ssp126.2100]]="", "", (Table1[[#This Row],[seagrass.sd.ssp126.2100]]/Table1[[#This Row],[seagrass.mn.ssp126.2100]])^-1)</f>
        <v/>
      </c>
      <c r="Z686" s="6" t="str">
        <f>IF(Table1[[#This Row],[seagrass.weights.ssp126.2100]]="","", Table1[[#This Row],[seagrass.weights.ssp126.2100]]*Table1[[#This Row],[seagrass.mn.ssp126.2100]])</f>
        <v/>
      </c>
      <c r="AC686" s="6" t="str">
        <f>IF(Table1[[#This Row],[corals.mn.ssp126.2100]]="","",(Table1[[#This Row],[corals.sd.ssp126.2100]]/Table1[[#This Row],[corals.mn.ssp126.2100]])^-1)</f>
        <v/>
      </c>
      <c r="AD686" s="6" t="str">
        <f>IF( Table1[[#This Row],[Coral.weights.ssp126.2100]]="","", Table1[[#This Row],[Coral.weights.ssp126.2100]]*Table1[[#This Row],[corals.mn.ssp126.2100]])</f>
        <v/>
      </c>
      <c r="AG686" s="8" t="str">
        <f>IF(Table1[[#This Row],[mangrove.mn.ssp126.2100]]="","",(Table1[[#This Row],[mangrove.sd.ssp126.2100]]/Table1[[#This Row],[mangrove.mn.ssp126.2100]])^-1)</f>
        <v/>
      </c>
      <c r="AH686" s="6" t="str">
        <f>IF(Table1[[#This Row],[mangrove.weights.ssp126.2100]]="","",Table1[[#This Row],[mangrove.weights.ssp126.2100]]*Table1[[#This Row],[mangrove.mn.ssp126.2100]])</f>
        <v/>
      </c>
      <c r="AI686" s="7" t="e">
        <f t="shared" si="61"/>
        <v>#DIV/0!</v>
      </c>
      <c r="AL686" s="6" t="str">
        <f>IF(Table1[[#This Row],[seagrass.mn.ssp245.2050]]="","",(Table1[[#This Row],[seagrass.sd.ssp245.2050]]/Table1[[#This Row],[seagrass.mn.ssp245.2050]])^-1)</f>
        <v/>
      </c>
      <c r="AM686" s="6" t="str">
        <f>IF(Table1[[#This Row],[seagrass.weights.ssp245.2050]]="","",Table1[[#This Row],[seagrass.weights.ssp245.2050]]*Table1[[#This Row],[seagrass.mn.ssp245.2050]])</f>
        <v/>
      </c>
      <c r="AS686" s="5"/>
      <c r="AT686" s="8"/>
      <c r="AU686" s="8"/>
      <c r="AV686" s="7" t="e">
        <f t="shared" si="62"/>
        <v>#DIV/0!</v>
      </c>
      <c r="AX686" s="5"/>
      <c r="AY686" s="6"/>
      <c r="AZ686" s="6"/>
      <c r="BB686" s="5"/>
      <c r="BC686" s="8"/>
      <c r="BD686" s="8"/>
      <c r="BE686" s="5"/>
      <c r="BF686" s="5"/>
      <c r="BG686" s="6"/>
      <c r="BH686" s="6"/>
      <c r="BI686" s="7" t="e">
        <f t="shared" si="63"/>
        <v>#DIV/0!</v>
      </c>
      <c r="BK686" s="5"/>
      <c r="BL686" s="6"/>
      <c r="BM686" s="6"/>
      <c r="BO686" s="5"/>
      <c r="BP686" s="6"/>
      <c r="BQ686" s="6"/>
      <c r="BR686" s="5"/>
      <c r="BS686" s="5"/>
      <c r="BT686" s="6"/>
      <c r="BU686" s="6"/>
      <c r="BV686" s="7" t="e">
        <f t="shared" si="64"/>
        <v>#DIV/0!</v>
      </c>
      <c r="BX686" s="5"/>
      <c r="BY686" s="8"/>
      <c r="BZ686" s="8"/>
      <c r="CA686" s="5"/>
      <c r="CB686" s="5"/>
      <c r="CC686" s="8"/>
      <c r="CD686" s="8"/>
      <c r="CE686" s="5"/>
      <c r="CF686" s="5"/>
      <c r="CG686" s="12"/>
      <c r="CH686" s="17"/>
      <c r="CI686" s="9" t="e">
        <f t="shared" si="65"/>
        <v>#DIV/0!</v>
      </c>
      <c r="CJ686" s="5"/>
      <c r="CL686" s="5"/>
      <c r="CM686" s="5"/>
      <c r="CP686" s="5"/>
      <c r="CT686" s="5"/>
    </row>
    <row r="687" spans="1:98" x14ac:dyDescent="0.25">
      <c r="A687" s="5" t="s">
        <v>730</v>
      </c>
      <c r="B687" s="5">
        <v>46.08934</v>
      </c>
      <c r="C687" s="5">
        <v>-16.071102</v>
      </c>
      <c r="E687" s="5">
        <v>0</v>
      </c>
      <c r="G687" s="5">
        <v>0</v>
      </c>
      <c r="I687" s="5">
        <v>0</v>
      </c>
      <c r="L687" s="6" t="str">
        <f>IF(Table1[[#This Row],[seagrass.mn.ssp126.2050]]="","",(Table1[[#This Row],[seagrass.sd.ssp126.2050]]/Table1[[#This Row],[seagrass.mn.ssp126.2050]])^-1)</f>
        <v/>
      </c>
      <c r="M687" s="6" t="str">
        <f>IF(Table1[[#This Row],[seagrass.weights.ssp126.2050]]="","",Table1[[#This Row],[seagrass.weights.ssp126.2050]]*Table1[[#This Row],[seagrass.mn.ssp126.2050]])</f>
        <v/>
      </c>
      <c r="P687" s="6" t="str">
        <f>IF(Table1[[#This Row],[corals.mn.ssp126.2050]]="","",(Table1[[#This Row],[corals.sd.ssp126.2050]]/Table1[[#This Row],[corals.mn.ssp126.2050]])^-1)</f>
        <v/>
      </c>
      <c r="Q687" s="6" t="str">
        <f>IF(Table1[[#This Row],[coral.weights.ssp126.2050]]="","",Table1[[#This Row],[coral.weights.ssp126.2050]]*Table1[[#This Row],[corals.mn.ssp126.2050]])</f>
        <v/>
      </c>
      <c r="T687" s="6" t="str">
        <f>IF(Table1[[#This Row],[mangrove.mn.ssp126.2050]]="","",(Table1[[#This Row],[mangrove.sd.ssp126.2050]]/Table1[[#This Row],[mangrove.mn.ssp126.2050]])^-1)</f>
        <v/>
      </c>
      <c r="U687" s="6" t="str">
        <f>IF(Table1[[#This Row],[mangrove.weights.ssp126.2050]]="","",Table1[[#This Row],[mangrove.weights.ssp126.2050]]*Table1[[#This Row],[mangrove.mn.ssp126.2050]])</f>
        <v/>
      </c>
      <c r="V687" s="7" t="e">
        <f t="shared" si="60"/>
        <v>#DIV/0!</v>
      </c>
      <c r="Y687" s="6" t="str">
        <f>IF(Table1[[#This Row],[seagrass.mn.ssp126.2100]]="", "", (Table1[[#This Row],[seagrass.sd.ssp126.2100]]/Table1[[#This Row],[seagrass.mn.ssp126.2100]])^-1)</f>
        <v/>
      </c>
      <c r="Z687" s="6" t="str">
        <f>IF(Table1[[#This Row],[seagrass.weights.ssp126.2100]]="","", Table1[[#This Row],[seagrass.weights.ssp126.2100]]*Table1[[#This Row],[seagrass.mn.ssp126.2100]])</f>
        <v/>
      </c>
      <c r="AC687" s="6" t="str">
        <f>IF(Table1[[#This Row],[corals.mn.ssp126.2100]]="","",(Table1[[#This Row],[corals.sd.ssp126.2100]]/Table1[[#This Row],[corals.mn.ssp126.2100]])^-1)</f>
        <v/>
      </c>
      <c r="AD687" s="6" t="str">
        <f>IF( Table1[[#This Row],[Coral.weights.ssp126.2100]]="","", Table1[[#This Row],[Coral.weights.ssp126.2100]]*Table1[[#This Row],[corals.mn.ssp126.2100]])</f>
        <v/>
      </c>
      <c r="AG687" s="8" t="str">
        <f>IF(Table1[[#This Row],[mangrove.mn.ssp126.2100]]="","",(Table1[[#This Row],[mangrove.sd.ssp126.2100]]/Table1[[#This Row],[mangrove.mn.ssp126.2100]])^-1)</f>
        <v/>
      </c>
      <c r="AH687" s="6" t="str">
        <f>IF(Table1[[#This Row],[mangrove.weights.ssp126.2100]]="","",Table1[[#This Row],[mangrove.weights.ssp126.2100]]*Table1[[#This Row],[mangrove.mn.ssp126.2100]])</f>
        <v/>
      </c>
      <c r="AI687" s="7" t="e">
        <f t="shared" si="61"/>
        <v>#DIV/0!</v>
      </c>
      <c r="AL687" s="6" t="str">
        <f>IF(Table1[[#This Row],[seagrass.mn.ssp245.2050]]="","",(Table1[[#This Row],[seagrass.sd.ssp245.2050]]/Table1[[#This Row],[seagrass.mn.ssp245.2050]])^-1)</f>
        <v/>
      </c>
      <c r="AM687" s="6" t="str">
        <f>IF(Table1[[#This Row],[seagrass.weights.ssp245.2050]]="","",Table1[[#This Row],[seagrass.weights.ssp245.2050]]*Table1[[#This Row],[seagrass.mn.ssp245.2050]])</f>
        <v/>
      </c>
      <c r="AS687" s="5"/>
      <c r="AT687" s="8"/>
      <c r="AU687" s="8"/>
      <c r="AV687" s="7" t="e">
        <f t="shared" si="62"/>
        <v>#DIV/0!</v>
      </c>
      <c r="AX687" s="5"/>
      <c r="AY687" s="6"/>
      <c r="AZ687" s="6"/>
      <c r="BB687" s="5"/>
      <c r="BC687" s="8"/>
      <c r="BD687" s="8"/>
      <c r="BE687" s="5"/>
      <c r="BF687" s="5"/>
      <c r="BG687" s="6"/>
      <c r="BH687" s="6"/>
      <c r="BI687" s="7" t="e">
        <f t="shared" si="63"/>
        <v>#DIV/0!</v>
      </c>
      <c r="BK687" s="5"/>
      <c r="BL687" s="6"/>
      <c r="BM687" s="6"/>
      <c r="BO687" s="5"/>
      <c r="BP687" s="6"/>
      <c r="BQ687" s="6"/>
      <c r="BR687" s="5"/>
      <c r="BS687" s="5"/>
      <c r="BT687" s="6"/>
      <c r="BU687" s="6"/>
      <c r="BV687" s="7" t="e">
        <f t="shared" si="64"/>
        <v>#DIV/0!</v>
      </c>
      <c r="BX687" s="5"/>
      <c r="BY687" s="8"/>
      <c r="BZ687" s="8"/>
      <c r="CA687" s="5"/>
      <c r="CB687" s="5"/>
      <c r="CC687" s="8"/>
      <c r="CD687" s="8"/>
      <c r="CE687" s="5"/>
      <c r="CF687" s="5"/>
      <c r="CG687" s="12"/>
      <c r="CH687" s="17"/>
      <c r="CI687" s="9" t="e">
        <f t="shared" si="65"/>
        <v>#DIV/0!</v>
      </c>
      <c r="CJ687" s="5"/>
      <c r="CL687" s="5"/>
      <c r="CM687" s="5"/>
      <c r="CP687" s="5"/>
      <c r="CT687" s="5"/>
    </row>
    <row r="688" spans="1:98" x14ac:dyDescent="0.25">
      <c r="A688" s="5" t="s">
        <v>731</v>
      </c>
      <c r="B688" s="5">
        <v>46.33934</v>
      </c>
      <c r="C688" s="5">
        <v>-16.071102</v>
      </c>
      <c r="E688" s="5">
        <v>0</v>
      </c>
      <c r="G688" s="5">
        <v>0</v>
      </c>
      <c r="H688" s="5">
        <v>36090000</v>
      </c>
      <c r="I688" s="5">
        <v>1</v>
      </c>
      <c r="L688" s="6" t="str">
        <f>IF(Table1[[#This Row],[seagrass.mn.ssp126.2050]]="","",(Table1[[#This Row],[seagrass.sd.ssp126.2050]]/Table1[[#This Row],[seagrass.mn.ssp126.2050]])^-1)</f>
        <v/>
      </c>
      <c r="M688" s="6" t="str">
        <f>IF(Table1[[#This Row],[seagrass.weights.ssp126.2050]]="","",Table1[[#This Row],[seagrass.weights.ssp126.2050]]*Table1[[#This Row],[seagrass.mn.ssp126.2050]])</f>
        <v/>
      </c>
      <c r="P688" s="6" t="str">
        <f>IF(Table1[[#This Row],[corals.mn.ssp126.2050]]="","",(Table1[[#This Row],[corals.sd.ssp126.2050]]/Table1[[#This Row],[corals.mn.ssp126.2050]])^-1)</f>
        <v/>
      </c>
      <c r="Q688" s="6" t="str">
        <f>IF(Table1[[#This Row],[coral.weights.ssp126.2050]]="","",Table1[[#This Row],[coral.weights.ssp126.2050]]*Table1[[#This Row],[corals.mn.ssp126.2050]])</f>
        <v/>
      </c>
      <c r="R688" s="5">
        <v>0.35318963290474947</v>
      </c>
      <c r="S688" s="5">
        <v>0.25157992084032449</v>
      </c>
      <c r="T688" s="6">
        <f>IF(Table1[[#This Row],[mangrove.mn.ssp126.2050]]="","",(Table1[[#This Row],[mangrove.sd.ssp126.2050]]/Table1[[#This Row],[mangrove.mn.ssp126.2050]])^-1)</f>
        <v>1.403886414007244</v>
      </c>
      <c r="U688" s="6">
        <f>IF(Table1[[#This Row],[mangrove.weights.ssp126.2050]]="","",Table1[[#This Row],[mangrove.weights.ssp126.2050]]*Table1[[#This Row],[mangrove.mn.ssp126.2050]])</f>
        <v>0.49583812720318365</v>
      </c>
      <c r="V688" s="7">
        <f t="shared" si="60"/>
        <v>0.35318963290474947</v>
      </c>
      <c r="Y688" s="6" t="str">
        <f>IF(Table1[[#This Row],[seagrass.mn.ssp126.2100]]="", "", (Table1[[#This Row],[seagrass.sd.ssp126.2100]]/Table1[[#This Row],[seagrass.mn.ssp126.2100]])^-1)</f>
        <v/>
      </c>
      <c r="Z688" s="6" t="str">
        <f>IF(Table1[[#This Row],[seagrass.weights.ssp126.2100]]="","", Table1[[#This Row],[seagrass.weights.ssp126.2100]]*Table1[[#This Row],[seagrass.mn.ssp126.2100]])</f>
        <v/>
      </c>
      <c r="AC688" s="6" t="str">
        <f>IF(Table1[[#This Row],[corals.mn.ssp126.2100]]="","",(Table1[[#This Row],[corals.sd.ssp126.2100]]/Table1[[#This Row],[corals.mn.ssp126.2100]])^-1)</f>
        <v/>
      </c>
      <c r="AD688" s="6" t="str">
        <f>IF( Table1[[#This Row],[Coral.weights.ssp126.2100]]="","", Table1[[#This Row],[Coral.weights.ssp126.2100]]*Table1[[#This Row],[corals.mn.ssp126.2100]])</f>
        <v/>
      </c>
      <c r="AE688" s="5">
        <v>0.34854890638371178</v>
      </c>
      <c r="AF688" s="5">
        <v>0.25363428258295989</v>
      </c>
      <c r="AG688" s="8">
        <f>IF(Table1[[#This Row],[mangrove.mn.ssp126.2100]]="","",(Table1[[#This Row],[mangrove.sd.ssp126.2100]]/Table1[[#This Row],[mangrove.mn.ssp126.2100]])^-1)</f>
        <v>1.374218433068908</v>
      </c>
      <c r="AH688" s="6">
        <f>IF(Table1[[#This Row],[mangrove.weights.ssp126.2100]]="","",Table1[[#This Row],[mangrove.weights.ssp126.2100]]*Table1[[#This Row],[mangrove.mn.ssp126.2100]])</f>
        <v>0.47898233197850593</v>
      </c>
      <c r="AI688" s="7">
        <f t="shared" si="61"/>
        <v>0.34854890638371178</v>
      </c>
      <c r="AL688" s="6" t="str">
        <f>IF(Table1[[#This Row],[seagrass.mn.ssp245.2050]]="","",(Table1[[#This Row],[seagrass.sd.ssp245.2050]]/Table1[[#This Row],[seagrass.mn.ssp245.2050]])^-1)</f>
        <v/>
      </c>
      <c r="AM688" s="6" t="str">
        <f>IF(Table1[[#This Row],[seagrass.weights.ssp245.2050]]="","",Table1[[#This Row],[seagrass.weights.ssp245.2050]]*Table1[[#This Row],[seagrass.mn.ssp245.2050]])</f>
        <v/>
      </c>
      <c r="AR688" s="5">
        <v>0.34032776724971281</v>
      </c>
      <c r="AS688" s="5">
        <v>0.2608076921387672</v>
      </c>
      <c r="AT688" s="8">
        <f>(Table1[[#This Row],[mangrove.sd.ssp245.2050]]/Table1[[#This Row],[mangrove.mn.ssp245.2050]])^-1</f>
        <v>1.3048992706420468</v>
      </c>
      <c r="AU688" s="8">
        <f>Table1[[#This Row],[mangrove.mn.ssp245.2050]]*Table1[[#This Row],[mangrove.weights.ssp245.2050]]</f>
        <v>0.44409345526338651</v>
      </c>
      <c r="AV688" s="7">
        <f t="shared" si="62"/>
        <v>0.34032776724971281</v>
      </c>
      <c r="AX688" s="5"/>
      <c r="AY688" s="6"/>
      <c r="AZ688" s="6"/>
      <c r="BB688" s="5"/>
      <c r="BC688" s="8"/>
      <c r="BD688" s="8"/>
      <c r="BE688" s="5">
        <v>0.35575034516968018</v>
      </c>
      <c r="BF688" s="5">
        <v>0.24528260466612589</v>
      </c>
      <c r="BG688" s="6">
        <f>(Table1[[#This Row],[mangrove.sd.ssp245.2100]]/Table1[[#This Row],[mangrove.mn.ssp245.2100]])^-1</f>
        <v>1.4503692410390085</v>
      </c>
      <c r="BH688" s="6">
        <f>Table1[[#This Row],[mangrove.weights.ssp245.2100]]*Table1[[#This Row],[mangrove.mn.ssp245.2100]]</f>
        <v>0.5159693581231144</v>
      </c>
      <c r="BI688" s="7">
        <f t="shared" si="63"/>
        <v>0.35575034516968018</v>
      </c>
      <c r="BK688" s="5"/>
      <c r="BL688" s="6"/>
      <c r="BM688" s="6"/>
      <c r="BO688" s="5"/>
      <c r="BP688" s="6"/>
      <c r="BQ688" s="6"/>
      <c r="BR688" s="5">
        <v>0.35568625699641698</v>
      </c>
      <c r="BS688" s="5">
        <v>0.24749930276269991</v>
      </c>
      <c r="BT688" s="6">
        <f>(Table1[[#This Row],[mangrove.sd.ssp370.2050]]/Table1[[#This Row],[mangrove.mn.ssp370.2050]])^-1</f>
        <v>1.4371202384252604</v>
      </c>
      <c r="BU688" s="6">
        <f>Table1[[#This Row],[mangrove.weights.ssp370.2050]]*Table1[[#This Row],[mangrove.mn.ssp370.2050]]</f>
        <v>0.51116391845927922</v>
      </c>
      <c r="BV688" s="7">
        <f t="shared" si="64"/>
        <v>0.35568625699641698</v>
      </c>
      <c r="BX688" s="5"/>
      <c r="BY688" s="8"/>
      <c r="BZ688" s="8"/>
      <c r="CA688" s="5"/>
      <c r="CB688" s="5"/>
      <c r="CC688" s="8"/>
      <c r="CD688" s="8"/>
      <c r="CE688" s="5">
        <v>0.35546555460615847</v>
      </c>
      <c r="CF688" s="5">
        <v>0.24437763288182579</v>
      </c>
      <c r="CG688" s="12">
        <f>(Table1[[#This Row],[mangrove.sd.ssp370.2100]]/Table1[[#This Row],[mangrove.mn.ssp370.2100]])^-1</f>
        <v>1.4545748332788366</v>
      </c>
      <c r="CH688" s="17">
        <f>Table1[[#This Row],[mangrove.weights.ssp370.2100]]*Table1[[#This Row],[mangrove.mn.ssp370.2100]]</f>
        <v>0.51705124982762218</v>
      </c>
      <c r="CI688" s="9">
        <f t="shared" si="65"/>
        <v>0.35546555460615847</v>
      </c>
      <c r="CJ688" s="5"/>
      <c r="CL688" s="5"/>
      <c r="CM688" s="5"/>
      <c r="CP688" s="5"/>
      <c r="CT688" s="5"/>
    </row>
    <row r="689" spans="1:98" x14ac:dyDescent="0.25">
      <c r="A689" s="5" t="s">
        <v>732</v>
      </c>
      <c r="B689" s="5">
        <v>46.58934</v>
      </c>
      <c r="C689" s="5">
        <v>-16.071102</v>
      </c>
      <c r="E689" s="5">
        <v>0</v>
      </c>
      <c r="G689" s="5">
        <v>0</v>
      </c>
      <c r="H689" s="5">
        <v>6730000</v>
      </c>
      <c r="I689" s="5">
        <v>1</v>
      </c>
      <c r="L689" s="6" t="str">
        <f>IF(Table1[[#This Row],[seagrass.mn.ssp126.2050]]="","",(Table1[[#This Row],[seagrass.sd.ssp126.2050]]/Table1[[#This Row],[seagrass.mn.ssp126.2050]])^-1)</f>
        <v/>
      </c>
      <c r="M689" s="6" t="str">
        <f>IF(Table1[[#This Row],[seagrass.weights.ssp126.2050]]="","",Table1[[#This Row],[seagrass.weights.ssp126.2050]]*Table1[[#This Row],[seagrass.mn.ssp126.2050]])</f>
        <v/>
      </c>
      <c r="P689" s="6" t="str">
        <f>IF(Table1[[#This Row],[corals.mn.ssp126.2050]]="","",(Table1[[#This Row],[corals.sd.ssp126.2050]]/Table1[[#This Row],[corals.mn.ssp126.2050]])^-1)</f>
        <v/>
      </c>
      <c r="Q689" s="6" t="str">
        <f>IF(Table1[[#This Row],[coral.weights.ssp126.2050]]="","",Table1[[#This Row],[coral.weights.ssp126.2050]]*Table1[[#This Row],[corals.mn.ssp126.2050]])</f>
        <v/>
      </c>
      <c r="R689" s="5">
        <v>0.40292891236845302</v>
      </c>
      <c r="S689" s="5">
        <v>0.10849235832172251</v>
      </c>
      <c r="T689" s="6">
        <f>IF(Table1[[#This Row],[mangrove.mn.ssp126.2050]]="","",(Table1[[#This Row],[mangrove.sd.ssp126.2050]]/Table1[[#This Row],[mangrove.mn.ssp126.2050]])^-1)</f>
        <v>3.7138920989588073</v>
      </c>
      <c r="U689" s="6">
        <f>IF(Table1[[#This Row],[mangrove.weights.ssp126.2050]]="","",Table1[[#This Row],[mangrove.weights.ssp126.2050]]*Table1[[#This Row],[mangrove.mn.ssp126.2050]])</f>
        <v>1.4964345040872633</v>
      </c>
      <c r="V689" s="7">
        <f t="shared" si="60"/>
        <v>0.40292891236845302</v>
      </c>
      <c r="Y689" s="6" t="str">
        <f>IF(Table1[[#This Row],[seagrass.mn.ssp126.2100]]="", "", (Table1[[#This Row],[seagrass.sd.ssp126.2100]]/Table1[[#This Row],[seagrass.mn.ssp126.2100]])^-1)</f>
        <v/>
      </c>
      <c r="Z689" s="6" t="str">
        <f>IF(Table1[[#This Row],[seagrass.weights.ssp126.2100]]="","", Table1[[#This Row],[seagrass.weights.ssp126.2100]]*Table1[[#This Row],[seagrass.mn.ssp126.2100]])</f>
        <v/>
      </c>
      <c r="AC689" s="6" t="str">
        <f>IF(Table1[[#This Row],[corals.mn.ssp126.2100]]="","",(Table1[[#This Row],[corals.sd.ssp126.2100]]/Table1[[#This Row],[corals.mn.ssp126.2100]])^-1)</f>
        <v/>
      </c>
      <c r="AD689" s="6" t="str">
        <f>IF( Table1[[#This Row],[Coral.weights.ssp126.2100]]="","", Table1[[#This Row],[Coral.weights.ssp126.2100]]*Table1[[#This Row],[corals.mn.ssp126.2100]])</f>
        <v/>
      </c>
      <c r="AE689" s="5">
        <v>0.39440409050082093</v>
      </c>
      <c r="AF689" s="5">
        <v>0.11408283710082461</v>
      </c>
      <c r="AG689" s="8">
        <f>IF(Table1[[#This Row],[mangrove.mn.ssp126.2100]]="","",(Table1[[#This Row],[mangrove.sd.ssp126.2100]]/Table1[[#This Row],[mangrove.mn.ssp126.2100]])^-1)</f>
        <v>3.4571728800209693</v>
      </c>
      <c r="AH689" s="6">
        <f>IF(Table1[[#This Row],[mangrove.weights.ssp126.2100]]="","",Table1[[#This Row],[mangrove.weights.ssp126.2100]]*Table1[[#This Row],[mangrove.mn.ssp126.2100]])</f>
        <v>1.3635231254487741</v>
      </c>
      <c r="AI689" s="7">
        <f t="shared" si="61"/>
        <v>0.39440409050082093</v>
      </c>
      <c r="AL689" s="6" t="str">
        <f>IF(Table1[[#This Row],[seagrass.mn.ssp245.2050]]="","",(Table1[[#This Row],[seagrass.sd.ssp245.2050]]/Table1[[#This Row],[seagrass.mn.ssp245.2050]])^-1)</f>
        <v/>
      </c>
      <c r="AM689" s="6" t="str">
        <f>IF(Table1[[#This Row],[seagrass.weights.ssp245.2050]]="","",Table1[[#This Row],[seagrass.weights.ssp245.2050]]*Table1[[#This Row],[seagrass.mn.ssp245.2050]])</f>
        <v/>
      </c>
      <c r="AR689" s="5">
        <v>0.39537416309463402</v>
      </c>
      <c r="AS689" s="5">
        <v>0.1167165734833146</v>
      </c>
      <c r="AT689" s="8">
        <f>(Table1[[#This Row],[mangrove.sd.ssp245.2050]]/Table1[[#This Row],[mangrove.mn.ssp245.2050]])^-1</f>
        <v>3.3874723297214975</v>
      </c>
      <c r="AU689" s="8">
        <f>Table1[[#This Row],[mangrove.mn.ssp245.2050]]*Table1[[#This Row],[mangrove.weights.ssp245.2050]]</f>
        <v>1.3393190373698671</v>
      </c>
      <c r="AV689" s="7">
        <f t="shared" si="62"/>
        <v>0.39537416309463397</v>
      </c>
      <c r="AX689" s="5"/>
      <c r="AY689" s="6"/>
      <c r="AZ689" s="6"/>
      <c r="BB689" s="5"/>
      <c r="BC689" s="8"/>
      <c r="BD689" s="8"/>
      <c r="BE689" s="5">
        <v>0.39738308206131501</v>
      </c>
      <c r="BF689" s="5">
        <v>0.12299364924062731</v>
      </c>
      <c r="BG689" s="6">
        <f>(Table1[[#This Row],[mangrove.sd.ssp245.2100]]/Table1[[#This Row],[mangrove.mn.ssp245.2100]])^-1</f>
        <v>3.2309235843865936</v>
      </c>
      <c r="BH689" s="6">
        <f>Table1[[#This Row],[mangrove.weights.ssp245.2100]]*Table1[[#This Row],[mangrove.mn.ssp245.2100]]</f>
        <v>1.2839143718681356</v>
      </c>
      <c r="BI689" s="7">
        <f t="shared" si="63"/>
        <v>0.39738308206131495</v>
      </c>
      <c r="BK689" s="5"/>
      <c r="BL689" s="6"/>
      <c r="BM689" s="6"/>
      <c r="BO689" s="5"/>
      <c r="BP689" s="6"/>
      <c r="BQ689" s="6"/>
      <c r="BR689" s="5">
        <v>0.4155013110864047</v>
      </c>
      <c r="BS689" s="5">
        <v>0.1046372281968658</v>
      </c>
      <c r="BT689" s="6">
        <f>(Table1[[#This Row],[mangrove.sd.ssp370.2050]]/Table1[[#This Row],[mangrove.mn.ssp370.2050]])^-1</f>
        <v>3.9708745945054593</v>
      </c>
      <c r="BU689" s="6">
        <f>Table1[[#This Row],[mangrove.weights.ssp370.2050]]*Table1[[#This Row],[mangrove.mn.ssp370.2050]]</f>
        <v>1.649903600176714</v>
      </c>
      <c r="BV689" s="7">
        <f t="shared" si="64"/>
        <v>0.4155013110864047</v>
      </c>
      <c r="BX689" s="5"/>
      <c r="BY689" s="8"/>
      <c r="BZ689" s="8"/>
      <c r="CA689" s="5"/>
      <c r="CB689" s="5"/>
      <c r="CC689" s="8"/>
      <c r="CD689" s="8"/>
      <c r="CE689" s="5">
        <v>0.41634296730444459</v>
      </c>
      <c r="CF689" s="5">
        <v>0.10512046808120221</v>
      </c>
      <c r="CG689" s="12">
        <f>(Table1[[#This Row],[mangrove.sd.ssp370.2100]]/Table1[[#This Row],[mangrove.mn.ssp370.2100]])^-1</f>
        <v>3.9606270301501412</v>
      </c>
      <c r="CH689" s="17">
        <f>Table1[[#This Row],[mangrove.weights.ssp370.2100]]*Table1[[#This Row],[mangrove.mn.ssp370.2100]]</f>
        <v>1.6489792101188998</v>
      </c>
      <c r="CI689" s="9">
        <f t="shared" si="65"/>
        <v>0.41634296730444459</v>
      </c>
      <c r="CJ689" s="5"/>
      <c r="CL689" s="5"/>
      <c r="CM689" s="5"/>
      <c r="CP689" s="5"/>
      <c r="CT689" s="5"/>
    </row>
    <row r="690" spans="1:98" x14ac:dyDescent="0.25">
      <c r="A690" s="5" t="s">
        <v>733</v>
      </c>
      <c r="B690" s="5">
        <v>49.33934</v>
      </c>
      <c r="C690" s="5">
        <v>-16.071102</v>
      </c>
      <c r="E690" s="5">
        <v>0</v>
      </c>
      <c r="G690" s="5">
        <v>0</v>
      </c>
      <c r="I690" s="5">
        <v>0</v>
      </c>
      <c r="L690" s="6" t="str">
        <f>IF(Table1[[#This Row],[seagrass.mn.ssp126.2050]]="","",(Table1[[#This Row],[seagrass.sd.ssp126.2050]]/Table1[[#This Row],[seagrass.mn.ssp126.2050]])^-1)</f>
        <v/>
      </c>
      <c r="M690" s="6" t="str">
        <f>IF(Table1[[#This Row],[seagrass.weights.ssp126.2050]]="","",Table1[[#This Row],[seagrass.weights.ssp126.2050]]*Table1[[#This Row],[seagrass.mn.ssp126.2050]])</f>
        <v/>
      </c>
      <c r="P690" s="6" t="str">
        <f>IF(Table1[[#This Row],[corals.mn.ssp126.2050]]="","",(Table1[[#This Row],[corals.sd.ssp126.2050]]/Table1[[#This Row],[corals.mn.ssp126.2050]])^-1)</f>
        <v/>
      </c>
      <c r="Q690" s="6" t="str">
        <f>IF(Table1[[#This Row],[coral.weights.ssp126.2050]]="","",Table1[[#This Row],[coral.weights.ssp126.2050]]*Table1[[#This Row],[corals.mn.ssp126.2050]])</f>
        <v/>
      </c>
      <c r="T690" s="6" t="str">
        <f>IF(Table1[[#This Row],[mangrove.mn.ssp126.2050]]="","",(Table1[[#This Row],[mangrove.sd.ssp126.2050]]/Table1[[#This Row],[mangrove.mn.ssp126.2050]])^-1)</f>
        <v/>
      </c>
      <c r="U690" s="6" t="str">
        <f>IF(Table1[[#This Row],[mangrove.weights.ssp126.2050]]="","",Table1[[#This Row],[mangrove.weights.ssp126.2050]]*Table1[[#This Row],[mangrove.mn.ssp126.2050]])</f>
        <v/>
      </c>
      <c r="V690" s="7" t="e">
        <f t="shared" si="60"/>
        <v>#DIV/0!</v>
      </c>
      <c r="Y690" s="6" t="str">
        <f>IF(Table1[[#This Row],[seagrass.mn.ssp126.2100]]="", "", (Table1[[#This Row],[seagrass.sd.ssp126.2100]]/Table1[[#This Row],[seagrass.mn.ssp126.2100]])^-1)</f>
        <v/>
      </c>
      <c r="Z690" s="6" t="str">
        <f>IF(Table1[[#This Row],[seagrass.weights.ssp126.2100]]="","", Table1[[#This Row],[seagrass.weights.ssp126.2100]]*Table1[[#This Row],[seagrass.mn.ssp126.2100]])</f>
        <v/>
      </c>
      <c r="AC690" s="6" t="str">
        <f>IF(Table1[[#This Row],[corals.mn.ssp126.2100]]="","",(Table1[[#This Row],[corals.sd.ssp126.2100]]/Table1[[#This Row],[corals.mn.ssp126.2100]])^-1)</f>
        <v/>
      </c>
      <c r="AD690" s="6" t="str">
        <f>IF( Table1[[#This Row],[Coral.weights.ssp126.2100]]="","", Table1[[#This Row],[Coral.weights.ssp126.2100]]*Table1[[#This Row],[corals.mn.ssp126.2100]])</f>
        <v/>
      </c>
      <c r="AG690" s="8" t="str">
        <f>IF(Table1[[#This Row],[mangrove.mn.ssp126.2100]]="","",(Table1[[#This Row],[mangrove.sd.ssp126.2100]]/Table1[[#This Row],[mangrove.mn.ssp126.2100]])^-1)</f>
        <v/>
      </c>
      <c r="AH690" s="6" t="str">
        <f>IF(Table1[[#This Row],[mangrove.weights.ssp126.2100]]="","",Table1[[#This Row],[mangrove.weights.ssp126.2100]]*Table1[[#This Row],[mangrove.mn.ssp126.2100]])</f>
        <v/>
      </c>
      <c r="AI690" s="7" t="e">
        <f t="shared" si="61"/>
        <v>#DIV/0!</v>
      </c>
      <c r="AL690" s="6" t="str">
        <f>IF(Table1[[#This Row],[seagrass.mn.ssp245.2050]]="","",(Table1[[#This Row],[seagrass.sd.ssp245.2050]]/Table1[[#This Row],[seagrass.mn.ssp245.2050]])^-1)</f>
        <v/>
      </c>
      <c r="AM690" s="6" t="str">
        <f>IF(Table1[[#This Row],[seagrass.weights.ssp245.2050]]="","",Table1[[#This Row],[seagrass.weights.ssp245.2050]]*Table1[[#This Row],[seagrass.mn.ssp245.2050]])</f>
        <v/>
      </c>
      <c r="AS690" s="5"/>
      <c r="AT690" s="8"/>
      <c r="AU690" s="8"/>
      <c r="AV690" s="7" t="e">
        <f t="shared" si="62"/>
        <v>#DIV/0!</v>
      </c>
      <c r="AX690" s="5"/>
      <c r="AY690" s="6"/>
      <c r="AZ690" s="6"/>
      <c r="BB690" s="5"/>
      <c r="BC690" s="8"/>
      <c r="BD690" s="8"/>
      <c r="BE690" s="5"/>
      <c r="BF690" s="5"/>
      <c r="BG690" s="6"/>
      <c r="BH690" s="6"/>
      <c r="BI690" s="7" t="e">
        <f t="shared" si="63"/>
        <v>#DIV/0!</v>
      </c>
      <c r="BK690" s="5"/>
      <c r="BL690" s="6"/>
      <c r="BM690" s="6"/>
      <c r="BO690" s="5"/>
      <c r="BP690" s="6"/>
      <c r="BQ690" s="6"/>
      <c r="BR690" s="5"/>
      <c r="BS690" s="5"/>
      <c r="BT690" s="6"/>
      <c r="BU690" s="6"/>
      <c r="BV690" s="7" t="e">
        <f t="shared" si="64"/>
        <v>#DIV/0!</v>
      </c>
      <c r="BX690" s="5"/>
      <c r="BY690" s="8"/>
      <c r="BZ690" s="8"/>
      <c r="CA690" s="5"/>
      <c r="CB690" s="5"/>
      <c r="CC690" s="8"/>
      <c r="CD690" s="8"/>
      <c r="CE690" s="5"/>
      <c r="CF690" s="5"/>
      <c r="CG690" s="12"/>
      <c r="CH690" s="17"/>
      <c r="CI690" s="9" t="e">
        <f t="shared" si="65"/>
        <v>#DIV/0!</v>
      </c>
      <c r="CJ690" s="5"/>
      <c r="CL690" s="5"/>
      <c r="CM690" s="5"/>
      <c r="CP690" s="5"/>
      <c r="CT690" s="5"/>
    </row>
    <row r="691" spans="1:98" x14ac:dyDescent="0.25">
      <c r="A691" s="5" t="s">
        <v>734</v>
      </c>
      <c r="B691" s="5">
        <v>49.58934</v>
      </c>
      <c r="C691" s="5">
        <v>-16.071102</v>
      </c>
      <c r="D691" s="5">
        <v>3210000</v>
      </c>
      <c r="E691" s="5">
        <v>1</v>
      </c>
      <c r="F691" s="5">
        <v>23020000</v>
      </c>
      <c r="G691" s="5">
        <v>1</v>
      </c>
      <c r="I691" s="5">
        <v>0</v>
      </c>
      <c r="J691" s="5">
        <v>0.82186501504846954</v>
      </c>
      <c r="K691" s="28">
        <f>NonZeroMin!$C$2</f>
        <v>9.6277348665939669E-4</v>
      </c>
      <c r="L691" s="6">
        <f>IF(Table1[[#This Row],[seagrass.mn.ssp126.2050]]="","",(Table1[[#This Row],[seagrass.sd.ssp126.2050]]/Table1[[#This Row],[seagrass.mn.ssp126.2050]])^-1)</f>
        <v>853.64317405556403</v>
      </c>
      <c r="M691" s="6">
        <f>IF(Table1[[#This Row],[seagrass.weights.ssp126.2050]]="","",Table1[[#This Row],[seagrass.weights.ssp126.2050]]*Table1[[#This Row],[seagrass.mn.ssp126.2050]])</f>
        <v>701.57946009119939</v>
      </c>
      <c r="N691" s="5">
        <v>0.82427761786323994</v>
      </c>
      <c r="O691" s="5">
        <f>NonZeroMin!$C$3</f>
        <v>8.8608041434714289E-4</v>
      </c>
      <c r="P691" s="6">
        <f>IF(Table1[[#This Row],[corals.mn.ssp126.2050]]="","",(Table1[[#This Row],[corals.sd.ssp126.2050]]/Table1[[#This Row],[corals.mn.ssp126.2050]])^-1)</f>
        <v>930.2514811486509</v>
      </c>
      <c r="Q691" s="6">
        <f>IF(Table1[[#This Row],[coral.weights.ssp126.2050]]="","",Table1[[#This Row],[coral.weights.ssp126.2050]]*Table1[[#This Row],[corals.mn.ssp126.2050]])</f>
        <v>766.78547489496066</v>
      </c>
      <c r="T691" s="6" t="str">
        <f>IF(Table1[[#This Row],[mangrove.mn.ssp126.2050]]="","",(Table1[[#This Row],[mangrove.sd.ssp126.2050]]/Table1[[#This Row],[mangrove.mn.ssp126.2050]])^-1)</f>
        <v/>
      </c>
      <c r="U691" s="6" t="str">
        <f>IF(Table1[[#This Row],[mangrove.weights.ssp126.2050]]="","",Table1[[#This Row],[mangrove.weights.ssp126.2050]]*Table1[[#This Row],[mangrove.mn.ssp126.2050]])</f>
        <v/>
      </c>
      <c r="V691" s="7">
        <f t="shared" si="60"/>
        <v>0.82312312036052715</v>
      </c>
      <c r="W691" s="5">
        <v>0.82186501504846954</v>
      </c>
      <c r="X691" s="5">
        <f>NonZeroMin!$C$5</f>
        <v>9.4124857450742275E-4</v>
      </c>
      <c r="Y691" s="6">
        <f>IF(Table1[[#This Row],[seagrass.mn.ssp126.2100]]="", "", (Table1[[#This Row],[seagrass.sd.ssp126.2100]]/Table1[[#This Row],[seagrass.mn.ssp126.2100]])^-1)</f>
        <v>873.16468498087306</v>
      </c>
      <c r="Z691" s="6">
        <f>IF(Table1[[#This Row],[seagrass.weights.ssp126.2100]]="","", Table1[[#This Row],[seagrass.weights.ssp126.2100]]*Table1[[#This Row],[seagrass.mn.ssp126.2100]])</f>
        <v>717.6235069615974</v>
      </c>
      <c r="AA691" s="5">
        <v>0.82427761786323994</v>
      </c>
      <c r="AB691" s="5">
        <f>NonZeroMin!$C$6</f>
        <v>9.0900273914041208E-4</v>
      </c>
      <c r="AC691" s="6">
        <f>IF(Table1[[#This Row],[corals.mn.ssp126.2100]]="","",(Table1[[#This Row],[corals.sd.ssp126.2100]]/Table1[[#This Row],[corals.mn.ssp126.2100]])^-1)</f>
        <v>906.79332676456897</v>
      </c>
      <c r="AD691" s="6">
        <f>IF( Table1[[#This Row],[Coral.weights.ssp126.2100]]="","", Table1[[#This Row],[Coral.weights.ssp126.2100]]*Table1[[#This Row],[corals.mn.ssp126.2100]])</f>
        <v>747.44944327978146</v>
      </c>
      <c r="AG691" s="8" t="str">
        <f>IF(Table1[[#This Row],[mangrove.mn.ssp126.2100]]="","",(Table1[[#This Row],[mangrove.sd.ssp126.2100]]/Table1[[#This Row],[mangrove.mn.ssp126.2100]])^-1)</f>
        <v/>
      </c>
      <c r="AH691" s="6" t="str">
        <f>IF(Table1[[#This Row],[mangrove.weights.ssp126.2100]]="","",Table1[[#This Row],[mangrove.weights.ssp126.2100]]*Table1[[#This Row],[mangrove.mn.ssp126.2100]])</f>
        <v/>
      </c>
      <c r="AI691" s="7">
        <f t="shared" si="61"/>
        <v>0.8230941070372304</v>
      </c>
      <c r="AJ691" s="5">
        <v>0.82186501504846954</v>
      </c>
      <c r="AK691" s="5">
        <f>NonZeroMin!$C$9</f>
        <v>9.4246577305150765E-4</v>
      </c>
      <c r="AL691" s="6">
        <f>IF(Table1[[#This Row],[seagrass.mn.ssp245.2050]]="","",(Table1[[#This Row],[seagrass.sd.ssp245.2050]]/Table1[[#This Row],[seagrass.mn.ssp245.2050]])^-1)</f>
        <v>872.03698908602473</v>
      </c>
      <c r="AM691" s="6">
        <f>IF(Table1[[#This Row],[seagrass.weights.ssp245.2050]]="","",Table1[[#This Row],[seagrass.weights.ssp245.2050]]*Table1[[#This Row],[seagrass.mn.ssp245.2050]])</f>
        <v>716.69669315800775</v>
      </c>
      <c r="AN691" s="5">
        <v>0.82427761786323994</v>
      </c>
      <c r="AO691" s="5">
        <f>NonZeroMin!$C$10</f>
        <v>8.871730941705804E-4</v>
      </c>
      <c r="AP691" s="6">
        <f>(Table1[[#This Row],[corals.sd.ssp245.2050]]/Table1[[#This Row],[corals.mn.ssp245.2050]])^-1</f>
        <v>929.10574416580846</v>
      </c>
      <c r="AQ691" s="6">
        <f>Table1[[#This Row],[coral.weights.ssp245.2050]]*Table1[[#This Row],[corals.mn.ssp245.2050]]</f>
        <v>765.84106954404547</v>
      </c>
      <c r="AS691" s="5"/>
      <c r="AT691" s="8"/>
      <c r="AU691" s="8"/>
      <c r="AV691" s="7">
        <f t="shared" si="62"/>
        <v>0.82310953781294072</v>
      </c>
      <c r="AW691" s="5">
        <v>0.82186501504846954</v>
      </c>
      <c r="AX691" s="5">
        <f>NonZeroMin!$C$12</f>
        <v>9.4048968592101831E-4</v>
      </c>
      <c r="AY691" s="6">
        <f>(Table1[[#This Row],[seagrass.sd.ssp245.2100]]/Table1[[#This Row],[seagrass.mn.ssp245.2100]])^-1</f>
        <v>873.86924849007778</v>
      </c>
      <c r="AZ691" s="6"/>
      <c r="BA691" s="5">
        <v>0.82427761786323994</v>
      </c>
      <c r="BB691" s="5">
        <f>NonZeroMin!$C$13</f>
        <v>8.8505487379242798E-4</v>
      </c>
      <c r="BC691" s="8">
        <f>(Table1[[#This Row],[corals.sd.ssp245.2100]]/Table1[[#This Row],[corals.mn.ssp245.2100]])^-1</f>
        <v>931.3293924152299</v>
      </c>
      <c r="BD691" s="8">
        <f>Table1[[#This Row],[corals.weights.ssp245.2100]]*Table1[[#This Row],[corals.mn.ssp245.2100]]</f>
        <v>767.67397302604434</v>
      </c>
      <c r="BE691" s="5"/>
      <c r="BF691" s="5"/>
      <c r="BG691" s="6"/>
      <c r="BH691" s="6"/>
      <c r="BI691" s="7">
        <f t="shared" si="63"/>
        <v>0.42525734045592656</v>
      </c>
      <c r="BJ691" s="5">
        <v>0.82186501504846954</v>
      </c>
      <c r="BK691" s="5">
        <f>NonZeroMin!$C$16</f>
        <v>9.4033807947367773E-4</v>
      </c>
      <c r="BL691" s="6">
        <f>(Table1[[#This Row],[seagrass.sd.ssp370.2050]]/Table1[[#This Row],[seagrass.mn.ssp370.2050]])^-1</f>
        <v>874.01013846900742</v>
      </c>
      <c r="BM691" s="6">
        <f>Table1[[#This Row],[seagrass.mn.ssp370.2050]]*Table1[[#This Row],[seagrass.weights.ssp370.2050]]</f>
        <v>718.31835560534569</v>
      </c>
      <c r="BN691" s="5">
        <v>0.82427761786323994</v>
      </c>
      <c r="BO691" s="5">
        <f>NonZeroMin!$C$17</f>
        <v>8.8537505761509139E-4</v>
      </c>
      <c r="BP691" s="6">
        <f>(Table1[[#This Row],[corals.sd.ssp370.2050]]/Table1[[#This Row],[corals.mn.ssp370.2050]])^-1</f>
        <v>930.99258983370521</v>
      </c>
      <c r="BQ691" s="6">
        <f>Table1[[#This Row],[corals.weights.ssp370.2050]]*Table1[[#This Row],[corals.mn.ssp370.2050]]</f>
        <v>767.39635419645492</v>
      </c>
      <c r="BR691" s="5"/>
      <c r="BS691" s="5"/>
      <c r="BT691" s="6"/>
      <c r="BU691" s="6"/>
      <c r="BV691" s="7">
        <f t="shared" si="64"/>
        <v>0.82310939839900066</v>
      </c>
      <c r="BW691" s="5">
        <v>0.82186501504846954</v>
      </c>
      <c r="BX691" s="5">
        <f>NonZeroMin!$C$19</f>
        <v>9.4033807947367773E-4</v>
      </c>
      <c r="BY691" s="8">
        <f>(Table1[[#This Row],[seagrass.sd.ssp370.2100]]/Table1[[#This Row],[seagrass.mn.ssp370.2100]])^-1</f>
        <v>874.01013846900742</v>
      </c>
      <c r="BZ691" s="8">
        <f>Table1[[#This Row],[seagrass.imp.ssp370.2100]]*Table1[[#This Row],[seagrass.mn.ssp370.2100]]</f>
        <v>718.31835560534569</v>
      </c>
      <c r="CA691" s="5">
        <v>0.82427761786323994</v>
      </c>
      <c r="CB691" s="5">
        <f>NonZeroMin!$C$20</f>
        <v>8.8537505761509139E-4</v>
      </c>
      <c r="CC691" s="8">
        <f>(Table1[[#This Row],[corals.sd.ssp370.2100]]/Table1[[#This Row],[corals.mn.ssp370.2100]])^-1</f>
        <v>930.99258983370521</v>
      </c>
      <c r="CD691" s="8">
        <f>Table1[[#This Row],[corals.weights.ssp370.2100]]*Table1[[#This Row],[corals.mn.ssp370.2100]]</f>
        <v>767.39635419645492</v>
      </c>
      <c r="CE691" s="5"/>
      <c r="CF691" s="5"/>
      <c r="CG691" s="12"/>
      <c r="CH691" s="17"/>
      <c r="CI691" s="9">
        <f t="shared" si="65"/>
        <v>0.82310939839900066</v>
      </c>
      <c r="CJ691" s="5"/>
      <c r="CL691" s="5"/>
      <c r="CM691" s="5"/>
      <c r="CP691" s="5"/>
      <c r="CT691" s="5"/>
    </row>
    <row r="692" spans="1:98" x14ac:dyDescent="0.25">
      <c r="A692" s="5" t="s">
        <v>735</v>
      </c>
      <c r="B692" s="5">
        <v>49.83934</v>
      </c>
      <c r="C692" s="5">
        <v>-16.071102</v>
      </c>
      <c r="D692" s="5">
        <v>12180000</v>
      </c>
      <c r="E692" s="5">
        <v>1</v>
      </c>
      <c r="F692" s="5">
        <v>18040000</v>
      </c>
      <c r="G692" s="5">
        <v>1</v>
      </c>
      <c r="H692" s="5">
        <v>1250000</v>
      </c>
      <c r="I692" s="5">
        <v>1</v>
      </c>
      <c r="J692" s="5">
        <v>0.35506548973109697</v>
      </c>
      <c r="K692" s="5">
        <v>0.2106098733775785</v>
      </c>
      <c r="L692" s="6">
        <f>IF(Table1[[#This Row],[seagrass.mn.ssp126.2050]]="","",(Table1[[#This Row],[seagrass.sd.ssp126.2050]]/Table1[[#This Row],[seagrass.mn.ssp126.2050]])^-1)</f>
        <v>1.6858919481639896</v>
      </c>
      <c r="M692" s="6">
        <f>IF(Table1[[#This Row],[seagrass.weights.ssp126.2050]]="","",Table1[[#This Row],[seagrass.weights.ssp126.2050]]*Table1[[#This Row],[seagrass.mn.ssp126.2050]])</f>
        <v>0.59860205020856005</v>
      </c>
      <c r="N692" s="5">
        <v>0.34049979909106942</v>
      </c>
      <c r="O692" s="5">
        <v>0.18736851092825321</v>
      </c>
      <c r="P692" s="6">
        <f>IF(Table1[[#This Row],[corals.mn.ssp126.2050]]="","",(Table1[[#This Row],[corals.sd.ssp126.2050]]/Table1[[#This Row],[corals.mn.ssp126.2050]])^-1)</f>
        <v>1.8172733369346836</v>
      </c>
      <c r="Q692" s="6">
        <f>IF(Table1[[#This Row],[coral.weights.ssp126.2050]]="","",Table1[[#This Row],[coral.weights.ssp126.2050]]*Table1[[#This Row],[corals.mn.ssp126.2050]])</f>
        <v>0.61878120611981713</v>
      </c>
      <c r="R692" s="5">
        <v>0.46471215387595088</v>
      </c>
      <c r="S692" s="5">
        <v>9.3833976838899116E-2</v>
      </c>
      <c r="T692" s="6">
        <f>IF(Table1[[#This Row],[mangrove.mn.ssp126.2050]]="","",(Table1[[#This Row],[mangrove.sd.ssp126.2050]]/Table1[[#This Row],[mangrove.mn.ssp126.2050]])^-1)</f>
        <v>4.9524934307516553</v>
      </c>
      <c r="U692" s="6">
        <f>IF(Table1[[#This Row],[mangrove.weights.ssp126.2050]]="","",Table1[[#This Row],[mangrove.weights.ssp126.2050]]*Table1[[#This Row],[mangrove.mn.ssp126.2050]])</f>
        <v>2.3014838892610991</v>
      </c>
      <c r="V692" s="7">
        <f t="shared" si="60"/>
        <v>0.41615529479604924</v>
      </c>
      <c r="W692" s="5">
        <v>0.33640788615060302</v>
      </c>
      <c r="X692" s="5">
        <v>0.22383168343186549</v>
      </c>
      <c r="Y692" s="6">
        <f>IF(Table1[[#This Row],[seagrass.mn.ssp126.2100]]="", "", (Table1[[#This Row],[seagrass.sd.ssp126.2100]]/Table1[[#This Row],[seagrass.mn.ssp126.2100]])^-1)</f>
        <v>1.5029502570533353</v>
      </c>
      <c r="Z692" s="6">
        <f>IF(Table1[[#This Row],[seagrass.weights.ssp126.2100]]="","", Table1[[#This Row],[seagrass.weights.ssp126.2100]]*Table1[[#This Row],[seagrass.mn.ssp126.2100]])</f>
        <v>0.50560431896481794</v>
      </c>
      <c r="AA692" s="5">
        <v>0.31600769153954628</v>
      </c>
      <c r="AB692" s="5">
        <v>0.2076169345829614</v>
      </c>
      <c r="AC692" s="6">
        <f>IF(Table1[[#This Row],[corals.mn.ssp126.2100]]="","",(Table1[[#This Row],[corals.sd.ssp126.2100]]/Table1[[#This Row],[corals.mn.ssp126.2100]])^-1)</f>
        <v>1.5220708858567271</v>
      </c>
      <c r="AD692" s="6">
        <f>IF( Table1[[#This Row],[Coral.weights.ssp126.2100]]="","", Table1[[#This Row],[Coral.weights.ssp126.2100]]*Table1[[#This Row],[corals.mn.ssp126.2100]])</f>
        <v>0.48098610699913658</v>
      </c>
      <c r="AE692" s="5">
        <v>0.46012596371266379</v>
      </c>
      <c r="AF692" s="5">
        <v>9.6299181759744792E-2</v>
      </c>
      <c r="AG692" s="8">
        <f>IF(Table1[[#This Row],[mangrove.mn.ssp126.2100]]="","",(Table1[[#This Row],[mangrove.sd.ssp126.2100]]/Table1[[#This Row],[mangrove.mn.ssp126.2100]])^-1)</f>
        <v>4.7780879889574175</v>
      </c>
      <c r="AH692" s="6">
        <f>IF(Table1[[#This Row],[mangrove.weights.ssp126.2100]]="","",Table1[[#This Row],[mangrove.weights.ssp126.2100]]*Table1[[#This Row],[mangrove.mn.ssp126.2100]])</f>
        <v>2.1985223406229353</v>
      </c>
      <c r="AI692" s="7">
        <f t="shared" si="61"/>
        <v>0.40818508529876385</v>
      </c>
      <c r="AJ692" s="5">
        <v>0.32421649838469041</v>
      </c>
      <c r="AK692" s="5">
        <v>0.2260019671948871</v>
      </c>
      <c r="AL692" s="6">
        <f>IF(Table1[[#This Row],[seagrass.mn.ssp245.2050]]="","",(Table1[[#This Row],[seagrass.sd.ssp245.2050]]/Table1[[#This Row],[seagrass.mn.ssp245.2050]])^-1)</f>
        <v>1.4345737889312729</v>
      </c>
      <c r="AM692" s="6">
        <f>IF(Table1[[#This Row],[seagrass.weights.ssp245.2050]]="","",Table1[[#This Row],[seagrass.weights.ssp245.2050]]*Table1[[#This Row],[seagrass.mn.ssp245.2050]])</f>
        <v>0.46511249052175524</v>
      </c>
      <c r="AN692" s="5">
        <v>0.3055388196698936</v>
      </c>
      <c r="AO692" s="5">
        <v>0.21334635333352139</v>
      </c>
      <c r="AP692" s="6">
        <f>(Table1[[#This Row],[corals.sd.ssp245.2050]]/Table1[[#This Row],[corals.mn.ssp245.2050]])^-1</f>
        <v>1.4321258127728529</v>
      </c>
      <c r="AQ692" s="6">
        <f>Table1[[#This Row],[coral.weights.ssp245.2050]]*Table1[[#This Row],[corals.mn.ssp245.2050]]</f>
        <v>0.43757003045340448</v>
      </c>
      <c r="AR692" s="5">
        <v>0.50187892361213426</v>
      </c>
      <c r="AS692" s="5">
        <v>0.16040413712277099</v>
      </c>
      <c r="AT692" s="8">
        <f>(Table1[[#This Row],[mangrove.sd.ssp245.2050]]/Table1[[#This Row],[mangrove.mn.ssp245.2050]])^-1</f>
        <v>3.128840269425242</v>
      </c>
      <c r="AU692" s="8">
        <f>Table1[[#This Row],[mangrove.mn.ssp245.2050]]*Table1[[#This Row],[mangrove.weights.ssp245.2050]]</f>
        <v>1.5702989865734407</v>
      </c>
      <c r="AV692" s="7">
        <f t="shared" si="62"/>
        <v>0.41247019629656301</v>
      </c>
      <c r="AW692" s="5">
        <v>0.46705498551063601</v>
      </c>
      <c r="AX692" s="5">
        <v>2.777085719824238E-2</v>
      </c>
      <c r="AY692" s="6">
        <f>(Table1[[#This Row],[seagrass.sd.ssp245.2100]]/Table1[[#This Row],[seagrass.mn.ssp245.2100]])^-1</f>
        <v>16.818169571668676</v>
      </c>
      <c r="AZ692" s="6">
        <f>Table1[[#This Row],[seagrass.weights.ssp245.2100]]*Table1[[#This Row],[seagrass.mn.ssp245.2100]]</f>
        <v>7.8550099456111333</v>
      </c>
      <c r="BA692" s="5">
        <v>0.43766726325040839</v>
      </c>
      <c r="BB692" s="5">
        <v>3.012757613515547E-2</v>
      </c>
      <c r="BC692" s="8">
        <f>(Table1[[#This Row],[corals.sd.ssp245.2100]]/Table1[[#This Row],[corals.mn.ssp245.2100]])^-1</f>
        <v>14.527131598207141</v>
      </c>
      <c r="BD692" s="8">
        <f>Table1[[#This Row],[corals.weights.ssp245.2100]]*Table1[[#This Row],[corals.mn.ssp245.2100]]</f>
        <v>6.3580499294658512</v>
      </c>
      <c r="BE692" s="5">
        <v>0.45658301343244873</v>
      </c>
      <c r="BF692" s="5">
        <v>9.9327225508379399E-2</v>
      </c>
      <c r="BG692" s="6">
        <f>(Table1[[#This Row],[mangrove.sd.ssp245.2100]]/Table1[[#This Row],[mangrove.mn.ssp245.2100]])^-1</f>
        <v>4.5967559357019461</v>
      </c>
      <c r="BH692" s="6">
        <f>Table1[[#This Row],[mangrove.weights.ssp245.2100]]*Table1[[#This Row],[mangrove.mn.ssp245.2100]]</f>
        <v>2.0988006771362899</v>
      </c>
      <c r="BI692" s="7">
        <f t="shared" si="63"/>
        <v>0.45383770061624762</v>
      </c>
      <c r="BJ692" s="5">
        <v>0.53345177908322272</v>
      </c>
      <c r="BK692" s="5">
        <v>9.5651317235794474E-3</v>
      </c>
      <c r="BL692" s="6">
        <f>(Table1[[#This Row],[seagrass.sd.ssp370.2050]]/Table1[[#This Row],[seagrass.mn.ssp370.2050]])^-1</f>
        <v>55.770458212110775</v>
      </c>
      <c r="BM692" s="6">
        <f>Table1[[#This Row],[seagrass.mn.ssp370.2050]]*Table1[[#This Row],[seagrass.weights.ssp370.2050]]</f>
        <v>29.750850153537023</v>
      </c>
      <c r="BN692" s="5">
        <v>0.52448713534064162</v>
      </c>
      <c r="BO692" s="5">
        <v>5.3598023809118128E-3</v>
      </c>
      <c r="BP692" s="6">
        <f>(Table1[[#This Row],[corals.sd.ssp370.2050]]/Table1[[#This Row],[corals.mn.ssp370.2050]])^-1</f>
        <v>97.855685352976678</v>
      </c>
      <c r="BQ692" s="6">
        <f>Table1[[#This Row],[corals.weights.ssp370.2050]]*Table1[[#This Row],[corals.mn.ssp370.2050]]</f>
        <v>51.324048087577921</v>
      </c>
      <c r="BR692" s="5">
        <v>0.46805687209498259</v>
      </c>
      <c r="BS692" s="5">
        <v>8.6492600858704027E-2</v>
      </c>
      <c r="BT692" s="6">
        <f>(Table1[[#This Row],[mangrove.sd.ssp370.2050]]/Table1[[#This Row],[mangrove.mn.ssp370.2050]])^-1</f>
        <v>5.4115250026948463</v>
      </c>
      <c r="BU692" s="6">
        <f>Table1[[#This Row],[mangrove.weights.ssp370.2050]]*Table1[[#This Row],[mangrove.mn.ssp370.2050]]</f>
        <v>2.5329014660251419</v>
      </c>
      <c r="BV692" s="7">
        <f t="shared" si="64"/>
        <v>0.52571067257255599</v>
      </c>
      <c r="BW692" s="5">
        <v>0.53345177908322272</v>
      </c>
      <c r="BX692" s="5">
        <v>9.5651317235794474E-3</v>
      </c>
      <c r="BY692" s="8">
        <f>(Table1[[#This Row],[seagrass.sd.ssp370.2100]]/Table1[[#This Row],[seagrass.mn.ssp370.2100]])^-1</f>
        <v>55.770458212110775</v>
      </c>
      <c r="BZ692" s="8">
        <f>Table1[[#This Row],[seagrass.imp.ssp370.2100]]*Table1[[#This Row],[seagrass.mn.ssp370.2100]]</f>
        <v>29.750850153537023</v>
      </c>
      <c r="CA692" s="5">
        <v>0.52448713534064162</v>
      </c>
      <c r="CB692" s="5">
        <v>5.3598023809118128E-3</v>
      </c>
      <c r="CC692" s="8">
        <f>(Table1[[#This Row],[corals.sd.ssp370.2100]]/Table1[[#This Row],[corals.mn.ssp370.2100]])^-1</f>
        <v>97.855685352976678</v>
      </c>
      <c r="CD692" s="8">
        <f>Table1[[#This Row],[corals.weights.ssp370.2100]]*Table1[[#This Row],[corals.mn.ssp370.2100]]</f>
        <v>51.324048087577921</v>
      </c>
      <c r="CE692" s="5">
        <v>0.46082843517528982</v>
      </c>
      <c r="CF692" s="5">
        <v>8.0186702142344857E-2</v>
      </c>
      <c r="CG692" s="12">
        <f>(Table1[[#This Row],[mangrove.sd.ssp370.2100]]/Table1[[#This Row],[mangrove.mn.ssp370.2100]])^-1</f>
        <v>5.7469433567331656</v>
      </c>
      <c r="CH692" s="17">
        <f>Table1[[#This Row],[mangrove.weights.ssp370.2100]]*Table1[[#This Row],[mangrove.mn.ssp370.2100]]</f>
        <v>2.6483549141243721</v>
      </c>
      <c r="CI692" s="9">
        <f t="shared" si="65"/>
        <v>0.52532867858868282</v>
      </c>
      <c r="CJ692" s="5"/>
      <c r="CL692" s="5"/>
      <c r="CM692" s="5"/>
      <c r="CP692" s="5"/>
      <c r="CT692" s="5"/>
    </row>
    <row r="693" spans="1:98" x14ac:dyDescent="0.25">
      <c r="A693" s="5" t="s">
        <v>736</v>
      </c>
      <c r="B693" s="5">
        <v>50.08934</v>
      </c>
      <c r="C693" s="5">
        <v>-16.071102</v>
      </c>
      <c r="D693" s="5">
        <v>6150000</v>
      </c>
      <c r="E693" s="5">
        <v>1</v>
      </c>
      <c r="F693" s="5">
        <v>4930000</v>
      </c>
      <c r="G693" s="5">
        <v>1</v>
      </c>
      <c r="H693" s="5">
        <v>170000</v>
      </c>
      <c r="I693" s="5">
        <v>1</v>
      </c>
      <c r="J693" s="5">
        <v>0.46419815295796718</v>
      </c>
      <c r="K693" s="5">
        <v>3.5579977872581631E-2</v>
      </c>
      <c r="L693" s="6">
        <f>IF(Table1[[#This Row],[seagrass.mn.ssp126.2050]]="","",(Table1[[#This Row],[seagrass.sd.ssp126.2050]]/Table1[[#This Row],[seagrass.mn.ssp126.2050]])^-1)</f>
        <v>13.046611625795416</v>
      </c>
      <c r="M693" s="6">
        <f>IF(Table1[[#This Row],[seagrass.weights.ssp126.2050]]="","",Table1[[#This Row],[seagrass.weights.ssp126.2050]]*Table1[[#This Row],[seagrass.mn.ssp126.2050]])</f>
        <v>6.056213019054173</v>
      </c>
      <c r="N693" s="5">
        <v>0.47536322454945718</v>
      </c>
      <c r="O693" s="5">
        <v>2.864582970228171E-2</v>
      </c>
      <c r="P693" s="6">
        <f>IF(Table1[[#This Row],[corals.mn.ssp126.2050]]="","",(Table1[[#This Row],[corals.sd.ssp126.2050]]/Table1[[#This Row],[corals.mn.ssp126.2050]])^-1)</f>
        <v>16.594500124099856</v>
      </c>
      <c r="Q693" s="6">
        <f>IF(Table1[[#This Row],[coral.weights.ssp126.2050]]="","",Table1[[#This Row],[coral.weights.ssp126.2050]]*Table1[[#This Row],[corals.mn.ssp126.2050]])</f>
        <v>7.8884150887784745</v>
      </c>
      <c r="R693" s="5">
        <v>0.4268592142130177</v>
      </c>
      <c r="S693" s="5">
        <v>0.14569985947390621</v>
      </c>
      <c r="T693" s="6">
        <f>IF(Table1[[#This Row],[mangrove.mn.ssp126.2050]]="","",(Table1[[#This Row],[mangrove.sd.ssp126.2050]]/Table1[[#This Row],[mangrove.mn.ssp126.2050]])^-1)</f>
        <v>2.9297160323580487</v>
      </c>
      <c r="U693" s="6">
        <f>IF(Table1[[#This Row],[mangrove.weights.ssp126.2050]]="","",Table1[[#This Row],[mangrove.weights.ssp126.2050]]*Table1[[#This Row],[mangrove.mn.ssp126.2050]])</f>
        <v>1.2505762834396366</v>
      </c>
      <c r="V693" s="7">
        <f t="shared" si="60"/>
        <v>0.466528038306463</v>
      </c>
      <c r="W693" s="5">
        <v>0.46826329409842399</v>
      </c>
      <c r="X693" s="5">
        <v>3.7359977239819743E-2</v>
      </c>
      <c r="Y693" s="6">
        <f>IF(Table1[[#This Row],[seagrass.mn.ssp126.2100]]="", "", (Table1[[#This Row],[seagrass.sd.ssp126.2100]]/Table1[[#This Row],[seagrass.mn.ssp126.2100]])^-1)</f>
        <v>12.533821717624882</v>
      </c>
      <c r="Z693" s="6">
        <f>IF(Table1[[#This Row],[seagrass.weights.ssp126.2100]]="","", Table1[[#This Row],[seagrass.weights.ssp126.2100]]*Table1[[#This Row],[seagrass.mn.ssp126.2100]])</f>
        <v>5.8691286451373941</v>
      </c>
      <c r="AA693" s="5">
        <v>0.47856245013706628</v>
      </c>
      <c r="AB693" s="5">
        <v>2.589189269693214E-2</v>
      </c>
      <c r="AC693" s="6">
        <f>IF(Table1[[#This Row],[corals.mn.ssp126.2100]]="","",(Table1[[#This Row],[corals.sd.ssp126.2100]]/Table1[[#This Row],[corals.mn.ssp126.2100]])^-1)</f>
        <v>18.483100317875557</v>
      </c>
      <c r="AD693" s="6">
        <f>IF( Table1[[#This Row],[Coral.weights.ssp126.2100]]="","", Table1[[#This Row],[Coral.weights.ssp126.2100]]*Table1[[#This Row],[corals.mn.ssp126.2100]])</f>
        <v>8.8453177742517148</v>
      </c>
      <c r="AE693" s="5">
        <v>0.42409730735573647</v>
      </c>
      <c r="AF693" s="5">
        <v>0.15132393701120611</v>
      </c>
      <c r="AG693" s="8">
        <f>IF(Table1[[#This Row],[mangrove.mn.ssp126.2100]]="","",(Table1[[#This Row],[mangrove.sd.ssp126.2100]]/Table1[[#This Row],[mangrove.mn.ssp126.2100]])^-1)</f>
        <v>2.8025791274802114</v>
      </c>
      <c r="AH693" s="6">
        <f>IF(Table1[[#This Row],[mangrove.weights.ssp126.2100]]="","",Table1[[#This Row],[mangrove.weights.ssp126.2100]]*Table1[[#This Row],[mangrove.mn.ssp126.2100]])</f>
        <v>1.1885662616157471</v>
      </c>
      <c r="AI693" s="7">
        <f t="shared" si="61"/>
        <v>0.47023202986839263</v>
      </c>
      <c r="AJ693" s="5">
        <v>0.41819242144436658</v>
      </c>
      <c r="AK693" s="5">
        <v>3.1224744033416809E-3</v>
      </c>
      <c r="AL693" s="6">
        <f>IF(Table1[[#This Row],[seagrass.mn.ssp245.2050]]="","",(Table1[[#This Row],[seagrass.sd.ssp245.2050]]/Table1[[#This Row],[seagrass.mn.ssp245.2050]])^-1)</f>
        <v>133.92981572461119</v>
      </c>
      <c r="AM693" s="6">
        <f>IF(Table1[[#This Row],[seagrass.weights.ssp245.2050]]="","",Table1[[#This Row],[seagrass.weights.ssp245.2050]]*Table1[[#This Row],[seagrass.mn.ssp245.2050]])</f>
        <v>56.008433941472958</v>
      </c>
      <c r="AN693" s="5">
        <v>0.42460656351609788</v>
      </c>
      <c r="AO693" s="5">
        <v>7.7284267171136012E-3</v>
      </c>
      <c r="AP693" s="6">
        <f>(Table1[[#This Row],[corals.sd.ssp245.2050]]/Table1[[#This Row],[corals.mn.ssp245.2050]])^-1</f>
        <v>54.940879826920217</v>
      </c>
      <c r="AQ693" s="6">
        <f>Table1[[#This Row],[coral.weights.ssp245.2050]]*Table1[[#This Row],[corals.mn.ssp245.2050]]</f>
        <v>23.3282581798595</v>
      </c>
      <c r="AR693" s="5">
        <v>0.45961224647222182</v>
      </c>
      <c r="AS693" s="5">
        <v>0.20077187154767309</v>
      </c>
      <c r="AT693" s="8">
        <f>(Table1[[#This Row],[mangrove.sd.ssp245.2050]]/Table1[[#This Row],[mangrove.mn.ssp245.2050]])^-1</f>
        <v>2.2892262891671424</v>
      </c>
      <c r="AU693" s="8">
        <f>Table1[[#This Row],[mangrove.mn.ssp245.2050]]*Table1[[#This Row],[mangrove.weights.ssp245.2050]]</f>
        <v>1.0521564374473784</v>
      </c>
      <c r="AV693" s="7">
        <f t="shared" si="62"/>
        <v>0.42053191790783007</v>
      </c>
      <c r="AW693" s="5">
        <v>0.41818164711258471</v>
      </c>
      <c r="AX693" s="5">
        <v>5.2044453807929313E-3</v>
      </c>
      <c r="AY693" s="6">
        <f>(Table1[[#This Row],[seagrass.sd.ssp245.2100]]/Table1[[#This Row],[seagrass.mn.ssp245.2100]])^-1</f>
        <v>80.350857106866584</v>
      </c>
      <c r="AZ693" s="6">
        <f>Table1[[#This Row],[seagrass.weights.ssp245.2100]]*Table1[[#This Row],[seagrass.mn.ssp245.2100]]</f>
        <v>33.601253771857401</v>
      </c>
      <c r="BA693" s="5">
        <v>0.43208694834317368</v>
      </c>
      <c r="BB693" s="5">
        <v>2.8504349571069581E-3</v>
      </c>
      <c r="BC693" s="8">
        <f>(Table1[[#This Row],[corals.sd.ssp245.2100]]/Table1[[#This Row],[corals.mn.ssp245.2100]])^-1</f>
        <v>151.58632098089313</v>
      </c>
      <c r="BD693" s="8">
        <f>Table1[[#This Row],[corals.weights.ssp245.2100]]*Table1[[#This Row],[corals.mn.ssp245.2100]]</f>
        <v>65.498470843202924</v>
      </c>
      <c r="BE693" s="5">
        <v>0.43824484425331411</v>
      </c>
      <c r="BF693" s="5">
        <v>0.19179827663291871</v>
      </c>
      <c r="BG693" s="6">
        <f>(Table1[[#This Row],[mangrove.sd.ssp245.2100]]/Table1[[#This Row],[mangrove.mn.ssp245.2100]])^-1</f>
        <v>2.2849258707994946</v>
      </c>
      <c r="BH693" s="6">
        <f>Table1[[#This Row],[mangrove.weights.ssp245.2100]]*Table1[[#This Row],[mangrove.mn.ssp245.2100]]</f>
        <v>1.0013569823788926</v>
      </c>
      <c r="BI693" s="7">
        <f t="shared" si="63"/>
        <v>0.42737675012581239</v>
      </c>
      <c r="BJ693" s="5">
        <v>0.51130971421328064</v>
      </c>
      <c r="BK693" s="5">
        <v>2.826077878208981E-3</v>
      </c>
      <c r="BL693" s="6">
        <f>(Table1[[#This Row],[seagrass.sd.ssp370.2050]]/Table1[[#This Row],[seagrass.mn.ssp370.2050]])^-1</f>
        <v>180.9255569904258</v>
      </c>
      <c r="BM693" s="6">
        <f>Table1[[#This Row],[seagrass.mn.ssp370.2050]]*Table1[[#This Row],[seagrass.weights.ssp370.2050]]</f>
        <v>92.508994838653237</v>
      </c>
      <c r="BN693" s="5">
        <v>0.52385391949100812</v>
      </c>
      <c r="BO693" s="5">
        <v>4.4642999384504438E-3</v>
      </c>
      <c r="BP693" s="6">
        <f>(Table1[[#This Row],[corals.sd.ssp370.2050]]/Table1[[#This Row],[corals.mn.ssp370.2050]])^-1</f>
        <v>117.34290408651115</v>
      </c>
      <c r="BQ693" s="6">
        <f>Table1[[#This Row],[corals.weights.ssp370.2050]]*Table1[[#This Row],[corals.mn.ssp370.2050]]</f>
        <v>61.470540230176304</v>
      </c>
      <c r="BR693" s="5">
        <v>0.46407734077971602</v>
      </c>
      <c r="BS693" s="5">
        <v>0.18257057178878891</v>
      </c>
      <c r="BT693" s="6">
        <f>(Table1[[#This Row],[mangrove.sd.ssp370.2050]]/Table1[[#This Row],[mangrove.mn.ssp370.2050]])^-1</f>
        <v>2.5419065966260699</v>
      </c>
      <c r="BU693" s="6">
        <f>Table1[[#This Row],[mangrove.weights.ssp370.2050]]*Table1[[#This Row],[mangrove.mn.ssp370.2050]]</f>
        <v>1.1796412538726448</v>
      </c>
      <c r="BV693" s="7">
        <f t="shared" si="64"/>
        <v>0.51580395158148162</v>
      </c>
      <c r="BW693" s="5">
        <v>0.51130971421328064</v>
      </c>
      <c r="BX693" s="5">
        <v>2.826077878208981E-3</v>
      </c>
      <c r="BY693" s="8">
        <f>(Table1[[#This Row],[seagrass.sd.ssp370.2100]]/Table1[[#This Row],[seagrass.mn.ssp370.2100]])^-1</f>
        <v>180.9255569904258</v>
      </c>
      <c r="BZ693" s="8">
        <f>Table1[[#This Row],[seagrass.imp.ssp370.2100]]*Table1[[#This Row],[seagrass.mn.ssp370.2100]]</f>
        <v>92.508994838653237</v>
      </c>
      <c r="CA693" s="5">
        <v>0.52385391949100812</v>
      </c>
      <c r="CB693" s="5">
        <v>4.4642999384504438E-3</v>
      </c>
      <c r="CC693" s="8">
        <f>(Table1[[#This Row],[corals.sd.ssp370.2100]]/Table1[[#This Row],[corals.mn.ssp370.2100]])^-1</f>
        <v>117.34290408651115</v>
      </c>
      <c r="CD693" s="8">
        <f>Table1[[#This Row],[corals.weights.ssp370.2100]]*Table1[[#This Row],[corals.mn.ssp370.2100]]</f>
        <v>61.470540230176304</v>
      </c>
      <c r="CE693" s="5">
        <v>0.45202230701522378</v>
      </c>
      <c r="CF693" s="5">
        <v>0.1691791131637532</v>
      </c>
      <c r="CG693" s="12">
        <f>(Table1[[#This Row],[mangrove.sd.ssp370.2100]]/Table1[[#This Row],[mangrove.mn.ssp370.2100]])^-1</f>
        <v>2.671856463614978</v>
      </c>
      <c r="CH693" s="17">
        <f>Table1[[#This Row],[mangrove.weights.ssp370.2100]]*Table1[[#This Row],[mangrove.mn.ssp370.2100]]</f>
        <v>1.2077387226967797</v>
      </c>
      <c r="CI693" s="9">
        <f t="shared" si="65"/>
        <v>0.51567458644225928</v>
      </c>
      <c r="CJ693" s="5"/>
      <c r="CL693" s="5"/>
      <c r="CM693" s="5"/>
      <c r="CP693" s="5"/>
      <c r="CT693" s="5"/>
    </row>
    <row r="694" spans="1:98" x14ac:dyDescent="0.25">
      <c r="A694" s="5" t="s">
        <v>737</v>
      </c>
      <c r="B694" s="5">
        <v>50.33934</v>
      </c>
      <c r="C694" s="5">
        <v>-16.071102</v>
      </c>
      <c r="D694" s="5">
        <v>2860000</v>
      </c>
      <c r="E694" s="5">
        <v>1</v>
      </c>
      <c r="F694" s="5">
        <v>350000</v>
      </c>
      <c r="G694" s="5">
        <v>1</v>
      </c>
      <c r="I694" s="5">
        <v>0</v>
      </c>
      <c r="J694" s="5">
        <v>0.32261952740579097</v>
      </c>
      <c r="K694" s="5">
        <v>4.7021197999026217E-2</v>
      </c>
      <c r="L694" s="6">
        <f>IF(Table1[[#This Row],[seagrass.mn.ssp126.2050]]="","",(Table1[[#This Row],[seagrass.sd.ssp126.2050]]/Table1[[#This Row],[seagrass.mn.ssp126.2050]])^-1)</f>
        <v>6.8611507391298758</v>
      </c>
      <c r="M694" s="6">
        <f>IF(Table1[[#This Row],[seagrass.weights.ssp126.2050]]="","",Table1[[#This Row],[seagrass.weights.ssp126.2050]]*Table1[[#This Row],[seagrass.mn.ssp126.2050]])</f>
        <v>2.2135412089179738</v>
      </c>
      <c r="N694" s="5">
        <v>0.40801399717637798</v>
      </c>
      <c r="O694" s="5">
        <v>2.9282667082258091E-2</v>
      </c>
      <c r="P694" s="6">
        <f>IF(Table1[[#This Row],[corals.mn.ssp126.2050]]="","",(Table1[[#This Row],[corals.sd.ssp126.2050]]/Table1[[#This Row],[corals.mn.ssp126.2050]])^-1)</f>
        <v>13.933635076006695</v>
      </c>
      <c r="Q694" s="6">
        <f>IF(Table1[[#This Row],[coral.weights.ssp126.2050]]="","",Table1[[#This Row],[coral.weights.ssp126.2050]]*Table1[[#This Row],[corals.mn.ssp126.2050]])</f>
        <v>5.6851181425584771</v>
      </c>
      <c r="T694" s="6" t="str">
        <f>IF(Table1[[#This Row],[mangrove.mn.ssp126.2050]]="","",(Table1[[#This Row],[mangrove.sd.ssp126.2050]]/Table1[[#This Row],[mangrove.mn.ssp126.2050]])^-1)</f>
        <v/>
      </c>
      <c r="U694" s="6" t="str">
        <f>IF(Table1[[#This Row],[mangrove.weights.ssp126.2050]]="","",Table1[[#This Row],[mangrove.weights.ssp126.2050]]*Table1[[#This Row],[mangrove.mn.ssp126.2050]])</f>
        <v/>
      </c>
      <c r="V694" s="7">
        <f t="shared" si="60"/>
        <v>0.37983845670230465</v>
      </c>
      <c r="W694" s="5">
        <v>0.30727613745242299</v>
      </c>
      <c r="X694" s="5">
        <v>4.460441627779637E-2</v>
      </c>
      <c r="Y694" s="6">
        <f>IF(Table1[[#This Row],[seagrass.mn.ssp126.2100]]="", "", (Table1[[#This Row],[seagrass.sd.ssp126.2100]]/Table1[[#This Row],[seagrass.mn.ssp126.2100]])^-1)</f>
        <v>6.8889173560462442</v>
      </c>
      <c r="Z694" s="6">
        <f>IF(Table1[[#This Row],[seagrass.weights.ssp126.2100]]="","", Table1[[#This Row],[seagrass.weights.ssp126.2100]]*Table1[[#This Row],[seagrass.mn.ssp126.2100]])</f>
        <v>2.1167999163948483</v>
      </c>
      <c r="AA694" s="5">
        <v>0.38762777760202272</v>
      </c>
      <c r="AB694" s="5">
        <v>2.258995774437423E-2</v>
      </c>
      <c r="AC694" s="6">
        <f>IF(Table1[[#This Row],[corals.mn.ssp126.2100]]="","",(Table1[[#This Row],[corals.sd.ssp126.2100]]/Table1[[#This Row],[corals.mn.ssp126.2100]])^-1)</f>
        <v>17.159296267322897</v>
      </c>
      <c r="AD694" s="6">
        <f>IF( Table1[[#This Row],[Coral.weights.ssp126.2100]]="","", Table1[[#This Row],[Coral.weights.ssp126.2100]]*Table1[[#This Row],[corals.mn.ssp126.2100]])</f>
        <v>6.6514198773170587</v>
      </c>
      <c r="AG694" s="8" t="str">
        <f>IF(Table1[[#This Row],[mangrove.mn.ssp126.2100]]="","",(Table1[[#This Row],[mangrove.sd.ssp126.2100]]/Table1[[#This Row],[mangrove.mn.ssp126.2100]])^-1)</f>
        <v/>
      </c>
      <c r="AH694" s="6" t="str">
        <f>IF(Table1[[#This Row],[mangrove.weights.ssp126.2100]]="","",Table1[[#This Row],[mangrove.weights.ssp126.2100]]*Table1[[#This Row],[mangrove.mn.ssp126.2100]])</f>
        <v/>
      </c>
      <c r="AI694" s="7">
        <f t="shared" si="61"/>
        <v>0.36461002596846875</v>
      </c>
      <c r="AJ694" s="5">
        <v>0.30258737618552151</v>
      </c>
      <c r="AK694" s="5">
        <v>3.3974761291443639E-2</v>
      </c>
      <c r="AL694" s="6">
        <f>IF(Table1[[#This Row],[seagrass.mn.ssp245.2050]]="","",(Table1[[#This Row],[seagrass.sd.ssp245.2050]]/Table1[[#This Row],[seagrass.mn.ssp245.2050]])^-1)</f>
        <v>8.9062399464665702</v>
      </c>
      <c r="AM694" s="6">
        <f>IF(Table1[[#This Row],[seagrass.weights.ssp245.2050]]="","",Table1[[#This Row],[seagrass.weights.ssp245.2050]]*Table1[[#This Row],[seagrass.mn.ssp245.2050]])</f>
        <v>2.694915777079999</v>
      </c>
      <c r="AN694" s="5">
        <v>0.39288840170966982</v>
      </c>
      <c r="AO694" s="5">
        <v>2.3251151179080928E-2</v>
      </c>
      <c r="AP694" s="6">
        <f>(Table1[[#This Row],[corals.sd.ssp245.2050]]/Table1[[#This Row],[corals.mn.ssp245.2050]])^-1</f>
        <v>16.897589228319656</v>
      </c>
      <c r="AQ694" s="6">
        <f>Table1[[#This Row],[coral.weights.ssp245.2050]]*Table1[[#This Row],[corals.mn.ssp245.2050]]</f>
        <v>6.6388668246610427</v>
      </c>
      <c r="AS694" s="5"/>
      <c r="AT694" s="8"/>
      <c r="AU694" s="8"/>
      <c r="AV694" s="7">
        <f t="shared" si="62"/>
        <v>0.3617208336994181</v>
      </c>
      <c r="AW694" s="5">
        <v>0.28123777745409861</v>
      </c>
      <c r="AX694" s="5">
        <v>7.7806144262129113E-3</v>
      </c>
      <c r="AY694" s="6">
        <f>(Table1[[#This Row],[seagrass.sd.ssp245.2100]]/Table1[[#This Row],[seagrass.mn.ssp245.2100]])^-1</f>
        <v>36.145959952289601</v>
      </c>
      <c r="AZ694" s="6">
        <f>Table1[[#This Row],[seagrass.weights.ssp245.2100]]*Table1[[#This Row],[seagrass.mn.ssp245.2100]]</f>
        <v>10.165609440926783</v>
      </c>
      <c r="BA694" s="5">
        <v>0.36835923597004588</v>
      </c>
      <c r="BB694" s="5">
        <v>6.9334103983770606E-3</v>
      </c>
      <c r="BC694" s="8">
        <f>(Table1[[#This Row],[corals.sd.ssp245.2100]]/Table1[[#This Row],[corals.mn.ssp245.2100]])^-1</f>
        <v>53.128145429883922</v>
      </c>
      <c r="BD694" s="8">
        <f>Table1[[#This Row],[corals.weights.ssp245.2100]]*Table1[[#This Row],[corals.mn.ssp245.2100]]</f>
        <v>19.570243059057528</v>
      </c>
      <c r="BE694" s="5"/>
      <c r="BF694" s="5"/>
      <c r="BG694" s="6"/>
      <c r="BH694" s="6"/>
      <c r="BI694" s="7">
        <f t="shared" si="63"/>
        <v>0.33308485559937112</v>
      </c>
      <c r="BJ694" s="5">
        <v>0.48201974236732348</v>
      </c>
      <c r="BK694" s="5">
        <v>2.8344793681768011E-3</v>
      </c>
      <c r="BL694" s="6">
        <f>(Table1[[#This Row],[seagrass.sd.ssp370.2050]]/Table1[[#This Row],[seagrass.mn.ssp370.2050]])^-1</f>
        <v>170.05583028017207</v>
      </c>
      <c r="BM694" s="6">
        <f>Table1[[#This Row],[seagrass.mn.ssp370.2050]]*Table1[[#This Row],[seagrass.weights.ssp370.2050]]</f>
        <v>81.970267499709834</v>
      </c>
      <c r="BN694" s="5">
        <v>0.51190165693402423</v>
      </c>
      <c r="BO694" s="5">
        <v>5.3221628870656389E-3</v>
      </c>
      <c r="BP694" s="6">
        <f>(Table1[[#This Row],[corals.sd.ssp370.2050]]/Table1[[#This Row],[corals.mn.ssp370.2050]])^-1</f>
        <v>96.183012019059021</v>
      </c>
      <c r="BQ694" s="6">
        <f>Table1[[#This Row],[corals.weights.ssp370.2050]]*Table1[[#This Row],[corals.mn.ssp370.2050]]</f>
        <v>49.236243221461478</v>
      </c>
      <c r="BR694" s="5"/>
      <c r="BS694" s="5"/>
      <c r="BT694" s="6"/>
      <c r="BU694" s="6"/>
      <c r="BV694" s="7">
        <f t="shared" si="64"/>
        <v>0.49281505879486093</v>
      </c>
      <c r="BW694" s="5">
        <v>0.48201974236732348</v>
      </c>
      <c r="BX694" s="5">
        <v>2.8344793681768011E-3</v>
      </c>
      <c r="BY694" s="8">
        <f>(Table1[[#This Row],[seagrass.sd.ssp370.2100]]/Table1[[#This Row],[seagrass.mn.ssp370.2100]])^-1</f>
        <v>170.05583028017207</v>
      </c>
      <c r="BZ694" s="8">
        <f>Table1[[#This Row],[seagrass.imp.ssp370.2100]]*Table1[[#This Row],[seagrass.mn.ssp370.2100]]</f>
        <v>81.970267499709834</v>
      </c>
      <c r="CA694" s="5">
        <v>0.51190165693402423</v>
      </c>
      <c r="CB694" s="5">
        <v>5.3221628870656389E-3</v>
      </c>
      <c r="CC694" s="8">
        <f>(Table1[[#This Row],[corals.sd.ssp370.2100]]/Table1[[#This Row],[corals.mn.ssp370.2100]])^-1</f>
        <v>96.183012019059021</v>
      </c>
      <c r="CD694" s="8">
        <f>Table1[[#This Row],[corals.weights.ssp370.2100]]*Table1[[#This Row],[corals.mn.ssp370.2100]]</f>
        <v>49.236243221461478</v>
      </c>
      <c r="CE694" s="5"/>
      <c r="CF694" s="5"/>
      <c r="CG694" s="12"/>
      <c r="CH694" s="17"/>
      <c r="CI694" s="9">
        <f t="shared" si="65"/>
        <v>0.49281505879486093</v>
      </c>
      <c r="CJ694" s="5"/>
      <c r="CL694" s="5"/>
      <c r="CM694" s="5"/>
      <c r="CP694" s="5"/>
      <c r="CT694" s="5"/>
    </row>
    <row r="695" spans="1:98" x14ac:dyDescent="0.25">
      <c r="A695" s="5" t="s">
        <v>738</v>
      </c>
      <c r="B695" s="5">
        <v>50.58934</v>
      </c>
      <c r="C695" s="5">
        <v>-16.071102</v>
      </c>
      <c r="E695" s="5">
        <v>0</v>
      </c>
      <c r="G695" s="5">
        <v>0</v>
      </c>
      <c r="I695" s="5">
        <v>0</v>
      </c>
      <c r="L695" s="6" t="str">
        <f>IF(Table1[[#This Row],[seagrass.mn.ssp126.2050]]="","",(Table1[[#This Row],[seagrass.sd.ssp126.2050]]/Table1[[#This Row],[seagrass.mn.ssp126.2050]])^-1)</f>
        <v/>
      </c>
      <c r="M695" s="6" t="str">
        <f>IF(Table1[[#This Row],[seagrass.weights.ssp126.2050]]="","",Table1[[#This Row],[seagrass.weights.ssp126.2050]]*Table1[[#This Row],[seagrass.mn.ssp126.2050]])</f>
        <v/>
      </c>
      <c r="P695" s="6" t="str">
        <f>IF(Table1[[#This Row],[corals.mn.ssp126.2050]]="","",(Table1[[#This Row],[corals.sd.ssp126.2050]]/Table1[[#This Row],[corals.mn.ssp126.2050]])^-1)</f>
        <v/>
      </c>
      <c r="Q695" s="6" t="str">
        <f>IF(Table1[[#This Row],[coral.weights.ssp126.2050]]="","",Table1[[#This Row],[coral.weights.ssp126.2050]]*Table1[[#This Row],[corals.mn.ssp126.2050]])</f>
        <v/>
      </c>
      <c r="T695" s="6" t="str">
        <f>IF(Table1[[#This Row],[mangrove.mn.ssp126.2050]]="","",(Table1[[#This Row],[mangrove.sd.ssp126.2050]]/Table1[[#This Row],[mangrove.mn.ssp126.2050]])^-1)</f>
        <v/>
      </c>
      <c r="U695" s="6" t="str">
        <f>IF(Table1[[#This Row],[mangrove.weights.ssp126.2050]]="","",Table1[[#This Row],[mangrove.weights.ssp126.2050]]*Table1[[#This Row],[mangrove.mn.ssp126.2050]])</f>
        <v/>
      </c>
      <c r="V695" s="7" t="e">
        <f t="shared" si="60"/>
        <v>#DIV/0!</v>
      </c>
      <c r="Y695" s="6" t="str">
        <f>IF(Table1[[#This Row],[seagrass.mn.ssp126.2100]]="", "", (Table1[[#This Row],[seagrass.sd.ssp126.2100]]/Table1[[#This Row],[seagrass.mn.ssp126.2100]])^-1)</f>
        <v/>
      </c>
      <c r="Z695" s="6" t="str">
        <f>IF(Table1[[#This Row],[seagrass.weights.ssp126.2100]]="","", Table1[[#This Row],[seagrass.weights.ssp126.2100]]*Table1[[#This Row],[seagrass.mn.ssp126.2100]])</f>
        <v/>
      </c>
      <c r="AC695" s="6" t="str">
        <f>IF(Table1[[#This Row],[corals.mn.ssp126.2100]]="","",(Table1[[#This Row],[corals.sd.ssp126.2100]]/Table1[[#This Row],[corals.mn.ssp126.2100]])^-1)</f>
        <v/>
      </c>
      <c r="AD695" s="6" t="str">
        <f>IF( Table1[[#This Row],[Coral.weights.ssp126.2100]]="","", Table1[[#This Row],[Coral.weights.ssp126.2100]]*Table1[[#This Row],[corals.mn.ssp126.2100]])</f>
        <v/>
      </c>
      <c r="AG695" s="8" t="str">
        <f>IF(Table1[[#This Row],[mangrove.mn.ssp126.2100]]="","",(Table1[[#This Row],[mangrove.sd.ssp126.2100]]/Table1[[#This Row],[mangrove.mn.ssp126.2100]])^-1)</f>
        <v/>
      </c>
      <c r="AH695" s="6" t="str">
        <f>IF(Table1[[#This Row],[mangrove.weights.ssp126.2100]]="","",Table1[[#This Row],[mangrove.weights.ssp126.2100]]*Table1[[#This Row],[mangrove.mn.ssp126.2100]])</f>
        <v/>
      </c>
      <c r="AI695" s="7" t="e">
        <f t="shared" si="61"/>
        <v>#DIV/0!</v>
      </c>
      <c r="AL695" s="6" t="str">
        <f>IF(Table1[[#This Row],[seagrass.mn.ssp245.2050]]="","",(Table1[[#This Row],[seagrass.sd.ssp245.2050]]/Table1[[#This Row],[seagrass.mn.ssp245.2050]])^-1)</f>
        <v/>
      </c>
      <c r="AM695" s="6" t="str">
        <f>IF(Table1[[#This Row],[seagrass.weights.ssp245.2050]]="","",Table1[[#This Row],[seagrass.weights.ssp245.2050]]*Table1[[#This Row],[seagrass.mn.ssp245.2050]])</f>
        <v/>
      </c>
      <c r="AS695" s="5"/>
      <c r="AT695" s="8"/>
      <c r="AU695" s="8"/>
      <c r="AV695" s="7" t="e">
        <f t="shared" si="62"/>
        <v>#DIV/0!</v>
      </c>
      <c r="AX695" s="5"/>
      <c r="AY695" s="6"/>
      <c r="AZ695" s="6"/>
      <c r="BB695" s="5"/>
      <c r="BC695" s="8"/>
      <c r="BD695" s="8"/>
      <c r="BE695" s="5"/>
      <c r="BF695" s="5"/>
      <c r="BG695" s="6"/>
      <c r="BH695" s="6"/>
      <c r="BI695" s="7" t="e">
        <f t="shared" si="63"/>
        <v>#DIV/0!</v>
      </c>
      <c r="BK695" s="5"/>
      <c r="BL695" s="6"/>
      <c r="BM695" s="6"/>
      <c r="BO695" s="5"/>
      <c r="BP695" s="6"/>
      <c r="BQ695" s="6"/>
      <c r="BR695" s="5"/>
      <c r="BS695" s="5"/>
      <c r="BT695" s="6"/>
      <c r="BU695" s="6"/>
      <c r="BV695" s="7" t="e">
        <f t="shared" si="64"/>
        <v>#DIV/0!</v>
      </c>
      <c r="BX695" s="5"/>
      <c r="BY695" s="8"/>
      <c r="BZ695" s="8"/>
      <c r="CA695" s="5"/>
      <c r="CB695" s="5"/>
      <c r="CC695" s="8"/>
      <c r="CD695" s="8"/>
      <c r="CE695" s="5"/>
      <c r="CF695" s="5"/>
      <c r="CG695" s="12"/>
      <c r="CH695" s="17"/>
      <c r="CI695" s="9" t="e">
        <f t="shared" si="65"/>
        <v>#DIV/0!</v>
      </c>
      <c r="CJ695" s="5"/>
      <c r="CL695" s="5"/>
      <c r="CM695" s="5"/>
      <c r="CP695" s="5"/>
      <c r="CT695" s="5"/>
    </row>
    <row r="696" spans="1:98" x14ac:dyDescent="0.25">
      <c r="A696" s="5" t="s">
        <v>739</v>
      </c>
      <c r="B696" s="5">
        <v>54.33934</v>
      </c>
      <c r="C696" s="5">
        <v>-16.071102</v>
      </c>
      <c r="E696" s="5">
        <v>0</v>
      </c>
      <c r="G696" s="5">
        <v>0</v>
      </c>
      <c r="I696" s="5">
        <v>0</v>
      </c>
      <c r="L696" s="6" t="str">
        <f>IF(Table1[[#This Row],[seagrass.mn.ssp126.2050]]="","",(Table1[[#This Row],[seagrass.sd.ssp126.2050]]/Table1[[#This Row],[seagrass.mn.ssp126.2050]])^-1)</f>
        <v/>
      </c>
      <c r="M696" s="6" t="str">
        <f>IF(Table1[[#This Row],[seagrass.weights.ssp126.2050]]="","",Table1[[#This Row],[seagrass.weights.ssp126.2050]]*Table1[[#This Row],[seagrass.mn.ssp126.2050]])</f>
        <v/>
      </c>
      <c r="P696" s="6" t="str">
        <f>IF(Table1[[#This Row],[corals.mn.ssp126.2050]]="","",(Table1[[#This Row],[corals.sd.ssp126.2050]]/Table1[[#This Row],[corals.mn.ssp126.2050]])^-1)</f>
        <v/>
      </c>
      <c r="Q696" s="6" t="str">
        <f>IF(Table1[[#This Row],[coral.weights.ssp126.2050]]="","",Table1[[#This Row],[coral.weights.ssp126.2050]]*Table1[[#This Row],[corals.mn.ssp126.2050]])</f>
        <v/>
      </c>
      <c r="T696" s="6" t="str">
        <f>IF(Table1[[#This Row],[mangrove.mn.ssp126.2050]]="","",(Table1[[#This Row],[mangrove.sd.ssp126.2050]]/Table1[[#This Row],[mangrove.mn.ssp126.2050]])^-1)</f>
        <v/>
      </c>
      <c r="U696" s="6" t="str">
        <f>IF(Table1[[#This Row],[mangrove.weights.ssp126.2050]]="","",Table1[[#This Row],[mangrove.weights.ssp126.2050]]*Table1[[#This Row],[mangrove.mn.ssp126.2050]])</f>
        <v/>
      </c>
      <c r="V696" s="7" t="e">
        <f t="shared" si="60"/>
        <v>#DIV/0!</v>
      </c>
      <c r="Y696" s="6" t="str">
        <f>IF(Table1[[#This Row],[seagrass.mn.ssp126.2100]]="", "", (Table1[[#This Row],[seagrass.sd.ssp126.2100]]/Table1[[#This Row],[seagrass.mn.ssp126.2100]])^-1)</f>
        <v/>
      </c>
      <c r="Z696" s="6" t="str">
        <f>IF(Table1[[#This Row],[seagrass.weights.ssp126.2100]]="","", Table1[[#This Row],[seagrass.weights.ssp126.2100]]*Table1[[#This Row],[seagrass.mn.ssp126.2100]])</f>
        <v/>
      </c>
      <c r="AC696" s="6" t="str">
        <f>IF(Table1[[#This Row],[corals.mn.ssp126.2100]]="","",(Table1[[#This Row],[corals.sd.ssp126.2100]]/Table1[[#This Row],[corals.mn.ssp126.2100]])^-1)</f>
        <v/>
      </c>
      <c r="AD696" s="6" t="str">
        <f>IF( Table1[[#This Row],[Coral.weights.ssp126.2100]]="","", Table1[[#This Row],[Coral.weights.ssp126.2100]]*Table1[[#This Row],[corals.mn.ssp126.2100]])</f>
        <v/>
      </c>
      <c r="AG696" s="8" t="str">
        <f>IF(Table1[[#This Row],[mangrove.mn.ssp126.2100]]="","",(Table1[[#This Row],[mangrove.sd.ssp126.2100]]/Table1[[#This Row],[mangrove.mn.ssp126.2100]])^-1)</f>
        <v/>
      </c>
      <c r="AH696" s="6" t="str">
        <f>IF(Table1[[#This Row],[mangrove.weights.ssp126.2100]]="","",Table1[[#This Row],[mangrove.weights.ssp126.2100]]*Table1[[#This Row],[mangrove.mn.ssp126.2100]])</f>
        <v/>
      </c>
      <c r="AI696" s="7" t="e">
        <f t="shared" si="61"/>
        <v>#DIV/0!</v>
      </c>
      <c r="AL696" s="6" t="str">
        <f>IF(Table1[[#This Row],[seagrass.mn.ssp245.2050]]="","",(Table1[[#This Row],[seagrass.sd.ssp245.2050]]/Table1[[#This Row],[seagrass.mn.ssp245.2050]])^-1)</f>
        <v/>
      </c>
      <c r="AM696" s="6" t="str">
        <f>IF(Table1[[#This Row],[seagrass.weights.ssp245.2050]]="","",Table1[[#This Row],[seagrass.weights.ssp245.2050]]*Table1[[#This Row],[seagrass.mn.ssp245.2050]])</f>
        <v/>
      </c>
      <c r="AS696" s="5"/>
      <c r="AT696" s="8"/>
      <c r="AU696" s="8"/>
      <c r="AV696" s="7" t="e">
        <f t="shared" si="62"/>
        <v>#DIV/0!</v>
      </c>
      <c r="AX696" s="5"/>
      <c r="AY696" s="6"/>
      <c r="AZ696" s="6"/>
      <c r="BB696" s="5"/>
      <c r="BC696" s="8"/>
      <c r="BD696" s="8"/>
      <c r="BE696" s="5"/>
      <c r="BF696" s="5"/>
      <c r="BG696" s="6"/>
      <c r="BH696" s="6"/>
      <c r="BI696" s="7" t="e">
        <f t="shared" si="63"/>
        <v>#DIV/0!</v>
      </c>
      <c r="BK696" s="5"/>
      <c r="BL696" s="6"/>
      <c r="BM696" s="6"/>
      <c r="BO696" s="5"/>
      <c r="BP696" s="6"/>
      <c r="BQ696" s="6"/>
      <c r="BR696" s="5"/>
      <c r="BS696" s="5"/>
      <c r="BT696" s="6"/>
      <c r="BU696" s="6"/>
      <c r="BV696" s="7" t="e">
        <f t="shared" si="64"/>
        <v>#DIV/0!</v>
      </c>
      <c r="BX696" s="5"/>
      <c r="BY696" s="8"/>
      <c r="BZ696" s="8"/>
      <c r="CA696" s="5"/>
      <c r="CB696" s="5"/>
      <c r="CC696" s="8"/>
      <c r="CD696" s="8"/>
      <c r="CE696" s="5"/>
      <c r="CF696" s="5"/>
      <c r="CG696" s="12"/>
      <c r="CH696" s="17"/>
      <c r="CI696" s="9" t="e">
        <f t="shared" si="65"/>
        <v>#DIV/0!</v>
      </c>
      <c r="CJ696" s="5"/>
      <c r="CL696" s="5"/>
      <c r="CM696" s="5"/>
      <c r="CP696" s="5"/>
      <c r="CT696" s="5"/>
    </row>
    <row r="697" spans="1:98" x14ac:dyDescent="0.25">
      <c r="A697" s="5" t="s">
        <v>740</v>
      </c>
      <c r="B697" s="5">
        <v>54.58934</v>
      </c>
      <c r="C697" s="5">
        <v>-16.071102</v>
      </c>
      <c r="E697" s="5">
        <v>0</v>
      </c>
      <c r="G697" s="5">
        <v>0</v>
      </c>
      <c r="I697" s="5">
        <v>0</v>
      </c>
      <c r="L697" s="6" t="str">
        <f>IF(Table1[[#This Row],[seagrass.mn.ssp126.2050]]="","",(Table1[[#This Row],[seagrass.sd.ssp126.2050]]/Table1[[#This Row],[seagrass.mn.ssp126.2050]])^-1)</f>
        <v/>
      </c>
      <c r="M697" s="6" t="str">
        <f>IF(Table1[[#This Row],[seagrass.weights.ssp126.2050]]="","",Table1[[#This Row],[seagrass.weights.ssp126.2050]]*Table1[[#This Row],[seagrass.mn.ssp126.2050]])</f>
        <v/>
      </c>
      <c r="P697" s="6" t="str">
        <f>IF(Table1[[#This Row],[corals.mn.ssp126.2050]]="","",(Table1[[#This Row],[corals.sd.ssp126.2050]]/Table1[[#This Row],[corals.mn.ssp126.2050]])^-1)</f>
        <v/>
      </c>
      <c r="Q697" s="6" t="str">
        <f>IF(Table1[[#This Row],[coral.weights.ssp126.2050]]="","",Table1[[#This Row],[coral.weights.ssp126.2050]]*Table1[[#This Row],[corals.mn.ssp126.2050]])</f>
        <v/>
      </c>
      <c r="T697" s="6" t="str">
        <f>IF(Table1[[#This Row],[mangrove.mn.ssp126.2050]]="","",(Table1[[#This Row],[mangrove.sd.ssp126.2050]]/Table1[[#This Row],[mangrove.mn.ssp126.2050]])^-1)</f>
        <v/>
      </c>
      <c r="U697" s="6" t="str">
        <f>IF(Table1[[#This Row],[mangrove.weights.ssp126.2050]]="","",Table1[[#This Row],[mangrove.weights.ssp126.2050]]*Table1[[#This Row],[mangrove.mn.ssp126.2050]])</f>
        <v/>
      </c>
      <c r="V697" s="7" t="e">
        <f t="shared" si="60"/>
        <v>#DIV/0!</v>
      </c>
      <c r="Y697" s="6" t="str">
        <f>IF(Table1[[#This Row],[seagrass.mn.ssp126.2100]]="", "", (Table1[[#This Row],[seagrass.sd.ssp126.2100]]/Table1[[#This Row],[seagrass.mn.ssp126.2100]])^-1)</f>
        <v/>
      </c>
      <c r="Z697" s="6" t="str">
        <f>IF(Table1[[#This Row],[seagrass.weights.ssp126.2100]]="","", Table1[[#This Row],[seagrass.weights.ssp126.2100]]*Table1[[#This Row],[seagrass.mn.ssp126.2100]])</f>
        <v/>
      </c>
      <c r="AC697" s="6" t="str">
        <f>IF(Table1[[#This Row],[corals.mn.ssp126.2100]]="","",(Table1[[#This Row],[corals.sd.ssp126.2100]]/Table1[[#This Row],[corals.mn.ssp126.2100]])^-1)</f>
        <v/>
      </c>
      <c r="AD697" s="6" t="str">
        <f>IF( Table1[[#This Row],[Coral.weights.ssp126.2100]]="","", Table1[[#This Row],[Coral.weights.ssp126.2100]]*Table1[[#This Row],[corals.mn.ssp126.2100]])</f>
        <v/>
      </c>
      <c r="AG697" s="8" t="str">
        <f>IF(Table1[[#This Row],[mangrove.mn.ssp126.2100]]="","",(Table1[[#This Row],[mangrove.sd.ssp126.2100]]/Table1[[#This Row],[mangrove.mn.ssp126.2100]])^-1)</f>
        <v/>
      </c>
      <c r="AH697" s="6" t="str">
        <f>IF(Table1[[#This Row],[mangrove.weights.ssp126.2100]]="","",Table1[[#This Row],[mangrove.weights.ssp126.2100]]*Table1[[#This Row],[mangrove.mn.ssp126.2100]])</f>
        <v/>
      </c>
      <c r="AI697" s="7" t="e">
        <f t="shared" si="61"/>
        <v>#DIV/0!</v>
      </c>
      <c r="AL697" s="6" t="str">
        <f>IF(Table1[[#This Row],[seagrass.mn.ssp245.2050]]="","",(Table1[[#This Row],[seagrass.sd.ssp245.2050]]/Table1[[#This Row],[seagrass.mn.ssp245.2050]])^-1)</f>
        <v/>
      </c>
      <c r="AM697" s="6" t="str">
        <f>IF(Table1[[#This Row],[seagrass.weights.ssp245.2050]]="","",Table1[[#This Row],[seagrass.weights.ssp245.2050]]*Table1[[#This Row],[seagrass.mn.ssp245.2050]])</f>
        <v/>
      </c>
      <c r="AS697" s="5"/>
      <c r="AT697" s="8"/>
      <c r="AU697" s="8"/>
      <c r="AV697" s="7" t="e">
        <f t="shared" si="62"/>
        <v>#DIV/0!</v>
      </c>
      <c r="AX697" s="5"/>
      <c r="AY697" s="6"/>
      <c r="AZ697" s="6"/>
      <c r="BB697" s="5"/>
      <c r="BC697" s="8"/>
      <c r="BD697" s="8"/>
      <c r="BE697" s="5"/>
      <c r="BF697" s="5"/>
      <c r="BG697" s="6"/>
      <c r="BH697" s="6"/>
      <c r="BI697" s="7" t="e">
        <f t="shared" si="63"/>
        <v>#DIV/0!</v>
      </c>
      <c r="BK697" s="5"/>
      <c r="BL697" s="6"/>
      <c r="BM697" s="6"/>
      <c r="BO697" s="5"/>
      <c r="BP697" s="6"/>
      <c r="BQ697" s="6"/>
      <c r="BR697" s="5"/>
      <c r="BS697" s="5"/>
      <c r="BT697" s="6"/>
      <c r="BU697" s="6"/>
      <c r="BV697" s="7" t="e">
        <f t="shared" si="64"/>
        <v>#DIV/0!</v>
      </c>
      <c r="BX697" s="5"/>
      <c r="BY697" s="8"/>
      <c r="BZ697" s="8"/>
      <c r="CA697" s="5"/>
      <c r="CB697" s="5"/>
      <c r="CC697" s="8"/>
      <c r="CD697" s="8"/>
      <c r="CE697" s="5"/>
      <c r="CF697" s="5"/>
      <c r="CG697" s="12"/>
      <c r="CH697" s="17"/>
      <c r="CI697" s="9" t="e">
        <f t="shared" si="65"/>
        <v>#DIV/0!</v>
      </c>
      <c r="CJ697" s="5"/>
      <c r="CL697" s="5"/>
      <c r="CM697" s="5"/>
      <c r="CP697" s="5"/>
      <c r="CT697" s="5"/>
    </row>
    <row r="698" spans="1:98" x14ac:dyDescent="0.25">
      <c r="A698" s="5" t="s">
        <v>741</v>
      </c>
      <c r="B698" s="5">
        <v>54.83934</v>
      </c>
      <c r="C698" s="5">
        <v>-16.071102</v>
      </c>
      <c r="E698" s="5">
        <v>0</v>
      </c>
      <c r="G698" s="5">
        <v>0</v>
      </c>
      <c r="I698" s="5">
        <v>0</v>
      </c>
      <c r="L698" s="6" t="str">
        <f>IF(Table1[[#This Row],[seagrass.mn.ssp126.2050]]="","",(Table1[[#This Row],[seagrass.sd.ssp126.2050]]/Table1[[#This Row],[seagrass.mn.ssp126.2050]])^-1)</f>
        <v/>
      </c>
      <c r="M698" s="6" t="str">
        <f>IF(Table1[[#This Row],[seagrass.weights.ssp126.2050]]="","",Table1[[#This Row],[seagrass.weights.ssp126.2050]]*Table1[[#This Row],[seagrass.mn.ssp126.2050]])</f>
        <v/>
      </c>
      <c r="P698" s="6" t="str">
        <f>IF(Table1[[#This Row],[corals.mn.ssp126.2050]]="","",(Table1[[#This Row],[corals.sd.ssp126.2050]]/Table1[[#This Row],[corals.mn.ssp126.2050]])^-1)</f>
        <v/>
      </c>
      <c r="Q698" s="6" t="str">
        <f>IF(Table1[[#This Row],[coral.weights.ssp126.2050]]="","",Table1[[#This Row],[coral.weights.ssp126.2050]]*Table1[[#This Row],[corals.mn.ssp126.2050]])</f>
        <v/>
      </c>
      <c r="T698" s="6" t="str">
        <f>IF(Table1[[#This Row],[mangrove.mn.ssp126.2050]]="","",(Table1[[#This Row],[mangrove.sd.ssp126.2050]]/Table1[[#This Row],[mangrove.mn.ssp126.2050]])^-1)</f>
        <v/>
      </c>
      <c r="U698" s="6" t="str">
        <f>IF(Table1[[#This Row],[mangrove.weights.ssp126.2050]]="","",Table1[[#This Row],[mangrove.weights.ssp126.2050]]*Table1[[#This Row],[mangrove.mn.ssp126.2050]])</f>
        <v/>
      </c>
      <c r="V698" s="7" t="e">
        <f t="shared" si="60"/>
        <v>#DIV/0!</v>
      </c>
      <c r="Y698" s="6" t="str">
        <f>IF(Table1[[#This Row],[seagrass.mn.ssp126.2100]]="", "", (Table1[[#This Row],[seagrass.sd.ssp126.2100]]/Table1[[#This Row],[seagrass.mn.ssp126.2100]])^-1)</f>
        <v/>
      </c>
      <c r="Z698" s="6" t="str">
        <f>IF(Table1[[#This Row],[seagrass.weights.ssp126.2100]]="","", Table1[[#This Row],[seagrass.weights.ssp126.2100]]*Table1[[#This Row],[seagrass.mn.ssp126.2100]])</f>
        <v/>
      </c>
      <c r="AC698" s="6" t="str">
        <f>IF(Table1[[#This Row],[corals.mn.ssp126.2100]]="","",(Table1[[#This Row],[corals.sd.ssp126.2100]]/Table1[[#This Row],[corals.mn.ssp126.2100]])^-1)</f>
        <v/>
      </c>
      <c r="AD698" s="6" t="str">
        <f>IF( Table1[[#This Row],[Coral.weights.ssp126.2100]]="","", Table1[[#This Row],[Coral.weights.ssp126.2100]]*Table1[[#This Row],[corals.mn.ssp126.2100]])</f>
        <v/>
      </c>
      <c r="AG698" s="8" t="str">
        <f>IF(Table1[[#This Row],[mangrove.mn.ssp126.2100]]="","",(Table1[[#This Row],[mangrove.sd.ssp126.2100]]/Table1[[#This Row],[mangrove.mn.ssp126.2100]])^-1)</f>
        <v/>
      </c>
      <c r="AH698" s="6" t="str">
        <f>IF(Table1[[#This Row],[mangrove.weights.ssp126.2100]]="","",Table1[[#This Row],[mangrove.weights.ssp126.2100]]*Table1[[#This Row],[mangrove.mn.ssp126.2100]])</f>
        <v/>
      </c>
      <c r="AI698" s="7" t="e">
        <f t="shared" si="61"/>
        <v>#DIV/0!</v>
      </c>
      <c r="AL698" s="6" t="str">
        <f>IF(Table1[[#This Row],[seagrass.mn.ssp245.2050]]="","",(Table1[[#This Row],[seagrass.sd.ssp245.2050]]/Table1[[#This Row],[seagrass.mn.ssp245.2050]])^-1)</f>
        <v/>
      </c>
      <c r="AM698" s="6" t="str">
        <f>IF(Table1[[#This Row],[seagrass.weights.ssp245.2050]]="","",Table1[[#This Row],[seagrass.weights.ssp245.2050]]*Table1[[#This Row],[seagrass.mn.ssp245.2050]])</f>
        <v/>
      </c>
      <c r="AS698" s="5"/>
      <c r="AT698" s="8"/>
      <c r="AU698" s="8"/>
      <c r="AV698" s="7" t="e">
        <f t="shared" si="62"/>
        <v>#DIV/0!</v>
      </c>
      <c r="AX698" s="5"/>
      <c r="AY698" s="6"/>
      <c r="AZ698" s="6"/>
      <c r="BB698" s="5"/>
      <c r="BC698" s="8"/>
      <c r="BD698" s="8"/>
      <c r="BE698" s="5"/>
      <c r="BF698" s="5"/>
      <c r="BG698" s="6"/>
      <c r="BH698" s="6"/>
      <c r="BI698" s="7" t="e">
        <f t="shared" si="63"/>
        <v>#DIV/0!</v>
      </c>
      <c r="BK698" s="5"/>
      <c r="BL698" s="6"/>
      <c r="BM698" s="6"/>
      <c r="BO698" s="5"/>
      <c r="BP698" s="6"/>
      <c r="BQ698" s="6"/>
      <c r="BR698" s="5"/>
      <c r="BS698" s="5"/>
      <c r="BT698" s="6"/>
      <c r="BU698" s="6"/>
      <c r="BV698" s="7" t="e">
        <f t="shared" si="64"/>
        <v>#DIV/0!</v>
      </c>
      <c r="BX698" s="5"/>
      <c r="BY698" s="8"/>
      <c r="BZ698" s="8"/>
      <c r="CA698" s="5"/>
      <c r="CB698" s="5"/>
      <c r="CC698" s="8"/>
      <c r="CD698" s="8"/>
      <c r="CE698" s="5"/>
      <c r="CF698" s="5"/>
      <c r="CG698" s="12"/>
      <c r="CH698" s="17"/>
      <c r="CI698" s="9" t="e">
        <f t="shared" si="65"/>
        <v>#DIV/0!</v>
      </c>
      <c r="CJ698" s="5"/>
      <c r="CL698" s="5"/>
      <c r="CM698" s="5"/>
      <c r="CP698" s="5"/>
      <c r="CT698" s="5"/>
    </row>
    <row r="699" spans="1:98" x14ac:dyDescent="0.25">
      <c r="A699" s="5" t="s">
        <v>742</v>
      </c>
      <c r="B699" s="5">
        <v>39.58934</v>
      </c>
      <c r="C699" s="5">
        <v>-16.071102</v>
      </c>
      <c r="E699" s="5">
        <v>0</v>
      </c>
      <c r="G699" s="5">
        <v>0</v>
      </c>
      <c r="I699" s="5">
        <v>0</v>
      </c>
      <c r="L699" s="6" t="str">
        <f>IF(Table1[[#This Row],[seagrass.mn.ssp126.2050]]="","",(Table1[[#This Row],[seagrass.sd.ssp126.2050]]/Table1[[#This Row],[seagrass.mn.ssp126.2050]])^-1)</f>
        <v/>
      </c>
      <c r="M699" s="6" t="str">
        <f>IF(Table1[[#This Row],[seagrass.weights.ssp126.2050]]="","",Table1[[#This Row],[seagrass.weights.ssp126.2050]]*Table1[[#This Row],[seagrass.mn.ssp126.2050]])</f>
        <v/>
      </c>
      <c r="P699" s="6" t="str">
        <f>IF(Table1[[#This Row],[corals.mn.ssp126.2050]]="","",(Table1[[#This Row],[corals.sd.ssp126.2050]]/Table1[[#This Row],[corals.mn.ssp126.2050]])^-1)</f>
        <v/>
      </c>
      <c r="Q699" s="6" t="str">
        <f>IF(Table1[[#This Row],[coral.weights.ssp126.2050]]="","",Table1[[#This Row],[coral.weights.ssp126.2050]]*Table1[[#This Row],[corals.mn.ssp126.2050]])</f>
        <v/>
      </c>
      <c r="T699" s="6" t="str">
        <f>IF(Table1[[#This Row],[mangrove.mn.ssp126.2050]]="","",(Table1[[#This Row],[mangrove.sd.ssp126.2050]]/Table1[[#This Row],[mangrove.mn.ssp126.2050]])^-1)</f>
        <v/>
      </c>
      <c r="U699" s="6" t="str">
        <f>IF(Table1[[#This Row],[mangrove.weights.ssp126.2050]]="","",Table1[[#This Row],[mangrove.weights.ssp126.2050]]*Table1[[#This Row],[mangrove.mn.ssp126.2050]])</f>
        <v/>
      </c>
      <c r="V699" s="7" t="e">
        <f t="shared" si="60"/>
        <v>#DIV/0!</v>
      </c>
      <c r="Y699" s="6" t="str">
        <f>IF(Table1[[#This Row],[seagrass.mn.ssp126.2100]]="", "", (Table1[[#This Row],[seagrass.sd.ssp126.2100]]/Table1[[#This Row],[seagrass.mn.ssp126.2100]])^-1)</f>
        <v/>
      </c>
      <c r="Z699" s="6" t="str">
        <f>IF(Table1[[#This Row],[seagrass.weights.ssp126.2100]]="","", Table1[[#This Row],[seagrass.weights.ssp126.2100]]*Table1[[#This Row],[seagrass.mn.ssp126.2100]])</f>
        <v/>
      </c>
      <c r="AC699" s="6" t="str">
        <f>IF(Table1[[#This Row],[corals.mn.ssp126.2100]]="","",(Table1[[#This Row],[corals.sd.ssp126.2100]]/Table1[[#This Row],[corals.mn.ssp126.2100]])^-1)</f>
        <v/>
      </c>
      <c r="AD699" s="6" t="str">
        <f>IF( Table1[[#This Row],[Coral.weights.ssp126.2100]]="","", Table1[[#This Row],[Coral.weights.ssp126.2100]]*Table1[[#This Row],[corals.mn.ssp126.2100]])</f>
        <v/>
      </c>
      <c r="AG699" s="8" t="str">
        <f>IF(Table1[[#This Row],[mangrove.mn.ssp126.2100]]="","",(Table1[[#This Row],[mangrove.sd.ssp126.2100]]/Table1[[#This Row],[mangrove.mn.ssp126.2100]])^-1)</f>
        <v/>
      </c>
      <c r="AH699" s="6" t="str">
        <f>IF(Table1[[#This Row],[mangrove.weights.ssp126.2100]]="","",Table1[[#This Row],[mangrove.weights.ssp126.2100]]*Table1[[#This Row],[mangrove.mn.ssp126.2100]])</f>
        <v/>
      </c>
      <c r="AI699" s="7" t="e">
        <f t="shared" si="61"/>
        <v>#DIV/0!</v>
      </c>
      <c r="AL699" s="6" t="str">
        <f>IF(Table1[[#This Row],[seagrass.mn.ssp245.2050]]="","",(Table1[[#This Row],[seagrass.sd.ssp245.2050]]/Table1[[#This Row],[seagrass.mn.ssp245.2050]])^-1)</f>
        <v/>
      </c>
      <c r="AM699" s="6" t="str">
        <f>IF(Table1[[#This Row],[seagrass.weights.ssp245.2050]]="","",Table1[[#This Row],[seagrass.weights.ssp245.2050]]*Table1[[#This Row],[seagrass.mn.ssp245.2050]])</f>
        <v/>
      </c>
      <c r="AS699" s="5"/>
      <c r="AT699" s="8"/>
      <c r="AU699" s="8"/>
      <c r="AV699" s="7" t="e">
        <f t="shared" si="62"/>
        <v>#DIV/0!</v>
      </c>
      <c r="AX699" s="5"/>
      <c r="AY699" s="6"/>
      <c r="AZ699" s="6"/>
      <c r="BB699" s="5"/>
      <c r="BC699" s="8"/>
      <c r="BD699" s="8"/>
      <c r="BE699" s="5"/>
      <c r="BF699" s="5"/>
      <c r="BG699" s="6"/>
      <c r="BH699" s="6"/>
      <c r="BI699" s="7" t="e">
        <f t="shared" si="63"/>
        <v>#DIV/0!</v>
      </c>
      <c r="BK699" s="5"/>
      <c r="BL699" s="6"/>
      <c r="BM699" s="6"/>
      <c r="BO699" s="5"/>
      <c r="BP699" s="6"/>
      <c r="BQ699" s="6"/>
      <c r="BR699" s="5"/>
      <c r="BS699" s="5"/>
      <c r="BT699" s="6"/>
      <c r="BU699" s="6"/>
      <c r="BV699" s="7" t="e">
        <f t="shared" si="64"/>
        <v>#DIV/0!</v>
      </c>
      <c r="BX699" s="5"/>
      <c r="BY699" s="8"/>
      <c r="BZ699" s="8"/>
      <c r="CA699" s="5"/>
      <c r="CB699" s="5"/>
      <c r="CC699" s="8"/>
      <c r="CD699" s="8"/>
      <c r="CE699" s="5"/>
      <c r="CF699" s="5"/>
      <c r="CG699" s="12"/>
      <c r="CH699" s="17"/>
      <c r="CI699" s="9" t="e">
        <f t="shared" si="65"/>
        <v>#DIV/0!</v>
      </c>
      <c r="CJ699" s="5"/>
      <c r="CL699" s="5"/>
      <c r="CM699" s="5"/>
      <c r="CP699" s="5"/>
      <c r="CT699" s="5"/>
    </row>
    <row r="700" spans="1:98" x14ac:dyDescent="0.25">
      <c r="A700" s="5" t="s">
        <v>743</v>
      </c>
      <c r="B700" s="5">
        <v>39.83934</v>
      </c>
      <c r="C700" s="5">
        <v>-16.071102</v>
      </c>
      <c r="E700" s="5">
        <v>0</v>
      </c>
      <c r="G700" s="5">
        <v>0</v>
      </c>
      <c r="H700" s="5">
        <v>10990000</v>
      </c>
      <c r="I700" s="5">
        <v>1</v>
      </c>
      <c r="L700" s="6" t="str">
        <f>IF(Table1[[#This Row],[seagrass.mn.ssp126.2050]]="","",(Table1[[#This Row],[seagrass.sd.ssp126.2050]]/Table1[[#This Row],[seagrass.mn.ssp126.2050]])^-1)</f>
        <v/>
      </c>
      <c r="M700" s="6" t="str">
        <f>IF(Table1[[#This Row],[seagrass.weights.ssp126.2050]]="","",Table1[[#This Row],[seagrass.weights.ssp126.2050]]*Table1[[#This Row],[seagrass.mn.ssp126.2050]])</f>
        <v/>
      </c>
      <c r="P700" s="6" t="str">
        <f>IF(Table1[[#This Row],[corals.mn.ssp126.2050]]="","",(Table1[[#This Row],[corals.sd.ssp126.2050]]/Table1[[#This Row],[corals.mn.ssp126.2050]])^-1)</f>
        <v/>
      </c>
      <c r="Q700" s="6" t="str">
        <f>IF(Table1[[#This Row],[coral.weights.ssp126.2050]]="","",Table1[[#This Row],[coral.weights.ssp126.2050]]*Table1[[#This Row],[corals.mn.ssp126.2050]])</f>
        <v/>
      </c>
      <c r="R700" s="5">
        <v>0.43890818924743158</v>
      </c>
      <c r="S700" s="5">
        <v>0.1125726805431134</v>
      </c>
      <c r="T700" s="6">
        <f>IF(Table1[[#This Row],[mangrove.mn.ssp126.2050]]="","",(Table1[[#This Row],[mangrove.sd.ssp126.2050]]/Table1[[#This Row],[mangrove.mn.ssp126.2050]])^-1)</f>
        <v>3.8988872533717207</v>
      </c>
      <c r="U700" s="6">
        <f>IF(Table1[[#This Row],[mangrove.weights.ssp126.2050]]="","",Table1[[#This Row],[mangrove.weights.ssp126.2050]]*Table1[[#This Row],[mangrove.mn.ssp126.2050]])</f>
        <v>1.7112535444572738</v>
      </c>
      <c r="V700" s="7">
        <f t="shared" si="60"/>
        <v>0.43890818924743158</v>
      </c>
      <c r="Y700" s="6" t="str">
        <f>IF(Table1[[#This Row],[seagrass.mn.ssp126.2100]]="", "", (Table1[[#This Row],[seagrass.sd.ssp126.2100]]/Table1[[#This Row],[seagrass.mn.ssp126.2100]])^-1)</f>
        <v/>
      </c>
      <c r="Z700" s="6" t="str">
        <f>IF(Table1[[#This Row],[seagrass.weights.ssp126.2100]]="","", Table1[[#This Row],[seagrass.weights.ssp126.2100]]*Table1[[#This Row],[seagrass.mn.ssp126.2100]])</f>
        <v/>
      </c>
      <c r="AC700" s="6" t="str">
        <f>IF(Table1[[#This Row],[corals.mn.ssp126.2100]]="","",(Table1[[#This Row],[corals.sd.ssp126.2100]]/Table1[[#This Row],[corals.mn.ssp126.2100]])^-1)</f>
        <v/>
      </c>
      <c r="AD700" s="6" t="str">
        <f>IF( Table1[[#This Row],[Coral.weights.ssp126.2100]]="","", Table1[[#This Row],[Coral.weights.ssp126.2100]]*Table1[[#This Row],[corals.mn.ssp126.2100]])</f>
        <v/>
      </c>
      <c r="AE700" s="5">
        <v>0.44182398631279651</v>
      </c>
      <c r="AF700" s="5">
        <v>0.1048775280063995</v>
      </c>
      <c r="AG700" s="8">
        <f>IF(Table1[[#This Row],[mangrove.mn.ssp126.2100]]="","",(Table1[[#This Row],[mangrove.sd.ssp126.2100]]/Table1[[#This Row],[mangrove.mn.ssp126.2100]])^-1)</f>
        <v>4.2127612531622303</v>
      </c>
      <c r="AH700" s="6">
        <f>IF(Table1[[#This Row],[mangrove.weights.ssp126.2100]]="","",Table1[[#This Row],[mangrove.weights.ssp126.2100]]*Table1[[#This Row],[mangrove.mn.ssp126.2100]])</f>
        <v>1.8612989702562288</v>
      </c>
      <c r="AI700" s="7">
        <f t="shared" si="61"/>
        <v>0.44182398631279651</v>
      </c>
      <c r="AL700" s="6" t="str">
        <f>IF(Table1[[#This Row],[seagrass.mn.ssp245.2050]]="","",(Table1[[#This Row],[seagrass.sd.ssp245.2050]]/Table1[[#This Row],[seagrass.mn.ssp245.2050]])^-1)</f>
        <v/>
      </c>
      <c r="AM700" s="6" t="str">
        <f>IF(Table1[[#This Row],[seagrass.weights.ssp245.2050]]="","",Table1[[#This Row],[seagrass.weights.ssp245.2050]]*Table1[[#This Row],[seagrass.mn.ssp245.2050]])</f>
        <v/>
      </c>
      <c r="AR700" s="5">
        <v>0.45407421573139412</v>
      </c>
      <c r="AS700" s="5">
        <v>8.7552370598498408E-2</v>
      </c>
      <c r="AT700" s="8">
        <f>(Table1[[#This Row],[mangrove.sd.ssp245.2050]]/Table1[[#This Row],[mangrove.mn.ssp245.2050]])^-1</f>
        <v>5.1863154889741141</v>
      </c>
      <c r="AU700" s="8">
        <f>Table1[[#This Row],[mangrove.mn.ssp245.2050]]*Table1[[#This Row],[mangrove.weights.ssp245.2050]]</f>
        <v>2.3549721381915028</v>
      </c>
      <c r="AV700" s="7">
        <f t="shared" si="62"/>
        <v>0.45407421573139412</v>
      </c>
      <c r="AX700" s="5"/>
      <c r="AY700" s="6"/>
      <c r="AZ700" s="6"/>
      <c r="BB700" s="5"/>
      <c r="BC700" s="8"/>
      <c r="BD700" s="8"/>
      <c r="BE700" s="5">
        <v>0.45249914256149643</v>
      </c>
      <c r="BF700" s="5">
        <v>8.8302299891056618E-2</v>
      </c>
      <c r="BG700" s="6">
        <f>(Table1[[#This Row],[mangrove.sd.ssp245.2100]]/Table1[[#This Row],[mangrove.mn.ssp245.2100]])^-1</f>
        <v>5.1244321282658483</v>
      </c>
      <c r="BH700" s="6">
        <f>Table1[[#This Row],[mangrove.weights.ssp245.2100]]*Table1[[#This Row],[mangrove.mn.ssp245.2100]]</f>
        <v>2.3188011441548806</v>
      </c>
      <c r="BI700" s="7">
        <f t="shared" si="63"/>
        <v>0.45249914256149643</v>
      </c>
      <c r="BK700" s="5"/>
      <c r="BL700" s="6"/>
      <c r="BM700" s="6"/>
      <c r="BO700" s="5"/>
      <c r="BP700" s="6"/>
      <c r="BQ700" s="6"/>
      <c r="BR700" s="5">
        <v>0.46300854044873341</v>
      </c>
      <c r="BS700" s="5">
        <v>8.6607296181871837E-2</v>
      </c>
      <c r="BT700" s="6">
        <f>(Table1[[#This Row],[mangrove.sd.ssp370.2050]]/Table1[[#This Row],[mangrove.mn.ssp370.2050]])^-1</f>
        <v>5.3460685284116725</v>
      </c>
      <c r="BU700" s="6">
        <f>Table1[[#This Row],[mangrove.weights.ssp370.2050]]*Table1[[#This Row],[mangrove.mn.ssp370.2050]]</f>
        <v>2.4752753864787964</v>
      </c>
      <c r="BV700" s="7">
        <f t="shared" si="64"/>
        <v>0.46300854044873341</v>
      </c>
      <c r="BX700" s="5"/>
      <c r="BY700" s="8"/>
      <c r="BZ700" s="8"/>
      <c r="CA700" s="5"/>
      <c r="CB700" s="5"/>
      <c r="CC700" s="8"/>
      <c r="CD700" s="8"/>
      <c r="CE700" s="5">
        <v>0.46157441631084029</v>
      </c>
      <c r="CF700" s="5">
        <v>9.5773907351275986E-2</v>
      </c>
      <c r="CG700" s="12">
        <f>(Table1[[#This Row],[mangrove.sd.ssp370.2100]]/Table1[[#This Row],[mangrove.mn.ssp370.2100]])^-1</f>
        <v>4.8194171990696244</v>
      </c>
      <c r="CH700" s="17">
        <f>Table1[[#This Row],[mangrove.weights.ssp370.2100]]*Table1[[#This Row],[mangrove.mn.ssp370.2100]]</f>
        <v>2.2245196806189869</v>
      </c>
      <c r="CI700" s="9">
        <f t="shared" si="65"/>
        <v>0.46157441631084034</v>
      </c>
      <c r="CJ700" s="5"/>
      <c r="CL700" s="5"/>
      <c r="CM700" s="5"/>
      <c r="CP700" s="5"/>
      <c r="CT700" s="5"/>
    </row>
    <row r="701" spans="1:98" x14ac:dyDescent="0.25">
      <c r="A701" s="5" t="s">
        <v>744</v>
      </c>
      <c r="B701" s="5">
        <v>40.08934</v>
      </c>
      <c r="C701" s="5">
        <v>-16.071102</v>
      </c>
      <c r="D701" s="5">
        <v>51520000</v>
      </c>
      <c r="E701" s="5">
        <v>1</v>
      </c>
      <c r="F701" s="5">
        <v>28290000</v>
      </c>
      <c r="G701" s="5">
        <v>1</v>
      </c>
      <c r="H701" s="5">
        <v>31710000</v>
      </c>
      <c r="I701" s="5">
        <v>1</v>
      </c>
      <c r="J701" s="5">
        <v>0.81564072546922317</v>
      </c>
      <c r="K701" s="28">
        <f>NonZeroMin!$C$2</f>
        <v>9.6277348665939669E-4</v>
      </c>
      <c r="L701" s="6">
        <f>IF(Table1[[#This Row],[seagrass.mn.ssp126.2050]]="","",(Table1[[#This Row],[seagrass.sd.ssp126.2050]]/Table1[[#This Row],[seagrass.mn.ssp126.2050]])^-1)</f>
        <v>847.17821665333702</v>
      </c>
      <c r="M701" s="6">
        <f>IF(Table1[[#This Row],[seagrass.weights.ssp126.2050]]="","",Table1[[#This Row],[seagrass.weights.ssp126.2050]]*Table1[[#This Row],[seagrass.mn.ssp126.2050]])</f>
        <v>690.99305523285057</v>
      </c>
      <c r="N701" s="5">
        <v>0.81815440289020125</v>
      </c>
      <c r="O701" s="5">
        <f>NonZeroMin!$C$3</f>
        <v>8.8608041434714289E-4</v>
      </c>
      <c r="P701" s="6">
        <f>IF(Table1[[#This Row],[corals.mn.ssp126.2050]]="","",(Table1[[#This Row],[corals.sd.ssp126.2050]]/Table1[[#This Row],[corals.mn.ssp126.2050]])^-1)</f>
        <v>923.34103050117756</v>
      </c>
      <c r="Q701" s="6">
        <f>IF(Table1[[#This Row],[coral.weights.ssp126.2050]]="","",Table1[[#This Row],[coral.weights.ssp126.2050]]*Table1[[#This Row],[corals.mn.ssp126.2050]])</f>
        <v>755.43552947371404</v>
      </c>
      <c r="R701" s="5">
        <v>0.43923775720320141</v>
      </c>
      <c r="S701" s="5">
        <v>0.1945560424459305</v>
      </c>
      <c r="T701" s="6">
        <f>IF(Table1[[#This Row],[mangrove.mn.ssp126.2050]]="","",(Table1[[#This Row],[mangrove.sd.ssp126.2050]]/Table1[[#This Row],[mangrove.mn.ssp126.2050]])^-1)</f>
        <v>2.2576413031493021</v>
      </c>
      <c r="U701" s="6">
        <f>IF(Table1[[#This Row],[mangrove.weights.ssp126.2050]]="","",Table1[[#This Row],[mangrove.weights.ssp126.2050]]*Table1[[#This Row],[mangrove.mn.ssp126.2050]])</f>
        <v>0.99164130256461236</v>
      </c>
      <c r="V701" s="7">
        <f t="shared" si="60"/>
        <v>0.81647060915172542</v>
      </c>
      <c r="W701" s="5">
        <v>0.81564072546922317</v>
      </c>
      <c r="X701" s="5">
        <f>NonZeroMin!$C$5</f>
        <v>9.4124857450742275E-4</v>
      </c>
      <c r="Y701" s="6">
        <f>IF(Table1[[#This Row],[seagrass.mn.ssp126.2100]]="", "", (Table1[[#This Row],[seagrass.sd.ssp126.2100]]/Table1[[#This Row],[seagrass.mn.ssp126.2100]])^-1)</f>
        <v>866.55188391235208</v>
      </c>
      <c r="Z701" s="6">
        <f>IF(Table1[[#This Row],[seagrass.weights.ssp126.2100]]="","", Table1[[#This Row],[seagrass.weights.ssp126.2100]]*Table1[[#This Row],[seagrass.mn.ssp126.2100]])</f>
        <v>706.79500725099297</v>
      </c>
      <c r="AA701" s="5">
        <v>0.81815440289020125</v>
      </c>
      <c r="AB701" s="5">
        <f>NonZeroMin!$C$6</f>
        <v>9.0900273914041208E-4</v>
      </c>
      <c r="AC701" s="6">
        <f>IF(Table1[[#This Row],[corals.mn.ssp126.2100]]="","",(Table1[[#This Row],[corals.sd.ssp126.2100]]/Table1[[#This Row],[corals.mn.ssp126.2100]])^-1)</f>
        <v>900.05713697175383</v>
      </c>
      <c r="AD701" s="6">
        <f>IF( Table1[[#This Row],[Coral.weights.ssp126.2100]]="","", Table1[[#This Row],[Coral.weights.ssp126.2100]]*Table1[[#This Row],[corals.mn.ssp126.2100]])</f>
        <v>736.38570946618938</v>
      </c>
      <c r="AE701" s="5">
        <v>0.44078551153112</v>
      </c>
      <c r="AF701" s="5">
        <v>0.1962595697289706</v>
      </c>
      <c r="AG701" s="8">
        <f>IF(Table1[[#This Row],[mangrove.mn.ssp126.2100]]="","",(Table1[[#This Row],[mangrove.sd.ssp126.2100]]/Table1[[#This Row],[mangrove.mn.ssp126.2100]])^-1)</f>
        <v>2.2459313048522089</v>
      </c>
      <c r="AH701" s="6">
        <f>IF(Table1[[#This Row],[mangrove.weights.ssp126.2100]]="","",Table1[[#This Row],[mangrove.weights.ssp126.2100]]*Table1[[#This Row],[mangrove.mn.ssp126.2100]])</f>
        <v>0.98997397907303675</v>
      </c>
      <c r="AI701" s="7">
        <f t="shared" si="61"/>
        <v>0.81644381802425003</v>
      </c>
      <c r="AJ701" s="5">
        <v>0.81564072546922317</v>
      </c>
      <c r="AK701" s="5">
        <f>NonZeroMin!$C$9</f>
        <v>9.4246577305150765E-4</v>
      </c>
      <c r="AL701" s="6">
        <f>IF(Table1[[#This Row],[seagrass.mn.ssp245.2050]]="","",(Table1[[#This Row],[seagrass.sd.ssp245.2050]]/Table1[[#This Row],[seagrass.mn.ssp245.2050]])^-1)</f>
        <v>865.43272847813739</v>
      </c>
      <c r="AM701" s="6">
        <f>IF(Table1[[#This Row],[seagrass.weights.ssp245.2050]]="","",Table1[[#This Row],[seagrass.weights.ssp245.2050]]*Table1[[#This Row],[seagrass.mn.ssp245.2050]])</f>
        <v>705.88217850071726</v>
      </c>
      <c r="AN701" s="5">
        <v>0.81815440289020125</v>
      </c>
      <c r="AO701" s="5">
        <f>NonZeroMin!$C$10</f>
        <v>8.871730941705804E-4</v>
      </c>
      <c r="AP701" s="6">
        <f>(Table1[[#This Row],[corals.sd.ssp245.2050]]/Table1[[#This Row],[corals.mn.ssp245.2050]])^-1</f>
        <v>922.20380472098861</v>
      </c>
      <c r="AQ701" s="6">
        <f>Table1[[#This Row],[coral.weights.ssp245.2050]]*Table1[[#This Row],[corals.mn.ssp245.2050]]</f>
        <v>754.50510319457214</v>
      </c>
      <c r="AR701" s="5">
        <v>0.44952946097867758</v>
      </c>
      <c r="AS701" s="5">
        <v>0.17882507800319711</v>
      </c>
      <c r="AT701" s="8">
        <f>(Table1[[#This Row],[mangrove.sd.ssp245.2050]]/Table1[[#This Row],[mangrove.mn.ssp245.2050]])^-1</f>
        <v>2.5137942955106145</v>
      </c>
      <c r="AU701" s="8">
        <f>Table1[[#This Row],[mangrove.mn.ssp245.2050]]*Table1[[#This Row],[mangrove.weights.ssp245.2050]]</f>
        <v>1.130024594672161</v>
      </c>
      <c r="AV701" s="7">
        <f t="shared" si="62"/>
        <v>0.81642155066127564</v>
      </c>
      <c r="AW701" s="5">
        <v>0.81564072546922317</v>
      </c>
      <c r="AX701" s="5">
        <f>NonZeroMin!$C$12</f>
        <v>9.4048968592101831E-4</v>
      </c>
      <c r="AY701" s="6">
        <f>(Table1[[#This Row],[seagrass.sd.ssp245.2100]]/Table1[[#This Row],[seagrass.mn.ssp245.2100]])^-1</f>
        <v>867.25111149992995</v>
      </c>
      <c r="AZ701" s="6"/>
      <c r="BA701" s="5">
        <v>0.81815440289020125</v>
      </c>
      <c r="BB701" s="5">
        <f>NonZeroMin!$C$13</f>
        <v>8.8505487379242798E-4</v>
      </c>
      <c r="BC701" s="8">
        <f>(Table1[[#This Row],[corals.sd.ssp245.2100]]/Table1[[#This Row],[corals.mn.ssp245.2100]])^-1</f>
        <v>924.41093441408816</v>
      </c>
      <c r="BD701" s="8">
        <f>Table1[[#This Row],[corals.weights.ssp245.2100]]*Table1[[#This Row],[corals.mn.ssp245.2100]]</f>
        <v>756.3108760707313</v>
      </c>
      <c r="BE701" s="5">
        <v>0.45170637393642488</v>
      </c>
      <c r="BF701" s="5">
        <v>0.17826000041802589</v>
      </c>
      <c r="BG701" s="6">
        <f>(Table1[[#This Row],[mangrove.sd.ssp245.2100]]/Table1[[#This Row],[mangrove.mn.ssp245.2100]])^-1</f>
        <v>2.5339749404081555</v>
      </c>
      <c r="BH701" s="6">
        <f>Table1[[#This Row],[mangrove.weights.ssp245.2100]]*Table1[[#This Row],[mangrove.mn.ssp245.2100]]</f>
        <v>1.1446126319775363</v>
      </c>
      <c r="BI701" s="7">
        <f t="shared" si="63"/>
        <v>0.42216986321371724</v>
      </c>
      <c r="BJ701" s="5">
        <v>0.81564072546922317</v>
      </c>
      <c r="BK701" s="5">
        <f>NonZeroMin!$C$16</f>
        <v>9.4033807947367773E-4</v>
      </c>
      <c r="BL701" s="6">
        <f>(Table1[[#This Row],[seagrass.sd.ssp370.2050]]/Table1[[#This Row],[seagrass.mn.ssp370.2050]])^-1</f>
        <v>867.39093446662332</v>
      </c>
      <c r="BM701" s="6">
        <f>Table1[[#This Row],[seagrass.mn.ssp370.2050]]*Table1[[#This Row],[seagrass.weights.ssp370.2050]]</f>
        <v>707.47937105378401</v>
      </c>
      <c r="BN701" s="5">
        <v>0.81815440289020125</v>
      </c>
      <c r="BO701" s="5">
        <f>NonZeroMin!$C$17</f>
        <v>8.8537505761509139E-4</v>
      </c>
      <c r="BP701" s="6">
        <f>(Table1[[#This Row],[corals.sd.ssp370.2050]]/Table1[[#This Row],[corals.mn.ssp370.2050]])^-1</f>
        <v>924.07663379860685</v>
      </c>
      <c r="BQ701" s="6">
        <f>Table1[[#This Row],[corals.weights.ssp370.2050]]*Table1[[#This Row],[corals.mn.ssp370.2050]]</f>
        <v>756.03736655028638</v>
      </c>
      <c r="BR701" s="5">
        <v>0.45066678807690541</v>
      </c>
      <c r="BS701" s="5">
        <v>0.17823341048454641</v>
      </c>
      <c r="BT701" s="6">
        <f>(Table1[[#This Row],[mangrove.sd.ssp370.2050]]/Table1[[#This Row],[mangrove.mn.ssp370.2050]])^-1</f>
        <v>2.5285202524696127</v>
      </c>
      <c r="BU701" s="6">
        <f>Table1[[#This Row],[mangrove.weights.ssp370.2050]]*Table1[[#This Row],[mangrove.mn.ssp370.2050]]</f>
        <v>1.1395201007678863</v>
      </c>
      <c r="BV701" s="7">
        <f t="shared" si="64"/>
        <v>0.81642109872994173</v>
      </c>
      <c r="BW701" s="5">
        <v>0.81564072546922317</v>
      </c>
      <c r="BX701" s="5">
        <f>NonZeroMin!$C$19</f>
        <v>9.4033807947367773E-4</v>
      </c>
      <c r="BY701" s="8">
        <f>(Table1[[#This Row],[seagrass.sd.ssp370.2100]]/Table1[[#This Row],[seagrass.mn.ssp370.2100]])^-1</f>
        <v>867.39093446662332</v>
      </c>
      <c r="BZ701" s="8">
        <f>Table1[[#This Row],[seagrass.imp.ssp370.2100]]*Table1[[#This Row],[seagrass.mn.ssp370.2100]]</f>
        <v>707.47937105378401</v>
      </c>
      <c r="CA701" s="5">
        <v>0.81815440289020125</v>
      </c>
      <c r="CB701" s="5">
        <f>NonZeroMin!$C$20</f>
        <v>8.8537505761509139E-4</v>
      </c>
      <c r="CC701" s="8">
        <f>(Table1[[#This Row],[corals.sd.ssp370.2100]]/Table1[[#This Row],[corals.mn.ssp370.2100]])^-1</f>
        <v>924.07663379860685</v>
      </c>
      <c r="CD701" s="8">
        <f>Table1[[#This Row],[corals.weights.ssp370.2100]]*Table1[[#This Row],[corals.mn.ssp370.2100]]</f>
        <v>756.03736655028638</v>
      </c>
      <c r="CE701" s="5">
        <v>0.44812212331905571</v>
      </c>
      <c r="CF701" s="5">
        <v>0.18675630485480671</v>
      </c>
      <c r="CG701" s="12">
        <f>(Table1[[#This Row],[mangrove.sd.ssp370.2100]]/Table1[[#This Row],[mangrove.mn.ssp370.2100]])^-1</f>
        <v>2.3995019802273734</v>
      </c>
      <c r="CH701" s="17">
        <f>Table1[[#This Row],[mangrove.weights.ssp370.2100]]*Table1[[#This Row],[mangrove.mn.ssp370.2100]]</f>
        <v>1.0752699222877693</v>
      </c>
      <c r="CI701" s="9">
        <f t="shared" si="65"/>
        <v>0.81644400068392808</v>
      </c>
      <c r="CJ701" s="5"/>
      <c r="CL701" s="5"/>
      <c r="CM701" s="5"/>
      <c r="CP701" s="5"/>
      <c r="CT701" s="5"/>
    </row>
    <row r="702" spans="1:98" x14ac:dyDescent="0.25">
      <c r="A702" s="5" t="s">
        <v>745</v>
      </c>
      <c r="B702" s="5">
        <v>40.33934</v>
      </c>
      <c r="C702" s="5">
        <v>-16.071102</v>
      </c>
      <c r="D702" s="5">
        <v>70000</v>
      </c>
      <c r="E702" s="5">
        <v>1</v>
      </c>
      <c r="F702" s="5">
        <v>50000</v>
      </c>
      <c r="G702" s="5">
        <v>1</v>
      </c>
      <c r="I702" s="5">
        <v>0</v>
      </c>
      <c r="J702" s="5">
        <v>0.20893719921849749</v>
      </c>
      <c r="K702" s="5">
        <v>9.8466589093962123E-2</v>
      </c>
      <c r="L702" s="6">
        <f>IF(Table1[[#This Row],[seagrass.mn.ssp126.2050]]="","",(Table1[[#This Row],[seagrass.sd.ssp126.2050]]/Table1[[#This Row],[seagrass.mn.ssp126.2050]])^-1)</f>
        <v>2.121909585180394</v>
      </c>
      <c r="M702" s="6">
        <f>IF(Table1[[#This Row],[seagrass.weights.ssp126.2050]]="","",Table1[[#This Row],[seagrass.weights.ssp126.2050]]*Table1[[#This Row],[seagrass.mn.ssp126.2050]])</f>
        <v>0.44334584572247532</v>
      </c>
      <c r="N702" s="5">
        <v>0.2116936300380057</v>
      </c>
      <c r="O702" s="5">
        <v>8.0629213392630475E-2</v>
      </c>
      <c r="P702" s="6">
        <f>IF(Table1[[#This Row],[corals.mn.ssp126.2050]]="","",(Table1[[#This Row],[corals.sd.ssp126.2050]]/Table1[[#This Row],[corals.mn.ssp126.2050]])^-1)</f>
        <v>2.6255202194165834</v>
      </c>
      <c r="Q702" s="6">
        <f>IF(Table1[[#This Row],[coral.weights.ssp126.2050]]="","",Table1[[#This Row],[coral.weights.ssp126.2050]]*Table1[[#This Row],[corals.mn.ssp126.2050]])</f>
        <v>0.55580590598647772</v>
      </c>
      <c r="T702" s="6" t="str">
        <f>IF(Table1[[#This Row],[mangrove.mn.ssp126.2050]]="","",(Table1[[#This Row],[mangrove.sd.ssp126.2050]]/Table1[[#This Row],[mangrove.mn.ssp126.2050]])^-1)</f>
        <v/>
      </c>
      <c r="U702" s="6" t="str">
        <f>IF(Table1[[#This Row],[mangrove.weights.ssp126.2050]]="","",Table1[[#This Row],[mangrove.weights.ssp126.2050]]*Table1[[#This Row],[mangrove.mn.ssp126.2050]])</f>
        <v/>
      </c>
      <c r="V702" s="7">
        <f t="shared" si="60"/>
        <v>0.2104616166712914</v>
      </c>
      <c r="W702" s="5">
        <v>0.2060818804305235</v>
      </c>
      <c r="X702" s="5">
        <v>9.4428558539110571E-2</v>
      </c>
      <c r="Y702" s="6">
        <f>IF(Table1[[#This Row],[seagrass.mn.ssp126.2100]]="", "", (Table1[[#This Row],[seagrass.sd.ssp126.2100]]/Table1[[#This Row],[seagrass.mn.ssp126.2100]])^-1)</f>
        <v>2.1824105293862783</v>
      </c>
      <c r="Z702" s="6">
        <f>IF(Table1[[#This Row],[seagrass.weights.ssp126.2100]]="","", Table1[[#This Row],[seagrass.weights.ssp126.2100]]*Table1[[#This Row],[seagrass.mn.ssp126.2100]])</f>
        <v>0.44975526576729852</v>
      </c>
      <c r="AA702" s="5">
        <v>0.2116936300380057</v>
      </c>
      <c r="AB702" s="5">
        <v>8.0629213392630475E-2</v>
      </c>
      <c r="AC702" s="6">
        <f>IF(Table1[[#This Row],[corals.mn.ssp126.2100]]="","",(Table1[[#This Row],[corals.sd.ssp126.2100]]/Table1[[#This Row],[corals.mn.ssp126.2100]])^-1)</f>
        <v>2.6255202194165834</v>
      </c>
      <c r="AD702" s="6">
        <f>IF( Table1[[#This Row],[Coral.weights.ssp126.2100]]="","", Table1[[#This Row],[Coral.weights.ssp126.2100]]*Table1[[#This Row],[corals.mn.ssp126.2100]])</f>
        <v>0.55580590598647772</v>
      </c>
      <c r="AG702" s="8" t="str">
        <f>IF(Table1[[#This Row],[mangrove.mn.ssp126.2100]]="","",(Table1[[#This Row],[mangrove.sd.ssp126.2100]]/Table1[[#This Row],[mangrove.mn.ssp126.2100]])^-1)</f>
        <v/>
      </c>
      <c r="AH702" s="6" t="str">
        <f>IF(Table1[[#This Row],[mangrove.weights.ssp126.2100]]="","",Table1[[#This Row],[mangrove.weights.ssp126.2100]]*Table1[[#This Row],[mangrove.mn.ssp126.2100]])</f>
        <v/>
      </c>
      <c r="AI702" s="7">
        <f t="shared" si="61"/>
        <v>0.20914635095444195</v>
      </c>
      <c r="AJ702" s="5">
        <v>0.1796886789771068</v>
      </c>
      <c r="AK702" s="5">
        <v>5.7102935089243453E-2</v>
      </c>
      <c r="AL702" s="6">
        <f>IF(Table1[[#This Row],[seagrass.mn.ssp245.2050]]="","",(Table1[[#This Row],[seagrass.sd.ssp245.2050]]/Table1[[#This Row],[seagrass.mn.ssp245.2050]])^-1)</f>
        <v>3.1467503149580658</v>
      </c>
      <c r="AM702" s="6">
        <f>IF(Table1[[#This Row],[seagrass.weights.ssp245.2050]]="","",Table1[[#This Row],[seagrass.weights.ssp245.2050]]*Table1[[#This Row],[seagrass.mn.ssp245.2050]])</f>
        <v>0.56543540716560958</v>
      </c>
      <c r="AN702" s="5">
        <v>0.1919209186049694</v>
      </c>
      <c r="AO702" s="5">
        <v>5.2666376719140998E-2</v>
      </c>
      <c r="AP702" s="6">
        <f>(Table1[[#This Row],[corals.sd.ssp245.2050]]/Table1[[#This Row],[corals.mn.ssp245.2050]])^-1</f>
        <v>3.6440881366957205</v>
      </c>
      <c r="AQ702" s="6">
        <f>Table1[[#This Row],[coral.weights.ssp245.2050]]*Table1[[#This Row],[corals.mn.ssp245.2050]]</f>
        <v>0.69937674267211403</v>
      </c>
      <c r="AS702" s="5"/>
      <c r="AT702" s="8"/>
      <c r="AU702" s="8"/>
      <c r="AV702" s="7">
        <f t="shared" si="62"/>
        <v>0.18625272252349065</v>
      </c>
      <c r="AW702" s="5">
        <v>0.15872289565068901</v>
      </c>
      <c r="AX702" s="5">
        <v>2.7452839963247579E-2</v>
      </c>
      <c r="AY702" s="6">
        <f>(Table1[[#This Row],[seagrass.sd.ssp245.2100]]/Table1[[#This Row],[seagrass.mn.ssp245.2100]])^-1</f>
        <v>5.7816566833587668</v>
      </c>
      <c r="AZ702" s="6">
        <f>Table1[[#This Row],[seagrass.weights.ssp245.2100]]*Table1[[#This Row],[seagrass.mn.ssp245.2100]]</f>
        <v>0.91768129044086222</v>
      </c>
      <c r="BA702" s="5">
        <v>0.1749181784454501</v>
      </c>
      <c r="BB702" s="5">
        <v>1.796630071939587E-2</v>
      </c>
      <c r="BC702" s="8">
        <f>(Table1[[#This Row],[corals.sd.ssp245.2100]]/Table1[[#This Row],[corals.mn.ssp245.2100]])^-1</f>
        <v>9.7359039669537406</v>
      </c>
      <c r="BD702" s="8">
        <f>Table1[[#This Row],[corals.weights.ssp245.2100]]*Table1[[#This Row],[corals.mn.ssp245.2100]]</f>
        <v>1.7029865874193799</v>
      </c>
      <c r="BE702" s="5"/>
      <c r="BF702" s="5"/>
      <c r="BG702" s="6"/>
      <c r="BH702" s="6"/>
      <c r="BI702" s="7">
        <f t="shared" si="63"/>
        <v>0.16888401063265474</v>
      </c>
      <c r="BJ702" s="5">
        <v>0.47061735829619489</v>
      </c>
      <c r="BK702" s="5">
        <v>3.8105024544477892E-3</v>
      </c>
      <c r="BL702" s="6">
        <f>(Table1[[#This Row],[seagrass.sd.ssp370.2050]]/Table1[[#This Row],[seagrass.mn.ssp370.2050]])^-1</f>
        <v>123.50532873869933</v>
      </c>
      <c r="BM702" s="6">
        <f>Table1[[#This Row],[seagrass.mn.ssp370.2050]]*Table1[[#This Row],[seagrass.weights.ssp370.2050]]</f>
        <v>58.123751546509801</v>
      </c>
      <c r="BN702" s="5">
        <v>0.48621797110526588</v>
      </c>
      <c r="BO702" s="5">
        <v>2.66291535792366E-3</v>
      </c>
      <c r="BP702" s="6">
        <f>(Table1[[#This Row],[corals.sd.ssp370.2050]]/Table1[[#This Row],[corals.mn.ssp370.2050]])^-1</f>
        <v>182.58859398534614</v>
      </c>
      <c r="BQ702" s="6">
        <f>Table1[[#This Row],[corals.weights.ssp370.2050]]*Table1[[#This Row],[corals.mn.ssp370.2050]]</f>
        <v>88.777855714518154</v>
      </c>
      <c r="BR702" s="5"/>
      <c r="BS702" s="5"/>
      <c r="BT702" s="6"/>
      <c r="BU702" s="6"/>
      <c r="BV702" s="7">
        <f t="shared" si="64"/>
        <v>0.47992330574124126</v>
      </c>
      <c r="BW702" s="5">
        <v>0.47061735829619489</v>
      </c>
      <c r="BX702" s="5">
        <v>3.8105024544477892E-3</v>
      </c>
      <c r="BY702" s="8">
        <f>(Table1[[#This Row],[seagrass.sd.ssp370.2100]]/Table1[[#This Row],[seagrass.mn.ssp370.2100]])^-1</f>
        <v>123.50532873869933</v>
      </c>
      <c r="BZ702" s="8">
        <f>Table1[[#This Row],[seagrass.imp.ssp370.2100]]*Table1[[#This Row],[seagrass.mn.ssp370.2100]]</f>
        <v>58.123751546509801</v>
      </c>
      <c r="CA702" s="5">
        <v>0.48621797110526588</v>
      </c>
      <c r="CB702" s="5">
        <v>2.66291535792366E-3</v>
      </c>
      <c r="CC702" s="8">
        <f>(Table1[[#This Row],[corals.sd.ssp370.2100]]/Table1[[#This Row],[corals.mn.ssp370.2100]])^-1</f>
        <v>182.58859398534614</v>
      </c>
      <c r="CD702" s="8">
        <f>Table1[[#This Row],[corals.weights.ssp370.2100]]*Table1[[#This Row],[corals.mn.ssp370.2100]]</f>
        <v>88.777855714518154</v>
      </c>
      <c r="CE702" s="5"/>
      <c r="CF702" s="5"/>
      <c r="CG702" s="12"/>
      <c r="CH702" s="17"/>
      <c r="CI702" s="9">
        <f t="shared" si="65"/>
        <v>0.47992330574124126</v>
      </c>
      <c r="CJ702" s="5"/>
      <c r="CL702" s="5"/>
      <c r="CM702" s="5"/>
      <c r="CP702" s="5"/>
      <c r="CT702" s="5"/>
    </row>
    <row r="703" spans="1:98" x14ac:dyDescent="0.25">
      <c r="A703" s="5" t="s">
        <v>746</v>
      </c>
      <c r="B703" s="5">
        <v>44.08934</v>
      </c>
      <c r="C703" s="5">
        <v>-16.321102</v>
      </c>
      <c r="D703" s="5">
        <v>1520000</v>
      </c>
      <c r="E703" s="5">
        <v>1</v>
      </c>
      <c r="F703" s="5">
        <v>70000</v>
      </c>
      <c r="G703" s="5">
        <v>1</v>
      </c>
      <c r="I703" s="5">
        <v>0</v>
      </c>
      <c r="J703" s="5">
        <v>0.25028453242303839</v>
      </c>
      <c r="K703" s="5">
        <v>6.9569409403002533E-2</v>
      </c>
      <c r="L703" s="6">
        <f>IF(Table1[[#This Row],[seagrass.mn.ssp126.2050]]="","",(Table1[[#This Row],[seagrass.sd.ssp126.2050]]/Table1[[#This Row],[seagrass.mn.ssp126.2050]])^-1)</f>
        <v>3.5976233601925105</v>
      </c>
      <c r="M703" s="6">
        <f>IF(Table1[[#This Row],[seagrass.weights.ssp126.2050]]="","",Table1[[#This Row],[seagrass.weights.ssp126.2050]]*Table1[[#This Row],[seagrass.mn.ssp126.2050]])</f>
        <v>0.90042948053998273</v>
      </c>
      <c r="N703" s="5">
        <v>0.37608981042712869</v>
      </c>
      <c r="O703" s="5">
        <v>3.4804989177178842E-2</v>
      </c>
      <c r="P703" s="6">
        <f>IF(Table1[[#This Row],[corals.mn.ssp126.2050]]="","",(Table1[[#This Row],[corals.sd.ssp126.2050]]/Table1[[#This Row],[corals.mn.ssp126.2050]])^-1)</f>
        <v>10.805629288163253</v>
      </c>
      <c r="Q703" s="6">
        <f>IF(Table1[[#This Row],[coral.weights.ssp126.2050]]="","",Table1[[#This Row],[coral.weights.ssp126.2050]]*Table1[[#This Row],[corals.mn.ssp126.2050]])</f>
        <v>4.0638870705311474</v>
      </c>
      <c r="T703" s="6" t="str">
        <f>IF(Table1[[#This Row],[mangrove.mn.ssp126.2050]]="","",(Table1[[#This Row],[mangrove.sd.ssp126.2050]]/Table1[[#This Row],[mangrove.mn.ssp126.2050]])^-1)</f>
        <v/>
      </c>
      <c r="U703" s="6" t="str">
        <f>IF(Table1[[#This Row],[mangrove.weights.ssp126.2050]]="","",Table1[[#This Row],[mangrove.weights.ssp126.2050]]*Table1[[#This Row],[mangrove.mn.ssp126.2050]])</f>
        <v/>
      </c>
      <c r="V703" s="7">
        <f t="shared" si="60"/>
        <v>0.34466635226577402</v>
      </c>
      <c r="W703" s="5">
        <v>0.25150015834554929</v>
      </c>
      <c r="X703" s="5">
        <v>7.1288564069389673E-2</v>
      </c>
      <c r="Y703" s="6">
        <f>IF(Table1[[#This Row],[seagrass.mn.ssp126.2100]]="", "", (Table1[[#This Row],[seagrass.sd.ssp126.2100]]/Table1[[#This Row],[seagrass.mn.ssp126.2100]])^-1)</f>
        <v>3.5279172982183828</v>
      </c>
      <c r="Z703" s="6">
        <f>IF(Table1[[#This Row],[seagrass.weights.ssp126.2100]]="","", Table1[[#This Row],[seagrass.weights.ssp126.2100]]*Table1[[#This Row],[seagrass.mn.ssp126.2100]])</f>
        <v>0.88727175913192569</v>
      </c>
      <c r="AA703" s="5">
        <v>0.37696505455773022</v>
      </c>
      <c r="AB703" s="5">
        <v>3.3567207057294823E-2</v>
      </c>
      <c r="AC703" s="6">
        <f>IF(Table1[[#This Row],[corals.mn.ssp126.2100]]="","",(Table1[[#This Row],[corals.sd.ssp126.2100]]/Table1[[#This Row],[corals.mn.ssp126.2100]])^-1)</f>
        <v>11.230158467289229</v>
      </c>
      <c r="AD703" s="6">
        <f>IF( Table1[[#This Row],[Coral.weights.ssp126.2100]]="","", Table1[[#This Row],[Coral.weights.ssp126.2100]]*Table1[[#This Row],[corals.mn.ssp126.2100]])</f>
        <v>4.2333772993136405</v>
      </c>
      <c r="AG703" s="8" t="str">
        <f>IF(Table1[[#This Row],[mangrove.mn.ssp126.2100]]="","",(Table1[[#This Row],[mangrove.sd.ssp126.2100]]/Table1[[#This Row],[mangrove.mn.ssp126.2100]])^-1)</f>
        <v/>
      </c>
      <c r="AH703" s="6" t="str">
        <f>IF(Table1[[#This Row],[mangrove.weights.ssp126.2100]]="","",Table1[[#This Row],[mangrove.weights.ssp126.2100]]*Table1[[#This Row],[mangrove.mn.ssp126.2100]])</f>
        <v/>
      </c>
      <c r="AI703" s="7">
        <f t="shared" si="61"/>
        <v>0.34697267718420866</v>
      </c>
      <c r="AJ703" s="5">
        <v>0.22331398829852439</v>
      </c>
      <c r="AK703" s="5">
        <v>3.8912991004104329E-2</v>
      </c>
      <c r="AL703" s="6">
        <f>IF(Table1[[#This Row],[seagrass.mn.ssp245.2050]]="","",(Table1[[#This Row],[seagrass.sd.ssp245.2050]]/Table1[[#This Row],[seagrass.mn.ssp245.2050]])^-1)</f>
        <v>5.7388029687815685</v>
      </c>
      <c r="AM703" s="6">
        <f>IF(Table1[[#This Row],[seagrass.weights.ssp245.2050]]="","",Table1[[#This Row],[seagrass.weights.ssp245.2050]]*Table1[[#This Row],[seagrass.mn.ssp245.2050]])</f>
        <v>1.2815549790180243</v>
      </c>
      <c r="AN703" s="5">
        <v>0.34404592614875468</v>
      </c>
      <c r="AO703" s="5">
        <v>1.5443613579686421E-2</v>
      </c>
      <c r="AP703" s="6">
        <f>(Table1[[#This Row],[corals.sd.ssp245.2050]]/Table1[[#This Row],[corals.mn.ssp245.2050]])^-1</f>
        <v>22.277553396006461</v>
      </c>
      <c r="AQ703" s="6">
        <f>Table1[[#This Row],[coral.weights.ssp245.2050]]*Table1[[#This Row],[corals.mn.ssp245.2050]]</f>
        <v>7.6645014904573774</v>
      </c>
      <c r="AS703" s="5"/>
      <c r="AT703" s="8"/>
      <c r="AU703" s="8"/>
      <c r="AV703" s="7">
        <f t="shared" si="62"/>
        <v>0.31931548674613264</v>
      </c>
      <c r="AW703" s="5">
        <v>0.19272540290090481</v>
      </c>
      <c r="AX703" s="5">
        <v>1.1831492205588431E-2</v>
      </c>
      <c r="AY703" s="6">
        <f>(Table1[[#This Row],[seagrass.sd.ssp245.2100]]/Table1[[#This Row],[seagrass.mn.ssp245.2100]])^-1</f>
        <v>16.289188172720412</v>
      </c>
      <c r="AZ703" s="6">
        <f>Table1[[#This Row],[seagrass.weights.ssp245.2100]]*Table1[[#This Row],[seagrass.mn.ssp245.2100]]</f>
        <v>3.1393403535161948</v>
      </c>
      <c r="BA703" s="5">
        <v>0.33592987555595999</v>
      </c>
      <c r="BB703" s="5">
        <v>6.6963384878103559E-3</v>
      </c>
      <c r="BC703" s="8">
        <f>(Table1[[#This Row],[corals.sd.ssp245.2100]]/Table1[[#This Row],[corals.mn.ssp245.2100]])^-1</f>
        <v>50.16620294321563</v>
      </c>
      <c r="BD703" s="8">
        <f>Table1[[#This Row],[corals.weights.ssp245.2100]]*Table1[[#This Row],[corals.mn.ssp245.2100]]</f>
        <v>16.852326311829462</v>
      </c>
      <c r="BE703" s="5"/>
      <c r="BF703" s="5"/>
      <c r="BG703" s="6"/>
      <c r="BH703" s="6"/>
      <c r="BI703" s="7">
        <f t="shared" si="63"/>
        <v>0.30082836515804723</v>
      </c>
      <c r="BJ703" s="5">
        <v>0.1748209688700893</v>
      </c>
      <c r="BK703" s="5">
        <v>4.686726488296474E-3</v>
      </c>
      <c r="BL703" s="6">
        <f>(Table1[[#This Row],[seagrass.sd.ssp370.2050]]/Table1[[#This Row],[seagrass.mn.ssp370.2050]])^-1</f>
        <v>37.30129532983117</v>
      </c>
      <c r="BM703" s="6">
        <f>Table1[[#This Row],[seagrass.mn.ssp370.2050]]*Table1[[#This Row],[seagrass.weights.ssp370.2050]]</f>
        <v>6.5210485896704222</v>
      </c>
      <c r="BN703" s="5">
        <v>0.29826211016178411</v>
      </c>
      <c r="BO703" s="5">
        <v>4.966603246752784E-3</v>
      </c>
      <c r="BP703" s="6">
        <f>(Table1[[#This Row],[corals.sd.ssp370.2050]]/Table1[[#This Row],[corals.mn.ssp370.2050]])^-1</f>
        <v>60.053540688354957</v>
      </c>
      <c r="BQ703" s="6">
        <f>Table1[[#This Row],[corals.weights.ssp370.2050]]*Table1[[#This Row],[corals.mn.ssp370.2050]]</f>
        <v>17.911695768395312</v>
      </c>
      <c r="BR703" s="5"/>
      <c r="BS703" s="5"/>
      <c r="BT703" s="6"/>
      <c r="BU703" s="6"/>
      <c r="BV703" s="7">
        <f t="shared" si="64"/>
        <v>0.25096590326033352</v>
      </c>
      <c r="BW703" s="5">
        <v>0.16795796380416719</v>
      </c>
      <c r="BX703" s="5">
        <v>5.0190283545659244E-3</v>
      </c>
      <c r="BY703" s="8">
        <f>(Table1[[#This Row],[seagrass.sd.ssp370.2100]]/Table1[[#This Row],[seagrass.mn.ssp370.2100]])^-1</f>
        <v>33.464238880294829</v>
      </c>
      <c r="BZ703" s="8">
        <f>Table1[[#This Row],[seagrass.imp.ssp370.2100]]*Table1[[#This Row],[seagrass.mn.ssp370.2100]]</f>
        <v>5.6205854225905636</v>
      </c>
      <c r="CA703" s="5">
        <v>0.28860419510892438</v>
      </c>
      <c r="CB703" s="5">
        <v>5.2810468844349586E-3</v>
      </c>
      <c r="CC703" s="8">
        <f>(Table1[[#This Row],[corals.sd.ssp370.2100]]/Table1[[#This Row],[corals.mn.ssp370.2100]])^-1</f>
        <v>54.649049975212129</v>
      </c>
      <c r="CD703" s="8">
        <f>Table1[[#This Row],[corals.weights.ssp370.2100]]*Table1[[#This Row],[corals.mn.ssp370.2100]]</f>
        <v>15.77194508156348</v>
      </c>
      <c r="CE703" s="5"/>
      <c r="CF703" s="5"/>
      <c r="CG703" s="12"/>
      <c r="CH703" s="17"/>
      <c r="CI703" s="9">
        <f t="shared" si="65"/>
        <v>0.24278438340026892</v>
      </c>
      <c r="CJ703" s="5"/>
      <c r="CL703" s="5"/>
      <c r="CM703" s="5"/>
      <c r="CP703" s="5"/>
      <c r="CT703" s="5"/>
    </row>
    <row r="704" spans="1:98" x14ac:dyDescent="0.25">
      <c r="A704" s="5" t="s">
        <v>747</v>
      </c>
      <c r="B704" s="5">
        <v>44.33934</v>
      </c>
      <c r="C704" s="5">
        <v>-16.321102</v>
      </c>
      <c r="E704" s="5">
        <v>0</v>
      </c>
      <c r="G704" s="5">
        <v>0</v>
      </c>
      <c r="H704" s="5">
        <v>17820000</v>
      </c>
      <c r="I704" s="5">
        <v>1</v>
      </c>
      <c r="L704" s="6" t="str">
        <f>IF(Table1[[#This Row],[seagrass.mn.ssp126.2050]]="","",(Table1[[#This Row],[seagrass.sd.ssp126.2050]]/Table1[[#This Row],[seagrass.mn.ssp126.2050]])^-1)</f>
        <v/>
      </c>
      <c r="M704" s="6" t="str">
        <f>IF(Table1[[#This Row],[seagrass.weights.ssp126.2050]]="","",Table1[[#This Row],[seagrass.weights.ssp126.2050]]*Table1[[#This Row],[seagrass.mn.ssp126.2050]])</f>
        <v/>
      </c>
      <c r="P704" s="6" t="str">
        <f>IF(Table1[[#This Row],[corals.mn.ssp126.2050]]="","",(Table1[[#This Row],[corals.sd.ssp126.2050]]/Table1[[#This Row],[corals.mn.ssp126.2050]])^-1)</f>
        <v/>
      </c>
      <c r="Q704" s="6" t="str">
        <f>IF(Table1[[#This Row],[coral.weights.ssp126.2050]]="","",Table1[[#This Row],[coral.weights.ssp126.2050]]*Table1[[#This Row],[corals.mn.ssp126.2050]])</f>
        <v/>
      </c>
      <c r="R704" s="5">
        <v>0.58998280479978327</v>
      </c>
      <c r="S704" s="5">
        <v>0.17563595496622869</v>
      </c>
      <c r="T704" s="6">
        <f>IF(Table1[[#This Row],[mangrove.mn.ssp126.2050]]="","",(Table1[[#This Row],[mangrove.sd.ssp126.2050]]/Table1[[#This Row],[mangrove.mn.ssp126.2050]])^-1)</f>
        <v>3.359123164236077</v>
      </c>
      <c r="U704" s="6">
        <f>IF(Table1[[#This Row],[mangrove.weights.ssp126.2050]]="","",Table1[[#This Row],[mangrove.weights.ssp126.2050]]*Table1[[#This Row],[mangrove.mn.ssp126.2050]])</f>
        <v>1.9818249061039237</v>
      </c>
      <c r="V704" s="7">
        <f t="shared" si="60"/>
        <v>0.58998280479978327</v>
      </c>
      <c r="Y704" s="6" t="str">
        <f>IF(Table1[[#This Row],[seagrass.mn.ssp126.2100]]="", "", (Table1[[#This Row],[seagrass.sd.ssp126.2100]]/Table1[[#This Row],[seagrass.mn.ssp126.2100]])^-1)</f>
        <v/>
      </c>
      <c r="Z704" s="6" t="str">
        <f>IF(Table1[[#This Row],[seagrass.weights.ssp126.2100]]="","", Table1[[#This Row],[seagrass.weights.ssp126.2100]]*Table1[[#This Row],[seagrass.mn.ssp126.2100]])</f>
        <v/>
      </c>
      <c r="AC704" s="6" t="str">
        <f>IF(Table1[[#This Row],[corals.mn.ssp126.2100]]="","",(Table1[[#This Row],[corals.sd.ssp126.2100]]/Table1[[#This Row],[corals.mn.ssp126.2100]])^-1)</f>
        <v/>
      </c>
      <c r="AD704" s="6" t="str">
        <f>IF( Table1[[#This Row],[Coral.weights.ssp126.2100]]="","", Table1[[#This Row],[Coral.weights.ssp126.2100]]*Table1[[#This Row],[corals.mn.ssp126.2100]])</f>
        <v/>
      </c>
      <c r="AE704" s="5">
        <v>0.57988240757439646</v>
      </c>
      <c r="AF704" s="5">
        <v>0.19464973408049149</v>
      </c>
      <c r="AG704" s="8">
        <f>IF(Table1[[#This Row],[mangrove.mn.ssp126.2100]]="","",(Table1[[#This Row],[mangrove.sd.ssp126.2100]]/Table1[[#This Row],[mangrove.mn.ssp126.2100]])^-1)</f>
        <v>2.9791071141900649</v>
      </c>
      <c r="AH704" s="6">
        <f>IF(Table1[[#This Row],[mangrove.weights.ssp126.2100]]="","",Table1[[#This Row],[mangrove.weights.ssp126.2100]]*Table1[[#This Row],[mangrove.mn.ssp126.2100]])</f>
        <v>1.7275318057985474</v>
      </c>
      <c r="AI704" s="7">
        <f t="shared" si="61"/>
        <v>0.57988240757439646</v>
      </c>
      <c r="AL704" s="6" t="str">
        <f>IF(Table1[[#This Row],[seagrass.mn.ssp245.2050]]="","",(Table1[[#This Row],[seagrass.sd.ssp245.2050]]/Table1[[#This Row],[seagrass.mn.ssp245.2050]])^-1)</f>
        <v/>
      </c>
      <c r="AM704" s="6" t="str">
        <f>IF(Table1[[#This Row],[seagrass.weights.ssp245.2050]]="","",Table1[[#This Row],[seagrass.weights.ssp245.2050]]*Table1[[#This Row],[seagrass.mn.ssp245.2050]])</f>
        <v/>
      </c>
      <c r="AR704" s="5">
        <v>0.59696591543129707</v>
      </c>
      <c r="AS704" s="5">
        <v>0.16380025999724851</v>
      </c>
      <c r="AT704" s="8">
        <f>(Table1[[#This Row],[mangrove.sd.ssp245.2050]]/Table1[[#This Row],[mangrove.mn.ssp245.2050]])^-1</f>
        <v>3.6444747733692533</v>
      </c>
      <c r="AU704" s="8">
        <f>Table1[[#This Row],[mangrove.mn.ssp245.2050]]*Table1[[#This Row],[mangrove.weights.ssp245.2050]]</f>
        <v>2.1756272193506452</v>
      </c>
      <c r="AV704" s="7">
        <f t="shared" si="62"/>
        <v>0.59696591543129707</v>
      </c>
      <c r="AX704" s="5"/>
      <c r="AY704" s="6"/>
      <c r="AZ704" s="6"/>
      <c r="BB704" s="5"/>
      <c r="BC704" s="8"/>
      <c r="BD704" s="8"/>
      <c r="BE704" s="5">
        <v>0.60022179946126397</v>
      </c>
      <c r="BF704" s="5">
        <v>0.15221033250206209</v>
      </c>
      <c r="BG704" s="6">
        <f>(Table1[[#This Row],[mangrove.sd.ssp245.2100]]/Table1[[#This Row],[mangrove.mn.ssp245.2100]])^-1</f>
        <v>3.9433709236075178</v>
      </c>
      <c r="BH704" s="6">
        <f>Table1[[#This Row],[mangrove.weights.ssp245.2100]]*Table1[[#This Row],[mangrove.mn.ssp245.2100]]</f>
        <v>2.3668971917109309</v>
      </c>
      <c r="BI704" s="7">
        <f t="shared" si="63"/>
        <v>0.60022179946126397</v>
      </c>
      <c r="BK704" s="5"/>
      <c r="BL704" s="6"/>
      <c r="BM704" s="6"/>
      <c r="BO704" s="5"/>
      <c r="BP704" s="6"/>
      <c r="BQ704" s="6"/>
      <c r="BR704" s="5">
        <v>0.5922022310831212</v>
      </c>
      <c r="BS704" s="5">
        <v>0.17350752688571761</v>
      </c>
      <c r="BT704" s="6">
        <f>(Table1[[#This Row],[mangrove.sd.ssp370.2050]]/Table1[[#This Row],[mangrove.mn.ssp370.2050]])^-1</f>
        <v>3.4131212732527785</v>
      </c>
      <c r="BU704" s="6">
        <f>Table1[[#This Row],[mangrove.weights.ssp370.2050]]*Table1[[#This Row],[mangrove.mn.ssp370.2050]]</f>
        <v>2.0212580329775589</v>
      </c>
      <c r="BV704" s="7">
        <f t="shared" si="64"/>
        <v>0.5922022310831212</v>
      </c>
      <c r="BX704" s="5"/>
      <c r="BY704" s="8"/>
      <c r="BZ704" s="8"/>
      <c r="CA704" s="5"/>
      <c r="CB704" s="5"/>
      <c r="CC704" s="8"/>
      <c r="CD704" s="8"/>
      <c r="CE704" s="5">
        <v>0.59405862839975188</v>
      </c>
      <c r="CF704" s="5">
        <v>0.16300544832513411</v>
      </c>
      <c r="CG704" s="12">
        <f>(Table1[[#This Row],[mangrove.sd.ssp370.2100]]/Table1[[#This Row],[mangrove.mn.ssp370.2100]])^-1</f>
        <v>3.6444096470617966</v>
      </c>
      <c r="CH704" s="17">
        <f>Table1[[#This Row],[mangrove.weights.ssp370.2100]]*Table1[[#This Row],[mangrove.mn.ssp370.2100]]</f>
        <v>2.1649929962603549</v>
      </c>
      <c r="CI704" s="9">
        <f t="shared" si="65"/>
        <v>0.59405862839975188</v>
      </c>
      <c r="CJ704" s="5"/>
      <c r="CL704" s="5"/>
      <c r="CM704" s="5"/>
      <c r="CP704" s="5"/>
      <c r="CT704" s="5"/>
    </row>
    <row r="705" spans="1:98" x14ac:dyDescent="0.25">
      <c r="A705" s="5" t="s">
        <v>748</v>
      </c>
      <c r="B705" s="5">
        <v>44.58934</v>
      </c>
      <c r="C705" s="5">
        <v>-16.321102</v>
      </c>
      <c r="E705" s="5">
        <v>0</v>
      </c>
      <c r="G705" s="5">
        <v>0</v>
      </c>
      <c r="H705" s="5">
        <v>28260000</v>
      </c>
      <c r="I705" s="5">
        <v>1</v>
      </c>
      <c r="L705" s="6" t="str">
        <f>IF(Table1[[#This Row],[seagrass.mn.ssp126.2050]]="","",(Table1[[#This Row],[seagrass.sd.ssp126.2050]]/Table1[[#This Row],[seagrass.mn.ssp126.2050]])^-1)</f>
        <v/>
      </c>
      <c r="M705" s="6" t="str">
        <f>IF(Table1[[#This Row],[seagrass.weights.ssp126.2050]]="","",Table1[[#This Row],[seagrass.weights.ssp126.2050]]*Table1[[#This Row],[seagrass.mn.ssp126.2050]])</f>
        <v/>
      </c>
      <c r="P705" s="6" t="str">
        <f>IF(Table1[[#This Row],[corals.mn.ssp126.2050]]="","",(Table1[[#This Row],[corals.sd.ssp126.2050]]/Table1[[#This Row],[corals.mn.ssp126.2050]])^-1)</f>
        <v/>
      </c>
      <c r="Q705" s="6" t="str">
        <f>IF(Table1[[#This Row],[coral.weights.ssp126.2050]]="","",Table1[[#This Row],[coral.weights.ssp126.2050]]*Table1[[#This Row],[corals.mn.ssp126.2050]])</f>
        <v/>
      </c>
      <c r="R705" s="5">
        <v>0.5048532082244731</v>
      </c>
      <c r="S705" s="5">
        <v>0.16460312811006031</v>
      </c>
      <c r="T705" s="6">
        <f>IF(Table1[[#This Row],[mangrove.mn.ssp126.2050]]="","",(Table1[[#This Row],[mangrove.sd.ssp126.2050]]/Table1[[#This Row],[mangrove.mn.ssp126.2050]])^-1)</f>
        <v>3.0670936453097526</v>
      </c>
      <c r="U705" s="6">
        <f>IF(Table1[[#This Row],[mangrove.weights.ssp126.2050]]="","",Table1[[#This Row],[mangrove.weights.ssp126.2050]]*Table1[[#This Row],[mangrove.mn.ssp126.2050]])</f>
        <v>1.5484320667595228</v>
      </c>
      <c r="V705" s="7">
        <f t="shared" si="60"/>
        <v>0.5048532082244731</v>
      </c>
      <c r="Y705" s="6" t="str">
        <f>IF(Table1[[#This Row],[seagrass.mn.ssp126.2100]]="", "", (Table1[[#This Row],[seagrass.sd.ssp126.2100]]/Table1[[#This Row],[seagrass.mn.ssp126.2100]])^-1)</f>
        <v/>
      </c>
      <c r="Z705" s="6" t="str">
        <f>IF(Table1[[#This Row],[seagrass.weights.ssp126.2100]]="","", Table1[[#This Row],[seagrass.weights.ssp126.2100]]*Table1[[#This Row],[seagrass.mn.ssp126.2100]])</f>
        <v/>
      </c>
      <c r="AC705" s="6" t="str">
        <f>IF(Table1[[#This Row],[corals.mn.ssp126.2100]]="","",(Table1[[#This Row],[corals.sd.ssp126.2100]]/Table1[[#This Row],[corals.mn.ssp126.2100]])^-1)</f>
        <v/>
      </c>
      <c r="AD705" s="6" t="str">
        <f>IF( Table1[[#This Row],[Coral.weights.ssp126.2100]]="","", Table1[[#This Row],[Coral.weights.ssp126.2100]]*Table1[[#This Row],[corals.mn.ssp126.2100]])</f>
        <v/>
      </c>
      <c r="AE705" s="5">
        <v>0.4838647636004475</v>
      </c>
      <c r="AF705" s="5">
        <v>0.18970115309189051</v>
      </c>
      <c r="AG705" s="8">
        <f>IF(Table1[[#This Row],[mangrove.mn.ssp126.2100]]="","",(Table1[[#This Row],[mangrove.sd.ssp126.2100]]/Table1[[#This Row],[mangrove.mn.ssp126.2100]])^-1)</f>
        <v>2.5506685421467381</v>
      </c>
      <c r="AH705" s="6">
        <f>IF(Table1[[#This Row],[mangrove.weights.ssp126.2100]]="","",Table1[[#This Row],[mangrove.weights.ssp126.2100]]*Table1[[#This Row],[mangrove.mn.ssp126.2100]])</f>
        <v>1.2341786311689296</v>
      </c>
      <c r="AI705" s="7">
        <f t="shared" si="61"/>
        <v>0.4838647636004475</v>
      </c>
      <c r="AL705" s="6" t="str">
        <f>IF(Table1[[#This Row],[seagrass.mn.ssp245.2050]]="","",(Table1[[#This Row],[seagrass.sd.ssp245.2050]]/Table1[[#This Row],[seagrass.mn.ssp245.2050]])^-1)</f>
        <v/>
      </c>
      <c r="AM705" s="6" t="str">
        <f>IF(Table1[[#This Row],[seagrass.weights.ssp245.2050]]="","",Table1[[#This Row],[seagrass.weights.ssp245.2050]]*Table1[[#This Row],[seagrass.mn.ssp245.2050]])</f>
        <v/>
      </c>
      <c r="AR705" s="5">
        <v>0.49549398773298559</v>
      </c>
      <c r="AS705" s="5">
        <v>0.17464734659788911</v>
      </c>
      <c r="AT705" s="8">
        <f>(Table1[[#This Row],[mangrove.sd.ssp245.2050]]/Table1[[#This Row],[mangrove.mn.ssp245.2050]])^-1</f>
        <v>2.8371114556570904</v>
      </c>
      <c r="AU705" s="8">
        <f>Table1[[#This Row],[mangrove.mn.ssp245.2050]]*Table1[[#This Row],[mangrove.weights.ssp245.2050]]</f>
        <v>1.4057716688064672</v>
      </c>
      <c r="AV705" s="7">
        <f t="shared" si="62"/>
        <v>0.49549398773298559</v>
      </c>
      <c r="AX705" s="5"/>
      <c r="AY705" s="6"/>
      <c r="AZ705" s="6"/>
      <c r="BB705" s="5"/>
      <c r="BC705" s="8"/>
      <c r="BD705" s="8"/>
      <c r="BE705" s="5">
        <v>0.50409402431103312</v>
      </c>
      <c r="BF705" s="5">
        <v>0.1647825878069118</v>
      </c>
      <c r="BG705" s="6">
        <f>(Table1[[#This Row],[mangrove.sd.ssp245.2100]]/Table1[[#This Row],[mangrove.mn.ssp245.2100]])^-1</f>
        <v>3.0591461817659895</v>
      </c>
      <c r="BH705" s="6">
        <f>Table1[[#This Row],[mangrove.weights.ssp245.2100]]*Table1[[#This Row],[mangrove.mn.ssp245.2100]]</f>
        <v>1.5420973097221489</v>
      </c>
      <c r="BI705" s="7">
        <f t="shared" si="63"/>
        <v>0.50409402431103312</v>
      </c>
      <c r="BK705" s="5"/>
      <c r="BL705" s="6"/>
      <c r="BM705" s="6"/>
      <c r="BO705" s="5"/>
      <c r="BP705" s="6"/>
      <c r="BQ705" s="6"/>
      <c r="BR705" s="5">
        <v>0.49619262517969998</v>
      </c>
      <c r="BS705" s="5">
        <v>0.16955674179185021</v>
      </c>
      <c r="BT705" s="6">
        <f>(Table1[[#This Row],[mangrove.sd.ssp370.2050]]/Table1[[#This Row],[mangrove.mn.ssp370.2050]])^-1</f>
        <v>2.9264104743698822</v>
      </c>
      <c r="BU705" s="6">
        <f>Table1[[#This Row],[mangrove.weights.ssp370.2050]]*Table1[[#This Row],[mangrove.mn.ssp370.2050]]</f>
        <v>1.4520632956309629</v>
      </c>
      <c r="BV705" s="7">
        <f t="shared" si="64"/>
        <v>0.49619262517969998</v>
      </c>
      <c r="BX705" s="5"/>
      <c r="BY705" s="8"/>
      <c r="BZ705" s="8"/>
      <c r="CA705" s="5"/>
      <c r="CB705" s="5"/>
      <c r="CC705" s="8"/>
      <c r="CD705" s="8"/>
      <c r="CE705" s="5">
        <v>0.49700234328348009</v>
      </c>
      <c r="CF705" s="5">
        <v>0.16818209475072399</v>
      </c>
      <c r="CG705" s="12">
        <f>(Table1[[#This Row],[mangrove.sd.ssp370.2100]]/Table1[[#This Row],[mangrove.mn.ssp370.2100]])^-1</f>
        <v>2.9551442085444748</v>
      </c>
      <c r="CH705" s="17">
        <f>Table1[[#This Row],[mangrove.weights.ssp370.2100]]*Table1[[#This Row],[mangrove.mn.ssp370.2100]]</f>
        <v>1.4687135963872091</v>
      </c>
      <c r="CI705" s="9">
        <f t="shared" si="65"/>
        <v>0.49700234328348009</v>
      </c>
      <c r="CJ705" s="5"/>
      <c r="CL705" s="5"/>
      <c r="CM705" s="5"/>
      <c r="CP705" s="5"/>
      <c r="CT705" s="5"/>
    </row>
    <row r="706" spans="1:98" x14ac:dyDescent="0.25">
      <c r="A706" s="5" t="s">
        <v>749</v>
      </c>
      <c r="B706" s="5">
        <v>44.83934</v>
      </c>
      <c r="C706" s="5">
        <v>-16.321102</v>
      </c>
      <c r="E706" s="5">
        <v>0</v>
      </c>
      <c r="G706" s="5">
        <v>0</v>
      </c>
      <c r="H706" s="5">
        <v>51810000</v>
      </c>
      <c r="I706" s="5">
        <v>1</v>
      </c>
      <c r="L706" s="6" t="str">
        <f>IF(Table1[[#This Row],[seagrass.mn.ssp126.2050]]="","",(Table1[[#This Row],[seagrass.sd.ssp126.2050]]/Table1[[#This Row],[seagrass.mn.ssp126.2050]])^-1)</f>
        <v/>
      </c>
      <c r="M706" s="6" t="str">
        <f>IF(Table1[[#This Row],[seagrass.weights.ssp126.2050]]="","",Table1[[#This Row],[seagrass.weights.ssp126.2050]]*Table1[[#This Row],[seagrass.mn.ssp126.2050]])</f>
        <v/>
      </c>
      <c r="P706" s="6" t="str">
        <f>IF(Table1[[#This Row],[corals.mn.ssp126.2050]]="","",(Table1[[#This Row],[corals.sd.ssp126.2050]]/Table1[[#This Row],[corals.mn.ssp126.2050]])^-1)</f>
        <v/>
      </c>
      <c r="Q706" s="6" t="str">
        <f>IF(Table1[[#This Row],[coral.weights.ssp126.2050]]="","",Table1[[#This Row],[coral.weights.ssp126.2050]]*Table1[[#This Row],[corals.mn.ssp126.2050]])</f>
        <v/>
      </c>
      <c r="R706" s="5">
        <v>0.54808051502698873</v>
      </c>
      <c r="S706" s="5">
        <v>0.24083644809133711</v>
      </c>
      <c r="T706" s="6">
        <f>IF(Table1[[#This Row],[mangrove.mn.ssp126.2050]]="","",(Table1[[#This Row],[mangrove.sd.ssp126.2050]]/Table1[[#This Row],[mangrove.mn.ssp126.2050]])^-1)</f>
        <v>2.2757374117190494</v>
      </c>
      <c r="U706" s="6">
        <f>IF(Table1[[#This Row],[mangrove.weights.ssp126.2050]]="","",Table1[[#This Row],[mangrove.weights.ssp126.2050]]*Table1[[#This Row],[mangrove.mn.ssp126.2050]])</f>
        <v>1.2472873326811629</v>
      </c>
      <c r="V706" s="7">
        <f t="shared" ref="V706:V769" si="66">SUM(U706,Q706,M706)/SUM(T706,P706,L706)</f>
        <v>0.54808051502698873</v>
      </c>
      <c r="Y706" s="6" t="str">
        <f>IF(Table1[[#This Row],[seagrass.mn.ssp126.2100]]="", "", (Table1[[#This Row],[seagrass.sd.ssp126.2100]]/Table1[[#This Row],[seagrass.mn.ssp126.2100]])^-1)</f>
        <v/>
      </c>
      <c r="Z706" s="6" t="str">
        <f>IF(Table1[[#This Row],[seagrass.weights.ssp126.2100]]="","", Table1[[#This Row],[seagrass.weights.ssp126.2100]]*Table1[[#This Row],[seagrass.mn.ssp126.2100]])</f>
        <v/>
      </c>
      <c r="AC706" s="6" t="str">
        <f>IF(Table1[[#This Row],[corals.mn.ssp126.2100]]="","",(Table1[[#This Row],[corals.sd.ssp126.2100]]/Table1[[#This Row],[corals.mn.ssp126.2100]])^-1)</f>
        <v/>
      </c>
      <c r="AD706" s="6" t="str">
        <f>IF( Table1[[#This Row],[Coral.weights.ssp126.2100]]="","", Table1[[#This Row],[Coral.weights.ssp126.2100]]*Table1[[#This Row],[corals.mn.ssp126.2100]])</f>
        <v/>
      </c>
      <c r="AE706" s="5">
        <v>0.46311828337836819</v>
      </c>
      <c r="AF706" s="5">
        <v>0.27402945654659749</v>
      </c>
      <c r="AG706" s="8">
        <f>IF(Table1[[#This Row],[mangrove.mn.ssp126.2100]]="","",(Table1[[#This Row],[mangrove.sd.ssp126.2100]]/Table1[[#This Row],[mangrove.mn.ssp126.2100]])^-1)</f>
        <v>1.6900310251851227</v>
      </c>
      <c r="AH706" s="6">
        <f>IF(Table1[[#This Row],[mangrove.weights.ssp126.2100]]="","",Table1[[#This Row],[mangrove.weights.ssp126.2100]]*Table1[[#This Row],[mangrove.mn.ssp126.2100]])</f>
        <v>0.7826842672399178</v>
      </c>
      <c r="AI706" s="7">
        <f t="shared" ref="AI706:AI769" si="67">SUM(AH706,AD706,Z706)/SUM(Y706,AC706,AG706)</f>
        <v>0.46311828337836819</v>
      </c>
      <c r="AL706" s="6" t="str">
        <f>IF(Table1[[#This Row],[seagrass.mn.ssp245.2050]]="","",(Table1[[#This Row],[seagrass.sd.ssp245.2050]]/Table1[[#This Row],[seagrass.mn.ssp245.2050]])^-1)</f>
        <v/>
      </c>
      <c r="AM706" s="6" t="str">
        <f>IF(Table1[[#This Row],[seagrass.weights.ssp245.2050]]="","",Table1[[#This Row],[seagrass.weights.ssp245.2050]]*Table1[[#This Row],[seagrass.mn.ssp245.2050]])</f>
        <v/>
      </c>
      <c r="AR706" s="5">
        <v>0.47931279770765028</v>
      </c>
      <c r="AS706" s="5">
        <v>0.26089216211509531</v>
      </c>
      <c r="AT706" s="8">
        <f>(Table1[[#This Row],[mangrove.sd.ssp245.2050]]/Table1[[#This Row],[mangrove.mn.ssp245.2050]])^-1</f>
        <v>1.8372065830639881</v>
      </c>
      <c r="AU706" s="8">
        <f>Table1[[#This Row],[mangrove.mn.ssp245.2050]]*Table1[[#This Row],[mangrove.weights.ssp245.2050]]</f>
        <v>0.88059662729531274</v>
      </c>
      <c r="AV706" s="7">
        <f t="shared" si="62"/>
        <v>0.47931279770765028</v>
      </c>
      <c r="AX706" s="5"/>
      <c r="AY706" s="6"/>
      <c r="AZ706" s="6"/>
      <c r="BB706" s="5"/>
      <c r="BC706" s="8"/>
      <c r="BD706" s="8"/>
      <c r="BE706" s="5">
        <v>0.47809524361397848</v>
      </c>
      <c r="BF706" s="5">
        <v>0.25727464751179779</v>
      </c>
      <c r="BG706" s="6">
        <f>(Table1[[#This Row],[mangrove.sd.ssp245.2100]]/Table1[[#This Row],[mangrove.mn.ssp245.2100]])^-1</f>
        <v>1.8583068648147876</v>
      </c>
      <c r="BH706" s="6">
        <f>Table1[[#This Row],[mangrove.weights.ssp245.2100]]*Table1[[#This Row],[mangrove.mn.ssp245.2100]]</f>
        <v>0.88844767324315443</v>
      </c>
      <c r="BI706" s="7">
        <f t="shared" si="63"/>
        <v>0.47809524361397848</v>
      </c>
      <c r="BK706" s="5"/>
      <c r="BL706" s="6"/>
      <c r="BM706" s="6"/>
      <c r="BO706" s="5"/>
      <c r="BP706" s="6"/>
      <c r="BQ706" s="6"/>
      <c r="BR706" s="5">
        <v>0.4754996762153984</v>
      </c>
      <c r="BS706" s="5">
        <v>0.2592415818537861</v>
      </c>
      <c r="BT706" s="6">
        <f>(Table1[[#This Row],[mangrove.sd.ssp370.2050]]/Table1[[#This Row],[mangrove.mn.ssp370.2050]])^-1</f>
        <v>1.8341952429667832</v>
      </c>
      <c r="BU706" s="6">
        <f>Table1[[#This Row],[mangrove.weights.ssp370.2050]]*Table1[[#This Row],[mangrove.mn.ssp370.2050]]</f>
        <v>0.87215924414652934</v>
      </c>
      <c r="BV706" s="7">
        <f t="shared" si="64"/>
        <v>0.47549967621539835</v>
      </c>
      <c r="BX706" s="5"/>
      <c r="BY706" s="8"/>
      <c r="BZ706" s="8"/>
      <c r="CA706" s="5"/>
      <c r="CB706" s="5"/>
      <c r="CC706" s="8"/>
      <c r="CD706" s="8"/>
      <c r="CE706" s="5">
        <v>0.47188352211377022</v>
      </c>
      <c r="CF706" s="5">
        <v>0.25616368011160529</v>
      </c>
      <c r="CG706" s="12">
        <f>(Table1[[#This Row],[mangrove.sd.ssp370.2100]]/Table1[[#This Row],[mangrove.mn.ssp370.2100]])^-1</f>
        <v>1.8421172037666707</v>
      </c>
      <c r="CH706" s="17">
        <f>Table1[[#This Row],[mangrove.weights.ssp370.2100]]*Table1[[#This Row],[mangrove.mn.ssp370.2100]]</f>
        <v>0.86926475425978633</v>
      </c>
      <c r="CI706" s="9">
        <f t="shared" si="65"/>
        <v>0.47188352211377022</v>
      </c>
      <c r="CJ706" s="5"/>
      <c r="CL706" s="5"/>
      <c r="CM706" s="5"/>
      <c r="CP706" s="5"/>
      <c r="CT706" s="5"/>
    </row>
    <row r="707" spans="1:98" x14ac:dyDescent="0.25">
      <c r="A707" s="5" t="s">
        <v>750</v>
      </c>
      <c r="B707" s="5">
        <v>45.08934</v>
      </c>
      <c r="C707" s="5">
        <v>-16.321102</v>
      </c>
      <c r="E707" s="5">
        <v>0</v>
      </c>
      <c r="G707" s="5">
        <v>0</v>
      </c>
      <c r="H707" s="5">
        <v>11370000</v>
      </c>
      <c r="I707" s="5">
        <v>1</v>
      </c>
      <c r="L707" s="6" t="str">
        <f>IF(Table1[[#This Row],[seagrass.mn.ssp126.2050]]="","",(Table1[[#This Row],[seagrass.sd.ssp126.2050]]/Table1[[#This Row],[seagrass.mn.ssp126.2050]])^-1)</f>
        <v/>
      </c>
      <c r="M707" s="6" t="str">
        <f>IF(Table1[[#This Row],[seagrass.weights.ssp126.2050]]="","",Table1[[#This Row],[seagrass.weights.ssp126.2050]]*Table1[[#This Row],[seagrass.mn.ssp126.2050]])</f>
        <v/>
      </c>
      <c r="P707" s="6" t="str">
        <f>IF(Table1[[#This Row],[corals.mn.ssp126.2050]]="","",(Table1[[#This Row],[corals.sd.ssp126.2050]]/Table1[[#This Row],[corals.mn.ssp126.2050]])^-1)</f>
        <v/>
      </c>
      <c r="Q707" s="6" t="str">
        <f>IF(Table1[[#This Row],[coral.weights.ssp126.2050]]="","",Table1[[#This Row],[coral.weights.ssp126.2050]]*Table1[[#This Row],[corals.mn.ssp126.2050]])</f>
        <v/>
      </c>
      <c r="R707" s="5">
        <v>0.53103470878257353</v>
      </c>
      <c r="S707" s="5">
        <v>0.14731562417515631</v>
      </c>
      <c r="T707" s="6">
        <f>IF(Table1[[#This Row],[mangrove.mn.ssp126.2050]]="","",(Table1[[#This Row],[mangrove.sd.ssp126.2050]]/Table1[[#This Row],[mangrove.mn.ssp126.2050]])^-1)</f>
        <v>3.6047412605140945</v>
      </c>
      <c r="U707" s="6">
        <f>IF(Table1[[#This Row],[mangrove.weights.ssp126.2050]]="","",Table1[[#This Row],[mangrove.weights.ssp126.2050]]*Table1[[#This Row],[mangrove.mn.ssp126.2050]])</f>
        <v>1.9142427255136292</v>
      </c>
      <c r="V707" s="7">
        <f t="shared" si="66"/>
        <v>0.53103470878257353</v>
      </c>
      <c r="Y707" s="6" t="str">
        <f>IF(Table1[[#This Row],[seagrass.mn.ssp126.2100]]="", "", (Table1[[#This Row],[seagrass.sd.ssp126.2100]]/Table1[[#This Row],[seagrass.mn.ssp126.2100]])^-1)</f>
        <v/>
      </c>
      <c r="Z707" s="6" t="str">
        <f>IF(Table1[[#This Row],[seagrass.weights.ssp126.2100]]="","", Table1[[#This Row],[seagrass.weights.ssp126.2100]]*Table1[[#This Row],[seagrass.mn.ssp126.2100]])</f>
        <v/>
      </c>
      <c r="AC707" s="6" t="str">
        <f>IF(Table1[[#This Row],[corals.mn.ssp126.2100]]="","",(Table1[[#This Row],[corals.sd.ssp126.2100]]/Table1[[#This Row],[corals.mn.ssp126.2100]])^-1)</f>
        <v/>
      </c>
      <c r="AD707" s="6" t="str">
        <f>IF( Table1[[#This Row],[Coral.weights.ssp126.2100]]="","", Table1[[#This Row],[Coral.weights.ssp126.2100]]*Table1[[#This Row],[corals.mn.ssp126.2100]])</f>
        <v/>
      </c>
      <c r="AE707" s="5">
        <v>0.48778536115147431</v>
      </c>
      <c r="AF707" s="5">
        <v>0.15034765553027341</v>
      </c>
      <c r="AG707" s="8">
        <f>IF(Table1[[#This Row],[mangrove.mn.ssp126.2100]]="","",(Table1[[#This Row],[mangrove.sd.ssp126.2100]]/Table1[[#This Row],[mangrove.mn.ssp126.2100]])^-1)</f>
        <v>3.2443828899829819</v>
      </c>
      <c r="AH707" s="6">
        <f>IF(Table1[[#This Row],[mangrove.weights.ssp126.2100]]="","",Table1[[#This Row],[mangrove.weights.ssp126.2100]]*Table1[[#This Row],[mangrove.mn.ssp126.2100]])</f>
        <v>1.5825624797040128</v>
      </c>
      <c r="AI707" s="7">
        <f t="shared" si="67"/>
        <v>0.48778536115147431</v>
      </c>
      <c r="AL707" s="6" t="str">
        <f>IF(Table1[[#This Row],[seagrass.mn.ssp245.2050]]="","",(Table1[[#This Row],[seagrass.sd.ssp245.2050]]/Table1[[#This Row],[seagrass.mn.ssp245.2050]])^-1)</f>
        <v/>
      </c>
      <c r="AM707" s="6" t="str">
        <f>IF(Table1[[#This Row],[seagrass.weights.ssp245.2050]]="","",Table1[[#This Row],[seagrass.weights.ssp245.2050]]*Table1[[#This Row],[seagrass.mn.ssp245.2050]])</f>
        <v/>
      </c>
      <c r="AR707" s="5">
        <v>0.50278034472763111</v>
      </c>
      <c r="AS707" s="5">
        <v>0.14410610772032981</v>
      </c>
      <c r="AT707" s="8">
        <f>(Table1[[#This Row],[mangrove.sd.ssp245.2050]]/Table1[[#This Row],[mangrove.mn.ssp245.2050]])^-1</f>
        <v>3.4889593000692862</v>
      </c>
      <c r="AU707" s="8">
        <f>Table1[[#This Row],[mangrove.mn.ssp245.2050]]*Table1[[#This Row],[mangrove.weights.ssp245.2050]]</f>
        <v>1.7541801596295103</v>
      </c>
      <c r="AV707" s="7">
        <f t="shared" ref="AV707:AV770" si="68">SUM(AU707,AQ707,AM707)/SUM(AT707,AP707,AL707)</f>
        <v>0.50278034472763111</v>
      </c>
      <c r="AX707" s="5"/>
      <c r="AY707" s="6"/>
      <c r="AZ707" s="6"/>
      <c r="BB707" s="5"/>
      <c r="BC707" s="8"/>
      <c r="BD707" s="8"/>
      <c r="BE707" s="5">
        <v>0.5002868611933643</v>
      </c>
      <c r="BF707" s="5">
        <v>0.14532676497564989</v>
      </c>
      <c r="BG707" s="6">
        <f>(Table1[[#This Row],[mangrove.sd.ssp245.2100]]/Table1[[#This Row],[mangrove.mn.ssp245.2100]])^-1</f>
        <v>3.4424963720701376</v>
      </c>
      <c r="BH707" s="6">
        <f>Table1[[#This Row],[mangrove.weights.ssp245.2100]]*Table1[[#This Row],[mangrove.mn.ssp245.2100]]</f>
        <v>1.7222357046525132</v>
      </c>
      <c r="BI707" s="7">
        <f t="shared" ref="BI707:BI770" si="69">SUM(BH707,BD707,AZ707)/SUM(BG707,BC707,AY707)</f>
        <v>0.5002868611933643</v>
      </c>
      <c r="BK707" s="5"/>
      <c r="BL707" s="6"/>
      <c r="BM707" s="6"/>
      <c r="BO707" s="5"/>
      <c r="BP707" s="6"/>
      <c r="BQ707" s="6"/>
      <c r="BR707" s="5">
        <v>0.51325728617349353</v>
      </c>
      <c r="BS707" s="5">
        <v>0.14297096617876431</v>
      </c>
      <c r="BT707" s="6">
        <f>(Table1[[#This Row],[mangrove.sd.ssp370.2050]]/Table1[[#This Row],[mangrove.mn.ssp370.2050]])^-1</f>
        <v>3.5899406704137413</v>
      </c>
      <c r="BU707" s="6">
        <f>Table1[[#This Row],[mangrove.weights.ssp370.2050]]*Table1[[#This Row],[mangrove.mn.ssp370.2050]]</f>
        <v>1.8425632060204089</v>
      </c>
      <c r="BV707" s="7">
        <f t="shared" ref="BV707:BV770" si="70">SUM(BU707,BQ707,BM707)/SUM(BT707,BP707,BL707)</f>
        <v>0.51325728617349353</v>
      </c>
      <c r="BX707" s="5"/>
      <c r="BY707" s="8"/>
      <c r="BZ707" s="8"/>
      <c r="CA707" s="5"/>
      <c r="CB707" s="5"/>
      <c r="CC707" s="8"/>
      <c r="CD707" s="8"/>
      <c r="CE707" s="5">
        <v>0.50169359465344954</v>
      </c>
      <c r="CF707" s="5">
        <v>0.139757044605231</v>
      </c>
      <c r="CG707" s="12">
        <f>(Table1[[#This Row],[mangrove.sd.ssp370.2100]]/Table1[[#This Row],[mangrove.mn.ssp370.2100]])^-1</f>
        <v>3.5897553219630085</v>
      </c>
      <c r="CH707" s="17">
        <f>Table1[[#This Row],[mangrove.weights.ssp370.2100]]*Table1[[#This Row],[mangrove.mn.ssp370.2100]]</f>
        <v>1.8009572514019729</v>
      </c>
      <c r="CI707" s="9">
        <f t="shared" ref="CI707:CI770" si="71">SUM(CH707,CD707,BZ707)/SUM(CG707,CC707,BY707)</f>
        <v>0.50169359465344954</v>
      </c>
      <c r="CJ707" s="5"/>
      <c r="CL707" s="5"/>
      <c r="CM707" s="5"/>
      <c r="CP707" s="5"/>
      <c r="CT707" s="5"/>
    </row>
    <row r="708" spans="1:98" x14ac:dyDescent="0.25">
      <c r="A708" s="5" t="s">
        <v>751</v>
      </c>
      <c r="B708" s="5">
        <v>45.33934</v>
      </c>
      <c r="C708" s="5">
        <v>-16.321102</v>
      </c>
      <c r="E708" s="5">
        <v>0</v>
      </c>
      <c r="G708" s="5">
        <v>0</v>
      </c>
      <c r="I708" s="5">
        <v>0</v>
      </c>
      <c r="L708" s="6" t="str">
        <f>IF(Table1[[#This Row],[seagrass.mn.ssp126.2050]]="","",(Table1[[#This Row],[seagrass.sd.ssp126.2050]]/Table1[[#This Row],[seagrass.mn.ssp126.2050]])^-1)</f>
        <v/>
      </c>
      <c r="M708" s="6" t="str">
        <f>IF(Table1[[#This Row],[seagrass.weights.ssp126.2050]]="","",Table1[[#This Row],[seagrass.weights.ssp126.2050]]*Table1[[#This Row],[seagrass.mn.ssp126.2050]])</f>
        <v/>
      </c>
      <c r="P708" s="6" t="str">
        <f>IF(Table1[[#This Row],[corals.mn.ssp126.2050]]="","",(Table1[[#This Row],[corals.sd.ssp126.2050]]/Table1[[#This Row],[corals.mn.ssp126.2050]])^-1)</f>
        <v/>
      </c>
      <c r="Q708" s="6" t="str">
        <f>IF(Table1[[#This Row],[coral.weights.ssp126.2050]]="","",Table1[[#This Row],[coral.weights.ssp126.2050]]*Table1[[#This Row],[corals.mn.ssp126.2050]])</f>
        <v/>
      </c>
      <c r="T708" s="6" t="str">
        <f>IF(Table1[[#This Row],[mangrove.mn.ssp126.2050]]="","",(Table1[[#This Row],[mangrove.sd.ssp126.2050]]/Table1[[#This Row],[mangrove.mn.ssp126.2050]])^-1)</f>
        <v/>
      </c>
      <c r="U708" s="6" t="str">
        <f>IF(Table1[[#This Row],[mangrove.weights.ssp126.2050]]="","",Table1[[#This Row],[mangrove.weights.ssp126.2050]]*Table1[[#This Row],[mangrove.mn.ssp126.2050]])</f>
        <v/>
      </c>
      <c r="V708" s="7" t="e">
        <f t="shared" si="66"/>
        <v>#DIV/0!</v>
      </c>
      <c r="Y708" s="6" t="str">
        <f>IF(Table1[[#This Row],[seagrass.mn.ssp126.2100]]="", "", (Table1[[#This Row],[seagrass.sd.ssp126.2100]]/Table1[[#This Row],[seagrass.mn.ssp126.2100]])^-1)</f>
        <v/>
      </c>
      <c r="Z708" s="6" t="str">
        <f>IF(Table1[[#This Row],[seagrass.weights.ssp126.2100]]="","", Table1[[#This Row],[seagrass.weights.ssp126.2100]]*Table1[[#This Row],[seagrass.mn.ssp126.2100]])</f>
        <v/>
      </c>
      <c r="AC708" s="6" t="str">
        <f>IF(Table1[[#This Row],[corals.mn.ssp126.2100]]="","",(Table1[[#This Row],[corals.sd.ssp126.2100]]/Table1[[#This Row],[corals.mn.ssp126.2100]])^-1)</f>
        <v/>
      </c>
      <c r="AD708" s="6" t="str">
        <f>IF( Table1[[#This Row],[Coral.weights.ssp126.2100]]="","", Table1[[#This Row],[Coral.weights.ssp126.2100]]*Table1[[#This Row],[corals.mn.ssp126.2100]])</f>
        <v/>
      </c>
      <c r="AG708" s="8" t="str">
        <f>IF(Table1[[#This Row],[mangrove.mn.ssp126.2100]]="","",(Table1[[#This Row],[mangrove.sd.ssp126.2100]]/Table1[[#This Row],[mangrove.mn.ssp126.2100]])^-1)</f>
        <v/>
      </c>
      <c r="AH708" s="6" t="str">
        <f>IF(Table1[[#This Row],[mangrove.weights.ssp126.2100]]="","",Table1[[#This Row],[mangrove.weights.ssp126.2100]]*Table1[[#This Row],[mangrove.mn.ssp126.2100]])</f>
        <v/>
      </c>
      <c r="AI708" s="7" t="e">
        <f t="shared" si="67"/>
        <v>#DIV/0!</v>
      </c>
      <c r="AL708" s="6" t="str">
        <f>IF(Table1[[#This Row],[seagrass.mn.ssp245.2050]]="","",(Table1[[#This Row],[seagrass.sd.ssp245.2050]]/Table1[[#This Row],[seagrass.mn.ssp245.2050]])^-1)</f>
        <v/>
      </c>
      <c r="AM708" s="6" t="str">
        <f>IF(Table1[[#This Row],[seagrass.weights.ssp245.2050]]="","",Table1[[#This Row],[seagrass.weights.ssp245.2050]]*Table1[[#This Row],[seagrass.mn.ssp245.2050]])</f>
        <v/>
      </c>
      <c r="AS708" s="5"/>
      <c r="AT708" s="8"/>
      <c r="AU708" s="8"/>
      <c r="AV708" s="7" t="e">
        <f t="shared" si="68"/>
        <v>#DIV/0!</v>
      </c>
      <c r="AX708" s="5"/>
      <c r="AY708" s="6"/>
      <c r="AZ708" s="6"/>
      <c r="BB708" s="5"/>
      <c r="BC708" s="8"/>
      <c r="BD708" s="8"/>
      <c r="BE708" s="5"/>
      <c r="BF708" s="5"/>
      <c r="BG708" s="6"/>
      <c r="BH708" s="6"/>
      <c r="BI708" s="7" t="e">
        <f t="shared" si="69"/>
        <v>#DIV/0!</v>
      </c>
      <c r="BK708" s="5"/>
      <c r="BL708" s="6"/>
      <c r="BM708" s="6"/>
      <c r="BO708" s="5"/>
      <c r="BP708" s="6"/>
      <c r="BQ708" s="6"/>
      <c r="BR708" s="5"/>
      <c r="BS708" s="5"/>
      <c r="BT708" s="6"/>
      <c r="BU708" s="6"/>
      <c r="BV708" s="7" t="e">
        <f t="shared" si="70"/>
        <v>#DIV/0!</v>
      </c>
      <c r="BX708" s="5"/>
      <c r="BY708" s="8"/>
      <c r="BZ708" s="8"/>
      <c r="CA708" s="5"/>
      <c r="CB708" s="5"/>
      <c r="CC708" s="8"/>
      <c r="CD708" s="8"/>
      <c r="CE708" s="5"/>
      <c r="CF708" s="5"/>
      <c r="CG708" s="12"/>
      <c r="CH708" s="17"/>
      <c r="CI708" s="9" t="e">
        <f t="shared" si="71"/>
        <v>#DIV/0!</v>
      </c>
      <c r="CJ708" s="5"/>
      <c r="CL708" s="5"/>
      <c r="CM708" s="5"/>
      <c r="CP708" s="5"/>
      <c r="CT708" s="5"/>
    </row>
    <row r="709" spans="1:98" x14ac:dyDescent="0.25">
      <c r="A709" s="5" t="s">
        <v>752</v>
      </c>
      <c r="B709" s="5">
        <v>45.58934</v>
      </c>
      <c r="C709" s="5">
        <v>-16.321102</v>
      </c>
      <c r="E709" s="5">
        <v>0</v>
      </c>
      <c r="G709" s="5">
        <v>0</v>
      </c>
      <c r="I709" s="5">
        <v>0</v>
      </c>
      <c r="L709" s="6" t="str">
        <f>IF(Table1[[#This Row],[seagrass.mn.ssp126.2050]]="","",(Table1[[#This Row],[seagrass.sd.ssp126.2050]]/Table1[[#This Row],[seagrass.mn.ssp126.2050]])^-1)</f>
        <v/>
      </c>
      <c r="M709" s="6" t="str">
        <f>IF(Table1[[#This Row],[seagrass.weights.ssp126.2050]]="","",Table1[[#This Row],[seagrass.weights.ssp126.2050]]*Table1[[#This Row],[seagrass.mn.ssp126.2050]])</f>
        <v/>
      </c>
      <c r="P709" s="6" t="str">
        <f>IF(Table1[[#This Row],[corals.mn.ssp126.2050]]="","",(Table1[[#This Row],[corals.sd.ssp126.2050]]/Table1[[#This Row],[corals.mn.ssp126.2050]])^-1)</f>
        <v/>
      </c>
      <c r="Q709" s="6" t="str">
        <f>IF(Table1[[#This Row],[coral.weights.ssp126.2050]]="","",Table1[[#This Row],[coral.weights.ssp126.2050]]*Table1[[#This Row],[corals.mn.ssp126.2050]])</f>
        <v/>
      </c>
      <c r="T709" s="6" t="str">
        <f>IF(Table1[[#This Row],[mangrove.mn.ssp126.2050]]="","",(Table1[[#This Row],[mangrove.sd.ssp126.2050]]/Table1[[#This Row],[mangrove.mn.ssp126.2050]])^-1)</f>
        <v/>
      </c>
      <c r="U709" s="6" t="str">
        <f>IF(Table1[[#This Row],[mangrove.weights.ssp126.2050]]="","",Table1[[#This Row],[mangrove.weights.ssp126.2050]]*Table1[[#This Row],[mangrove.mn.ssp126.2050]])</f>
        <v/>
      </c>
      <c r="V709" s="7" t="e">
        <f t="shared" si="66"/>
        <v>#DIV/0!</v>
      </c>
      <c r="Y709" s="6" t="str">
        <f>IF(Table1[[#This Row],[seagrass.mn.ssp126.2100]]="", "", (Table1[[#This Row],[seagrass.sd.ssp126.2100]]/Table1[[#This Row],[seagrass.mn.ssp126.2100]])^-1)</f>
        <v/>
      </c>
      <c r="Z709" s="6" t="str">
        <f>IF(Table1[[#This Row],[seagrass.weights.ssp126.2100]]="","", Table1[[#This Row],[seagrass.weights.ssp126.2100]]*Table1[[#This Row],[seagrass.mn.ssp126.2100]])</f>
        <v/>
      </c>
      <c r="AC709" s="6" t="str">
        <f>IF(Table1[[#This Row],[corals.mn.ssp126.2100]]="","",(Table1[[#This Row],[corals.sd.ssp126.2100]]/Table1[[#This Row],[corals.mn.ssp126.2100]])^-1)</f>
        <v/>
      </c>
      <c r="AD709" s="6" t="str">
        <f>IF( Table1[[#This Row],[Coral.weights.ssp126.2100]]="","", Table1[[#This Row],[Coral.weights.ssp126.2100]]*Table1[[#This Row],[corals.mn.ssp126.2100]])</f>
        <v/>
      </c>
      <c r="AG709" s="8" t="str">
        <f>IF(Table1[[#This Row],[mangrove.mn.ssp126.2100]]="","",(Table1[[#This Row],[mangrove.sd.ssp126.2100]]/Table1[[#This Row],[mangrove.mn.ssp126.2100]])^-1)</f>
        <v/>
      </c>
      <c r="AH709" s="6" t="str">
        <f>IF(Table1[[#This Row],[mangrove.weights.ssp126.2100]]="","",Table1[[#This Row],[mangrove.weights.ssp126.2100]]*Table1[[#This Row],[mangrove.mn.ssp126.2100]])</f>
        <v/>
      </c>
      <c r="AI709" s="7" t="e">
        <f t="shared" si="67"/>
        <v>#DIV/0!</v>
      </c>
      <c r="AL709" s="6" t="str">
        <f>IF(Table1[[#This Row],[seagrass.mn.ssp245.2050]]="","",(Table1[[#This Row],[seagrass.sd.ssp245.2050]]/Table1[[#This Row],[seagrass.mn.ssp245.2050]])^-1)</f>
        <v/>
      </c>
      <c r="AM709" s="6" t="str">
        <f>IF(Table1[[#This Row],[seagrass.weights.ssp245.2050]]="","",Table1[[#This Row],[seagrass.weights.ssp245.2050]]*Table1[[#This Row],[seagrass.mn.ssp245.2050]])</f>
        <v/>
      </c>
      <c r="AS709" s="5"/>
      <c r="AT709" s="8"/>
      <c r="AU709" s="8"/>
      <c r="AV709" s="7" t="e">
        <f t="shared" si="68"/>
        <v>#DIV/0!</v>
      </c>
      <c r="AX709" s="5"/>
      <c r="AY709" s="6"/>
      <c r="AZ709" s="6"/>
      <c r="BB709" s="5"/>
      <c r="BC709" s="8"/>
      <c r="BD709" s="8"/>
      <c r="BE709" s="5"/>
      <c r="BF709" s="5"/>
      <c r="BG709" s="6"/>
      <c r="BH709" s="6"/>
      <c r="BI709" s="7" t="e">
        <f t="shared" si="69"/>
        <v>#DIV/0!</v>
      </c>
      <c r="BK709" s="5"/>
      <c r="BL709" s="6"/>
      <c r="BM709" s="6"/>
      <c r="BO709" s="5"/>
      <c r="BP709" s="6"/>
      <c r="BQ709" s="6"/>
      <c r="BR709" s="5"/>
      <c r="BS709" s="5"/>
      <c r="BT709" s="6"/>
      <c r="BU709" s="6"/>
      <c r="BV709" s="7" t="e">
        <f t="shared" si="70"/>
        <v>#DIV/0!</v>
      </c>
      <c r="BX709" s="5"/>
      <c r="BY709" s="8"/>
      <c r="BZ709" s="8"/>
      <c r="CA709" s="5"/>
      <c r="CB709" s="5"/>
      <c r="CC709" s="8"/>
      <c r="CD709" s="8"/>
      <c r="CE709" s="5"/>
      <c r="CF709" s="5"/>
      <c r="CG709" s="12"/>
      <c r="CH709" s="17"/>
      <c r="CI709" s="9" t="e">
        <f t="shared" si="71"/>
        <v>#DIV/0!</v>
      </c>
      <c r="CJ709" s="5"/>
      <c r="CL709" s="5"/>
      <c r="CM709" s="5"/>
      <c r="CP709" s="5"/>
      <c r="CT709" s="5"/>
    </row>
    <row r="710" spans="1:98" x14ac:dyDescent="0.25">
      <c r="A710" s="5" t="s">
        <v>753</v>
      </c>
      <c r="B710" s="5">
        <v>45.83934</v>
      </c>
      <c r="C710" s="5">
        <v>-16.321102</v>
      </c>
      <c r="E710" s="5">
        <v>0</v>
      </c>
      <c r="G710" s="5">
        <v>0</v>
      </c>
      <c r="I710" s="5">
        <v>0</v>
      </c>
      <c r="L710" s="6" t="str">
        <f>IF(Table1[[#This Row],[seagrass.mn.ssp126.2050]]="","",(Table1[[#This Row],[seagrass.sd.ssp126.2050]]/Table1[[#This Row],[seagrass.mn.ssp126.2050]])^-1)</f>
        <v/>
      </c>
      <c r="M710" s="6" t="str">
        <f>IF(Table1[[#This Row],[seagrass.weights.ssp126.2050]]="","",Table1[[#This Row],[seagrass.weights.ssp126.2050]]*Table1[[#This Row],[seagrass.mn.ssp126.2050]])</f>
        <v/>
      </c>
      <c r="P710" s="6" t="str">
        <f>IF(Table1[[#This Row],[corals.mn.ssp126.2050]]="","",(Table1[[#This Row],[corals.sd.ssp126.2050]]/Table1[[#This Row],[corals.mn.ssp126.2050]])^-1)</f>
        <v/>
      </c>
      <c r="Q710" s="6" t="str">
        <f>IF(Table1[[#This Row],[coral.weights.ssp126.2050]]="","",Table1[[#This Row],[coral.weights.ssp126.2050]]*Table1[[#This Row],[corals.mn.ssp126.2050]])</f>
        <v/>
      </c>
      <c r="T710" s="6" t="str">
        <f>IF(Table1[[#This Row],[mangrove.mn.ssp126.2050]]="","",(Table1[[#This Row],[mangrove.sd.ssp126.2050]]/Table1[[#This Row],[mangrove.mn.ssp126.2050]])^-1)</f>
        <v/>
      </c>
      <c r="U710" s="6" t="str">
        <f>IF(Table1[[#This Row],[mangrove.weights.ssp126.2050]]="","",Table1[[#This Row],[mangrove.weights.ssp126.2050]]*Table1[[#This Row],[mangrove.mn.ssp126.2050]])</f>
        <v/>
      </c>
      <c r="V710" s="7" t="e">
        <f t="shared" si="66"/>
        <v>#DIV/0!</v>
      </c>
      <c r="Y710" s="6" t="str">
        <f>IF(Table1[[#This Row],[seagrass.mn.ssp126.2100]]="", "", (Table1[[#This Row],[seagrass.sd.ssp126.2100]]/Table1[[#This Row],[seagrass.mn.ssp126.2100]])^-1)</f>
        <v/>
      </c>
      <c r="Z710" s="6" t="str">
        <f>IF(Table1[[#This Row],[seagrass.weights.ssp126.2100]]="","", Table1[[#This Row],[seagrass.weights.ssp126.2100]]*Table1[[#This Row],[seagrass.mn.ssp126.2100]])</f>
        <v/>
      </c>
      <c r="AC710" s="6" t="str">
        <f>IF(Table1[[#This Row],[corals.mn.ssp126.2100]]="","",(Table1[[#This Row],[corals.sd.ssp126.2100]]/Table1[[#This Row],[corals.mn.ssp126.2100]])^-1)</f>
        <v/>
      </c>
      <c r="AD710" s="6" t="str">
        <f>IF( Table1[[#This Row],[Coral.weights.ssp126.2100]]="","", Table1[[#This Row],[Coral.weights.ssp126.2100]]*Table1[[#This Row],[corals.mn.ssp126.2100]])</f>
        <v/>
      </c>
      <c r="AG710" s="8" t="str">
        <f>IF(Table1[[#This Row],[mangrove.mn.ssp126.2100]]="","",(Table1[[#This Row],[mangrove.sd.ssp126.2100]]/Table1[[#This Row],[mangrove.mn.ssp126.2100]])^-1)</f>
        <v/>
      </c>
      <c r="AH710" s="6" t="str">
        <f>IF(Table1[[#This Row],[mangrove.weights.ssp126.2100]]="","",Table1[[#This Row],[mangrove.weights.ssp126.2100]]*Table1[[#This Row],[mangrove.mn.ssp126.2100]])</f>
        <v/>
      </c>
      <c r="AI710" s="7" t="e">
        <f t="shared" si="67"/>
        <v>#DIV/0!</v>
      </c>
      <c r="AL710" s="6" t="str">
        <f>IF(Table1[[#This Row],[seagrass.mn.ssp245.2050]]="","",(Table1[[#This Row],[seagrass.sd.ssp245.2050]]/Table1[[#This Row],[seagrass.mn.ssp245.2050]])^-1)</f>
        <v/>
      </c>
      <c r="AM710" s="6" t="str">
        <f>IF(Table1[[#This Row],[seagrass.weights.ssp245.2050]]="","",Table1[[#This Row],[seagrass.weights.ssp245.2050]]*Table1[[#This Row],[seagrass.mn.ssp245.2050]])</f>
        <v/>
      </c>
      <c r="AS710" s="5"/>
      <c r="AT710" s="8"/>
      <c r="AU710" s="8"/>
      <c r="AV710" s="7" t="e">
        <f t="shared" si="68"/>
        <v>#DIV/0!</v>
      </c>
      <c r="AX710" s="5"/>
      <c r="AY710" s="6"/>
      <c r="AZ710" s="6"/>
      <c r="BB710" s="5"/>
      <c r="BC710" s="8"/>
      <c r="BD710" s="8"/>
      <c r="BE710" s="5"/>
      <c r="BF710" s="5"/>
      <c r="BG710" s="6"/>
      <c r="BH710" s="6"/>
      <c r="BI710" s="7" t="e">
        <f t="shared" si="69"/>
        <v>#DIV/0!</v>
      </c>
      <c r="BK710" s="5"/>
      <c r="BL710" s="6"/>
      <c r="BM710" s="6"/>
      <c r="BO710" s="5"/>
      <c r="BP710" s="6"/>
      <c r="BQ710" s="6"/>
      <c r="BR710" s="5"/>
      <c r="BS710" s="5"/>
      <c r="BT710" s="6"/>
      <c r="BU710" s="6"/>
      <c r="BV710" s="7" t="e">
        <f t="shared" si="70"/>
        <v>#DIV/0!</v>
      </c>
      <c r="BX710" s="5"/>
      <c r="BY710" s="8"/>
      <c r="BZ710" s="8"/>
      <c r="CA710" s="5"/>
      <c r="CB710" s="5"/>
      <c r="CC710" s="8"/>
      <c r="CD710" s="8"/>
      <c r="CE710" s="5"/>
      <c r="CF710" s="5"/>
      <c r="CG710" s="12"/>
      <c r="CH710" s="17"/>
      <c r="CI710" s="9" t="e">
        <f t="shared" si="71"/>
        <v>#DIV/0!</v>
      </c>
      <c r="CJ710" s="5"/>
      <c r="CL710" s="5"/>
      <c r="CM710" s="5"/>
      <c r="CP710" s="5"/>
      <c r="CT710" s="5"/>
    </row>
    <row r="711" spans="1:98" x14ac:dyDescent="0.25">
      <c r="A711" s="5" t="s">
        <v>754</v>
      </c>
      <c r="B711" s="5">
        <v>46.33934</v>
      </c>
      <c r="C711" s="5">
        <v>-16.321102</v>
      </c>
      <c r="E711" s="5">
        <v>0</v>
      </c>
      <c r="G711" s="5">
        <v>0</v>
      </c>
      <c r="I711" s="5">
        <v>0</v>
      </c>
      <c r="L711" s="6" t="str">
        <f>IF(Table1[[#This Row],[seagrass.mn.ssp126.2050]]="","",(Table1[[#This Row],[seagrass.sd.ssp126.2050]]/Table1[[#This Row],[seagrass.mn.ssp126.2050]])^-1)</f>
        <v/>
      </c>
      <c r="M711" s="6" t="str">
        <f>IF(Table1[[#This Row],[seagrass.weights.ssp126.2050]]="","",Table1[[#This Row],[seagrass.weights.ssp126.2050]]*Table1[[#This Row],[seagrass.mn.ssp126.2050]])</f>
        <v/>
      </c>
      <c r="P711" s="6" t="str">
        <f>IF(Table1[[#This Row],[corals.mn.ssp126.2050]]="","",(Table1[[#This Row],[corals.sd.ssp126.2050]]/Table1[[#This Row],[corals.mn.ssp126.2050]])^-1)</f>
        <v/>
      </c>
      <c r="Q711" s="6" t="str">
        <f>IF(Table1[[#This Row],[coral.weights.ssp126.2050]]="","",Table1[[#This Row],[coral.weights.ssp126.2050]]*Table1[[#This Row],[corals.mn.ssp126.2050]])</f>
        <v/>
      </c>
      <c r="T711" s="6" t="str">
        <f>IF(Table1[[#This Row],[mangrove.mn.ssp126.2050]]="","",(Table1[[#This Row],[mangrove.sd.ssp126.2050]]/Table1[[#This Row],[mangrove.mn.ssp126.2050]])^-1)</f>
        <v/>
      </c>
      <c r="U711" s="6" t="str">
        <f>IF(Table1[[#This Row],[mangrove.weights.ssp126.2050]]="","",Table1[[#This Row],[mangrove.weights.ssp126.2050]]*Table1[[#This Row],[mangrove.mn.ssp126.2050]])</f>
        <v/>
      </c>
      <c r="V711" s="7" t="e">
        <f t="shared" si="66"/>
        <v>#DIV/0!</v>
      </c>
      <c r="Y711" s="6" t="str">
        <f>IF(Table1[[#This Row],[seagrass.mn.ssp126.2100]]="", "", (Table1[[#This Row],[seagrass.sd.ssp126.2100]]/Table1[[#This Row],[seagrass.mn.ssp126.2100]])^-1)</f>
        <v/>
      </c>
      <c r="Z711" s="6" t="str">
        <f>IF(Table1[[#This Row],[seagrass.weights.ssp126.2100]]="","", Table1[[#This Row],[seagrass.weights.ssp126.2100]]*Table1[[#This Row],[seagrass.mn.ssp126.2100]])</f>
        <v/>
      </c>
      <c r="AC711" s="6" t="str">
        <f>IF(Table1[[#This Row],[corals.mn.ssp126.2100]]="","",(Table1[[#This Row],[corals.sd.ssp126.2100]]/Table1[[#This Row],[corals.mn.ssp126.2100]])^-1)</f>
        <v/>
      </c>
      <c r="AD711" s="6" t="str">
        <f>IF( Table1[[#This Row],[Coral.weights.ssp126.2100]]="","", Table1[[#This Row],[Coral.weights.ssp126.2100]]*Table1[[#This Row],[corals.mn.ssp126.2100]])</f>
        <v/>
      </c>
      <c r="AG711" s="8" t="str">
        <f>IF(Table1[[#This Row],[mangrove.mn.ssp126.2100]]="","",(Table1[[#This Row],[mangrove.sd.ssp126.2100]]/Table1[[#This Row],[mangrove.mn.ssp126.2100]])^-1)</f>
        <v/>
      </c>
      <c r="AH711" s="6" t="str">
        <f>IF(Table1[[#This Row],[mangrove.weights.ssp126.2100]]="","",Table1[[#This Row],[mangrove.weights.ssp126.2100]]*Table1[[#This Row],[mangrove.mn.ssp126.2100]])</f>
        <v/>
      </c>
      <c r="AI711" s="7" t="e">
        <f t="shared" si="67"/>
        <v>#DIV/0!</v>
      </c>
      <c r="AL711" s="6" t="str">
        <f>IF(Table1[[#This Row],[seagrass.mn.ssp245.2050]]="","",(Table1[[#This Row],[seagrass.sd.ssp245.2050]]/Table1[[#This Row],[seagrass.mn.ssp245.2050]])^-1)</f>
        <v/>
      </c>
      <c r="AM711" s="6" t="str">
        <f>IF(Table1[[#This Row],[seagrass.weights.ssp245.2050]]="","",Table1[[#This Row],[seagrass.weights.ssp245.2050]]*Table1[[#This Row],[seagrass.mn.ssp245.2050]])</f>
        <v/>
      </c>
      <c r="AS711" s="5"/>
      <c r="AT711" s="8"/>
      <c r="AU711" s="8"/>
      <c r="AV711" s="7" t="e">
        <f t="shared" si="68"/>
        <v>#DIV/0!</v>
      </c>
      <c r="AX711" s="5"/>
      <c r="AY711" s="6"/>
      <c r="AZ711" s="6"/>
      <c r="BB711" s="5"/>
      <c r="BC711" s="8"/>
      <c r="BD711" s="8"/>
      <c r="BE711" s="5"/>
      <c r="BF711" s="5"/>
      <c r="BG711" s="6"/>
      <c r="BH711" s="6"/>
      <c r="BI711" s="7" t="e">
        <f t="shared" si="69"/>
        <v>#DIV/0!</v>
      </c>
      <c r="BK711" s="5"/>
      <c r="BL711" s="6"/>
      <c r="BM711" s="6"/>
      <c r="BO711" s="5"/>
      <c r="BP711" s="6"/>
      <c r="BQ711" s="6"/>
      <c r="BR711" s="5"/>
      <c r="BS711" s="5"/>
      <c r="BT711" s="6"/>
      <c r="BU711" s="6"/>
      <c r="BV711" s="7" t="e">
        <f t="shared" si="70"/>
        <v>#DIV/0!</v>
      </c>
      <c r="BX711" s="5"/>
      <c r="BY711" s="8"/>
      <c r="BZ711" s="8"/>
      <c r="CA711" s="5"/>
      <c r="CB711" s="5"/>
      <c r="CC711" s="8"/>
      <c r="CD711" s="8"/>
      <c r="CE711" s="5"/>
      <c r="CF711" s="5"/>
      <c r="CG711" s="12"/>
      <c r="CH711" s="17"/>
      <c r="CI711" s="9" t="e">
        <f t="shared" si="71"/>
        <v>#DIV/0!</v>
      </c>
      <c r="CJ711" s="5"/>
      <c r="CL711" s="5"/>
      <c r="CM711" s="5"/>
      <c r="CP711" s="5"/>
      <c r="CT711" s="5"/>
    </row>
    <row r="712" spans="1:98" x14ac:dyDescent="0.25">
      <c r="A712" s="5" t="s">
        <v>755</v>
      </c>
      <c r="B712" s="5">
        <v>49.58934</v>
      </c>
      <c r="C712" s="5">
        <v>-16.321102</v>
      </c>
      <c r="E712" s="5">
        <v>0</v>
      </c>
      <c r="G712" s="5">
        <v>0</v>
      </c>
      <c r="I712" s="5">
        <v>0</v>
      </c>
      <c r="L712" s="6" t="str">
        <f>IF(Table1[[#This Row],[seagrass.mn.ssp126.2050]]="","",(Table1[[#This Row],[seagrass.sd.ssp126.2050]]/Table1[[#This Row],[seagrass.mn.ssp126.2050]])^-1)</f>
        <v/>
      </c>
      <c r="M712" s="6" t="str">
        <f>IF(Table1[[#This Row],[seagrass.weights.ssp126.2050]]="","",Table1[[#This Row],[seagrass.weights.ssp126.2050]]*Table1[[#This Row],[seagrass.mn.ssp126.2050]])</f>
        <v/>
      </c>
      <c r="P712" s="6" t="str">
        <f>IF(Table1[[#This Row],[corals.mn.ssp126.2050]]="","",(Table1[[#This Row],[corals.sd.ssp126.2050]]/Table1[[#This Row],[corals.mn.ssp126.2050]])^-1)</f>
        <v/>
      </c>
      <c r="Q712" s="6" t="str">
        <f>IF(Table1[[#This Row],[coral.weights.ssp126.2050]]="","",Table1[[#This Row],[coral.weights.ssp126.2050]]*Table1[[#This Row],[corals.mn.ssp126.2050]])</f>
        <v/>
      </c>
      <c r="T712" s="6" t="str">
        <f>IF(Table1[[#This Row],[mangrove.mn.ssp126.2050]]="","",(Table1[[#This Row],[mangrove.sd.ssp126.2050]]/Table1[[#This Row],[mangrove.mn.ssp126.2050]])^-1)</f>
        <v/>
      </c>
      <c r="U712" s="6" t="str">
        <f>IF(Table1[[#This Row],[mangrove.weights.ssp126.2050]]="","",Table1[[#This Row],[mangrove.weights.ssp126.2050]]*Table1[[#This Row],[mangrove.mn.ssp126.2050]])</f>
        <v/>
      </c>
      <c r="V712" s="7" t="e">
        <f t="shared" si="66"/>
        <v>#DIV/0!</v>
      </c>
      <c r="Y712" s="6" t="str">
        <f>IF(Table1[[#This Row],[seagrass.mn.ssp126.2100]]="", "", (Table1[[#This Row],[seagrass.sd.ssp126.2100]]/Table1[[#This Row],[seagrass.mn.ssp126.2100]])^-1)</f>
        <v/>
      </c>
      <c r="Z712" s="6" t="str">
        <f>IF(Table1[[#This Row],[seagrass.weights.ssp126.2100]]="","", Table1[[#This Row],[seagrass.weights.ssp126.2100]]*Table1[[#This Row],[seagrass.mn.ssp126.2100]])</f>
        <v/>
      </c>
      <c r="AC712" s="6" t="str">
        <f>IF(Table1[[#This Row],[corals.mn.ssp126.2100]]="","",(Table1[[#This Row],[corals.sd.ssp126.2100]]/Table1[[#This Row],[corals.mn.ssp126.2100]])^-1)</f>
        <v/>
      </c>
      <c r="AD712" s="6" t="str">
        <f>IF( Table1[[#This Row],[Coral.weights.ssp126.2100]]="","", Table1[[#This Row],[Coral.weights.ssp126.2100]]*Table1[[#This Row],[corals.mn.ssp126.2100]])</f>
        <v/>
      </c>
      <c r="AG712" s="8" t="str">
        <f>IF(Table1[[#This Row],[mangrove.mn.ssp126.2100]]="","",(Table1[[#This Row],[mangrove.sd.ssp126.2100]]/Table1[[#This Row],[mangrove.mn.ssp126.2100]])^-1)</f>
        <v/>
      </c>
      <c r="AH712" s="6" t="str">
        <f>IF(Table1[[#This Row],[mangrove.weights.ssp126.2100]]="","",Table1[[#This Row],[mangrove.weights.ssp126.2100]]*Table1[[#This Row],[mangrove.mn.ssp126.2100]])</f>
        <v/>
      </c>
      <c r="AI712" s="7" t="e">
        <f t="shared" si="67"/>
        <v>#DIV/0!</v>
      </c>
      <c r="AL712" s="6" t="str">
        <f>IF(Table1[[#This Row],[seagrass.mn.ssp245.2050]]="","",(Table1[[#This Row],[seagrass.sd.ssp245.2050]]/Table1[[#This Row],[seagrass.mn.ssp245.2050]])^-1)</f>
        <v/>
      </c>
      <c r="AM712" s="6" t="str">
        <f>IF(Table1[[#This Row],[seagrass.weights.ssp245.2050]]="","",Table1[[#This Row],[seagrass.weights.ssp245.2050]]*Table1[[#This Row],[seagrass.mn.ssp245.2050]])</f>
        <v/>
      </c>
      <c r="AS712" s="5"/>
      <c r="AT712" s="8"/>
      <c r="AU712" s="8"/>
      <c r="AV712" s="7" t="e">
        <f t="shared" si="68"/>
        <v>#DIV/0!</v>
      </c>
      <c r="AX712" s="5"/>
      <c r="AY712" s="6"/>
      <c r="AZ712" s="6"/>
      <c r="BB712" s="5"/>
      <c r="BC712" s="8"/>
      <c r="BD712" s="8"/>
      <c r="BE712" s="5"/>
      <c r="BF712" s="5"/>
      <c r="BG712" s="6"/>
      <c r="BH712" s="6"/>
      <c r="BI712" s="7" t="e">
        <f t="shared" si="69"/>
        <v>#DIV/0!</v>
      </c>
      <c r="BK712" s="5"/>
      <c r="BL712" s="6"/>
      <c r="BM712" s="6"/>
      <c r="BO712" s="5"/>
      <c r="BP712" s="6"/>
      <c r="BQ712" s="6"/>
      <c r="BR712" s="5"/>
      <c r="BS712" s="5"/>
      <c r="BT712" s="6"/>
      <c r="BU712" s="6"/>
      <c r="BV712" s="7" t="e">
        <f t="shared" si="70"/>
        <v>#DIV/0!</v>
      </c>
      <c r="BX712" s="5"/>
      <c r="BY712" s="8"/>
      <c r="BZ712" s="8"/>
      <c r="CA712" s="5"/>
      <c r="CB712" s="5"/>
      <c r="CC712" s="8"/>
      <c r="CD712" s="8"/>
      <c r="CE712" s="5"/>
      <c r="CF712" s="5"/>
      <c r="CG712" s="12"/>
      <c r="CH712" s="17"/>
      <c r="CI712" s="9" t="e">
        <f t="shared" si="71"/>
        <v>#DIV/0!</v>
      </c>
      <c r="CJ712" s="5"/>
      <c r="CL712" s="5"/>
      <c r="CM712" s="5"/>
      <c r="CP712" s="5"/>
      <c r="CT712" s="5"/>
    </row>
    <row r="713" spans="1:98" x14ac:dyDescent="0.25">
      <c r="A713" s="5" t="s">
        <v>756</v>
      </c>
      <c r="B713" s="5">
        <v>49.83934</v>
      </c>
      <c r="C713" s="5">
        <v>-16.321102</v>
      </c>
      <c r="D713" s="5">
        <v>8830000</v>
      </c>
      <c r="E713" s="5">
        <v>1</v>
      </c>
      <c r="F713" s="5">
        <v>4970000</v>
      </c>
      <c r="G713" s="5">
        <v>1</v>
      </c>
      <c r="H713" s="5">
        <v>90000</v>
      </c>
      <c r="I713" s="5">
        <v>1</v>
      </c>
      <c r="J713" s="5">
        <v>0.36406246240866152</v>
      </c>
      <c r="K713" s="5">
        <v>8.7898572948627685E-2</v>
      </c>
      <c r="L713" s="6">
        <f>IF(Table1[[#This Row],[seagrass.mn.ssp126.2050]]="","",(Table1[[#This Row],[seagrass.sd.ssp126.2050]]/Table1[[#This Row],[seagrass.mn.ssp126.2050]])^-1)</f>
        <v>4.1418472472976076</v>
      </c>
      <c r="M713" s="6">
        <f>IF(Table1[[#This Row],[seagrass.weights.ssp126.2050]]="","",Table1[[#This Row],[seagrass.weights.ssp126.2050]]*Table1[[#This Row],[seagrass.mn.ssp126.2050]])</f>
        <v>1.5078911077717034</v>
      </c>
      <c r="N713" s="5">
        <v>0.38354652496606367</v>
      </c>
      <c r="O713" s="5">
        <v>0.1030267985340742</v>
      </c>
      <c r="P713" s="6">
        <f>IF(Table1[[#This Row],[corals.mn.ssp126.2050]]="","",(Table1[[#This Row],[corals.sd.ssp126.2050]]/Table1[[#This Row],[corals.mn.ssp126.2050]])^-1)</f>
        <v>3.7227840758267647</v>
      </c>
      <c r="Q713" s="6">
        <f>IF(Table1[[#This Row],[coral.weights.ssp126.2050]]="","",Table1[[#This Row],[coral.weights.ssp126.2050]]*Table1[[#This Row],[corals.mn.ssp126.2050]])</f>
        <v>1.4278608954823544</v>
      </c>
      <c r="R713" s="5">
        <v>0.41099156465679332</v>
      </c>
      <c r="S713" s="5">
        <v>0.16539972764956079</v>
      </c>
      <c r="T713" s="6">
        <f>IF(Table1[[#This Row],[mangrove.mn.ssp126.2050]]="","",(Table1[[#This Row],[mangrove.sd.ssp126.2050]]/Table1[[#This Row],[mangrove.mn.ssp126.2050]])^-1)</f>
        <v>2.4848382188849674</v>
      </c>
      <c r="U713" s="6">
        <f>IF(Table1[[#This Row],[mangrove.weights.ssp126.2050]]="","",Table1[[#This Row],[mangrove.weights.ssp126.2050]]*Table1[[#This Row],[mangrove.mn.ssp126.2050]])</f>
        <v>1.0212475474985323</v>
      </c>
      <c r="V713" s="7">
        <f t="shared" si="66"/>
        <v>0.38233839277373655</v>
      </c>
      <c r="W713" s="5">
        <v>0.32224505526679198</v>
      </c>
      <c r="X713" s="5">
        <v>0.13256759211896199</v>
      </c>
      <c r="Y713" s="6">
        <f>IF(Table1[[#This Row],[seagrass.mn.ssp126.2100]]="", "", (Table1[[#This Row],[seagrass.sd.ssp126.2100]]/Table1[[#This Row],[seagrass.mn.ssp126.2100]])^-1)</f>
        <v>2.430798131851255</v>
      </c>
      <c r="Z713" s="6">
        <f>IF(Table1[[#This Row],[seagrass.weights.ssp126.2100]]="","", Table1[[#This Row],[seagrass.weights.ssp126.2100]]*Table1[[#This Row],[seagrass.mn.ssp126.2100]])</f>
        <v>0.78331267834082241</v>
      </c>
      <c r="AA713" s="5">
        <v>0.33358389579289438</v>
      </c>
      <c r="AB713" s="5">
        <v>0.1589937584119675</v>
      </c>
      <c r="AC713" s="6">
        <f>IF(Table1[[#This Row],[corals.mn.ssp126.2100]]="","",(Table1[[#This Row],[corals.sd.ssp126.2100]]/Table1[[#This Row],[corals.mn.ssp126.2100]])^-1)</f>
        <v>2.0980942844847266</v>
      </c>
      <c r="AD713" s="6">
        <f>IF( Table1[[#This Row],[Coral.weights.ssp126.2100]]="","", Table1[[#This Row],[Coral.weights.ssp126.2100]]*Table1[[#This Row],[corals.mn.ssp126.2100]])</f>
        <v>0.69989046515922038</v>
      </c>
      <c r="AE713" s="5">
        <v>0.40520524399399899</v>
      </c>
      <c r="AF713" s="5">
        <v>0.1684606163874478</v>
      </c>
      <c r="AG713" s="8">
        <f>IF(Table1[[#This Row],[mangrove.mn.ssp126.2100]]="","",(Table1[[#This Row],[mangrove.sd.ssp126.2100]]/Table1[[#This Row],[mangrove.mn.ssp126.2100]])^-1)</f>
        <v>2.4053410980169683</v>
      </c>
      <c r="AH713" s="6">
        <f>IF(Table1[[#This Row],[mangrove.weights.ssp126.2100]]="","",Table1[[#This Row],[mangrove.weights.ssp126.2100]]*Table1[[#This Row],[mangrove.mn.ssp126.2100]])</f>
        <v>0.97465682651075902</v>
      </c>
      <c r="AI713" s="7">
        <f t="shared" si="67"/>
        <v>0.35445301415410296</v>
      </c>
      <c r="AJ713" s="5">
        <v>0.59990221546199418</v>
      </c>
      <c r="AK713" s="5">
        <v>3.2824159437758751E-3</v>
      </c>
      <c r="AL713" s="6">
        <f>IF(Table1[[#This Row],[seagrass.mn.ssp245.2050]]="","",(Table1[[#This Row],[seagrass.sd.ssp245.2050]]/Table1[[#This Row],[seagrass.mn.ssp245.2050]])^-1)</f>
        <v>182.76239993274777</v>
      </c>
      <c r="AM713" s="6">
        <f>IF(Table1[[#This Row],[seagrass.weights.ssp245.2050]]="","",Table1[[#This Row],[seagrass.weights.ssp245.2050]]*Table1[[#This Row],[seagrass.mn.ssp245.2050]])</f>
        <v>109.63956862280641</v>
      </c>
      <c r="AN713" s="5">
        <v>0.61270804197783202</v>
      </c>
      <c r="AO713" s="5">
        <v>4.3045362733208472E-3</v>
      </c>
      <c r="AP713" s="6">
        <f>(Table1[[#This Row],[corals.sd.ssp245.2050]]/Table1[[#This Row],[corals.mn.ssp245.2050]])^-1</f>
        <v>142.34008103854177</v>
      </c>
      <c r="AQ713" s="6">
        <f>Table1[[#This Row],[coral.weights.ssp245.2050]]*Table1[[#This Row],[corals.mn.ssp245.2050]]</f>
        <v>87.212912348090867</v>
      </c>
      <c r="AR713" s="5">
        <v>0.44239683456999879</v>
      </c>
      <c r="AS713" s="5">
        <v>0.21547571078064409</v>
      </c>
      <c r="AT713" s="8">
        <f>(Table1[[#This Row],[mangrove.sd.ssp245.2050]]/Table1[[#This Row],[mangrove.mn.ssp245.2050]])^-1</f>
        <v>2.0531169521021426</v>
      </c>
      <c r="AU713" s="8">
        <f>Table1[[#This Row],[mangrove.mn.ssp245.2050]]*Table1[[#This Row],[mangrove.weights.ssp245.2050]]</f>
        <v>0.90829244061199166</v>
      </c>
      <c r="AV713" s="7">
        <f t="shared" si="68"/>
        <v>0.60448537230231925</v>
      </c>
      <c r="AW713" s="5">
        <v>0.59990221546199418</v>
      </c>
      <c r="AX713" s="5">
        <v>3.2824159437758751E-3</v>
      </c>
      <c r="AY713" s="6">
        <f>(Table1[[#This Row],[seagrass.sd.ssp245.2100]]/Table1[[#This Row],[seagrass.mn.ssp245.2100]])^-1</f>
        <v>182.76239993274777</v>
      </c>
      <c r="AZ713" s="6">
        <f>Table1[[#This Row],[seagrass.weights.ssp245.2100]]*Table1[[#This Row],[seagrass.mn.ssp245.2100]]</f>
        <v>109.63956862280641</v>
      </c>
      <c r="BA713" s="5">
        <v>0.61270804197783202</v>
      </c>
      <c r="BB713" s="5">
        <v>4.3045362733208472E-3</v>
      </c>
      <c r="BC713" s="8">
        <f>(Table1[[#This Row],[corals.sd.ssp245.2100]]/Table1[[#This Row],[corals.mn.ssp245.2100]])^-1</f>
        <v>142.34008103854177</v>
      </c>
      <c r="BD713" s="8">
        <f>Table1[[#This Row],[corals.weights.ssp245.2100]]*Table1[[#This Row],[corals.mn.ssp245.2100]]</f>
        <v>87.212912348090867</v>
      </c>
      <c r="BE713" s="5">
        <v>0.42442053027087268</v>
      </c>
      <c r="BF713" s="5">
        <v>0.21303835330895571</v>
      </c>
      <c r="BG713" s="6">
        <f>(Table1[[#This Row],[mangrove.sd.ssp245.2100]]/Table1[[#This Row],[mangrove.mn.ssp245.2100]])^-1</f>
        <v>1.9922259240117344</v>
      </c>
      <c r="BH713" s="6">
        <f>Table1[[#This Row],[mangrove.weights.ssp245.2100]]*Table1[[#This Row],[mangrove.mn.ssp245.2100]]</f>
        <v>0.84554158308843963</v>
      </c>
      <c r="BI713" s="7">
        <f t="shared" si="69"/>
        <v>0.60440605850973383</v>
      </c>
      <c r="BJ713" s="5">
        <v>0.60851918063109289</v>
      </c>
      <c r="BK713" s="5">
        <f>NonZeroMin!$C$16</f>
        <v>9.4033807947367773E-4</v>
      </c>
      <c r="BL713" s="6">
        <f>(Table1[[#This Row],[seagrass.sd.ssp370.2050]]/Table1[[#This Row],[seagrass.mn.ssp370.2050]])^-1</f>
        <v>647.1280850092669</v>
      </c>
      <c r="BM713" s="6">
        <f>Table1[[#This Row],[seagrass.mn.ssp370.2050]]*Table1[[#This Row],[seagrass.weights.ssp370.2050]]</f>
        <v>393.78985205320731</v>
      </c>
      <c r="BN713" s="5">
        <v>0.62197897924957957</v>
      </c>
      <c r="BO713" s="5">
        <v>2.2254993895430889E-3</v>
      </c>
      <c r="BP713" s="6">
        <f>(Table1[[#This Row],[corals.sd.ssp370.2050]]/Table1[[#This Row],[corals.mn.ssp370.2050]])^-1</f>
        <v>279.47838681603787</v>
      </c>
      <c r="BQ713" s="6">
        <f>Table1[[#This Row],[corals.weights.ssp370.2050]]*Table1[[#This Row],[corals.mn.ssp370.2050]]</f>
        <v>173.8296817541584</v>
      </c>
      <c r="BR713" s="5">
        <v>0.45972944112078967</v>
      </c>
      <c r="BS713" s="5">
        <v>0.20624962274693559</v>
      </c>
      <c r="BT713" s="6">
        <f>(Table1[[#This Row],[mangrove.sd.ssp370.2050]]/Table1[[#This Row],[mangrove.mn.ssp370.2050]])^-1</f>
        <v>2.2289953067447259</v>
      </c>
      <c r="BU713" s="6">
        <f>Table1[[#This Row],[mangrove.weights.ssp370.2050]]*Table1[[#This Row],[mangrove.mn.ssp370.2050]]</f>
        <v>1.0247347666306159</v>
      </c>
      <c r="BV713" s="7">
        <f t="shared" si="70"/>
        <v>0.61221205336806339</v>
      </c>
      <c r="BW713" s="5">
        <v>0.60851918063109289</v>
      </c>
      <c r="BX713" s="5">
        <f>NonZeroMin!$C$19</f>
        <v>9.4033807947367773E-4</v>
      </c>
      <c r="BY713" s="8">
        <f>(Table1[[#This Row],[seagrass.sd.ssp370.2100]]/Table1[[#This Row],[seagrass.mn.ssp370.2100]])^-1</f>
        <v>647.1280850092669</v>
      </c>
      <c r="BZ713" s="8">
        <f>Table1[[#This Row],[seagrass.imp.ssp370.2100]]*Table1[[#This Row],[seagrass.mn.ssp370.2100]]</f>
        <v>393.78985205320731</v>
      </c>
      <c r="CA713" s="5">
        <v>0.62197897924957957</v>
      </c>
      <c r="CB713" s="5">
        <v>2.2254993895430889E-3</v>
      </c>
      <c r="CC713" s="8">
        <f>(Table1[[#This Row],[corals.sd.ssp370.2100]]/Table1[[#This Row],[corals.mn.ssp370.2100]])^-1</f>
        <v>279.47838681603787</v>
      </c>
      <c r="CD713" s="8">
        <f>Table1[[#This Row],[corals.weights.ssp370.2100]]*Table1[[#This Row],[corals.mn.ssp370.2100]]</f>
        <v>173.8296817541584</v>
      </c>
      <c r="CE713" s="5">
        <v>0.44698765382744521</v>
      </c>
      <c r="CF713" s="5">
        <v>0.19280733445182391</v>
      </c>
      <c r="CG713" s="12">
        <f>(Table1[[#This Row],[mangrove.sd.ssp370.2100]]/Table1[[#This Row],[mangrove.mn.ssp370.2100]])^-1</f>
        <v>2.3183125014320058</v>
      </c>
      <c r="CH713" s="17">
        <f>Table1[[#This Row],[mangrove.weights.ssp370.2100]]*Table1[[#This Row],[mangrove.mn.ssp370.2100]]</f>
        <v>1.0362570658539281</v>
      </c>
      <c r="CI713" s="9">
        <f t="shared" si="71"/>
        <v>0.61216559237933166</v>
      </c>
      <c r="CJ713" s="5"/>
      <c r="CL713" s="5"/>
      <c r="CM713" s="5"/>
      <c r="CP713" s="5"/>
      <c r="CT713" s="5"/>
    </row>
    <row r="714" spans="1:98" x14ac:dyDescent="0.25">
      <c r="A714" s="5" t="s">
        <v>757</v>
      </c>
      <c r="B714" s="5">
        <v>50.08934</v>
      </c>
      <c r="C714" s="5">
        <v>-16.321102</v>
      </c>
      <c r="E714" s="5">
        <v>0</v>
      </c>
      <c r="G714" s="5">
        <v>0</v>
      </c>
      <c r="I714" s="5">
        <v>0</v>
      </c>
      <c r="L714" s="6" t="str">
        <f>IF(Table1[[#This Row],[seagrass.mn.ssp126.2050]]="","",(Table1[[#This Row],[seagrass.sd.ssp126.2050]]/Table1[[#This Row],[seagrass.mn.ssp126.2050]])^-1)</f>
        <v/>
      </c>
      <c r="M714" s="6" t="str">
        <f>IF(Table1[[#This Row],[seagrass.weights.ssp126.2050]]="","",Table1[[#This Row],[seagrass.weights.ssp126.2050]]*Table1[[#This Row],[seagrass.mn.ssp126.2050]])</f>
        <v/>
      </c>
      <c r="P714" s="6" t="str">
        <f>IF(Table1[[#This Row],[corals.mn.ssp126.2050]]="","",(Table1[[#This Row],[corals.sd.ssp126.2050]]/Table1[[#This Row],[corals.mn.ssp126.2050]])^-1)</f>
        <v/>
      </c>
      <c r="Q714" s="6" t="str">
        <f>IF(Table1[[#This Row],[coral.weights.ssp126.2050]]="","",Table1[[#This Row],[coral.weights.ssp126.2050]]*Table1[[#This Row],[corals.mn.ssp126.2050]])</f>
        <v/>
      </c>
      <c r="T714" s="6" t="str">
        <f>IF(Table1[[#This Row],[mangrove.mn.ssp126.2050]]="","",(Table1[[#This Row],[mangrove.sd.ssp126.2050]]/Table1[[#This Row],[mangrove.mn.ssp126.2050]])^-1)</f>
        <v/>
      </c>
      <c r="U714" s="6" t="str">
        <f>IF(Table1[[#This Row],[mangrove.weights.ssp126.2050]]="","",Table1[[#This Row],[mangrove.weights.ssp126.2050]]*Table1[[#This Row],[mangrove.mn.ssp126.2050]])</f>
        <v/>
      </c>
      <c r="V714" s="7" t="e">
        <f t="shared" si="66"/>
        <v>#DIV/0!</v>
      </c>
      <c r="Y714" s="6" t="str">
        <f>IF(Table1[[#This Row],[seagrass.mn.ssp126.2100]]="", "", (Table1[[#This Row],[seagrass.sd.ssp126.2100]]/Table1[[#This Row],[seagrass.mn.ssp126.2100]])^-1)</f>
        <v/>
      </c>
      <c r="Z714" s="6" t="str">
        <f>IF(Table1[[#This Row],[seagrass.weights.ssp126.2100]]="","", Table1[[#This Row],[seagrass.weights.ssp126.2100]]*Table1[[#This Row],[seagrass.mn.ssp126.2100]])</f>
        <v/>
      </c>
      <c r="AC714" s="6" t="str">
        <f>IF(Table1[[#This Row],[corals.mn.ssp126.2100]]="","",(Table1[[#This Row],[corals.sd.ssp126.2100]]/Table1[[#This Row],[corals.mn.ssp126.2100]])^-1)</f>
        <v/>
      </c>
      <c r="AD714" s="6" t="str">
        <f>IF( Table1[[#This Row],[Coral.weights.ssp126.2100]]="","", Table1[[#This Row],[Coral.weights.ssp126.2100]]*Table1[[#This Row],[corals.mn.ssp126.2100]])</f>
        <v/>
      </c>
      <c r="AG714" s="8" t="str">
        <f>IF(Table1[[#This Row],[mangrove.mn.ssp126.2100]]="","",(Table1[[#This Row],[mangrove.sd.ssp126.2100]]/Table1[[#This Row],[mangrove.mn.ssp126.2100]])^-1)</f>
        <v/>
      </c>
      <c r="AH714" s="6" t="str">
        <f>IF(Table1[[#This Row],[mangrove.weights.ssp126.2100]]="","",Table1[[#This Row],[mangrove.weights.ssp126.2100]]*Table1[[#This Row],[mangrove.mn.ssp126.2100]])</f>
        <v/>
      </c>
      <c r="AI714" s="7" t="e">
        <f t="shared" si="67"/>
        <v>#DIV/0!</v>
      </c>
      <c r="AL714" s="6" t="str">
        <f>IF(Table1[[#This Row],[seagrass.mn.ssp245.2050]]="","",(Table1[[#This Row],[seagrass.sd.ssp245.2050]]/Table1[[#This Row],[seagrass.mn.ssp245.2050]])^-1)</f>
        <v/>
      </c>
      <c r="AM714" s="6" t="str">
        <f>IF(Table1[[#This Row],[seagrass.weights.ssp245.2050]]="","",Table1[[#This Row],[seagrass.weights.ssp245.2050]]*Table1[[#This Row],[seagrass.mn.ssp245.2050]])</f>
        <v/>
      </c>
      <c r="AS714" s="5"/>
      <c r="AT714" s="8"/>
      <c r="AU714" s="8"/>
      <c r="AV714" s="7" t="e">
        <f t="shared" si="68"/>
        <v>#DIV/0!</v>
      </c>
      <c r="AX714" s="5"/>
      <c r="AY714" s="6"/>
      <c r="AZ714" s="6"/>
      <c r="BB714" s="5"/>
      <c r="BC714" s="8"/>
      <c r="BD714" s="8"/>
      <c r="BE714" s="5"/>
      <c r="BF714" s="5"/>
      <c r="BG714" s="6"/>
      <c r="BH714" s="6"/>
      <c r="BI714" s="7" t="e">
        <f t="shared" si="69"/>
        <v>#DIV/0!</v>
      </c>
      <c r="BK714" s="5"/>
      <c r="BL714" s="6"/>
      <c r="BM714" s="6"/>
      <c r="BO714" s="5"/>
      <c r="BP714" s="6"/>
      <c r="BQ714" s="6"/>
      <c r="BR714" s="5"/>
      <c r="BS714" s="5"/>
      <c r="BT714" s="6"/>
      <c r="BU714" s="6"/>
      <c r="BV714" s="7" t="e">
        <f t="shared" si="70"/>
        <v>#DIV/0!</v>
      </c>
      <c r="BX714" s="5"/>
      <c r="BY714" s="8"/>
      <c r="BZ714" s="8"/>
      <c r="CA714" s="5"/>
      <c r="CB714" s="5"/>
      <c r="CC714" s="8"/>
      <c r="CD714" s="8"/>
      <c r="CE714" s="5"/>
      <c r="CF714" s="5"/>
      <c r="CG714" s="12"/>
      <c r="CH714" s="17"/>
      <c r="CI714" s="9" t="e">
        <f t="shared" si="71"/>
        <v>#DIV/0!</v>
      </c>
      <c r="CJ714" s="5"/>
      <c r="CL714" s="5"/>
      <c r="CM714" s="5"/>
      <c r="CP714" s="5"/>
      <c r="CT714" s="5"/>
    </row>
    <row r="715" spans="1:98" x14ac:dyDescent="0.25">
      <c r="A715" s="5" t="s">
        <v>758</v>
      </c>
      <c r="B715" s="5">
        <v>50.33934</v>
      </c>
      <c r="C715" s="5">
        <v>-16.321102</v>
      </c>
      <c r="E715" s="5">
        <v>0</v>
      </c>
      <c r="G715" s="5">
        <v>0</v>
      </c>
      <c r="I715" s="5">
        <v>0</v>
      </c>
      <c r="L715" s="6" t="str">
        <f>IF(Table1[[#This Row],[seagrass.mn.ssp126.2050]]="","",(Table1[[#This Row],[seagrass.sd.ssp126.2050]]/Table1[[#This Row],[seagrass.mn.ssp126.2050]])^-1)</f>
        <v/>
      </c>
      <c r="M715" s="6" t="str">
        <f>IF(Table1[[#This Row],[seagrass.weights.ssp126.2050]]="","",Table1[[#This Row],[seagrass.weights.ssp126.2050]]*Table1[[#This Row],[seagrass.mn.ssp126.2050]])</f>
        <v/>
      </c>
      <c r="P715" s="6" t="str">
        <f>IF(Table1[[#This Row],[corals.mn.ssp126.2050]]="","",(Table1[[#This Row],[corals.sd.ssp126.2050]]/Table1[[#This Row],[corals.mn.ssp126.2050]])^-1)</f>
        <v/>
      </c>
      <c r="Q715" s="6" t="str">
        <f>IF(Table1[[#This Row],[coral.weights.ssp126.2050]]="","",Table1[[#This Row],[coral.weights.ssp126.2050]]*Table1[[#This Row],[corals.mn.ssp126.2050]])</f>
        <v/>
      </c>
      <c r="T715" s="6" t="str">
        <f>IF(Table1[[#This Row],[mangrove.mn.ssp126.2050]]="","",(Table1[[#This Row],[mangrove.sd.ssp126.2050]]/Table1[[#This Row],[mangrove.mn.ssp126.2050]])^-1)</f>
        <v/>
      </c>
      <c r="U715" s="6" t="str">
        <f>IF(Table1[[#This Row],[mangrove.weights.ssp126.2050]]="","",Table1[[#This Row],[mangrove.weights.ssp126.2050]]*Table1[[#This Row],[mangrove.mn.ssp126.2050]])</f>
        <v/>
      </c>
      <c r="V715" s="7" t="e">
        <f t="shared" si="66"/>
        <v>#DIV/0!</v>
      </c>
      <c r="Y715" s="6" t="str">
        <f>IF(Table1[[#This Row],[seagrass.mn.ssp126.2100]]="", "", (Table1[[#This Row],[seagrass.sd.ssp126.2100]]/Table1[[#This Row],[seagrass.mn.ssp126.2100]])^-1)</f>
        <v/>
      </c>
      <c r="Z715" s="6" t="str">
        <f>IF(Table1[[#This Row],[seagrass.weights.ssp126.2100]]="","", Table1[[#This Row],[seagrass.weights.ssp126.2100]]*Table1[[#This Row],[seagrass.mn.ssp126.2100]])</f>
        <v/>
      </c>
      <c r="AC715" s="6" t="str">
        <f>IF(Table1[[#This Row],[corals.mn.ssp126.2100]]="","",(Table1[[#This Row],[corals.sd.ssp126.2100]]/Table1[[#This Row],[corals.mn.ssp126.2100]])^-1)</f>
        <v/>
      </c>
      <c r="AD715" s="6" t="str">
        <f>IF( Table1[[#This Row],[Coral.weights.ssp126.2100]]="","", Table1[[#This Row],[Coral.weights.ssp126.2100]]*Table1[[#This Row],[corals.mn.ssp126.2100]])</f>
        <v/>
      </c>
      <c r="AG715" s="8" t="str">
        <f>IF(Table1[[#This Row],[mangrove.mn.ssp126.2100]]="","",(Table1[[#This Row],[mangrove.sd.ssp126.2100]]/Table1[[#This Row],[mangrove.mn.ssp126.2100]])^-1)</f>
        <v/>
      </c>
      <c r="AH715" s="6" t="str">
        <f>IF(Table1[[#This Row],[mangrove.weights.ssp126.2100]]="","",Table1[[#This Row],[mangrove.weights.ssp126.2100]]*Table1[[#This Row],[mangrove.mn.ssp126.2100]])</f>
        <v/>
      </c>
      <c r="AI715" s="7" t="e">
        <f t="shared" si="67"/>
        <v>#DIV/0!</v>
      </c>
      <c r="AL715" s="6" t="str">
        <f>IF(Table1[[#This Row],[seagrass.mn.ssp245.2050]]="","",(Table1[[#This Row],[seagrass.sd.ssp245.2050]]/Table1[[#This Row],[seagrass.mn.ssp245.2050]])^-1)</f>
        <v/>
      </c>
      <c r="AM715" s="6" t="str">
        <f>IF(Table1[[#This Row],[seagrass.weights.ssp245.2050]]="","",Table1[[#This Row],[seagrass.weights.ssp245.2050]]*Table1[[#This Row],[seagrass.mn.ssp245.2050]])</f>
        <v/>
      </c>
      <c r="AS715" s="5"/>
      <c r="AT715" s="8"/>
      <c r="AU715" s="8"/>
      <c r="AV715" s="7" t="e">
        <f t="shared" si="68"/>
        <v>#DIV/0!</v>
      </c>
      <c r="AX715" s="5"/>
      <c r="AY715" s="6"/>
      <c r="AZ715" s="6"/>
      <c r="BB715" s="5"/>
      <c r="BC715" s="8"/>
      <c r="BD715" s="8"/>
      <c r="BE715" s="5"/>
      <c r="BF715" s="5"/>
      <c r="BG715" s="6"/>
      <c r="BH715" s="6"/>
      <c r="BI715" s="7" t="e">
        <f t="shared" si="69"/>
        <v>#DIV/0!</v>
      </c>
      <c r="BK715" s="5"/>
      <c r="BL715" s="6"/>
      <c r="BM715" s="6"/>
      <c r="BO715" s="5"/>
      <c r="BP715" s="6"/>
      <c r="BQ715" s="6"/>
      <c r="BR715" s="5"/>
      <c r="BS715" s="5"/>
      <c r="BT715" s="6"/>
      <c r="BU715" s="6"/>
      <c r="BV715" s="7" t="e">
        <f t="shared" si="70"/>
        <v>#DIV/0!</v>
      </c>
      <c r="BX715" s="5"/>
      <c r="BY715" s="8"/>
      <c r="BZ715" s="8"/>
      <c r="CA715" s="5"/>
      <c r="CB715" s="5"/>
      <c r="CC715" s="8"/>
      <c r="CD715" s="8"/>
      <c r="CE715" s="5"/>
      <c r="CF715" s="5"/>
      <c r="CG715" s="12"/>
      <c r="CH715" s="17"/>
      <c r="CI715" s="9" t="e">
        <f t="shared" si="71"/>
        <v>#DIV/0!</v>
      </c>
      <c r="CJ715" s="5"/>
      <c r="CL715" s="5"/>
      <c r="CM715" s="5"/>
      <c r="CP715" s="5"/>
      <c r="CT715" s="5"/>
    </row>
    <row r="716" spans="1:98" x14ac:dyDescent="0.25">
      <c r="A716" s="5" t="s">
        <v>759</v>
      </c>
      <c r="B716" s="5">
        <v>39.33934</v>
      </c>
      <c r="C716" s="5">
        <v>-16.321102</v>
      </c>
      <c r="E716" s="5">
        <v>0</v>
      </c>
      <c r="G716" s="5">
        <v>0</v>
      </c>
      <c r="I716" s="5">
        <v>0</v>
      </c>
      <c r="L716" s="6" t="str">
        <f>IF(Table1[[#This Row],[seagrass.mn.ssp126.2050]]="","",(Table1[[#This Row],[seagrass.sd.ssp126.2050]]/Table1[[#This Row],[seagrass.mn.ssp126.2050]])^-1)</f>
        <v/>
      </c>
      <c r="M716" s="6" t="str">
        <f>IF(Table1[[#This Row],[seagrass.weights.ssp126.2050]]="","",Table1[[#This Row],[seagrass.weights.ssp126.2050]]*Table1[[#This Row],[seagrass.mn.ssp126.2050]])</f>
        <v/>
      </c>
      <c r="P716" s="6" t="str">
        <f>IF(Table1[[#This Row],[corals.mn.ssp126.2050]]="","",(Table1[[#This Row],[corals.sd.ssp126.2050]]/Table1[[#This Row],[corals.mn.ssp126.2050]])^-1)</f>
        <v/>
      </c>
      <c r="Q716" s="6" t="str">
        <f>IF(Table1[[#This Row],[coral.weights.ssp126.2050]]="","",Table1[[#This Row],[coral.weights.ssp126.2050]]*Table1[[#This Row],[corals.mn.ssp126.2050]])</f>
        <v/>
      </c>
      <c r="T716" s="6" t="str">
        <f>IF(Table1[[#This Row],[mangrove.mn.ssp126.2050]]="","",(Table1[[#This Row],[mangrove.sd.ssp126.2050]]/Table1[[#This Row],[mangrove.mn.ssp126.2050]])^-1)</f>
        <v/>
      </c>
      <c r="U716" s="6" t="str">
        <f>IF(Table1[[#This Row],[mangrove.weights.ssp126.2050]]="","",Table1[[#This Row],[mangrove.weights.ssp126.2050]]*Table1[[#This Row],[mangrove.mn.ssp126.2050]])</f>
        <v/>
      </c>
      <c r="V716" s="7" t="e">
        <f t="shared" si="66"/>
        <v>#DIV/0!</v>
      </c>
      <c r="Y716" s="6" t="str">
        <f>IF(Table1[[#This Row],[seagrass.mn.ssp126.2100]]="", "", (Table1[[#This Row],[seagrass.sd.ssp126.2100]]/Table1[[#This Row],[seagrass.mn.ssp126.2100]])^-1)</f>
        <v/>
      </c>
      <c r="Z716" s="6" t="str">
        <f>IF(Table1[[#This Row],[seagrass.weights.ssp126.2100]]="","", Table1[[#This Row],[seagrass.weights.ssp126.2100]]*Table1[[#This Row],[seagrass.mn.ssp126.2100]])</f>
        <v/>
      </c>
      <c r="AC716" s="6" t="str">
        <f>IF(Table1[[#This Row],[corals.mn.ssp126.2100]]="","",(Table1[[#This Row],[corals.sd.ssp126.2100]]/Table1[[#This Row],[corals.mn.ssp126.2100]])^-1)</f>
        <v/>
      </c>
      <c r="AD716" s="6" t="str">
        <f>IF( Table1[[#This Row],[Coral.weights.ssp126.2100]]="","", Table1[[#This Row],[Coral.weights.ssp126.2100]]*Table1[[#This Row],[corals.mn.ssp126.2100]])</f>
        <v/>
      </c>
      <c r="AG716" s="8" t="str">
        <f>IF(Table1[[#This Row],[mangrove.mn.ssp126.2100]]="","",(Table1[[#This Row],[mangrove.sd.ssp126.2100]]/Table1[[#This Row],[mangrove.mn.ssp126.2100]])^-1)</f>
        <v/>
      </c>
      <c r="AH716" s="6" t="str">
        <f>IF(Table1[[#This Row],[mangrove.weights.ssp126.2100]]="","",Table1[[#This Row],[mangrove.weights.ssp126.2100]]*Table1[[#This Row],[mangrove.mn.ssp126.2100]])</f>
        <v/>
      </c>
      <c r="AI716" s="7" t="e">
        <f t="shared" si="67"/>
        <v>#DIV/0!</v>
      </c>
      <c r="AL716" s="6" t="str">
        <f>IF(Table1[[#This Row],[seagrass.mn.ssp245.2050]]="","",(Table1[[#This Row],[seagrass.sd.ssp245.2050]]/Table1[[#This Row],[seagrass.mn.ssp245.2050]])^-1)</f>
        <v/>
      </c>
      <c r="AM716" s="6" t="str">
        <f>IF(Table1[[#This Row],[seagrass.weights.ssp245.2050]]="","",Table1[[#This Row],[seagrass.weights.ssp245.2050]]*Table1[[#This Row],[seagrass.mn.ssp245.2050]])</f>
        <v/>
      </c>
      <c r="AS716" s="5"/>
      <c r="AT716" s="8"/>
      <c r="AU716" s="8"/>
      <c r="AV716" s="7" t="e">
        <f t="shared" si="68"/>
        <v>#DIV/0!</v>
      </c>
      <c r="AX716" s="5"/>
      <c r="AY716" s="6"/>
      <c r="AZ716" s="6"/>
      <c r="BB716" s="5"/>
      <c r="BC716" s="8"/>
      <c r="BD716" s="8"/>
      <c r="BE716" s="5"/>
      <c r="BF716" s="5"/>
      <c r="BG716" s="6"/>
      <c r="BH716" s="6"/>
      <c r="BI716" s="7" t="e">
        <f t="shared" si="69"/>
        <v>#DIV/0!</v>
      </c>
      <c r="BK716" s="5"/>
      <c r="BL716" s="6"/>
      <c r="BM716" s="6"/>
      <c r="BO716" s="5"/>
      <c r="BP716" s="6"/>
      <c r="BQ716" s="6"/>
      <c r="BR716" s="5"/>
      <c r="BS716" s="5"/>
      <c r="BT716" s="6"/>
      <c r="BU716" s="6"/>
      <c r="BV716" s="7" t="e">
        <f t="shared" si="70"/>
        <v>#DIV/0!</v>
      </c>
      <c r="BX716" s="5"/>
      <c r="BY716" s="8"/>
      <c r="BZ716" s="8"/>
      <c r="CA716" s="5"/>
      <c r="CB716" s="5"/>
      <c r="CC716" s="8"/>
      <c r="CD716" s="8"/>
      <c r="CE716" s="5"/>
      <c r="CF716" s="5"/>
      <c r="CG716" s="12"/>
      <c r="CH716" s="17"/>
      <c r="CI716" s="9" t="e">
        <f t="shared" si="71"/>
        <v>#DIV/0!</v>
      </c>
      <c r="CJ716" s="5"/>
      <c r="CL716" s="5"/>
      <c r="CM716" s="5"/>
      <c r="CP716" s="5"/>
      <c r="CT716" s="5"/>
    </row>
    <row r="717" spans="1:98" x14ac:dyDescent="0.25">
      <c r="A717" s="5" t="s">
        <v>760</v>
      </c>
      <c r="B717" s="5">
        <v>39.58934</v>
      </c>
      <c r="C717" s="5">
        <v>-16.321102</v>
      </c>
      <c r="E717" s="5">
        <v>0</v>
      </c>
      <c r="G717" s="5">
        <v>0</v>
      </c>
      <c r="I717" s="5">
        <v>0</v>
      </c>
      <c r="L717" s="6" t="str">
        <f>IF(Table1[[#This Row],[seagrass.mn.ssp126.2050]]="","",(Table1[[#This Row],[seagrass.sd.ssp126.2050]]/Table1[[#This Row],[seagrass.mn.ssp126.2050]])^-1)</f>
        <v/>
      </c>
      <c r="M717" s="6" t="str">
        <f>IF(Table1[[#This Row],[seagrass.weights.ssp126.2050]]="","",Table1[[#This Row],[seagrass.weights.ssp126.2050]]*Table1[[#This Row],[seagrass.mn.ssp126.2050]])</f>
        <v/>
      </c>
      <c r="P717" s="6" t="str">
        <f>IF(Table1[[#This Row],[corals.mn.ssp126.2050]]="","",(Table1[[#This Row],[corals.sd.ssp126.2050]]/Table1[[#This Row],[corals.mn.ssp126.2050]])^-1)</f>
        <v/>
      </c>
      <c r="Q717" s="6" t="str">
        <f>IF(Table1[[#This Row],[coral.weights.ssp126.2050]]="","",Table1[[#This Row],[coral.weights.ssp126.2050]]*Table1[[#This Row],[corals.mn.ssp126.2050]])</f>
        <v/>
      </c>
      <c r="T717" s="6" t="str">
        <f>IF(Table1[[#This Row],[mangrove.mn.ssp126.2050]]="","",(Table1[[#This Row],[mangrove.sd.ssp126.2050]]/Table1[[#This Row],[mangrove.mn.ssp126.2050]])^-1)</f>
        <v/>
      </c>
      <c r="U717" s="6" t="str">
        <f>IF(Table1[[#This Row],[mangrove.weights.ssp126.2050]]="","",Table1[[#This Row],[mangrove.weights.ssp126.2050]]*Table1[[#This Row],[mangrove.mn.ssp126.2050]])</f>
        <v/>
      </c>
      <c r="V717" s="7" t="e">
        <f t="shared" si="66"/>
        <v>#DIV/0!</v>
      </c>
      <c r="Y717" s="6" t="str">
        <f>IF(Table1[[#This Row],[seagrass.mn.ssp126.2100]]="", "", (Table1[[#This Row],[seagrass.sd.ssp126.2100]]/Table1[[#This Row],[seagrass.mn.ssp126.2100]])^-1)</f>
        <v/>
      </c>
      <c r="Z717" s="6" t="str">
        <f>IF(Table1[[#This Row],[seagrass.weights.ssp126.2100]]="","", Table1[[#This Row],[seagrass.weights.ssp126.2100]]*Table1[[#This Row],[seagrass.mn.ssp126.2100]])</f>
        <v/>
      </c>
      <c r="AC717" s="6" t="str">
        <f>IF(Table1[[#This Row],[corals.mn.ssp126.2100]]="","",(Table1[[#This Row],[corals.sd.ssp126.2100]]/Table1[[#This Row],[corals.mn.ssp126.2100]])^-1)</f>
        <v/>
      </c>
      <c r="AD717" s="6" t="str">
        <f>IF( Table1[[#This Row],[Coral.weights.ssp126.2100]]="","", Table1[[#This Row],[Coral.weights.ssp126.2100]]*Table1[[#This Row],[corals.mn.ssp126.2100]])</f>
        <v/>
      </c>
      <c r="AG717" s="8" t="str">
        <f>IF(Table1[[#This Row],[mangrove.mn.ssp126.2100]]="","",(Table1[[#This Row],[mangrove.sd.ssp126.2100]]/Table1[[#This Row],[mangrove.mn.ssp126.2100]])^-1)</f>
        <v/>
      </c>
      <c r="AH717" s="6" t="str">
        <f>IF(Table1[[#This Row],[mangrove.weights.ssp126.2100]]="","",Table1[[#This Row],[mangrove.weights.ssp126.2100]]*Table1[[#This Row],[mangrove.mn.ssp126.2100]])</f>
        <v/>
      </c>
      <c r="AI717" s="7" t="e">
        <f t="shared" si="67"/>
        <v>#DIV/0!</v>
      </c>
      <c r="AL717" s="6" t="str">
        <f>IF(Table1[[#This Row],[seagrass.mn.ssp245.2050]]="","",(Table1[[#This Row],[seagrass.sd.ssp245.2050]]/Table1[[#This Row],[seagrass.mn.ssp245.2050]])^-1)</f>
        <v/>
      </c>
      <c r="AM717" s="6" t="str">
        <f>IF(Table1[[#This Row],[seagrass.weights.ssp245.2050]]="","",Table1[[#This Row],[seagrass.weights.ssp245.2050]]*Table1[[#This Row],[seagrass.mn.ssp245.2050]])</f>
        <v/>
      </c>
      <c r="AS717" s="5"/>
      <c r="AT717" s="8"/>
      <c r="AU717" s="8"/>
      <c r="AV717" s="7" t="e">
        <f t="shared" si="68"/>
        <v>#DIV/0!</v>
      </c>
      <c r="AX717" s="5"/>
      <c r="AY717" s="6"/>
      <c r="AZ717" s="6"/>
      <c r="BB717" s="5"/>
      <c r="BC717" s="8"/>
      <c r="BD717" s="8"/>
      <c r="BE717" s="5"/>
      <c r="BF717" s="5"/>
      <c r="BG717" s="6"/>
      <c r="BH717" s="6"/>
      <c r="BI717" s="7" t="e">
        <f t="shared" si="69"/>
        <v>#DIV/0!</v>
      </c>
      <c r="BK717" s="5"/>
      <c r="BL717" s="6"/>
      <c r="BM717" s="6"/>
      <c r="BO717" s="5"/>
      <c r="BP717" s="6"/>
      <c r="BQ717" s="6"/>
      <c r="BR717" s="5"/>
      <c r="BS717" s="5"/>
      <c r="BT717" s="6"/>
      <c r="BU717" s="6"/>
      <c r="BV717" s="7" t="e">
        <f t="shared" si="70"/>
        <v>#DIV/0!</v>
      </c>
      <c r="BX717" s="5"/>
      <c r="BY717" s="8"/>
      <c r="BZ717" s="8"/>
      <c r="CA717" s="5"/>
      <c r="CB717" s="5"/>
      <c r="CC717" s="8"/>
      <c r="CD717" s="8"/>
      <c r="CE717" s="5"/>
      <c r="CF717" s="5"/>
      <c r="CG717" s="12"/>
      <c r="CH717" s="17"/>
      <c r="CI717" s="9" t="e">
        <f t="shared" si="71"/>
        <v>#DIV/0!</v>
      </c>
      <c r="CJ717" s="5"/>
      <c r="CL717" s="5"/>
      <c r="CM717" s="5"/>
      <c r="CP717" s="5"/>
      <c r="CT717" s="5"/>
    </row>
    <row r="718" spans="1:98" x14ac:dyDescent="0.25">
      <c r="A718" s="5" t="s">
        <v>761</v>
      </c>
      <c r="B718" s="5">
        <v>39.83934</v>
      </c>
      <c r="C718" s="5">
        <v>-16.321102</v>
      </c>
      <c r="D718" s="5">
        <v>11420000</v>
      </c>
      <c r="E718" s="5">
        <v>1</v>
      </c>
      <c r="F718" s="5">
        <v>11250000</v>
      </c>
      <c r="G718" s="5">
        <v>1</v>
      </c>
      <c r="H718" s="5">
        <v>173090000</v>
      </c>
      <c r="I718" s="5">
        <v>1</v>
      </c>
      <c r="J718" s="5">
        <v>0.82849304721135164</v>
      </c>
      <c r="K718" s="28">
        <f>NonZeroMin!$C$2</f>
        <v>9.6277348665939669E-4</v>
      </c>
      <c r="L718" s="6">
        <f>IF(Table1[[#This Row],[seagrass.mn.ssp126.2050]]="","",(Table1[[#This Row],[seagrass.sd.ssp126.2050]]/Table1[[#This Row],[seagrass.mn.ssp126.2050]])^-1)</f>
        <v>860.52748511597736</v>
      </c>
      <c r="M718" s="6">
        <f>IF(Table1[[#This Row],[seagrass.weights.ssp126.2050]]="","",Table1[[#This Row],[seagrass.weights.ssp126.2050]]*Table1[[#This Row],[seagrass.mn.ssp126.2050]])</f>
        <v>712.94103835285716</v>
      </c>
      <c r="N718" s="5">
        <v>0.83079965079322948</v>
      </c>
      <c r="O718" s="5">
        <f>NonZeroMin!$C$3</f>
        <v>8.8608041434714289E-4</v>
      </c>
      <c r="P718" s="6">
        <f>IF(Table1[[#This Row],[corals.mn.ssp126.2050]]="","",(Table1[[#This Row],[corals.sd.ssp126.2050]]/Table1[[#This Row],[corals.mn.ssp126.2050]])^-1)</f>
        <v>937.61202407950304</v>
      </c>
      <c r="Q718" s="6">
        <f>IF(Table1[[#This Row],[coral.weights.ssp126.2050]]="","",Table1[[#This Row],[coral.weights.ssp126.2050]]*Table1[[#This Row],[corals.mn.ssp126.2050]])</f>
        <v>778.96774218478424</v>
      </c>
      <c r="R718" s="5">
        <v>0.41707377243600152</v>
      </c>
      <c r="S718" s="5">
        <v>0.39897392758272621</v>
      </c>
      <c r="T718" s="6">
        <f>IF(Table1[[#This Row],[mangrove.mn.ssp126.2050]]="","",(Table1[[#This Row],[mangrove.sd.ssp126.2050]]/Table1[[#This Row],[mangrove.mn.ssp126.2050]])^-1)</f>
        <v>1.0453659840955958</v>
      </c>
      <c r="U718" s="6">
        <f>IF(Table1[[#This Row],[mangrove.weights.ssp126.2050]]="","",Table1[[#This Row],[mangrove.weights.ssp126.2050]]*Table1[[#This Row],[mangrove.mn.ssp126.2050]])</f>
        <v>0.43599473456302329</v>
      </c>
      <c r="V718" s="7">
        <f t="shared" si="66"/>
        <v>0.82945604749109181</v>
      </c>
      <c r="W718" s="5">
        <v>0.82849304721135164</v>
      </c>
      <c r="X718" s="5">
        <f>NonZeroMin!$C$5</f>
        <v>9.4124857450742275E-4</v>
      </c>
      <c r="Y718" s="6">
        <f>IF(Table1[[#This Row],[seagrass.mn.ssp126.2100]]="", "", (Table1[[#This Row],[seagrass.sd.ssp126.2100]]/Table1[[#This Row],[seagrass.mn.ssp126.2100]])^-1)</f>
        <v>880.20642968295726</v>
      </c>
      <c r="Z718" s="6">
        <f>IF(Table1[[#This Row],[seagrass.weights.ssp126.2100]]="","", Table1[[#This Row],[seagrass.weights.ssp126.2100]]*Table1[[#This Row],[seagrass.mn.ssp126.2100]])</f>
        <v>729.24490710305759</v>
      </c>
      <c r="AA718" s="5">
        <v>0.83079965079322948</v>
      </c>
      <c r="AB718" s="5">
        <f>NonZeroMin!$C$6</f>
        <v>9.0900273914041208E-4</v>
      </c>
      <c r="AC718" s="6">
        <f>IF(Table1[[#This Row],[corals.mn.ssp126.2100]]="","",(Table1[[#This Row],[corals.sd.ssp126.2100]]/Table1[[#This Row],[corals.mn.ssp126.2100]])^-1)</f>
        <v>913.96825886230613</v>
      </c>
      <c r="AD718" s="6">
        <f>IF( Table1[[#This Row],[Coral.weights.ssp126.2100]]="","", Table1[[#This Row],[Coral.weights.ssp126.2100]]*Table1[[#This Row],[corals.mn.ssp126.2100]])</f>
        <v>759.3245102988999</v>
      </c>
      <c r="AE718" s="5">
        <v>0.40441805257807112</v>
      </c>
      <c r="AF718" s="5">
        <v>0.42162315193861022</v>
      </c>
      <c r="AG718" s="8">
        <f>IF(Table1[[#This Row],[mangrove.mn.ssp126.2100]]="","",(Table1[[#This Row],[mangrove.sd.ssp126.2100]]/Table1[[#This Row],[mangrove.mn.ssp126.2100]])^-1)</f>
        <v>0.95919318168029777</v>
      </c>
      <c r="AH718" s="6">
        <f>IF(Table1[[#This Row],[mangrove.weights.ssp126.2100]]="","",Table1[[#This Row],[mangrove.weights.ssp126.2100]]*Table1[[#This Row],[mangrove.mn.ssp126.2100]])</f>
        <v>0.38791503858130999</v>
      </c>
      <c r="AI718" s="7">
        <f t="shared" si="67"/>
        <v>0.82944082755997062</v>
      </c>
      <c r="AJ718" s="5">
        <v>0.82849304721135164</v>
      </c>
      <c r="AK718" s="5">
        <f>NonZeroMin!$C$9</f>
        <v>9.4246577305150765E-4</v>
      </c>
      <c r="AL718" s="6">
        <f>IF(Table1[[#This Row],[seagrass.mn.ssp245.2050]]="","",(Table1[[#This Row],[seagrass.sd.ssp245.2050]]/Table1[[#This Row],[seagrass.mn.ssp245.2050]])^-1)</f>
        <v>879.06963934495354</v>
      </c>
      <c r="AM718" s="6">
        <f>IF(Table1[[#This Row],[seagrass.weights.ssp245.2050]]="","",Table1[[#This Row],[seagrass.weights.ssp245.2050]]*Table1[[#This Row],[seagrass.mn.ssp245.2050]])</f>
        <v>728.30308421188442</v>
      </c>
      <c r="AN718" s="5">
        <v>0.83079965079322948</v>
      </c>
      <c r="AO718" s="5">
        <f>NonZeroMin!$C$10</f>
        <v>8.871730941705804E-4</v>
      </c>
      <c r="AP718" s="6">
        <f>(Table1[[#This Row],[corals.sd.ssp245.2050]]/Table1[[#This Row],[corals.mn.ssp245.2050]])^-1</f>
        <v>936.45722154135603</v>
      </c>
      <c r="AQ718" s="6">
        <f>Table1[[#This Row],[coral.weights.ssp245.2050]]*Table1[[#This Row],[corals.mn.ssp245.2050]]</f>
        <v>778.00833263935658</v>
      </c>
      <c r="AR718" s="5">
        <v>0.41618902289032461</v>
      </c>
      <c r="AS718" s="5">
        <v>0.40530918256243931</v>
      </c>
      <c r="AT718" s="8">
        <f>(Table1[[#This Row],[mangrove.sd.ssp245.2050]]/Table1[[#This Row],[mangrove.mn.ssp245.2050]])^-1</f>
        <v>1.0268433107266433</v>
      </c>
      <c r="AU718" s="8">
        <f>Table1[[#This Row],[mangrove.mn.ssp245.2050]]*Table1[[#This Row],[mangrove.weights.ssp245.2050]]</f>
        <v>0.42736091415278765</v>
      </c>
      <c r="AV718" s="7">
        <f t="shared" si="68"/>
        <v>0.82944906846638566</v>
      </c>
      <c r="AW718" s="5">
        <v>0.82849304721135164</v>
      </c>
      <c r="AX718" s="5">
        <f>NonZeroMin!$C$12</f>
        <v>9.4048968592101831E-4</v>
      </c>
      <c r="AY718" s="6">
        <f>(Table1[[#This Row],[seagrass.sd.ssp245.2100]]/Table1[[#This Row],[seagrass.mn.ssp245.2100]])^-1</f>
        <v>880.91667523180888</v>
      </c>
      <c r="AZ718" s="6"/>
      <c r="BA718" s="5">
        <v>0.83079965079322948</v>
      </c>
      <c r="BB718" s="5">
        <f>NonZeroMin!$C$13</f>
        <v>8.8505487379242798E-4</v>
      </c>
      <c r="BC718" s="8">
        <f>(Table1[[#This Row],[corals.sd.ssp245.2100]]/Table1[[#This Row],[corals.mn.ssp245.2100]])^-1</f>
        <v>938.69846423565036</v>
      </c>
      <c r="BD718" s="8">
        <f>Table1[[#This Row],[corals.weights.ssp245.2100]]*Table1[[#This Row],[corals.mn.ssp245.2100]]</f>
        <v>779.87035628711908</v>
      </c>
      <c r="BE718" s="5">
        <v>0.42492799753813248</v>
      </c>
      <c r="BF718" s="5">
        <v>0.40716789641269652</v>
      </c>
      <c r="BG718" s="6">
        <f>(Table1[[#This Row],[mangrove.sd.ssp245.2100]]/Table1[[#This Row],[mangrove.mn.ssp245.2100]])^-1</f>
        <v>1.0436186184665077</v>
      </c>
      <c r="BH718" s="6">
        <f>Table1[[#This Row],[mangrove.weights.ssp245.2100]]*Table1[[#This Row],[mangrove.mn.ssp245.2100]]</f>
        <v>0.44346276973848542</v>
      </c>
      <c r="BI718" s="7">
        <f t="shared" si="69"/>
        <v>0.42858872679535409</v>
      </c>
      <c r="BJ718" s="5">
        <v>0.82849304721135164</v>
      </c>
      <c r="BK718" s="5">
        <f>NonZeroMin!$C$16</f>
        <v>9.4033807947367773E-4</v>
      </c>
      <c r="BL718" s="6">
        <f>(Table1[[#This Row],[seagrass.sd.ssp370.2050]]/Table1[[#This Row],[seagrass.mn.ssp370.2050]])^-1</f>
        <v>881.0587014354162</v>
      </c>
      <c r="BM718" s="6">
        <f>Table1[[#This Row],[seagrass.mn.ssp370.2050]]*Table1[[#This Row],[seagrass.weights.ssp370.2050]]</f>
        <v>729.95100832430444</v>
      </c>
      <c r="BN718" s="5">
        <v>0.83079965079322948</v>
      </c>
      <c r="BO718" s="5">
        <f>NonZeroMin!$C$17</f>
        <v>8.8537505761509139E-4</v>
      </c>
      <c r="BP718" s="6">
        <f>(Table1[[#This Row],[corals.sd.ssp370.2050]]/Table1[[#This Row],[corals.mn.ssp370.2050]])^-1</f>
        <v>938.35899672973619</v>
      </c>
      <c r="BQ718" s="6">
        <f>Table1[[#This Row],[corals.weights.ssp370.2050]]*Table1[[#This Row],[corals.mn.ssp370.2050]]</f>
        <v>779.58832680174999</v>
      </c>
      <c r="BR718" s="5">
        <v>0.42235993086225271</v>
      </c>
      <c r="BS718" s="5">
        <v>0.39038865574976489</v>
      </c>
      <c r="BT718" s="6">
        <f>(Table1[[#This Row],[mangrove.sd.ssp370.2050]]/Table1[[#This Row],[mangrove.mn.ssp370.2050]])^-1</f>
        <v>1.081896014757614</v>
      </c>
      <c r="BU718" s="6">
        <f>Table1[[#This Row],[mangrove.weights.ssp370.2050]]*Table1[[#This Row],[mangrove.mn.ssp370.2050]]</f>
        <v>0.45694952599317257</v>
      </c>
      <c r="BV718" s="7">
        <f t="shared" si="70"/>
        <v>0.82944060491936744</v>
      </c>
      <c r="BW718" s="5">
        <v>0.82849304721135164</v>
      </c>
      <c r="BX718" s="5">
        <f>NonZeroMin!$C$19</f>
        <v>9.4033807947367773E-4</v>
      </c>
      <c r="BY718" s="8">
        <f>(Table1[[#This Row],[seagrass.sd.ssp370.2100]]/Table1[[#This Row],[seagrass.mn.ssp370.2100]])^-1</f>
        <v>881.0587014354162</v>
      </c>
      <c r="BZ718" s="8">
        <f>Table1[[#This Row],[seagrass.imp.ssp370.2100]]*Table1[[#This Row],[seagrass.mn.ssp370.2100]]</f>
        <v>729.95100832430444</v>
      </c>
      <c r="CA718" s="5">
        <v>0.83079965079322948</v>
      </c>
      <c r="CB718" s="5">
        <f>NonZeroMin!$C$20</f>
        <v>8.8537505761509139E-4</v>
      </c>
      <c r="CC718" s="8">
        <f>(Table1[[#This Row],[corals.sd.ssp370.2100]]/Table1[[#This Row],[corals.mn.ssp370.2100]])^-1</f>
        <v>938.35899672973619</v>
      </c>
      <c r="CD718" s="8">
        <f>Table1[[#This Row],[corals.weights.ssp370.2100]]*Table1[[#This Row],[corals.mn.ssp370.2100]]</f>
        <v>779.58832680174999</v>
      </c>
      <c r="CE718" s="5">
        <v>0.41763825696669038</v>
      </c>
      <c r="CF718" s="5">
        <v>0.42692703528703829</v>
      </c>
      <c r="CG718" s="12">
        <f>(Table1[[#This Row],[mangrove.sd.ssp370.2100]]/Table1[[#This Row],[mangrove.mn.ssp370.2100]])^-1</f>
        <v>0.97824270296187088</v>
      </c>
      <c r="CH718" s="17">
        <f>Table1[[#This Row],[mangrove.weights.ssp370.2100]]*Table1[[#This Row],[mangrove.mn.ssp370.2100]]</f>
        <v>0.40855157735537961</v>
      </c>
      <c r="CI718" s="9">
        <f t="shared" si="71"/>
        <v>0.82946124675675925</v>
      </c>
      <c r="CJ718" s="5"/>
      <c r="CL718" s="5"/>
      <c r="CM718" s="5"/>
      <c r="CP718" s="5"/>
      <c r="CT718" s="5"/>
    </row>
    <row r="719" spans="1:98" x14ac:dyDescent="0.25">
      <c r="A719" s="5" t="s">
        <v>762</v>
      </c>
      <c r="B719" s="5">
        <v>40.08934</v>
      </c>
      <c r="C719" s="5">
        <v>-16.321102</v>
      </c>
      <c r="D719" s="5">
        <v>29830000</v>
      </c>
      <c r="E719" s="5">
        <v>1</v>
      </c>
      <c r="F719" s="5">
        <v>6320000</v>
      </c>
      <c r="G719" s="5">
        <v>1</v>
      </c>
      <c r="I719" s="5">
        <v>0</v>
      </c>
      <c r="J719" s="5">
        <v>0.83559102518031392</v>
      </c>
      <c r="K719" s="28">
        <f>NonZeroMin!$C$2</f>
        <v>9.6277348665939669E-4</v>
      </c>
      <c r="L719" s="6">
        <f>IF(Table1[[#This Row],[seagrass.mn.ssp126.2050]]="","",(Table1[[#This Row],[seagrass.sd.ssp126.2050]]/Table1[[#This Row],[seagrass.mn.ssp126.2050]])^-1)</f>
        <v>867.89991286488714</v>
      </c>
      <c r="M719" s="6">
        <f>IF(Table1[[#This Row],[seagrass.weights.ssp126.2050]]="","",Table1[[#This Row],[seagrass.weights.ssp126.2050]]*Table1[[#This Row],[seagrass.mn.ssp126.2050]])</f>
        <v>725.20937794467613</v>
      </c>
      <c r="N719" s="5">
        <v>0.83778591462607122</v>
      </c>
      <c r="O719" s="5">
        <f>NonZeroMin!$C$3</f>
        <v>8.8608041434714289E-4</v>
      </c>
      <c r="P719" s="6">
        <f>IF(Table1[[#This Row],[corals.mn.ssp126.2050]]="","",(Table1[[#This Row],[corals.sd.ssp126.2050]]/Table1[[#This Row],[corals.mn.ssp126.2050]])^-1)</f>
        <v>945.49648210354053</v>
      </c>
      <c r="Q719" s="6">
        <f>IF(Table1[[#This Row],[coral.weights.ssp126.2050]]="","",Table1[[#This Row],[coral.weights.ssp126.2050]]*Table1[[#This Row],[corals.mn.ssp126.2050]])</f>
        <v>792.12363503484744</v>
      </c>
      <c r="T719" s="6" t="str">
        <f>IF(Table1[[#This Row],[mangrove.mn.ssp126.2050]]="","",(Table1[[#This Row],[mangrove.sd.ssp126.2050]]/Table1[[#This Row],[mangrove.mn.ssp126.2050]])^-1)</f>
        <v/>
      </c>
      <c r="U719" s="6" t="str">
        <f>IF(Table1[[#This Row],[mangrove.weights.ssp126.2050]]="","",Table1[[#This Row],[mangrove.weights.ssp126.2050]]*Table1[[#This Row],[mangrove.mn.ssp126.2050]])</f>
        <v/>
      </c>
      <c r="V719" s="7">
        <f t="shared" si="66"/>
        <v>0.83673543037232156</v>
      </c>
      <c r="W719" s="5">
        <v>0.83559102518031392</v>
      </c>
      <c r="X719" s="5">
        <f>NonZeroMin!$C$5</f>
        <v>9.4124857450742275E-4</v>
      </c>
      <c r="Y719" s="6">
        <f>IF(Table1[[#This Row],[seagrass.mn.ssp126.2100]]="", "", (Table1[[#This Row],[seagrass.sd.ssp126.2100]]/Table1[[#This Row],[seagrass.mn.ssp126.2100]])^-1)</f>
        <v>887.74745355401797</v>
      </c>
      <c r="Z719" s="6">
        <f>IF(Table1[[#This Row],[seagrass.weights.ssp126.2100]]="","", Table1[[#This Row],[seagrass.weights.ssp126.2100]]*Table1[[#This Row],[seagrass.mn.ssp126.2100]])</f>
        <v>741.79380481641499</v>
      </c>
      <c r="AA719" s="5">
        <v>0.83778591462607122</v>
      </c>
      <c r="AB719" s="5">
        <f>NonZeroMin!$C$6</f>
        <v>9.0900273914041208E-4</v>
      </c>
      <c r="AC719" s="6">
        <f>IF(Table1[[#This Row],[corals.mn.ssp126.2100]]="","",(Table1[[#This Row],[corals.sd.ssp126.2100]]/Table1[[#This Row],[corals.mn.ssp126.2100]])^-1)</f>
        <v>921.65389448475571</v>
      </c>
      <c r="AD719" s="6">
        <f>IF( Table1[[#This Row],[Coral.weights.ssp126.2100]]="","", Table1[[#This Row],[Coral.weights.ssp126.2100]]*Table1[[#This Row],[corals.mn.ssp126.2100]])</f>
        <v>772.14865095959158</v>
      </c>
      <c r="AG719" s="8" t="str">
        <f>IF(Table1[[#This Row],[mangrove.mn.ssp126.2100]]="","",(Table1[[#This Row],[mangrove.sd.ssp126.2100]]/Table1[[#This Row],[mangrove.mn.ssp126.2100]])^-1)</f>
        <v/>
      </c>
      <c r="AH719" s="6" t="str">
        <f>IF(Table1[[#This Row],[mangrove.weights.ssp126.2100]]="","",Table1[[#This Row],[mangrove.weights.ssp126.2100]]*Table1[[#This Row],[mangrove.mn.ssp126.2100]])</f>
        <v/>
      </c>
      <c r="AI719" s="7">
        <f t="shared" si="67"/>
        <v>0.83670903496174709</v>
      </c>
      <c r="AJ719" s="5">
        <v>0.83559102518031392</v>
      </c>
      <c r="AK719" s="5">
        <f>NonZeroMin!$C$9</f>
        <v>9.4246577305150765E-4</v>
      </c>
      <c r="AL719" s="6">
        <f>IF(Table1[[#This Row],[seagrass.mn.ssp245.2050]]="","",(Table1[[#This Row],[seagrass.sd.ssp245.2050]]/Table1[[#This Row],[seagrass.mn.ssp245.2050]])^-1)</f>
        <v>886.60092395169363</v>
      </c>
      <c r="AM719" s="6">
        <f>IF(Table1[[#This Row],[seagrass.weights.ssp245.2050]]="","",Table1[[#This Row],[seagrass.weights.ssp245.2050]]*Table1[[#This Row],[seagrass.mn.ssp245.2050]])</f>
        <v>740.83577497060924</v>
      </c>
      <c r="AN719" s="5">
        <v>0.83778591462607122</v>
      </c>
      <c r="AO719" s="5">
        <f>NonZeroMin!$C$10</f>
        <v>8.871730941705804E-4</v>
      </c>
      <c r="AP719" s="6">
        <f>(Table1[[#This Row],[corals.sd.ssp245.2050]]/Table1[[#This Row],[corals.mn.ssp245.2050]])^-1</f>
        <v>944.33196873414965</v>
      </c>
      <c r="AQ719" s="6">
        <f>Table1[[#This Row],[coral.weights.ssp245.2050]]*Table1[[#This Row],[corals.mn.ssp245.2050]]</f>
        <v>791.14802213657811</v>
      </c>
      <c r="AS719" s="5"/>
      <c r="AT719" s="8"/>
      <c r="AU719" s="8"/>
      <c r="AV719" s="7">
        <f t="shared" si="68"/>
        <v>0.83672307337265661</v>
      </c>
      <c r="AW719" s="5">
        <v>0.83559102518031392</v>
      </c>
      <c r="AX719" s="5">
        <f>NonZeroMin!$C$12</f>
        <v>9.4048968592101831E-4</v>
      </c>
      <c r="AY719" s="6">
        <f>(Table1[[#This Row],[seagrass.sd.ssp245.2100]]/Table1[[#This Row],[seagrass.mn.ssp245.2100]])^-1</f>
        <v>888.46378401483753</v>
      </c>
      <c r="AZ719" s="6"/>
      <c r="BA719" s="5">
        <v>0.83778591462607122</v>
      </c>
      <c r="BB719" s="5">
        <f>NonZeroMin!$C$13</f>
        <v>8.8505487379242798E-4</v>
      </c>
      <c r="BC719" s="8">
        <f>(Table1[[#This Row],[corals.sd.ssp245.2100]]/Table1[[#This Row],[corals.mn.ssp245.2100]])^-1</f>
        <v>946.59205822593697</v>
      </c>
      <c r="BD719" s="8">
        <f>Table1[[#This Row],[corals.weights.ssp245.2100]]*Table1[[#This Row],[corals.mn.ssp245.2100]]</f>
        <v>793.04149327859182</v>
      </c>
      <c r="BE719" s="5"/>
      <c r="BF719" s="5"/>
      <c r="BG719" s="6"/>
      <c r="BH719" s="6"/>
      <c r="BI719" s="7">
        <f t="shared" si="69"/>
        <v>0.43216204925416013</v>
      </c>
      <c r="BJ719" s="5">
        <v>0.83559102518031392</v>
      </c>
      <c r="BK719" s="5">
        <f>NonZeroMin!$C$16</f>
        <v>9.4033807947367773E-4</v>
      </c>
      <c r="BL719" s="6">
        <f>(Table1[[#This Row],[seagrass.sd.ssp370.2050]]/Table1[[#This Row],[seagrass.mn.ssp370.2050]])^-1</f>
        <v>888.60702700459353</v>
      </c>
      <c r="BM719" s="6">
        <f>Table1[[#This Row],[seagrass.mn.ssp370.2050]]*Table1[[#This Row],[seagrass.weights.ssp370.2050]]</f>
        <v>742.51205667719921</v>
      </c>
      <c r="BN719" s="5">
        <v>0.83778591462607122</v>
      </c>
      <c r="BO719" s="5">
        <f>NonZeroMin!$C$17</f>
        <v>8.8537505761509139E-4</v>
      </c>
      <c r="BP719" s="6">
        <f>(Table1[[#This Row],[corals.sd.ssp370.2050]]/Table1[[#This Row],[corals.mn.ssp370.2050]])^-1</f>
        <v>946.24973610933921</v>
      </c>
      <c r="BQ719" s="6">
        <f>Table1[[#This Row],[corals.weights.ssp370.2050]]*Table1[[#This Row],[corals.mn.ssp370.2050]]</f>
        <v>792.75470063104126</v>
      </c>
      <c r="BR719" s="5"/>
      <c r="BS719" s="5"/>
      <c r="BT719" s="6"/>
      <c r="BU719" s="6"/>
      <c r="BV719" s="7">
        <f t="shared" si="70"/>
        <v>0.83672294653820356</v>
      </c>
      <c r="BW719" s="5">
        <v>0.83559102518031392</v>
      </c>
      <c r="BX719" s="5">
        <f>NonZeroMin!$C$19</f>
        <v>9.4033807947367773E-4</v>
      </c>
      <c r="BY719" s="8">
        <f>(Table1[[#This Row],[seagrass.sd.ssp370.2100]]/Table1[[#This Row],[seagrass.mn.ssp370.2100]])^-1</f>
        <v>888.60702700459353</v>
      </c>
      <c r="BZ719" s="8">
        <f>Table1[[#This Row],[seagrass.imp.ssp370.2100]]*Table1[[#This Row],[seagrass.mn.ssp370.2100]]</f>
        <v>742.51205667719921</v>
      </c>
      <c r="CA719" s="5">
        <v>0.83778591462607122</v>
      </c>
      <c r="CB719" s="5">
        <f>NonZeroMin!$C$20</f>
        <v>8.8537505761509139E-4</v>
      </c>
      <c r="CC719" s="8">
        <f>(Table1[[#This Row],[corals.sd.ssp370.2100]]/Table1[[#This Row],[corals.mn.ssp370.2100]])^-1</f>
        <v>946.24973610933921</v>
      </c>
      <c r="CD719" s="8">
        <f>Table1[[#This Row],[corals.weights.ssp370.2100]]*Table1[[#This Row],[corals.mn.ssp370.2100]]</f>
        <v>792.75470063104126</v>
      </c>
      <c r="CE719" s="5"/>
      <c r="CF719" s="5"/>
      <c r="CG719" s="12"/>
      <c r="CH719" s="17"/>
      <c r="CI719" s="9">
        <f t="shared" si="71"/>
        <v>0.83672294653820356</v>
      </c>
      <c r="CJ719" s="5"/>
      <c r="CL719" s="5"/>
      <c r="CM719" s="5"/>
      <c r="CP719" s="5"/>
      <c r="CT719" s="5"/>
    </row>
    <row r="720" spans="1:98" x14ac:dyDescent="0.25">
      <c r="A720" s="5" t="s">
        <v>763</v>
      </c>
      <c r="B720" s="5">
        <v>40.33934</v>
      </c>
      <c r="C720" s="5">
        <v>-16.321102</v>
      </c>
      <c r="E720" s="5">
        <v>0</v>
      </c>
      <c r="G720" s="5">
        <v>0</v>
      </c>
      <c r="I720" s="5">
        <v>0</v>
      </c>
      <c r="L720" s="6" t="str">
        <f>IF(Table1[[#This Row],[seagrass.mn.ssp126.2050]]="","",(Table1[[#This Row],[seagrass.sd.ssp126.2050]]/Table1[[#This Row],[seagrass.mn.ssp126.2050]])^-1)</f>
        <v/>
      </c>
      <c r="M720" s="6" t="str">
        <f>IF(Table1[[#This Row],[seagrass.weights.ssp126.2050]]="","",Table1[[#This Row],[seagrass.weights.ssp126.2050]]*Table1[[#This Row],[seagrass.mn.ssp126.2050]])</f>
        <v/>
      </c>
      <c r="P720" s="6" t="str">
        <f>IF(Table1[[#This Row],[corals.mn.ssp126.2050]]="","",(Table1[[#This Row],[corals.sd.ssp126.2050]]/Table1[[#This Row],[corals.mn.ssp126.2050]])^-1)</f>
        <v/>
      </c>
      <c r="Q720" s="6" t="str">
        <f>IF(Table1[[#This Row],[coral.weights.ssp126.2050]]="","",Table1[[#This Row],[coral.weights.ssp126.2050]]*Table1[[#This Row],[corals.mn.ssp126.2050]])</f>
        <v/>
      </c>
      <c r="T720" s="6" t="str">
        <f>IF(Table1[[#This Row],[mangrove.mn.ssp126.2050]]="","",(Table1[[#This Row],[mangrove.sd.ssp126.2050]]/Table1[[#This Row],[mangrove.mn.ssp126.2050]])^-1)</f>
        <v/>
      </c>
      <c r="U720" s="6" t="str">
        <f>IF(Table1[[#This Row],[mangrove.weights.ssp126.2050]]="","",Table1[[#This Row],[mangrove.weights.ssp126.2050]]*Table1[[#This Row],[mangrove.mn.ssp126.2050]])</f>
        <v/>
      </c>
      <c r="V720" s="7" t="e">
        <f t="shared" si="66"/>
        <v>#DIV/0!</v>
      </c>
      <c r="Y720" s="6" t="str">
        <f>IF(Table1[[#This Row],[seagrass.mn.ssp126.2100]]="", "", (Table1[[#This Row],[seagrass.sd.ssp126.2100]]/Table1[[#This Row],[seagrass.mn.ssp126.2100]])^-1)</f>
        <v/>
      </c>
      <c r="Z720" s="6" t="str">
        <f>IF(Table1[[#This Row],[seagrass.weights.ssp126.2100]]="","", Table1[[#This Row],[seagrass.weights.ssp126.2100]]*Table1[[#This Row],[seagrass.mn.ssp126.2100]])</f>
        <v/>
      </c>
      <c r="AC720" s="6" t="str">
        <f>IF(Table1[[#This Row],[corals.mn.ssp126.2100]]="","",(Table1[[#This Row],[corals.sd.ssp126.2100]]/Table1[[#This Row],[corals.mn.ssp126.2100]])^-1)</f>
        <v/>
      </c>
      <c r="AD720" s="6" t="str">
        <f>IF( Table1[[#This Row],[Coral.weights.ssp126.2100]]="","", Table1[[#This Row],[Coral.weights.ssp126.2100]]*Table1[[#This Row],[corals.mn.ssp126.2100]])</f>
        <v/>
      </c>
      <c r="AG720" s="8" t="str">
        <f>IF(Table1[[#This Row],[mangrove.mn.ssp126.2100]]="","",(Table1[[#This Row],[mangrove.sd.ssp126.2100]]/Table1[[#This Row],[mangrove.mn.ssp126.2100]])^-1)</f>
        <v/>
      </c>
      <c r="AH720" s="6" t="str">
        <f>IF(Table1[[#This Row],[mangrove.weights.ssp126.2100]]="","",Table1[[#This Row],[mangrove.weights.ssp126.2100]]*Table1[[#This Row],[mangrove.mn.ssp126.2100]])</f>
        <v/>
      </c>
      <c r="AI720" s="7" t="e">
        <f t="shared" si="67"/>
        <v>#DIV/0!</v>
      </c>
      <c r="AL720" s="6" t="str">
        <f>IF(Table1[[#This Row],[seagrass.mn.ssp245.2050]]="","",(Table1[[#This Row],[seagrass.sd.ssp245.2050]]/Table1[[#This Row],[seagrass.mn.ssp245.2050]])^-1)</f>
        <v/>
      </c>
      <c r="AM720" s="6" t="str">
        <f>IF(Table1[[#This Row],[seagrass.weights.ssp245.2050]]="","",Table1[[#This Row],[seagrass.weights.ssp245.2050]]*Table1[[#This Row],[seagrass.mn.ssp245.2050]])</f>
        <v/>
      </c>
      <c r="AS720" s="5"/>
      <c r="AT720" s="8"/>
      <c r="AU720" s="8"/>
      <c r="AV720" s="7" t="e">
        <f t="shared" si="68"/>
        <v>#DIV/0!</v>
      </c>
      <c r="AX720" s="5"/>
      <c r="AY720" s="6"/>
      <c r="AZ720" s="6"/>
      <c r="BB720" s="5"/>
      <c r="BC720" s="8"/>
      <c r="BD720" s="8"/>
      <c r="BE720" s="5"/>
      <c r="BF720" s="5"/>
      <c r="BG720" s="6"/>
      <c r="BH720" s="6"/>
      <c r="BI720" s="7" t="e">
        <f t="shared" si="69"/>
        <v>#DIV/0!</v>
      </c>
      <c r="BK720" s="5"/>
      <c r="BL720" s="6"/>
      <c r="BM720" s="6"/>
      <c r="BO720" s="5"/>
      <c r="BP720" s="6"/>
      <c r="BQ720" s="6"/>
      <c r="BR720" s="5"/>
      <c r="BS720" s="5"/>
      <c r="BT720" s="6"/>
      <c r="BU720" s="6"/>
      <c r="BV720" s="7" t="e">
        <f t="shared" si="70"/>
        <v>#DIV/0!</v>
      </c>
      <c r="BX720" s="5"/>
      <c r="BY720" s="8"/>
      <c r="BZ720" s="8"/>
      <c r="CA720" s="5"/>
      <c r="CB720" s="5"/>
      <c r="CC720" s="8"/>
      <c r="CD720" s="8"/>
      <c r="CE720" s="5"/>
      <c r="CF720" s="5"/>
      <c r="CG720" s="12"/>
      <c r="CH720" s="17"/>
      <c r="CI720" s="9" t="e">
        <f t="shared" si="71"/>
        <v>#DIV/0!</v>
      </c>
      <c r="CJ720" s="5"/>
      <c r="CL720" s="5"/>
      <c r="CM720" s="5"/>
      <c r="CP720" s="5"/>
      <c r="CT720" s="5"/>
    </row>
    <row r="721" spans="1:98" x14ac:dyDescent="0.25">
      <c r="A721" s="5" t="s">
        <v>764</v>
      </c>
      <c r="B721" s="5">
        <v>44.08934</v>
      </c>
      <c r="C721" s="5">
        <v>-16.571102</v>
      </c>
      <c r="D721" s="5">
        <v>110000</v>
      </c>
      <c r="E721" s="5">
        <v>1</v>
      </c>
      <c r="G721" s="5">
        <v>0</v>
      </c>
      <c r="I721" s="5">
        <v>0</v>
      </c>
      <c r="L721" s="6" t="str">
        <f>IF(Table1[[#This Row],[seagrass.mn.ssp126.2050]]="","",(Table1[[#This Row],[seagrass.sd.ssp126.2050]]/Table1[[#This Row],[seagrass.mn.ssp126.2050]])^-1)</f>
        <v/>
      </c>
      <c r="M721" s="6" t="str">
        <f>IF(Table1[[#This Row],[seagrass.weights.ssp126.2050]]="","",Table1[[#This Row],[seagrass.weights.ssp126.2050]]*Table1[[#This Row],[seagrass.mn.ssp126.2050]])</f>
        <v/>
      </c>
      <c r="N721" s="5">
        <v>0.26260390325226252</v>
      </c>
      <c r="O721" s="5">
        <v>5.8612890303864802E-2</v>
      </c>
      <c r="P721" s="6">
        <f>IF(Table1[[#This Row],[corals.mn.ssp126.2050]]="","",(Table1[[#This Row],[corals.sd.ssp126.2050]]/Table1[[#This Row],[corals.mn.ssp126.2050]])^-1)</f>
        <v>4.4803097388791802</v>
      </c>
      <c r="Q721" s="6">
        <f>IF(Table1[[#This Row],[coral.weights.ssp126.2050]]="","",Table1[[#This Row],[coral.weights.ssp126.2050]]*Table1[[#This Row],[corals.mn.ssp126.2050]])</f>
        <v>1.1765468252087978</v>
      </c>
      <c r="T721" s="6" t="str">
        <f>IF(Table1[[#This Row],[mangrove.mn.ssp126.2050]]="","",(Table1[[#This Row],[mangrove.sd.ssp126.2050]]/Table1[[#This Row],[mangrove.mn.ssp126.2050]])^-1)</f>
        <v/>
      </c>
      <c r="U721" s="6" t="str">
        <f>IF(Table1[[#This Row],[mangrove.weights.ssp126.2050]]="","",Table1[[#This Row],[mangrove.weights.ssp126.2050]]*Table1[[#This Row],[mangrove.mn.ssp126.2050]])</f>
        <v/>
      </c>
      <c r="V721" s="7">
        <f t="shared" si="66"/>
        <v>0.26260390325226252</v>
      </c>
      <c r="Y721" s="6" t="str">
        <f>IF(Table1[[#This Row],[seagrass.mn.ssp126.2100]]="", "", (Table1[[#This Row],[seagrass.sd.ssp126.2100]]/Table1[[#This Row],[seagrass.mn.ssp126.2100]])^-1)</f>
        <v/>
      </c>
      <c r="Z721" s="6" t="str">
        <f>IF(Table1[[#This Row],[seagrass.weights.ssp126.2100]]="","", Table1[[#This Row],[seagrass.weights.ssp126.2100]]*Table1[[#This Row],[seagrass.mn.ssp126.2100]])</f>
        <v/>
      </c>
      <c r="AA721" s="5">
        <v>0.25830681739306161</v>
      </c>
      <c r="AB721" s="5">
        <v>6.4689887404628318E-2</v>
      </c>
      <c r="AC721" s="6">
        <f>IF(Table1[[#This Row],[corals.mn.ssp126.2100]]="","",(Table1[[#This Row],[corals.sd.ssp126.2100]]/Table1[[#This Row],[corals.mn.ssp126.2100]])^-1)</f>
        <v>3.9930014992510365</v>
      </c>
      <c r="AD721" s="6">
        <f>IF( Table1[[#This Row],[Coral.weights.ssp126.2100]]="","", Table1[[#This Row],[Coral.weights.ssp126.2100]]*Table1[[#This Row],[corals.mn.ssp126.2100]])</f>
        <v>1.0314195091172587</v>
      </c>
      <c r="AG721" s="8" t="str">
        <f>IF(Table1[[#This Row],[mangrove.mn.ssp126.2100]]="","",(Table1[[#This Row],[mangrove.sd.ssp126.2100]]/Table1[[#This Row],[mangrove.mn.ssp126.2100]])^-1)</f>
        <v/>
      </c>
      <c r="AH721" s="6" t="str">
        <f>IF(Table1[[#This Row],[mangrove.weights.ssp126.2100]]="","",Table1[[#This Row],[mangrove.weights.ssp126.2100]]*Table1[[#This Row],[mangrove.mn.ssp126.2100]])</f>
        <v/>
      </c>
      <c r="AI721" s="7">
        <f t="shared" si="67"/>
        <v>0.25830681739306161</v>
      </c>
      <c r="AL721" s="6" t="str">
        <f>IF(Table1[[#This Row],[seagrass.mn.ssp245.2050]]="","",(Table1[[#This Row],[seagrass.sd.ssp245.2050]]/Table1[[#This Row],[seagrass.mn.ssp245.2050]])^-1)</f>
        <v/>
      </c>
      <c r="AM721" s="6" t="str">
        <f>IF(Table1[[#This Row],[seagrass.weights.ssp245.2050]]="","",Table1[[#This Row],[seagrass.weights.ssp245.2050]]*Table1[[#This Row],[seagrass.mn.ssp245.2050]])</f>
        <v/>
      </c>
      <c r="AN721" s="5">
        <v>0.23311116083538591</v>
      </c>
      <c r="AO721" s="5">
        <v>2.9057848187868621E-2</v>
      </c>
      <c r="AP721" s="6">
        <f>(Table1[[#This Row],[corals.sd.ssp245.2050]]/Table1[[#This Row],[corals.mn.ssp245.2050]])^-1</f>
        <v>8.0223132603710017</v>
      </c>
      <c r="AQ721" s="6">
        <f>Table1[[#This Row],[coral.weights.ssp245.2050]]*Table1[[#This Row],[corals.mn.ssp245.2050]]</f>
        <v>1.8700907567101936</v>
      </c>
      <c r="AS721" s="5"/>
      <c r="AT721" s="8"/>
      <c r="AU721" s="8"/>
      <c r="AV721" s="7">
        <f t="shared" si="68"/>
        <v>0.23311116083538591</v>
      </c>
      <c r="AX721" s="5"/>
      <c r="AY721" s="6"/>
      <c r="AZ721" s="6"/>
      <c r="BA721" s="5">
        <v>0.2142448395085953</v>
      </c>
      <c r="BB721" s="5">
        <v>1.5532117060006231E-2</v>
      </c>
      <c r="BC721" s="8">
        <f>(Table1[[#This Row],[corals.sd.ssp245.2100]]/Table1[[#This Row],[corals.mn.ssp245.2100]])^-1</f>
        <v>13.793666290363984</v>
      </c>
      <c r="BD721" s="8">
        <f>Table1[[#This Row],[corals.weights.ssp245.2100]]*Table1[[#This Row],[corals.mn.ssp245.2100]]</f>
        <v>2.9552218206141525</v>
      </c>
      <c r="BE721" s="5"/>
      <c r="BF721" s="5"/>
      <c r="BG721" s="6"/>
      <c r="BH721" s="6"/>
      <c r="BI721" s="7">
        <f t="shared" si="69"/>
        <v>0.21424483950859527</v>
      </c>
      <c r="BK721" s="5"/>
      <c r="BL721" s="6"/>
      <c r="BM721" s="6"/>
      <c r="BN721" s="5">
        <v>0.19544212286312659</v>
      </c>
      <c r="BO721" s="5">
        <v>1.105893982947388E-2</v>
      </c>
      <c r="BP721" s="6">
        <f>(Table1[[#This Row],[corals.sd.ssp370.2050]]/Table1[[#This Row],[corals.mn.ssp370.2050]])^-1</f>
        <v>17.672772062855557</v>
      </c>
      <c r="BQ721" s="6">
        <f>Table1[[#This Row],[corals.weights.ssp370.2050]]*Table1[[#This Row],[corals.mn.ssp370.2050]]</f>
        <v>3.4540040888406471</v>
      </c>
      <c r="BR721" s="5"/>
      <c r="BS721" s="5"/>
      <c r="BT721" s="6"/>
      <c r="BU721" s="6"/>
      <c r="BV721" s="7">
        <f t="shared" si="70"/>
        <v>0.19544212286312659</v>
      </c>
      <c r="BX721" s="5"/>
      <c r="BY721" s="8"/>
      <c r="BZ721" s="8"/>
      <c r="CA721" s="5">
        <v>0.19035857119346439</v>
      </c>
      <c r="CB721" s="5">
        <v>3.869712113213197E-3</v>
      </c>
      <c r="CC721" s="8">
        <f>(Table1[[#This Row],[corals.sd.ssp370.2100]]/Table1[[#This Row],[corals.mn.ssp370.2100]])^-1</f>
        <v>49.191920645332203</v>
      </c>
      <c r="CD721" s="8">
        <f>Table1[[#This Row],[corals.weights.ssp370.2100]]*Table1[[#This Row],[corals.mn.ssp370.2100]]</f>
        <v>9.36410372830772</v>
      </c>
      <c r="CE721" s="5"/>
      <c r="CF721" s="5"/>
      <c r="CG721" s="12"/>
      <c r="CH721" s="17"/>
      <c r="CI721" s="9">
        <f t="shared" si="71"/>
        <v>0.19035857119346436</v>
      </c>
      <c r="CJ721" s="5"/>
      <c r="CL721" s="5"/>
      <c r="CM721" s="5"/>
      <c r="CP721" s="5"/>
      <c r="CT721" s="5"/>
    </row>
    <row r="722" spans="1:98" x14ac:dyDescent="0.25">
      <c r="A722" s="5" t="s">
        <v>765</v>
      </c>
      <c r="B722" s="5">
        <v>44.33934</v>
      </c>
      <c r="C722" s="5">
        <v>-16.571102</v>
      </c>
      <c r="E722" s="5">
        <v>0</v>
      </c>
      <c r="G722" s="5">
        <v>0</v>
      </c>
      <c r="H722" s="5">
        <v>19900000</v>
      </c>
      <c r="I722" s="5">
        <v>1</v>
      </c>
      <c r="L722" s="6" t="str">
        <f>IF(Table1[[#This Row],[seagrass.mn.ssp126.2050]]="","",(Table1[[#This Row],[seagrass.sd.ssp126.2050]]/Table1[[#This Row],[seagrass.mn.ssp126.2050]])^-1)</f>
        <v/>
      </c>
      <c r="M722" s="6" t="str">
        <f>IF(Table1[[#This Row],[seagrass.weights.ssp126.2050]]="","",Table1[[#This Row],[seagrass.weights.ssp126.2050]]*Table1[[#This Row],[seagrass.mn.ssp126.2050]])</f>
        <v/>
      </c>
      <c r="P722" s="6" t="str">
        <f>IF(Table1[[#This Row],[corals.mn.ssp126.2050]]="","",(Table1[[#This Row],[corals.sd.ssp126.2050]]/Table1[[#This Row],[corals.mn.ssp126.2050]])^-1)</f>
        <v/>
      </c>
      <c r="Q722" s="6" t="str">
        <f>IF(Table1[[#This Row],[coral.weights.ssp126.2050]]="","",Table1[[#This Row],[coral.weights.ssp126.2050]]*Table1[[#This Row],[corals.mn.ssp126.2050]])</f>
        <v/>
      </c>
      <c r="R722" s="5">
        <v>0.58078344934682513</v>
      </c>
      <c r="S722" s="5">
        <v>0.17469794562159241</v>
      </c>
      <c r="T722" s="6">
        <f>IF(Table1[[#This Row],[mangrove.mn.ssp126.2050]]="","",(Table1[[#This Row],[mangrove.sd.ssp126.2050]]/Table1[[#This Row],[mangrove.mn.ssp126.2050]])^-1)</f>
        <v>3.3245007391491681</v>
      </c>
      <c r="U722" s="6">
        <f>IF(Table1[[#This Row],[mangrove.weights.ssp126.2050]]="","",Table1[[#This Row],[mangrove.weights.ssp126.2050]]*Table1[[#This Row],[mangrove.mn.ssp126.2050]])</f>
        <v>1.9308150066391236</v>
      </c>
      <c r="V722" s="7">
        <f t="shared" si="66"/>
        <v>0.58078344934682513</v>
      </c>
      <c r="Y722" s="6" t="str">
        <f>IF(Table1[[#This Row],[seagrass.mn.ssp126.2100]]="", "", (Table1[[#This Row],[seagrass.sd.ssp126.2100]]/Table1[[#This Row],[seagrass.mn.ssp126.2100]])^-1)</f>
        <v/>
      </c>
      <c r="Z722" s="6" t="str">
        <f>IF(Table1[[#This Row],[seagrass.weights.ssp126.2100]]="","", Table1[[#This Row],[seagrass.weights.ssp126.2100]]*Table1[[#This Row],[seagrass.mn.ssp126.2100]])</f>
        <v/>
      </c>
      <c r="AC722" s="6" t="str">
        <f>IF(Table1[[#This Row],[corals.mn.ssp126.2100]]="","",(Table1[[#This Row],[corals.sd.ssp126.2100]]/Table1[[#This Row],[corals.mn.ssp126.2100]])^-1)</f>
        <v/>
      </c>
      <c r="AD722" s="6" t="str">
        <f>IF( Table1[[#This Row],[Coral.weights.ssp126.2100]]="","", Table1[[#This Row],[Coral.weights.ssp126.2100]]*Table1[[#This Row],[corals.mn.ssp126.2100]])</f>
        <v/>
      </c>
      <c r="AE722" s="5">
        <v>0.57020323097197945</v>
      </c>
      <c r="AF722" s="5">
        <v>0.19348264818874539</v>
      </c>
      <c r="AG722" s="8">
        <f>IF(Table1[[#This Row],[mangrove.mn.ssp126.2100]]="","",(Table1[[#This Row],[mangrove.sd.ssp126.2100]]/Table1[[#This Row],[mangrove.mn.ssp126.2100]])^-1)</f>
        <v>2.9470509955793927</v>
      </c>
      <c r="AH722" s="6">
        <f>IF(Table1[[#This Row],[mangrove.weights.ssp126.2100]]="","",Table1[[#This Row],[mangrove.weights.ssp126.2100]]*Table1[[#This Row],[mangrove.mn.ssp126.2100]])</f>
        <v>1.6804179995185584</v>
      </c>
      <c r="AI722" s="7">
        <f t="shared" si="67"/>
        <v>0.57020323097197945</v>
      </c>
      <c r="AL722" s="6" t="str">
        <f>IF(Table1[[#This Row],[seagrass.mn.ssp245.2050]]="","",(Table1[[#This Row],[seagrass.sd.ssp245.2050]]/Table1[[#This Row],[seagrass.mn.ssp245.2050]])^-1)</f>
        <v/>
      </c>
      <c r="AM722" s="6" t="str">
        <f>IF(Table1[[#This Row],[seagrass.weights.ssp245.2050]]="","",Table1[[#This Row],[seagrass.weights.ssp245.2050]]*Table1[[#This Row],[seagrass.mn.ssp245.2050]])</f>
        <v/>
      </c>
      <c r="AR722" s="5">
        <v>0.58388490318140263</v>
      </c>
      <c r="AS722" s="5">
        <v>0.1707664946678934</v>
      </c>
      <c r="AT722" s="8">
        <f>(Table1[[#This Row],[mangrove.sd.ssp245.2050]]/Table1[[#This Row],[mangrove.mn.ssp245.2050]])^-1</f>
        <v>3.4192006126081216</v>
      </c>
      <c r="AU722" s="8">
        <f>Table1[[#This Row],[mangrove.mn.ssp245.2050]]*Table1[[#This Row],[mangrove.weights.ssp245.2050]]</f>
        <v>1.9964196186504857</v>
      </c>
      <c r="AV722" s="7">
        <f t="shared" si="68"/>
        <v>0.58388490318140263</v>
      </c>
      <c r="AX722" s="5"/>
      <c r="AY722" s="6"/>
      <c r="AZ722" s="6"/>
      <c r="BB722" s="5"/>
      <c r="BC722" s="8"/>
      <c r="BD722" s="8"/>
      <c r="BE722" s="5">
        <v>0.58895606530591804</v>
      </c>
      <c r="BF722" s="5">
        <v>0.15721966412037669</v>
      </c>
      <c r="BG722" s="6">
        <f>(Table1[[#This Row],[mangrove.sd.ssp245.2100]]/Table1[[#This Row],[mangrove.mn.ssp245.2100]])^-1</f>
        <v>3.7460712602399302</v>
      </c>
      <c r="BH722" s="6">
        <f>Table1[[#This Row],[mangrove.weights.ssp245.2100]]*Table1[[#This Row],[mangrove.mn.ssp245.2100]]</f>
        <v>2.2062713897864912</v>
      </c>
      <c r="BI722" s="7">
        <f t="shared" si="69"/>
        <v>0.58895606530591804</v>
      </c>
      <c r="BK722" s="5"/>
      <c r="BL722" s="6"/>
      <c r="BM722" s="6"/>
      <c r="BO722" s="5"/>
      <c r="BP722" s="6"/>
      <c r="BQ722" s="6"/>
      <c r="BR722" s="5">
        <v>0.58141725150763002</v>
      </c>
      <c r="BS722" s="5">
        <v>0.1751665022254795</v>
      </c>
      <c r="BT722" s="6">
        <f>(Table1[[#This Row],[mangrove.sd.ssp370.2050]]/Table1[[#This Row],[mangrove.mn.ssp370.2050]])^-1</f>
        <v>3.3192262454336876</v>
      </c>
      <c r="BU722" s="6">
        <f>Table1[[#This Row],[mangrove.weights.ssp370.2050]]*Table1[[#This Row],[mangrove.mn.ssp370.2050]]</f>
        <v>1.9298554007520448</v>
      </c>
      <c r="BV722" s="7">
        <f t="shared" si="70"/>
        <v>0.58141725150763002</v>
      </c>
      <c r="BX722" s="5"/>
      <c r="BY722" s="8"/>
      <c r="BZ722" s="8"/>
      <c r="CA722" s="5"/>
      <c r="CB722" s="5"/>
      <c r="CC722" s="8"/>
      <c r="CD722" s="8"/>
      <c r="CE722" s="5">
        <v>0.58363943581529942</v>
      </c>
      <c r="CF722" s="5">
        <v>0.1683526294532241</v>
      </c>
      <c r="CG722" s="12">
        <f>(Table1[[#This Row],[mangrove.sd.ssp370.2100]]/Table1[[#This Row],[mangrove.mn.ssp370.2100]])^-1</f>
        <v>3.4667675682336796</v>
      </c>
      <c r="CH722" s="17">
        <f>Table1[[#This Row],[mangrove.weights.ssp370.2100]]*Table1[[#This Row],[mangrove.mn.ssp370.2100]]</f>
        <v>2.0233422676266821</v>
      </c>
      <c r="CI722" s="9">
        <f t="shared" si="71"/>
        <v>0.58363943581529942</v>
      </c>
      <c r="CJ722" s="5"/>
      <c r="CL722" s="5"/>
      <c r="CM722" s="5"/>
      <c r="CP722" s="5"/>
      <c r="CT722" s="5"/>
    </row>
    <row r="723" spans="1:98" x14ac:dyDescent="0.25">
      <c r="A723" s="5" t="s">
        <v>766</v>
      </c>
      <c r="B723" s="5">
        <v>44.58934</v>
      </c>
      <c r="C723" s="5">
        <v>-16.571102</v>
      </c>
      <c r="E723" s="5">
        <v>0</v>
      </c>
      <c r="G723" s="5">
        <v>0</v>
      </c>
      <c r="H723" s="5">
        <v>10200000</v>
      </c>
      <c r="I723" s="5">
        <v>1</v>
      </c>
      <c r="L723" s="6" t="str">
        <f>IF(Table1[[#This Row],[seagrass.mn.ssp126.2050]]="","",(Table1[[#This Row],[seagrass.sd.ssp126.2050]]/Table1[[#This Row],[seagrass.mn.ssp126.2050]])^-1)</f>
        <v/>
      </c>
      <c r="M723" s="6" t="str">
        <f>IF(Table1[[#This Row],[seagrass.weights.ssp126.2050]]="","",Table1[[#This Row],[seagrass.weights.ssp126.2050]]*Table1[[#This Row],[seagrass.mn.ssp126.2050]])</f>
        <v/>
      </c>
      <c r="P723" s="6" t="str">
        <f>IF(Table1[[#This Row],[corals.mn.ssp126.2050]]="","",(Table1[[#This Row],[corals.sd.ssp126.2050]]/Table1[[#This Row],[corals.mn.ssp126.2050]])^-1)</f>
        <v/>
      </c>
      <c r="Q723" s="6" t="str">
        <f>IF(Table1[[#This Row],[coral.weights.ssp126.2050]]="","",Table1[[#This Row],[coral.weights.ssp126.2050]]*Table1[[#This Row],[corals.mn.ssp126.2050]])</f>
        <v/>
      </c>
      <c r="R723" s="5">
        <v>0.47669449856809742</v>
      </c>
      <c r="S723" s="5">
        <v>0.1004643426086762</v>
      </c>
      <c r="T723" s="6">
        <f>IF(Table1[[#This Row],[mangrove.mn.ssp126.2050]]="","",(Table1[[#This Row],[mangrove.sd.ssp126.2050]]/Table1[[#This Row],[mangrove.mn.ssp126.2050]])^-1)</f>
        <v>4.744912335960775</v>
      </c>
      <c r="U723" s="6">
        <f>IF(Table1[[#This Row],[mangrove.weights.ssp126.2050]]="","",Table1[[#This Row],[mangrove.weights.ssp126.2050]]*Table1[[#This Row],[mangrove.mn.ssp126.2050]])</f>
        <v>2.2618736067404015</v>
      </c>
      <c r="V723" s="7">
        <f t="shared" si="66"/>
        <v>0.47669449856809742</v>
      </c>
      <c r="Y723" s="6" t="str">
        <f>IF(Table1[[#This Row],[seagrass.mn.ssp126.2100]]="", "", (Table1[[#This Row],[seagrass.sd.ssp126.2100]]/Table1[[#This Row],[seagrass.mn.ssp126.2100]])^-1)</f>
        <v/>
      </c>
      <c r="Z723" s="6" t="str">
        <f>IF(Table1[[#This Row],[seagrass.weights.ssp126.2100]]="","", Table1[[#This Row],[seagrass.weights.ssp126.2100]]*Table1[[#This Row],[seagrass.mn.ssp126.2100]])</f>
        <v/>
      </c>
      <c r="AC723" s="6" t="str">
        <f>IF(Table1[[#This Row],[corals.mn.ssp126.2100]]="","",(Table1[[#This Row],[corals.sd.ssp126.2100]]/Table1[[#This Row],[corals.mn.ssp126.2100]])^-1)</f>
        <v/>
      </c>
      <c r="AD723" s="6" t="str">
        <f>IF( Table1[[#This Row],[Coral.weights.ssp126.2100]]="","", Table1[[#This Row],[Coral.weights.ssp126.2100]]*Table1[[#This Row],[corals.mn.ssp126.2100]])</f>
        <v/>
      </c>
      <c r="AE723" s="5">
        <v>0.46308046356234361</v>
      </c>
      <c r="AF723" s="5">
        <v>0.10811631537962491</v>
      </c>
      <c r="AG723" s="8">
        <f>IF(Table1[[#This Row],[mangrove.mn.ssp126.2100]]="","",(Table1[[#This Row],[mangrove.sd.ssp126.2100]]/Table1[[#This Row],[mangrove.mn.ssp126.2100]])^-1)</f>
        <v>4.2831691214813041</v>
      </c>
      <c r="AH723" s="6">
        <f>IF(Table1[[#This Row],[mangrove.weights.ssp126.2100]]="","",Table1[[#This Row],[mangrove.weights.ssp126.2100]]*Table1[[#This Row],[mangrove.mn.ssp126.2100]])</f>
        <v>1.9834519422914785</v>
      </c>
      <c r="AI723" s="7">
        <f t="shared" si="67"/>
        <v>0.46308046356234361</v>
      </c>
      <c r="AL723" s="6" t="str">
        <f>IF(Table1[[#This Row],[seagrass.mn.ssp245.2050]]="","",(Table1[[#This Row],[seagrass.sd.ssp245.2050]]/Table1[[#This Row],[seagrass.mn.ssp245.2050]])^-1)</f>
        <v/>
      </c>
      <c r="AM723" s="6" t="str">
        <f>IF(Table1[[#This Row],[seagrass.weights.ssp245.2050]]="","",Table1[[#This Row],[seagrass.weights.ssp245.2050]]*Table1[[#This Row],[seagrass.mn.ssp245.2050]])</f>
        <v/>
      </c>
      <c r="AR723" s="5">
        <v>0.47912199928649202</v>
      </c>
      <c r="AS723" s="5">
        <v>9.4041774959375102E-2</v>
      </c>
      <c r="AT723" s="8">
        <f>(Table1[[#This Row],[mangrove.sd.ssp245.2050]]/Table1[[#This Row],[mangrove.mn.ssp245.2050]])^-1</f>
        <v>5.0947783524233445</v>
      </c>
      <c r="AU723" s="8">
        <f>Table1[[#This Row],[mangrove.mn.ssp245.2050]]*Table1[[#This Row],[mangrove.weights.ssp245.2050]]</f>
        <v>2.4410203901346126</v>
      </c>
      <c r="AV723" s="7">
        <f t="shared" si="68"/>
        <v>0.47912199928649202</v>
      </c>
      <c r="AX723" s="5"/>
      <c r="AY723" s="6"/>
      <c r="AZ723" s="6"/>
      <c r="BB723" s="5"/>
      <c r="BC723" s="8"/>
      <c r="BD723" s="8"/>
      <c r="BE723" s="5">
        <v>0.48388845458591229</v>
      </c>
      <c r="BF723" s="5">
        <v>9.0249334576030099E-2</v>
      </c>
      <c r="BG723" s="6">
        <f>(Table1[[#This Row],[mangrove.sd.ssp245.2100]]/Table1[[#This Row],[mangrove.mn.ssp245.2100]])^-1</f>
        <v>5.3616844584960672</v>
      </c>
      <c r="BH723" s="6">
        <f>Table1[[#This Row],[mangrove.weights.ssp245.2100]]*Table1[[#This Row],[mangrove.mn.ssp245.2100]]</f>
        <v>2.5944572065989657</v>
      </c>
      <c r="BI723" s="7">
        <f t="shared" si="69"/>
        <v>0.48388845458591223</v>
      </c>
      <c r="BK723" s="5"/>
      <c r="BL723" s="6"/>
      <c r="BM723" s="6"/>
      <c r="BO723" s="5"/>
      <c r="BP723" s="6"/>
      <c r="BQ723" s="6"/>
      <c r="BR723" s="5">
        <v>0.48180426191266512</v>
      </c>
      <c r="BS723" s="5">
        <v>9.5382819609719421E-2</v>
      </c>
      <c r="BT723" s="6">
        <f>(Table1[[#This Row],[mangrove.sd.ssp370.2050]]/Table1[[#This Row],[mangrove.mn.ssp370.2050]])^-1</f>
        <v>5.05126881218313</v>
      </c>
      <c r="BU723" s="6">
        <f>Table1[[#This Row],[mangrove.weights.ssp370.2050]]*Table1[[#This Row],[mangrove.mn.ssp370.2050]]</f>
        <v>2.4337228417763574</v>
      </c>
      <c r="BV723" s="7">
        <f t="shared" si="70"/>
        <v>0.48180426191266512</v>
      </c>
      <c r="BX723" s="5"/>
      <c r="BY723" s="8"/>
      <c r="BZ723" s="8"/>
      <c r="CA723" s="5"/>
      <c r="CB723" s="5"/>
      <c r="CC723" s="8"/>
      <c r="CD723" s="8"/>
      <c r="CE723" s="5">
        <v>0.48384605694165661</v>
      </c>
      <c r="CF723" s="5">
        <v>9.221135453182186E-2</v>
      </c>
      <c r="CG723" s="12">
        <f>(Table1[[#This Row],[mangrove.sd.ssp370.2100]]/Table1[[#This Row],[mangrove.mn.ssp370.2100]])^-1</f>
        <v>5.2471418449306348</v>
      </c>
      <c r="CH723" s="17">
        <f>Table1[[#This Row],[mangrove.weights.ssp370.2100]]*Table1[[#This Row],[mangrove.mn.ssp370.2100]]</f>
        <v>2.538808891883257</v>
      </c>
      <c r="CI723" s="9">
        <f t="shared" si="71"/>
        <v>0.48384605694165661</v>
      </c>
      <c r="CJ723" s="5"/>
      <c r="CL723" s="5"/>
      <c r="CM723" s="5"/>
      <c r="CP723" s="5"/>
      <c r="CT723" s="5"/>
    </row>
    <row r="724" spans="1:98" x14ac:dyDescent="0.25">
      <c r="A724" s="5" t="s">
        <v>767</v>
      </c>
      <c r="B724" s="5">
        <v>44.83934</v>
      </c>
      <c r="C724" s="5">
        <v>-16.571102</v>
      </c>
      <c r="E724" s="5">
        <v>0</v>
      </c>
      <c r="G724" s="5">
        <v>0</v>
      </c>
      <c r="I724" s="5">
        <v>0</v>
      </c>
      <c r="L724" s="6" t="str">
        <f>IF(Table1[[#This Row],[seagrass.mn.ssp126.2050]]="","",(Table1[[#This Row],[seagrass.sd.ssp126.2050]]/Table1[[#This Row],[seagrass.mn.ssp126.2050]])^-1)</f>
        <v/>
      </c>
      <c r="M724" s="6" t="str">
        <f>IF(Table1[[#This Row],[seagrass.weights.ssp126.2050]]="","",Table1[[#This Row],[seagrass.weights.ssp126.2050]]*Table1[[#This Row],[seagrass.mn.ssp126.2050]])</f>
        <v/>
      </c>
      <c r="P724" s="6" t="str">
        <f>IF(Table1[[#This Row],[corals.mn.ssp126.2050]]="","",(Table1[[#This Row],[corals.sd.ssp126.2050]]/Table1[[#This Row],[corals.mn.ssp126.2050]])^-1)</f>
        <v/>
      </c>
      <c r="Q724" s="6" t="str">
        <f>IF(Table1[[#This Row],[coral.weights.ssp126.2050]]="","",Table1[[#This Row],[coral.weights.ssp126.2050]]*Table1[[#This Row],[corals.mn.ssp126.2050]])</f>
        <v/>
      </c>
      <c r="T724" s="6" t="str">
        <f>IF(Table1[[#This Row],[mangrove.mn.ssp126.2050]]="","",(Table1[[#This Row],[mangrove.sd.ssp126.2050]]/Table1[[#This Row],[mangrove.mn.ssp126.2050]])^-1)</f>
        <v/>
      </c>
      <c r="U724" s="6" t="str">
        <f>IF(Table1[[#This Row],[mangrove.weights.ssp126.2050]]="","",Table1[[#This Row],[mangrove.weights.ssp126.2050]]*Table1[[#This Row],[mangrove.mn.ssp126.2050]])</f>
        <v/>
      </c>
      <c r="V724" s="7" t="e">
        <f t="shared" si="66"/>
        <v>#DIV/0!</v>
      </c>
      <c r="Y724" s="6" t="str">
        <f>IF(Table1[[#This Row],[seagrass.mn.ssp126.2100]]="", "", (Table1[[#This Row],[seagrass.sd.ssp126.2100]]/Table1[[#This Row],[seagrass.mn.ssp126.2100]])^-1)</f>
        <v/>
      </c>
      <c r="Z724" s="6" t="str">
        <f>IF(Table1[[#This Row],[seagrass.weights.ssp126.2100]]="","", Table1[[#This Row],[seagrass.weights.ssp126.2100]]*Table1[[#This Row],[seagrass.mn.ssp126.2100]])</f>
        <v/>
      </c>
      <c r="AC724" s="6" t="str">
        <f>IF(Table1[[#This Row],[corals.mn.ssp126.2100]]="","",(Table1[[#This Row],[corals.sd.ssp126.2100]]/Table1[[#This Row],[corals.mn.ssp126.2100]])^-1)</f>
        <v/>
      </c>
      <c r="AD724" s="6" t="str">
        <f>IF( Table1[[#This Row],[Coral.weights.ssp126.2100]]="","", Table1[[#This Row],[Coral.weights.ssp126.2100]]*Table1[[#This Row],[corals.mn.ssp126.2100]])</f>
        <v/>
      </c>
      <c r="AG724" s="8" t="str">
        <f>IF(Table1[[#This Row],[mangrove.mn.ssp126.2100]]="","",(Table1[[#This Row],[mangrove.sd.ssp126.2100]]/Table1[[#This Row],[mangrove.mn.ssp126.2100]])^-1)</f>
        <v/>
      </c>
      <c r="AH724" s="6" t="str">
        <f>IF(Table1[[#This Row],[mangrove.weights.ssp126.2100]]="","",Table1[[#This Row],[mangrove.weights.ssp126.2100]]*Table1[[#This Row],[mangrove.mn.ssp126.2100]])</f>
        <v/>
      </c>
      <c r="AI724" s="7" t="e">
        <f t="shared" si="67"/>
        <v>#DIV/0!</v>
      </c>
      <c r="AL724" s="6" t="str">
        <f>IF(Table1[[#This Row],[seagrass.mn.ssp245.2050]]="","",(Table1[[#This Row],[seagrass.sd.ssp245.2050]]/Table1[[#This Row],[seagrass.mn.ssp245.2050]])^-1)</f>
        <v/>
      </c>
      <c r="AM724" s="6" t="str">
        <f>IF(Table1[[#This Row],[seagrass.weights.ssp245.2050]]="","",Table1[[#This Row],[seagrass.weights.ssp245.2050]]*Table1[[#This Row],[seagrass.mn.ssp245.2050]])</f>
        <v/>
      </c>
      <c r="AS724" s="5"/>
      <c r="AT724" s="8"/>
      <c r="AU724" s="8"/>
      <c r="AV724" s="7" t="e">
        <f t="shared" si="68"/>
        <v>#DIV/0!</v>
      </c>
      <c r="AX724" s="5"/>
      <c r="AY724" s="6"/>
      <c r="AZ724" s="6"/>
      <c r="BB724" s="5"/>
      <c r="BC724" s="8"/>
      <c r="BD724" s="8"/>
      <c r="BE724" s="5"/>
      <c r="BF724" s="5"/>
      <c r="BG724" s="6"/>
      <c r="BH724" s="6"/>
      <c r="BI724" s="7" t="e">
        <f t="shared" si="69"/>
        <v>#DIV/0!</v>
      </c>
      <c r="BK724" s="5"/>
      <c r="BL724" s="6"/>
      <c r="BM724" s="6"/>
      <c r="BO724" s="5"/>
      <c r="BP724" s="6"/>
      <c r="BQ724" s="6"/>
      <c r="BR724" s="5"/>
      <c r="BS724" s="5"/>
      <c r="BT724" s="6"/>
      <c r="BU724" s="6"/>
      <c r="BV724" s="7" t="e">
        <f t="shared" si="70"/>
        <v>#DIV/0!</v>
      </c>
      <c r="BX724" s="5"/>
      <c r="BY724" s="8"/>
      <c r="BZ724" s="8"/>
      <c r="CA724" s="5"/>
      <c r="CB724" s="5"/>
      <c r="CC724" s="8"/>
      <c r="CD724" s="8"/>
      <c r="CE724" s="5"/>
      <c r="CF724" s="5"/>
      <c r="CG724" s="12"/>
      <c r="CH724" s="17"/>
      <c r="CI724" s="9" t="e">
        <f t="shared" si="71"/>
        <v>#DIV/0!</v>
      </c>
      <c r="CJ724" s="5"/>
      <c r="CL724" s="5"/>
      <c r="CM724" s="5"/>
      <c r="CP724" s="5"/>
      <c r="CT724" s="5"/>
    </row>
    <row r="725" spans="1:98" x14ac:dyDescent="0.25">
      <c r="A725" s="5" t="s">
        <v>768</v>
      </c>
      <c r="B725" s="5">
        <v>49.58934</v>
      </c>
      <c r="C725" s="5">
        <v>-16.571102</v>
      </c>
      <c r="E725" s="5">
        <v>0</v>
      </c>
      <c r="G725" s="5">
        <v>0</v>
      </c>
      <c r="I725" s="5">
        <v>0</v>
      </c>
      <c r="L725" s="6" t="str">
        <f>IF(Table1[[#This Row],[seagrass.mn.ssp126.2050]]="","",(Table1[[#This Row],[seagrass.sd.ssp126.2050]]/Table1[[#This Row],[seagrass.mn.ssp126.2050]])^-1)</f>
        <v/>
      </c>
      <c r="M725" s="6" t="str">
        <f>IF(Table1[[#This Row],[seagrass.weights.ssp126.2050]]="","",Table1[[#This Row],[seagrass.weights.ssp126.2050]]*Table1[[#This Row],[seagrass.mn.ssp126.2050]])</f>
        <v/>
      </c>
      <c r="P725" s="6" t="str">
        <f>IF(Table1[[#This Row],[corals.mn.ssp126.2050]]="","",(Table1[[#This Row],[corals.sd.ssp126.2050]]/Table1[[#This Row],[corals.mn.ssp126.2050]])^-1)</f>
        <v/>
      </c>
      <c r="Q725" s="6" t="str">
        <f>IF(Table1[[#This Row],[coral.weights.ssp126.2050]]="","",Table1[[#This Row],[coral.weights.ssp126.2050]]*Table1[[#This Row],[corals.mn.ssp126.2050]])</f>
        <v/>
      </c>
      <c r="T725" s="6" t="str">
        <f>IF(Table1[[#This Row],[mangrove.mn.ssp126.2050]]="","",(Table1[[#This Row],[mangrove.sd.ssp126.2050]]/Table1[[#This Row],[mangrove.mn.ssp126.2050]])^-1)</f>
        <v/>
      </c>
      <c r="U725" s="6" t="str">
        <f>IF(Table1[[#This Row],[mangrove.weights.ssp126.2050]]="","",Table1[[#This Row],[mangrove.weights.ssp126.2050]]*Table1[[#This Row],[mangrove.mn.ssp126.2050]])</f>
        <v/>
      </c>
      <c r="V725" s="7" t="e">
        <f t="shared" si="66"/>
        <v>#DIV/0!</v>
      </c>
      <c r="Y725" s="6" t="str">
        <f>IF(Table1[[#This Row],[seagrass.mn.ssp126.2100]]="", "", (Table1[[#This Row],[seagrass.sd.ssp126.2100]]/Table1[[#This Row],[seagrass.mn.ssp126.2100]])^-1)</f>
        <v/>
      </c>
      <c r="Z725" s="6" t="str">
        <f>IF(Table1[[#This Row],[seagrass.weights.ssp126.2100]]="","", Table1[[#This Row],[seagrass.weights.ssp126.2100]]*Table1[[#This Row],[seagrass.mn.ssp126.2100]])</f>
        <v/>
      </c>
      <c r="AC725" s="6" t="str">
        <f>IF(Table1[[#This Row],[corals.mn.ssp126.2100]]="","",(Table1[[#This Row],[corals.sd.ssp126.2100]]/Table1[[#This Row],[corals.mn.ssp126.2100]])^-1)</f>
        <v/>
      </c>
      <c r="AD725" s="6" t="str">
        <f>IF( Table1[[#This Row],[Coral.weights.ssp126.2100]]="","", Table1[[#This Row],[Coral.weights.ssp126.2100]]*Table1[[#This Row],[corals.mn.ssp126.2100]])</f>
        <v/>
      </c>
      <c r="AG725" s="8" t="str">
        <f>IF(Table1[[#This Row],[mangrove.mn.ssp126.2100]]="","",(Table1[[#This Row],[mangrove.sd.ssp126.2100]]/Table1[[#This Row],[mangrove.mn.ssp126.2100]])^-1)</f>
        <v/>
      </c>
      <c r="AH725" s="6" t="str">
        <f>IF(Table1[[#This Row],[mangrove.weights.ssp126.2100]]="","",Table1[[#This Row],[mangrove.weights.ssp126.2100]]*Table1[[#This Row],[mangrove.mn.ssp126.2100]])</f>
        <v/>
      </c>
      <c r="AI725" s="7" t="e">
        <f t="shared" si="67"/>
        <v>#DIV/0!</v>
      </c>
      <c r="AL725" s="6" t="str">
        <f>IF(Table1[[#This Row],[seagrass.mn.ssp245.2050]]="","",(Table1[[#This Row],[seagrass.sd.ssp245.2050]]/Table1[[#This Row],[seagrass.mn.ssp245.2050]])^-1)</f>
        <v/>
      </c>
      <c r="AM725" s="6" t="str">
        <f>IF(Table1[[#This Row],[seagrass.weights.ssp245.2050]]="","",Table1[[#This Row],[seagrass.weights.ssp245.2050]]*Table1[[#This Row],[seagrass.mn.ssp245.2050]])</f>
        <v/>
      </c>
      <c r="AS725" s="5"/>
      <c r="AT725" s="8"/>
      <c r="AU725" s="8"/>
      <c r="AV725" s="7" t="e">
        <f t="shared" si="68"/>
        <v>#DIV/0!</v>
      </c>
      <c r="AX725" s="5"/>
      <c r="AY725" s="6"/>
      <c r="AZ725" s="6"/>
      <c r="BB725" s="5"/>
      <c r="BC725" s="8"/>
      <c r="BD725" s="8"/>
      <c r="BE725" s="5"/>
      <c r="BF725" s="5"/>
      <c r="BG725" s="6"/>
      <c r="BH725" s="6"/>
      <c r="BI725" s="7" t="e">
        <f t="shared" si="69"/>
        <v>#DIV/0!</v>
      </c>
      <c r="BK725" s="5"/>
      <c r="BL725" s="6"/>
      <c r="BM725" s="6"/>
      <c r="BO725" s="5"/>
      <c r="BP725" s="6"/>
      <c r="BQ725" s="6"/>
      <c r="BR725" s="5"/>
      <c r="BS725" s="5"/>
      <c r="BT725" s="6"/>
      <c r="BU725" s="6"/>
      <c r="BV725" s="7" t="e">
        <f t="shared" si="70"/>
        <v>#DIV/0!</v>
      </c>
      <c r="BX725" s="5"/>
      <c r="BY725" s="8"/>
      <c r="BZ725" s="8"/>
      <c r="CA725" s="5"/>
      <c r="CB725" s="5"/>
      <c r="CC725" s="8"/>
      <c r="CD725" s="8"/>
      <c r="CE725" s="5"/>
      <c r="CF725" s="5"/>
      <c r="CG725" s="12"/>
      <c r="CH725" s="17"/>
      <c r="CI725" s="9" t="e">
        <f t="shared" si="71"/>
        <v>#DIV/0!</v>
      </c>
      <c r="CJ725" s="5"/>
      <c r="CL725" s="5"/>
      <c r="CM725" s="5"/>
      <c r="CP725" s="5"/>
      <c r="CT725" s="5"/>
    </row>
    <row r="726" spans="1:98" x14ac:dyDescent="0.25">
      <c r="A726" s="5" t="s">
        <v>769</v>
      </c>
      <c r="B726" s="5">
        <v>49.83934</v>
      </c>
      <c r="C726" s="5">
        <v>-16.571102</v>
      </c>
      <c r="D726" s="5">
        <v>9390000</v>
      </c>
      <c r="E726" s="5">
        <v>1</v>
      </c>
      <c r="F726" s="5">
        <v>20940000</v>
      </c>
      <c r="G726" s="5">
        <v>1</v>
      </c>
      <c r="H726" s="5">
        <v>590000</v>
      </c>
      <c r="I726" s="5">
        <v>1</v>
      </c>
      <c r="J726" s="5">
        <v>0.46606952753184888</v>
      </c>
      <c r="K726" s="5">
        <v>0.10101002216879321</v>
      </c>
      <c r="L726" s="6">
        <f>IF(Table1[[#This Row],[seagrass.mn.ssp126.2050]]="","",(Table1[[#This Row],[seagrass.sd.ssp126.2050]]/Table1[[#This Row],[seagrass.mn.ssp126.2050]])^-1)</f>
        <v>4.6140919239976155</v>
      </c>
      <c r="M726" s="6">
        <f>IF(Table1[[#This Row],[seagrass.weights.ssp126.2050]]="","",Table1[[#This Row],[seagrass.weights.ssp126.2050]]*Table1[[#This Row],[seagrass.mn.ssp126.2050]])</f>
        <v>2.1504876430060884</v>
      </c>
      <c r="N726" s="5">
        <v>0.39695824281403508</v>
      </c>
      <c r="O726" s="5">
        <v>9.8548492027916004E-2</v>
      </c>
      <c r="P726" s="6">
        <f>IF(Table1[[#This Row],[corals.mn.ssp126.2050]]="","",(Table1[[#This Row],[corals.sd.ssp126.2050]]/Table1[[#This Row],[corals.mn.ssp126.2050]])^-1)</f>
        <v>4.0280498934634945</v>
      </c>
      <c r="Q726" s="6">
        <f>IF(Table1[[#This Row],[coral.weights.ssp126.2050]]="","",Table1[[#This Row],[coral.weights.ssp126.2050]]*Table1[[#This Row],[corals.mn.ssp126.2050]])</f>
        <v>1.59896760767653</v>
      </c>
      <c r="R726" s="5">
        <v>0.44704771341020849</v>
      </c>
      <c r="S726" s="5">
        <v>0.1105362605445742</v>
      </c>
      <c r="T726" s="6">
        <f>IF(Table1[[#This Row],[mangrove.mn.ssp126.2050]]="","",(Table1[[#This Row],[mangrove.sd.ssp126.2050]]/Table1[[#This Row],[mangrove.mn.ssp126.2050]])^-1)</f>
        <v>4.0443535108547906</v>
      </c>
      <c r="U726" s="6">
        <f>IF(Table1[[#This Row],[mangrove.weights.ssp126.2050]]="","",Table1[[#This Row],[mangrove.weights.ssp126.2050]]*Table1[[#This Row],[mangrove.mn.ssp126.2050]])</f>
        <v>1.808018989250183</v>
      </c>
      <c r="V726" s="7">
        <f t="shared" si="66"/>
        <v>0.43806221467079848</v>
      </c>
      <c r="W726" s="5">
        <v>0.37472297626853768</v>
      </c>
      <c r="X726" s="5">
        <v>0.2187172132682042</v>
      </c>
      <c r="Y726" s="6">
        <f>IF(Table1[[#This Row],[seagrass.mn.ssp126.2100]]="", "", (Table1[[#This Row],[seagrass.sd.ssp126.2100]]/Table1[[#This Row],[seagrass.mn.ssp126.2100]])^-1)</f>
        <v>1.713276109681545</v>
      </c>
      <c r="Z726" s="6">
        <f>IF(Table1[[#This Row],[seagrass.weights.ssp126.2100]]="","", Table1[[#This Row],[seagrass.weights.ssp126.2100]]*Table1[[#This Row],[seagrass.mn.ssp126.2100]])</f>
        <v>0.64200392298965014</v>
      </c>
      <c r="AA726" s="5">
        <v>0.34534860837479819</v>
      </c>
      <c r="AB726" s="5">
        <v>0.16431314299692271</v>
      </c>
      <c r="AC726" s="6">
        <f>IF(Table1[[#This Row],[corals.mn.ssp126.2100]]="","",(Table1[[#This Row],[corals.sd.ssp126.2100]]/Table1[[#This Row],[corals.mn.ssp126.2100]])^-1)</f>
        <v>2.1017710578469426</v>
      </c>
      <c r="AD726" s="6">
        <f>IF( Table1[[#This Row],[Coral.weights.ssp126.2100]]="","", Table1[[#This Row],[Coral.weights.ssp126.2100]]*Table1[[#This Row],[corals.mn.ssp126.2100]])</f>
        <v>0.72584370994986913</v>
      </c>
      <c r="AE726" s="5">
        <v>0.44633263819677749</v>
      </c>
      <c r="AF726" s="5">
        <v>0.11362377987630121</v>
      </c>
      <c r="AG726" s="8">
        <f>IF(Table1[[#This Row],[mangrove.mn.ssp126.2100]]="","",(Table1[[#This Row],[mangrove.sd.ssp126.2100]]/Table1[[#This Row],[mangrove.mn.ssp126.2100]])^-1)</f>
        <v>3.9281622093780579</v>
      </c>
      <c r="AH726" s="6">
        <f>IF(Table1[[#This Row],[mangrove.weights.ssp126.2100]]="","",Table1[[#This Row],[mangrove.weights.ssp126.2100]]*Table1[[#This Row],[mangrove.mn.ssp126.2100]])</f>
        <v>1.7532670021765908</v>
      </c>
      <c r="AI726" s="7">
        <f t="shared" si="67"/>
        <v>0.40307764948531105</v>
      </c>
      <c r="AJ726" s="5">
        <v>0.60713296793487315</v>
      </c>
      <c r="AK726" s="5">
        <v>1.567638438832512E-2</v>
      </c>
      <c r="AL726" s="6">
        <f>IF(Table1[[#This Row],[seagrass.mn.ssp245.2050]]="","",(Table1[[#This Row],[seagrass.sd.ssp245.2050]]/Table1[[#This Row],[seagrass.mn.ssp245.2050]])^-1)</f>
        <v>38.729145247741641</v>
      </c>
      <c r="AM726" s="6">
        <f>IF(Table1[[#This Row],[seagrass.weights.ssp245.2050]]="","",Table1[[#This Row],[seagrass.weights.ssp245.2050]]*Table1[[#This Row],[seagrass.mn.ssp245.2050]])</f>
        <v>23.513740899842169</v>
      </c>
      <c r="AN726" s="5">
        <v>0.61657426778468249</v>
      </c>
      <c r="AO726" s="5">
        <v>7.6368426749199338E-3</v>
      </c>
      <c r="AP726" s="6">
        <f>(Table1[[#This Row],[corals.sd.ssp245.2050]]/Table1[[#This Row],[corals.mn.ssp245.2050]])^-1</f>
        <v>80.736803680605718</v>
      </c>
      <c r="AQ726" s="6">
        <f>Table1[[#This Row],[coral.weights.ssp245.2050]]*Table1[[#This Row],[corals.mn.ssp245.2050]]</f>
        <v>49.780235612645129</v>
      </c>
      <c r="AR726" s="5">
        <v>0.48107447959201788</v>
      </c>
      <c r="AS726" s="5">
        <v>0.16949969755112179</v>
      </c>
      <c r="AT726" s="8">
        <f>(Table1[[#This Row],[mangrove.sd.ssp245.2050]]/Table1[[#This Row],[mangrove.mn.ssp245.2050]])^-1</f>
        <v>2.8382025840897085</v>
      </c>
      <c r="AU726" s="8">
        <f>Table1[[#This Row],[mangrove.mn.ssp245.2050]]*Table1[[#This Row],[mangrove.weights.ssp245.2050]]</f>
        <v>1.3653868311176769</v>
      </c>
      <c r="AV726" s="7">
        <f t="shared" si="68"/>
        <v>0.61044013976919576</v>
      </c>
      <c r="AW726" s="5">
        <v>0.60713296793487315</v>
      </c>
      <c r="AX726" s="5">
        <v>1.567638438832512E-2</v>
      </c>
      <c r="AY726" s="6">
        <f>(Table1[[#This Row],[seagrass.sd.ssp245.2100]]/Table1[[#This Row],[seagrass.mn.ssp245.2100]])^-1</f>
        <v>38.729145247741641</v>
      </c>
      <c r="AZ726" s="6">
        <f>Table1[[#This Row],[seagrass.weights.ssp245.2100]]*Table1[[#This Row],[seagrass.mn.ssp245.2100]]</f>
        <v>23.513740899842169</v>
      </c>
      <c r="BA726" s="5">
        <v>0.61657426778468249</v>
      </c>
      <c r="BB726" s="5">
        <v>7.6368426749199338E-3</v>
      </c>
      <c r="BC726" s="8">
        <f>(Table1[[#This Row],[corals.sd.ssp245.2100]]/Table1[[#This Row],[corals.mn.ssp245.2100]])^-1</f>
        <v>80.736803680605718</v>
      </c>
      <c r="BD726" s="8">
        <f>Table1[[#This Row],[corals.weights.ssp245.2100]]*Table1[[#This Row],[corals.mn.ssp245.2100]]</f>
        <v>49.780235612645129</v>
      </c>
      <c r="BE726" s="5">
        <v>0.44304225125273722</v>
      </c>
      <c r="BF726" s="5">
        <v>0.12942392383636511</v>
      </c>
      <c r="BG726" s="6">
        <f>(Table1[[#This Row],[mangrove.sd.ssp245.2100]]/Table1[[#This Row],[mangrove.mn.ssp245.2100]])^-1</f>
        <v>3.423186673067415</v>
      </c>
      <c r="BH726" s="6">
        <f>Table1[[#This Row],[mangrove.weights.ssp245.2100]]*Table1[[#This Row],[mangrove.mn.ssp245.2100]]</f>
        <v>1.5166163300941553</v>
      </c>
      <c r="BI726" s="7">
        <f t="shared" si="69"/>
        <v>0.60876490404510741</v>
      </c>
      <c r="BJ726" s="5">
        <v>0.61506415784688395</v>
      </c>
      <c r="BK726" s="5">
        <v>1.149891555684731E-2</v>
      </c>
      <c r="BL726" s="6">
        <f>(Table1[[#This Row],[seagrass.sd.ssp370.2050]]/Table1[[#This Row],[seagrass.mn.ssp370.2050]])^-1</f>
        <v>53.488883782664963</v>
      </c>
      <c r="BM726" s="6">
        <f>Table1[[#This Row],[seagrass.mn.ssp370.2050]]*Table1[[#This Row],[seagrass.weights.ssp370.2050]]</f>
        <v>32.899095257954677</v>
      </c>
      <c r="BN726" s="5">
        <v>0.62516003286635757</v>
      </c>
      <c r="BO726" s="5">
        <v>4.5052627469343064E-3</v>
      </c>
      <c r="BP726" s="6">
        <f>(Table1[[#This Row],[corals.sd.ssp370.2050]]/Table1[[#This Row],[corals.mn.ssp370.2050]])^-1</f>
        <v>138.76216948540014</v>
      </c>
      <c r="BQ726" s="6">
        <f>Table1[[#This Row],[corals.weights.ssp370.2050]]*Table1[[#This Row],[corals.mn.ssp370.2050]]</f>
        <v>86.748562436099832</v>
      </c>
      <c r="BR726" s="5">
        <v>0.459879033115284</v>
      </c>
      <c r="BS726" s="5">
        <v>0.1171357688950003</v>
      </c>
      <c r="BT726" s="6">
        <f>(Table1[[#This Row],[mangrove.sd.ssp370.2050]]/Table1[[#This Row],[mangrove.mn.ssp370.2050]])^-1</f>
        <v>3.9260341862571151</v>
      </c>
      <c r="BU726" s="6">
        <f>Table1[[#This Row],[mangrove.weights.ssp370.2050]]*Table1[[#This Row],[mangrove.mn.ssp370.2050]]</f>
        <v>1.8055008055534729</v>
      </c>
      <c r="BV726" s="7">
        <f t="shared" si="70"/>
        <v>0.61909961084465115</v>
      </c>
      <c r="BW726" s="5">
        <v>0.61506415784688395</v>
      </c>
      <c r="BX726" s="5">
        <v>1.149891555684731E-2</v>
      </c>
      <c r="BY726" s="8">
        <f>(Table1[[#This Row],[seagrass.sd.ssp370.2100]]/Table1[[#This Row],[seagrass.mn.ssp370.2100]])^-1</f>
        <v>53.488883782664963</v>
      </c>
      <c r="BZ726" s="8">
        <f>Table1[[#This Row],[seagrass.imp.ssp370.2100]]*Table1[[#This Row],[seagrass.mn.ssp370.2100]]</f>
        <v>32.899095257954677</v>
      </c>
      <c r="CA726" s="5">
        <v>0.62516003286635757</v>
      </c>
      <c r="CB726" s="5">
        <v>4.5052627469343064E-3</v>
      </c>
      <c r="CC726" s="8">
        <f>(Table1[[#This Row],[corals.sd.ssp370.2100]]/Table1[[#This Row],[corals.mn.ssp370.2100]])^-1</f>
        <v>138.76216948540014</v>
      </c>
      <c r="CD726" s="8">
        <f>Table1[[#This Row],[corals.weights.ssp370.2100]]*Table1[[#This Row],[corals.mn.ssp370.2100]]</f>
        <v>86.748562436099832</v>
      </c>
      <c r="CE726" s="5">
        <v>0.45360354097398531</v>
      </c>
      <c r="CF726" s="5">
        <v>0.1083582378929622</v>
      </c>
      <c r="CG726" s="12">
        <f>(Table1[[#This Row],[mangrove.sd.ssp370.2100]]/Table1[[#This Row],[mangrove.mn.ssp370.2100]])^-1</f>
        <v>4.1861472629525531</v>
      </c>
      <c r="CH726" s="17">
        <f>Table1[[#This Row],[mangrove.weights.ssp370.2100]]*Table1[[#This Row],[mangrove.mn.ssp370.2100]]</f>
        <v>1.8988512215138349</v>
      </c>
      <c r="CI726" s="9">
        <f t="shared" si="71"/>
        <v>0.61875504531218373</v>
      </c>
      <c r="CJ726" s="5"/>
      <c r="CL726" s="5"/>
      <c r="CM726" s="5"/>
      <c r="CP726" s="5"/>
      <c r="CT726" s="5"/>
    </row>
    <row r="727" spans="1:98" x14ac:dyDescent="0.25">
      <c r="A727" s="5" t="s">
        <v>770</v>
      </c>
      <c r="B727" s="5">
        <v>50.08934</v>
      </c>
      <c r="C727" s="5">
        <v>-16.571102</v>
      </c>
      <c r="E727" s="5">
        <v>0</v>
      </c>
      <c r="G727" s="5">
        <v>0</v>
      </c>
      <c r="I727" s="5">
        <v>0</v>
      </c>
      <c r="L727" s="6" t="str">
        <f>IF(Table1[[#This Row],[seagrass.mn.ssp126.2050]]="","",(Table1[[#This Row],[seagrass.sd.ssp126.2050]]/Table1[[#This Row],[seagrass.mn.ssp126.2050]])^-1)</f>
        <v/>
      </c>
      <c r="M727" s="6" t="str">
        <f>IF(Table1[[#This Row],[seagrass.weights.ssp126.2050]]="","",Table1[[#This Row],[seagrass.weights.ssp126.2050]]*Table1[[#This Row],[seagrass.mn.ssp126.2050]])</f>
        <v/>
      </c>
      <c r="P727" s="6" t="str">
        <f>IF(Table1[[#This Row],[corals.mn.ssp126.2050]]="","",(Table1[[#This Row],[corals.sd.ssp126.2050]]/Table1[[#This Row],[corals.mn.ssp126.2050]])^-1)</f>
        <v/>
      </c>
      <c r="Q727" s="6" t="str">
        <f>IF(Table1[[#This Row],[coral.weights.ssp126.2050]]="","",Table1[[#This Row],[coral.weights.ssp126.2050]]*Table1[[#This Row],[corals.mn.ssp126.2050]])</f>
        <v/>
      </c>
      <c r="T727" s="6" t="str">
        <f>IF(Table1[[#This Row],[mangrove.mn.ssp126.2050]]="","",(Table1[[#This Row],[mangrove.sd.ssp126.2050]]/Table1[[#This Row],[mangrove.mn.ssp126.2050]])^-1)</f>
        <v/>
      </c>
      <c r="U727" s="6" t="str">
        <f>IF(Table1[[#This Row],[mangrove.weights.ssp126.2050]]="","",Table1[[#This Row],[mangrove.weights.ssp126.2050]]*Table1[[#This Row],[mangrove.mn.ssp126.2050]])</f>
        <v/>
      </c>
      <c r="V727" s="7" t="e">
        <f t="shared" si="66"/>
        <v>#DIV/0!</v>
      </c>
      <c r="Y727" s="6" t="str">
        <f>IF(Table1[[#This Row],[seagrass.mn.ssp126.2100]]="", "", (Table1[[#This Row],[seagrass.sd.ssp126.2100]]/Table1[[#This Row],[seagrass.mn.ssp126.2100]])^-1)</f>
        <v/>
      </c>
      <c r="Z727" s="6" t="str">
        <f>IF(Table1[[#This Row],[seagrass.weights.ssp126.2100]]="","", Table1[[#This Row],[seagrass.weights.ssp126.2100]]*Table1[[#This Row],[seagrass.mn.ssp126.2100]])</f>
        <v/>
      </c>
      <c r="AC727" s="6" t="str">
        <f>IF(Table1[[#This Row],[corals.mn.ssp126.2100]]="","",(Table1[[#This Row],[corals.sd.ssp126.2100]]/Table1[[#This Row],[corals.mn.ssp126.2100]])^-1)</f>
        <v/>
      </c>
      <c r="AD727" s="6" t="str">
        <f>IF( Table1[[#This Row],[Coral.weights.ssp126.2100]]="","", Table1[[#This Row],[Coral.weights.ssp126.2100]]*Table1[[#This Row],[corals.mn.ssp126.2100]])</f>
        <v/>
      </c>
      <c r="AG727" s="8" t="str">
        <f>IF(Table1[[#This Row],[mangrove.mn.ssp126.2100]]="","",(Table1[[#This Row],[mangrove.sd.ssp126.2100]]/Table1[[#This Row],[mangrove.mn.ssp126.2100]])^-1)</f>
        <v/>
      </c>
      <c r="AH727" s="6" t="str">
        <f>IF(Table1[[#This Row],[mangrove.weights.ssp126.2100]]="","",Table1[[#This Row],[mangrove.weights.ssp126.2100]]*Table1[[#This Row],[mangrove.mn.ssp126.2100]])</f>
        <v/>
      </c>
      <c r="AI727" s="7" t="e">
        <f t="shared" si="67"/>
        <v>#DIV/0!</v>
      </c>
      <c r="AL727" s="6" t="str">
        <f>IF(Table1[[#This Row],[seagrass.mn.ssp245.2050]]="","",(Table1[[#This Row],[seagrass.sd.ssp245.2050]]/Table1[[#This Row],[seagrass.mn.ssp245.2050]])^-1)</f>
        <v/>
      </c>
      <c r="AM727" s="6" t="str">
        <f>IF(Table1[[#This Row],[seagrass.weights.ssp245.2050]]="","",Table1[[#This Row],[seagrass.weights.ssp245.2050]]*Table1[[#This Row],[seagrass.mn.ssp245.2050]])</f>
        <v/>
      </c>
      <c r="AS727" s="5"/>
      <c r="AT727" s="8"/>
      <c r="AU727" s="8"/>
      <c r="AV727" s="7" t="e">
        <f t="shared" si="68"/>
        <v>#DIV/0!</v>
      </c>
      <c r="AX727" s="5"/>
      <c r="AY727" s="6"/>
      <c r="AZ727" s="6"/>
      <c r="BB727" s="5"/>
      <c r="BC727" s="8"/>
      <c r="BD727" s="8"/>
      <c r="BE727" s="5"/>
      <c r="BF727" s="5"/>
      <c r="BG727" s="6"/>
      <c r="BH727" s="6"/>
      <c r="BI727" s="7" t="e">
        <f t="shared" si="69"/>
        <v>#DIV/0!</v>
      </c>
      <c r="BK727" s="5"/>
      <c r="BL727" s="6"/>
      <c r="BM727" s="6"/>
      <c r="BO727" s="5"/>
      <c r="BP727" s="6"/>
      <c r="BQ727" s="6"/>
      <c r="BR727" s="5"/>
      <c r="BS727" s="5"/>
      <c r="BT727" s="6"/>
      <c r="BU727" s="6"/>
      <c r="BV727" s="7" t="e">
        <f t="shared" si="70"/>
        <v>#DIV/0!</v>
      </c>
      <c r="BX727" s="5"/>
      <c r="BY727" s="8"/>
      <c r="BZ727" s="8"/>
      <c r="CA727" s="5"/>
      <c r="CB727" s="5"/>
      <c r="CC727" s="8"/>
      <c r="CD727" s="8"/>
      <c r="CE727" s="5"/>
      <c r="CF727" s="5"/>
      <c r="CG727" s="12"/>
      <c r="CH727" s="17"/>
      <c r="CI727" s="9" t="e">
        <f t="shared" si="71"/>
        <v>#DIV/0!</v>
      </c>
      <c r="CJ727" s="5"/>
      <c r="CL727" s="5"/>
      <c r="CM727" s="5"/>
      <c r="CP727" s="5"/>
      <c r="CT727" s="5"/>
    </row>
    <row r="728" spans="1:98" x14ac:dyDescent="0.25">
      <c r="A728" s="5" t="s">
        <v>771</v>
      </c>
      <c r="B728" s="5">
        <v>50.33934</v>
      </c>
      <c r="C728" s="5">
        <v>-16.571102</v>
      </c>
      <c r="E728" s="5">
        <v>0</v>
      </c>
      <c r="G728" s="5">
        <v>0</v>
      </c>
      <c r="I728" s="5">
        <v>0</v>
      </c>
      <c r="L728" s="6" t="str">
        <f>IF(Table1[[#This Row],[seagrass.mn.ssp126.2050]]="","",(Table1[[#This Row],[seagrass.sd.ssp126.2050]]/Table1[[#This Row],[seagrass.mn.ssp126.2050]])^-1)</f>
        <v/>
      </c>
      <c r="M728" s="6" t="str">
        <f>IF(Table1[[#This Row],[seagrass.weights.ssp126.2050]]="","",Table1[[#This Row],[seagrass.weights.ssp126.2050]]*Table1[[#This Row],[seagrass.mn.ssp126.2050]])</f>
        <v/>
      </c>
      <c r="P728" s="6" t="str">
        <f>IF(Table1[[#This Row],[corals.mn.ssp126.2050]]="","",(Table1[[#This Row],[corals.sd.ssp126.2050]]/Table1[[#This Row],[corals.mn.ssp126.2050]])^-1)</f>
        <v/>
      </c>
      <c r="Q728" s="6" t="str">
        <f>IF(Table1[[#This Row],[coral.weights.ssp126.2050]]="","",Table1[[#This Row],[coral.weights.ssp126.2050]]*Table1[[#This Row],[corals.mn.ssp126.2050]])</f>
        <v/>
      </c>
      <c r="T728" s="6" t="str">
        <f>IF(Table1[[#This Row],[mangrove.mn.ssp126.2050]]="","",(Table1[[#This Row],[mangrove.sd.ssp126.2050]]/Table1[[#This Row],[mangrove.mn.ssp126.2050]])^-1)</f>
        <v/>
      </c>
      <c r="U728" s="6" t="str">
        <f>IF(Table1[[#This Row],[mangrove.weights.ssp126.2050]]="","",Table1[[#This Row],[mangrove.weights.ssp126.2050]]*Table1[[#This Row],[mangrove.mn.ssp126.2050]])</f>
        <v/>
      </c>
      <c r="V728" s="7" t="e">
        <f t="shared" si="66"/>
        <v>#DIV/0!</v>
      </c>
      <c r="Y728" s="6" t="str">
        <f>IF(Table1[[#This Row],[seagrass.mn.ssp126.2100]]="", "", (Table1[[#This Row],[seagrass.sd.ssp126.2100]]/Table1[[#This Row],[seagrass.mn.ssp126.2100]])^-1)</f>
        <v/>
      </c>
      <c r="Z728" s="6" t="str">
        <f>IF(Table1[[#This Row],[seagrass.weights.ssp126.2100]]="","", Table1[[#This Row],[seagrass.weights.ssp126.2100]]*Table1[[#This Row],[seagrass.mn.ssp126.2100]])</f>
        <v/>
      </c>
      <c r="AC728" s="6" t="str">
        <f>IF(Table1[[#This Row],[corals.mn.ssp126.2100]]="","",(Table1[[#This Row],[corals.sd.ssp126.2100]]/Table1[[#This Row],[corals.mn.ssp126.2100]])^-1)</f>
        <v/>
      </c>
      <c r="AD728" s="6" t="str">
        <f>IF( Table1[[#This Row],[Coral.weights.ssp126.2100]]="","", Table1[[#This Row],[Coral.weights.ssp126.2100]]*Table1[[#This Row],[corals.mn.ssp126.2100]])</f>
        <v/>
      </c>
      <c r="AG728" s="8" t="str">
        <f>IF(Table1[[#This Row],[mangrove.mn.ssp126.2100]]="","",(Table1[[#This Row],[mangrove.sd.ssp126.2100]]/Table1[[#This Row],[mangrove.mn.ssp126.2100]])^-1)</f>
        <v/>
      </c>
      <c r="AH728" s="6" t="str">
        <f>IF(Table1[[#This Row],[mangrove.weights.ssp126.2100]]="","",Table1[[#This Row],[mangrove.weights.ssp126.2100]]*Table1[[#This Row],[mangrove.mn.ssp126.2100]])</f>
        <v/>
      </c>
      <c r="AI728" s="7" t="e">
        <f t="shared" si="67"/>
        <v>#DIV/0!</v>
      </c>
      <c r="AL728" s="6" t="str">
        <f>IF(Table1[[#This Row],[seagrass.mn.ssp245.2050]]="","",(Table1[[#This Row],[seagrass.sd.ssp245.2050]]/Table1[[#This Row],[seagrass.mn.ssp245.2050]])^-1)</f>
        <v/>
      </c>
      <c r="AM728" s="6" t="str">
        <f>IF(Table1[[#This Row],[seagrass.weights.ssp245.2050]]="","",Table1[[#This Row],[seagrass.weights.ssp245.2050]]*Table1[[#This Row],[seagrass.mn.ssp245.2050]])</f>
        <v/>
      </c>
      <c r="AS728" s="5"/>
      <c r="AT728" s="8"/>
      <c r="AU728" s="8"/>
      <c r="AV728" s="7" t="e">
        <f t="shared" si="68"/>
        <v>#DIV/0!</v>
      </c>
      <c r="AX728" s="5"/>
      <c r="AY728" s="6"/>
      <c r="AZ728" s="6"/>
      <c r="BB728" s="5"/>
      <c r="BC728" s="8"/>
      <c r="BD728" s="8"/>
      <c r="BE728" s="5"/>
      <c r="BF728" s="5"/>
      <c r="BG728" s="6"/>
      <c r="BH728" s="6"/>
      <c r="BI728" s="7" t="e">
        <f t="shared" si="69"/>
        <v>#DIV/0!</v>
      </c>
      <c r="BK728" s="5"/>
      <c r="BL728" s="6"/>
      <c r="BM728" s="6"/>
      <c r="BO728" s="5"/>
      <c r="BP728" s="6"/>
      <c r="BQ728" s="6"/>
      <c r="BR728" s="5"/>
      <c r="BS728" s="5"/>
      <c r="BT728" s="6"/>
      <c r="BU728" s="6"/>
      <c r="BV728" s="7" t="e">
        <f t="shared" si="70"/>
        <v>#DIV/0!</v>
      </c>
      <c r="BX728" s="5"/>
      <c r="BY728" s="8"/>
      <c r="BZ728" s="8"/>
      <c r="CA728" s="5"/>
      <c r="CB728" s="5"/>
      <c r="CC728" s="8"/>
      <c r="CD728" s="8"/>
      <c r="CE728" s="5"/>
      <c r="CF728" s="5"/>
      <c r="CG728" s="12"/>
      <c r="CH728" s="17"/>
      <c r="CI728" s="9" t="e">
        <f t="shared" si="71"/>
        <v>#DIV/0!</v>
      </c>
      <c r="CJ728" s="5"/>
      <c r="CL728" s="5"/>
      <c r="CM728" s="5"/>
      <c r="CP728" s="5"/>
      <c r="CT728" s="5"/>
    </row>
    <row r="729" spans="1:98" x14ac:dyDescent="0.25">
      <c r="A729" s="5" t="s">
        <v>772</v>
      </c>
      <c r="B729" s="5">
        <v>39.08934</v>
      </c>
      <c r="C729" s="5">
        <v>-16.571102</v>
      </c>
      <c r="E729" s="5">
        <v>0</v>
      </c>
      <c r="G729" s="5">
        <v>0</v>
      </c>
      <c r="H729" s="5">
        <v>290000</v>
      </c>
      <c r="I729" s="5">
        <v>1</v>
      </c>
      <c r="L729" s="6" t="str">
        <f>IF(Table1[[#This Row],[seagrass.mn.ssp126.2050]]="","",(Table1[[#This Row],[seagrass.sd.ssp126.2050]]/Table1[[#This Row],[seagrass.mn.ssp126.2050]])^-1)</f>
        <v/>
      </c>
      <c r="M729" s="6" t="str">
        <f>IF(Table1[[#This Row],[seagrass.weights.ssp126.2050]]="","",Table1[[#This Row],[seagrass.weights.ssp126.2050]]*Table1[[#This Row],[seagrass.mn.ssp126.2050]])</f>
        <v/>
      </c>
      <c r="P729" s="6" t="str">
        <f>IF(Table1[[#This Row],[corals.mn.ssp126.2050]]="","",(Table1[[#This Row],[corals.sd.ssp126.2050]]/Table1[[#This Row],[corals.mn.ssp126.2050]])^-1)</f>
        <v/>
      </c>
      <c r="Q729" s="6" t="str">
        <f>IF(Table1[[#This Row],[coral.weights.ssp126.2050]]="","",Table1[[#This Row],[coral.weights.ssp126.2050]]*Table1[[#This Row],[corals.mn.ssp126.2050]])</f>
        <v/>
      </c>
      <c r="R729" s="5">
        <v>0.42919748362420762</v>
      </c>
      <c r="S729" s="5">
        <v>7.6269165656415949E-2</v>
      </c>
      <c r="T729" s="6">
        <f>IF(Table1[[#This Row],[mangrove.mn.ssp126.2050]]="","",(Table1[[#This Row],[mangrove.sd.ssp126.2050]]/Table1[[#This Row],[mangrove.mn.ssp126.2050]])^-1)</f>
        <v>5.627404992965233</v>
      </c>
      <c r="U729" s="6">
        <f>IF(Table1[[#This Row],[mangrove.weights.ssp126.2050]]="","",Table1[[#This Row],[mangrove.weights.ssp126.2050]]*Table1[[#This Row],[mangrove.mn.ssp126.2050]])</f>
        <v>2.4152680623149796</v>
      </c>
      <c r="V729" s="7">
        <f t="shared" si="66"/>
        <v>0.42919748362420757</v>
      </c>
      <c r="Y729" s="6" t="str">
        <f>IF(Table1[[#This Row],[seagrass.mn.ssp126.2100]]="", "", (Table1[[#This Row],[seagrass.sd.ssp126.2100]]/Table1[[#This Row],[seagrass.mn.ssp126.2100]])^-1)</f>
        <v/>
      </c>
      <c r="Z729" s="6" t="str">
        <f>IF(Table1[[#This Row],[seagrass.weights.ssp126.2100]]="","", Table1[[#This Row],[seagrass.weights.ssp126.2100]]*Table1[[#This Row],[seagrass.mn.ssp126.2100]])</f>
        <v/>
      </c>
      <c r="AC729" s="6" t="str">
        <f>IF(Table1[[#This Row],[corals.mn.ssp126.2100]]="","",(Table1[[#This Row],[corals.sd.ssp126.2100]]/Table1[[#This Row],[corals.mn.ssp126.2100]])^-1)</f>
        <v/>
      </c>
      <c r="AD729" s="6" t="str">
        <f>IF( Table1[[#This Row],[Coral.weights.ssp126.2100]]="","", Table1[[#This Row],[Coral.weights.ssp126.2100]]*Table1[[#This Row],[corals.mn.ssp126.2100]])</f>
        <v/>
      </c>
      <c r="AE729" s="5">
        <v>0.42780839471482718</v>
      </c>
      <c r="AF729" s="5">
        <v>7.7637661493297441E-2</v>
      </c>
      <c r="AG729" s="8">
        <f>IF(Table1[[#This Row],[mangrove.mn.ssp126.2100]]="","",(Table1[[#This Row],[mangrove.sd.ssp126.2100]]/Table1[[#This Row],[mangrove.mn.ssp126.2100]])^-1)</f>
        <v>5.5103204615682611</v>
      </c>
      <c r="AH729" s="6">
        <f>IF(Table1[[#This Row],[mangrove.weights.ssp126.2100]]="","",Table1[[#This Row],[mangrove.weights.ssp126.2100]]*Table1[[#This Row],[mangrove.mn.ssp126.2100]])</f>
        <v>2.3573613510277833</v>
      </c>
      <c r="AI729" s="7">
        <f t="shared" si="67"/>
        <v>0.42780839471482718</v>
      </c>
      <c r="AL729" s="6" t="str">
        <f>IF(Table1[[#This Row],[seagrass.mn.ssp245.2050]]="","",(Table1[[#This Row],[seagrass.sd.ssp245.2050]]/Table1[[#This Row],[seagrass.mn.ssp245.2050]])^-1)</f>
        <v/>
      </c>
      <c r="AM729" s="6" t="str">
        <f>IF(Table1[[#This Row],[seagrass.weights.ssp245.2050]]="","",Table1[[#This Row],[seagrass.weights.ssp245.2050]]*Table1[[#This Row],[seagrass.mn.ssp245.2050]])</f>
        <v/>
      </c>
      <c r="AR729" s="5">
        <v>0.45530634369635808</v>
      </c>
      <c r="AS729" s="5">
        <v>0.1195841716557724</v>
      </c>
      <c r="AT729" s="8">
        <f>(Table1[[#This Row],[mangrove.sd.ssp245.2050]]/Table1[[#This Row],[mangrove.mn.ssp245.2050]])^-1</f>
        <v>3.8074131165700988</v>
      </c>
      <c r="AU729" s="8">
        <f>Table1[[#This Row],[mangrove.mn.ssp245.2050]]*Table1[[#This Row],[mangrove.weights.ssp245.2050]]</f>
        <v>1.7335393450470873</v>
      </c>
      <c r="AV729" s="7">
        <f t="shared" si="68"/>
        <v>0.45530634369635808</v>
      </c>
      <c r="AX729" s="5"/>
      <c r="AY729" s="6"/>
      <c r="AZ729" s="6"/>
      <c r="BB729" s="5"/>
      <c r="BC729" s="8"/>
      <c r="BD729" s="8"/>
      <c r="BE729" s="5">
        <v>0.44376366174328108</v>
      </c>
      <c r="BF729" s="5">
        <v>0.1330637824597827</v>
      </c>
      <c r="BG729" s="6">
        <f>(Table1[[#This Row],[mangrove.sd.ssp245.2100]]/Table1[[#This Row],[mangrove.mn.ssp245.2100]])^-1</f>
        <v>3.334969542725907</v>
      </c>
      <c r="BH729" s="6">
        <f>Table1[[#This Row],[mangrove.weights.ssp245.2100]]*Table1[[#This Row],[mangrove.mn.ssp245.2100]]</f>
        <v>1.4799382960823642</v>
      </c>
      <c r="BI729" s="7">
        <f t="shared" si="69"/>
        <v>0.44376366174328108</v>
      </c>
      <c r="BK729" s="5"/>
      <c r="BL729" s="6"/>
      <c r="BM729" s="6"/>
      <c r="BO729" s="5"/>
      <c r="BP729" s="6"/>
      <c r="BQ729" s="6"/>
      <c r="BR729" s="5">
        <v>0.47937175020704798</v>
      </c>
      <c r="BS729" s="5">
        <v>0.13433175957597149</v>
      </c>
      <c r="BT729" s="6">
        <f>(Table1[[#This Row],[mangrove.sd.ssp370.2050]]/Table1[[#This Row],[mangrove.mn.ssp370.2050]])^-1</f>
        <v>3.5685660019657433</v>
      </c>
      <c r="BU729" s="6">
        <f>Table1[[#This Row],[mangrove.weights.ssp370.2050]]*Table1[[#This Row],[mangrove.mn.ssp370.2050]]</f>
        <v>1.7106697300916862</v>
      </c>
      <c r="BV729" s="7">
        <f t="shared" si="70"/>
        <v>0.47937175020704798</v>
      </c>
      <c r="BX729" s="5"/>
      <c r="BY729" s="8"/>
      <c r="BZ729" s="8"/>
      <c r="CA729" s="5"/>
      <c r="CB729" s="5"/>
      <c r="CC729" s="8"/>
      <c r="CD729" s="8"/>
      <c r="CE729" s="5">
        <v>0.46635608039594328</v>
      </c>
      <c r="CF729" s="5">
        <v>0.1162678764564411</v>
      </c>
      <c r="CG729" s="12">
        <f>(Table1[[#This Row],[mangrove.sd.ssp370.2100]]/Table1[[#This Row],[mangrove.mn.ssp370.2100]])^-1</f>
        <v>4.0110484048503299</v>
      </c>
      <c r="CH729" s="17">
        <f>Table1[[#This Row],[mangrove.weights.ssp370.2100]]*Table1[[#This Row],[mangrove.mn.ssp370.2100]]</f>
        <v>1.8705768123644004</v>
      </c>
      <c r="CI729" s="9">
        <f t="shared" si="71"/>
        <v>0.46635608039594328</v>
      </c>
      <c r="CJ729" s="5"/>
      <c r="CL729" s="5"/>
      <c r="CM729" s="5"/>
      <c r="CP729" s="5"/>
      <c r="CT729" s="5"/>
    </row>
    <row r="730" spans="1:98" x14ac:dyDescent="0.25">
      <c r="A730" s="5" t="s">
        <v>773</v>
      </c>
      <c r="B730" s="5">
        <v>39.33934</v>
      </c>
      <c r="C730" s="5">
        <v>-16.571102</v>
      </c>
      <c r="E730" s="5">
        <v>0</v>
      </c>
      <c r="G730" s="5">
        <v>0</v>
      </c>
      <c r="H730" s="5">
        <v>11050000</v>
      </c>
      <c r="I730" s="5">
        <v>1</v>
      </c>
      <c r="L730" s="6" t="str">
        <f>IF(Table1[[#This Row],[seagrass.mn.ssp126.2050]]="","",(Table1[[#This Row],[seagrass.sd.ssp126.2050]]/Table1[[#This Row],[seagrass.mn.ssp126.2050]])^-1)</f>
        <v/>
      </c>
      <c r="M730" s="6" t="str">
        <f>IF(Table1[[#This Row],[seagrass.weights.ssp126.2050]]="","",Table1[[#This Row],[seagrass.weights.ssp126.2050]]*Table1[[#This Row],[seagrass.mn.ssp126.2050]])</f>
        <v/>
      </c>
      <c r="P730" s="6" t="str">
        <f>IF(Table1[[#This Row],[corals.mn.ssp126.2050]]="","",(Table1[[#This Row],[corals.sd.ssp126.2050]]/Table1[[#This Row],[corals.mn.ssp126.2050]])^-1)</f>
        <v/>
      </c>
      <c r="Q730" s="6" t="str">
        <f>IF(Table1[[#This Row],[coral.weights.ssp126.2050]]="","",Table1[[#This Row],[coral.weights.ssp126.2050]]*Table1[[#This Row],[corals.mn.ssp126.2050]])</f>
        <v/>
      </c>
      <c r="R730" s="5">
        <v>0.44219970920168239</v>
      </c>
      <c r="S730" s="5">
        <v>0.1149684979812674</v>
      </c>
      <c r="T730" s="6">
        <f>IF(Table1[[#This Row],[mangrove.mn.ssp126.2050]]="","",(Table1[[#This Row],[mangrove.sd.ssp126.2050]]/Table1[[#This Row],[mangrove.mn.ssp126.2050]])^-1)</f>
        <v>3.8462684732450185</v>
      </c>
      <c r="U730" s="6">
        <f>IF(Table1[[#This Row],[mangrove.weights.ssp126.2050]]="","",Table1[[#This Row],[mangrove.weights.ssp126.2050]]*Table1[[#This Row],[mangrove.mn.ssp126.2050]])</f>
        <v>1.700818800380546</v>
      </c>
      <c r="V730" s="7">
        <f t="shared" si="66"/>
        <v>0.44219970920168239</v>
      </c>
      <c r="Y730" s="6" t="str">
        <f>IF(Table1[[#This Row],[seagrass.mn.ssp126.2100]]="", "", (Table1[[#This Row],[seagrass.sd.ssp126.2100]]/Table1[[#This Row],[seagrass.mn.ssp126.2100]])^-1)</f>
        <v/>
      </c>
      <c r="Z730" s="6" t="str">
        <f>IF(Table1[[#This Row],[seagrass.weights.ssp126.2100]]="","", Table1[[#This Row],[seagrass.weights.ssp126.2100]]*Table1[[#This Row],[seagrass.mn.ssp126.2100]])</f>
        <v/>
      </c>
      <c r="AC730" s="6" t="str">
        <f>IF(Table1[[#This Row],[corals.mn.ssp126.2100]]="","",(Table1[[#This Row],[corals.sd.ssp126.2100]]/Table1[[#This Row],[corals.mn.ssp126.2100]])^-1)</f>
        <v/>
      </c>
      <c r="AD730" s="6" t="str">
        <f>IF( Table1[[#This Row],[Coral.weights.ssp126.2100]]="","", Table1[[#This Row],[Coral.weights.ssp126.2100]]*Table1[[#This Row],[corals.mn.ssp126.2100]])</f>
        <v/>
      </c>
      <c r="AE730" s="5">
        <v>0.44846444544307762</v>
      </c>
      <c r="AF730" s="5">
        <v>0.11035505788192369</v>
      </c>
      <c r="AG730" s="8">
        <f>IF(Table1[[#This Row],[mangrove.mn.ssp126.2100]]="","",(Table1[[#This Row],[mangrove.sd.ssp126.2100]]/Table1[[#This Row],[mangrove.mn.ssp126.2100]])^-1)</f>
        <v>4.0638322705871799</v>
      </c>
      <c r="AH730" s="6">
        <f>IF(Table1[[#This Row],[mangrove.weights.ssp126.2100]]="","",Table1[[#This Row],[mangrove.weights.ssp126.2100]]*Table1[[#This Row],[mangrove.mn.ssp126.2100]])</f>
        <v>1.8224842856025625</v>
      </c>
      <c r="AI730" s="7">
        <f t="shared" si="67"/>
        <v>0.44846444544307762</v>
      </c>
      <c r="AL730" s="6" t="str">
        <f>IF(Table1[[#This Row],[seagrass.mn.ssp245.2050]]="","",(Table1[[#This Row],[seagrass.sd.ssp245.2050]]/Table1[[#This Row],[seagrass.mn.ssp245.2050]])^-1)</f>
        <v/>
      </c>
      <c r="AM730" s="6" t="str">
        <f>IF(Table1[[#This Row],[seagrass.weights.ssp245.2050]]="","",Table1[[#This Row],[seagrass.weights.ssp245.2050]]*Table1[[#This Row],[seagrass.mn.ssp245.2050]])</f>
        <v/>
      </c>
      <c r="AR730" s="5">
        <v>0.46674155998309702</v>
      </c>
      <c r="AS730" s="5">
        <v>9.1702172572684815E-2</v>
      </c>
      <c r="AT730" s="8">
        <f>(Table1[[#This Row],[mangrove.sd.ssp245.2050]]/Table1[[#This Row],[mangrove.mn.ssp245.2050]])^-1</f>
        <v>5.0897546578097606</v>
      </c>
      <c r="AU730" s="8">
        <f>Table1[[#This Row],[mangrove.mn.ssp245.2050]]*Table1[[#This Row],[mangrove.weights.ssp245.2050]]</f>
        <v>2.3756000289173618</v>
      </c>
      <c r="AV730" s="7">
        <f t="shared" si="68"/>
        <v>0.46674155998309702</v>
      </c>
      <c r="AX730" s="5"/>
      <c r="AY730" s="6"/>
      <c r="AZ730" s="6"/>
      <c r="BB730" s="5"/>
      <c r="BC730" s="8"/>
      <c r="BD730" s="8"/>
      <c r="BE730" s="5">
        <v>0.4601520700582139</v>
      </c>
      <c r="BF730" s="5">
        <v>9.6357673252476364E-2</v>
      </c>
      <c r="BG730" s="6">
        <f>(Table1[[#This Row],[mangrove.sd.ssp245.2100]]/Table1[[#This Row],[mangrove.mn.ssp245.2100]])^-1</f>
        <v>4.7754585029520538</v>
      </c>
      <c r="BH730" s="6">
        <f>Table1[[#This Row],[mangrove.weights.ssp245.2100]]*Table1[[#This Row],[mangrove.mn.ssp245.2100]]</f>
        <v>2.1974371156104868</v>
      </c>
      <c r="BI730" s="7">
        <f t="shared" si="69"/>
        <v>0.4601520700582139</v>
      </c>
      <c r="BK730" s="5"/>
      <c r="BL730" s="6"/>
      <c r="BM730" s="6"/>
      <c r="BO730" s="5"/>
      <c r="BP730" s="6"/>
      <c r="BQ730" s="6"/>
      <c r="BR730" s="5">
        <v>0.4713257972136724</v>
      </c>
      <c r="BS730" s="5">
        <v>9.3428552175151919E-2</v>
      </c>
      <c r="BT730" s="6">
        <f>(Table1[[#This Row],[mangrove.sd.ssp370.2050]]/Table1[[#This Row],[mangrove.mn.ssp370.2050]])^-1</f>
        <v>5.0447725694182957</v>
      </c>
      <c r="BU730" s="6">
        <f>Table1[[#This Row],[mangrove.weights.ssp370.2050]]*Table1[[#This Row],[mangrove.mn.ssp370.2050]]</f>
        <v>2.3777314530427449</v>
      </c>
      <c r="BV730" s="7">
        <f t="shared" si="70"/>
        <v>0.47132579721367246</v>
      </c>
      <c r="BX730" s="5"/>
      <c r="BY730" s="8"/>
      <c r="BZ730" s="8"/>
      <c r="CA730" s="5"/>
      <c r="CB730" s="5"/>
      <c r="CC730" s="8"/>
      <c r="CD730" s="8"/>
      <c r="CE730" s="5">
        <v>0.46491006629098552</v>
      </c>
      <c r="CF730" s="5">
        <v>0.1024436611700404</v>
      </c>
      <c r="CG730" s="12">
        <f>(Table1[[#This Row],[mangrove.sd.ssp370.2100]]/Table1[[#This Row],[mangrove.mn.ssp370.2100]])^-1</f>
        <v>4.5382023736862331</v>
      </c>
      <c r="CH730" s="17">
        <f>Table1[[#This Row],[mangrove.weights.ssp370.2100]]*Table1[[#This Row],[mangrove.mn.ssp370.2100]]</f>
        <v>2.1098559663923746</v>
      </c>
      <c r="CI730" s="9">
        <f t="shared" si="71"/>
        <v>0.46491006629098552</v>
      </c>
      <c r="CJ730" s="5"/>
      <c r="CL730" s="5"/>
      <c r="CM730" s="5"/>
      <c r="CP730" s="5"/>
      <c r="CT730" s="5"/>
    </row>
    <row r="731" spans="1:98" x14ac:dyDescent="0.25">
      <c r="A731" s="5" t="s">
        <v>774</v>
      </c>
      <c r="B731" s="5">
        <v>39.58934</v>
      </c>
      <c r="C731" s="5">
        <v>-16.571102</v>
      </c>
      <c r="D731" s="5">
        <v>7720000</v>
      </c>
      <c r="E731" s="5">
        <v>1</v>
      </c>
      <c r="F731" s="5">
        <v>250000</v>
      </c>
      <c r="G731" s="5">
        <v>1</v>
      </c>
      <c r="H731" s="5">
        <v>3090000</v>
      </c>
      <c r="I731" s="5">
        <v>1</v>
      </c>
      <c r="J731" s="5">
        <v>0.84324337468431776</v>
      </c>
      <c r="K731" s="28">
        <f>NonZeroMin!$C$2</f>
        <v>9.6277348665939669E-4</v>
      </c>
      <c r="L731" s="6">
        <f>IF(Table1[[#This Row],[seagrass.mn.ssp126.2050]]="","",(Table1[[#This Row],[seagrass.sd.ssp126.2050]]/Table1[[#This Row],[seagrass.mn.ssp126.2050]])^-1)</f>
        <v>875.8481474289232</v>
      </c>
      <c r="M731" s="6">
        <f>IF(Table1[[#This Row],[seagrass.weights.ssp126.2050]]="","",Table1[[#This Row],[seagrass.weights.ssp126.2050]]*Table1[[#This Row],[seagrass.mn.ssp126.2050]])</f>
        <v>738.55314754897302</v>
      </c>
      <c r="N731" s="5">
        <v>0.84531983351366002</v>
      </c>
      <c r="O731" s="5">
        <f>NonZeroMin!$C$3</f>
        <v>8.8608041434714289E-4</v>
      </c>
      <c r="P731" s="6">
        <f>IF(Table1[[#This Row],[corals.mn.ssp126.2050]]="","",(Table1[[#This Row],[corals.sd.ssp126.2050]]/Table1[[#This Row],[corals.mn.ssp126.2050]])^-1)</f>
        <v>953.99900486061983</v>
      </c>
      <c r="Q731" s="6">
        <f>IF(Table1[[#This Row],[coral.weights.ssp126.2050]]="","",Table1[[#This Row],[coral.weights.ssp126.2050]]*Table1[[#This Row],[corals.mn.ssp126.2050]])</f>
        <v>806.43427996097648</v>
      </c>
      <c r="R731" s="5">
        <v>0.48784575914790401</v>
      </c>
      <c r="S731" s="5">
        <v>0.12861619695276369</v>
      </c>
      <c r="T731" s="6">
        <f>IF(Table1[[#This Row],[mangrove.mn.ssp126.2050]]="","",(Table1[[#This Row],[mangrove.sd.ssp126.2050]]/Table1[[#This Row],[mangrove.mn.ssp126.2050]])^-1)</f>
        <v>3.7930351752436984</v>
      </c>
      <c r="U731" s="6">
        <f>IF(Table1[[#This Row],[mangrove.weights.ssp126.2050]]="","",Table1[[#This Row],[mangrove.weights.ssp126.2050]]*Table1[[#This Row],[mangrove.mn.ssp126.2050]])</f>
        <v>1.8504161245414652</v>
      </c>
      <c r="V731" s="7">
        <f t="shared" si="66"/>
        <v>0.84358853727631689</v>
      </c>
      <c r="W731" s="5">
        <v>0.84324337468431776</v>
      </c>
      <c r="X731" s="5">
        <f>NonZeroMin!$C$5</f>
        <v>9.4124857450742275E-4</v>
      </c>
      <c r="Y731" s="6">
        <f>IF(Table1[[#This Row],[seagrass.mn.ssp126.2100]]="", "", (Table1[[#This Row],[seagrass.sd.ssp126.2100]]/Table1[[#This Row],[seagrass.mn.ssp126.2100]])^-1)</f>
        <v>895.87745205946965</v>
      </c>
      <c r="Z731" s="6">
        <f>IF(Table1[[#This Row],[seagrass.weights.ssp126.2100]]="","", Table1[[#This Row],[seagrass.weights.ssp126.2100]]*Table1[[#This Row],[seagrass.mn.ssp126.2100]])</f>
        <v>755.44272597821532</v>
      </c>
      <c r="AA731" s="5">
        <v>0.84531983351366002</v>
      </c>
      <c r="AB731" s="5">
        <f>NonZeroMin!$C$6</f>
        <v>9.0900273914041208E-4</v>
      </c>
      <c r="AC731" s="6">
        <f>IF(Table1[[#This Row],[corals.mn.ssp126.2100]]="","",(Table1[[#This Row],[corals.sd.ssp126.2100]]/Table1[[#This Row],[corals.mn.ssp126.2100]])^-1)</f>
        <v>929.94200910002428</v>
      </c>
      <c r="AD731" s="6">
        <f>IF( Table1[[#This Row],[Coral.weights.ssp126.2100]]="","", Table1[[#This Row],[Coral.weights.ssp126.2100]]*Table1[[#This Row],[corals.mn.ssp126.2100]])</f>
        <v>786.09842430979108</v>
      </c>
      <c r="AE731" s="5">
        <v>0.49162895602219348</v>
      </c>
      <c r="AF731" s="5">
        <v>0.1255514348970912</v>
      </c>
      <c r="AG731" s="8">
        <f>IF(Table1[[#This Row],[mangrove.mn.ssp126.2100]]="","",(Table1[[#This Row],[mangrove.sd.ssp126.2100]]/Table1[[#This Row],[mangrove.mn.ssp126.2100]])^-1)</f>
        <v>3.9157573660958902</v>
      </c>
      <c r="AH731" s="6">
        <f>IF(Table1[[#This Row],[mangrove.weights.ssp126.2100]]="","",Table1[[#This Row],[mangrove.weights.ssp126.2100]]*Table1[[#This Row],[mangrove.mn.ssp126.2100]])</f>
        <v>1.9250997059299366</v>
      </c>
      <c r="AI731" s="7">
        <f t="shared" si="67"/>
        <v>0.84354623246398974</v>
      </c>
      <c r="AJ731" s="5">
        <v>0.84324337468431776</v>
      </c>
      <c r="AK731" s="5">
        <f>NonZeroMin!$C$9</f>
        <v>9.4246577305150765E-4</v>
      </c>
      <c r="AL731" s="6">
        <f>IF(Table1[[#This Row],[seagrass.mn.ssp245.2050]]="","",(Table1[[#This Row],[seagrass.sd.ssp245.2050]]/Table1[[#This Row],[seagrass.mn.ssp245.2050]])^-1)</f>
        <v>894.7204225295859</v>
      </c>
      <c r="AM731" s="6">
        <f>IF(Table1[[#This Row],[seagrass.weights.ssp245.2050]]="","",Table1[[#This Row],[seagrass.weights.ssp245.2050]]*Table1[[#This Row],[seagrass.mn.ssp245.2050]])</f>
        <v>754.46706849282668</v>
      </c>
      <c r="AN731" s="5">
        <v>0.84531983351366002</v>
      </c>
      <c r="AO731" s="5">
        <f>NonZeroMin!$C$10</f>
        <v>8.871730941705804E-4</v>
      </c>
      <c r="AP731" s="6">
        <f>(Table1[[#This Row],[corals.sd.ssp245.2050]]/Table1[[#This Row],[corals.mn.ssp245.2050]])^-1</f>
        <v>952.82401942537604</v>
      </c>
      <c r="AQ731" s="6">
        <f>Table1[[#This Row],[coral.weights.ssp245.2050]]*Table1[[#This Row],[corals.mn.ssp245.2050]]</f>
        <v>805.44104146847519</v>
      </c>
      <c r="AR731" s="5">
        <v>0.5175378622752671</v>
      </c>
      <c r="AS731" s="5">
        <v>0.1145354583379678</v>
      </c>
      <c r="AT731" s="8">
        <f>(Table1[[#This Row],[mangrove.sd.ssp245.2050]]/Table1[[#This Row],[mangrove.mn.ssp245.2050]])^-1</f>
        <v>4.5185820163056576</v>
      </c>
      <c r="AU731" s="8">
        <f>Table1[[#This Row],[mangrove.mn.ssp245.2050]]*Table1[[#This Row],[mangrove.weights.ssp245.2050]]</f>
        <v>2.3385372772342961</v>
      </c>
      <c r="AV731" s="7">
        <f t="shared" si="68"/>
        <v>0.84351700078148772</v>
      </c>
      <c r="AW731" s="5">
        <v>0.84324337468431776</v>
      </c>
      <c r="AX731" s="5">
        <f>NonZeroMin!$C$12</f>
        <v>9.4048968592101831E-4</v>
      </c>
      <c r="AY731" s="6">
        <f>(Table1[[#This Row],[seagrass.sd.ssp245.2100]]/Table1[[#This Row],[seagrass.mn.ssp245.2100]])^-1</f>
        <v>896.60034268056052</v>
      </c>
      <c r="AZ731" s="6"/>
      <c r="BA731" s="5">
        <v>0.84531983351366002</v>
      </c>
      <c r="BB731" s="5">
        <f>NonZeroMin!$C$13</f>
        <v>8.8505487379242798E-4</v>
      </c>
      <c r="BC731" s="8">
        <f>(Table1[[#This Row],[corals.sd.ssp245.2100]]/Table1[[#This Row],[corals.mn.ssp245.2100]])^-1</f>
        <v>955.10443312005646</v>
      </c>
      <c r="BD731" s="8">
        <f>Table1[[#This Row],[corals.weights.ssp245.2100]]*Table1[[#This Row],[corals.mn.ssp245.2100]]</f>
        <v>807.36872039320474</v>
      </c>
      <c r="BE731" s="5">
        <v>0.51368966826029561</v>
      </c>
      <c r="BF731" s="5">
        <v>0.1169903136250167</v>
      </c>
      <c r="BG731" s="6">
        <f>(Table1[[#This Row],[mangrove.sd.ssp245.2100]]/Table1[[#This Row],[mangrove.mn.ssp245.2100]])^-1</f>
        <v>4.3908735034833724</v>
      </c>
      <c r="BH731" s="6">
        <f>Table1[[#This Row],[mangrove.weights.ssp245.2100]]*Table1[[#This Row],[mangrove.mn.ssp245.2100]]</f>
        <v>2.2555463533772953</v>
      </c>
      <c r="BI731" s="7">
        <f t="shared" si="69"/>
        <v>0.43619749178881584</v>
      </c>
      <c r="BJ731" s="5">
        <v>0.84324337468431776</v>
      </c>
      <c r="BK731" s="5">
        <f>NonZeroMin!$C$16</f>
        <v>9.4033807947367773E-4</v>
      </c>
      <c r="BL731" s="6">
        <f>(Table1[[#This Row],[seagrass.sd.ssp370.2050]]/Table1[[#This Row],[seagrass.mn.ssp370.2050]])^-1</f>
        <v>896.74489749079873</v>
      </c>
      <c r="BM731" s="6">
        <f>Table1[[#This Row],[seagrass.mn.ssp370.2050]]*Table1[[#This Row],[seagrass.weights.ssp370.2050]]</f>
        <v>756.17419359108374</v>
      </c>
      <c r="BN731" s="5">
        <v>0.84531983351366002</v>
      </c>
      <c r="BO731" s="5">
        <f>NonZeroMin!$C$17</f>
        <v>8.8537505761509139E-4</v>
      </c>
      <c r="BP731" s="6">
        <f>(Table1[[#This Row],[corals.sd.ssp370.2050]]/Table1[[#This Row],[corals.mn.ssp370.2050]])^-1</f>
        <v>954.7590326190948</v>
      </c>
      <c r="BQ731" s="6">
        <f>Table1[[#This Row],[corals.weights.ssp370.2050]]*Table1[[#This Row],[corals.mn.ssp370.2050]]</f>
        <v>807.07674649923626</v>
      </c>
      <c r="BR731" s="5">
        <v>0.52166248893715894</v>
      </c>
      <c r="BS731" s="5">
        <v>0.1171722617273571</v>
      </c>
      <c r="BT731" s="6">
        <f>(Table1[[#This Row],[mangrove.sd.ssp370.2050]]/Table1[[#This Row],[mangrove.mn.ssp370.2050]])^-1</f>
        <v>4.452098826520837</v>
      </c>
      <c r="BU731" s="6">
        <f>Table1[[#This Row],[mangrove.weights.ssp370.2050]]*Table1[[#This Row],[mangrove.mn.ssp370.2050]]</f>
        <v>2.3224929548370645</v>
      </c>
      <c r="BV731" s="7">
        <f t="shared" si="70"/>
        <v>0.84354015323430598</v>
      </c>
      <c r="BW731" s="5">
        <v>0.84324337468431776</v>
      </c>
      <c r="BX731" s="5">
        <f>NonZeroMin!$C$19</f>
        <v>9.4033807947367773E-4</v>
      </c>
      <c r="BY731" s="8">
        <f>(Table1[[#This Row],[seagrass.sd.ssp370.2100]]/Table1[[#This Row],[seagrass.mn.ssp370.2100]])^-1</f>
        <v>896.74489749079873</v>
      </c>
      <c r="BZ731" s="8">
        <f>Table1[[#This Row],[seagrass.imp.ssp370.2100]]*Table1[[#This Row],[seagrass.mn.ssp370.2100]]</f>
        <v>756.17419359108374</v>
      </c>
      <c r="CA731" s="5">
        <v>0.84531983351366002</v>
      </c>
      <c r="CB731" s="5">
        <f>NonZeroMin!$C$20</f>
        <v>8.8537505761509139E-4</v>
      </c>
      <c r="CC731" s="8">
        <f>(Table1[[#This Row],[corals.sd.ssp370.2100]]/Table1[[#This Row],[corals.mn.ssp370.2100]])^-1</f>
        <v>954.7590326190948</v>
      </c>
      <c r="CD731" s="8">
        <f>Table1[[#This Row],[corals.weights.ssp370.2100]]*Table1[[#This Row],[corals.mn.ssp370.2100]]</f>
        <v>807.07674649923626</v>
      </c>
      <c r="CE731" s="5">
        <v>0.51219205506545673</v>
      </c>
      <c r="CF731" s="5">
        <v>0.1180535737528593</v>
      </c>
      <c r="CG731" s="12">
        <f>(Table1[[#This Row],[mangrove.sd.ssp370.2100]]/Table1[[#This Row],[mangrove.mn.ssp370.2100]])^-1</f>
        <v>4.3386408287622995</v>
      </c>
      <c r="CH731" s="17">
        <f>Table1[[#This Row],[mangrove.weights.ssp370.2100]]*Table1[[#This Row],[mangrove.mn.ssp370.2100]]</f>
        <v>2.2222173622746584</v>
      </c>
      <c r="CI731" s="9">
        <f t="shared" si="71"/>
        <v>0.84353769116353605</v>
      </c>
      <c r="CJ731" s="5"/>
      <c r="CL731" s="5"/>
      <c r="CM731" s="5"/>
      <c r="CP731" s="5"/>
      <c r="CT731" s="5"/>
    </row>
    <row r="732" spans="1:98" x14ac:dyDescent="0.25">
      <c r="A732" s="5" t="s">
        <v>775</v>
      </c>
      <c r="B732" s="5">
        <v>39.83934</v>
      </c>
      <c r="C732" s="5">
        <v>-16.571102</v>
      </c>
      <c r="D732" s="5">
        <v>59390000</v>
      </c>
      <c r="E732" s="5">
        <v>1</v>
      </c>
      <c r="F732" s="5">
        <v>11370000</v>
      </c>
      <c r="G732" s="5">
        <v>1</v>
      </c>
      <c r="H732" s="5">
        <v>32240000</v>
      </c>
      <c r="I732" s="5">
        <v>1</v>
      </c>
      <c r="J732" s="5">
        <v>0.49068235071683969</v>
      </c>
      <c r="K732" s="5">
        <v>9.4162988452355535E-3</v>
      </c>
      <c r="L732" s="6">
        <f>IF(Table1[[#This Row],[seagrass.mn.ssp126.2050]]="","",(Table1[[#This Row],[seagrass.sd.ssp126.2050]]/Table1[[#This Row],[seagrass.mn.ssp126.2050]])^-1)</f>
        <v>52.109895701230265</v>
      </c>
      <c r="M732" s="6">
        <f>IF(Table1[[#This Row],[seagrass.weights.ssp126.2050]]="","",Table1[[#This Row],[seagrass.weights.ssp126.2050]]*Table1[[#This Row],[seagrass.mn.ssp126.2050]])</f>
        <v>25.569406118289006</v>
      </c>
      <c r="N732" s="5">
        <v>0.61975996962406688</v>
      </c>
      <c r="O732" s="5">
        <v>1.2142105421854239E-2</v>
      </c>
      <c r="P732" s="6">
        <f>IF(Table1[[#This Row],[corals.mn.ssp126.2050]]="","",(Table1[[#This Row],[corals.sd.ssp126.2050]]/Table1[[#This Row],[corals.mn.ssp126.2050]])^-1)</f>
        <v>51.042216163646387</v>
      </c>
      <c r="Q732" s="6">
        <f>IF(Table1[[#This Row],[coral.weights.ssp126.2050]]="","",Table1[[#This Row],[coral.weights.ssp126.2050]]*Table1[[#This Row],[corals.mn.ssp126.2050]])</f>
        <v>31.633922339126539</v>
      </c>
      <c r="R732" s="5">
        <v>0.47274685594157539</v>
      </c>
      <c r="S732" s="5">
        <v>0.18815881571105311</v>
      </c>
      <c r="T732" s="6">
        <f>IF(Table1[[#This Row],[mangrove.mn.ssp126.2050]]="","",(Table1[[#This Row],[mangrove.sd.ssp126.2050]]/Table1[[#This Row],[mangrove.mn.ssp126.2050]])^-1)</f>
        <v>2.5124884749888685</v>
      </c>
      <c r="U732" s="6">
        <f>IF(Table1[[#This Row],[mangrove.weights.ssp126.2050]]="","",Table1[[#This Row],[mangrove.weights.ssp126.2050]]*Table1[[#This Row],[mangrove.mn.ssp126.2050]])</f>
        <v>1.1877710271404311</v>
      </c>
      <c r="V732" s="7">
        <f t="shared" si="66"/>
        <v>0.55260796233311427</v>
      </c>
      <c r="W732" s="5">
        <v>0.48133439350379992</v>
      </c>
      <c r="X732" s="5">
        <v>1.1345674084577239E-2</v>
      </c>
      <c r="Y732" s="6">
        <f>IF(Table1[[#This Row],[seagrass.mn.ssp126.2100]]="", "", (Table1[[#This Row],[seagrass.sd.ssp126.2100]]/Table1[[#This Row],[seagrass.mn.ssp126.2100]])^-1)</f>
        <v>42.424486188802355</v>
      </c>
      <c r="Z732" s="6">
        <f>IF(Table1[[#This Row],[seagrass.weights.ssp126.2100]]="","", Table1[[#This Row],[seagrass.weights.ssp126.2100]]*Table1[[#This Row],[seagrass.mn.ssp126.2100]])</f>
        <v>20.420364329397518</v>
      </c>
      <c r="AA732" s="5">
        <v>0.61353625860782013</v>
      </c>
      <c r="AB732" s="5">
        <v>9.7143106453603887E-3</v>
      </c>
      <c r="AC732" s="6">
        <f>IF(Table1[[#This Row],[corals.mn.ssp126.2100]]="","",(Table1[[#This Row],[corals.sd.ssp126.2100]]/Table1[[#This Row],[corals.mn.ssp126.2100]])^-1)</f>
        <v>63.157982177649281</v>
      </c>
      <c r="AD732" s="6">
        <f>IF( Table1[[#This Row],[Coral.weights.ssp126.2100]]="","", Table1[[#This Row],[Coral.weights.ssp126.2100]]*Table1[[#This Row],[corals.mn.ssp126.2100]])</f>
        <v>38.749712086494327</v>
      </c>
      <c r="AE732" s="5">
        <v>0.47498097523560678</v>
      </c>
      <c r="AF732" s="5">
        <v>0.18607586184096089</v>
      </c>
      <c r="AG732" s="8">
        <f>IF(Table1[[#This Row],[mangrove.mn.ssp126.2100]]="","",(Table1[[#This Row],[mangrove.sd.ssp126.2100]]/Table1[[#This Row],[mangrove.mn.ssp126.2100]])^-1)</f>
        <v>2.5526200472018945</v>
      </c>
      <c r="AH732" s="6">
        <f>IF(Table1[[#This Row],[mangrove.weights.ssp126.2100]]="","",Table1[[#This Row],[mangrove.weights.ssp126.2100]]*Table1[[#This Row],[mangrove.mn.ssp126.2100]])</f>
        <v>1.2124459594259165</v>
      </c>
      <c r="AI732" s="7">
        <f t="shared" si="67"/>
        <v>0.55839897355365409</v>
      </c>
      <c r="AJ732" s="5">
        <v>0.46993000083485842</v>
      </c>
      <c r="AK732" s="5">
        <v>8.5802034681860817E-3</v>
      </c>
      <c r="AL732" s="6">
        <f>IF(Table1[[#This Row],[seagrass.mn.ssp245.2050]]="","",(Table1[[#This Row],[seagrass.sd.ssp245.2050]]/Table1[[#This Row],[seagrass.mn.ssp245.2050]])^-1)</f>
        <v>54.769097560131058</v>
      </c>
      <c r="AM732" s="6">
        <f>IF(Table1[[#This Row],[seagrass.weights.ssp245.2050]]="","",Table1[[#This Row],[seagrass.weights.ssp245.2050]]*Table1[[#This Row],[seagrass.mn.ssp245.2050]])</f>
        <v>25.73764206215683</v>
      </c>
      <c r="AN732" s="5">
        <v>0.58017210220478876</v>
      </c>
      <c r="AO732" s="5">
        <v>2.931185281502669E-3</v>
      </c>
      <c r="AP732" s="6">
        <f>(Table1[[#This Row],[corals.sd.ssp245.2050]]/Table1[[#This Row],[corals.mn.ssp245.2050]])^-1</f>
        <v>197.93088682110337</v>
      </c>
      <c r="AQ732" s="6">
        <f>Table1[[#This Row],[coral.weights.ssp245.2050]]*Table1[[#This Row],[corals.mn.ssp245.2050]]</f>
        <v>114.83397869825767</v>
      </c>
      <c r="AR732" s="5">
        <v>0.48848415435015941</v>
      </c>
      <c r="AS732" s="5">
        <v>0.16782888677825711</v>
      </c>
      <c r="AT732" s="8">
        <f>(Table1[[#This Row],[mangrove.sd.ssp245.2050]]/Table1[[#This Row],[mangrove.mn.ssp245.2050]])^-1</f>
        <v>2.9106083209356335</v>
      </c>
      <c r="AU732" s="8">
        <f>Table1[[#This Row],[mangrove.mn.ssp245.2050]]*Table1[[#This Row],[mangrove.weights.ssp245.2050]]</f>
        <v>1.4217860442967802</v>
      </c>
      <c r="AV732" s="7">
        <f t="shared" si="68"/>
        <v>0.55550673899558534</v>
      </c>
      <c r="AW732" s="5">
        <v>0.46587580866537898</v>
      </c>
      <c r="AX732" s="5">
        <v>8.6141971981460626E-3</v>
      </c>
      <c r="AY732" s="6">
        <f>(Table1[[#This Row],[seagrass.sd.ssp245.2100]]/Table1[[#This Row],[seagrass.mn.ssp245.2100]])^-1</f>
        <v>54.082324556680014</v>
      </c>
      <c r="AZ732" s="6">
        <f>Table1[[#This Row],[seagrass.weights.ssp245.2100]]*Table1[[#This Row],[seagrass.mn.ssp245.2100]]</f>
        <v>25.195646687346784</v>
      </c>
      <c r="BA732" s="5">
        <v>0.5836361501354741</v>
      </c>
      <c r="BB732" s="5">
        <f>NonZeroMin!$C$13</f>
        <v>8.8505487379242798E-4</v>
      </c>
      <c r="BC732" s="8">
        <f>(Table1[[#This Row],[corals.sd.ssp245.2100]]/Table1[[#This Row],[corals.mn.ssp245.2100]])^-1</f>
        <v>659.43498806420257</v>
      </c>
      <c r="BD732" s="8">
        <f>Table1[[#This Row],[corals.weights.ssp245.2100]]*Table1[[#This Row],[corals.mn.ssp245.2100]]</f>
        <v>384.87009769842348</v>
      </c>
      <c r="BE732" s="5">
        <v>0.4901279550456239</v>
      </c>
      <c r="BF732" s="5">
        <v>0.16873632505993641</v>
      </c>
      <c r="BG732" s="6">
        <f>(Table1[[#This Row],[mangrove.sd.ssp245.2100]]/Table1[[#This Row],[mangrove.mn.ssp245.2100]])^-1</f>
        <v>2.9046973428603873</v>
      </c>
      <c r="BH732" s="6">
        <f>Table1[[#This Row],[mangrove.weights.ssp245.2100]]*Table1[[#This Row],[mangrove.mn.ssp245.2100]]</f>
        <v>1.4236733686826191</v>
      </c>
      <c r="BI732" s="7">
        <f t="shared" si="69"/>
        <v>0.57436735894710689</v>
      </c>
      <c r="BJ732" s="5">
        <v>0.4174618555967885</v>
      </c>
      <c r="BK732" s="5">
        <f>NonZeroMin!$C$16</f>
        <v>9.4033807947367773E-4</v>
      </c>
      <c r="BL732" s="6">
        <f>(Table1[[#This Row],[seagrass.sd.ssp370.2050]]/Table1[[#This Row],[seagrass.mn.ssp370.2050]])^-1</f>
        <v>443.9486868706291</v>
      </c>
      <c r="BM732" s="6">
        <f>Table1[[#This Row],[seagrass.mn.ssp370.2050]]*Table1[[#This Row],[seagrass.weights.ssp370.2050]]</f>
        <v>185.33164261077044</v>
      </c>
      <c r="BN732" s="5">
        <v>0.47804186217094757</v>
      </c>
      <c r="BO732" s="5">
        <v>1.783259800814607E-3</v>
      </c>
      <c r="BP732" s="6">
        <f>(Table1[[#This Row],[corals.sd.ssp370.2050]]/Table1[[#This Row],[corals.mn.ssp370.2050]])^-1</f>
        <v>268.07191075163269</v>
      </c>
      <c r="BQ732" s="6">
        <f>Table1[[#This Row],[corals.weights.ssp370.2050]]*Table1[[#This Row],[corals.mn.ssp370.2050]]</f>
        <v>128.14959541143455</v>
      </c>
      <c r="BR732" s="5">
        <v>0.49809800477005689</v>
      </c>
      <c r="BS732" s="5">
        <v>0.15809874938655749</v>
      </c>
      <c r="BT732" s="6">
        <f>(Table1[[#This Row],[mangrove.sd.ssp370.2050]]/Table1[[#This Row],[mangrove.mn.ssp370.2050]])^-1</f>
        <v>3.1505499360541318</v>
      </c>
      <c r="BU732" s="6">
        <f>Table1[[#This Row],[mangrove.weights.ssp370.2050]]*Table1[[#This Row],[mangrove.mn.ssp370.2050]]</f>
        <v>1.5692826370769934</v>
      </c>
      <c r="BV732" s="7">
        <f t="shared" si="70"/>
        <v>0.44052465166541466</v>
      </c>
      <c r="BW732" s="5">
        <v>0.41301286284057642</v>
      </c>
      <c r="BX732" s="5">
        <f>NonZeroMin!$C$19</f>
        <v>9.4033807947367773E-4</v>
      </c>
      <c r="BY732" s="8">
        <f>(Table1[[#This Row],[seagrass.sd.ssp370.2100]]/Table1[[#This Row],[seagrass.mn.ssp370.2100]])^-1</f>
        <v>439.21741749706268</v>
      </c>
      <c r="BZ732" s="8">
        <f>Table1[[#This Row],[seagrass.imp.ssp370.2100]]*Table1[[#This Row],[seagrass.mn.ssp370.2100]]</f>
        <v>181.40244300990653</v>
      </c>
      <c r="CA732" s="5">
        <v>0.47804186217094757</v>
      </c>
      <c r="CB732" s="5">
        <v>1.783259800814607E-3</v>
      </c>
      <c r="CC732" s="8">
        <f>(Table1[[#This Row],[corals.sd.ssp370.2100]]/Table1[[#This Row],[corals.mn.ssp370.2100]])^-1</f>
        <v>268.07191075163269</v>
      </c>
      <c r="CD732" s="8">
        <f>Table1[[#This Row],[corals.weights.ssp370.2100]]*Table1[[#This Row],[corals.mn.ssp370.2100]]</f>
        <v>128.14959541143455</v>
      </c>
      <c r="CE732" s="5">
        <v>0.48598526938123199</v>
      </c>
      <c r="CF732" s="5">
        <v>0.177913132235827</v>
      </c>
      <c r="CG732" s="12">
        <f>(Table1[[#This Row],[mangrove.sd.ssp370.2100]]/Table1[[#This Row],[mangrove.mn.ssp370.2100]])^-1</f>
        <v>2.7315873947801106</v>
      </c>
      <c r="CH732" s="17">
        <f>Table1[[#This Row],[mangrove.weights.ssp370.2100]]*Table1[[#This Row],[mangrove.mn.ssp370.2100]]</f>
        <v>1.3275112358905898</v>
      </c>
      <c r="CI732" s="9">
        <f t="shared" si="71"/>
        <v>0.43784562230182861</v>
      </c>
      <c r="CJ732" s="5"/>
      <c r="CL732" s="5"/>
      <c r="CM732" s="5"/>
      <c r="CP732" s="5"/>
      <c r="CT732" s="5"/>
    </row>
    <row r="733" spans="1:98" x14ac:dyDescent="0.25">
      <c r="A733" s="5" t="s">
        <v>776</v>
      </c>
      <c r="B733" s="5">
        <v>40.08934</v>
      </c>
      <c r="C733" s="5">
        <v>-16.571102</v>
      </c>
      <c r="D733" s="5">
        <v>80000</v>
      </c>
      <c r="E733" s="5">
        <v>1</v>
      </c>
      <c r="G733" s="5">
        <v>0</v>
      </c>
      <c r="I733" s="5">
        <v>0</v>
      </c>
      <c r="L733" s="6" t="str">
        <f>IF(Table1[[#This Row],[seagrass.mn.ssp126.2050]]="","",(Table1[[#This Row],[seagrass.sd.ssp126.2050]]/Table1[[#This Row],[seagrass.mn.ssp126.2050]])^-1)</f>
        <v/>
      </c>
      <c r="M733" s="6" t="str">
        <f>IF(Table1[[#This Row],[seagrass.weights.ssp126.2050]]="","",Table1[[#This Row],[seagrass.weights.ssp126.2050]]*Table1[[#This Row],[seagrass.mn.ssp126.2050]])</f>
        <v/>
      </c>
      <c r="N733" s="5">
        <v>0.22036498621594819</v>
      </c>
      <c r="O733" s="5">
        <v>7.235772357227549E-2</v>
      </c>
      <c r="P733" s="6">
        <f>IF(Table1[[#This Row],[corals.mn.ssp126.2050]]="","",(Table1[[#This Row],[corals.sd.ssp126.2050]]/Table1[[#This Row],[corals.mn.ssp126.2050]])^-1)</f>
        <v>3.0454936299348008</v>
      </c>
      <c r="Q733" s="6">
        <f>IF(Table1[[#This Row],[coral.weights.ssp126.2050]]="","",Table1[[#This Row],[coral.weights.ssp126.2050]]*Table1[[#This Row],[corals.mn.ssp126.2050]])</f>
        <v>0.67112016178134037</v>
      </c>
      <c r="T733" s="6" t="str">
        <f>IF(Table1[[#This Row],[mangrove.mn.ssp126.2050]]="","",(Table1[[#This Row],[mangrove.sd.ssp126.2050]]/Table1[[#This Row],[mangrove.mn.ssp126.2050]])^-1)</f>
        <v/>
      </c>
      <c r="U733" s="6" t="str">
        <f>IF(Table1[[#This Row],[mangrove.weights.ssp126.2050]]="","",Table1[[#This Row],[mangrove.weights.ssp126.2050]]*Table1[[#This Row],[mangrove.mn.ssp126.2050]])</f>
        <v/>
      </c>
      <c r="V733" s="7">
        <f t="shared" si="66"/>
        <v>0.22036498621594819</v>
      </c>
      <c r="Y733" s="6" t="str">
        <f>IF(Table1[[#This Row],[seagrass.mn.ssp126.2100]]="", "", (Table1[[#This Row],[seagrass.sd.ssp126.2100]]/Table1[[#This Row],[seagrass.mn.ssp126.2100]])^-1)</f>
        <v/>
      </c>
      <c r="Z733" s="6" t="str">
        <f>IF(Table1[[#This Row],[seagrass.weights.ssp126.2100]]="","", Table1[[#This Row],[seagrass.weights.ssp126.2100]]*Table1[[#This Row],[seagrass.mn.ssp126.2100]])</f>
        <v/>
      </c>
      <c r="AA733" s="5">
        <v>0.2182556528824092</v>
      </c>
      <c r="AB733" s="5">
        <v>7.9254744827140733E-2</v>
      </c>
      <c r="AC733" s="6">
        <f>IF(Table1[[#This Row],[corals.mn.ssp126.2100]]="","",(Table1[[#This Row],[corals.sd.ssp126.2100]]/Table1[[#This Row],[corals.mn.ssp126.2100]])^-1)</f>
        <v>2.7538496699274932</v>
      </c>
      <c r="AD733" s="6">
        <f>IF( Table1[[#This Row],[Coral.weights.ssp126.2100]]="","", Table1[[#This Row],[Coral.weights.ssp126.2100]]*Table1[[#This Row],[corals.mn.ssp126.2100]])</f>
        <v>0.60104325765003208</v>
      </c>
      <c r="AG733" s="8" t="str">
        <f>IF(Table1[[#This Row],[mangrove.mn.ssp126.2100]]="","",(Table1[[#This Row],[mangrove.sd.ssp126.2100]]/Table1[[#This Row],[mangrove.mn.ssp126.2100]])^-1)</f>
        <v/>
      </c>
      <c r="AH733" s="6" t="str">
        <f>IF(Table1[[#This Row],[mangrove.weights.ssp126.2100]]="","",Table1[[#This Row],[mangrove.weights.ssp126.2100]]*Table1[[#This Row],[mangrove.mn.ssp126.2100]])</f>
        <v/>
      </c>
      <c r="AI733" s="7">
        <f t="shared" si="67"/>
        <v>0.2182556528824092</v>
      </c>
      <c r="AL733" s="6" t="str">
        <f>IF(Table1[[#This Row],[seagrass.mn.ssp245.2050]]="","",(Table1[[#This Row],[seagrass.sd.ssp245.2050]]/Table1[[#This Row],[seagrass.mn.ssp245.2050]])^-1)</f>
        <v/>
      </c>
      <c r="AM733" s="6" t="str">
        <f>IF(Table1[[#This Row],[seagrass.weights.ssp245.2050]]="","",Table1[[#This Row],[seagrass.weights.ssp245.2050]]*Table1[[#This Row],[seagrass.mn.ssp245.2050]])</f>
        <v/>
      </c>
      <c r="AN733" s="5">
        <v>0.20925485247462181</v>
      </c>
      <c r="AO733" s="5">
        <v>3.8762540671479877E-2</v>
      </c>
      <c r="AP733" s="6">
        <f>(Table1[[#This Row],[corals.sd.ssp245.2050]]/Table1[[#This Row],[corals.mn.ssp245.2050]])^-1</f>
        <v>5.3983781467808738</v>
      </c>
      <c r="AQ733" s="6">
        <f>Table1[[#This Row],[coral.weights.ssp245.2050]]*Table1[[#This Row],[corals.mn.ssp245.2050]]</f>
        <v>1.1296368227068541</v>
      </c>
      <c r="AS733" s="5"/>
      <c r="AT733" s="8"/>
      <c r="AU733" s="8"/>
      <c r="AV733" s="7">
        <f t="shared" si="68"/>
        <v>0.20925485247462181</v>
      </c>
      <c r="AX733" s="5"/>
      <c r="AY733" s="6"/>
      <c r="AZ733" s="6"/>
      <c r="BA733" s="5">
        <v>0.19544212286312659</v>
      </c>
      <c r="BB733" s="5">
        <v>1.105893982947388E-2</v>
      </c>
      <c r="BC733" s="8">
        <f>(Table1[[#This Row],[corals.sd.ssp245.2100]]/Table1[[#This Row],[corals.mn.ssp245.2100]])^-1</f>
        <v>17.672772062855557</v>
      </c>
      <c r="BD733" s="8">
        <f>Table1[[#This Row],[corals.weights.ssp245.2100]]*Table1[[#This Row],[corals.mn.ssp245.2100]]</f>
        <v>3.4540040888406471</v>
      </c>
      <c r="BE733" s="5"/>
      <c r="BF733" s="5"/>
      <c r="BG733" s="6"/>
      <c r="BH733" s="6"/>
      <c r="BI733" s="7">
        <f t="shared" si="69"/>
        <v>0.19544212286312659</v>
      </c>
      <c r="BK733" s="5"/>
      <c r="BL733" s="6"/>
      <c r="BM733" s="6"/>
      <c r="BN733" s="5">
        <v>0.18747023398987811</v>
      </c>
      <c r="BO733" s="5">
        <v>7.9544377592317486E-3</v>
      </c>
      <c r="BP733" s="6">
        <f>(Table1[[#This Row],[corals.sd.ssp370.2050]]/Table1[[#This Row],[corals.mn.ssp370.2050]])^-1</f>
        <v>23.56800564217178</v>
      </c>
      <c r="BQ733" s="6">
        <f>Table1[[#This Row],[corals.weights.ssp370.2050]]*Table1[[#This Row],[corals.mn.ssp370.2050]]</f>
        <v>4.4182995324127115</v>
      </c>
      <c r="BR733" s="5"/>
      <c r="BS733" s="5"/>
      <c r="BT733" s="6"/>
      <c r="BU733" s="6"/>
      <c r="BV733" s="7">
        <f t="shared" si="70"/>
        <v>0.18747023398987814</v>
      </c>
      <c r="BX733" s="5"/>
      <c r="BY733" s="8"/>
      <c r="BZ733" s="8"/>
      <c r="CA733" s="5">
        <v>0.18473393431338531</v>
      </c>
      <c r="CB733" s="5">
        <v>4.084725646018552E-3</v>
      </c>
      <c r="CC733" s="8">
        <f>(Table1[[#This Row],[corals.sd.ssp370.2100]]/Table1[[#This Row],[corals.mn.ssp370.2100]])^-1</f>
        <v>45.225542746903564</v>
      </c>
      <c r="CD733" s="8">
        <f>Table1[[#This Row],[corals.weights.ssp370.2100]]*Table1[[#This Row],[corals.mn.ssp370.2100]]</f>
        <v>8.3546924430936826</v>
      </c>
      <c r="CE733" s="5"/>
      <c r="CF733" s="5"/>
      <c r="CG733" s="12"/>
      <c r="CH733" s="17"/>
      <c r="CI733" s="9">
        <f t="shared" si="71"/>
        <v>0.18473393431338531</v>
      </c>
      <c r="CJ733" s="5"/>
      <c r="CL733" s="5"/>
      <c r="CM733" s="5"/>
      <c r="CP733" s="5"/>
      <c r="CT733" s="5"/>
    </row>
    <row r="734" spans="1:98" x14ac:dyDescent="0.25">
      <c r="A734" s="5" t="s">
        <v>777</v>
      </c>
      <c r="B734" s="5">
        <v>42.58934</v>
      </c>
      <c r="C734" s="5">
        <v>-16.821102</v>
      </c>
      <c r="E734" s="5">
        <v>0</v>
      </c>
      <c r="G734" s="5">
        <v>0</v>
      </c>
      <c r="I734" s="5">
        <v>0</v>
      </c>
      <c r="L734" s="6" t="str">
        <f>IF(Table1[[#This Row],[seagrass.mn.ssp126.2050]]="","",(Table1[[#This Row],[seagrass.sd.ssp126.2050]]/Table1[[#This Row],[seagrass.mn.ssp126.2050]])^-1)</f>
        <v/>
      </c>
      <c r="M734" s="6" t="str">
        <f>IF(Table1[[#This Row],[seagrass.weights.ssp126.2050]]="","",Table1[[#This Row],[seagrass.weights.ssp126.2050]]*Table1[[#This Row],[seagrass.mn.ssp126.2050]])</f>
        <v/>
      </c>
      <c r="P734" s="6" t="str">
        <f>IF(Table1[[#This Row],[corals.mn.ssp126.2050]]="","",(Table1[[#This Row],[corals.sd.ssp126.2050]]/Table1[[#This Row],[corals.mn.ssp126.2050]])^-1)</f>
        <v/>
      </c>
      <c r="Q734" s="6" t="str">
        <f>IF(Table1[[#This Row],[coral.weights.ssp126.2050]]="","",Table1[[#This Row],[coral.weights.ssp126.2050]]*Table1[[#This Row],[corals.mn.ssp126.2050]])</f>
        <v/>
      </c>
      <c r="T734" s="6" t="str">
        <f>IF(Table1[[#This Row],[mangrove.mn.ssp126.2050]]="","",(Table1[[#This Row],[mangrove.sd.ssp126.2050]]/Table1[[#This Row],[mangrove.mn.ssp126.2050]])^-1)</f>
        <v/>
      </c>
      <c r="U734" s="6" t="str">
        <f>IF(Table1[[#This Row],[mangrove.weights.ssp126.2050]]="","",Table1[[#This Row],[mangrove.weights.ssp126.2050]]*Table1[[#This Row],[mangrove.mn.ssp126.2050]])</f>
        <v/>
      </c>
      <c r="V734" s="7" t="e">
        <f t="shared" si="66"/>
        <v>#DIV/0!</v>
      </c>
      <c r="Y734" s="6" t="str">
        <f>IF(Table1[[#This Row],[seagrass.mn.ssp126.2100]]="", "", (Table1[[#This Row],[seagrass.sd.ssp126.2100]]/Table1[[#This Row],[seagrass.mn.ssp126.2100]])^-1)</f>
        <v/>
      </c>
      <c r="Z734" s="6" t="str">
        <f>IF(Table1[[#This Row],[seagrass.weights.ssp126.2100]]="","", Table1[[#This Row],[seagrass.weights.ssp126.2100]]*Table1[[#This Row],[seagrass.mn.ssp126.2100]])</f>
        <v/>
      </c>
      <c r="AC734" s="6" t="str">
        <f>IF(Table1[[#This Row],[corals.mn.ssp126.2100]]="","",(Table1[[#This Row],[corals.sd.ssp126.2100]]/Table1[[#This Row],[corals.mn.ssp126.2100]])^-1)</f>
        <v/>
      </c>
      <c r="AD734" s="6" t="str">
        <f>IF( Table1[[#This Row],[Coral.weights.ssp126.2100]]="","", Table1[[#This Row],[Coral.weights.ssp126.2100]]*Table1[[#This Row],[corals.mn.ssp126.2100]])</f>
        <v/>
      </c>
      <c r="AG734" s="8" t="str">
        <f>IF(Table1[[#This Row],[mangrove.mn.ssp126.2100]]="","",(Table1[[#This Row],[mangrove.sd.ssp126.2100]]/Table1[[#This Row],[mangrove.mn.ssp126.2100]])^-1)</f>
        <v/>
      </c>
      <c r="AH734" s="6" t="str">
        <f>IF(Table1[[#This Row],[mangrove.weights.ssp126.2100]]="","",Table1[[#This Row],[mangrove.weights.ssp126.2100]]*Table1[[#This Row],[mangrove.mn.ssp126.2100]])</f>
        <v/>
      </c>
      <c r="AI734" s="7" t="e">
        <f t="shared" si="67"/>
        <v>#DIV/0!</v>
      </c>
      <c r="AL734" s="6" t="str">
        <f>IF(Table1[[#This Row],[seagrass.mn.ssp245.2050]]="","",(Table1[[#This Row],[seagrass.sd.ssp245.2050]]/Table1[[#This Row],[seagrass.mn.ssp245.2050]])^-1)</f>
        <v/>
      </c>
      <c r="AM734" s="6" t="str">
        <f>IF(Table1[[#This Row],[seagrass.weights.ssp245.2050]]="","",Table1[[#This Row],[seagrass.weights.ssp245.2050]]*Table1[[#This Row],[seagrass.mn.ssp245.2050]])</f>
        <v/>
      </c>
      <c r="AS734" s="5"/>
      <c r="AT734" s="8"/>
      <c r="AU734" s="8"/>
      <c r="AV734" s="7" t="e">
        <f t="shared" si="68"/>
        <v>#DIV/0!</v>
      </c>
      <c r="AX734" s="5"/>
      <c r="AY734" s="6"/>
      <c r="AZ734" s="6"/>
      <c r="BB734" s="5"/>
      <c r="BC734" s="8"/>
      <c r="BD734" s="8"/>
      <c r="BE734" s="5"/>
      <c r="BF734" s="5"/>
      <c r="BG734" s="6"/>
      <c r="BH734" s="6"/>
      <c r="BI734" s="7" t="e">
        <f t="shared" si="69"/>
        <v>#DIV/0!</v>
      </c>
      <c r="BK734" s="5"/>
      <c r="BL734" s="6"/>
      <c r="BM734" s="6"/>
      <c r="BO734" s="5"/>
      <c r="BP734" s="6"/>
      <c r="BQ734" s="6"/>
      <c r="BR734" s="5"/>
      <c r="BS734" s="5"/>
      <c r="BT734" s="6"/>
      <c r="BU734" s="6"/>
      <c r="BV734" s="7" t="e">
        <f t="shared" si="70"/>
        <v>#DIV/0!</v>
      </c>
      <c r="BX734" s="5"/>
      <c r="BY734" s="8"/>
      <c r="BZ734" s="8"/>
      <c r="CA734" s="5"/>
      <c r="CB734" s="5"/>
      <c r="CC734" s="8"/>
      <c r="CD734" s="8"/>
      <c r="CE734" s="5"/>
      <c r="CF734" s="5"/>
      <c r="CG734" s="12"/>
      <c r="CH734" s="17"/>
      <c r="CI734" s="9" t="e">
        <f t="shared" si="71"/>
        <v>#DIV/0!</v>
      </c>
      <c r="CJ734" s="5"/>
      <c r="CL734" s="5"/>
      <c r="CM734" s="5"/>
      <c r="CP734" s="5"/>
      <c r="CT734" s="5"/>
    </row>
    <row r="735" spans="1:98" x14ac:dyDescent="0.25">
      <c r="A735" s="5" t="s">
        <v>778</v>
      </c>
      <c r="B735" s="5">
        <v>42.83934</v>
      </c>
      <c r="C735" s="5">
        <v>-16.821102</v>
      </c>
      <c r="E735" s="5">
        <v>0</v>
      </c>
      <c r="G735" s="5">
        <v>0</v>
      </c>
      <c r="I735" s="5">
        <v>0</v>
      </c>
      <c r="L735" s="6" t="str">
        <f>IF(Table1[[#This Row],[seagrass.mn.ssp126.2050]]="","",(Table1[[#This Row],[seagrass.sd.ssp126.2050]]/Table1[[#This Row],[seagrass.mn.ssp126.2050]])^-1)</f>
        <v/>
      </c>
      <c r="M735" s="6" t="str">
        <f>IF(Table1[[#This Row],[seagrass.weights.ssp126.2050]]="","",Table1[[#This Row],[seagrass.weights.ssp126.2050]]*Table1[[#This Row],[seagrass.mn.ssp126.2050]])</f>
        <v/>
      </c>
      <c r="P735" s="6" t="str">
        <f>IF(Table1[[#This Row],[corals.mn.ssp126.2050]]="","",(Table1[[#This Row],[corals.sd.ssp126.2050]]/Table1[[#This Row],[corals.mn.ssp126.2050]])^-1)</f>
        <v/>
      </c>
      <c r="Q735" s="6" t="str">
        <f>IF(Table1[[#This Row],[coral.weights.ssp126.2050]]="","",Table1[[#This Row],[coral.weights.ssp126.2050]]*Table1[[#This Row],[corals.mn.ssp126.2050]])</f>
        <v/>
      </c>
      <c r="T735" s="6" t="str">
        <f>IF(Table1[[#This Row],[mangrove.mn.ssp126.2050]]="","",(Table1[[#This Row],[mangrove.sd.ssp126.2050]]/Table1[[#This Row],[mangrove.mn.ssp126.2050]])^-1)</f>
        <v/>
      </c>
      <c r="U735" s="6" t="str">
        <f>IF(Table1[[#This Row],[mangrove.weights.ssp126.2050]]="","",Table1[[#This Row],[mangrove.weights.ssp126.2050]]*Table1[[#This Row],[mangrove.mn.ssp126.2050]])</f>
        <v/>
      </c>
      <c r="V735" s="7" t="e">
        <f t="shared" si="66"/>
        <v>#DIV/0!</v>
      </c>
      <c r="Y735" s="6" t="str">
        <f>IF(Table1[[#This Row],[seagrass.mn.ssp126.2100]]="", "", (Table1[[#This Row],[seagrass.sd.ssp126.2100]]/Table1[[#This Row],[seagrass.mn.ssp126.2100]])^-1)</f>
        <v/>
      </c>
      <c r="Z735" s="6" t="str">
        <f>IF(Table1[[#This Row],[seagrass.weights.ssp126.2100]]="","", Table1[[#This Row],[seagrass.weights.ssp126.2100]]*Table1[[#This Row],[seagrass.mn.ssp126.2100]])</f>
        <v/>
      </c>
      <c r="AC735" s="6" t="str">
        <f>IF(Table1[[#This Row],[corals.mn.ssp126.2100]]="","",(Table1[[#This Row],[corals.sd.ssp126.2100]]/Table1[[#This Row],[corals.mn.ssp126.2100]])^-1)</f>
        <v/>
      </c>
      <c r="AD735" s="6" t="str">
        <f>IF( Table1[[#This Row],[Coral.weights.ssp126.2100]]="","", Table1[[#This Row],[Coral.weights.ssp126.2100]]*Table1[[#This Row],[corals.mn.ssp126.2100]])</f>
        <v/>
      </c>
      <c r="AG735" s="8" t="str">
        <f>IF(Table1[[#This Row],[mangrove.mn.ssp126.2100]]="","",(Table1[[#This Row],[mangrove.sd.ssp126.2100]]/Table1[[#This Row],[mangrove.mn.ssp126.2100]])^-1)</f>
        <v/>
      </c>
      <c r="AH735" s="6" t="str">
        <f>IF(Table1[[#This Row],[mangrove.weights.ssp126.2100]]="","",Table1[[#This Row],[mangrove.weights.ssp126.2100]]*Table1[[#This Row],[mangrove.mn.ssp126.2100]])</f>
        <v/>
      </c>
      <c r="AI735" s="7" t="e">
        <f t="shared" si="67"/>
        <v>#DIV/0!</v>
      </c>
      <c r="AL735" s="6" t="str">
        <f>IF(Table1[[#This Row],[seagrass.mn.ssp245.2050]]="","",(Table1[[#This Row],[seagrass.sd.ssp245.2050]]/Table1[[#This Row],[seagrass.mn.ssp245.2050]])^-1)</f>
        <v/>
      </c>
      <c r="AM735" s="6" t="str">
        <f>IF(Table1[[#This Row],[seagrass.weights.ssp245.2050]]="","",Table1[[#This Row],[seagrass.weights.ssp245.2050]]*Table1[[#This Row],[seagrass.mn.ssp245.2050]])</f>
        <v/>
      </c>
      <c r="AS735" s="5"/>
      <c r="AT735" s="8"/>
      <c r="AU735" s="8"/>
      <c r="AV735" s="7" t="e">
        <f t="shared" si="68"/>
        <v>#DIV/0!</v>
      </c>
      <c r="AX735" s="5"/>
      <c r="AY735" s="6"/>
      <c r="AZ735" s="6"/>
      <c r="BB735" s="5"/>
      <c r="BC735" s="8"/>
      <c r="BD735" s="8"/>
      <c r="BE735" s="5"/>
      <c r="BF735" s="5"/>
      <c r="BG735" s="6"/>
      <c r="BH735" s="6"/>
      <c r="BI735" s="7" t="e">
        <f t="shared" si="69"/>
        <v>#DIV/0!</v>
      </c>
      <c r="BK735" s="5"/>
      <c r="BL735" s="6"/>
      <c r="BM735" s="6"/>
      <c r="BO735" s="5"/>
      <c r="BP735" s="6"/>
      <c r="BQ735" s="6"/>
      <c r="BR735" s="5"/>
      <c r="BS735" s="5"/>
      <c r="BT735" s="6"/>
      <c r="BU735" s="6"/>
      <c r="BV735" s="7" t="e">
        <f t="shared" si="70"/>
        <v>#DIV/0!</v>
      </c>
      <c r="BX735" s="5"/>
      <c r="BY735" s="8"/>
      <c r="BZ735" s="8"/>
      <c r="CA735" s="5"/>
      <c r="CB735" s="5"/>
      <c r="CC735" s="8"/>
      <c r="CD735" s="8"/>
      <c r="CE735" s="5"/>
      <c r="CF735" s="5"/>
      <c r="CG735" s="12"/>
      <c r="CH735" s="17"/>
      <c r="CI735" s="9" t="e">
        <f t="shared" si="71"/>
        <v>#DIV/0!</v>
      </c>
      <c r="CJ735" s="5"/>
      <c r="CL735" s="5"/>
      <c r="CM735" s="5"/>
      <c r="CP735" s="5"/>
      <c r="CT735" s="5"/>
    </row>
    <row r="736" spans="1:98" x14ac:dyDescent="0.25">
      <c r="A736" s="5" t="s">
        <v>779</v>
      </c>
      <c r="B736" s="5">
        <v>44.08934</v>
      </c>
      <c r="C736" s="5">
        <v>-16.821102</v>
      </c>
      <c r="E736" s="5">
        <v>0</v>
      </c>
      <c r="G736" s="5">
        <v>0</v>
      </c>
      <c r="I736" s="5">
        <v>0</v>
      </c>
      <c r="L736" s="6" t="str">
        <f>IF(Table1[[#This Row],[seagrass.mn.ssp126.2050]]="","",(Table1[[#This Row],[seagrass.sd.ssp126.2050]]/Table1[[#This Row],[seagrass.mn.ssp126.2050]])^-1)</f>
        <v/>
      </c>
      <c r="M736" s="6" t="str">
        <f>IF(Table1[[#This Row],[seagrass.weights.ssp126.2050]]="","",Table1[[#This Row],[seagrass.weights.ssp126.2050]]*Table1[[#This Row],[seagrass.mn.ssp126.2050]])</f>
        <v/>
      </c>
      <c r="P736" s="6" t="str">
        <f>IF(Table1[[#This Row],[corals.mn.ssp126.2050]]="","",(Table1[[#This Row],[corals.sd.ssp126.2050]]/Table1[[#This Row],[corals.mn.ssp126.2050]])^-1)</f>
        <v/>
      </c>
      <c r="Q736" s="6" t="str">
        <f>IF(Table1[[#This Row],[coral.weights.ssp126.2050]]="","",Table1[[#This Row],[coral.weights.ssp126.2050]]*Table1[[#This Row],[corals.mn.ssp126.2050]])</f>
        <v/>
      </c>
      <c r="T736" s="6" t="str">
        <f>IF(Table1[[#This Row],[mangrove.mn.ssp126.2050]]="","",(Table1[[#This Row],[mangrove.sd.ssp126.2050]]/Table1[[#This Row],[mangrove.mn.ssp126.2050]])^-1)</f>
        <v/>
      </c>
      <c r="U736" s="6" t="str">
        <f>IF(Table1[[#This Row],[mangrove.weights.ssp126.2050]]="","",Table1[[#This Row],[mangrove.weights.ssp126.2050]]*Table1[[#This Row],[mangrove.mn.ssp126.2050]])</f>
        <v/>
      </c>
      <c r="V736" s="7" t="e">
        <f t="shared" si="66"/>
        <v>#DIV/0!</v>
      </c>
      <c r="Y736" s="6" t="str">
        <f>IF(Table1[[#This Row],[seagrass.mn.ssp126.2100]]="", "", (Table1[[#This Row],[seagrass.sd.ssp126.2100]]/Table1[[#This Row],[seagrass.mn.ssp126.2100]])^-1)</f>
        <v/>
      </c>
      <c r="Z736" s="6" t="str">
        <f>IF(Table1[[#This Row],[seagrass.weights.ssp126.2100]]="","", Table1[[#This Row],[seagrass.weights.ssp126.2100]]*Table1[[#This Row],[seagrass.mn.ssp126.2100]])</f>
        <v/>
      </c>
      <c r="AC736" s="6" t="str">
        <f>IF(Table1[[#This Row],[corals.mn.ssp126.2100]]="","",(Table1[[#This Row],[corals.sd.ssp126.2100]]/Table1[[#This Row],[corals.mn.ssp126.2100]])^-1)</f>
        <v/>
      </c>
      <c r="AD736" s="6" t="str">
        <f>IF( Table1[[#This Row],[Coral.weights.ssp126.2100]]="","", Table1[[#This Row],[Coral.weights.ssp126.2100]]*Table1[[#This Row],[corals.mn.ssp126.2100]])</f>
        <v/>
      </c>
      <c r="AG736" s="8" t="str">
        <f>IF(Table1[[#This Row],[mangrove.mn.ssp126.2100]]="","",(Table1[[#This Row],[mangrove.sd.ssp126.2100]]/Table1[[#This Row],[mangrove.mn.ssp126.2100]])^-1)</f>
        <v/>
      </c>
      <c r="AH736" s="6" t="str">
        <f>IF(Table1[[#This Row],[mangrove.weights.ssp126.2100]]="","",Table1[[#This Row],[mangrove.weights.ssp126.2100]]*Table1[[#This Row],[mangrove.mn.ssp126.2100]])</f>
        <v/>
      </c>
      <c r="AI736" s="7" t="e">
        <f t="shared" si="67"/>
        <v>#DIV/0!</v>
      </c>
      <c r="AL736" s="6" t="str">
        <f>IF(Table1[[#This Row],[seagrass.mn.ssp245.2050]]="","",(Table1[[#This Row],[seagrass.sd.ssp245.2050]]/Table1[[#This Row],[seagrass.mn.ssp245.2050]])^-1)</f>
        <v/>
      </c>
      <c r="AM736" s="6" t="str">
        <f>IF(Table1[[#This Row],[seagrass.weights.ssp245.2050]]="","",Table1[[#This Row],[seagrass.weights.ssp245.2050]]*Table1[[#This Row],[seagrass.mn.ssp245.2050]])</f>
        <v/>
      </c>
      <c r="AS736" s="5"/>
      <c r="AT736" s="8"/>
      <c r="AU736" s="8"/>
      <c r="AV736" s="7" t="e">
        <f t="shared" si="68"/>
        <v>#DIV/0!</v>
      </c>
      <c r="AX736" s="5"/>
      <c r="AY736" s="6"/>
      <c r="AZ736" s="6"/>
      <c r="BB736" s="5"/>
      <c r="BC736" s="8"/>
      <c r="BD736" s="8"/>
      <c r="BE736" s="5"/>
      <c r="BF736" s="5"/>
      <c r="BG736" s="6"/>
      <c r="BH736" s="6"/>
      <c r="BI736" s="7" t="e">
        <f t="shared" si="69"/>
        <v>#DIV/0!</v>
      </c>
      <c r="BK736" s="5"/>
      <c r="BL736" s="6"/>
      <c r="BM736" s="6"/>
      <c r="BO736" s="5"/>
      <c r="BP736" s="6"/>
      <c r="BQ736" s="6"/>
      <c r="BR736" s="5"/>
      <c r="BS736" s="5"/>
      <c r="BT736" s="6"/>
      <c r="BU736" s="6"/>
      <c r="BV736" s="7" t="e">
        <f t="shared" si="70"/>
        <v>#DIV/0!</v>
      </c>
      <c r="BX736" s="5"/>
      <c r="BY736" s="8"/>
      <c r="BZ736" s="8"/>
      <c r="CA736" s="5"/>
      <c r="CB736" s="5"/>
      <c r="CC736" s="8"/>
      <c r="CD736" s="8"/>
      <c r="CE736" s="5"/>
      <c r="CF736" s="5"/>
      <c r="CG736" s="12"/>
      <c r="CH736" s="17"/>
      <c r="CI736" s="9" t="e">
        <f t="shared" si="71"/>
        <v>#DIV/0!</v>
      </c>
      <c r="CJ736" s="5"/>
      <c r="CL736" s="5"/>
      <c r="CM736" s="5"/>
      <c r="CP736" s="5"/>
      <c r="CT736" s="5"/>
    </row>
    <row r="737" spans="1:98" x14ac:dyDescent="0.25">
      <c r="A737" s="5" t="s">
        <v>780</v>
      </c>
      <c r="B737" s="5">
        <v>44.33934</v>
      </c>
      <c r="C737" s="5">
        <v>-16.821102</v>
      </c>
      <c r="E737" s="5">
        <v>0</v>
      </c>
      <c r="G737" s="5">
        <v>0</v>
      </c>
      <c r="H737" s="5">
        <v>36510000</v>
      </c>
      <c r="I737" s="5">
        <v>1</v>
      </c>
      <c r="L737" s="6" t="str">
        <f>IF(Table1[[#This Row],[seagrass.mn.ssp126.2050]]="","",(Table1[[#This Row],[seagrass.sd.ssp126.2050]]/Table1[[#This Row],[seagrass.mn.ssp126.2050]])^-1)</f>
        <v/>
      </c>
      <c r="M737" s="6" t="str">
        <f>IF(Table1[[#This Row],[seagrass.weights.ssp126.2050]]="","",Table1[[#This Row],[seagrass.weights.ssp126.2050]]*Table1[[#This Row],[seagrass.mn.ssp126.2050]])</f>
        <v/>
      </c>
      <c r="P737" s="6" t="str">
        <f>IF(Table1[[#This Row],[corals.mn.ssp126.2050]]="","",(Table1[[#This Row],[corals.sd.ssp126.2050]]/Table1[[#This Row],[corals.mn.ssp126.2050]])^-1)</f>
        <v/>
      </c>
      <c r="Q737" s="6" t="str">
        <f>IF(Table1[[#This Row],[coral.weights.ssp126.2050]]="","",Table1[[#This Row],[coral.weights.ssp126.2050]]*Table1[[#This Row],[corals.mn.ssp126.2050]])</f>
        <v/>
      </c>
      <c r="R737" s="5">
        <v>0.60345120411501274</v>
      </c>
      <c r="S737" s="5">
        <v>0.19832915051937089</v>
      </c>
      <c r="T737" s="6">
        <f>IF(Table1[[#This Row],[mangrove.mn.ssp126.2050]]="","",(Table1[[#This Row],[mangrove.sd.ssp126.2050]]/Table1[[#This Row],[mangrove.mn.ssp126.2050]])^-1)</f>
        <v>3.0426752826537893</v>
      </c>
      <c r="U737" s="6">
        <f>IF(Table1[[#This Row],[mangrove.weights.ssp126.2050]]="","",Table1[[#This Row],[mangrove.weights.ssp126.2050]]*Table1[[#This Row],[mangrove.mn.ssp126.2050]])</f>
        <v>1.8361060630484158</v>
      </c>
      <c r="V737" s="7">
        <f t="shared" si="66"/>
        <v>0.60345120411501274</v>
      </c>
      <c r="Y737" s="6" t="str">
        <f>IF(Table1[[#This Row],[seagrass.mn.ssp126.2100]]="", "", (Table1[[#This Row],[seagrass.sd.ssp126.2100]]/Table1[[#This Row],[seagrass.mn.ssp126.2100]])^-1)</f>
        <v/>
      </c>
      <c r="Z737" s="6" t="str">
        <f>IF(Table1[[#This Row],[seagrass.weights.ssp126.2100]]="","", Table1[[#This Row],[seagrass.weights.ssp126.2100]]*Table1[[#This Row],[seagrass.mn.ssp126.2100]])</f>
        <v/>
      </c>
      <c r="AC737" s="6" t="str">
        <f>IF(Table1[[#This Row],[corals.mn.ssp126.2100]]="","",(Table1[[#This Row],[corals.sd.ssp126.2100]]/Table1[[#This Row],[corals.mn.ssp126.2100]])^-1)</f>
        <v/>
      </c>
      <c r="AD737" s="6" t="str">
        <f>IF( Table1[[#This Row],[Coral.weights.ssp126.2100]]="","", Table1[[#This Row],[Coral.weights.ssp126.2100]]*Table1[[#This Row],[corals.mn.ssp126.2100]])</f>
        <v/>
      </c>
      <c r="AE737" s="5">
        <v>0.58679430192912241</v>
      </c>
      <c r="AF737" s="5">
        <v>0.2290088260541292</v>
      </c>
      <c r="AG737" s="8">
        <f>IF(Table1[[#This Row],[mangrove.mn.ssp126.2100]]="","",(Table1[[#This Row],[mangrove.sd.ssp126.2100]]/Table1[[#This Row],[mangrove.mn.ssp126.2100]])^-1)</f>
        <v>2.5623217761503478</v>
      </c>
      <c r="AH737" s="6">
        <f>IF(Table1[[#This Row],[mangrove.weights.ssp126.2100]]="","",Table1[[#This Row],[mangrove.weights.ssp126.2100]]*Table1[[#This Row],[mangrove.mn.ssp126.2100]])</f>
        <v>1.5035558179539323</v>
      </c>
      <c r="AI737" s="7">
        <f t="shared" si="67"/>
        <v>0.58679430192912241</v>
      </c>
      <c r="AL737" s="6" t="str">
        <f>IF(Table1[[#This Row],[seagrass.mn.ssp245.2050]]="","",(Table1[[#This Row],[seagrass.sd.ssp245.2050]]/Table1[[#This Row],[seagrass.mn.ssp245.2050]])^-1)</f>
        <v/>
      </c>
      <c r="AM737" s="6" t="str">
        <f>IF(Table1[[#This Row],[seagrass.weights.ssp245.2050]]="","",Table1[[#This Row],[seagrass.weights.ssp245.2050]]*Table1[[#This Row],[seagrass.mn.ssp245.2050]])</f>
        <v/>
      </c>
      <c r="AR737" s="5">
        <v>0.59232168408671038</v>
      </c>
      <c r="AS737" s="5">
        <v>0.22283880422579441</v>
      </c>
      <c r="AT737" s="8">
        <f>(Table1[[#This Row],[mangrove.sd.ssp245.2050]]/Table1[[#This Row],[mangrove.mn.ssp245.2050]])^-1</f>
        <v>2.658072440051924</v>
      </c>
      <c r="AU737" s="8">
        <f>Table1[[#This Row],[mangrove.mn.ssp245.2050]]*Table1[[#This Row],[mangrove.weights.ssp245.2050]]</f>
        <v>1.5744339441160271</v>
      </c>
      <c r="AV737" s="7">
        <f t="shared" si="68"/>
        <v>0.59232168408671038</v>
      </c>
      <c r="AX737" s="5"/>
      <c r="AY737" s="6"/>
      <c r="AZ737" s="6"/>
      <c r="BB737" s="5"/>
      <c r="BC737" s="8"/>
      <c r="BD737" s="8"/>
      <c r="BE737" s="5">
        <v>0.60191989886096886</v>
      </c>
      <c r="BF737" s="5">
        <v>0.2080411136171626</v>
      </c>
      <c r="BG737" s="6">
        <f>(Table1[[#This Row],[mangrove.sd.ssp245.2100]]/Table1[[#This Row],[mangrove.mn.ssp245.2100]])^-1</f>
        <v>2.8932737784158484</v>
      </c>
      <c r="BH737" s="6">
        <f>Table1[[#This Row],[mangrove.weights.ssp245.2100]]*Table1[[#This Row],[mangrove.mn.ssp245.2100]]</f>
        <v>1.7415190600811608</v>
      </c>
      <c r="BI737" s="7">
        <f t="shared" si="69"/>
        <v>0.60191989886096886</v>
      </c>
      <c r="BK737" s="5"/>
      <c r="BL737" s="6"/>
      <c r="BM737" s="6"/>
      <c r="BO737" s="5"/>
      <c r="BP737" s="6"/>
      <c r="BQ737" s="6"/>
      <c r="BR737" s="5">
        <v>0.58687039495298565</v>
      </c>
      <c r="BS737" s="5">
        <v>0.22916550378796149</v>
      </c>
      <c r="BT737" s="6">
        <f>(Table1[[#This Row],[mangrove.sd.ssp370.2050]]/Table1[[#This Row],[mangrove.mn.ssp370.2050]])^-1</f>
        <v>2.5609019911478277</v>
      </c>
      <c r="BU737" s="6">
        <f>Table1[[#This Row],[mangrove.weights.ssp370.2050]]*Table1[[#This Row],[mangrove.mn.ssp370.2050]]</f>
        <v>1.5029175629808129</v>
      </c>
      <c r="BV737" s="7">
        <f t="shared" si="70"/>
        <v>0.58687039495298565</v>
      </c>
      <c r="BX737" s="5"/>
      <c r="BY737" s="8"/>
      <c r="BZ737" s="8"/>
      <c r="CA737" s="5"/>
      <c r="CB737" s="5"/>
      <c r="CC737" s="8"/>
      <c r="CD737" s="8"/>
      <c r="CE737" s="5">
        <v>0.59213907977686853</v>
      </c>
      <c r="CF737" s="5">
        <v>0.21620560155473131</v>
      </c>
      <c r="CG737" s="12">
        <f>(Table1[[#This Row],[mangrove.sd.ssp370.2100]]/Table1[[#This Row],[mangrove.mn.ssp370.2100]])^-1</f>
        <v>2.738777698259458</v>
      </c>
      <c r="CH737" s="17">
        <f>Table1[[#This Row],[mangrove.weights.ssp370.2100]]*Table1[[#This Row],[mangrove.mn.ssp370.2100]]</f>
        <v>1.6217373059607656</v>
      </c>
      <c r="CI737" s="9">
        <f t="shared" si="71"/>
        <v>0.59213907977686853</v>
      </c>
      <c r="CJ737" s="5"/>
      <c r="CL737" s="5"/>
      <c r="CM737" s="5"/>
      <c r="CP737" s="5"/>
      <c r="CT737" s="5"/>
    </row>
    <row r="738" spans="1:98" x14ac:dyDescent="0.25">
      <c r="A738" s="5" t="s">
        <v>781</v>
      </c>
      <c r="B738" s="5">
        <v>44.58934</v>
      </c>
      <c r="C738" s="5">
        <v>-16.821102</v>
      </c>
      <c r="E738" s="5">
        <v>0</v>
      </c>
      <c r="G738" s="5">
        <v>0</v>
      </c>
      <c r="H738" s="5">
        <v>3790000</v>
      </c>
      <c r="I738" s="5">
        <v>1</v>
      </c>
      <c r="L738" s="6" t="str">
        <f>IF(Table1[[#This Row],[seagrass.mn.ssp126.2050]]="","",(Table1[[#This Row],[seagrass.sd.ssp126.2050]]/Table1[[#This Row],[seagrass.mn.ssp126.2050]])^-1)</f>
        <v/>
      </c>
      <c r="M738" s="6" t="str">
        <f>IF(Table1[[#This Row],[seagrass.weights.ssp126.2050]]="","",Table1[[#This Row],[seagrass.weights.ssp126.2050]]*Table1[[#This Row],[seagrass.mn.ssp126.2050]])</f>
        <v/>
      </c>
      <c r="P738" s="6" t="str">
        <f>IF(Table1[[#This Row],[corals.mn.ssp126.2050]]="","",(Table1[[#This Row],[corals.sd.ssp126.2050]]/Table1[[#This Row],[corals.mn.ssp126.2050]])^-1)</f>
        <v/>
      </c>
      <c r="Q738" s="6" t="str">
        <f>IF(Table1[[#This Row],[coral.weights.ssp126.2050]]="","",Table1[[#This Row],[coral.weights.ssp126.2050]]*Table1[[#This Row],[corals.mn.ssp126.2050]])</f>
        <v/>
      </c>
      <c r="R738" s="5">
        <v>0.46369458195254992</v>
      </c>
      <c r="S738" s="5">
        <v>5.119988909252448E-2</v>
      </c>
      <c r="T738" s="6">
        <f>IF(Table1[[#This Row],[mangrove.mn.ssp126.2050]]="","",(Table1[[#This Row],[mangrove.sd.ssp126.2050]]/Table1[[#This Row],[mangrove.mn.ssp126.2050]])^-1)</f>
        <v>9.0565544217214402</v>
      </c>
      <c r="U738" s="6">
        <f>IF(Table1[[#This Row],[mangrove.weights.ssp126.2050]]="","",Table1[[#This Row],[mangrove.weights.ssp126.2050]]*Table1[[#This Row],[mangrove.mn.ssp126.2050]])</f>
        <v>4.199475216510641</v>
      </c>
      <c r="V738" s="7">
        <f t="shared" si="66"/>
        <v>0.46369458195254998</v>
      </c>
      <c r="Y738" s="6" t="str">
        <f>IF(Table1[[#This Row],[seagrass.mn.ssp126.2100]]="", "", (Table1[[#This Row],[seagrass.sd.ssp126.2100]]/Table1[[#This Row],[seagrass.mn.ssp126.2100]])^-1)</f>
        <v/>
      </c>
      <c r="Z738" s="6" t="str">
        <f>IF(Table1[[#This Row],[seagrass.weights.ssp126.2100]]="","", Table1[[#This Row],[seagrass.weights.ssp126.2100]]*Table1[[#This Row],[seagrass.mn.ssp126.2100]])</f>
        <v/>
      </c>
      <c r="AC738" s="6" t="str">
        <f>IF(Table1[[#This Row],[corals.mn.ssp126.2100]]="","",(Table1[[#This Row],[corals.sd.ssp126.2100]]/Table1[[#This Row],[corals.mn.ssp126.2100]])^-1)</f>
        <v/>
      </c>
      <c r="AD738" s="6" t="str">
        <f>IF( Table1[[#This Row],[Coral.weights.ssp126.2100]]="","", Table1[[#This Row],[Coral.weights.ssp126.2100]]*Table1[[#This Row],[corals.mn.ssp126.2100]])</f>
        <v/>
      </c>
      <c r="AE738" s="5">
        <v>0.44658522217281549</v>
      </c>
      <c r="AF738" s="5">
        <v>4.6356215949300401E-2</v>
      </c>
      <c r="AG738" s="8">
        <f>IF(Table1[[#This Row],[mangrove.mn.ssp126.2100]]="","",(Table1[[#This Row],[mangrove.sd.ssp126.2100]]/Table1[[#This Row],[mangrove.mn.ssp126.2100]])^-1)</f>
        <v>9.6337721495914135</v>
      </c>
      <c r="AH738" s="6">
        <f>IF(Table1[[#This Row],[mangrove.weights.ssp126.2100]]="","",Table1[[#This Row],[mangrove.weights.ssp126.2100]]*Table1[[#This Row],[mangrove.mn.ssp126.2100]])</f>
        <v>4.3023002757875632</v>
      </c>
      <c r="AI738" s="7">
        <f t="shared" si="67"/>
        <v>0.44658522217281543</v>
      </c>
      <c r="AL738" s="6" t="str">
        <f>IF(Table1[[#This Row],[seagrass.mn.ssp245.2050]]="","",(Table1[[#This Row],[seagrass.sd.ssp245.2050]]/Table1[[#This Row],[seagrass.mn.ssp245.2050]])^-1)</f>
        <v/>
      </c>
      <c r="AM738" s="6" t="str">
        <f>IF(Table1[[#This Row],[seagrass.weights.ssp245.2050]]="","",Table1[[#This Row],[seagrass.weights.ssp245.2050]]*Table1[[#This Row],[seagrass.mn.ssp245.2050]])</f>
        <v/>
      </c>
      <c r="AR738" s="5">
        <v>0.46661983940834728</v>
      </c>
      <c r="AS738" s="5">
        <v>4.8187696136568772E-2</v>
      </c>
      <c r="AT738" s="8">
        <f>(Table1[[#This Row],[mangrove.sd.ssp245.2050]]/Table1[[#This Row],[mangrove.mn.ssp245.2050]])^-1</f>
        <v>9.6833813778085549</v>
      </c>
      <c r="AU738" s="8">
        <f>Table1[[#This Row],[mangrove.mn.ssp245.2050]]*Table1[[#This Row],[mangrove.weights.ssp245.2050]]</f>
        <v>4.5184578634428085</v>
      </c>
      <c r="AV738" s="7">
        <f t="shared" si="68"/>
        <v>0.46661983940834728</v>
      </c>
      <c r="AX738" s="5"/>
      <c r="AY738" s="6"/>
      <c r="AZ738" s="6"/>
      <c r="BB738" s="5"/>
      <c r="BC738" s="8"/>
      <c r="BD738" s="8"/>
      <c r="BE738" s="5">
        <v>0.46502616178943362</v>
      </c>
      <c r="BF738" s="5">
        <v>4.8919565855882488E-2</v>
      </c>
      <c r="BG738" s="6">
        <f>(Table1[[#This Row],[mangrove.sd.ssp245.2100]]/Table1[[#This Row],[mangrove.mn.ssp245.2100]])^-1</f>
        <v>9.5059339479709433</v>
      </c>
      <c r="BH738" s="6">
        <f>Table1[[#This Row],[mangrove.weights.ssp245.2100]]*Table1[[#This Row],[mangrove.mn.ssp245.2100]]</f>
        <v>4.4205079780488052</v>
      </c>
      <c r="BI738" s="7">
        <f t="shared" si="69"/>
        <v>0.46502616178943362</v>
      </c>
      <c r="BK738" s="5"/>
      <c r="BL738" s="6"/>
      <c r="BM738" s="6"/>
      <c r="BO738" s="5"/>
      <c r="BP738" s="6"/>
      <c r="BQ738" s="6"/>
      <c r="BR738" s="5">
        <v>0.47347471370404859</v>
      </c>
      <c r="BS738" s="5">
        <v>5.7371408766960577E-2</v>
      </c>
      <c r="BT738" s="6">
        <f>(Table1[[#This Row],[mangrove.sd.ssp370.2050]]/Table1[[#This Row],[mangrove.mn.ssp370.2050]])^-1</f>
        <v>8.2527991534472545</v>
      </c>
      <c r="BU738" s="6">
        <f>Table1[[#This Row],[mangrove.weights.ssp370.2050]]*Table1[[#This Row],[mangrove.mn.ssp370.2050]]</f>
        <v>3.9074917164354535</v>
      </c>
      <c r="BV738" s="7">
        <f t="shared" si="70"/>
        <v>0.47347471370404859</v>
      </c>
      <c r="BX738" s="5"/>
      <c r="BY738" s="8"/>
      <c r="BZ738" s="8"/>
      <c r="CA738" s="5"/>
      <c r="CB738" s="5"/>
      <c r="CC738" s="8"/>
      <c r="CD738" s="8"/>
      <c r="CE738" s="5">
        <v>0.47231058904873979</v>
      </c>
      <c r="CF738" s="5">
        <v>5.7260876771719892E-2</v>
      </c>
      <c r="CG738" s="12">
        <f>(Table1[[#This Row],[mangrove.sd.ssp370.2100]]/Table1[[#This Row],[mangrove.mn.ssp370.2100]])^-1</f>
        <v>8.2483995299562967</v>
      </c>
      <c r="CH738" s="17">
        <f>Table1[[#This Row],[mangrove.weights.ssp370.2100]]*Table1[[#This Row],[mangrove.mn.ssp370.2100]]</f>
        <v>3.8958064407030069</v>
      </c>
      <c r="CI738" s="9">
        <f t="shared" si="71"/>
        <v>0.47231058904873979</v>
      </c>
      <c r="CJ738" s="5"/>
      <c r="CL738" s="5"/>
      <c r="CM738" s="5"/>
      <c r="CP738" s="5"/>
      <c r="CT738" s="5"/>
    </row>
    <row r="739" spans="1:98" x14ac:dyDescent="0.25">
      <c r="A739" s="5" t="s">
        <v>782</v>
      </c>
      <c r="B739" s="5">
        <v>49.33934</v>
      </c>
      <c r="C739" s="5">
        <v>-16.821102</v>
      </c>
      <c r="E739" s="5">
        <v>0</v>
      </c>
      <c r="G739" s="5">
        <v>0</v>
      </c>
      <c r="I739" s="5">
        <v>0</v>
      </c>
      <c r="L739" s="6" t="str">
        <f>IF(Table1[[#This Row],[seagrass.mn.ssp126.2050]]="","",(Table1[[#This Row],[seagrass.sd.ssp126.2050]]/Table1[[#This Row],[seagrass.mn.ssp126.2050]])^-1)</f>
        <v/>
      </c>
      <c r="M739" s="6" t="str">
        <f>IF(Table1[[#This Row],[seagrass.weights.ssp126.2050]]="","",Table1[[#This Row],[seagrass.weights.ssp126.2050]]*Table1[[#This Row],[seagrass.mn.ssp126.2050]])</f>
        <v/>
      </c>
      <c r="P739" s="6" t="str">
        <f>IF(Table1[[#This Row],[corals.mn.ssp126.2050]]="","",(Table1[[#This Row],[corals.sd.ssp126.2050]]/Table1[[#This Row],[corals.mn.ssp126.2050]])^-1)</f>
        <v/>
      </c>
      <c r="Q739" s="6" t="str">
        <f>IF(Table1[[#This Row],[coral.weights.ssp126.2050]]="","",Table1[[#This Row],[coral.weights.ssp126.2050]]*Table1[[#This Row],[corals.mn.ssp126.2050]])</f>
        <v/>
      </c>
      <c r="T739" s="6" t="str">
        <f>IF(Table1[[#This Row],[mangrove.mn.ssp126.2050]]="","",(Table1[[#This Row],[mangrove.sd.ssp126.2050]]/Table1[[#This Row],[mangrove.mn.ssp126.2050]])^-1)</f>
        <v/>
      </c>
      <c r="U739" s="6" t="str">
        <f>IF(Table1[[#This Row],[mangrove.weights.ssp126.2050]]="","",Table1[[#This Row],[mangrove.weights.ssp126.2050]]*Table1[[#This Row],[mangrove.mn.ssp126.2050]])</f>
        <v/>
      </c>
      <c r="V739" s="7" t="e">
        <f t="shared" si="66"/>
        <v>#DIV/0!</v>
      </c>
      <c r="Y739" s="6" t="str">
        <f>IF(Table1[[#This Row],[seagrass.mn.ssp126.2100]]="", "", (Table1[[#This Row],[seagrass.sd.ssp126.2100]]/Table1[[#This Row],[seagrass.mn.ssp126.2100]])^-1)</f>
        <v/>
      </c>
      <c r="Z739" s="6" t="str">
        <f>IF(Table1[[#This Row],[seagrass.weights.ssp126.2100]]="","", Table1[[#This Row],[seagrass.weights.ssp126.2100]]*Table1[[#This Row],[seagrass.mn.ssp126.2100]])</f>
        <v/>
      </c>
      <c r="AC739" s="6" t="str">
        <f>IF(Table1[[#This Row],[corals.mn.ssp126.2100]]="","",(Table1[[#This Row],[corals.sd.ssp126.2100]]/Table1[[#This Row],[corals.mn.ssp126.2100]])^-1)</f>
        <v/>
      </c>
      <c r="AD739" s="6" t="str">
        <f>IF( Table1[[#This Row],[Coral.weights.ssp126.2100]]="","", Table1[[#This Row],[Coral.weights.ssp126.2100]]*Table1[[#This Row],[corals.mn.ssp126.2100]])</f>
        <v/>
      </c>
      <c r="AG739" s="8" t="str">
        <f>IF(Table1[[#This Row],[mangrove.mn.ssp126.2100]]="","",(Table1[[#This Row],[mangrove.sd.ssp126.2100]]/Table1[[#This Row],[mangrove.mn.ssp126.2100]])^-1)</f>
        <v/>
      </c>
      <c r="AH739" s="6" t="str">
        <f>IF(Table1[[#This Row],[mangrove.weights.ssp126.2100]]="","",Table1[[#This Row],[mangrove.weights.ssp126.2100]]*Table1[[#This Row],[mangrove.mn.ssp126.2100]])</f>
        <v/>
      </c>
      <c r="AI739" s="7" t="e">
        <f t="shared" si="67"/>
        <v>#DIV/0!</v>
      </c>
      <c r="AL739" s="6" t="str">
        <f>IF(Table1[[#This Row],[seagrass.mn.ssp245.2050]]="","",(Table1[[#This Row],[seagrass.sd.ssp245.2050]]/Table1[[#This Row],[seagrass.mn.ssp245.2050]])^-1)</f>
        <v/>
      </c>
      <c r="AM739" s="6" t="str">
        <f>IF(Table1[[#This Row],[seagrass.weights.ssp245.2050]]="","",Table1[[#This Row],[seagrass.weights.ssp245.2050]]*Table1[[#This Row],[seagrass.mn.ssp245.2050]])</f>
        <v/>
      </c>
      <c r="AS739" s="5"/>
      <c r="AT739" s="8"/>
      <c r="AU739" s="8"/>
      <c r="AV739" s="7" t="e">
        <f t="shared" si="68"/>
        <v>#DIV/0!</v>
      </c>
      <c r="AX739" s="5"/>
      <c r="AY739" s="6"/>
      <c r="AZ739" s="6"/>
      <c r="BB739" s="5"/>
      <c r="BC739" s="8"/>
      <c r="BD739" s="8"/>
      <c r="BE739" s="5"/>
      <c r="BF739" s="5"/>
      <c r="BG739" s="6"/>
      <c r="BH739" s="6"/>
      <c r="BI739" s="7" t="e">
        <f t="shared" si="69"/>
        <v>#DIV/0!</v>
      </c>
      <c r="BK739" s="5"/>
      <c r="BL739" s="6"/>
      <c r="BM739" s="6"/>
      <c r="BO739" s="5"/>
      <c r="BP739" s="6"/>
      <c r="BQ739" s="6"/>
      <c r="BR739" s="5"/>
      <c r="BS739" s="5"/>
      <c r="BT739" s="6"/>
      <c r="BU739" s="6"/>
      <c r="BV739" s="7" t="e">
        <f t="shared" si="70"/>
        <v>#DIV/0!</v>
      </c>
      <c r="BX739" s="5"/>
      <c r="BY739" s="8"/>
      <c r="BZ739" s="8"/>
      <c r="CA739" s="5"/>
      <c r="CB739" s="5"/>
      <c r="CC739" s="8"/>
      <c r="CD739" s="8"/>
      <c r="CE739" s="5"/>
      <c r="CF739" s="5"/>
      <c r="CG739" s="12"/>
      <c r="CH739" s="17"/>
      <c r="CI739" s="9" t="e">
        <f t="shared" si="71"/>
        <v>#DIV/0!</v>
      </c>
      <c r="CJ739" s="5"/>
      <c r="CL739" s="5"/>
      <c r="CM739" s="5"/>
      <c r="CP739" s="5"/>
      <c r="CT739" s="5"/>
    </row>
    <row r="740" spans="1:98" x14ac:dyDescent="0.25">
      <c r="A740" s="5" t="s">
        <v>783</v>
      </c>
      <c r="B740" s="5">
        <v>49.58934</v>
      </c>
      <c r="C740" s="5">
        <v>-16.821102</v>
      </c>
      <c r="D740" s="5">
        <v>4770000</v>
      </c>
      <c r="E740" s="5">
        <v>1</v>
      </c>
      <c r="F740" s="5">
        <v>65120000</v>
      </c>
      <c r="G740" s="5">
        <v>1</v>
      </c>
      <c r="I740" s="5">
        <v>0</v>
      </c>
      <c r="J740" s="5">
        <v>0.88229345826102556</v>
      </c>
      <c r="K740" s="28">
        <f>NonZeroMin!$C$2</f>
        <v>9.6277348665939669E-4</v>
      </c>
      <c r="L740" s="6">
        <f>IF(Table1[[#This Row],[seagrass.mn.ssp126.2050]]="","",(Table1[[#This Row],[seagrass.sd.ssp126.2050]]/Table1[[#This Row],[seagrass.mn.ssp126.2050]])^-1)</f>
        <v>916.40813803710114</v>
      </c>
      <c r="M740" s="6">
        <f>IF(Table1[[#This Row],[seagrass.weights.ssp126.2050]]="","",Table1[[#This Row],[seagrass.weights.ssp126.2050]]*Table1[[#This Row],[seagrass.mn.ssp126.2050]])</f>
        <v>808.54090528730126</v>
      </c>
      <c r="N740" s="5">
        <v>0.88379515562785282</v>
      </c>
      <c r="O740" s="5">
        <f>NonZeroMin!$C$3</f>
        <v>8.8608041434714289E-4</v>
      </c>
      <c r="P740" s="6">
        <f>IF(Table1[[#This Row],[corals.mn.ssp126.2050]]="","",(Table1[[#This Row],[corals.sd.ssp126.2050]]/Table1[[#This Row],[corals.mn.ssp126.2050]])^-1)</f>
        <v>997.42093529854867</v>
      </c>
      <c r="Q740" s="6">
        <f>IF(Table1[[#This Row],[coral.weights.ssp126.2050]]="","",Table1[[#This Row],[coral.weights.ssp126.2050]]*Table1[[#This Row],[corals.mn.ssp126.2050]])</f>
        <v>881.51579073865935</v>
      </c>
      <c r="T740" s="6" t="str">
        <f>IF(Table1[[#This Row],[mangrove.mn.ssp126.2050]]="","",(Table1[[#This Row],[mangrove.sd.ssp126.2050]]/Table1[[#This Row],[mangrove.mn.ssp126.2050]])^-1)</f>
        <v/>
      </c>
      <c r="U740" s="6" t="str">
        <f>IF(Table1[[#This Row],[mangrove.weights.ssp126.2050]]="","",Table1[[#This Row],[mangrove.weights.ssp126.2050]]*Table1[[#This Row],[mangrove.mn.ssp126.2050]])</f>
        <v/>
      </c>
      <c r="V740" s="7">
        <f t="shared" si="66"/>
        <v>0.88307609053107761</v>
      </c>
      <c r="W740" s="5">
        <v>0.88229345826102556</v>
      </c>
      <c r="X740" s="5">
        <f>NonZeroMin!$C$5</f>
        <v>9.4124857450742275E-4</v>
      </c>
      <c r="Y740" s="6">
        <f>IF(Table1[[#This Row],[seagrass.mn.ssp126.2100]]="", "", (Table1[[#This Row],[seagrass.sd.ssp126.2100]]/Table1[[#This Row],[seagrass.mn.ssp126.2100]])^-1)</f>
        <v>937.3649874824514</v>
      </c>
      <c r="Z740" s="6">
        <f>IF(Table1[[#This Row],[seagrass.weights.ssp126.2100]]="","", Table1[[#This Row],[seagrass.weights.ssp126.2100]]*Table1[[#This Row],[seagrass.mn.ssp126.2100]])</f>
        <v>827.03099645869497</v>
      </c>
      <c r="AA740" s="5">
        <v>0.88379515562785282</v>
      </c>
      <c r="AB740" s="5">
        <f>NonZeroMin!$C$6</f>
        <v>9.0900273914041208E-4</v>
      </c>
      <c r="AC740" s="6">
        <f>IF(Table1[[#This Row],[corals.mn.ssp126.2100]]="","",(Table1[[#This Row],[corals.sd.ssp126.2100]]/Table1[[#This Row],[corals.mn.ssp126.2100]])^-1)</f>
        <v>972.26896858815132</v>
      </c>
      <c r="AD740" s="6">
        <f>IF( Table1[[#This Row],[Coral.weights.ssp126.2100]]="","", Table1[[#This Row],[Coral.weights.ssp126.2100]]*Table1[[#This Row],[corals.mn.ssp126.2100]])</f>
        <v>859.2866044054972</v>
      </c>
      <c r="AG740" s="8" t="str">
        <f>IF(Table1[[#This Row],[mangrove.mn.ssp126.2100]]="","",(Table1[[#This Row],[mangrove.sd.ssp126.2100]]/Table1[[#This Row],[mangrove.mn.ssp126.2100]])^-1)</f>
        <v/>
      </c>
      <c r="AH740" s="6" t="str">
        <f>IF(Table1[[#This Row],[mangrove.weights.ssp126.2100]]="","",Table1[[#This Row],[mangrove.weights.ssp126.2100]]*Table1[[#This Row],[mangrove.mn.ssp126.2100]])</f>
        <v/>
      </c>
      <c r="AI740" s="7">
        <f t="shared" si="67"/>
        <v>0.8830580308354371</v>
      </c>
      <c r="AJ740" s="5">
        <v>0.88229345826102556</v>
      </c>
      <c r="AK740" s="5">
        <f>NonZeroMin!$C$9</f>
        <v>9.4246577305150765E-4</v>
      </c>
      <c r="AL740" s="6">
        <f>IF(Table1[[#This Row],[seagrass.mn.ssp245.2050]]="","",(Table1[[#This Row],[seagrass.sd.ssp245.2050]]/Table1[[#This Row],[seagrass.mn.ssp245.2050]])^-1)</f>
        <v>936.15437662456793</v>
      </c>
      <c r="AM740" s="6">
        <f>IF(Table1[[#This Row],[seagrass.weights.ssp245.2050]]="","",Table1[[#This Row],[seagrass.weights.ssp245.2050]]*Table1[[#This Row],[seagrass.mn.ssp245.2050]])</f>
        <v>825.96288241828461</v>
      </c>
      <c r="AN740" s="5">
        <v>0.88379515562785282</v>
      </c>
      <c r="AO740" s="5">
        <f>NonZeroMin!$C$10</f>
        <v>8.871730941705804E-4</v>
      </c>
      <c r="AP740" s="6">
        <f>(Table1[[#This Row],[corals.sd.ssp245.2050]]/Table1[[#This Row],[corals.mn.ssp245.2050]])^-1</f>
        <v>996.19246958127633</v>
      </c>
      <c r="AQ740" s="6">
        <f>Table1[[#This Row],[coral.weights.ssp245.2050]]*Table1[[#This Row],[corals.mn.ssp245.2050]]</f>
        <v>880.43007868887912</v>
      </c>
      <c r="AS740" s="5"/>
      <c r="AT740" s="8"/>
      <c r="AU740" s="8"/>
      <c r="AV740" s="7">
        <f t="shared" si="68"/>
        <v>0.88306763584273695</v>
      </c>
      <c r="AW740" s="5">
        <v>0.88229345826102556</v>
      </c>
      <c r="AX740" s="5">
        <f>NonZeroMin!$C$12</f>
        <v>9.4048968592101831E-4</v>
      </c>
      <c r="AY740" s="6">
        <f>(Table1[[#This Row],[seagrass.sd.ssp245.2100]]/Table1[[#This Row],[seagrass.mn.ssp245.2100]])^-1</f>
        <v>938.12135472490445</v>
      </c>
      <c r="AZ740" s="6"/>
      <c r="BA740" s="5">
        <v>0.88379515562785282</v>
      </c>
      <c r="BB740" s="5">
        <f>NonZeroMin!$C$13</f>
        <v>8.8505487379242798E-4</v>
      </c>
      <c r="BC740" s="8">
        <f>(Table1[[#This Row],[corals.sd.ssp245.2100]]/Table1[[#This Row],[corals.mn.ssp245.2100]])^-1</f>
        <v>998.57667789661764</v>
      </c>
      <c r="BD740" s="8">
        <f>Table1[[#This Row],[corals.weights.ssp245.2100]]*Table1[[#This Row],[corals.mn.ssp245.2100]]</f>
        <v>882.53723044798539</v>
      </c>
      <c r="BE740" s="5"/>
      <c r="BF740" s="5"/>
      <c r="BG740" s="6"/>
      <c r="BH740" s="6"/>
      <c r="BI740" s="7">
        <f t="shared" si="69"/>
        <v>0.45569170597719849</v>
      </c>
      <c r="BJ740" s="5">
        <v>0.88229345826102556</v>
      </c>
      <c r="BK740" s="5">
        <f>NonZeroMin!$C$16</f>
        <v>9.4033807947367773E-4</v>
      </c>
      <c r="BL740" s="6">
        <f>(Table1[[#This Row],[seagrass.sd.ssp370.2050]]/Table1[[#This Row],[seagrass.mn.ssp370.2050]])^-1</f>
        <v>938.27260377975904</v>
      </c>
      <c r="BM740" s="6">
        <f>Table1[[#This Row],[seagrass.mn.ssp370.2050]]*Table1[[#This Row],[seagrass.weights.ssp370.2050]]</f>
        <v>827.83178038042058</v>
      </c>
      <c r="BN740" s="5">
        <v>0.88379515562785282</v>
      </c>
      <c r="BO740" s="5">
        <f>NonZeroMin!$C$17</f>
        <v>8.8537505761509139E-4</v>
      </c>
      <c r="BP740" s="6">
        <f>(Table1[[#This Row],[corals.sd.ssp370.2050]]/Table1[[#This Row],[corals.mn.ssp370.2050]])^-1</f>
        <v>998.21555625082283</v>
      </c>
      <c r="BQ740" s="6">
        <f>Table1[[#This Row],[corals.weights.ssp370.2050]]*Table1[[#This Row],[corals.mn.ssp370.2050]]</f>
        <v>882.21807288683965</v>
      </c>
      <c r="BR740" s="5"/>
      <c r="BS740" s="5"/>
      <c r="BT740" s="6"/>
      <c r="BU740" s="6"/>
      <c r="BV740" s="7">
        <f t="shared" si="70"/>
        <v>0.8830675490627603</v>
      </c>
      <c r="BW740" s="5">
        <v>0.88229345826102556</v>
      </c>
      <c r="BX740" s="5">
        <f>NonZeroMin!$C$19</f>
        <v>9.4033807947367773E-4</v>
      </c>
      <c r="BY740" s="8">
        <f>(Table1[[#This Row],[seagrass.sd.ssp370.2100]]/Table1[[#This Row],[seagrass.mn.ssp370.2100]])^-1</f>
        <v>938.27260377975904</v>
      </c>
      <c r="BZ740" s="8">
        <f>Table1[[#This Row],[seagrass.imp.ssp370.2100]]*Table1[[#This Row],[seagrass.mn.ssp370.2100]]</f>
        <v>827.83178038042058</v>
      </c>
      <c r="CA740" s="5">
        <v>0.88379515562785282</v>
      </c>
      <c r="CB740" s="5">
        <f>NonZeroMin!$C$20</f>
        <v>8.8537505761509139E-4</v>
      </c>
      <c r="CC740" s="8">
        <f>(Table1[[#This Row],[corals.sd.ssp370.2100]]/Table1[[#This Row],[corals.mn.ssp370.2100]])^-1</f>
        <v>998.21555625082283</v>
      </c>
      <c r="CD740" s="8">
        <f>Table1[[#This Row],[corals.weights.ssp370.2100]]*Table1[[#This Row],[corals.mn.ssp370.2100]]</f>
        <v>882.21807288683965</v>
      </c>
      <c r="CE740" s="5"/>
      <c r="CF740" s="5"/>
      <c r="CG740" s="12"/>
      <c r="CH740" s="17"/>
      <c r="CI740" s="9">
        <f t="shared" si="71"/>
        <v>0.8830675490627603</v>
      </c>
      <c r="CJ740" s="5"/>
      <c r="CL740" s="5"/>
      <c r="CM740" s="5"/>
      <c r="CP740" s="5"/>
      <c r="CT740" s="5"/>
    </row>
    <row r="741" spans="1:98" x14ac:dyDescent="0.25">
      <c r="A741" s="5" t="s">
        <v>784</v>
      </c>
      <c r="B741" s="5">
        <v>49.83934</v>
      </c>
      <c r="C741" s="5">
        <v>-16.821102</v>
      </c>
      <c r="D741" s="5">
        <v>44670000</v>
      </c>
      <c r="E741" s="5">
        <v>1</v>
      </c>
      <c r="F741" s="5">
        <v>35170000</v>
      </c>
      <c r="G741" s="5">
        <v>1</v>
      </c>
      <c r="H741" s="5">
        <v>870000</v>
      </c>
      <c r="I741" s="5">
        <v>1</v>
      </c>
      <c r="J741" s="5">
        <v>0.56559180787813168</v>
      </c>
      <c r="K741" s="5">
        <v>2.8152245403379388E-2</v>
      </c>
      <c r="L741" s="6">
        <f>IF(Table1[[#This Row],[seagrass.mn.ssp126.2050]]="","",(Table1[[#This Row],[seagrass.sd.ssp126.2050]]/Table1[[#This Row],[seagrass.mn.ssp126.2050]])^-1)</f>
        <v>20.09046879828059</v>
      </c>
      <c r="M741" s="6">
        <f>IF(Table1[[#This Row],[seagrass.weights.ssp126.2050]]="","",Table1[[#This Row],[seagrass.weights.ssp126.2050]]*Table1[[#This Row],[seagrass.mn.ssp126.2050]])</f>
        <v>11.363004568738715</v>
      </c>
      <c r="N741" s="5">
        <v>0.60082604308738796</v>
      </c>
      <c r="O741" s="5">
        <v>3.2140268594126657E-2</v>
      </c>
      <c r="P741" s="6">
        <f>IF(Table1[[#This Row],[corals.mn.ssp126.2050]]="","",(Table1[[#This Row],[corals.sd.ssp126.2050]]/Table1[[#This Row],[corals.mn.ssp126.2050]])^-1)</f>
        <v>18.693871251504831</v>
      </c>
      <c r="Q741" s="6">
        <f>IF(Table1[[#This Row],[coral.weights.ssp126.2050]]="","",Table1[[#This Row],[coral.weights.ssp126.2050]]*Table1[[#This Row],[corals.mn.ssp126.2050]])</f>
        <v>11.231764694026724</v>
      </c>
      <c r="R741" s="5">
        <v>0.45529994646284228</v>
      </c>
      <c r="S741" s="5">
        <v>9.8590866903194102E-2</v>
      </c>
      <c r="T741" s="6">
        <f>IF(Table1[[#This Row],[mangrove.mn.ssp126.2050]]="","",(Table1[[#This Row],[mangrove.sd.ssp126.2050]]/Table1[[#This Row],[mangrove.mn.ssp126.2050]])^-1)</f>
        <v>4.6180742777107247</v>
      </c>
      <c r="U741" s="6">
        <f>IF(Table1[[#This Row],[mangrove.weights.ssp126.2050]]="","",Table1[[#This Row],[mangrove.weights.ssp126.2050]]*Table1[[#This Row],[mangrove.mn.ssp126.2050]])</f>
        <v>2.102608971403122</v>
      </c>
      <c r="V741" s="7">
        <f t="shared" si="66"/>
        <v>0.56903235953218312</v>
      </c>
      <c r="W741" s="5">
        <v>0.54572315365573254</v>
      </c>
      <c r="X741" s="5">
        <v>4.5841874909211773E-2</v>
      </c>
      <c r="Y741" s="6">
        <f>IF(Table1[[#This Row],[seagrass.mn.ssp126.2100]]="", "", (Table1[[#This Row],[seagrass.sd.ssp126.2100]]/Table1[[#This Row],[seagrass.mn.ssp126.2100]])^-1)</f>
        <v>11.904468452403357</v>
      </c>
      <c r="Z741" s="6">
        <f>IF(Table1[[#This Row],[seagrass.weights.ssp126.2100]]="","", Table1[[#This Row],[seagrass.weights.ssp126.2100]]*Table1[[#This Row],[seagrass.mn.ssp126.2100]])</f>
        <v>6.4965440664407375</v>
      </c>
      <c r="AA741" s="5">
        <v>0.57378761411957413</v>
      </c>
      <c r="AB741" s="5">
        <v>5.717688614782359E-2</v>
      </c>
      <c r="AC741" s="6">
        <f>IF(Table1[[#This Row],[corals.mn.ssp126.2100]]="","",(Table1[[#This Row],[corals.sd.ssp126.2100]]/Table1[[#This Row],[corals.mn.ssp126.2100]])^-1)</f>
        <v>10.035307145550371</v>
      </c>
      <c r="AD741" s="6">
        <f>IF( Table1[[#This Row],[Coral.weights.ssp126.2100]]="","", Table1[[#This Row],[Coral.weights.ssp126.2100]]*Table1[[#This Row],[corals.mn.ssp126.2100]])</f>
        <v>5.7581349440024612</v>
      </c>
      <c r="AE741" s="5">
        <v>0.45042784636013572</v>
      </c>
      <c r="AF741" s="5">
        <v>9.9257226492056164E-2</v>
      </c>
      <c r="AG741" s="8">
        <f>IF(Table1[[#This Row],[mangrove.mn.ssp126.2100]]="","",(Table1[[#This Row],[mangrove.sd.ssp126.2100]]/Table1[[#This Row],[mangrove.mn.ssp126.2100]])^-1)</f>
        <v>4.5379854170737355</v>
      </c>
      <c r="AH741" s="6">
        <f>IF(Table1[[#This Row],[mangrove.weights.ssp126.2100]]="","",Table1[[#This Row],[mangrove.weights.ssp126.2100]]*Table1[[#This Row],[mangrove.mn.ssp126.2100]])</f>
        <v>2.0440349982262251</v>
      </c>
      <c r="AI741" s="7">
        <f t="shared" si="67"/>
        <v>0.54002730822119682</v>
      </c>
      <c r="AJ741" s="5">
        <v>0.54025624367776759</v>
      </c>
      <c r="AK741" s="5">
        <v>1.1567092928976759E-2</v>
      </c>
      <c r="AL741" s="6">
        <f>IF(Table1[[#This Row],[seagrass.mn.ssp245.2050]]="","",(Table1[[#This Row],[seagrass.sd.ssp245.2050]]/Table1[[#This Row],[seagrass.mn.ssp245.2050]])^-1)</f>
        <v>46.706311343308229</v>
      </c>
      <c r="AM741" s="6">
        <f>IF(Table1[[#This Row],[seagrass.weights.ssp245.2050]]="","",Table1[[#This Row],[seagrass.weights.ssp245.2050]]*Table1[[#This Row],[seagrass.mn.ssp245.2050]])</f>
        <v>25.23337632238001</v>
      </c>
      <c r="AN741" s="5">
        <v>0.56870369106272245</v>
      </c>
      <c r="AO741" s="5">
        <v>1.5235085316245929E-2</v>
      </c>
      <c r="AP741" s="6">
        <f>(Table1[[#This Row],[corals.sd.ssp245.2050]]/Table1[[#This Row],[corals.mn.ssp245.2050]])^-1</f>
        <v>37.328553090299103</v>
      </c>
      <c r="AQ741" s="6">
        <f>Table1[[#This Row],[coral.weights.ssp245.2050]]*Table1[[#This Row],[corals.mn.ssp245.2050]]</f>
        <v>21.228885924483894</v>
      </c>
      <c r="AR741" s="5">
        <v>0.4741323238398768</v>
      </c>
      <c r="AS741" s="5">
        <v>0.1345295679575991</v>
      </c>
      <c r="AT741" s="8">
        <f>(Table1[[#This Row],[mangrove.sd.ssp245.2050]]/Table1[[#This Row],[mangrove.mn.ssp245.2050]])^-1</f>
        <v>3.5243726047593742</v>
      </c>
      <c r="AU741" s="8">
        <f>Table1[[#This Row],[mangrove.mn.ssp245.2050]]*Table1[[#This Row],[mangrove.weights.ssp245.2050]]</f>
        <v>1.6710189731721616</v>
      </c>
      <c r="AV741" s="7">
        <f t="shared" si="68"/>
        <v>0.54972248329373896</v>
      </c>
      <c r="AW741" s="5">
        <v>0.53275826007708282</v>
      </c>
      <c r="AX741" s="5">
        <v>4.7784284273214694E-3</v>
      </c>
      <c r="AY741" s="6">
        <f>(Table1[[#This Row],[seagrass.sd.ssp245.2100]]/Table1[[#This Row],[seagrass.mn.ssp245.2100]])^-1</f>
        <v>111.49235950274942</v>
      </c>
      <c r="AZ741" s="6">
        <f>Table1[[#This Row],[seagrass.weights.ssp245.2100]]*Table1[[#This Row],[seagrass.mn.ssp245.2100]]</f>
        <v>59.398475460573394</v>
      </c>
      <c r="BA741" s="5">
        <v>0.56658954481936386</v>
      </c>
      <c r="BB741" s="5">
        <v>6.6333482636025893E-3</v>
      </c>
      <c r="BC741" s="8">
        <f>(Table1[[#This Row],[corals.sd.ssp245.2100]]/Table1[[#This Row],[corals.mn.ssp245.2100]])^-1</f>
        <v>85.415317016937024</v>
      </c>
      <c r="BD741" s="8">
        <f>Table1[[#This Row],[corals.weights.ssp245.2100]]*Table1[[#This Row],[corals.mn.ssp245.2100]]</f>
        <v>48.395425589228012</v>
      </c>
      <c r="BE741" s="5">
        <v>0.44222699171999069</v>
      </c>
      <c r="BF741" s="5">
        <v>0.1005700453657466</v>
      </c>
      <c r="BG741" s="6">
        <f>(Table1[[#This Row],[mangrove.sd.ssp245.2100]]/Table1[[#This Row],[mangrove.mn.ssp245.2100]])^-1</f>
        <v>4.3972038603714285</v>
      </c>
      <c r="BH741" s="6">
        <f>Table1[[#This Row],[mangrove.weights.ssp245.2100]]*Table1[[#This Row],[mangrove.mn.ssp245.2100]]</f>
        <v>1.9445622351515868</v>
      </c>
      <c r="BI741" s="7">
        <f t="shared" si="69"/>
        <v>0.54513563246837282</v>
      </c>
      <c r="BJ741" s="5">
        <v>0.56378378797362383</v>
      </c>
      <c r="BK741" s="5">
        <v>2.000268531782656E-3</v>
      </c>
      <c r="BL741" s="6">
        <f>(Table1[[#This Row],[seagrass.sd.ssp370.2050]]/Table1[[#This Row],[seagrass.mn.ssp370.2050]])^-1</f>
        <v>281.85405060148349</v>
      </c>
      <c r="BM741" s="6">
        <f>Table1[[#This Row],[seagrass.mn.ssp370.2050]]*Table1[[#This Row],[seagrass.weights.ssp370.2050]]</f>
        <v>158.9047443038138</v>
      </c>
      <c r="BN741" s="5">
        <v>0.59069589710564807</v>
      </c>
      <c r="BO741" s="5">
        <v>6.0271647170652889E-3</v>
      </c>
      <c r="BP741" s="6">
        <f>(Table1[[#This Row],[corals.sd.ssp370.2050]]/Table1[[#This Row],[corals.mn.ssp370.2050]])^-1</f>
        <v>98.005600449769389</v>
      </c>
      <c r="BQ741" s="6">
        <f>Table1[[#This Row],[corals.weights.ssp370.2050]]*Table1[[#This Row],[corals.mn.ssp370.2050]]</f>
        <v>57.891506079054238</v>
      </c>
      <c r="BR741" s="5">
        <v>0.45673628183153742</v>
      </c>
      <c r="BS741" s="5">
        <v>9.376159758406058E-2</v>
      </c>
      <c r="BT741" s="6">
        <f>(Table1[[#This Row],[mangrove.sd.ssp370.2050]]/Table1[[#This Row],[mangrove.mn.ssp370.2050]])^-1</f>
        <v>4.8712510622705336</v>
      </c>
      <c r="BU741" s="6">
        <f>Table1[[#This Row],[mangrove.weights.ssp370.2050]]*Table1[[#This Row],[mangrove.mn.ssp370.2050]]</f>
        <v>2.2248770980493706</v>
      </c>
      <c r="BV741" s="7">
        <f t="shared" si="70"/>
        <v>0.56928394958066131</v>
      </c>
      <c r="BW741" s="5">
        <v>0.56378378797362383</v>
      </c>
      <c r="BX741" s="5">
        <v>2.000268531782656E-3</v>
      </c>
      <c r="BY741" s="8">
        <f>(Table1[[#This Row],[seagrass.sd.ssp370.2100]]/Table1[[#This Row],[seagrass.mn.ssp370.2100]])^-1</f>
        <v>281.85405060148349</v>
      </c>
      <c r="BZ741" s="8">
        <f>Table1[[#This Row],[seagrass.imp.ssp370.2100]]*Table1[[#This Row],[seagrass.mn.ssp370.2100]]</f>
        <v>158.9047443038138</v>
      </c>
      <c r="CA741" s="5">
        <v>0.59069589710564807</v>
      </c>
      <c r="CB741" s="5">
        <v>6.0271647170652889E-3</v>
      </c>
      <c r="CC741" s="8">
        <f>(Table1[[#This Row],[corals.sd.ssp370.2100]]/Table1[[#This Row],[corals.mn.ssp370.2100]])^-1</f>
        <v>98.005600449769389</v>
      </c>
      <c r="CD741" s="8">
        <f>Table1[[#This Row],[corals.weights.ssp370.2100]]*Table1[[#This Row],[corals.mn.ssp370.2100]]</f>
        <v>57.891506079054238</v>
      </c>
      <c r="CE741" s="5">
        <v>0.45324141174197902</v>
      </c>
      <c r="CF741" s="5">
        <v>8.9107054736029048E-2</v>
      </c>
      <c r="CG741" s="12">
        <f>(Table1[[#This Row],[mangrove.sd.ssp370.2100]]/Table1[[#This Row],[mangrove.mn.ssp370.2100]])^-1</f>
        <v>5.0864817952367796</v>
      </c>
      <c r="CH741" s="17">
        <f>Table1[[#This Row],[mangrove.weights.ssp370.2100]]*Table1[[#This Row],[mangrove.mn.ssp370.2100]]</f>
        <v>2.305404189672994</v>
      </c>
      <c r="CI741" s="9">
        <f t="shared" si="71"/>
        <v>0.56917484260041973</v>
      </c>
      <c r="CJ741" s="5"/>
      <c r="CL741" s="5"/>
      <c r="CM741" s="5"/>
      <c r="CP741" s="5"/>
      <c r="CT741" s="5"/>
    </row>
    <row r="742" spans="1:98" x14ac:dyDescent="0.25">
      <c r="A742" s="5" t="s">
        <v>785</v>
      </c>
      <c r="B742" s="5">
        <v>50.08934</v>
      </c>
      <c r="C742" s="5">
        <v>-16.821102</v>
      </c>
      <c r="D742" s="5">
        <v>2430000</v>
      </c>
      <c r="E742" s="5">
        <v>1</v>
      </c>
      <c r="F742" s="5">
        <v>290000</v>
      </c>
      <c r="G742" s="5">
        <v>1</v>
      </c>
      <c r="I742" s="5">
        <v>0</v>
      </c>
      <c r="J742" s="5">
        <v>0.29045307396657838</v>
      </c>
      <c r="K742" s="5">
        <v>4.2075245103595067E-2</v>
      </c>
      <c r="L742" s="6">
        <f>IF(Table1[[#This Row],[seagrass.mn.ssp126.2050]]="","",(Table1[[#This Row],[seagrass.sd.ssp126.2050]]/Table1[[#This Row],[seagrass.mn.ssp126.2050]])^-1)</f>
        <v>6.9031819838825133</v>
      </c>
      <c r="M742" s="6">
        <f>IF(Table1[[#This Row],[seagrass.weights.ssp126.2050]]="","",Table1[[#This Row],[seagrass.weights.ssp126.2050]]*Table1[[#This Row],[seagrass.mn.ssp126.2050]])</f>
        <v>2.0050504273693788</v>
      </c>
      <c r="N742" s="5">
        <v>0.36376495791481961</v>
      </c>
      <c r="O742" s="5">
        <v>2.2386616797692941E-2</v>
      </c>
      <c r="P742" s="6">
        <f>IF(Table1[[#This Row],[corals.mn.ssp126.2050]]="","",(Table1[[#This Row],[corals.sd.ssp126.2050]]/Table1[[#This Row],[corals.mn.ssp126.2050]])^-1)</f>
        <v>16.249215377301116</v>
      </c>
      <c r="Q742" s="6">
        <f>IF(Table1[[#This Row],[coral.weights.ssp126.2050]]="","",Table1[[#This Row],[coral.weights.ssp126.2050]]*Table1[[#This Row],[corals.mn.ssp126.2050]])</f>
        <v>5.9108951478727798</v>
      </c>
      <c r="T742" s="6" t="str">
        <f>IF(Table1[[#This Row],[mangrove.mn.ssp126.2050]]="","",(Table1[[#This Row],[mangrove.sd.ssp126.2050]]/Table1[[#This Row],[mangrove.mn.ssp126.2050]])^-1)</f>
        <v/>
      </c>
      <c r="U742" s="6" t="str">
        <f>IF(Table1[[#This Row],[mangrove.weights.ssp126.2050]]="","",Table1[[#This Row],[mangrove.weights.ssp126.2050]]*Table1[[#This Row],[mangrove.mn.ssp126.2050]])</f>
        <v/>
      </c>
      <c r="V742" s="7">
        <f t="shared" si="66"/>
        <v>0.34190608651671256</v>
      </c>
      <c r="W742" s="5">
        <v>0.2820788930303838</v>
      </c>
      <c r="X742" s="5">
        <v>3.4773522754114619E-2</v>
      </c>
      <c r="Y742" s="6">
        <f>IF(Table1[[#This Row],[seagrass.mn.ssp126.2100]]="", "", (Table1[[#This Row],[seagrass.sd.ssp126.2100]]/Table1[[#This Row],[seagrass.mn.ssp126.2100]])^-1)</f>
        <v>8.1118871684349685</v>
      </c>
      <c r="Z742" s="6">
        <f>IF(Table1[[#This Row],[seagrass.weights.ssp126.2100]]="","", Table1[[#This Row],[seagrass.weights.ssp126.2100]]*Table1[[#This Row],[seagrass.mn.ssp126.2100]])</f>
        <v>2.2881921528595104</v>
      </c>
      <c r="AA742" s="5">
        <v>0.3513020975115374</v>
      </c>
      <c r="AB742" s="5">
        <v>1.2438912086213359E-2</v>
      </c>
      <c r="AC742" s="6">
        <f>IF(Table1[[#This Row],[corals.mn.ssp126.2100]]="","",(Table1[[#This Row],[corals.sd.ssp126.2100]]/Table1[[#This Row],[corals.mn.ssp126.2100]])^-1)</f>
        <v>28.242188310093638</v>
      </c>
      <c r="AD742" s="6">
        <f>IF( Table1[[#This Row],[Coral.weights.ssp126.2100]]="","", Table1[[#This Row],[Coral.weights.ssp126.2100]]*Table1[[#This Row],[corals.mn.ssp126.2100]])</f>
        <v>9.9215399916517164</v>
      </c>
      <c r="AG742" s="8" t="str">
        <f>IF(Table1[[#This Row],[mangrove.mn.ssp126.2100]]="","",(Table1[[#This Row],[mangrove.sd.ssp126.2100]]/Table1[[#This Row],[mangrove.mn.ssp126.2100]])^-1)</f>
        <v/>
      </c>
      <c r="AH742" s="6" t="str">
        <f>IF(Table1[[#This Row],[mangrove.weights.ssp126.2100]]="","",Table1[[#This Row],[mangrove.weights.ssp126.2100]]*Table1[[#This Row],[mangrove.mn.ssp126.2100]])</f>
        <v/>
      </c>
      <c r="AI742" s="7">
        <f t="shared" si="67"/>
        <v>0.33585593867522562</v>
      </c>
      <c r="AJ742" s="5">
        <v>0.27343040936318452</v>
      </c>
      <c r="AK742" s="5">
        <v>2.2542719857999081E-2</v>
      </c>
      <c r="AL742" s="6">
        <f>IF(Table1[[#This Row],[seagrass.mn.ssp245.2050]]="","",(Table1[[#This Row],[seagrass.sd.ssp245.2050]]/Table1[[#This Row],[seagrass.mn.ssp245.2050]])^-1)</f>
        <v>12.129432964858507</v>
      </c>
      <c r="AM742" s="6">
        <f>IF(Table1[[#This Row],[seagrass.weights.ssp245.2050]]="","",Table1[[#This Row],[seagrass.weights.ssp245.2050]]*Table1[[#This Row],[seagrass.mn.ssp245.2050]])</f>
        <v>3.3165558209245667</v>
      </c>
      <c r="AN742" s="5">
        <v>0.34613347557716079</v>
      </c>
      <c r="AO742" s="5">
        <v>2.5480646489657341E-3</v>
      </c>
      <c r="AP742" s="6">
        <f>(Table1[[#This Row],[corals.sd.ssp245.2050]]/Table1[[#This Row],[corals.mn.ssp245.2050]])^-1</f>
        <v>135.8417164641632</v>
      </c>
      <c r="AQ742" s="6">
        <f>Table1[[#This Row],[coral.weights.ssp245.2050]]*Table1[[#This Row],[corals.mn.ssp245.2050]]</f>
        <v>47.019365448108033</v>
      </c>
      <c r="AS742" s="5"/>
      <c r="AT742" s="8"/>
      <c r="AU742" s="8"/>
      <c r="AV742" s="7">
        <f t="shared" si="68"/>
        <v>0.34017388837800144</v>
      </c>
      <c r="AW742" s="5">
        <v>0.25745138252886313</v>
      </c>
      <c r="AX742" s="5">
        <v>4.5961945088739261E-3</v>
      </c>
      <c r="AY742" s="6">
        <f>(Table1[[#This Row],[seagrass.sd.ssp245.2100]]/Table1[[#This Row],[seagrass.mn.ssp245.2100]])^-1</f>
        <v>56.01403117988125</v>
      </c>
      <c r="AZ742" s="6">
        <f>Table1[[#This Row],[seagrass.weights.ssp245.2100]]*Table1[[#This Row],[seagrass.mn.ssp245.2100]]</f>
        <v>14.420889768275273</v>
      </c>
      <c r="BA742" s="5">
        <v>0.34053043581494002</v>
      </c>
      <c r="BB742" s="5">
        <v>1.047195947121414E-2</v>
      </c>
      <c r="BC742" s="8">
        <f>(Table1[[#This Row],[corals.sd.ssp245.2100]]/Table1[[#This Row],[corals.mn.ssp245.2100]])^-1</f>
        <v>32.518311090776045</v>
      </c>
      <c r="BD742" s="8">
        <f>Table1[[#This Row],[corals.weights.ssp245.2100]]*Table1[[#This Row],[corals.mn.ssp245.2100]]</f>
        <v>11.073474647707764</v>
      </c>
      <c r="BE742" s="5"/>
      <c r="BF742" s="5"/>
      <c r="BG742" s="6"/>
      <c r="BH742" s="6"/>
      <c r="BI742" s="7">
        <f t="shared" si="69"/>
        <v>0.28796667705958523</v>
      </c>
      <c r="BJ742" s="5">
        <v>0.47867662124818761</v>
      </c>
      <c r="BK742" s="5">
        <v>1.89340785916103E-3</v>
      </c>
      <c r="BL742" s="6">
        <f>(Table1[[#This Row],[seagrass.sd.ssp370.2050]]/Table1[[#This Row],[seagrass.mn.ssp370.2050]])^-1</f>
        <v>252.81220785694293</v>
      </c>
      <c r="BM742" s="6">
        <f>Table1[[#This Row],[seagrass.mn.ssp370.2050]]*Table1[[#This Row],[seagrass.weights.ssp370.2050]]</f>
        <v>121.01529346725596</v>
      </c>
      <c r="BN742" s="5">
        <v>0.5031292924187345</v>
      </c>
      <c r="BO742" s="5">
        <v>1.770344493810884E-3</v>
      </c>
      <c r="BP742" s="6">
        <f>(Table1[[#This Row],[corals.sd.ssp370.2050]]/Table1[[#This Row],[corals.mn.ssp370.2050]])^-1</f>
        <v>284.19852417293481</v>
      </c>
      <c r="BQ742" s="6">
        <f>Table1[[#This Row],[corals.weights.ssp370.2050]]*Table1[[#This Row],[corals.mn.ssp370.2050]]</f>
        <v>142.98860237357729</v>
      </c>
      <c r="BR742" s="5"/>
      <c r="BS742" s="5"/>
      <c r="BT742" s="6"/>
      <c r="BU742" s="6"/>
      <c r="BV742" s="7">
        <f t="shared" si="70"/>
        <v>0.49161754150221493</v>
      </c>
      <c r="BW742" s="5">
        <v>0.47867662124818761</v>
      </c>
      <c r="BX742" s="5">
        <v>1.89340785916103E-3</v>
      </c>
      <c r="BY742" s="8">
        <f>(Table1[[#This Row],[seagrass.sd.ssp370.2100]]/Table1[[#This Row],[seagrass.mn.ssp370.2100]])^-1</f>
        <v>252.81220785694293</v>
      </c>
      <c r="BZ742" s="8">
        <f>Table1[[#This Row],[seagrass.imp.ssp370.2100]]*Table1[[#This Row],[seagrass.mn.ssp370.2100]]</f>
        <v>121.01529346725596</v>
      </c>
      <c r="CA742" s="5">
        <v>0.5031292924187345</v>
      </c>
      <c r="CB742" s="5">
        <v>1.770344493810884E-3</v>
      </c>
      <c r="CC742" s="8">
        <f>(Table1[[#This Row],[corals.sd.ssp370.2100]]/Table1[[#This Row],[corals.mn.ssp370.2100]])^-1</f>
        <v>284.19852417293481</v>
      </c>
      <c r="CD742" s="8">
        <f>Table1[[#This Row],[corals.weights.ssp370.2100]]*Table1[[#This Row],[corals.mn.ssp370.2100]]</f>
        <v>142.98860237357729</v>
      </c>
      <c r="CE742" s="5"/>
      <c r="CF742" s="5"/>
      <c r="CG742" s="12"/>
      <c r="CH742" s="17"/>
      <c r="CI742" s="9">
        <f t="shared" si="71"/>
        <v>0.49161754150221493</v>
      </c>
      <c r="CJ742" s="5"/>
      <c r="CL742" s="5"/>
      <c r="CM742" s="5"/>
      <c r="CP742" s="5"/>
      <c r="CT742" s="5"/>
    </row>
    <row r="743" spans="1:98" x14ac:dyDescent="0.25">
      <c r="A743" s="5" t="s">
        <v>786</v>
      </c>
      <c r="B743" s="5">
        <v>50.33934</v>
      </c>
      <c r="C743" s="5">
        <v>-16.821102</v>
      </c>
      <c r="E743" s="5">
        <v>0</v>
      </c>
      <c r="G743" s="5">
        <v>0</v>
      </c>
      <c r="I743" s="5">
        <v>0</v>
      </c>
      <c r="L743" s="6" t="str">
        <f>IF(Table1[[#This Row],[seagrass.mn.ssp126.2050]]="","",(Table1[[#This Row],[seagrass.sd.ssp126.2050]]/Table1[[#This Row],[seagrass.mn.ssp126.2050]])^-1)</f>
        <v/>
      </c>
      <c r="M743" s="6" t="str">
        <f>IF(Table1[[#This Row],[seagrass.weights.ssp126.2050]]="","",Table1[[#This Row],[seagrass.weights.ssp126.2050]]*Table1[[#This Row],[seagrass.mn.ssp126.2050]])</f>
        <v/>
      </c>
      <c r="P743" s="6" t="str">
        <f>IF(Table1[[#This Row],[corals.mn.ssp126.2050]]="","",(Table1[[#This Row],[corals.sd.ssp126.2050]]/Table1[[#This Row],[corals.mn.ssp126.2050]])^-1)</f>
        <v/>
      </c>
      <c r="Q743" s="6" t="str">
        <f>IF(Table1[[#This Row],[coral.weights.ssp126.2050]]="","",Table1[[#This Row],[coral.weights.ssp126.2050]]*Table1[[#This Row],[corals.mn.ssp126.2050]])</f>
        <v/>
      </c>
      <c r="T743" s="6" t="str">
        <f>IF(Table1[[#This Row],[mangrove.mn.ssp126.2050]]="","",(Table1[[#This Row],[mangrove.sd.ssp126.2050]]/Table1[[#This Row],[mangrove.mn.ssp126.2050]])^-1)</f>
        <v/>
      </c>
      <c r="U743" s="6" t="str">
        <f>IF(Table1[[#This Row],[mangrove.weights.ssp126.2050]]="","",Table1[[#This Row],[mangrove.weights.ssp126.2050]]*Table1[[#This Row],[mangrove.mn.ssp126.2050]])</f>
        <v/>
      </c>
      <c r="V743" s="7" t="e">
        <f t="shared" si="66"/>
        <v>#DIV/0!</v>
      </c>
      <c r="Y743" s="6" t="str">
        <f>IF(Table1[[#This Row],[seagrass.mn.ssp126.2100]]="", "", (Table1[[#This Row],[seagrass.sd.ssp126.2100]]/Table1[[#This Row],[seagrass.mn.ssp126.2100]])^-1)</f>
        <v/>
      </c>
      <c r="Z743" s="6" t="str">
        <f>IF(Table1[[#This Row],[seagrass.weights.ssp126.2100]]="","", Table1[[#This Row],[seagrass.weights.ssp126.2100]]*Table1[[#This Row],[seagrass.mn.ssp126.2100]])</f>
        <v/>
      </c>
      <c r="AC743" s="6" t="str">
        <f>IF(Table1[[#This Row],[corals.mn.ssp126.2100]]="","",(Table1[[#This Row],[corals.sd.ssp126.2100]]/Table1[[#This Row],[corals.mn.ssp126.2100]])^-1)</f>
        <v/>
      </c>
      <c r="AD743" s="6" t="str">
        <f>IF( Table1[[#This Row],[Coral.weights.ssp126.2100]]="","", Table1[[#This Row],[Coral.weights.ssp126.2100]]*Table1[[#This Row],[corals.mn.ssp126.2100]])</f>
        <v/>
      </c>
      <c r="AG743" s="8" t="str">
        <f>IF(Table1[[#This Row],[mangrove.mn.ssp126.2100]]="","",(Table1[[#This Row],[mangrove.sd.ssp126.2100]]/Table1[[#This Row],[mangrove.mn.ssp126.2100]])^-1)</f>
        <v/>
      </c>
      <c r="AH743" s="6" t="str">
        <f>IF(Table1[[#This Row],[mangrove.weights.ssp126.2100]]="","",Table1[[#This Row],[mangrove.weights.ssp126.2100]]*Table1[[#This Row],[mangrove.mn.ssp126.2100]])</f>
        <v/>
      </c>
      <c r="AI743" s="7" t="e">
        <f t="shared" si="67"/>
        <v>#DIV/0!</v>
      </c>
      <c r="AL743" s="6" t="str">
        <f>IF(Table1[[#This Row],[seagrass.mn.ssp245.2050]]="","",(Table1[[#This Row],[seagrass.sd.ssp245.2050]]/Table1[[#This Row],[seagrass.mn.ssp245.2050]])^-1)</f>
        <v/>
      </c>
      <c r="AM743" s="6" t="str">
        <f>IF(Table1[[#This Row],[seagrass.weights.ssp245.2050]]="","",Table1[[#This Row],[seagrass.weights.ssp245.2050]]*Table1[[#This Row],[seagrass.mn.ssp245.2050]])</f>
        <v/>
      </c>
      <c r="AS743" s="5"/>
      <c r="AT743" s="8"/>
      <c r="AU743" s="8"/>
      <c r="AV743" s="7" t="e">
        <f t="shared" si="68"/>
        <v>#DIV/0!</v>
      </c>
      <c r="AX743" s="5"/>
      <c r="AY743" s="6"/>
      <c r="AZ743" s="6"/>
      <c r="BB743" s="5"/>
      <c r="BC743" s="8"/>
      <c r="BD743" s="8"/>
      <c r="BE743" s="5"/>
      <c r="BF743" s="5"/>
      <c r="BG743" s="6"/>
      <c r="BH743" s="6"/>
      <c r="BI743" s="7" t="e">
        <f t="shared" si="69"/>
        <v>#DIV/0!</v>
      </c>
      <c r="BK743" s="5"/>
      <c r="BL743" s="6"/>
      <c r="BM743" s="6"/>
      <c r="BO743" s="5"/>
      <c r="BP743" s="6"/>
      <c r="BQ743" s="6"/>
      <c r="BR743" s="5"/>
      <c r="BS743" s="5"/>
      <c r="BT743" s="6"/>
      <c r="BU743" s="6"/>
      <c r="BV743" s="7" t="e">
        <f t="shared" si="70"/>
        <v>#DIV/0!</v>
      </c>
      <c r="BX743" s="5"/>
      <c r="BY743" s="8"/>
      <c r="BZ743" s="8"/>
      <c r="CA743" s="5"/>
      <c r="CB743" s="5"/>
      <c r="CC743" s="8"/>
      <c r="CD743" s="8"/>
      <c r="CE743" s="5"/>
      <c r="CF743" s="5"/>
      <c r="CG743" s="12"/>
      <c r="CH743" s="17"/>
      <c r="CI743" s="9" t="e">
        <f t="shared" si="71"/>
        <v>#DIV/0!</v>
      </c>
      <c r="CJ743" s="5"/>
      <c r="CL743" s="5"/>
      <c r="CM743" s="5"/>
      <c r="CP743" s="5"/>
      <c r="CT743" s="5"/>
    </row>
    <row r="744" spans="1:98" x14ac:dyDescent="0.25">
      <c r="A744" s="5" t="s">
        <v>787</v>
      </c>
      <c r="B744" s="5">
        <v>38.33934</v>
      </c>
      <c r="C744" s="5">
        <v>-16.821102</v>
      </c>
      <c r="E744" s="5">
        <v>0</v>
      </c>
      <c r="G744" s="5">
        <v>0</v>
      </c>
      <c r="I744" s="5">
        <v>0</v>
      </c>
      <c r="L744" s="6" t="str">
        <f>IF(Table1[[#This Row],[seagrass.mn.ssp126.2050]]="","",(Table1[[#This Row],[seagrass.sd.ssp126.2050]]/Table1[[#This Row],[seagrass.mn.ssp126.2050]])^-1)</f>
        <v/>
      </c>
      <c r="M744" s="6" t="str">
        <f>IF(Table1[[#This Row],[seagrass.weights.ssp126.2050]]="","",Table1[[#This Row],[seagrass.weights.ssp126.2050]]*Table1[[#This Row],[seagrass.mn.ssp126.2050]])</f>
        <v/>
      </c>
      <c r="P744" s="6" t="str">
        <f>IF(Table1[[#This Row],[corals.mn.ssp126.2050]]="","",(Table1[[#This Row],[corals.sd.ssp126.2050]]/Table1[[#This Row],[corals.mn.ssp126.2050]])^-1)</f>
        <v/>
      </c>
      <c r="Q744" s="6" t="str">
        <f>IF(Table1[[#This Row],[coral.weights.ssp126.2050]]="","",Table1[[#This Row],[coral.weights.ssp126.2050]]*Table1[[#This Row],[corals.mn.ssp126.2050]])</f>
        <v/>
      </c>
      <c r="T744" s="6" t="str">
        <f>IF(Table1[[#This Row],[mangrove.mn.ssp126.2050]]="","",(Table1[[#This Row],[mangrove.sd.ssp126.2050]]/Table1[[#This Row],[mangrove.mn.ssp126.2050]])^-1)</f>
        <v/>
      </c>
      <c r="U744" s="6" t="str">
        <f>IF(Table1[[#This Row],[mangrove.weights.ssp126.2050]]="","",Table1[[#This Row],[mangrove.weights.ssp126.2050]]*Table1[[#This Row],[mangrove.mn.ssp126.2050]])</f>
        <v/>
      </c>
      <c r="V744" s="7" t="e">
        <f t="shared" si="66"/>
        <v>#DIV/0!</v>
      </c>
      <c r="Y744" s="6" t="str">
        <f>IF(Table1[[#This Row],[seagrass.mn.ssp126.2100]]="", "", (Table1[[#This Row],[seagrass.sd.ssp126.2100]]/Table1[[#This Row],[seagrass.mn.ssp126.2100]])^-1)</f>
        <v/>
      </c>
      <c r="Z744" s="6" t="str">
        <f>IF(Table1[[#This Row],[seagrass.weights.ssp126.2100]]="","", Table1[[#This Row],[seagrass.weights.ssp126.2100]]*Table1[[#This Row],[seagrass.mn.ssp126.2100]])</f>
        <v/>
      </c>
      <c r="AC744" s="6" t="str">
        <f>IF(Table1[[#This Row],[corals.mn.ssp126.2100]]="","",(Table1[[#This Row],[corals.sd.ssp126.2100]]/Table1[[#This Row],[corals.mn.ssp126.2100]])^-1)</f>
        <v/>
      </c>
      <c r="AD744" s="6" t="str">
        <f>IF( Table1[[#This Row],[Coral.weights.ssp126.2100]]="","", Table1[[#This Row],[Coral.weights.ssp126.2100]]*Table1[[#This Row],[corals.mn.ssp126.2100]])</f>
        <v/>
      </c>
      <c r="AG744" s="8" t="str">
        <f>IF(Table1[[#This Row],[mangrove.mn.ssp126.2100]]="","",(Table1[[#This Row],[mangrove.sd.ssp126.2100]]/Table1[[#This Row],[mangrove.mn.ssp126.2100]])^-1)</f>
        <v/>
      </c>
      <c r="AH744" s="6" t="str">
        <f>IF(Table1[[#This Row],[mangrove.weights.ssp126.2100]]="","",Table1[[#This Row],[mangrove.weights.ssp126.2100]]*Table1[[#This Row],[mangrove.mn.ssp126.2100]])</f>
        <v/>
      </c>
      <c r="AI744" s="7" t="e">
        <f t="shared" si="67"/>
        <v>#DIV/0!</v>
      </c>
      <c r="AL744" s="6" t="str">
        <f>IF(Table1[[#This Row],[seagrass.mn.ssp245.2050]]="","",(Table1[[#This Row],[seagrass.sd.ssp245.2050]]/Table1[[#This Row],[seagrass.mn.ssp245.2050]])^-1)</f>
        <v/>
      </c>
      <c r="AM744" s="6" t="str">
        <f>IF(Table1[[#This Row],[seagrass.weights.ssp245.2050]]="","",Table1[[#This Row],[seagrass.weights.ssp245.2050]]*Table1[[#This Row],[seagrass.mn.ssp245.2050]])</f>
        <v/>
      </c>
      <c r="AS744" s="5"/>
      <c r="AT744" s="8"/>
      <c r="AU744" s="8"/>
      <c r="AV744" s="7" t="e">
        <f t="shared" si="68"/>
        <v>#DIV/0!</v>
      </c>
      <c r="AX744" s="5"/>
      <c r="AY744" s="6"/>
      <c r="AZ744" s="6"/>
      <c r="BB744" s="5"/>
      <c r="BC744" s="8"/>
      <c r="BD744" s="8"/>
      <c r="BE744" s="5"/>
      <c r="BF744" s="5"/>
      <c r="BG744" s="6"/>
      <c r="BH744" s="6"/>
      <c r="BI744" s="7" t="e">
        <f t="shared" si="69"/>
        <v>#DIV/0!</v>
      </c>
      <c r="BK744" s="5"/>
      <c r="BL744" s="6"/>
      <c r="BM744" s="6"/>
      <c r="BO744" s="5"/>
      <c r="BP744" s="6"/>
      <c r="BQ744" s="6"/>
      <c r="BR744" s="5"/>
      <c r="BS744" s="5"/>
      <c r="BT744" s="6"/>
      <c r="BU744" s="6"/>
      <c r="BV744" s="7" t="e">
        <f t="shared" si="70"/>
        <v>#DIV/0!</v>
      </c>
      <c r="BX744" s="5"/>
      <c r="BY744" s="8"/>
      <c r="BZ744" s="8"/>
      <c r="CA744" s="5"/>
      <c r="CB744" s="5"/>
      <c r="CC744" s="8"/>
      <c r="CD744" s="8"/>
      <c r="CE744" s="5"/>
      <c r="CF744" s="5"/>
      <c r="CG744" s="12"/>
      <c r="CH744" s="17"/>
      <c r="CI744" s="9" t="e">
        <f t="shared" si="71"/>
        <v>#DIV/0!</v>
      </c>
      <c r="CJ744" s="5"/>
      <c r="CL744" s="5"/>
      <c r="CM744" s="5"/>
      <c r="CP744" s="5"/>
      <c r="CT744" s="5"/>
    </row>
    <row r="745" spans="1:98" x14ac:dyDescent="0.25">
      <c r="A745" s="5" t="s">
        <v>788</v>
      </c>
      <c r="B745" s="5">
        <v>38.58934</v>
      </c>
      <c r="C745" s="5">
        <v>-16.821102</v>
      </c>
      <c r="E745" s="5">
        <v>0</v>
      </c>
      <c r="G745" s="5">
        <v>0</v>
      </c>
      <c r="I745" s="5">
        <v>0</v>
      </c>
      <c r="L745" s="6" t="str">
        <f>IF(Table1[[#This Row],[seagrass.mn.ssp126.2050]]="","",(Table1[[#This Row],[seagrass.sd.ssp126.2050]]/Table1[[#This Row],[seagrass.mn.ssp126.2050]])^-1)</f>
        <v/>
      </c>
      <c r="M745" s="6" t="str">
        <f>IF(Table1[[#This Row],[seagrass.weights.ssp126.2050]]="","",Table1[[#This Row],[seagrass.weights.ssp126.2050]]*Table1[[#This Row],[seagrass.mn.ssp126.2050]])</f>
        <v/>
      </c>
      <c r="P745" s="6" t="str">
        <f>IF(Table1[[#This Row],[corals.mn.ssp126.2050]]="","",(Table1[[#This Row],[corals.sd.ssp126.2050]]/Table1[[#This Row],[corals.mn.ssp126.2050]])^-1)</f>
        <v/>
      </c>
      <c r="Q745" s="6" t="str">
        <f>IF(Table1[[#This Row],[coral.weights.ssp126.2050]]="","",Table1[[#This Row],[coral.weights.ssp126.2050]]*Table1[[#This Row],[corals.mn.ssp126.2050]])</f>
        <v/>
      </c>
      <c r="T745" s="6" t="str">
        <f>IF(Table1[[#This Row],[mangrove.mn.ssp126.2050]]="","",(Table1[[#This Row],[mangrove.sd.ssp126.2050]]/Table1[[#This Row],[mangrove.mn.ssp126.2050]])^-1)</f>
        <v/>
      </c>
      <c r="U745" s="6" t="str">
        <f>IF(Table1[[#This Row],[mangrove.weights.ssp126.2050]]="","",Table1[[#This Row],[mangrove.weights.ssp126.2050]]*Table1[[#This Row],[mangrove.mn.ssp126.2050]])</f>
        <v/>
      </c>
      <c r="V745" s="7" t="e">
        <f t="shared" si="66"/>
        <v>#DIV/0!</v>
      </c>
      <c r="Y745" s="6" t="str">
        <f>IF(Table1[[#This Row],[seagrass.mn.ssp126.2100]]="", "", (Table1[[#This Row],[seagrass.sd.ssp126.2100]]/Table1[[#This Row],[seagrass.mn.ssp126.2100]])^-1)</f>
        <v/>
      </c>
      <c r="Z745" s="6" t="str">
        <f>IF(Table1[[#This Row],[seagrass.weights.ssp126.2100]]="","", Table1[[#This Row],[seagrass.weights.ssp126.2100]]*Table1[[#This Row],[seagrass.mn.ssp126.2100]])</f>
        <v/>
      </c>
      <c r="AC745" s="6" t="str">
        <f>IF(Table1[[#This Row],[corals.mn.ssp126.2100]]="","",(Table1[[#This Row],[corals.sd.ssp126.2100]]/Table1[[#This Row],[corals.mn.ssp126.2100]])^-1)</f>
        <v/>
      </c>
      <c r="AD745" s="6" t="str">
        <f>IF( Table1[[#This Row],[Coral.weights.ssp126.2100]]="","", Table1[[#This Row],[Coral.weights.ssp126.2100]]*Table1[[#This Row],[corals.mn.ssp126.2100]])</f>
        <v/>
      </c>
      <c r="AG745" s="8" t="str">
        <f>IF(Table1[[#This Row],[mangrove.mn.ssp126.2100]]="","",(Table1[[#This Row],[mangrove.sd.ssp126.2100]]/Table1[[#This Row],[mangrove.mn.ssp126.2100]])^-1)</f>
        <v/>
      </c>
      <c r="AH745" s="6" t="str">
        <f>IF(Table1[[#This Row],[mangrove.weights.ssp126.2100]]="","",Table1[[#This Row],[mangrove.weights.ssp126.2100]]*Table1[[#This Row],[mangrove.mn.ssp126.2100]])</f>
        <v/>
      </c>
      <c r="AI745" s="7" t="e">
        <f t="shared" si="67"/>
        <v>#DIV/0!</v>
      </c>
      <c r="AL745" s="6" t="str">
        <f>IF(Table1[[#This Row],[seagrass.mn.ssp245.2050]]="","",(Table1[[#This Row],[seagrass.sd.ssp245.2050]]/Table1[[#This Row],[seagrass.mn.ssp245.2050]])^-1)</f>
        <v/>
      </c>
      <c r="AM745" s="6" t="str">
        <f>IF(Table1[[#This Row],[seagrass.weights.ssp245.2050]]="","",Table1[[#This Row],[seagrass.weights.ssp245.2050]]*Table1[[#This Row],[seagrass.mn.ssp245.2050]])</f>
        <v/>
      </c>
      <c r="AS745" s="5"/>
      <c r="AT745" s="8"/>
      <c r="AU745" s="8"/>
      <c r="AV745" s="7" t="e">
        <f t="shared" si="68"/>
        <v>#DIV/0!</v>
      </c>
      <c r="AX745" s="5"/>
      <c r="AY745" s="6"/>
      <c r="AZ745" s="6"/>
      <c r="BB745" s="5"/>
      <c r="BC745" s="8"/>
      <c r="BD745" s="8"/>
      <c r="BE745" s="5"/>
      <c r="BF745" s="5"/>
      <c r="BG745" s="6"/>
      <c r="BH745" s="6"/>
      <c r="BI745" s="7" t="e">
        <f t="shared" si="69"/>
        <v>#DIV/0!</v>
      </c>
      <c r="BK745" s="5"/>
      <c r="BL745" s="6"/>
      <c r="BM745" s="6"/>
      <c r="BO745" s="5"/>
      <c r="BP745" s="6"/>
      <c r="BQ745" s="6"/>
      <c r="BR745" s="5"/>
      <c r="BS745" s="5"/>
      <c r="BT745" s="6"/>
      <c r="BU745" s="6"/>
      <c r="BV745" s="7" t="e">
        <f t="shared" si="70"/>
        <v>#DIV/0!</v>
      </c>
      <c r="BX745" s="5"/>
      <c r="BY745" s="8"/>
      <c r="BZ745" s="8"/>
      <c r="CA745" s="5"/>
      <c r="CB745" s="5"/>
      <c r="CC745" s="8"/>
      <c r="CD745" s="8"/>
      <c r="CE745" s="5"/>
      <c r="CF745" s="5"/>
      <c r="CG745" s="12"/>
      <c r="CH745" s="17"/>
      <c r="CI745" s="9" t="e">
        <f t="shared" si="71"/>
        <v>#DIV/0!</v>
      </c>
      <c r="CJ745" s="5"/>
      <c r="CL745" s="5"/>
      <c r="CM745" s="5"/>
      <c r="CP745" s="5"/>
      <c r="CT745" s="5"/>
    </row>
    <row r="746" spans="1:98" x14ac:dyDescent="0.25">
      <c r="A746" s="5" t="s">
        <v>789</v>
      </c>
      <c r="B746" s="5">
        <v>38.83934</v>
      </c>
      <c r="C746" s="5">
        <v>-16.821102</v>
      </c>
      <c r="E746" s="5">
        <v>0</v>
      </c>
      <c r="G746" s="5">
        <v>0</v>
      </c>
      <c r="I746" s="5">
        <v>0</v>
      </c>
      <c r="L746" s="6" t="str">
        <f>IF(Table1[[#This Row],[seagrass.mn.ssp126.2050]]="","",(Table1[[#This Row],[seagrass.sd.ssp126.2050]]/Table1[[#This Row],[seagrass.mn.ssp126.2050]])^-1)</f>
        <v/>
      </c>
      <c r="M746" s="6" t="str">
        <f>IF(Table1[[#This Row],[seagrass.weights.ssp126.2050]]="","",Table1[[#This Row],[seagrass.weights.ssp126.2050]]*Table1[[#This Row],[seagrass.mn.ssp126.2050]])</f>
        <v/>
      </c>
      <c r="P746" s="6" t="str">
        <f>IF(Table1[[#This Row],[corals.mn.ssp126.2050]]="","",(Table1[[#This Row],[corals.sd.ssp126.2050]]/Table1[[#This Row],[corals.mn.ssp126.2050]])^-1)</f>
        <v/>
      </c>
      <c r="Q746" s="6" t="str">
        <f>IF(Table1[[#This Row],[coral.weights.ssp126.2050]]="","",Table1[[#This Row],[coral.weights.ssp126.2050]]*Table1[[#This Row],[corals.mn.ssp126.2050]])</f>
        <v/>
      </c>
      <c r="T746" s="6" t="str">
        <f>IF(Table1[[#This Row],[mangrove.mn.ssp126.2050]]="","",(Table1[[#This Row],[mangrove.sd.ssp126.2050]]/Table1[[#This Row],[mangrove.mn.ssp126.2050]])^-1)</f>
        <v/>
      </c>
      <c r="U746" s="6" t="str">
        <f>IF(Table1[[#This Row],[mangrove.weights.ssp126.2050]]="","",Table1[[#This Row],[mangrove.weights.ssp126.2050]]*Table1[[#This Row],[mangrove.mn.ssp126.2050]])</f>
        <v/>
      </c>
      <c r="V746" s="7" t="e">
        <f t="shared" si="66"/>
        <v>#DIV/0!</v>
      </c>
      <c r="Y746" s="6" t="str">
        <f>IF(Table1[[#This Row],[seagrass.mn.ssp126.2100]]="", "", (Table1[[#This Row],[seagrass.sd.ssp126.2100]]/Table1[[#This Row],[seagrass.mn.ssp126.2100]])^-1)</f>
        <v/>
      </c>
      <c r="Z746" s="6" t="str">
        <f>IF(Table1[[#This Row],[seagrass.weights.ssp126.2100]]="","", Table1[[#This Row],[seagrass.weights.ssp126.2100]]*Table1[[#This Row],[seagrass.mn.ssp126.2100]])</f>
        <v/>
      </c>
      <c r="AC746" s="6" t="str">
        <f>IF(Table1[[#This Row],[corals.mn.ssp126.2100]]="","",(Table1[[#This Row],[corals.sd.ssp126.2100]]/Table1[[#This Row],[corals.mn.ssp126.2100]])^-1)</f>
        <v/>
      </c>
      <c r="AD746" s="6" t="str">
        <f>IF( Table1[[#This Row],[Coral.weights.ssp126.2100]]="","", Table1[[#This Row],[Coral.weights.ssp126.2100]]*Table1[[#This Row],[corals.mn.ssp126.2100]])</f>
        <v/>
      </c>
      <c r="AG746" s="8" t="str">
        <f>IF(Table1[[#This Row],[mangrove.mn.ssp126.2100]]="","",(Table1[[#This Row],[mangrove.sd.ssp126.2100]]/Table1[[#This Row],[mangrove.mn.ssp126.2100]])^-1)</f>
        <v/>
      </c>
      <c r="AH746" s="6" t="str">
        <f>IF(Table1[[#This Row],[mangrove.weights.ssp126.2100]]="","",Table1[[#This Row],[mangrove.weights.ssp126.2100]]*Table1[[#This Row],[mangrove.mn.ssp126.2100]])</f>
        <v/>
      </c>
      <c r="AI746" s="7" t="e">
        <f t="shared" si="67"/>
        <v>#DIV/0!</v>
      </c>
      <c r="AL746" s="6" t="str">
        <f>IF(Table1[[#This Row],[seagrass.mn.ssp245.2050]]="","",(Table1[[#This Row],[seagrass.sd.ssp245.2050]]/Table1[[#This Row],[seagrass.mn.ssp245.2050]])^-1)</f>
        <v/>
      </c>
      <c r="AM746" s="6" t="str">
        <f>IF(Table1[[#This Row],[seagrass.weights.ssp245.2050]]="","",Table1[[#This Row],[seagrass.weights.ssp245.2050]]*Table1[[#This Row],[seagrass.mn.ssp245.2050]])</f>
        <v/>
      </c>
      <c r="AS746" s="5"/>
      <c r="AT746" s="8"/>
      <c r="AU746" s="8"/>
      <c r="AV746" s="7" t="e">
        <f t="shared" si="68"/>
        <v>#DIV/0!</v>
      </c>
      <c r="AX746" s="5"/>
      <c r="AY746" s="6"/>
      <c r="AZ746" s="6"/>
      <c r="BB746" s="5"/>
      <c r="BC746" s="8"/>
      <c r="BD746" s="8"/>
      <c r="BE746" s="5"/>
      <c r="BF746" s="5"/>
      <c r="BG746" s="6"/>
      <c r="BH746" s="6"/>
      <c r="BI746" s="7" t="e">
        <f t="shared" si="69"/>
        <v>#DIV/0!</v>
      </c>
      <c r="BK746" s="5"/>
      <c r="BL746" s="6"/>
      <c r="BM746" s="6"/>
      <c r="BO746" s="5"/>
      <c r="BP746" s="6"/>
      <c r="BQ746" s="6"/>
      <c r="BR746" s="5"/>
      <c r="BS746" s="5"/>
      <c r="BT746" s="6"/>
      <c r="BU746" s="6"/>
      <c r="BV746" s="7" t="e">
        <f t="shared" si="70"/>
        <v>#DIV/0!</v>
      </c>
      <c r="BX746" s="5"/>
      <c r="BY746" s="8"/>
      <c r="BZ746" s="8"/>
      <c r="CA746" s="5"/>
      <c r="CB746" s="5"/>
      <c r="CC746" s="8"/>
      <c r="CD746" s="8"/>
      <c r="CE746" s="5"/>
      <c r="CF746" s="5"/>
      <c r="CG746" s="12"/>
      <c r="CH746" s="17"/>
      <c r="CI746" s="9" t="e">
        <f t="shared" si="71"/>
        <v>#DIV/0!</v>
      </c>
      <c r="CJ746" s="5"/>
      <c r="CL746" s="5"/>
      <c r="CM746" s="5"/>
      <c r="CP746" s="5"/>
      <c r="CT746" s="5"/>
    </row>
    <row r="747" spans="1:98" x14ac:dyDescent="0.25">
      <c r="A747" s="5" t="s">
        <v>790</v>
      </c>
      <c r="B747" s="5">
        <v>39.08934</v>
      </c>
      <c r="C747" s="5">
        <v>-16.821102</v>
      </c>
      <c r="D747" s="5">
        <v>650000</v>
      </c>
      <c r="E747" s="5">
        <v>1</v>
      </c>
      <c r="F747" s="5">
        <v>7440000</v>
      </c>
      <c r="G747" s="5">
        <v>1</v>
      </c>
      <c r="H747" s="5">
        <v>69080000</v>
      </c>
      <c r="I747" s="5">
        <v>1</v>
      </c>
      <c r="J747" s="5">
        <v>0.85156022242719032</v>
      </c>
      <c r="K747" s="28">
        <f>NonZeroMin!$C$2</f>
        <v>9.6277348665939669E-4</v>
      </c>
      <c r="L747" s="6">
        <f>IF(Table1[[#This Row],[seagrass.mn.ssp126.2050]]="","",(Table1[[#This Row],[seagrass.sd.ssp126.2050]]/Table1[[#This Row],[seagrass.mn.ssp126.2050]])^-1)</f>
        <v>884.48657366117254</v>
      </c>
      <c r="M747" s="6">
        <f>IF(Table1[[#This Row],[seagrass.weights.ssp126.2050]]="","",Table1[[#This Row],[seagrass.weights.ssp126.2050]]*Table1[[#This Row],[seagrass.mn.ssp126.2050]])</f>
        <v>753.19358340077156</v>
      </c>
      <c r="N747" s="5">
        <v>0.85351023634728818</v>
      </c>
      <c r="O747" s="5">
        <f>NonZeroMin!$C$3</f>
        <v>8.8608041434714289E-4</v>
      </c>
      <c r="P747" s="6">
        <f>IF(Table1[[#This Row],[corals.mn.ssp126.2050]]="","",(Table1[[#This Row],[corals.sd.ssp126.2050]]/Table1[[#This Row],[corals.mn.ssp126.2050]])^-1)</f>
        <v>963.24241290915768</v>
      </c>
      <c r="Q747" s="6">
        <f>IF(Table1[[#This Row],[coral.weights.ssp126.2050]]="","",Table1[[#This Row],[coral.weights.ssp126.2050]]*Table1[[#This Row],[corals.mn.ssp126.2050]])</f>
        <v>822.13725950182732</v>
      </c>
      <c r="R747" s="5">
        <v>0.4213158536529486</v>
      </c>
      <c r="S747" s="5">
        <v>0.30024910115113268</v>
      </c>
      <c r="T747" s="6">
        <f>IF(Table1[[#This Row],[mangrove.mn.ssp126.2050]]="","",(Table1[[#This Row],[mangrove.sd.ssp126.2050]]/Table1[[#This Row],[mangrove.mn.ssp126.2050]])^-1)</f>
        <v>1.4032210322617287</v>
      </c>
      <c r="U747" s="6">
        <f>IF(Table1[[#This Row],[mangrove.weights.ssp126.2050]]="","",Table1[[#This Row],[mangrove.weights.ssp126.2050]]*Table1[[#This Row],[mangrove.mn.ssp126.2050]])</f>
        <v>0.59119926707112191</v>
      </c>
      <c r="V747" s="7">
        <f t="shared" si="66"/>
        <v>0.85224952314948854</v>
      </c>
      <c r="W747" s="5">
        <v>0.85156022242719032</v>
      </c>
      <c r="X747" s="5">
        <f>NonZeroMin!$C$5</f>
        <v>9.4124857450742275E-4</v>
      </c>
      <c r="Y747" s="6">
        <f>IF(Table1[[#This Row],[seagrass.mn.ssp126.2100]]="", "", (Table1[[#This Row],[seagrass.sd.ssp126.2100]]/Table1[[#This Row],[seagrass.mn.ssp126.2100]])^-1)</f>
        <v>904.71342585865955</v>
      </c>
      <c r="Z747" s="6">
        <f>IF(Table1[[#This Row],[seagrass.weights.ssp126.2100]]="","", Table1[[#This Row],[seagrass.weights.ssp126.2100]]*Table1[[#This Row],[seagrass.mn.ssp126.2100]])</f>
        <v>770.41796615706551</v>
      </c>
      <c r="AA747" s="5">
        <v>0.85351023634728818</v>
      </c>
      <c r="AB747" s="5">
        <f>NonZeroMin!$C$6</f>
        <v>9.0900273914041208E-4</v>
      </c>
      <c r="AC747" s="6">
        <f>IF(Table1[[#This Row],[corals.mn.ssp126.2100]]="","",(Table1[[#This Row],[corals.sd.ssp126.2100]]/Table1[[#This Row],[corals.mn.ssp126.2100]])^-1)</f>
        <v>938.95232610013932</v>
      </c>
      <c r="AD747" s="6">
        <f>IF( Table1[[#This Row],[Coral.weights.ssp126.2100]]="","", Table1[[#This Row],[Coral.weights.ssp126.2100]]*Table1[[#This Row],[corals.mn.ssp126.2100]])</f>
        <v>801.40542176856593</v>
      </c>
      <c r="AE747" s="5">
        <v>0.42714100508830077</v>
      </c>
      <c r="AF747" s="5">
        <v>0.29675900728763049</v>
      </c>
      <c r="AG747" s="8">
        <f>IF(Table1[[#This Row],[mangrove.mn.ssp126.2100]]="","",(Table1[[#This Row],[mangrove.sd.ssp126.2100]]/Table1[[#This Row],[mangrove.mn.ssp126.2100]])^-1)</f>
        <v>1.4393531269441771</v>
      </c>
      <c r="AH747" s="6">
        <f>IF(Table1[[#This Row],[mangrove.weights.ssp126.2100]]="","",Table1[[#This Row],[mangrove.weights.ssp126.2100]]*Table1[[#This Row],[mangrove.mn.ssp126.2100]])</f>
        <v>0.61480674131992441</v>
      </c>
      <c r="AI747" s="7">
        <f t="shared" si="67"/>
        <v>0.85222147526055403</v>
      </c>
      <c r="AJ747" s="5">
        <v>0.85156022242719032</v>
      </c>
      <c r="AK747" s="5">
        <f>NonZeroMin!$C$9</f>
        <v>9.4246577305150765E-4</v>
      </c>
      <c r="AL747" s="6">
        <f>IF(Table1[[#This Row],[seagrass.mn.ssp245.2050]]="","",(Table1[[#This Row],[seagrass.sd.ssp245.2050]]/Table1[[#This Row],[seagrass.mn.ssp245.2050]])^-1)</f>
        <v>903.54498463112975</v>
      </c>
      <c r="AM747" s="6">
        <f>IF(Table1[[#This Row],[seagrass.weights.ssp245.2050]]="","",Table1[[#This Row],[seagrass.weights.ssp245.2050]]*Table1[[#This Row],[seagrass.mn.ssp245.2050]])</f>
        <v>769.42296808545711</v>
      </c>
      <c r="AN747" s="5">
        <v>0.85351023634728818</v>
      </c>
      <c r="AO747" s="5">
        <f>NonZeroMin!$C$10</f>
        <v>8.871730941705804E-4</v>
      </c>
      <c r="AP747" s="6">
        <f>(Table1[[#This Row],[corals.sd.ssp245.2050]]/Table1[[#This Row],[corals.mn.ssp245.2050]])^-1</f>
        <v>962.05604290246902</v>
      </c>
      <c r="AQ747" s="6">
        <f>Table1[[#This Row],[coral.weights.ssp245.2050]]*Table1[[#This Row],[corals.mn.ssp245.2050]]</f>
        <v>821.12468055702311</v>
      </c>
      <c r="AR747" s="5">
        <v>0.43971964479925352</v>
      </c>
      <c r="AS747" s="5">
        <v>0.28445189950799349</v>
      </c>
      <c r="AT747" s="8">
        <f>(Table1[[#This Row],[mangrove.sd.ssp245.2050]]/Table1[[#This Row],[mangrove.mn.ssp245.2050]])^-1</f>
        <v>1.5458488607733722</v>
      </c>
      <c r="AU747" s="8">
        <f>Table1[[#This Row],[mangrove.mn.ssp245.2050]]*Table1[[#This Row],[mangrove.weights.ssp245.2050]]</f>
        <v>0.67974011197259798</v>
      </c>
      <c r="AV747" s="7">
        <f t="shared" si="68"/>
        <v>0.85222400490916683</v>
      </c>
      <c r="AW747" s="5">
        <v>0.85156022242719032</v>
      </c>
      <c r="AX747" s="5">
        <f>NonZeroMin!$C$12</f>
        <v>9.4048968592101831E-4</v>
      </c>
      <c r="AY747" s="6">
        <f>(Table1[[#This Row],[seagrass.sd.ssp245.2100]]/Table1[[#This Row],[seagrass.mn.ssp245.2100]])^-1</f>
        <v>905.44344629708542</v>
      </c>
      <c r="AZ747" s="6"/>
      <c r="BA747" s="5">
        <v>0.85351023634728818</v>
      </c>
      <c r="BB747" s="5">
        <f>NonZeroMin!$C$13</f>
        <v>8.8505487379242798E-4</v>
      </c>
      <c r="BC747" s="8">
        <f>(Table1[[#This Row],[corals.sd.ssp245.2100]]/Table1[[#This Row],[corals.mn.ssp245.2100]])^-1</f>
        <v>964.35855179241912</v>
      </c>
      <c r="BD747" s="8">
        <f>Table1[[#This Row],[corals.weights.ssp245.2100]]*Table1[[#This Row],[corals.mn.ssp245.2100]]</f>
        <v>823.08989546387613</v>
      </c>
      <c r="BE747" s="5">
        <v>0.42510024361115101</v>
      </c>
      <c r="BF747" s="5">
        <v>0.30110874901505968</v>
      </c>
      <c r="BG747" s="6">
        <f>(Table1[[#This Row],[mangrove.sd.ssp245.2100]]/Table1[[#This Row],[mangrove.mn.ssp245.2100]])^-1</f>
        <v>1.4117831016258182</v>
      </c>
      <c r="BH747" s="6">
        <f>Table1[[#This Row],[mangrove.weights.ssp245.2100]]*Table1[[#This Row],[mangrove.mn.ssp245.2100]]</f>
        <v>0.60014934042724166</v>
      </c>
      <c r="BI747" s="7">
        <f t="shared" si="69"/>
        <v>0.44019024073239749</v>
      </c>
      <c r="BJ747" s="5">
        <v>0.85156022242719032</v>
      </c>
      <c r="BK747" s="5">
        <f>NonZeroMin!$C$16</f>
        <v>9.4033807947367773E-4</v>
      </c>
      <c r="BL747" s="6">
        <f>(Table1[[#This Row],[seagrass.sd.ssp370.2050]]/Table1[[#This Row],[seagrass.mn.ssp370.2050]])^-1</f>
        <v>905.58942684084661</v>
      </c>
      <c r="BM747" s="6">
        <f>Table1[[#This Row],[seagrass.mn.ssp370.2050]]*Table1[[#This Row],[seagrass.weights.ssp370.2050]]</f>
        <v>771.16393374830318</v>
      </c>
      <c r="BN747" s="5">
        <v>0.85351023634728818</v>
      </c>
      <c r="BO747" s="5">
        <f>NonZeroMin!$C$17</f>
        <v>8.8537505761509139E-4</v>
      </c>
      <c r="BP747" s="6">
        <f>(Table1[[#This Row],[corals.sd.ssp370.2050]]/Table1[[#This Row],[corals.mn.ssp370.2050]])^-1</f>
        <v>964.00980466556564</v>
      </c>
      <c r="BQ747" s="6">
        <f>Table1[[#This Row],[corals.weights.ssp370.2050]]*Table1[[#This Row],[corals.mn.ssp370.2050]]</f>
        <v>822.79223622121003</v>
      </c>
      <c r="BR747" s="5">
        <v>0.44220700023276438</v>
      </c>
      <c r="BS747" s="5">
        <v>0.28486091578302908</v>
      </c>
      <c r="BT747" s="6">
        <f>(Table1[[#This Row],[mangrove.sd.ssp370.2050]]/Table1[[#This Row],[mangrove.mn.ssp370.2050]])^-1</f>
        <v>1.5523610847673521</v>
      </c>
      <c r="BU747" s="6">
        <f>Table1[[#This Row],[mangrove.weights.ssp370.2050]]*Table1[[#This Row],[mangrove.mn.ssp370.2050]]</f>
        <v>0.6864649385730508</v>
      </c>
      <c r="BV747" s="7">
        <f t="shared" si="70"/>
        <v>0.85222525060079046</v>
      </c>
      <c r="BW747" s="5">
        <v>0.85156022242719032</v>
      </c>
      <c r="BX747" s="5">
        <f>NonZeroMin!$C$19</f>
        <v>9.4033807947367773E-4</v>
      </c>
      <c r="BY747" s="8">
        <f>(Table1[[#This Row],[seagrass.sd.ssp370.2100]]/Table1[[#This Row],[seagrass.mn.ssp370.2100]])^-1</f>
        <v>905.58942684084661</v>
      </c>
      <c r="BZ747" s="8">
        <f>Table1[[#This Row],[seagrass.imp.ssp370.2100]]*Table1[[#This Row],[seagrass.mn.ssp370.2100]]</f>
        <v>771.16393374830318</v>
      </c>
      <c r="CA747" s="5">
        <v>0.85351023634728818</v>
      </c>
      <c r="CB747" s="5">
        <f>NonZeroMin!$C$20</f>
        <v>8.8537505761509139E-4</v>
      </c>
      <c r="CC747" s="8">
        <f>(Table1[[#This Row],[corals.sd.ssp370.2100]]/Table1[[#This Row],[corals.mn.ssp370.2100]])^-1</f>
        <v>964.00980466556564</v>
      </c>
      <c r="CD747" s="8">
        <f>Table1[[#This Row],[corals.weights.ssp370.2100]]*Table1[[#This Row],[corals.mn.ssp370.2100]]</f>
        <v>822.79223622121003</v>
      </c>
      <c r="CE747" s="5">
        <v>0.42239092827163233</v>
      </c>
      <c r="CF747" s="5">
        <v>0.30767751122746079</v>
      </c>
      <c r="CG747" s="12">
        <f>(Table1[[#This Row],[mangrove.sd.ssp370.2100]]/Table1[[#This Row],[mangrove.mn.ssp370.2100]])^-1</f>
        <v>1.372836534547258</v>
      </c>
      <c r="CH747" s="17">
        <f>Table1[[#This Row],[mangrove.weights.ssp370.2100]]*Table1[[#This Row],[mangrove.mn.ssp370.2100]]</f>
        <v>0.57987369819262713</v>
      </c>
      <c r="CI747" s="9">
        <f t="shared" si="71"/>
        <v>0.85225005274252874</v>
      </c>
      <c r="CJ747" s="5"/>
      <c r="CL747" s="5"/>
      <c r="CM747" s="5"/>
      <c r="CP747" s="5"/>
      <c r="CT747" s="5"/>
    </row>
    <row r="748" spans="1:98" x14ac:dyDescent="0.25">
      <c r="A748" s="5" t="s">
        <v>791</v>
      </c>
      <c r="B748" s="5">
        <v>39.33934</v>
      </c>
      <c r="C748" s="5">
        <v>-16.821102</v>
      </c>
      <c r="D748" s="5">
        <v>28840000</v>
      </c>
      <c r="E748" s="5">
        <v>1</v>
      </c>
      <c r="F748" s="5">
        <v>20690000</v>
      </c>
      <c r="G748" s="5">
        <v>1</v>
      </c>
      <c r="H748" s="5">
        <v>17900000</v>
      </c>
      <c r="I748" s="5">
        <v>1</v>
      </c>
      <c r="J748" s="5">
        <v>0.86068919365015251</v>
      </c>
      <c r="K748" s="28">
        <f>NonZeroMin!$C$2</f>
        <v>9.6277348665939669E-4</v>
      </c>
      <c r="L748" s="6">
        <f>IF(Table1[[#This Row],[seagrass.mn.ssp126.2050]]="","",(Table1[[#This Row],[seagrass.sd.ssp126.2050]]/Table1[[#This Row],[seagrass.mn.ssp126.2050]])^-1)</f>
        <v>893.96852486720081</v>
      </c>
      <c r="M748" s="6">
        <f>IF(Table1[[#This Row],[seagrass.weights.ssp126.2050]]="","",Table1[[#This Row],[seagrass.weights.ssp126.2050]]*Table1[[#This Row],[seagrass.mn.ssp126.2050]])</f>
        <v>769.42904881656739</v>
      </c>
      <c r="N748" s="5">
        <v>0.86250302114785127</v>
      </c>
      <c r="O748" s="5">
        <f>NonZeroMin!$C$3</f>
        <v>8.8608041434714289E-4</v>
      </c>
      <c r="P748" s="6">
        <f>IF(Table1[[#This Row],[corals.mn.ssp126.2050]]="","",(Table1[[#This Row],[corals.sd.ssp126.2050]]/Table1[[#This Row],[corals.mn.ssp126.2050]])^-1)</f>
        <v>973.39136175731483</v>
      </c>
      <c r="Q748" s="6">
        <f>IF(Table1[[#This Row],[coral.weights.ssp126.2050]]="","",Table1[[#This Row],[coral.weights.ssp126.2050]]*Table1[[#This Row],[corals.mn.ssp126.2050]])</f>
        <v>839.55299027490503</v>
      </c>
      <c r="R748" s="5">
        <v>0.4383919364725849</v>
      </c>
      <c r="S748" s="5">
        <v>0.1596711711131521</v>
      </c>
      <c r="T748" s="6">
        <f>IF(Table1[[#This Row],[mangrove.mn.ssp126.2050]]="","",(Table1[[#This Row],[mangrove.sd.ssp126.2050]]/Table1[[#This Row],[mangrove.mn.ssp126.2050]])^-1)</f>
        <v>2.7455922908081849</v>
      </c>
      <c r="U748" s="6">
        <f>IF(Table1[[#This Row],[mangrove.weights.ssp126.2050]]="","",Table1[[#This Row],[mangrove.weights.ssp126.2050]]*Table1[[#This Row],[mangrove.mn.ssp126.2050]])</f>
        <v>1.2036455211316006</v>
      </c>
      <c r="V748" s="7">
        <f t="shared" si="66"/>
        <v>0.86101329725343867</v>
      </c>
      <c r="W748" s="5">
        <v>0.86068919365015251</v>
      </c>
      <c r="X748" s="5">
        <f>NonZeroMin!$C$5</f>
        <v>9.4124857450742275E-4</v>
      </c>
      <c r="Y748" s="6">
        <f>IF(Table1[[#This Row],[seagrass.mn.ssp126.2100]]="", "", (Table1[[#This Row],[seagrass.sd.ssp126.2100]]/Table1[[#This Row],[seagrass.mn.ssp126.2100]])^-1)</f>
        <v>914.41221475482314</v>
      </c>
      <c r="Z748" s="6">
        <f>IF(Table1[[#This Row],[seagrass.weights.ssp126.2100]]="","", Table1[[#This Row],[seagrass.weights.ssp126.2100]]*Table1[[#This Row],[seagrass.mn.ssp126.2100]])</f>
        <v>787.02471178117878</v>
      </c>
      <c r="AA748" s="5">
        <v>0.86250302114785127</v>
      </c>
      <c r="AB748" s="5">
        <f>NonZeroMin!$C$6</f>
        <v>9.0900273914041208E-4</v>
      </c>
      <c r="AC748" s="6">
        <f>IF(Table1[[#This Row],[corals.mn.ssp126.2100]]="","",(Table1[[#This Row],[corals.sd.ssp126.2100]]/Table1[[#This Row],[corals.mn.ssp126.2100]])^-1)</f>
        <v>948.84534887481993</v>
      </c>
      <c r="AD748" s="6">
        <f>IF( Table1[[#This Row],[Coral.weights.ssp126.2100]]="","", Table1[[#This Row],[Coral.weights.ssp126.2100]]*Table1[[#This Row],[corals.mn.ssp126.2100]])</f>
        <v>818.38198000661919</v>
      </c>
      <c r="AE748" s="5">
        <v>0.44341890020858649</v>
      </c>
      <c r="AF748" s="5">
        <v>0.15232287866452771</v>
      </c>
      <c r="AG748" s="8">
        <f>IF(Table1[[#This Row],[mangrove.mn.ssp126.2100]]="","",(Table1[[#This Row],[mangrove.sd.ssp126.2100]]/Table1[[#This Row],[mangrove.mn.ssp126.2100]])^-1)</f>
        <v>2.9110459577458601</v>
      </c>
      <c r="AH748" s="6">
        <f>IF(Table1[[#This Row],[mangrove.weights.ssp126.2100]]="","",Table1[[#This Row],[mangrove.weights.ssp126.2100]]*Table1[[#This Row],[mangrove.mn.ssp126.2100]])</f>
        <v>1.2908127970403207</v>
      </c>
      <c r="AI748" s="7">
        <f t="shared" si="67"/>
        <v>0.86096052432265491</v>
      </c>
      <c r="AJ748" s="5">
        <v>0.86068919365015251</v>
      </c>
      <c r="AK748" s="5">
        <f>NonZeroMin!$C$9</f>
        <v>9.4246577305150765E-4</v>
      </c>
      <c r="AL748" s="6">
        <f>IF(Table1[[#This Row],[seagrass.mn.ssp245.2050]]="","",(Table1[[#This Row],[seagrass.sd.ssp245.2050]]/Table1[[#This Row],[seagrass.mn.ssp245.2050]])^-1)</f>
        <v>913.23124750028887</v>
      </c>
      <c r="AM748" s="6">
        <f>IF(Table1[[#This Row],[seagrass.weights.ssp245.2050]]="","",Table1[[#This Row],[seagrass.weights.ssp245.2050]]*Table1[[#This Row],[seagrass.mn.ssp245.2050]])</f>
        <v>786.00826602714653</v>
      </c>
      <c r="AN748" s="5">
        <v>0.86250302114785127</v>
      </c>
      <c r="AO748" s="5">
        <f>NonZeroMin!$C$10</f>
        <v>8.871730941705804E-4</v>
      </c>
      <c r="AP748" s="6">
        <f>(Table1[[#This Row],[corals.sd.ssp245.2050]]/Table1[[#This Row],[corals.mn.ssp245.2050]])^-1</f>
        <v>972.19249187691696</v>
      </c>
      <c r="AQ748" s="6">
        <f>Table1[[#This Row],[coral.weights.ssp245.2050]]*Table1[[#This Row],[corals.mn.ssp245.2050]]</f>
        <v>838.51896138109873</v>
      </c>
      <c r="AR748" s="5">
        <v>0.46545392068056213</v>
      </c>
      <c r="AS748" s="5">
        <v>0.13407041966001471</v>
      </c>
      <c r="AT748" s="8">
        <f>(Table1[[#This Row],[mangrove.sd.ssp245.2050]]/Table1[[#This Row],[mangrove.mn.ssp245.2050]])^-1</f>
        <v>3.4717122677835519</v>
      </c>
      <c r="AU748" s="8">
        <f>Table1[[#This Row],[mangrove.mn.ssp245.2050]]*Table1[[#This Row],[mangrove.weights.ssp245.2050]]</f>
        <v>1.6159220865146597</v>
      </c>
      <c r="AV748" s="7">
        <f t="shared" si="68"/>
        <v>0.86089632333996813</v>
      </c>
      <c r="AW748" s="5">
        <v>0.86068919365015251</v>
      </c>
      <c r="AX748" s="5">
        <f>NonZeroMin!$C$12</f>
        <v>9.4048968592101831E-4</v>
      </c>
      <c r="AY748" s="6">
        <f>(Table1[[#This Row],[seagrass.sd.ssp245.2100]]/Table1[[#This Row],[seagrass.mn.ssp245.2100]])^-1</f>
        <v>915.15006122292823</v>
      </c>
      <c r="AZ748" s="6"/>
      <c r="BA748" s="5">
        <v>0.86250302114785127</v>
      </c>
      <c r="BB748" s="5">
        <f>NonZeroMin!$C$13</f>
        <v>8.8505487379242798E-4</v>
      </c>
      <c r="BC748" s="8">
        <f>(Table1[[#This Row],[corals.sd.ssp245.2100]]/Table1[[#This Row],[corals.mn.ssp245.2100]])^-1</f>
        <v>974.51926054263424</v>
      </c>
      <c r="BD748" s="8">
        <f>Table1[[#This Row],[corals.weights.ssp245.2100]]*Table1[[#This Row],[corals.mn.ssp245.2100]]</f>
        <v>840.52580638479208</v>
      </c>
      <c r="BE748" s="5">
        <v>0.45684002398785428</v>
      </c>
      <c r="BF748" s="5">
        <v>0.13895195594650861</v>
      </c>
      <c r="BG748" s="6">
        <f>(Table1[[#This Row],[mangrove.sd.ssp245.2100]]/Table1[[#This Row],[mangrove.mn.ssp245.2100]])^-1</f>
        <v>3.2877552595497175</v>
      </c>
      <c r="BH748" s="6">
        <f>Table1[[#This Row],[mangrove.weights.ssp245.2100]]*Table1[[#This Row],[mangrove.mn.ssp245.2100]]</f>
        <v>1.501978191638887</v>
      </c>
      <c r="BI748" s="7">
        <f t="shared" si="69"/>
        <v>0.44482138279634142</v>
      </c>
      <c r="BJ748" s="5">
        <v>0.86068919365015251</v>
      </c>
      <c r="BK748" s="5">
        <f>NonZeroMin!$C$16</f>
        <v>9.4033807947367773E-4</v>
      </c>
      <c r="BL748" s="6">
        <f>(Table1[[#This Row],[seagrass.sd.ssp370.2050]]/Table1[[#This Row],[seagrass.mn.ssp370.2050]])^-1</f>
        <v>915.29760672022769</v>
      </c>
      <c r="BM748" s="6">
        <f>Table1[[#This Row],[seagrass.mn.ssp370.2050]]*Table1[[#This Row],[seagrass.weights.ssp370.2050]]</f>
        <v>787.78675907794718</v>
      </c>
      <c r="BN748" s="5">
        <v>0.86250302114785127</v>
      </c>
      <c r="BO748" s="5">
        <f>NonZeroMin!$C$17</f>
        <v>8.8537505761509139E-4</v>
      </c>
      <c r="BP748" s="6">
        <f>(Table1[[#This Row],[corals.sd.ssp370.2050]]/Table1[[#This Row],[corals.mn.ssp370.2050]])^-1</f>
        <v>974.16683893394304</v>
      </c>
      <c r="BQ748" s="6">
        <f>Table1[[#This Row],[corals.weights.ssp370.2050]]*Table1[[#This Row],[corals.mn.ssp370.2050]]</f>
        <v>840.22184168257809</v>
      </c>
      <c r="BR748" s="5">
        <v>0.4731647453556147</v>
      </c>
      <c r="BS748" s="5">
        <v>0.13451450332815579</v>
      </c>
      <c r="BT748" s="6">
        <f>(Table1[[#This Row],[mangrove.sd.ssp370.2050]]/Table1[[#This Row],[mangrove.mn.ssp370.2050]])^-1</f>
        <v>3.5175741919910481</v>
      </c>
      <c r="BU748" s="6">
        <f>Table1[[#This Row],[mangrove.weights.ssp370.2050]]*Table1[[#This Row],[mangrove.mn.ssp370.2050]]</f>
        <v>1.6643920968229264</v>
      </c>
      <c r="BV748" s="7">
        <f t="shared" si="70"/>
        <v>0.8609025208753901</v>
      </c>
      <c r="BW748" s="5">
        <v>0.86068919365015251</v>
      </c>
      <c r="BX748" s="5">
        <f>NonZeroMin!$C$19</f>
        <v>9.4033807947367773E-4</v>
      </c>
      <c r="BY748" s="8">
        <f>(Table1[[#This Row],[seagrass.sd.ssp370.2100]]/Table1[[#This Row],[seagrass.mn.ssp370.2100]])^-1</f>
        <v>915.29760672022769</v>
      </c>
      <c r="BZ748" s="8">
        <f>Table1[[#This Row],[seagrass.imp.ssp370.2100]]*Table1[[#This Row],[seagrass.mn.ssp370.2100]]</f>
        <v>787.78675907794718</v>
      </c>
      <c r="CA748" s="5">
        <v>0.86250302114785127</v>
      </c>
      <c r="CB748" s="5">
        <f>NonZeroMin!$C$20</f>
        <v>8.8537505761509139E-4</v>
      </c>
      <c r="CC748" s="8">
        <f>(Table1[[#This Row],[corals.sd.ssp370.2100]]/Table1[[#This Row],[corals.mn.ssp370.2100]])^-1</f>
        <v>974.16683893394304</v>
      </c>
      <c r="CD748" s="8">
        <f>Table1[[#This Row],[corals.weights.ssp370.2100]]*Table1[[#This Row],[corals.mn.ssp370.2100]]</f>
        <v>840.22184168257809</v>
      </c>
      <c r="CE748" s="5">
        <v>0.46100038838214041</v>
      </c>
      <c r="CF748" s="5">
        <v>0.1418932203381239</v>
      </c>
      <c r="CG748" s="12">
        <f>(Table1[[#This Row],[mangrove.sd.ssp370.2100]]/Table1[[#This Row],[mangrove.mn.ssp370.2100]])^-1</f>
        <v>3.2489247004444701</v>
      </c>
      <c r="CH748" s="17">
        <f>Table1[[#This Row],[mangrove.weights.ssp370.2100]]*Table1[[#This Row],[mangrove.mn.ssp370.2100]]</f>
        <v>1.49775554872923</v>
      </c>
      <c r="CI748" s="9">
        <f t="shared" si="71"/>
        <v>0.86093667526845508</v>
      </c>
      <c r="CJ748" s="5"/>
      <c r="CL748" s="5"/>
      <c r="CM748" s="5"/>
      <c r="CP748" s="5"/>
      <c r="CT748" s="5"/>
    </row>
    <row r="749" spans="1:98" x14ac:dyDescent="0.25">
      <c r="A749" s="5" t="s">
        <v>792</v>
      </c>
      <c r="B749" s="5">
        <v>39.58934</v>
      </c>
      <c r="C749" s="5">
        <v>-16.821102</v>
      </c>
      <c r="D749" s="5">
        <v>32690000</v>
      </c>
      <c r="E749" s="5">
        <v>1</v>
      </c>
      <c r="F749" s="5">
        <v>7230000</v>
      </c>
      <c r="G749" s="5">
        <v>1</v>
      </c>
      <c r="I749" s="5">
        <v>0</v>
      </c>
      <c r="J749" s="5">
        <v>0.87083494034405895</v>
      </c>
      <c r="K749" s="28">
        <f>NonZeroMin!$C$2</f>
        <v>9.6277348665939669E-4</v>
      </c>
      <c r="L749" s="6">
        <f>IF(Table1[[#This Row],[seagrass.mn.ssp126.2050]]="","",(Table1[[#This Row],[seagrass.sd.ssp126.2050]]/Table1[[#This Row],[seagrass.mn.ssp126.2050]])^-1)</f>
        <v>904.50656609339819</v>
      </c>
      <c r="M749" s="6">
        <f>IF(Table1[[#This Row],[seagrass.weights.ssp126.2050]]="","",Table1[[#This Row],[seagrass.weights.ssp126.2050]]*Table1[[#This Row],[seagrass.mn.ssp126.2050]])</f>
        <v>787.67592152475402</v>
      </c>
      <c r="N749" s="5">
        <v>0.87250046430722017</v>
      </c>
      <c r="O749" s="5">
        <f>NonZeroMin!$C$3</f>
        <v>8.8608041434714289E-4</v>
      </c>
      <c r="P749" s="6">
        <f>IF(Table1[[#This Row],[corals.mn.ssp126.2050]]="","",(Table1[[#This Row],[corals.sd.ssp126.2050]]/Table1[[#This Row],[corals.mn.ssp126.2050]])^-1)</f>
        <v>984.67413361130639</v>
      </c>
      <c r="Q749" s="6">
        <f>IF(Table1[[#This Row],[coral.weights.ssp126.2050]]="","",Table1[[#This Row],[coral.weights.ssp126.2050]]*Table1[[#This Row],[corals.mn.ssp126.2050]])</f>
        <v>859.12863876717461</v>
      </c>
      <c r="T749" s="6" t="str">
        <f>IF(Table1[[#This Row],[mangrove.mn.ssp126.2050]]="","",(Table1[[#This Row],[mangrove.sd.ssp126.2050]]/Table1[[#This Row],[mangrove.mn.ssp126.2050]])^-1)</f>
        <v/>
      </c>
      <c r="U749" s="6" t="str">
        <f>IF(Table1[[#This Row],[mangrove.weights.ssp126.2050]]="","",Table1[[#This Row],[mangrove.weights.ssp126.2050]]*Table1[[#This Row],[mangrove.mn.ssp126.2050]])</f>
        <v/>
      </c>
      <c r="V749" s="7">
        <f t="shared" si="66"/>
        <v>0.87170304066166804</v>
      </c>
      <c r="W749" s="5">
        <v>0.87083494034405895</v>
      </c>
      <c r="X749" s="5">
        <f>NonZeroMin!$C$5</f>
        <v>9.4124857450742275E-4</v>
      </c>
      <c r="Y749" s="6">
        <f>IF(Table1[[#This Row],[seagrass.mn.ssp126.2100]]="", "", (Table1[[#This Row],[seagrass.sd.ssp126.2100]]/Table1[[#This Row],[seagrass.mn.ssp126.2100]])^-1)</f>
        <v>925.19124483114047</v>
      </c>
      <c r="Z749" s="6">
        <f>IF(Table1[[#This Row],[seagrass.weights.ssp126.2100]]="","", Table1[[#This Row],[seagrass.weights.ssp126.2100]]*Table1[[#This Row],[seagrass.mn.ssp126.2100]])</f>
        <v>805.68886249937179</v>
      </c>
      <c r="AA749" s="5">
        <v>0.87250046430722017</v>
      </c>
      <c r="AB749" s="5">
        <f>NonZeroMin!$C$6</f>
        <v>9.0900273914041208E-4</v>
      </c>
      <c r="AC749" s="6">
        <f>IF(Table1[[#This Row],[corals.mn.ssp126.2100]]="","",(Table1[[#This Row],[corals.sd.ssp126.2100]]/Table1[[#This Row],[corals.mn.ssp126.2100]])^-1)</f>
        <v>959.84360303720337</v>
      </c>
      <c r="AD749" s="6">
        <f>IF( Table1[[#This Row],[Coral.weights.ssp126.2100]]="","", Table1[[#This Row],[Coral.weights.ssp126.2100]]*Table1[[#This Row],[corals.mn.ssp126.2100]])</f>
        <v>837.46398931227509</v>
      </c>
      <c r="AG749" s="8" t="str">
        <f>IF(Table1[[#This Row],[mangrove.mn.ssp126.2100]]="","",(Table1[[#This Row],[mangrove.sd.ssp126.2100]]/Table1[[#This Row],[mangrove.mn.ssp126.2100]])^-1)</f>
        <v/>
      </c>
      <c r="AH749" s="6" t="str">
        <f>IF(Table1[[#This Row],[mangrove.weights.ssp126.2100]]="","",Table1[[#This Row],[mangrove.weights.ssp126.2100]]*Table1[[#This Row],[mangrove.mn.ssp126.2100]])</f>
        <v/>
      </c>
      <c r="AI749" s="7">
        <f t="shared" si="67"/>
        <v>0.87168301088426847</v>
      </c>
      <c r="AJ749" s="5">
        <v>0.87083494034405895</v>
      </c>
      <c r="AK749" s="5">
        <f>NonZeroMin!$C$9</f>
        <v>9.4246577305150765E-4</v>
      </c>
      <c r="AL749" s="6">
        <f>IF(Table1[[#This Row],[seagrass.mn.ssp245.2050]]="","",(Table1[[#This Row],[seagrass.sd.ssp245.2050]]/Table1[[#This Row],[seagrass.mn.ssp245.2050]])^-1)</f>
        <v>923.99635641353541</v>
      </c>
      <c r="AM749" s="6">
        <f>IF(Table1[[#This Row],[seagrass.weights.ssp245.2050]]="","",Table1[[#This Row],[seagrass.weights.ssp245.2050]]*Table1[[#This Row],[seagrass.mn.ssp245.2050]])</f>
        <v>804.64831191550888</v>
      </c>
      <c r="AN749" s="5">
        <v>0.87250046430722017</v>
      </c>
      <c r="AO749" s="5">
        <f>NonZeroMin!$C$10</f>
        <v>8.871730941705804E-4</v>
      </c>
      <c r="AP749" s="6">
        <f>(Table1[[#This Row],[corals.sd.ssp245.2050]]/Table1[[#This Row],[corals.mn.ssp245.2050]])^-1</f>
        <v>983.46136739293502</v>
      </c>
      <c r="AQ749" s="6">
        <f>Table1[[#This Row],[coral.weights.ssp245.2050]]*Table1[[#This Row],[corals.mn.ssp245.2050]]</f>
        <v>858.07049967854948</v>
      </c>
      <c r="AS749" s="5"/>
      <c r="AT749" s="8"/>
      <c r="AU749" s="8"/>
      <c r="AV749" s="7">
        <f t="shared" si="68"/>
        <v>0.87169366368759271</v>
      </c>
      <c r="AW749" s="5">
        <v>0.87083494034405895</v>
      </c>
      <c r="AX749" s="5">
        <f>NonZeroMin!$C$12</f>
        <v>9.4048968592101831E-4</v>
      </c>
      <c r="AY749" s="6">
        <f>(Table1[[#This Row],[seagrass.sd.ssp245.2100]]/Table1[[#This Row],[seagrass.mn.ssp245.2100]])^-1</f>
        <v>925.93778898410062</v>
      </c>
      <c r="AZ749" s="6"/>
      <c r="BA749" s="5">
        <v>0.87250046430722017</v>
      </c>
      <c r="BB749" s="5">
        <f>NonZeroMin!$C$13</f>
        <v>8.8505487379242798E-4</v>
      </c>
      <c r="BC749" s="8">
        <f>(Table1[[#This Row],[corals.sd.ssp245.2100]]/Table1[[#This Row],[corals.mn.ssp245.2100]])^-1</f>
        <v>985.8151060945944</v>
      </c>
      <c r="BD749" s="8">
        <f>Table1[[#This Row],[corals.weights.ssp245.2100]]*Table1[[#This Row],[corals.mn.ssp245.2100]]</f>
        <v>860.12413778860514</v>
      </c>
      <c r="BE749" s="5"/>
      <c r="BF749" s="5"/>
      <c r="BG749" s="6"/>
      <c r="BH749" s="6"/>
      <c r="BI749" s="7">
        <f t="shared" si="69"/>
        <v>0.44991386700800534</v>
      </c>
      <c r="BJ749" s="5">
        <v>0.87083494034405895</v>
      </c>
      <c r="BK749" s="5">
        <f>NonZeroMin!$C$16</f>
        <v>9.4033807947367773E-4</v>
      </c>
      <c r="BL749" s="6">
        <f>(Table1[[#This Row],[seagrass.sd.ssp370.2050]]/Table1[[#This Row],[seagrass.mn.ssp370.2050]])^-1</f>
        <v>926.08707373786172</v>
      </c>
      <c r="BM749" s="6">
        <f>Table1[[#This Row],[seagrass.mn.ssp370.2050]]*Table1[[#This Row],[seagrass.weights.ssp370.2050]]</f>
        <v>806.46898161191496</v>
      </c>
      <c r="BN749" s="5">
        <v>0.87250046430722017</v>
      </c>
      <c r="BO749" s="5">
        <f>NonZeroMin!$C$17</f>
        <v>8.8537505761509139E-4</v>
      </c>
      <c r="BP749" s="6">
        <f>(Table1[[#This Row],[corals.sd.ssp370.2050]]/Table1[[#This Row],[corals.mn.ssp370.2050]])^-1</f>
        <v>985.45859949731243</v>
      </c>
      <c r="BQ749" s="6">
        <f>Table1[[#This Row],[corals.weights.ssp370.2050]]*Table1[[#This Row],[corals.mn.ssp370.2050]]</f>
        <v>859.813085616948</v>
      </c>
      <c r="BR749" s="5"/>
      <c r="BS749" s="5"/>
      <c r="BT749" s="6"/>
      <c r="BU749" s="6"/>
      <c r="BV749" s="7">
        <f t="shared" si="70"/>
        <v>0.87169356744104509</v>
      </c>
      <c r="BW749" s="5">
        <v>0.87083494034405895</v>
      </c>
      <c r="BX749" s="5">
        <f>NonZeroMin!$C$19</f>
        <v>9.4033807947367773E-4</v>
      </c>
      <c r="BY749" s="8">
        <f>(Table1[[#This Row],[seagrass.sd.ssp370.2100]]/Table1[[#This Row],[seagrass.mn.ssp370.2100]])^-1</f>
        <v>926.08707373786172</v>
      </c>
      <c r="BZ749" s="8">
        <f>Table1[[#This Row],[seagrass.imp.ssp370.2100]]*Table1[[#This Row],[seagrass.mn.ssp370.2100]]</f>
        <v>806.46898161191496</v>
      </c>
      <c r="CA749" s="5">
        <v>0.87250046430722017</v>
      </c>
      <c r="CB749" s="5">
        <f>NonZeroMin!$C$20</f>
        <v>8.8537505761509139E-4</v>
      </c>
      <c r="CC749" s="8">
        <f>(Table1[[#This Row],[corals.sd.ssp370.2100]]/Table1[[#This Row],[corals.mn.ssp370.2100]])^-1</f>
        <v>985.45859949731243</v>
      </c>
      <c r="CD749" s="8">
        <f>Table1[[#This Row],[corals.weights.ssp370.2100]]*Table1[[#This Row],[corals.mn.ssp370.2100]]</f>
        <v>859.813085616948</v>
      </c>
      <c r="CE749" s="5"/>
      <c r="CF749" s="5"/>
      <c r="CG749" s="12"/>
      <c r="CH749" s="17"/>
      <c r="CI749" s="9">
        <f t="shared" si="71"/>
        <v>0.87169356744104509</v>
      </c>
      <c r="CJ749" s="5"/>
      <c r="CL749" s="5"/>
      <c r="CM749" s="5"/>
      <c r="CP749" s="5"/>
      <c r="CT749" s="5"/>
    </row>
    <row r="750" spans="1:98" x14ac:dyDescent="0.25">
      <c r="A750" s="5" t="s">
        <v>793</v>
      </c>
      <c r="B750" s="5">
        <v>39.83934</v>
      </c>
      <c r="C750" s="5">
        <v>-16.821102</v>
      </c>
      <c r="E750" s="5">
        <v>0</v>
      </c>
      <c r="G750" s="5">
        <v>0</v>
      </c>
      <c r="I750" s="5">
        <v>0</v>
      </c>
      <c r="L750" s="6" t="str">
        <f>IF(Table1[[#This Row],[seagrass.mn.ssp126.2050]]="","",(Table1[[#This Row],[seagrass.sd.ssp126.2050]]/Table1[[#This Row],[seagrass.mn.ssp126.2050]])^-1)</f>
        <v/>
      </c>
      <c r="M750" s="6" t="str">
        <f>IF(Table1[[#This Row],[seagrass.weights.ssp126.2050]]="","",Table1[[#This Row],[seagrass.weights.ssp126.2050]]*Table1[[#This Row],[seagrass.mn.ssp126.2050]])</f>
        <v/>
      </c>
      <c r="P750" s="6" t="str">
        <f>IF(Table1[[#This Row],[corals.mn.ssp126.2050]]="","",(Table1[[#This Row],[corals.sd.ssp126.2050]]/Table1[[#This Row],[corals.mn.ssp126.2050]])^-1)</f>
        <v/>
      </c>
      <c r="Q750" s="6" t="str">
        <f>IF(Table1[[#This Row],[coral.weights.ssp126.2050]]="","",Table1[[#This Row],[coral.weights.ssp126.2050]]*Table1[[#This Row],[corals.mn.ssp126.2050]])</f>
        <v/>
      </c>
      <c r="T750" s="6" t="str">
        <f>IF(Table1[[#This Row],[mangrove.mn.ssp126.2050]]="","",(Table1[[#This Row],[mangrove.sd.ssp126.2050]]/Table1[[#This Row],[mangrove.mn.ssp126.2050]])^-1)</f>
        <v/>
      </c>
      <c r="U750" s="6" t="str">
        <f>IF(Table1[[#This Row],[mangrove.weights.ssp126.2050]]="","",Table1[[#This Row],[mangrove.weights.ssp126.2050]]*Table1[[#This Row],[mangrove.mn.ssp126.2050]])</f>
        <v/>
      </c>
      <c r="V750" s="7" t="e">
        <f t="shared" si="66"/>
        <v>#DIV/0!</v>
      </c>
      <c r="Y750" s="6" t="str">
        <f>IF(Table1[[#This Row],[seagrass.mn.ssp126.2100]]="", "", (Table1[[#This Row],[seagrass.sd.ssp126.2100]]/Table1[[#This Row],[seagrass.mn.ssp126.2100]])^-1)</f>
        <v/>
      </c>
      <c r="Z750" s="6" t="str">
        <f>IF(Table1[[#This Row],[seagrass.weights.ssp126.2100]]="","", Table1[[#This Row],[seagrass.weights.ssp126.2100]]*Table1[[#This Row],[seagrass.mn.ssp126.2100]])</f>
        <v/>
      </c>
      <c r="AC750" s="6" t="str">
        <f>IF(Table1[[#This Row],[corals.mn.ssp126.2100]]="","",(Table1[[#This Row],[corals.sd.ssp126.2100]]/Table1[[#This Row],[corals.mn.ssp126.2100]])^-1)</f>
        <v/>
      </c>
      <c r="AD750" s="6" t="str">
        <f>IF( Table1[[#This Row],[Coral.weights.ssp126.2100]]="","", Table1[[#This Row],[Coral.weights.ssp126.2100]]*Table1[[#This Row],[corals.mn.ssp126.2100]])</f>
        <v/>
      </c>
      <c r="AG750" s="8" t="str">
        <f>IF(Table1[[#This Row],[mangrove.mn.ssp126.2100]]="","",(Table1[[#This Row],[mangrove.sd.ssp126.2100]]/Table1[[#This Row],[mangrove.mn.ssp126.2100]])^-1)</f>
        <v/>
      </c>
      <c r="AH750" s="6" t="str">
        <f>IF(Table1[[#This Row],[mangrove.weights.ssp126.2100]]="","",Table1[[#This Row],[mangrove.weights.ssp126.2100]]*Table1[[#This Row],[mangrove.mn.ssp126.2100]])</f>
        <v/>
      </c>
      <c r="AI750" s="7" t="e">
        <f t="shared" si="67"/>
        <v>#DIV/0!</v>
      </c>
      <c r="AL750" s="6" t="str">
        <f>IF(Table1[[#This Row],[seagrass.mn.ssp245.2050]]="","",(Table1[[#This Row],[seagrass.sd.ssp245.2050]]/Table1[[#This Row],[seagrass.mn.ssp245.2050]])^-1)</f>
        <v/>
      </c>
      <c r="AM750" s="6" t="str">
        <f>IF(Table1[[#This Row],[seagrass.weights.ssp245.2050]]="","",Table1[[#This Row],[seagrass.weights.ssp245.2050]]*Table1[[#This Row],[seagrass.mn.ssp245.2050]])</f>
        <v/>
      </c>
      <c r="AS750" s="5"/>
      <c r="AT750" s="8"/>
      <c r="AU750" s="8"/>
      <c r="AV750" s="7" t="e">
        <f t="shared" si="68"/>
        <v>#DIV/0!</v>
      </c>
      <c r="AX750" s="5"/>
      <c r="AY750" s="6"/>
      <c r="AZ750" s="6"/>
      <c r="BB750" s="5"/>
      <c r="BC750" s="8"/>
      <c r="BD750" s="8"/>
      <c r="BE750" s="5"/>
      <c r="BF750" s="5"/>
      <c r="BG750" s="6"/>
      <c r="BH750" s="6"/>
      <c r="BI750" s="7" t="e">
        <f t="shared" si="69"/>
        <v>#DIV/0!</v>
      </c>
      <c r="BK750" s="5"/>
      <c r="BL750" s="6"/>
      <c r="BM750" s="6"/>
      <c r="BO750" s="5"/>
      <c r="BP750" s="6"/>
      <c r="BQ750" s="6"/>
      <c r="BR750" s="5"/>
      <c r="BS750" s="5"/>
      <c r="BT750" s="6"/>
      <c r="BU750" s="6"/>
      <c r="BV750" s="7" t="e">
        <f t="shared" si="70"/>
        <v>#DIV/0!</v>
      </c>
      <c r="BX750" s="5"/>
      <c r="BY750" s="8"/>
      <c r="BZ750" s="8"/>
      <c r="CA750" s="5"/>
      <c r="CB750" s="5"/>
      <c r="CC750" s="8"/>
      <c r="CD750" s="8"/>
      <c r="CE750" s="5"/>
      <c r="CF750" s="5"/>
      <c r="CG750" s="12"/>
      <c r="CH750" s="17"/>
      <c r="CI750" s="9" t="e">
        <f t="shared" si="71"/>
        <v>#DIV/0!</v>
      </c>
      <c r="CJ750" s="5"/>
      <c r="CL750" s="5"/>
      <c r="CM750" s="5"/>
      <c r="CP750" s="5"/>
      <c r="CT750" s="5"/>
    </row>
    <row r="751" spans="1:98" x14ac:dyDescent="0.25">
      <c r="A751" s="5" t="s">
        <v>794</v>
      </c>
      <c r="B751" s="5">
        <v>42.58934</v>
      </c>
      <c r="C751" s="5">
        <v>-17.071102</v>
      </c>
      <c r="D751" s="5">
        <v>2300000</v>
      </c>
      <c r="E751" s="5">
        <v>1</v>
      </c>
      <c r="F751" s="5">
        <v>580000</v>
      </c>
      <c r="G751" s="5">
        <v>1</v>
      </c>
      <c r="I751" s="5">
        <v>0</v>
      </c>
      <c r="J751" s="5">
        <v>0.34571062976575501</v>
      </c>
      <c r="K751" s="5">
        <v>2.7010728775376702E-2</v>
      </c>
      <c r="L751" s="6">
        <f>IF(Table1[[#This Row],[seagrass.mn.ssp126.2050]]="","",(Table1[[#This Row],[seagrass.sd.ssp126.2050]]/Table1[[#This Row],[seagrass.mn.ssp126.2050]])^-1)</f>
        <v>12.799011557248646</v>
      </c>
      <c r="M751" s="6">
        <f>IF(Table1[[#This Row],[seagrass.weights.ssp126.2050]]="","",Table1[[#This Row],[seagrass.weights.ssp126.2050]]*Table1[[#This Row],[seagrass.mn.ssp126.2050]])</f>
        <v>4.4247543458356056</v>
      </c>
      <c r="N751" s="5">
        <v>0.38032086666785581</v>
      </c>
      <c r="O751" s="5">
        <v>7.723522720498378E-3</v>
      </c>
      <c r="P751" s="6">
        <f>IF(Table1[[#This Row],[corals.mn.ssp126.2050]]="","",(Table1[[#This Row],[corals.sd.ssp126.2050]]/Table1[[#This Row],[corals.mn.ssp126.2050]])^-1)</f>
        <v>49.241891353342808</v>
      </c>
      <c r="Q751" s="6">
        <f>IF(Table1[[#This Row],[coral.weights.ssp126.2050]]="","",Table1[[#This Row],[coral.weights.ssp126.2050]]*Table1[[#This Row],[corals.mn.ssp126.2050]])</f>
        <v>18.72771879586773</v>
      </c>
      <c r="T751" s="6" t="str">
        <f>IF(Table1[[#This Row],[mangrove.mn.ssp126.2050]]="","",(Table1[[#This Row],[mangrove.sd.ssp126.2050]]/Table1[[#This Row],[mangrove.mn.ssp126.2050]])^-1)</f>
        <v/>
      </c>
      <c r="U751" s="6" t="str">
        <f>IF(Table1[[#This Row],[mangrove.weights.ssp126.2050]]="","",Table1[[#This Row],[mangrove.weights.ssp126.2050]]*Table1[[#This Row],[mangrove.mn.ssp126.2050]])</f>
        <v/>
      </c>
      <c r="V751" s="7">
        <f t="shared" si="66"/>
        <v>0.37318078969722424</v>
      </c>
      <c r="W751" s="5">
        <v>0.35002290656856</v>
      </c>
      <c r="X751" s="5">
        <v>3.3109209114610412E-2</v>
      </c>
      <c r="Y751" s="6">
        <f>IF(Table1[[#This Row],[seagrass.mn.ssp126.2100]]="", "", (Table1[[#This Row],[seagrass.sd.ssp126.2100]]/Table1[[#This Row],[seagrass.mn.ssp126.2100]])^-1)</f>
        <v>10.571768880281169</v>
      </c>
      <c r="Z751" s="6">
        <f>IF(Table1[[#This Row],[seagrass.weights.ssp126.2100]]="","", Table1[[#This Row],[seagrass.weights.ssp126.2100]]*Table1[[#This Row],[seagrass.mn.ssp126.2100]])</f>
        <v>3.7003612710470657</v>
      </c>
      <c r="AA751" s="5">
        <v>0.39008990408896232</v>
      </c>
      <c r="AB751" s="5">
        <v>1.7061404920613799E-2</v>
      </c>
      <c r="AC751" s="6">
        <f>IF(Table1[[#This Row],[corals.mn.ssp126.2100]]="","",(Table1[[#This Row],[corals.sd.ssp126.2100]]/Table1[[#This Row],[corals.mn.ssp126.2100]])^-1)</f>
        <v>22.863879375938783</v>
      </c>
      <c r="AD751" s="6">
        <f>IF( Table1[[#This Row],[Coral.weights.ssp126.2100]]="","", Table1[[#This Row],[Coral.weights.ssp126.2100]]*Table1[[#This Row],[corals.mn.ssp126.2100]])</f>
        <v>8.9189685128615643</v>
      </c>
      <c r="AG751" s="8" t="str">
        <f>IF(Table1[[#This Row],[mangrove.mn.ssp126.2100]]="","",(Table1[[#This Row],[mangrove.sd.ssp126.2100]]/Table1[[#This Row],[mangrove.mn.ssp126.2100]])^-1)</f>
        <v/>
      </c>
      <c r="AH751" s="6" t="str">
        <f>IF(Table1[[#This Row],[mangrove.weights.ssp126.2100]]="","",Table1[[#This Row],[mangrove.weights.ssp126.2100]]*Table1[[#This Row],[mangrove.mn.ssp126.2100]])</f>
        <v/>
      </c>
      <c r="AI751" s="7">
        <f t="shared" si="67"/>
        <v>0.37742141821823622</v>
      </c>
      <c r="AJ751" s="5">
        <v>0.30899766264524098</v>
      </c>
      <c r="AK751" s="5">
        <f>NonZeroMin!$C$9</f>
        <v>9.4246577305150765E-4</v>
      </c>
      <c r="AL751" s="6">
        <f>IF(Table1[[#This Row],[seagrass.mn.ssp245.2050]]="","",(Table1[[#This Row],[seagrass.sd.ssp245.2050]]/Table1[[#This Row],[seagrass.mn.ssp245.2050]])^-1)</f>
        <v>327.86088522320654</v>
      </c>
      <c r="AM751" s="6">
        <f>IF(Table1[[#This Row],[seagrass.weights.ssp245.2050]]="","",Table1[[#This Row],[seagrass.weights.ssp245.2050]]*Table1[[#This Row],[seagrass.mn.ssp245.2050]])</f>
        <v>101.30824720677045</v>
      </c>
      <c r="AN751" s="5">
        <v>0.34420494919944528</v>
      </c>
      <c r="AO751" s="5">
        <v>1.028701400539522E-2</v>
      </c>
      <c r="AP751" s="6">
        <f>(Table1[[#This Row],[corals.sd.ssp245.2050]]/Table1[[#This Row],[corals.mn.ssp245.2050]])^-1</f>
        <v>33.460141982787277</v>
      </c>
      <c r="AQ751" s="6">
        <f>Table1[[#This Row],[coral.weights.ssp245.2050]]*Table1[[#This Row],[corals.mn.ssp245.2050]]</f>
        <v>11.517146471391522</v>
      </c>
      <c r="AS751" s="5"/>
      <c r="AT751" s="8"/>
      <c r="AU751" s="8"/>
      <c r="AV751" s="7">
        <f t="shared" si="68"/>
        <v>0.31225803422129306</v>
      </c>
      <c r="AW751" s="5">
        <v>0.30780085630901333</v>
      </c>
      <c r="AX751" s="5">
        <v>4.9439318321453504E-3</v>
      </c>
      <c r="AY751" s="6">
        <f>(Table1[[#This Row],[seagrass.sd.ssp245.2100]]/Table1[[#This Row],[seagrass.mn.ssp245.2100]])^-1</f>
        <v>62.258313172462863</v>
      </c>
      <c r="AZ751" s="6">
        <f>Table1[[#This Row],[seagrass.weights.ssp245.2100]]*Table1[[#This Row],[seagrass.mn.ssp245.2100]]</f>
        <v>19.163162106838794</v>
      </c>
      <c r="BA751" s="5">
        <v>0.34607193423531618</v>
      </c>
      <c r="BB751" s="5">
        <v>7.6466984469189319E-3</v>
      </c>
      <c r="BC751" s="8">
        <f>(Table1[[#This Row],[corals.sd.ssp245.2100]]/Table1[[#This Row],[corals.mn.ssp245.2100]])^-1</f>
        <v>45.257693452624409</v>
      </c>
      <c r="BD751" s="8">
        <f>Table1[[#This Row],[corals.weights.ssp245.2100]]*Table1[[#This Row],[corals.mn.ssp245.2100]]</f>
        <v>15.662417512178735</v>
      </c>
      <c r="BE751" s="5"/>
      <c r="BF751" s="5"/>
      <c r="BG751" s="6"/>
      <c r="BH751" s="6"/>
      <c r="BI751" s="7">
        <f t="shared" si="69"/>
        <v>0.32391065025746124</v>
      </c>
      <c r="BJ751" s="5">
        <v>0.28403891956203198</v>
      </c>
      <c r="BK751" s="5">
        <v>3.8192012670390332E-3</v>
      </c>
      <c r="BL751" s="6">
        <f>(Table1[[#This Row],[seagrass.sd.ssp370.2050]]/Table1[[#This Row],[seagrass.mn.ssp370.2050]])^-1</f>
        <v>74.371288576326563</v>
      </c>
      <c r="BM751" s="6">
        <f>Table1[[#This Row],[seagrass.mn.ssp370.2050]]*Table1[[#This Row],[seagrass.weights.ssp370.2050]]</f>
        <v>21.12434045365589</v>
      </c>
      <c r="BN751" s="5">
        <v>0.33971869513143099</v>
      </c>
      <c r="BO751" s="5">
        <v>3.9424926581579549E-3</v>
      </c>
      <c r="BP751" s="6">
        <f>(Table1[[#This Row],[corals.sd.ssp370.2050]]/Table1[[#This Row],[corals.mn.ssp370.2050]])^-1</f>
        <v>86.168504189468109</v>
      </c>
      <c r="BQ751" s="6">
        <f>Table1[[#This Row],[corals.weights.ssp370.2050]]*Table1[[#This Row],[corals.mn.ssp370.2050]]</f>
        <v>29.273051804673351</v>
      </c>
      <c r="BR751" s="5"/>
      <c r="BS751" s="5"/>
      <c r="BT751" s="6"/>
      <c r="BU751" s="6"/>
      <c r="BV751" s="7">
        <f t="shared" si="70"/>
        <v>0.31392461264636146</v>
      </c>
      <c r="BW751" s="5">
        <v>0.278537194339459</v>
      </c>
      <c r="BX751" s="5">
        <v>3.9614131591738794E-3</v>
      </c>
      <c r="BY751" s="8">
        <f>(Table1[[#This Row],[seagrass.sd.ssp370.2100]]/Table1[[#This Row],[seagrass.mn.ssp370.2100]])^-1</f>
        <v>70.312583703727</v>
      </c>
      <c r="BZ751" s="8">
        <f>Table1[[#This Row],[seagrass.imp.ssp370.2100]]*Table1[[#This Row],[seagrass.mn.ssp370.2100]]</f>
        <v>19.584669791594486</v>
      </c>
      <c r="CA751" s="5">
        <v>0.33502828704930149</v>
      </c>
      <c r="CB751" s="5">
        <v>2.6907460646538508E-3</v>
      </c>
      <c r="CC751" s="8">
        <f>(Table1[[#This Row],[corals.sd.ssp370.2100]]/Table1[[#This Row],[corals.mn.ssp370.2100]])^-1</f>
        <v>124.51129872502516</v>
      </c>
      <c r="CD751" s="8">
        <f>Table1[[#This Row],[corals.weights.ssp370.2100]]*Table1[[#This Row],[corals.mn.ssp370.2100]]</f>
        <v>41.714807130129053</v>
      </c>
      <c r="CE751" s="5"/>
      <c r="CF751" s="5"/>
      <c r="CG751" s="12"/>
      <c r="CH751" s="17"/>
      <c r="CI751" s="9">
        <f t="shared" si="71"/>
        <v>0.3146404648010287</v>
      </c>
      <c r="CJ751" s="5"/>
      <c r="CL751" s="5"/>
      <c r="CM751" s="5"/>
      <c r="CP751" s="5"/>
      <c r="CT751" s="5"/>
    </row>
    <row r="752" spans="1:98" x14ac:dyDescent="0.25">
      <c r="A752" s="5" t="s">
        <v>795</v>
      </c>
      <c r="B752" s="5">
        <v>42.83934</v>
      </c>
      <c r="C752" s="5">
        <v>-17.071102</v>
      </c>
      <c r="D752" s="5">
        <v>4340000</v>
      </c>
      <c r="E752" s="5">
        <v>1</v>
      </c>
      <c r="F752" s="5">
        <v>300000</v>
      </c>
      <c r="G752" s="5">
        <v>1</v>
      </c>
      <c r="I752" s="5">
        <v>0</v>
      </c>
      <c r="J752" s="5">
        <v>0.31044816450393192</v>
      </c>
      <c r="K752" s="5">
        <v>3.7314474251870469E-2</v>
      </c>
      <c r="L752" s="6">
        <f>IF(Table1[[#This Row],[seagrass.mn.ssp126.2050]]="","",(Table1[[#This Row],[seagrass.sd.ssp126.2050]]/Table1[[#This Row],[seagrass.mn.ssp126.2050]])^-1)</f>
        <v>8.3197786040994544</v>
      </c>
      <c r="M752" s="6">
        <f>IF(Table1[[#This Row],[seagrass.weights.ssp126.2050]]="","",Table1[[#This Row],[seagrass.weights.ssp126.2050]]*Table1[[#This Row],[seagrass.mn.ssp126.2050]])</f>
        <v>2.5828599967217607</v>
      </c>
      <c r="N752" s="5">
        <v>0.43610521875075831</v>
      </c>
      <c r="O752" s="5">
        <v>9.4241761406347918E-4</v>
      </c>
      <c r="P752" s="6">
        <f>IF(Table1[[#This Row],[corals.mn.ssp126.2050]]="","",(Table1[[#This Row],[corals.sd.ssp126.2050]]/Table1[[#This Row],[corals.mn.ssp126.2050]])^-1)</f>
        <v>462.75155752912661</v>
      </c>
      <c r="Q752" s="6">
        <f>IF(Table1[[#This Row],[coral.weights.ssp126.2050]]="","",Table1[[#This Row],[coral.weights.ssp126.2050]]*Table1[[#This Row],[corals.mn.ssp126.2050]])</f>
        <v>201.80836922349388</v>
      </c>
      <c r="T752" s="6" t="str">
        <f>IF(Table1[[#This Row],[mangrove.mn.ssp126.2050]]="","",(Table1[[#This Row],[mangrove.sd.ssp126.2050]]/Table1[[#This Row],[mangrove.mn.ssp126.2050]])^-1)</f>
        <v/>
      </c>
      <c r="U752" s="6" t="str">
        <f>IF(Table1[[#This Row],[mangrove.weights.ssp126.2050]]="","",Table1[[#This Row],[mangrove.weights.ssp126.2050]]*Table1[[#This Row],[mangrove.mn.ssp126.2050]])</f>
        <v/>
      </c>
      <c r="V752" s="7">
        <f t="shared" si="66"/>
        <v>0.43388593943744169</v>
      </c>
      <c r="W752" s="5">
        <v>0.31891290569290393</v>
      </c>
      <c r="X752" s="5">
        <v>4.1779243302074651E-2</v>
      </c>
      <c r="Y752" s="6">
        <f>IF(Table1[[#This Row],[seagrass.mn.ssp126.2100]]="", "", (Table1[[#This Row],[seagrass.sd.ssp126.2100]]/Table1[[#This Row],[seagrass.mn.ssp126.2100]])^-1)</f>
        <v>7.6332858253817992</v>
      </c>
      <c r="Z752" s="6">
        <f>IF(Table1[[#This Row],[seagrass.weights.ssp126.2100]]="","", Table1[[#This Row],[seagrass.weights.ssp126.2100]]*Table1[[#This Row],[seagrass.mn.ssp126.2100]])</f>
        <v>2.434353362556966</v>
      </c>
      <c r="AA752" s="5">
        <v>0.44851286293484172</v>
      </c>
      <c r="AB752" s="5">
        <v>1.6604641068166979E-2</v>
      </c>
      <c r="AC752" s="6">
        <f>IF(Table1[[#This Row],[corals.mn.ssp126.2100]]="","",(Table1[[#This Row],[corals.sd.ssp126.2100]]/Table1[[#This Row],[corals.mn.ssp126.2100]])^-1)</f>
        <v>27.011295281455546</v>
      </c>
      <c r="AD752" s="6">
        <f>IF( Table1[[#This Row],[Coral.weights.ssp126.2100]]="","", Table1[[#This Row],[Coral.weights.ssp126.2100]]*Table1[[#This Row],[corals.mn.ssp126.2100]])</f>
        <v>12.114913378264008</v>
      </c>
      <c r="AG752" s="8" t="str">
        <f>IF(Table1[[#This Row],[mangrove.mn.ssp126.2100]]="","",(Table1[[#This Row],[mangrove.sd.ssp126.2100]]/Table1[[#This Row],[mangrove.mn.ssp126.2100]])^-1)</f>
        <v/>
      </c>
      <c r="AH752" s="6" t="str">
        <f>IF(Table1[[#This Row],[mangrove.weights.ssp126.2100]]="","",Table1[[#This Row],[mangrove.weights.ssp126.2100]]*Table1[[#This Row],[mangrove.mn.ssp126.2100]])</f>
        <v/>
      </c>
      <c r="AI752" s="7">
        <f t="shared" si="67"/>
        <v>0.41995793500731859</v>
      </c>
      <c r="AJ752" s="5">
        <v>0.27120139236768159</v>
      </c>
      <c r="AK752" s="5">
        <v>1.0411722692168021E-2</v>
      </c>
      <c r="AL752" s="6">
        <f>IF(Table1[[#This Row],[seagrass.mn.ssp245.2050]]="","",(Table1[[#This Row],[seagrass.sd.ssp245.2050]]/Table1[[#This Row],[seagrass.mn.ssp245.2050]])^-1)</f>
        <v>26.04769646541649</v>
      </c>
      <c r="AM752" s="6">
        <f>IF(Table1[[#This Row],[seagrass.weights.ssp245.2050]]="","",Table1[[#This Row],[seagrass.weights.ssp245.2050]]*Table1[[#This Row],[seagrass.mn.ssp245.2050]])</f>
        <v>7.0641715493916903</v>
      </c>
      <c r="AN752" s="5">
        <v>0.39074480444606741</v>
      </c>
      <c r="AO752" s="5">
        <v>2.021964685662862E-2</v>
      </c>
      <c r="AP752" s="6">
        <f>(Table1[[#This Row],[corals.sd.ssp245.2050]]/Table1[[#This Row],[corals.mn.ssp245.2050]])^-1</f>
        <v>19.325006377051007</v>
      </c>
      <c r="AQ752" s="6">
        <f>Table1[[#This Row],[coral.weights.ssp245.2050]]*Table1[[#This Row],[corals.mn.ssp245.2050]]</f>
        <v>7.5511458377198011</v>
      </c>
      <c r="AS752" s="5"/>
      <c r="AT752" s="8"/>
      <c r="AU752" s="8"/>
      <c r="AV752" s="7">
        <f t="shared" si="68"/>
        <v>0.32211696618240671</v>
      </c>
      <c r="AW752" s="5">
        <v>0.27285295451119951</v>
      </c>
      <c r="AX752" s="5">
        <f>NonZeroMin!$C$12</f>
        <v>9.4048968592101831E-4</v>
      </c>
      <c r="AY752" s="6">
        <f>(Table1[[#This Row],[seagrass.sd.ssp245.2100]]/Table1[[#This Row],[seagrass.mn.ssp245.2100]])^-1</f>
        <v>290.11796577438861</v>
      </c>
      <c r="AZ752" s="6"/>
      <c r="BA752" s="5">
        <v>0.40503016662318903</v>
      </c>
      <c r="BB752" s="5">
        <v>4.0673169807041902E-3</v>
      </c>
      <c r="BC752" s="8">
        <f>(Table1[[#This Row],[corals.sd.ssp245.2100]]/Table1[[#This Row],[corals.mn.ssp245.2100]])^-1</f>
        <v>99.58165752625078</v>
      </c>
      <c r="BD752" s="8">
        <f>Table1[[#This Row],[corals.weights.ssp245.2100]]*Table1[[#This Row],[corals.mn.ssp245.2100]]</f>
        <v>40.333575340470702</v>
      </c>
      <c r="BE752" s="5"/>
      <c r="BF752" s="5"/>
      <c r="BG752" s="6"/>
      <c r="BH752" s="6"/>
      <c r="BI752" s="7">
        <f t="shared" si="69"/>
        <v>0.10349913864133964</v>
      </c>
      <c r="BJ752" s="5">
        <v>0.25251550516888183</v>
      </c>
      <c r="BK752" s="5">
        <v>2.3841901958218969E-3</v>
      </c>
      <c r="BL752" s="6">
        <f>(Table1[[#This Row],[seagrass.sd.ssp370.2050]]/Table1[[#This Row],[seagrass.mn.ssp370.2050]])^-1</f>
        <v>105.91248366484986</v>
      </c>
      <c r="BM752" s="6">
        <f>Table1[[#This Row],[seagrass.mn.ssp370.2050]]*Table1[[#This Row],[seagrass.weights.ssp370.2050]]</f>
        <v>26.744544316320507</v>
      </c>
      <c r="BN752" s="5">
        <v>0.37957654301727622</v>
      </c>
      <c r="BO752" s="5">
        <v>4.4253400759037328E-3</v>
      </c>
      <c r="BP752" s="6">
        <f>(Table1[[#This Row],[corals.sd.ssp370.2050]]/Table1[[#This Row],[corals.mn.ssp370.2050]])^-1</f>
        <v>85.773417750218883</v>
      </c>
      <c r="BQ752" s="6">
        <f>Table1[[#This Row],[corals.weights.ssp370.2050]]*Table1[[#This Row],[corals.mn.ssp370.2050]]</f>
        <v>32.55757739240476</v>
      </c>
      <c r="BR752" s="5"/>
      <c r="BS752" s="5"/>
      <c r="BT752" s="6"/>
      <c r="BU752" s="6"/>
      <c r="BV752" s="7">
        <f t="shared" si="70"/>
        <v>0.30937132710827231</v>
      </c>
      <c r="BW752" s="5">
        <v>0.24736952922366071</v>
      </c>
      <c r="BX752" s="5">
        <f>NonZeroMin!$C$19</f>
        <v>9.4033807947367773E-4</v>
      </c>
      <c r="BY752" s="8">
        <f>(Table1[[#This Row],[seagrass.sd.ssp370.2100]]/Table1[[#This Row],[seagrass.mn.ssp370.2100]])^-1</f>
        <v>263.06446013769579</v>
      </c>
      <c r="BZ752" s="8">
        <f>Table1[[#This Row],[seagrass.imp.ssp370.2100]]*Table1[[#This Row],[seagrass.mn.ssp370.2100]]</f>
        <v>65.074131659738271</v>
      </c>
      <c r="CA752" s="5">
        <v>0.37405081016740299</v>
      </c>
      <c r="CB752" s="5">
        <v>3.3892262624373301E-3</v>
      </c>
      <c r="CC752" s="8">
        <f>(Table1[[#This Row],[corals.sd.ssp370.2100]]/Table1[[#This Row],[corals.mn.ssp370.2100]])^-1</f>
        <v>110.36466178519693</v>
      </c>
      <c r="CD752" s="8">
        <f>Table1[[#This Row],[corals.weights.ssp370.2100]]*Table1[[#This Row],[corals.mn.ssp370.2100]]</f>
        <v>41.281991154604334</v>
      </c>
      <c r="CE752" s="5"/>
      <c r="CF752" s="5"/>
      <c r="CG752" s="12"/>
      <c r="CH752" s="17"/>
      <c r="CI752" s="9">
        <f t="shared" si="71"/>
        <v>0.28480939640348529</v>
      </c>
      <c r="CJ752" s="5"/>
      <c r="CL752" s="5"/>
      <c r="CM752" s="5"/>
      <c r="CP752" s="5"/>
      <c r="CT752" s="5"/>
    </row>
    <row r="753" spans="1:98" x14ac:dyDescent="0.25">
      <c r="A753" s="5" t="s">
        <v>796</v>
      </c>
      <c r="B753" s="5">
        <v>43.08934</v>
      </c>
      <c r="C753" s="5">
        <v>-17.071102</v>
      </c>
      <c r="E753" s="5">
        <v>0</v>
      </c>
      <c r="G753" s="5">
        <v>0</v>
      </c>
      <c r="I753" s="5">
        <v>0</v>
      </c>
      <c r="L753" s="6" t="str">
        <f>IF(Table1[[#This Row],[seagrass.mn.ssp126.2050]]="","",(Table1[[#This Row],[seagrass.sd.ssp126.2050]]/Table1[[#This Row],[seagrass.mn.ssp126.2050]])^-1)</f>
        <v/>
      </c>
      <c r="M753" s="6" t="str">
        <f>IF(Table1[[#This Row],[seagrass.weights.ssp126.2050]]="","",Table1[[#This Row],[seagrass.weights.ssp126.2050]]*Table1[[#This Row],[seagrass.mn.ssp126.2050]])</f>
        <v/>
      </c>
      <c r="P753" s="6" t="str">
        <f>IF(Table1[[#This Row],[corals.mn.ssp126.2050]]="","",(Table1[[#This Row],[corals.sd.ssp126.2050]]/Table1[[#This Row],[corals.mn.ssp126.2050]])^-1)</f>
        <v/>
      </c>
      <c r="Q753" s="6" t="str">
        <f>IF(Table1[[#This Row],[coral.weights.ssp126.2050]]="","",Table1[[#This Row],[coral.weights.ssp126.2050]]*Table1[[#This Row],[corals.mn.ssp126.2050]])</f>
        <v/>
      </c>
      <c r="T753" s="6" t="str">
        <f>IF(Table1[[#This Row],[mangrove.mn.ssp126.2050]]="","",(Table1[[#This Row],[mangrove.sd.ssp126.2050]]/Table1[[#This Row],[mangrove.mn.ssp126.2050]])^-1)</f>
        <v/>
      </c>
      <c r="U753" s="6" t="str">
        <f>IF(Table1[[#This Row],[mangrove.weights.ssp126.2050]]="","",Table1[[#This Row],[mangrove.weights.ssp126.2050]]*Table1[[#This Row],[mangrove.mn.ssp126.2050]])</f>
        <v/>
      </c>
      <c r="V753" s="7" t="e">
        <f t="shared" si="66"/>
        <v>#DIV/0!</v>
      </c>
      <c r="Y753" s="6" t="str">
        <f>IF(Table1[[#This Row],[seagrass.mn.ssp126.2100]]="", "", (Table1[[#This Row],[seagrass.sd.ssp126.2100]]/Table1[[#This Row],[seagrass.mn.ssp126.2100]])^-1)</f>
        <v/>
      </c>
      <c r="Z753" s="6" t="str">
        <f>IF(Table1[[#This Row],[seagrass.weights.ssp126.2100]]="","", Table1[[#This Row],[seagrass.weights.ssp126.2100]]*Table1[[#This Row],[seagrass.mn.ssp126.2100]])</f>
        <v/>
      </c>
      <c r="AC753" s="6" t="str">
        <f>IF(Table1[[#This Row],[corals.mn.ssp126.2100]]="","",(Table1[[#This Row],[corals.sd.ssp126.2100]]/Table1[[#This Row],[corals.mn.ssp126.2100]])^-1)</f>
        <v/>
      </c>
      <c r="AD753" s="6" t="str">
        <f>IF( Table1[[#This Row],[Coral.weights.ssp126.2100]]="","", Table1[[#This Row],[Coral.weights.ssp126.2100]]*Table1[[#This Row],[corals.mn.ssp126.2100]])</f>
        <v/>
      </c>
      <c r="AG753" s="8" t="str">
        <f>IF(Table1[[#This Row],[mangrove.mn.ssp126.2100]]="","",(Table1[[#This Row],[mangrove.sd.ssp126.2100]]/Table1[[#This Row],[mangrove.mn.ssp126.2100]])^-1)</f>
        <v/>
      </c>
      <c r="AH753" s="6" t="str">
        <f>IF(Table1[[#This Row],[mangrove.weights.ssp126.2100]]="","",Table1[[#This Row],[mangrove.weights.ssp126.2100]]*Table1[[#This Row],[mangrove.mn.ssp126.2100]])</f>
        <v/>
      </c>
      <c r="AI753" s="7" t="e">
        <f t="shared" si="67"/>
        <v>#DIV/0!</v>
      </c>
      <c r="AL753" s="6" t="str">
        <f>IF(Table1[[#This Row],[seagrass.mn.ssp245.2050]]="","",(Table1[[#This Row],[seagrass.sd.ssp245.2050]]/Table1[[#This Row],[seagrass.mn.ssp245.2050]])^-1)</f>
        <v/>
      </c>
      <c r="AM753" s="6" t="str">
        <f>IF(Table1[[#This Row],[seagrass.weights.ssp245.2050]]="","",Table1[[#This Row],[seagrass.weights.ssp245.2050]]*Table1[[#This Row],[seagrass.mn.ssp245.2050]])</f>
        <v/>
      </c>
      <c r="AS753" s="5"/>
      <c r="AT753" s="8"/>
      <c r="AU753" s="8"/>
      <c r="AV753" s="7" t="e">
        <f t="shared" si="68"/>
        <v>#DIV/0!</v>
      </c>
      <c r="AX753" s="5"/>
      <c r="AY753" s="6"/>
      <c r="AZ753" s="6"/>
      <c r="BB753" s="5"/>
      <c r="BC753" s="8"/>
      <c r="BD753" s="8"/>
      <c r="BE753" s="5"/>
      <c r="BF753" s="5"/>
      <c r="BG753" s="6"/>
      <c r="BH753" s="6"/>
      <c r="BI753" s="7" t="e">
        <f t="shared" si="69"/>
        <v>#DIV/0!</v>
      </c>
      <c r="BK753" s="5"/>
      <c r="BL753" s="6"/>
      <c r="BM753" s="6"/>
      <c r="BO753" s="5"/>
      <c r="BP753" s="6"/>
      <c r="BQ753" s="6"/>
      <c r="BR753" s="5"/>
      <c r="BS753" s="5"/>
      <c r="BT753" s="6"/>
      <c r="BU753" s="6"/>
      <c r="BV753" s="7" t="e">
        <f t="shared" si="70"/>
        <v>#DIV/0!</v>
      </c>
      <c r="BX753" s="5"/>
      <c r="BY753" s="8"/>
      <c r="BZ753" s="8"/>
      <c r="CA753" s="5"/>
      <c r="CB753" s="5"/>
      <c r="CC753" s="8"/>
      <c r="CD753" s="8"/>
      <c r="CE753" s="5"/>
      <c r="CF753" s="5"/>
      <c r="CG753" s="12"/>
      <c r="CH753" s="17"/>
      <c r="CI753" s="9" t="e">
        <f t="shared" si="71"/>
        <v>#DIV/0!</v>
      </c>
      <c r="CJ753" s="5"/>
      <c r="CL753" s="5"/>
      <c r="CM753" s="5"/>
      <c r="CP753" s="5"/>
      <c r="CT753" s="5"/>
    </row>
    <row r="754" spans="1:98" x14ac:dyDescent="0.25">
      <c r="A754" s="5" t="s">
        <v>797</v>
      </c>
      <c r="B754" s="5">
        <v>43.83934</v>
      </c>
      <c r="C754" s="5">
        <v>-17.071102</v>
      </c>
      <c r="D754" s="5">
        <v>240000</v>
      </c>
      <c r="E754" s="5">
        <v>1</v>
      </c>
      <c r="G754" s="5">
        <v>0</v>
      </c>
      <c r="I754" s="5">
        <v>0</v>
      </c>
      <c r="L754" s="6" t="str">
        <f>IF(Table1[[#This Row],[seagrass.mn.ssp126.2050]]="","",(Table1[[#This Row],[seagrass.sd.ssp126.2050]]/Table1[[#This Row],[seagrass.mn.ssp126.2050]])^-1)</f>
        <v/>
      </c>
      <c r="M754" s="6" t="str">
        <f>IF(Table1[[#This Row],[seagrass.weights.ssp126.2050]]="","",Table1[[#This Row],[seagrass.weights.ssp126.2050]]*Table1[[#This Row],[seagrass.mn.ssp126.2050]])</f>
        <v/>
      </c>
      <c r="N754" s="5">
        <v>0.28519928362756042</v>
      </c>
      <c r="O754" s="5">
        <v>5.3839480317276651E-2</v>
      </c>
      <c r="P754" s="6">
        <f>IF(Table1[[#This Row],[corals.mn.ssp126.2050]]="","",(Table1[[#This Row],[corals.sd.ssp126.2050]]/Table1[[#This Row],[corals.mn.ssp126.2050]])^-1)</f>
        <v>5.2972146452171884</v>
      </c>
      <c r="Q754" s="6">
        <f>IF(Table1[[#This Row],[coral.weights.ssp126.2050]]="","",Table1[[#This Row],[coral.weights.ssp126.2050]]*Table1[[#This Row],[corals.mn.ssp126.2050]])</f>
        <v>1.5107618220373638</v>
      </c>
      <c r="T754" s="6" t="str">
        <f>IF(Table1[[#This Row],[mangrove.mn.ssp126.2050]]="","",(Table1[[#This Row],[mangrove.sd.ssp126.2050]]/Table1[[#This Row],[mangrove.mn.ssp126.2050]])^-1)</f>
        <v/>
      </c>
      <c r="U754" s="6" t="str">
        <f>IF(Table1[[#This Row],[mangrove.weights.ssp126.2050]]="","",Table1[[#This Row],[mangrove.weights.ssp126.2050]]*Table1[[#This Row],[mangrove.mn.ssp126.2050]])</f>
        <v/>
      </c>
      <c r="V754" s="7">
        <f t="shared" si="66"/>
        <v>0.28519928362756042</v>
      </c>
      <c r="Y754" s="6" t="str">
        <f>IF(Table1[[#This Row],[seagrass.mn.ssp126.2100]]="", "", (Table1[[#This Row],[seagrass.sd.ssp126.2100]]/Table1[[#This Row],[seagrass.mn.ssp126.2100]])^-1)</f>
        <v/>
      </c>
      <c r="Z754" s="6" t="str">
        <f>IF(Table1[[#This Row],[seagrass.weights.ssp126.2100]]="","", Table1[[#This Row],[seagrass.weights.ssp126.2100]]*Table1[[#This Row],[seagrass.mn.ssp126.2100]])</f>
        <v/>
      </c>
      <c r="AA754" s="5">
        <v>0.28885422770739838</v>
      </c>
      <c r="AB754" s="5">
        <v>5.4333672282875549E-2</v>
      </c>
      <c r="AC754" s="6">
        <f>IF(Table1[[#This Row],[corals.mn.ssp126.2100]]="","",(Table1[[#This Row],[corals.sd.ssp126.2100]]/Table1[[#This Row],[corals.mn.ssp126.2100]])^-1)</f>
        <v>5.3163023144017663</v>
      </c>
      <c r="AD754" s="6">
        <f>IF( Table1[[#This Row],[Coral.weights.ssp126.2100]]="","", Table1[[#This Row],[Coral.weights.ssp126.2100]]*Table1[[#This Row],[corals.mn.ssp126.2100]])</f>
        <v>1.5356363992855768</v>
      </c>
      <c r="AG754" s="8" t="str">
        <f>IF(Table1[[#This Row],[mangrove.mn.ssp126.2100]]="","",(Table1[[#This Row],[mangrove.sd.ssp126.2100]]/Table1[[#This Row],[mangrove.mn.ssp126.2100]])^-1)</f>
        <v/>
      </c>
      <c r="AH754" s="6" t="str">
        <f>IF(Table1[[#This Row],[mangrove.weights.ssp126.2100]]="","",Table1[[#This Row],[mangrove.weights.ssp126.2100]]*Table1[[#This Row],[mangrove.mn.ssp126.2100]])</f>
        <v/>
      </c>
      <c r="AI754" s="7">
        <f t="shared" si="67"/>
        <v>0.28885422770739838</v>
      </c>
      <c r="AL754" s="6" t="str">
        <f>IF(Table1[[#This Row],[seagrass.mn.ssp245.2050]]="","",(Table1[[#This Row],[seagrass.sd.ssp245.2050]]/Table1[[#This Row],[seagrass.mn.ssp245.2050]])^-1)</f>
        <v/>
      </c>
      <c r="AM754" s="6" t="str">
        <f>IF(Table1[[#This Row],[seagrass.weights.ssp245.2050]]="","",Table1[[#This Row],[seagrass.weights.ssp245.2050]]*Table1[[#This Row],[seagrass.mn.ssp245.2050]])</f>
        <v/>
      </c>
      <c r="AN754" s="5">
        <v>0.25225016568948261</v>
      </c>
      <c r="AO754" s="5">
        <v>2.7265270322103009E-2</v>
      </c>
      <c r="AP754" s="6">
        <f>(Table1[[#This Row],[corals.sd.ssp245.2050]]/Table1[[#This Row],[corals.mn.ssp245.2050]])^-1</f>
        <v>9.2517023564953309</v>
      </c>
      <c r="AQ754" s="6">
        <f>Table1[[#This Row],[coral.weights.ssp245.2050]]*Table1[[#This Row],[corals.mn.ssp245.2050]]</f>
        <v>2.3337434523357241</v>
      </c>
      <c r="AS754" s="5"/>
      <c r="AT754" s="8"/>
      <c r="AU754" s="8"/>
      <c r="AV754" s="7">
        <f t="shared" si="68"/>
        <v>0.25225016568948261</v>
      </c>
      <c r="AX754" s="5"/>
      <c r="AY754" s="6"/>
      <c r="AZ754" s="6"/>
      <c r="BA754" s="5">
        <v>0.24170261387162439</v>
      </c>
      <c r="BB754" s="5">
        <v>1.2348779491455009E-2</v>
      </c>
      <c r="BC754" s="8">
        <f>(Table1[[#This Row],[corals.sd.ssp245.2100]]/Table1[[#This Row],[corals.mn.ssp245.2100]])^-1</f>
        <v>19.572996184673592</v>
      </c>
      <c r="BD754" s="8">
        <f>Table1[[#This Row],[corals.weights.ssp245.2100]]*Table1[[#This Row],[corals.mn.ssp245.2100]]</f>
        <v>4.7308443391349391</v>
      </c>
      <c r="BE754" s="5"/>
      <c r="BF754" s="5"/>
      <c r="BG754" s="6"/>
      <c r="BH754" s="6"/>
      <c r="BI754" s="7">
        <f t="shared" si="69"/>
        <v>0.24170261387162442</v>
      </c>
      <c r="BK754" s="5"/>
      <c r="BL754" s="6"/>
      <c r="BM754" s="6"/>
      <c r="BN754" s="5">
        <v>0.22495618740969561</v>
      </c>
      <c r="BO754" s="5">
        <v>1.1334243932288421E-2</v>
      </c>
      <c r="BP754" s="6">
        <f>(Table1[[#This Row],[corals.sd.ssp370.2050]]/Table1[[#This Row],[corals.mn.ssp370.2050]])^-1</f>
        <v>19.847480674811649</v>
      </c>
      <c r="BQ754" s="6">
        <f>Table1[[#This Row],[corals.weights.ssp370.2050]]*Table1[[#This Row],[corals.mn.ssp370.2050]]</f>
        <v>4.4648135822932415</v>
      </c>
      <c r="BR754" s="5"/>
      <c r="BS754" s="5"/>
      <c r="BT754" s="6"/>
      <c r="BU754" s="6"/>
      <c r="BV754" s="7">
        <f t="shared" si="70"/>
        <v>0.22495618740969561</v>
      </c>
      <c r="BX754" s="5"/>
      <c r="BY754" s="8"/>
      <c r="BZ754" s="8"/>
      <c r="CA754" s="5">
        <v>0.22719468776575411</v>
      </c>
      <c r="CB754" s="5">
        <v>2.781733975941406E-3</v>
      </c>
      <c r="CC754" s="8">
        <f>(Table1[[#This Row],[corals.sd.ssp370.2100]]/Table1[[#This Row],[corals.mn.ssp370.2100]])^-1</f>
        <v>81.673765259622257</v>
      </c>
      <c r="CD754" s="8">
        <f>Table1[[#This Row],[corals.weights.ssp370.2100]]*Table1[[#This Row],[corals.mn.ssp370.2100]]</f>
        <v>18.555845596813374</v>
      </c>
      <c r="CE754" s="5"/>
      <c r="CF754" s="5"/>
      <c r="CG754" s="12"/>
      <c r="CH754" s="17"/>
      <c r="CI754" s="9">
        <f t="shared" si="71"/>
        <v>0.22719468776575411</v>
      </c>
      <c r="CJ754" s="5"/>
      <c r="CL754" s="5"/>
      <c r="CM754" s="5"/>
      <c r="CP754" s="5"/>
      <c r="CT754" s="5"/>
    </row>
    <row r="755" spans="1:98" x14ac:dyDescent="0.25">
      <c r="A755" s="5" t="s">
        <v>798</v>
      </c>
      <c r="B755" s="5">
        <v>44.08934</v>
      </c>
      <c r="C755" s="5">
        <v>-17.071102</v>
      </c>
      <c r="E755" s="5">
        <v>0</v>
      </c>
      <c r="G755" s="5">
        <v>0</v>
      </c>
      <c r="H755" s="5">
        <v>31650000</v>
      </c>
      <c r="I755" s="5">
        <v>1</v>
      </c>
      <c r="L755" s="6" t="str">
        <f>IF(Table1[[#This Row],[seagrass.mn.ssp126.2050]]="","",(Table1[[#This Row],[seagrass.sd.ssp126.2050]]/Table1[[#This Row],[seagrass.mn.ssp126.2050]])^-1)</f>
        <v/>
      </c>
      <c r="M755" s="6" t="str">
        <f>IF(Table1[[#This Row],[seagrass.weights.ssp126.2050]]="","",Table1[[#This Row],[seagrass.weights.ssp126.2050]]*Table1[[#This Row],[seagrass.mn.ssp126.2050]])</f>
        <v/>
      </c>
      <c r="P755" s="6" t="str">
        <f>IF(Table1[[#This Row],[corals.mn.ssp126.2050]]="","",(Table1[[#This Row],[corals.sd.ssp126.2050]]/Table1[[#This Row],[corals.mn.ssp126.2050]])^-1)</f>
        <v/>
      </c>
      <c r="Q755" s="6" t="str">
        <f>IF(Table1[[#This Row],[coral.weights.ssp126.2050]]="","",Table1[[#This Row],[coral.weights.ssp126.2050]]*Table1[[#This Row],[corals.mn.ssp126.2050]])</f>
        <v/>
      </c>
      <c r="R755" s="5">
        <v>0.62619512029165691</v>
      </c>
      <c r="S755" s="5">
        <v>0.23741466531693789</v>
      </c>
      <c r="T755" s="6">
        <f>IF(Table1[[#This Row],[mangrove.mn.ssp126.2050]]="","",(Table1[[#This Row],[mangrove.sd.ssp126.2050]]/Table1[[#This Row],[mangrove.mn.ssp126.2050]])^-1)</f>
        <v>2.6375587180164906</v>
      </c>
      <c r="U755" s="6">
        <f>IF(Table1[[#This Row],[mangrove.weights.ssp126.2050]]="","",Table1[[#This Row],[mangrove.weights.ssp126.2050]]*Table1[[#This Row],[mangrove.mn.ssp126.2050]])</f>
        <v>1.6516263987046447</v>
      </c>
      <c r="V755" s="7">
        <f t="shared" si="66"/>
        <v>0.62619512029165691</v>
      </c>
      <c r="Y755" s="6" t="str">
        <f>IF(Table1[[#This Row],[seagrass.mn.ssp126.2100]]="", "", (Table1[[#This Row],[seagrass.sd.ssp126.2100]]/Table1[[#This Row],[seagrass.mn.ssp126.2100]])^-1)</f>
        <v/>
      </c>
      <c r="Z755" s="6" t="str">
        <f>IF(Table1[[#This Row],[seagrass.weights.ssp126.2100]]="","", Table1[[#This Row],[seagrass.weights.ssp126.2100]]*Table1[[#This Row],[seagrass.mn.ssp126.2100]])</f>
        <v/>
      </c>
      <c r="AC755" s="6" t="str">
        <f>IF(Table1[[#This Row],[corals.mn.ssp126.2100]]="","",(Table1[[#This Row],[corals.sd.ssp126.2100]]/Table1[[#This Row],[corals.mn.ssp126.2100]])^-1)</f>
        <v/>
      </c>
      <c r="AD755" s="6" t="str">
        <f>IF( Table1[[#This Row],[Coral.weights.ssp126.2100]]="","", Table1[[#This Row],[Coral.weights.ssp126.2100]]*Table1[[#This Row],[corals.mn.ssp126.2100]])</f>
        <v/>
      </c>
      <c r="AE755" s="5">
        <v>0.61300593883191945</v>
      </c>
      <c r="AF755" s="5">
        <v>0.26097059115927318</v>
      </c>
      <c r="AG755" s="8">
        <f>IF(Table1[[#This Row],[mangrove.mn.ssp126.2100]]="","",(Table1[[#This Row],[mangrove.sd.ssp126.2100]]/Table1[[#This Row],[mangrove.mn.ssp126.2100]])^-1)</f>
        <v>2.3489464315072777</v>
      </c>
      <c r="AH755" s="6">
        <f>IF(Table1[[#This Row],[mangrove.weights.ssp126.2100]]="","",Table1[[#This Row],[mangrove.weights.ssp126.2100]]*Table1[[#This Row],[mangrove.mn.ssp126.2100]])</f>
        <v>1.4399181125120057</v>
      </c>
      <c r="AI755" s="7">
        <f t="shared" si="67"/>
        <v>0.61300593883191945</v>
      </c>
      <c r="AL755" s="6" t="str">
        <f>IF(Table1[[#This Row],[seagrass.mn.ssp245.2050]]="","",(Table1[[#This Row],[seagrass.sd.ssp245.2050]]/Table1[[#This Row],[seagrass.mn.ssp245.2050]])^-1)</f>
        <v/>
      </c>
      <c r="AM755" s="6" t="str">
        <f>IF(Table1[[#This Row],[seagrass.weights.ssp245.2050]]="","",Table1[[#This Row],[seagrass.weights.ssp245.2050]]*Table1[[#This Row],[seagrass.mn.ssp245.2050]])</f>
        <v/>
      </c>
      <c r="AR755" s="5">
        <v>0.61256863006992079</v>
      </c>
      <c r="AS755" s="5">
        <v>0.26195386037028912</v>
      </c>
      <c r="AT755" s="8">
        <f>(Table1[[#This Row],[mangrove.sd.ssp245.2050]]/Table1[[#This Row],[mangrove.mn.ssp245.2050]])^-1</f>
        <v>2.3384600219443779</v>
      </c>
      <c r="AU755" s="8">
        <f>Table1[[#This Row],[mangrove.mn.ssp245.2050]]*Table1[[#This Row],[mangrove.weights.ssp245.2050]]</f>
        <v>1.4324672521157444</v>
      </c>
      <c r="AV755" s="7">
        <f t="shared" si="68"/>
        <v>0.61256863006992079</v>
      </c>
      <c r="AX755" s="5"/>
      <c r="AY755" s="6"/>
      <c r="AZ755" s="6"/>
      <c r="BB755" s="5"/>
      <c r="BC755" s="8"/>
      <c r="BD755" s="8"/>
      <c r="BE755" s="5">
        <v>0.62198315738355114</v>
      </c>
      <c r="BF755" s="5">
        <v>0.24498075027871241</v>
      </c>
      <c r="BG755" s="6">
        <f>(Table1[[#This Row],[mangrove.sd.ssp245.2100]]/Table1[[#This Row],[mangrove.mn.ssp245.2100]])^-1</f>
        <v>2.5389062474334265</v>
      </c>
      <c r="BH755" s="6">
        <f>Table1[[#This Row],[mangrove.weights.ssp245.2100]]*Table1[[#This Row],[mangrove.mn.ssp245.2100]]</f>
        <v>1.5791569240794661</v>
      </c>
      <c r="BI755" s="7">
        <f t="shared" si="69"/>
        <v>0.62198315738355114</v>
      </c>
      <c r="BK755" s="5"/>
      <c r="BL755" s="6"/>
      <c r="BM755" s="6"/>
      <c r="BO755" s="5"/>
      <c r="BP755" s="6"/>
      <c r="BQ755" s="6"/>
      <c r="BR755" s="5">
        <v>0.61036656241479104</v>
      </c>
      <c r="BS755" s="5">
        <v>0.2743683590707599</v>
      </c>
      <c r="BT755" s="6">
        <f>(Table1[[#This Row],[mangrove.sd.ssp370.2050]]/Table1[[#This Row],[mangrove.mn.ssp370.2050]])^-1</f>
        <v>2.2246244591832718</v>
      </c>
      <c r="BU755" s="6">
        <f>Table1[[#This Row],[mangrove.weights.ssp370.2050]]*Table1[[#This Row],[mangrove.mn.ssp370.2050]]</f>
        <v>1.3578363838155572</v>
      </c>
      <c r="BV755" s="7">
        <f t="shared" si="70"/>
        <v>0.61036656241479104</v>
      </c>
      <c r="BX755" s="5"/>
      <c r="BY755" s="8"/>
      <c r="BZ755" s="8"/>
      <c r="CA755" s="5"/>
      <c r="CB755" s="5"/>
      <c r="CC755" s="8"/>
      <c r="CD755" s="8"/>
      <c r="CE755" s="5">
        <v>0.61670699058447265</v>
      </c>
      <c r="CF755" s="5">
        <v>0.25196922700953672</v>
      </c>
      <c r="CG755" s="12">
        <f>(Table1[[#This Row],[mangrove.sd.ssp370.2100]]/Table1[[#This Row],[mangrove.mn.ssp370.2100]])^-1</f>
        <v>2.4475488451656484</v>
      </c>
      <c r="CH755" s="17">
        <f>Table1[[#This Row],[mangrove.weights.ssp370.2100]]*Table1[[#This Row],[mangrove.mn.ssp370.2100]]</f>
        <v>1.5094204826106083</v>
      </c>
      <c r="CI755" s="9">
        <f t="shared" si="71"/>
        <v>0.61670699058447265</v>
      </c>
      <c r="CJ755" s="5"/>
      <c r="CL755" s="5"/>
      <c r="CM755" s="5"/>
      <c r="CP755" s="5"/>
      <c r="CT755" s="5"/>
    </row>
    <row r="756" spans="1:98" x14ac:dyDescent="0.25">
      <c r="A756" s="5" t="s">
        <v>799</v>
      </c>
      <c r="B756" s="5">
        <v>44.33934</v>
      </c>
      <c r="C756" s="5">
        <v>-17.071102</v>
      </c>
      <c r="E756" s="5">
        <v>0</v>
      </c>
      <c r="G756" s="5">
        <v>0</v>
      </c>
      <c r="H756" s="5">
        <v>20060000</v>
      </c>
      <c r="I756" s="5">
        <v>1</v>
      </c>
      <c r="L756" s="6" t="str">
        <f>IF(Table1[[#This Row],[seagrass.mn.ssp126.2050]]="","",(Table1[[#This Row],[seagrass.sd.ssp126.2050]]/Table1[[#This Row],[seagrass.mn.ssp126.2050]])^-1)</f>
        <v/>
      </c>
      <c r="M756" s="6" t="str">
        <f>IF(Table1[[#This Row],[seagrass.weights.ssp126.2050]]="","",Table1[[#This Row],[seagrass.weights.ssp126.2050]]*Table1[[#This Row],[seagrass.mn.ssp126.2050]])</f>
        <v/>
      </c>
      <c r="P756" s="6" t="str">
        <f>IF(Table1[[#This Row],[corals.mn.ssp126.2050]]="","",(Table1[[#This Row],[corals.sd.ssp126.2050]]/Table1[[#This Row],[corals.mn.ssp126.2050]])^-1)</f>
        <v/>
      </c>
      <c r="Q756" s="6" t="str">
        <f>IF(Table1[[#This Row],[coral.weights.ssp126.2050]]="","",Table1[[#This Row],[coral.weights.ssp126.2050]]*Table1[[#This Row],[corals.mn.ssp126.2050]])</f>
        <v/>
      </c>
      <c r="R756" s="5">
        <v>0.5002543218670148</v>
      </c>
      <c r="S756" s="5">
        <v>0.1213066067304102</v>
      </c>
      <c r="T756" s="6">
        <f>IF(Table1[[#This Row],[mangrove.mn.ssp126.2050]]="","",(Table1[[#This Row],[mangrove.sd.ssp126.2050]]/Table1[[#This Row],[mangrove.mn.ssp126.2050]])^-1)</f>
        <v>4.123883565375559</v>
      </c>
      <c r="U756" s="6">
        <f>IF(Table1[[#This Row],[mangrove.weights.ssp126.2050]]="","",Table1[[#This Row],[mangrove.weights.ssp126.2050]]*Table1[[#This Row],[mangrove.mn.ssp126.2050]])</f>
        <v>2.0629905764554772</v>
      </c>
      <c r="V756" s="7">
        <f t="shared" si="66"/>
        <v>0.5002543218670148</v>
      </c>
      <c r="Y756" s="6" t="str">
        <f>IF(Table1[[#This Row],[seagrass.mn.ssp126.2100]]="", "", (Table1[[#This Row],[seagrass.sd.ssp126.2100]]/Table1[[#This Row],[seagrass.mn.ssp126.2100]])^-1)</f>
        <v/>
      </c>
      <c r="Z756" s="6" t="str">
        <f>IF(Table1[[#This Row],[seagrass.weights.ssp126.2100]]="","", Table1[[#This Row],[seagrass.weights.ssp126.2100]]*Table1[[#This Row],[seagrass.mn.ssp126.2100]])</f>
        <v/>
      </c>
      <c r="AC756" s="6" t="str">
        <f>IF(Table1[[#This Row],[corals.mn.ssp126.2100]]="","",(Table1[[#This Row],[corals.sd.ssp126.2100]]/Table1[[#This Row],[corals.mn.ssp126.2100]])^-1)</f>
        <v/>
      </c>
      <c r="AD756" s="6" t="str">
        <f>IF( Table1[[#This Row],[Coral.weights.ssp126.2100]]="","", Table1[[#This Row],[Coral.weights.ssp126.2100]]*Table1[[#This Row],[corals.mn.ssp126.2100]])</f>
        <v/>
      </c>
      <c r="AE756" s="5">
        <v>0.49056396054090251</v>
      </c>
      <c r="AF756" s="5">
        <v>0.1414366144695752</v>
      </c>
      <c r="AG756" s="8">
        <f>IF(Table1[[#This Row],[mangrove.mn.ssp126.2100]]="","",(Table1[[#This Row],[mangrove.sd.ssp126.2100]]/Table1[[#This Row],[mangrove.mn.ssp126.2100]])^-1)</f>
        <v>3.4684368144744373</v>
      </c>
      <c r="AH756" s="6">
        <f>IF(Table1[[#This Row],[mangrove.weights.ssp126.2100]]="","",Table1[[#This Row],[mangrove.weights.ssp126.2100]]*Table1[[#This Row],[mangrove.mn.ssp126.2100]])</f>
        <v>1.7014901005944514</v>
      </c>
      <c r="AI756" s="7">
        <f t="shared" si="67"/>
        <v>0.49056396054090251</v>
      </c>
      <c r="AL756" s="6" t="str">
        <f>IF(Table1[[#This Row],[seagrass.mn.ssp245.2050]]="","",(Table1[[#This Row],[seagrass.sd.ssp245.2050]]/Table1[[#This Row],[seagrass.mn.ssp245.2050]])^-1)</f>
        <v/>
      </c>
      <c r="AM756" s="6" t="str">
        <f>IF(Table1[[#This Row],[seagrass.weights.ssp245.2050]]="","",Table1[[#This Row],[seagrass.weights.ssp245.2050]]*Table1[[#This Row],[seagrass.mn.ssp245.2050]])</f>
        <v/>
      </c>
      <c r="AR756" s="5">
        <v>0.49340562548192712</v>
      </c>
      <c r="AS756" s="5">
        <v>0.13670629729335709</v>
      </c>
      <c r="AT756" s="8">
        <f>(Table1[[#This Row],[mangrove.sd.ssp245.2050]]/Table1[[#This Row],[mangrove.mn.ssp245.2050]])^-1</f>
        <v>3.609238456829325</v>
      </c>
      <c r="AU756" s="8">
        <f>Table1[[#This Row],[mangrove.mn.ssp245.2050]]*Table1[[#This Row],[mangrove.weights.ssp245.2050]]</f>
        <v>1.7808185583052984</v>
      </c>
      <c r="AV756" s="7">
        <f t="shared" si="68"/>
        <v>0.49340562548192712</v>
      </c>
      <c r="AX756" s="5"/>
      <c r="AY756" s="6"/>
      <c r="AZ756" s="6"/>
      <c r="BB756" s="5"/>
      <c r="BC756" s="8"/>
      <c r="BD756" s="8"/>
      <c r="BE756" s="5">
        <v>0.51046001220686354</v>
      </c>
      <c r="BF756" s="5">
        <v>0.115721117082903</v>
      </c>
      <c r="BG756" s="6">
        <f>(Table1[[#This Row],[mangrove.sd.ssp245.2100]]/Table1[[#This Row],[mangrove.mn.ssp245.2100]])^-1</f>
        <v>4.4111224042295429</v>
      </c>
      <c r="BH756" s="6">
        <f>Table1[[#This Row],[mangrove.weights.ssp245.2100]]*Table1[[#This Row],[mangrove.mn.ssp245.2100]]</f>
        <v>2.2517015963089819</v>
      </c>
      <c r="BI756" s="7">
        <f t="shared" si="69"/>
        <v>0.51046001220686354</v>
      </c>
      <c r="BK756" s="5"/>
      <c r="BL756" s="6"/>
      <c r="BM756" s="6"/>
      <c r="BO756" s="5"/>
      <c r="BP756" s="6"/>
      <c r="BQ756" s="6"/>
      <c r="BR756" s="5">
        <v>0.48953638496233459</v>
      </c>
      <c r="BS756" s="5">
        <v>0.13388746884592229</v>
      </c>
      <c r="BT756" s="6">
        <f>(Table1[[#This Row],[mangrove.sd.ssp370.2050]]/Table1[[#This Row],[mangrove.mn.ssp370.2050]])^-1</f>
        <v>3.6563271318968105</v>
      </c>
      <c r="BU756" s="6">
        <f>Table1[[#This Row],[mangrove.weights.ssp370.2050]]*Table1[[#This Row],[mangrove.mn.ssp370.2050]]</f>
        <v>1.7899051663884658</v>
      </c>
      <c r="BV756" s="7">
        <f t="shared" si="70"/>
        <v>0.48953638496233459</v>
      </c>
      <c r="BX756" s="5"/>
      <c r="BY756" s="8"/>
      <c r="BZ756" s="8"/>
      <c r="CA756" s="5"/>
      <c r="CB756" s="5"/>
      <c r="CC756" s="8"/>
      <c r="CD756" s="8"/>
      <c r="CE756" s="5">
        <v>0.51535511994238092</v>
      </c>
      <c r="CF756" s="5">
        <v>0.120183311437374</v>
      </c>
      <c r="CG756" s="12">
        <f>(Table1[[#This Row],[mangrove.sd.ssp370.2100]]/Table1[[#This Row],[mangrove.mn.ssp370.2100]])^-1</f>
        <v>4.2880755554062588</v>
      </c>
      <c r="CH756" s="17">
        <f>Table1[[#This Row],[mangrove.weights.ssp370.2100]]*Table1[[#This Row],[mangrove.mn.ssp370.2100]]</f>
        <v>2.2098816921783841</v>
      </c>
      <c r="CI756" s="9">
        <f t="shared" si="71"/>
        <v>0.51535511994238092</v>
      </c>
      <c r="CJ756" s="5"/>
      <c r="CL756" s="5"/>
      <c r="CM756" s="5"/>
      <c r="CP756" s="5"/>
      <c r="CT756" s="5"/>
    </row>
    <row r="757" spans="1:98" x14ac:dyDescent="0.25">
      <c r="A757" s="5" t="s">
        <v>800</v>
      </c>
      <c r="B757" s="5">
        <v>44.58934</v>
      </c>
      <c r="C757" s="5">
        <v>-17.071102</v>
      </c>
      <c r="E757" s="5">
        <v>0</v>
      </c>
      <c r="G757" s="5">
        <v>0</v>
      </c>
      <c r="I757" s="5">
        <v>0</v>
      </c>
      <c r="L757" s="6" t="str">
        <f>IF(Table1[[#This Row],[seagrass.mn.ssp126.2050]]="","",(Table1[[#This Row],[seagrass.sd.ssp126.2050]]/Table1[[#This Row],[seagrass.mn.ssp126.2050]])^-1)</f>
        <v/>
      </c>
      <c r="M757" s="6" t="str">
        <f>IF(Table1[[#This Row],[seagrass.weights.ssp126.2050]]="","",Table1[[#This Row],[seagrass.weights.ssp126.2050]]*Table1[[#This Row],[seagrass.mn.ssp126.2050]])</f>
        <v/>
      </c>
      <c r="P757" s="6" t="str">
        <f>IF(Table1[[#This Row],[corals.mn.ssp126.2050]]="","",(Table1[[#This Row],[corals.sd.ssp126.2050]]/Table1[[#This Row],[corals.mn.ssp126.2050]])^-1)</f>
        <v/>
      </c>
      <c r="Q757" s="6" t="str">
        <f>IF(Table1[[#This Row],[coral.weights.ssp126.2050]]="","",Table1[[#This Row],[coral.weights.ssp126.2050]]*Table1[[#This Row],[corals.mn.ssp126.2050]])</f>
        <v/>
      </c>
      <c r="T757" s="6" t="str">
        <f>IF(Table1[[#This Row],[mangrove.mn.ssp126.2050]]="","",(Table1[[#This Row],[mangrove.sd.ssp126.2050]]/Table1[[#This Row],[mangrove.mn.ssp126.2050]])^-1)</f>
        <v/>
      </c>
      <c r="U757" s="6" t="str">
        <f>IF(Table1[[#This Row],[mangrove.weights.ssp126.2050]]="","",Table1[[#This Row],[mangrove.weights.ssp126.2050]]*Table1[[#This Row],[mangrove.mn.ssp126.2050]])</f>
        <v/>
      </c>
      <c r="V757" s="7" t="e">
        <f t="shared" si="66"/>
        <v>#DIV/0!</v>
      </c>
      <c r="Y757" s="6" t="str">
        <f>IF(Table1[[#This Row],[seagrass.mn.ssp126.2100]]="", "", (Table1[[#This Row],[seagrass.sd.ssp126.2100]]/Table1[[#This Row],[seagrass.mn.ssp126.2100]])^-1)</f>
        <v/>
      </c>
      <c r="Z757" s="6" t="str">
        <f>IF(Table1[[#This Row],[seagrass.weights.ssp126.2100]]="","", Table1[[#This Row],[seagrass.weights.ssp126.2100]]*Table1[[#This Row],[seagrass.mn.ssp126.2100]])</f>
        <v/>
      </c>
      <c r="AC757" s="6" t="str">
        <f>IF(Table1[[#This Row],[corals.mn.ssp126.2100]]="","",(Table1[[#This Row],[corals.sd.ssp126.2100]]/Table1[[#This Row],[corals.mn.ssp126.2100]])^-1)</f>
        <v/>
      </c>
      <c r="AD757" s="6" t="str">
        <f>IF( Table1[[#This Row],[Coral.weights.ssp126.2100]]="","", Table1[[#This Row],[Coral.weights.ssp126.2100]]*Table1[[#This Row],[corals.mn.ssp126.2100]])</f>
        <v/>
      </c>
      <c r="AG757" s="8" t="str">
        <f>IF(Table1[[#This Row],[mangrove.mn.ssp126.2100]]="","",(Table1[[#This Row],[mangrove.sd.ssp126.2100]]/Table1[[#This Row],[mangrove.mn.ssp126.2100]])^-1)</f>
        <v/>
      </c>
      <c r="AH757" s="6" t="str">
        <f>IF(Table1[[#This Row],[mangrove.weights.ssp126.2100]]="","",Table1[[#This Row],[mangrove.weights.ssp126.2100]]*Table1[[#This Row],[mangrove.mn.ssp126.2100]])</f>
        <v/>
      </c>
      <c r="AI757" s="7" t="e">
        <f t="shared" si="67"/>
        <v>#DIV/0!</v>
      </c>
      <c r="AL757" s="6" t="str">
        <f>IF(Table1[[#This Row],[seagrass.mn.ssp245.2050]]="","",(Table1[[#This Row],[seagrass.sd.ssp245.2050]]/Table1[[#This Row],[seagrass.mn.ssp245.2050]])^-1)</f>
        <v/>
      </c>
      <c r="AM757" s="6" t="str">
        <f>IF(Table1[[#This Row],[seagrass.weights.ssp245.2050]]="","",Table1[[#This Row],[seagrass.weights.ssp245.2050]]*Table1[[#This Row],[seagrass.mn.ssp245.2050]])</f>
        <v/>
      </c>
      <c r="AS757" s="5"/>
      <c r="AT757" s="8"/>
      <c r="AU757" s="8"/>
      <c r="AV757" s="7" t="e">
        <f t="shared" si="68"/>
        <v>#DIV/0!</v>
      </c>
      <c r="AX757" s="5"/>
      <c r="AY757" s="6"/>
      <c r="AZ757" s="6"/>
      <c r="BB757" s="5"/>
      <c r="BC757" s="8"/>
      <c r="BD757" s="8"/>
      <c r="BE757" s="5"/>
      <c r="BF757" s="5"/>
      <c r="BG757" s="6"/>
      <c r="BH757" s="6"/>
      <c r="BI757" s="7" t="e">
        <f t="shared" si="69"/>
        <v>#DIV/0!</v>
      </c>
      <c r="BK757" s="5"/>
      <c r="BL757" s="6"/>
      <c r="BM757" s="6"/>
      <c r="BO757" s="5"/>
      <c r="BP757" s="6"/>
      <c r="BQ757" s="6"/>
      <c r="BR757" s="5"/>
      <c r="BS757" s="5"/>
      <c r="BT757" s="6"/>
      <c r="BU757" s="6"/>
      <c r="BV757" s="7" t="e">
        <f t="shared" si="70"/>
        <v>#DIV/0!</v>
      </c>
      <c r="BX757" s="5"/>
      <c r="BY757" s="8"/>
      <c r="BZ757" s="8"/>
      <c r="CA757" s="5"/>
      <c r="CB757" s="5"/>
      <c r="CC757" s="8"/>
      <c r="CD757" s="8"/>
      <c r="CE757" s="5"/>
      <c r="CF757" s="5"/>
      <c r="CG757" s="12"/>
      <c r="CH757" s="17"/>
      <c r="CI757" s="9" t="e">
        <f t="shared" si="71"/>
        <v>#DIV/0!</v>
      </c>
      <c r="CJ757" s="5"/>
      <c r="CL757" s="5"/>
      <c r="CM757" s="5"/>
      <c r="CP757" s="5"/>
      <c r="CT757" s="5"/>
    </row>
    <row r="758" spans="1:98" x14ac:dyDescent="0.25">
      <c r="A758" s="5" t="s">
        <v>801</v>
      </c>
      <c r="B758" s="5">
        <v>49.33934</v>
      </c>
      <c r="C758" s="5">
        <v>-17.071102</v>
      </c>
      <c r="E758" s="5">
        <v>0</v>
      </c>
      <c r="G758" s="5">
        <v>0</v>
      </c>
      <c r="I758" s="5">
        <v>0</v>
      </c>
      <c r="L758" s="6" t="str">
        <f>IF(Table1[[#This Row],[seagrass.mn.ssp126.2050]]="","",(Table1[[#This Row],[seagrass.sd.ssp126.2050]]/Table1[[#This Row],[seagrass.mn.ssp126.2050]])^-1)</f>
        <v/>
      </c>
      <c r="M758" s="6" t="str">
        <f>IF(Table1[[#This Row],[seagrass.weights.ssp126.2050]]="","",Table1[[#This Row],[seagrass.weights.ssp126.2050]]*Table1[[#This Row],[seagrass.mn.ssp126.2050]])</f>
        <v/>
      </c>
      <c r="P758" s="6" t="str">
        <f>IF(Table1[[#This Row],[corals.mn.ssp126.2050]]="","",(Table1[[#This Row],[corals.sd.ssp126.2050]]/Table1[[#This Row],[corals.mn.ssp126.2050]])^-1)</f>
        <v/>
      </c>
      <c r="Q758" s="6" t="str">
        <f>IF(Table1[[#This Row],[coral.weights.ssp126.2050]]="","",Table1[[#This Row],[coral.weights.ssp126.2050]]*Table1[[#This Row],[corals.mn.ssp126.2050]])</f>
        <v/>
      </c>
      <c r="T758" s="6" t="str">
        <f>IF(Table1[[#This Row],[mangrove.mn.ssp126.2050]]="","",(Table1[[#This Row],[mangrove.sd.ssp126.2050]]/Table1[[#This Row],[mangrove.mn.ssp126.2050]])^-1)</f>
        <v/>
      </c>
      <c r="U758" s="6" t="str">
        <f>IF(Table1[[#This Row],[mangrove.weights.ssp126.2050]]="","",Table1[[#This Row],[mangrove.weights.ssp126.2050]]*Table1[[#This Row],[mangrove.mn.ssp126.2050]])</f>
        <v/>
      </c>
      <c r="V758" s="7" t="e">
        <f t="shared" si="66"/>
        <v>#DIV/0!</v>
      </c>
      <c r="Y758" s="6" t="str">
        <f>IF(Table1[[#This Row],[seagrass.mn.ssp126.2100]]="", "", (Table1[[#This Row],[seagrass.sd.ssp126.2100]]/Table1[[#This Row],[seagrass.mn.ssp126.2100]])^-1)</f>
        <v/>
      </c>
      <c r="Z758" s="6" t="str">
        <f>IF(Table1[[#This Row],[seagrass.weights.ssp126.2100]]="","", Table1[[#This Row],[seagrass.weights.ssp126.2100]]*Table1[[#This Row],[seagrass.mn.ssp126.2100]])</f>
        <v/>
      </c>
      <c r="AC758" s="6" t="str">
        <f>IF(Table1[[#This Row],[corals.mn.ssp126.2100]]="","",(Table1[[#This Row],[corals.sd.ssp126.2100]]/Table1[[#This Row],[corals.mn.ssp126.2100]])^-1)</f>
        <v/>
      </c>
      <c r="AD758" s="6" t="str">
        <f>IF( Table1[[#This Row],[Coral.weights.ssp126.2100]]="","", Table1[[#This Row],[Coral.weights.ssp126.2100]]*Table1[[#This Row],[corals.mn.ssp126.2100]])</f>
        <v/>
      </c>
      <c r="AG758" s="8" t="str">
        <f>IF(Table1[[#This Row],[mangrove.mn.ssp126.2100]]="","",(Table1[[#This Row],[mangrove.sd.ssp126.2100]]/Table1[[#This Row],[mangrove.mn.ssp126.2100]])^-1)</f>
        <v/>
      </c>
      <c r="AH758" s="6" t="str">
        <f>IF(Table1[[#This Row],[mangrove.weights.ssp126.2100]]="","",Table1[[#This Row],[mangrove.weights.ssp126.2100]]*Table1[[#This Row],[mangrove.mn.ssp126.2100]])</f>
        <v/>
      </c>
      <c r="AI758" s="7" t="e">
        <f t="shared" si="67"/>
        <v>#DIV/0!</v>
      </c>
      <c r="AL758" s="6" t="str">
        <f>IF(Table1[[#This Row],[seagrass.mn.ssp245.2050]]="","",(Table1[[#This Row],[seagrass.sd.ssp245.2050]]/Table1[[#This Row],[seagrass.mn.ssp245.2050]])^-1)</f>
        <v/>
      </c>
      <c r="AM758" s="6" t="str">
        <f>IF(Table1[[#This Row],[seagrass.weights.ssp245.2050]]="","",Table1[[#This Row],[seagrass.weights.ssp245.2050]]*Table1[[#This Row],[seagrass.mn.ssp245.2050]])</f>
        <v/>
      </c>
      <c r="AS758" s="5"/>
      <c r="AT758" s="8"/>
      <c r="AU758" s="8"/>
      <c r="AV758" s="7" t="e">
        <f t="shared" si="68"/>
        <v>#DIV/0!</v>
      </c>
      <c r="AX758" s="5"/>
      <c r="AY758" s="6"/>
      <c r="AZ758" s="6"/>
      <c r="BB758" s="5"/>
      <c r="BC758" s="8"/>
      <c r="BD758" s="8"/>
      <c r="BE758" s="5"/>
      <c r="BF758" s="5"/>
      <c r="BG758" s="6"/>
      <c r="BH758" s="6"/>
      <c r="BI758" s="7" t="e">
        <f t="shared" si="69"/>
        <v>#DIV/0!</v>
      </c>
      <c r="BK758" s="5"/>
      <c r="BL758" s="6"/>
      <c r="BM758" s="6"/>
      <c r="BO758" s="5"/>
      <c r="BP758" s="6"/>
      <c r="BQ758" s="6"/>
      <c r="BR758" s="5"/>
      <c r="BS758" s="5"/>
      <c r="BT758" s="6"/>
      <c r="BU758" s="6"/>
      <c r="BV758" s="7" t="e">
        <f t="shared" si="70"/>
        <v>#DIV/0!</v>
      </c>
      <c r="BX758" s="5"/>
      <c r="BY758" s="8"/>
      <c r="BZ758" s="8"/>
      <c r="CA758" s="5"/>
      <c r="CB758" s="5"/>
      <c r="CC758" s="8"/>
      <c r="CD758" s="8"/>
      <c r="CE758" s="5"/>
      <c r="CF758" s="5"/>
      <c r="CG758" s="12"/>
      <c r="CH758" s="17"/>
      <c r="CI758" s="9" t="e">
        <f t="shared" si="71"/>
        <v>#DIV/0!</v>
      </c>
      <c r="CJ758" s="5"/>
      <c r="CL758" s="5"/>
      <c r="CM758" s="5"/>
      <c r="CP758" s="5"/>
      <c r="CT758" s="5"/>
    </row>
    <row r="759" spans="1:98" x14ac:dyDescent="0.25">
      <c r="A759" s="5" t="s">
        <v>802</v>
      </c>
      <c r="B759" s="5">
        <v>49.58934</v>
      </c>
      <c r="C759" s="5">
        <v>-17.071102</v>
      </c>
      <c r="D759" s="5">
        <v>28410000</v>
      </c>
      <c r="E759" s="5">
        <v>1</v>
      </c>
      <c r="F759" s="5">
        <v>39450000</v>
      </c>
      <c r="G759" s="5">
        <v>1</v>
      </c>
      <c r="I759" s="5">
        <v>0</v>
      </c>
      <c r="J759" s="5">
        <v>0.60459388543226167</v>
      </c>
      <c r="K759" s="5">
        <v>5.5512057065051912E-3</v>
      </c>
      <c r="L759" s="6">
        <f>IF(Table1[[#This Row],[seagrass.mn.ssp126.2050]]="","",(Table1[[#This Row],[seagrass.sd.ssp126.2050]]/Table1[[#This Row],[seagrass.mn.ssp126.2050]])^-1)</f>
        <v>108.91217465131353</v>
      </c>
      <c r="M759" s="6">
        <f>IF(Table1[[#This Row],[seagrass.weights.ssp126.2050]]="","",Table1[[#This Row],[seagrass.weights.ssp126.2050]]*Table1[[#This Row],[seagrass.mn.ssp126.2050]])</f>
        <v>65.847634843314722</v>
      </c>
      <c r="N759" s="5">
        <v>0.60816573943251817</v>
      </c>
      <c r="O759" s="5">
        <v>2.1192495906637481E-3</v>
      </c>
      <c r="P759" s="6">
        <f>IF(Table1[[#This Row],[corals.mn.ssp126.2050]]="","",(Table1[[#This Row],[corals.sd.ssp126.2050]]/Table1[[#This Row],[corals.mn.ssp126.2050]])^-1)</f>
        <v>286.97221040492968</v>
      </c>
      <c r="Q759" s="6">
        <f>IF(Table1[[#This Row],[coral.weights.ssp126.2050]]="","",Table1[[#This Row],[coral.weights.ssp126.2050]]*Table1[[#This Row],[corals.mn.ssp126.2050]])</f>
        <v>174.52666653749824</v>
      </c>
      <c r="T759" s="6" t="str">
        <f>IF(Table1[[#This Row],[mangrove.mn.ssp126.2050]]="","",(Table1[[#This Row],[mangrove.sd.ssp126.2050]]/Table1[[#This Row],[mangrove.mn.ssp126.2050]])^-1)</f>
        <v/>
      </c>
      <c r="U759" s="6" t="str">
        <f>IF(Table1[[#This Row],[mangrove.weights.ssp126.2050]]="","",Table1[[#This Row],[mangrove.weights.ssp126.2050]]*Table1[[#This Row],[mangrove.mn.ssp126.2050]])</f>
        <v/>
      </c>
      <c r="V759" s="7">
        <f t="shared" si="66"/>
        <v>0.60718308287573164</v>
      </c>
      <c r="W759" s="5">
        <v>0.59538627948290668</v>
      </c>
      <c r="X759" s="5">
        <v>1.1878180986171589E-2</v>
      </c>
      <c r="Y759" s="6">
        <f>IF(Table1[[#This Row],[seagrass.mn.ssp126.2100]]="", "", (Table1[[#This Row],[seagrass.sd.ssp126.2100]]/Table1[[#This Row],[seagrass.mn.ssp126.2100]])^-1)</f>
        <v>50.124365016499326</v>
      </c>
      <c r="Z759" s="6">
        <f>IF(Table1[[#This Row],[seagrass.weights.ssp126.2100]]="","", Table1[[#This Row],[seagrass.weights.ssp126.2100]]*Table1[[#This Row],[seagrass.mn.ssp126.2100]])</f>
        <v>29.843359198616696</v>
      </c>
      <c r="AA759" s="5">
        <v>0.59866887764857091</v>
      </c>
      <c r="AB759" s="5">
        <v>1.1311341144177379E-2</v>
      </c>
      <c r="AC759" s="6">
        <f>IF(Table1[[#This Row],[corals.mn.ssp126.2100]]="","",(Table1[[#This Row],[corals.sd.ssp126.2100]]/Table1[[#This Row],[corals.mn.ssp126.2100]])^-1)</f>
        <v>52.926427557773856</v>
      </c>
      <c r="AD759" s="6">
        <f>IF( Table1[[#This Row],[Coral.weights.ssp126.2100]]="","", Table1[[#This Row],[Coral.weights.ssp126.2100]]*Table1[[#This Row],[corals.mn.ssp126.2100]])</f>
        <v>31.685404983960868</v>
      </c>
      <c r="AG759" s="8" t="str">
        <f>IF(Table1[[#This Row],[mangrove.mn.ssp126.2100]]="","",(Table1[[#This Row],[mangrove.sd.ssp126.2100]]/Table1[[#This Row],[mangrove.mn.ssp126.2100]])^-1)</f>
        <v/>
      </c>
      <c r="AH759" s="6" t="str">
        <f>IF(Table1[[#This Row],[mangrove.weights.ssp126.2100]]="","",Table1[[#This Row],[mangrove.weights.ssp126.2100]]*Table1[[#This Row],[mangrove.mn.ssp126.2100]])</f>
        <v/>
      </c>
      <c r="AI759" s="7">
        <f t="shared" si="67"/>
        <v>0.59707220726353083</v>
      </c>
      <c r="AJ759" s="5">
        <v>0.63431545401006928</v>
      </c>
      <c r="AK759" s="5">
        <v>1.236654442556437E-3</v>
      </c>
      <c r="AL759" s="6">
        <f>IF(Table1[[#This Row],[seagrass.mn.ssp245.2050]]="","",(Table1[[#This Row],[seagrass.sd.ssp245.2050]]/Table1[[#This Row],[seagrass.mn.ssp245.2050]])^-1)</f>
        <v>512.9286178754993</v>
      </c>
      <c r="AM759" s="6">
        <f>IF(Table1[[#This Row],[seagrass.weights.ssp245.2050]]="","",Table1[[#This Row],[seagrass.weights.ssp245.2050]]*Table1[[#This Row],[seagrass.mn.ssp245.2050]])</f>
        <v>325.35854912245469</v>
      </c>
      <c r="AN759" s="5">
        <v>0.64417209260203667</v>
      </c>
      <c r="AO759" s="5">
        <v>1.218624094569802E-3</v>
      </c>
      <c r="AP759" s="6">
        <f>(Table1[[#This Row],[corals.sd.ssp245.2050]]/Table1[[#This Row],[corals.mn.ssp245.2050]])^-1</f>
        <v>528.60606931413247</v>
      </c>
      <c r="AQ759" s="6">
        <f>Table1[[#This Row],[coral.weights.ssp245.2050]]*Table1[[#This Row],[corals.mn.ssp245.2050]]</f>
        <v>340.51327783222195</v>
      </c>
      <c r="AS759" s="5"/>
      <c r="AT759" s="8"/>
      <c r="AU759" s="8"/>
      <c r="AV759" s="7">
        <f t="shared" si="68"/>
        <v>0.6393179556519577</v>
      </c>
      <c r="AW759" s="5">
        <v>0.63431545401006928</v>
      </c>
      <c r="AX759" s="5">
        <v>1.236654442556437E-3</v>
      </c>
      <c r="AY759" s="6">
        <f>(Table1[[#This Row],[seagrass.sd.ssp245.2100]]/Table1[[#This Row],[seagrass.mn.ssp245.2100]])^-1</f>
        <v>512.9286178754993</v>
      </c>
      <c r="AZ759" s="6">
        <f>Table1[[#This Row],[seagrass.weights.ssp245.2100]]*Table1[[#This Row],[seagrass.mn.ssp245.2100]]</f>
        <v>325.35854912245469</v>
      </c>
      <c r="BA759" s="5">
        <v>0.64417209260203667</v>
      </c>
      <c r="BB759" s="5">
        <v>1.218624094569802E-3</v>
      </c>
      <c r="BC759" s="8">
        <f>(Table1[[#This Row],[corals.sd.ssp245.2100]]/Table1[[#This Row],[corals.mn.ssp245.2100]])^-1</f>
        <v>528.60606931413247</v>
      </c>
      <c r="BD759" s="8">
        <f>Table1[[#This Row],[corals.weights.ssp245.2100]]*Table1[[#This Row],[corals.mn.ssp245.2100]]</f>
        <v>340.51327783222195</v>
      </c>
      <c r="BE759" s="5"/>
      <c r="BF759" s="5"/>
      <c r="BG759" s="6"/>
      <c r="BH759" s="6"/>
      <c r="BI759" s="7">
        <f t="shared" si="69"/>
        <v>0.6393179556519577</v>
      </c>
      <c r="BJ759" s="5">
        <v>0.63607067542754048</v>
      </c>
      <c r="BK759" s="5">
        <v>1.2456034909989809E-3</v>
      </c>
      <c r="BL759" s="6">
        <f>(Table1[[#This Row],[seagrass.sd.ssp370.2050]]/Table1[[#This Row],[seagrass.mn.ssp370.2050]])^-1</f>
        <v>510.65261138390696</v>
      </c>
      <c r="BM759" s="6">
        <f>Table1[[#This Row],[seagrass.mn.ssp370.2050]]*Table1[[#This Row],[seagrass.weights.ssp370.2050]]</f>
        <v>324.81115143179903</v>
      </c>
      <c r="BN759" s="5">
        <v>0.6450337899630243</v>
      </c>
      <c r="BO759" s="5">
        <f>NonZeroMin!$C$17</f>
        <v>8.8537505761509139E-4</v>
      </c>
      <c r="BP759" s="6">
        <f>(Table1[[#This Row],[corals.sd.ssp370.2050]]/Table1[[#This Row],[corals.mn.ssp370.2050]])^-1</f>
        <v>728.54298798582909</v>
      </c>
      <c r="BQ759" s="6">
        <f>Table1[[#This Row],[corals.weights.ssp370.2050]]*Table1[[#This Row],[corals.mn.ssp370.2050]]</f>
        <v>469.93484469148541</v>
      </c>
      <c r="BR759" s="5"/>
      <c r="BS759" s="5"/>
      <c r="BT759" s="6"/>
      <c r="BU759" s="6"/>
      <c r="BV759" s="7">
        <f t="shared" si="70"/>
        <v>0.64134023436453291</v>
      </c>
      <c r="BW759" s="5">
        <v>0.63607067542754048</v>
      </c>
      <c r="BX759" s="5">
        <v>1.2456034909989809E-3</v>
      </c>
      <c r="BY759" s="8">
        <f>(Table1[[#This Row],[seagrass.sd.ssp370.2100]]/Table1[[#This Row],[seagrass.mn.ssp370.2100]])^-1</f>
        <v>510.65261138390696</v>
      </c>
      <c r="BZ759" s="8">
        <f>Table1[[#This Row],[seagrass.imp.ssp370.2100]]*Table1[[#This Row],[seagrass.mn.ssp370.2100]]</f>
        <v>324.81115143179903</v>
      </c>
      <c r="CA759" s="5">
        <v>0.6450337899630243</v>
      </c>
      <c r="CB759" s="5">
        <f>NonZeroMin!$C$20</f>
        <v>8.8537505761509139E-4</v>
      </c>
      <c r="CC759" s="8">
        <f>(Table1[[#This Row],[corals.sd.ssp370.2100]]/Table1[[#This Row],[corals.mn.ssp370.2100]])^-1</f>
        <v>728.54298798582909</v>
      </c>
      <c r="CD759" s="8">
        <f>Table1[[#This Row],[corals.weights.ssp370.2100]]*Table1[[#This Row],[corals.mn.ssp370.2100]]</f>
        <v>469.93484469148541</v>
      </c>
      <c r="CE759" s="5"/>
      <c r="CF759" s="5"/>
      <c r="CG759" s="12"/>
      <c r="CH759" s="17"/>
      <c r="CI759" s="9">
        <f t="shared" si="71"/>
        <v>0.64134023436453291</v>
      </c>
      <c r="CJ759" s="5"/>
      <c r="CL759" s="5"/>
      <c r="CM759" s="5"/>
      <c r="CP759" s="5"/>
      <c r="CT759" s="5"/>
    </row>
    <row r="760" spans="1:98" x14ac:dyDescent="0.25">
      <c r="A760" s="5" t="s">
        <v>803</v>
      </c>
      <c r="B760" s="5">
        <v>49.83934</v>
      </c>
      <c r="C760" s="5">
        <v>-17.071102</v>
      </c>
      <c r="D760" s="5">
        <v>12800000</v>
      </c>
      <c r="E760" s="5">
        <v>1</v>
      </c>
      <c r="F760" s="5">
        <v>5020000</v>
      </c>
      <c r="G760" s="5">
        <v>1</v>
      </c>
      <c r="H760" s="5">
        <v>730000</v>
      </c>
      <c r="I760" s="5">
        <v>1</v>
      </c>
      <c r="J760" s="5">
        <v>0.47786249981858131</v>
      </c>
      <c r="K760" s="5">
        <v>2.9426779933522211E-2</v>
      </c>
      <c r="L760" s="6">
        <f>IF(Table1[[#This Row],[seagrass.mn.ssp126.2050]]="","",(Table1[[#This Row],[seagrass.sd.ssp126.2050]]/Table1[[#This Row],[seagrass.mn.ssp126.2050]])^-1)</f>
        <v>16.239034678551864</v>
      </c>
      <c r="M760" s="6">
        <f>IF(Table1[[#This Row],[seagrass.weights.ssp126.2050]]="","",Table1[[#This Row],[seagrass.weights.ssp126.2050]]*Table1[[#This Row],[seagrass.mn.ssp126.2050]])</f>
        <v>7.7600257061334252</v>
      </c>
      <c r="N760" s="5">
        <v>0.55676557034543994</v>
      </c>
      <c r="O760" s="5">
        <v>1.861535421397003E-2</v>
      </c>
      <c r="P760" s="6">
        <f>IF(Table1[[#This Row],[corals.mn.ssp126.2050]]="","",(Table1[[#This Row],[corals.sd.ssp126.2050]]/Table1[[#This Row],[corals.mn.ssp126.2050]])^-1)</f>
        <v>29.908943120062204</v>
      </c>
      <c r="Q760" s="6">
        <f>IF(Table1[[#This Row],[coral.weights.ssp126.2050]]="","",Table1[[#This Row],[coral.weights.ssp126.2050]]*Table1[[#This Row],[corals.mn.ssp126.2050]])</f>
        <v>16.652269774670756</v>
      </c>
      <c r="R760" s="5">
        <v>0.4521485552296759</v>
      </c>
      <c r="S760" s="5">
        <v>0.10236454792488379</v>
      </c>
      <c r="T760" s="6">
        <f>IF(Table1[[#This Row],[mangrove.mn.ssp126.2050]]="","",(Table1[[#This Row],[mangrove.sd.ssp126.2050]]/Table1[[#This Row],[mangrove.mn.ssp126.2050]])^-1)</f>
        <v>4.417042466318196</v>
      </c>
      <c r="U760" s="6">
        <f>IF(Table1[[#This Row],[mangrove.weights.ssp126.2050]]="","",Table1[[#This Row],[mangrove.weights.ssp126.2050]]*Table1[[#This Row],[mangrove.mn.ssp126.2050]])</f>
        <v>1.9971593695338967</v>
      </c>
      <c r="V760" s="7">
        <f t="shared" si="66"/>
        <v>0.52228704175272533</v>
      </c>
      <c r="W760" s="5">
        <v>0.46371674342567393</v>
      </c>
      <c r="X760" s="5">
        <v>2.3049869967204359E-2</v>
      </c>
      <c r="Y760" s="6">
        <f>IF(Table1[[#This Row],[seagrass.mn.ssp126.2100]]="", "", (Table1[[#This Row],[seagrass.sd.ssp126.2100]]/Table1[[#This Row],[seagrass.mn.ssp126.2100]])^-1)</f>
        <v>20.11797654760985</v>
      </c>
      <c r="Z760" s="6">
        <f>IF(Table1[[#This Row],[seagrass.weights.ssp126.2100]]="","", Table1[[#This Row],[seagrass.weights.ssp126.2100]]*Table1[[#This Row],[seagrass.mn.ssp126.2100]])</f>
        <v>9.3290425689717225</v>
      </c>
      <c r="AA760" s="5">
        <v>0.53975493811435804</v>
      </c>
      <c r="AB760" s="5">
        <v>5.441312591767054E-3</v>
      </c>
      <c r="AC760" s="6">
        <f>IF(Table1[[#This Row],[corals.mn.ssp126.2100]]="","",(Table1[[#This Row],[corals.sd.ssp126.2100]]/Table1[[#This Row],[corals.mn.ssp126.2100]])^-1)</f>
        <v>99.195723276591579</v>
      </c>
      <c r="AD760" s="6">
        <f>IF( Table1[[#This Row],[Coral.weights.ssp126.2100]]="","", Table1[[#This Row],[Coral.weights.ssp126.2100]]*Table1[[#This Row],[corals.mn.ssp126.2100]])</f>
        <v>53.541381478365672</v>
      </c>
      <c r="AE760" s="5">
        <v>0.44782016685536152</v>
      </c>
      <c r="AF760" s="5">
        <v>0.1020246954007623</v>
      </c>
      <c r="AG760" s="8">
        <f>IF(Table1[[#This Row],[mangrove.mn.ssp126.2100]]="","",(Table1[[#This Row],[mangrove.sd.ssp126.2100]]/Table1[[#This Row],[mangrove.mn.ssp126.2100]])^-1)</f>
        <v>4.3893310839722002</v>
      </c>
      <c r="AH760" s="6">
        <f>IF(Table1[[#This Row],[mangrove.weights.ssp126.2100]]="","",Table1[[#This Row],[mangrove.weights.ssp126.2100]]*Table1[[#This Row],[mangrove.mn.ssp126.2100]])</f>
        <v>1.9656309784078556</v>
      </c>
      <c r="AI760" s="7">
        <f t="shared" si="67"/>
        <v>0.52412664871464554</v>
      </c>
      <c r="AJ760" s="5">
        <v>0.44993999210238161</v>
      </c>
      <c r="AK760" s="5">
        <v>2.5431709250997969E-2</v>
      </c>
      <c r="AL760" s="6">
        <f>IF(Table1[[#This Row],[seagrass.mn.ssp245.2050]]="","",(Table1[[#This Row],[seagrass.sd.ssp245.2050]]/Table1[[#This Row],[seagrass.mn.ssp245.2050]])^-1)</f>
        <v>17.692086192937484</v>
      </c>
      <c r="AM760" s="6">
        <f>IF(Table1[[#This Row],[seagrass.weights.ssp245.2050]]="","",Table1[[#This Row],[seagrass.weights.ssp245.2050]]*Table1[[#This Row],[seagrass.mn.ssp245.2050]])</f>
        <v>7.9603771219249468</v>
      </c>
      <c r="AN760" s="5">
        <v>0.52385743199135781</v>
      </c>
      <c r="AO760" s="5">
        <v>6.2503373977406554E-3</v>
      </c>
      <c r="AP760" s="6">
        <f>(Table1[[#This Row],[corals.sd.ssp245.2050]]/Table1[[#This Row],[corals.mn.ssp245.2050]])^-1</f>
        <v>83.812664606029031</v>
      </c>
      <c r="AQ760" s="6">
        <f>Table1[[#This Row],[coral.weights.ssp245.2050]]*Table1[[#This Row],[corals.mn.ssp245.2050]]</f>
        <v>43.905887248867337</v>
      </c>
      <c r="AR760" s="5">
        <v>0.45171214855976838</v>
      </c>
      <c r="AS760" s="5">
        <v>0.10631685998801189</v>
      </c>
      <c r="AT760" s="8">
        <f>(Table1[[#This Row],[mangrove.sd.ssp245.2050]]/Table1[[#This Row],[mangrove.mn.ssp245.2050]])^-1</f>
        <v>4.2487348536318947</v>
      </c>
      <c r="AU760" s="8">
        <f>Table1[[#This Row],[mangrove.mn.ssp245.2050]]*Table1[[#This Row],[mangrove.weights.ssp245.2050]]</f>
        <v>1.9192051493948361</v>
      </c>
      <c r="AV760" s="7">
        <f t="shared" si="68"/>
        <v>0.50859287699389033</v>
      </c>
      <c r="AW760" s="5">
        <v>0.43045052753172791</v>
      </c>
      <c r="AX760" s="5">
        <v>1.214637170309313E-2</v>
      </c>
      <c r="AY760" s="6">
        <f>(Table1[[#This Row],[seagrass.sd.ssp245.2100]]/Table1[[#This Row],[seagrass.mn.ssp245.2100]])^-1</f>
        <v>35.438609821409607</v>
      </c>
      <c r="AZ760" s="6">
        <f>Table1[[#This Row],[seagrass.weights.ssp245.2100]]*Table1[[#This Row],[seagrass.mn.ssp245.2100]]</f>
        <v>15.254568292616838</v>
      </c>
      <c r="BA760" s="5">
        <v>0.50250672883751846</v>
      </c>
      <c r="BB760" s="5">
        <v>1.328276690281675E-2</v>
      </c>
      <c r="BC760" s="8">
        <f>(Table1[[#This Row],[corals.sd.ssp245.2100]]/Table1[[#This Row],[corals.mn.ssp245.2100]])^-1</f>
        <v>37.83147988021657</v>
      </c>
      <c r="BD760" s="8">
        <f>Table1[[#This Row],[corals.weights.ssp245.2100]]*Table1[[#This Row],[corals.mn.ssp245.2100]]</f>
        <v>19.010573201690022</v>
      </c>
      <c r="BE760" s="5">
        <v>0.44201231407537328</v>
      </c>
      <c r="BF760" s="5">
        <v>0.106064857070996</v>
      </c>
      <c r="BG760" s="6">
        <f>(Table1[[#This Row],[mangrove.sd.ssp245.2100]]/Table1[[#This Row],[mangrove.mn.ssp245.2100]])^-1</f>
        <v>4.1673776430915863</v>
      </c>
      <c r="BH760" s="6">
        <f>Table1[[#This Row],[mangrove.weights.ssp245.2100]]*Table1[[#This Row],[mangrove.mn.ssp245.2100]]</f>
        <v>1.8420322356488872</v>
      </c>
      <c r="BI760" s="7">
        <f t="shared" si="69"/>
        <v>0.46627524075939092</v>
      </c>
      <c r="BJ760" s="5">
        <v>0.5179851366668502</v>
      </c>
      <c r="BK760" s="5">
        <v>6.6143950901990474E-3</v>
      </c>
      <c r="BL760" s="6">
        <f>(Table1[[#This Row],[seagrass.sd.ssp370.2050]]/Table1[[#This Row],[seagrass.mn.ssp370.2050]])^-1</f>
        <v>78.311792628532331</v>
      </c>
      <c r="BM760" s="6">
        <f>Table1[[#This Row],[seagrass.mn.ssp370.2050]]*Table1[[#This Row],[seagrass.weights.ssp370.2050]]</f>
        <v>40.56434460731635</v>
      </c>
      <c r="BN760" s="5">
        <v>0.54750993141568849</v>
      </c>
      <c r="BO760" s="5">
        <v>9.164963799533344E-3</v>
      </c>
      <c r="BP760" s="6">
        <f>(Table1[[#This Row],[corals.sd.ssp370.2050]]/Table1[[#This Row],[corals.mn.ssp370.2050]])^-1</f>
        <v>59.739453792885278</v>
      </c>
      <c r="BQ760" s="6">
        <f>Table1[[#This Row],[corals.weights.ssp370.2050]]*Table1[[#This Row],[corals.mn.ssp370.2050]]</f>
        <v>32.707944248953311</v>
      </c>
      <c r="BR760" s="5">
        <v>0.45901187708546543</v>
      </c>
      <c r="BS760" s="5">
        <v>0.1058623698519336</v>
      </c>
      <c r="BT760" s="6">
        <f>(Table1[[#This Row],[mangrove.sd.ssp370.2050]]/Table1[[#This Row],[mangrove.mn.ssp370.2050]])^-1</f>
        <v>4.3359304890630259</v>
      </c>
      <c r="BU760" s="6">
        <f>Table1[[#This Row],[mangrove.weights.ssp370.2050]]*Table1[[#This Row],[mangrove.mn.ssp370.2050]]</f>
        <v>1.9902435926969197</v>
      </c>
      <c r="BV760" s="7">
        <f t="shared" si="70"/>
        <v>0.52857661821811686</v>
      </c>
      <c r="BW760" s="5">
        <v>0.5179851366668502</v>
      </c>
      <c r="BX760" s="5">
        <v>6.6143950901990474E-3</v>
      </c>
      <c r="BY760" s="8">
        <f>(Table1[[#This Row],[seagrass.sd.ssp370.2100]]/Table1[[#This Row],[seagrass.mn.ssp370.2100]])^-1</f>
        <v>78.311792628532331</v>
      </c>
      <c r="BZ760" s="8">
        <f>Table1[[#This Row],[seagrass.imp.ssp370.2100]]*Table1[[#This Row],[seagrass.mn.ssp370.2100]]</f>
        <v>40.56434460731635</v>
      </c>
      <c r="CA760" s="5">
        <v>0.54750993141568849</v>
      </c>
      <c r="CB760" s="5">
        <v>9.164963799533344E-3</v>
      </c>
      <c r="CC760" s="8">
        <f>(Table1[[#This Row],[corals.sd.ssp370.2100]]/Table1[[#This Row],[corals.mn.ssp370.2100]])^-1</f>
        <v>59.739453792885278</v>
      </c>
      <c r="CD760" s="8">
        <f>Table1[[#This Row],[corals.weights.ssp370.2100]]*Table1[[#This Row],[corals.mn.ssp370.2100]]</f>
        <v>32.707944248953311</v>
      </c>
      <c r="CE760" s="5">
        <v>0.45566664406466117</v>
      </c>
      <c r="CF760" s="5">
        <v>0.10004544575694251</v>
      </c>
      <c r="CG760" s="12">
        <f>(Table1[[#This Row],[mangrove.sd.ssp370.2100]]/Table1[[#This Row],[mangrove.mn.ssp370.2100]])^-1</f>
        <v>4.5545965697598065</v>
      </c>
      <c r="CH760" s="17">
        <f>Table1[[#This Row],[mangrove.weights.ssp370.2100]]*Table1[[#This Row],[mangrove.mn.ssp370.2100]]</f>
        <v>2.0753777340108686</v>
      </c>
      <c r="CI760" s="9">
        <f t="shared" si="71"/>
        <v>0.52836310918159268</v>
      </c>
      <c r="CJ760" s="5"/>
      <c r="CL760" s="5"/>
      <c r="CM760" s="5"/>
      <c r="CP760" s="5"/>
      <c r="CT760" s="5"/>
    </row>
    <row r="761" spans="1:98" x14ac:dyDescent="0.25">
      <c r="A761" s="5" t="s">
        <v>804</v>
      </c>
      <c r="B761" s="5">
        <v>50.08934</v>
      </c>
      <c r="C761" s="5">
        <v>-17.071102</v>
      </c>
      <c r="E761" s="5">
        <v>0</v>
      </c>
      <c r="G761" s="5">
        <v>0</v>
      </c>
      <c r="I761" s="5">
        <v>0</v>
      </c>
      <c r="L761" s="6" t="str">
        <f>IF(Table1[[#This Row],[seagrass.mn.ssp126.2050]]="","",(Table1[[#This Row],[seagrass.sd.ssp126.2050]]/Table1[[#This Row],[seagrass.mn.ssp126.2050]])^-1)</f>
        <v/>
      </c>
      <c r="M761" s="6" t="str">
        <f>IF(Table1[[#This Row],[seagrass.weights.ssp126.2050]]="","",Table1[[#This Row],[seagrass.weights.ssp126.2050]]*Table1[[#This Row],[seagrass.mn.ssp126.2050]])</f>
        <v/>
      </c>
      <c r="P761" s="6" t="str">
        <f>IF(Table1[[#This Row],[corals.mn.ssp126.2050]]="","",(Table1[[#This Row],[corals.sd.ssp126.2050]]/Table1[[#This Row],[corals.mn.ssp126.2050]])^-1)</f>
        <v/>
      </c>
      <c r="Q761" s="6" t="str">
        <f>IF(Table1[[#This Row],[coral.weights.ssp126.2050]]="","",Table1[[#This Row],[coral.weights.ssp126.2050]]*Table1[[#This Row],[corals.mn.ssp126.2050]])</f>
        <v/>
      </c>
      <c r="T761" s="6" t="str">
        <f>IF(Table1[[#This Row],[mangrove.mn.ssp126.2050]]="","",(Table1[[#This Row],[mangrove.sd.ssp126.2050]]/Table1[[#This Row],[mangrove.mn.ssp126.2050]])^-1)</f>
        <v/>
      </c>
      <c r="U761" s="6" t="str">
        <f>IF(Table1[[#This Row],[mangrove.weights.ssp126.2050]]="","",Table1[[#This Row],[mangrove.weights.ssp126.2050]]*Table1[[#This Row],[mangrove.mn.ssp126.2050]])</f>
        <v/>
      </c>
      <c r="V761" s="7" t="e">
        <f t="shared" si="66"/>
        <v>#DIV/0!</v>
      </c>
      <c r="Y761" s="6" t="str">
        <f>IF(Table1[[#This Row],[seagrass.mn.ssp126.2100]]="", "", (Table1[[#This Row],[seagrass.sd.ssp126.2100]]/Table1[[#This Row],[seagrass.mn.ssp126.2100]])^-1)</f>
        <v/>
      </c>
      <c r="Z761" s="6" t="str">
        <f>IF(Table1[[#This Row],[seagrass.weights.ssp126.2100]]="","", Table1[[#This Row],[seagrass.weights.ssp126.2100]]*Table1[[#This Row],[seagrass.mn.ssp126.2100]])</f>
        <v/>
      </c>
      <c r="AC761" s="6" t="str">
        <f>IF(Table1[[#This Row],[corals.mn.ssp126.2100]]="","",(Table1[[#This Row],[corals.sd.ssp126.2100]]/Table1[[#This Row],[corals.mn.ssp126.2100]])^-1)</f>
        <v/>
      </c>
      <c r="AD761" s="6" t="str">
        <f>IF( Table1[[#This Row],[Coral.weights.ssp126.2100]]="","", Table1[[#This Row],[Coral.weights.ssp126.2100]]*Table1[[#This Row],[corals.mn.ssp126.2100]])</f>
        <v/>
      </c>
      <c r="AG761" s="8" t="str">
        <f>IF(Table1[[#This Row],[mangrove.mn.ssp126.2100]]="","",(Table1[[#This Row],[mangrove.sd.ssp126.2100]]/Table1[[#This Row],[mangrove.mn.ssp126.2100]])^-1)</f>
        <v/>
      </c>
      <c r="AH761" s="6" t="str">
        <f>IF(Table1[[#This Row],[mangrove.weights.ssp126.2100]]="","",Table1[[#This Row],[mangrove.weights.ssp126.2100]]*Table1[[#This Row],[mangrove.mn.ssp126.2100]])</f>
        <v/>
      </c>
      <c r="AI761" s="7" t="e">
        <f t="shared" si="67"/>
        <v>#DIV/0!</v>
      </c>
      <c r="AL761" s="6" t="str">
        <f>IF(Table1[[#This Row],[seagrass.mn.ssp245.2050]]="","",(Table1[[#This Row],[seagrass.sd.ssp245.2050]]/Table1[[#This Row],[seagrass.mn.ssp245.2050]])^-1)</f>
        <v/>
      </c>
      <c r="AM761" s="6" t="str">
        <f>IF(Table1[[#This Row],[seagrass.weights.ssp245.2050]]="","",Table1[[#This Row],[seagrass.weights.ssp245.2050]]*Table1[[#This Row],[seagrass.mn.ssp245.2050]])</f>
        <v/>
      </c>
      <c r="AS761" s="5"/>
      <c r="AT761" s="8"/>
      <c r="AU761" s="8"/>
      <c r="AV761" s="7" t="e">
        <f t="shared" si="68"/>
        <v>#DIV/0!</v>
      </c>
      <c r="AX761" s="5"/>
      <c r="AY761" s="6"/>
      <c r="AZ761" s="6"/>
      <c r="BB761" s="5"/>
      <c r="BC761" s="8"/>
      <c r="BD761" s="8"/>
      <c r="BE761" s="5"/>
      <c r="BF761" s="5"/>
      <c r="BG761" s="6"/>
      <c r="BH761" s="6"/>
      <c r="BI761" s="7" t="e">
        <f t="shared" si="69"/>
        <v>#DIV/0!</v>
      </c>
      <c r="BK761" s="5"/>
      <c r="BL761" s="6"/>
      <c r="BM761" s="6"/>
      <c r="BO761" s="5"/>
      <c r="BP761" s="6"/>
      <c r="BQ761" s="6"/>
      <c r="BR761" s="5"/>
      <c r="BS761" s="5"/>
      <c r="BT761" s="6"/>
      <c r="BU761" s="6"/>
      <c r="BV761" s="7" t="e">
        <f t="shared" si="70"/>
        <v>#DIV/0!</v>
      </c>
      <c r="BX761" s="5"/>
      <c r="BY761" s="8"/>
      <c r="BZ761" s="8"/>
      <c r="CA761" s="5"/>
      <c r="CB761" s="5"/>
      <c r="CC761" s="8"/>
      <c r="CD761" s="8"/>
      <c r="CE761" s="5"/>
      <c r="CF761" s="5"/>
      <c r="CG761" s="12"/>
      <c r="CH761" s="17"/>
      <c r="CI761" s="9" t="e">
        <f t="shared" si="71"/>
        <v>#DIV/0!</v>
      </c>
      <c r="CJ761" s="5"/>
      <c r="CL761" s="5"/>
      <c r="CM761" s="5"/>
      <c r="CP761" s="5"/>
      <c r="CT761" s="5"/>
    </row>
    <row r="762" spans="1:98" x14ac:dyDescent="0.25">
      <c r="A762" s="5" t="s">
        <v>805</v>
      </c>
      <c r="B762" s="5">
        <v>37.83934</v>
      </c>
      <c r="C762" s="5">
        <v>-17.071102</v>
      </c>
      <c r="E762" s="5">
        <v>0</v>
      </c>
      <c r="G762" s="5">
        <v>0</v>
      </c>
      <c r="I762" s="5">
        <v>0</v>
      </c>
      <c r="L762" s="6" t="str">
        <f>IF(Table1[[#This Row],[seagrass.mn.ssp126.2050]]="","",(Table1[[#This Row],[seagrass.sd.ssp126.2050]]/Table1[[#This Row],[seagrass.mn.ssp126.2050]])^-1)</f>
        <v/>
      </c>
      <c r="M762" s="6" t="str">
        <f>IF(Table1[[#This Row],[seagrass.weights.ssp126.2050]]="","",Table1[[#This Row],[seagrass.weights.ssp126.2050]]*Table1[[#This Row],[seagrass.mn.ssp126.2050]])</f>
        <v/>
      </c>
      <c r="P762" s="6" t="str">
        <f>IF(Table1[[#This Row],[corals.mn.ssp126.2050]]="","",(Table1[[#This Row],[corals.sd.ssp126.2050]]/Table1[[#This Row],[corals.mn.ssp126.2050]])^-1)</f>
        <v/>
      </c>
      <c r="Q762" s="6" t="str">
        <f>IF(Table1[[#This Row],[coral.weights.ssp126.2050]]="","",Table1[[#This Row],[coral.weights.ssp126.2050]]*Table1[[#This Row],[corals.mn.ssp126.2050]])</f>
        <v/>
      </c>
      <c r="T762" s="6" t="str">
        <f>IF(Table1[[#This Row],[mangrove.mn.ssp126.2050]]="","",(Table1[[#This Row],[mangrove.sd.ssp126.2050]]/Table1[[#This Row],[mangrove.mn.ssp126.2050]])^-1)</f>
        <v/>
      </c>
      <c r="U762" s="6" t="str">
        <f>IF(Table1[[#This Row],[mangrove.weights.ssp126.2050]]="","",Table1[[#This Row],[mangrove.weights.ssp126.2050]]*Table1[[#This Row],[mangrove.mn.ssp126.2050]])</f>
        <v/>
      </c>
      <c r="V762" s="7" t="e">
        <f t="shared" si="66"/>
        <v>#DIV/0!</v>
      </c>
      <c r="Y762" s="6" t="str">
        <f>IF(Table1[[#This Row],[seagrass.mn.ssp126.2100]]="", "", (Table1[[#This Row],[seagrass.sd.ssp126.2100]]/Table1[[#This Row],[seagrass.mn.ssp126.2100]])^-1)</f>
        <v/>
      </c>
      <c r="Z762" s="6" t="str">
        <f>IF(Table1[[#This Row],[seagrass.weights.ssp126.2100]]="","", Table1[[#This Row],[seagrass.weights.ssp126.2100]]*Table1[[#This Row],[seagrass.mn.ssp126.2100]])</f>
        <v/>
      </c>
      <c r="AC762" s="6" t="str">
        <f>IF(Table1[[#This Row],[corals.mn.ssp126.2100]]="","",(Table1[[#This Row],[corals.sd.ssp126.2100]]/Table1[[#This Row],[corals.mn.ssp126.2100]])^-1)</f>
        <v/>
      </c>
      <c r="AD762" s="6" t="str">
        <f>IF( Table1[[#This Row],[Coral.weights.ssp126.2100]]="","", Table1[[#This Row],[Coral.weights.ssp126.2100]]*Table1[[#This Row],[corals.mn.ssp126.2100]])</f>
        <v/>
      </c>
      <c r="AG762" s="8" t="str">
        <f>IF(Table1[[#This Row],[mangrove.mn.ssp126.2100]]="","",(Table1[[#This Row],[mangrove.sd.ssp126.2100]]/Table1[[#This Row],[mangrove.mn.ssp126.2100]])^-1)</f>
        <v/>
      </c>
      <c r="AH762" s="6" t="str">
        <f>IF(Table1[[#This Row],[mangrove.weights.ssp126.2100]]="","",Table1[[#This Row],[mangrove.weights.ssp126.2100]]*Table1[[#This Row],[mangrove.mn.ssp126.2100]])</f>
        <v/>
      </c>
      <c r="AI762" s="7" t="e">
        <f t="shared" si="67"/>
        <v>#DIV/0!</v>
      </c>
      <c r="AL762" s="6" t="str">
        <f>IF(Table1[[#This Row],[seagrass.mn.ssp245.2050]]="","",(Table1[[#This Row],[seagrass.sd.ssp245.2050]]/Table1[[#This Row],[seagrass.mn.ssp245.2050]])^-1)</f>
        <v/>
      </c>
      <c r="AM762" s="6" t="str">
        <f>IF(Table1[[#This Row],[seagrass.weights.ssp245.2050]]="","",Table1[[#This Row],[seagrass.weights.ssp245.2050]]*Table1[[#This Row],[seagrass.mn.ssp245.2050]])</f>
        <v/>
      </c>
      <c r="AS762" s="5"/>
      <c r="AT762" s="8"/>
      <c r="AU762" s="8"/>
      <c r="AV762" s="7" t="e">
        <f t="shared" si="68"/>
        <v>#DIV/0!</v>
      </c>
      <c r="AX762" s="5"/>
      <c r="AY762" s="6"/>
      <c r="AZ762" s="6"/>
      <c r="BB762" s="5"/>
      <c r="BC762" s="8"/>
      <c r="BD762" s="8"/>
      <c r="BE762" s="5"/>
      <c r="BF762" s="5"/>
      <c r="BG762" s="6"/>
      <c r="BH762" s="6"/>
      <c r="BI762" s="7" t="e">
        <f t="shared" si="69"/>
        <v>#DIV/0!</v>
      </c>
      <c r="BK762" s="5"/>
      <c r="BL762" s="6"/>
      <c r="BM762" s="6"/>
      <c r="BO762" s="5"/>
      <c r="BP762" s="6"/>
      <c r="BQ762" s="6"/>
      <c r="BR762" s="5"/>
      <c r="BS762" s="5"/>
      <c r="BT762" s="6"/>
      <c r="BU762" s="6"/>
      <c r="BV762" s="7" t="e">
        <f t="shared" si="70"/>
        <v>#DIV/0!</v>
      </c>
      <c r="BX762" s="5"/>
      <c r="BY762" s="8"/>
      <c r="BZ762" s="8"/>
      <c r="CA762" s="5"/>
      <c r="CB762" s="5"/>
      <c r="CC762" s="8"/>
      <c r="CD762" s="8"/>
      <c r="CE762" s="5"/>
      <c r="CF762" s="5"/>
      <c r="CG762" s="12"/>
      <c r="CH762" s="17"/>
      <c r="CI762" s="9" t="e">
        <f t="shared" si="71"/>
        <v>#DIV/0!</v>
      </c>
      <c r="CJ762" s="5"/>
      <c r="CL762" s="5"/>
      <c r="CM762" s="5"/>
      <c r="CP762" s="5"/>
      <c r="CT762" s="5"/>
    </row>
    <row r="763" spans="1:98" x14ac:dyDescent="0.25">
      <c r="A763" s="5" t="s">
        <v>806</v>
      </c>
      <c r="B763" s="5">
        <v>38.08934</v>
      </c>
      <c r="C763" s="5">
        <v>-17.071102</v>
      </c>
      <c r="E763" s="5">
        <v>0</v>
      </c>
      <c r="G763" s="5">
        <v>0</v>
      </c>
      <c r="H763" s="5">
        <v>23900000</v>
      </c>
      <c r="I763" s="5">
        <v>1</v>
      </c>
      <c r="L763" s="6" t="str">
        <f>IF(Table1[[#This Row],[seagrass.mn.ssp126.2050]]="","",(Table1[[#This Row],[seagrass.sd.ssp126.2050]]/Table1[[#This Row],[seagrass.mn.ssp126.2050]])^-1)</f>
        <v/>
      </c>
      <c r="M763" s="6" t="str">
        <f>IF(Table1[[#This Row],[seagrass.weights.ssp126.2050]]="","",Table1[[#This Row],[seagrass.weights.ssp126.2050]]*Table1[[#This Row],[seagrass.mn.ssp126.2050]])</f>
        <v/>
      </c>
      <c r="P763" s="6" t="str">
        <f>IF(Table1[[#This Row],[corals.mn.ssp126.2050]]="","",(Table1[[#This Row],[corals.sd.ssp126.2050]]/Table1[[#This Row],[corals.mn.ssp126.2050]])^-1)</f>
        <v/>
      </c>
      <c r="Q763" s="6" t="str">
        <f>IF(Table1[[#This Row],[coral.weights.ssp126.2050]]="","",Table1[[#This Row],[coral.weights.ssp126.2050]]*Table1[[#This Row],[corals.mn.ssp126.2050]])</f>
        <v/>
      </c>
      <c r="R763" s="5">
        <v>0.41071928172247452</v>
      </c>
      <c r="S763" s="5">
        <v>0.1754747168231027</v>
      </c>
      <c r="T763" s="6">
        <f>IF(Table1[[#This Row],[mangrove.mn.ssp126.2050]]="","",(Table1[[#This Row],[mangrove.sd.ssp126.2050]]/Table1[[#This Row],[mangrove.mn.ssp126.2050]])^-1)</f>
        <v>2.3406180055929284</v>
      </c>
      <c r="U763" s="6">
        <f>IF(Table1[[#This Row],[mangrove.weights.ssp126.2050]]="","",Table1[[#This Row],[mangrove.weights.ssp126.2050]]*Table1[[#This Row],[mangrove.mn.ssp126.2050]])</f>
        <v>0.96133694604381836</v>
      </c>
      <c r="V763" s="7">
        <f t="shared" si="66"/>
        <v>0.41071928172247452</v>
      </c>
      <c r="Y763" s="6" t="str">
        <f>IF(Table1[[#This Row],[seagrass.mn.ssp126.2100]]="", "", (Table1[[#This Row],[seagrass.sd.ssp126.2100]]/Table1[[#This Row],[seagrass.mn.ssp126.2100]])^-1)</f>
        <v/>
      </c>
      <c r="Z763" s="6" t="str">
        <f>IF(Table1[[#This Row],[seagrass.weights.ssp126.2100]]="","", Table1[[#This Row],[seagrass.weights.ssp126.2100]]*Table1[[#This Row],[seagrass.mn.ssp126.2100]])</f>
        <v/>
      </c>
      <c r="AC763" s="6" t="str">
        <f>IF(Table1[[#This Row],[corals.mn.ssp126.2100]]="","",(Table1[[#This Row],[corals.sd.ssp126.2100]]/Table1[[#This Row],[corals.mn.ssp126.2100]])^-1)</f>
        <v/>
      </c>
      <c r="AD763" s="6" t="str">
        <f>IF( Table1[[#This Row],[Coral.weights.ssp126.2100]]="","", Table1[[#This Row],[Coral.weights.ssp126.2100]]*Table1[[#This Row],[corals.mn.ssp126.2100]])</f>
        <v/>
      </c>
      <c r="AE763" s="5">
        <v>0.41621917190046498</v>
      </c>
      <c r="AF763" s="5">
        <v>0.16720287619091001</v>
      </c>
      <c r="AG763" s="8">
        <f>IF(Table1[[#This Row],[mangrove.mn.ssp126.2100]]="","",(Table1[[#This Row],[mangrove.sd.ssp126.2100]]/Table1[[#This Row],[mangrove.mn.ssp126.2100]])^-1)</f>
        <v>2.4893062929445753</v>
      </c>
      <c r="AH763" s="6">
        <f>IF(Table1[[#This Row],[mangrove.weights.ssp126.2100]]="","",Table1[[#This Row],[mangrove.weights.ssp126.2100]]*Table1[[#This Row],[mangrove.mn.ssp126.2100]])</f>
        <v>1.0360970038560073</v>
      </c>
      <c r="AI763" s="7">
        <f t="shared" si="67"/>
        <v>0.41621917190046492</v>
      </c>
      <c r="AL763" s="6" t="str">
        <f>IF(Table1[[#This Row],[seagrass.mn.ssp245.2050]]="","",(Table1[[#This Row],[seagrass.sd.ssp245.2050]]/Table1[[#This Row],[seagrass.mn.ssp245.2050]])^-1)</f>
        <v/>
      </c>
      <c r="AM763" s="6" t="str">
        <f>IF(Table1[[#This Row],[seagrass.weights.ssp245.2050]]="","",Table1[[#This Row],[seagrass.weights.ssp245.2050]]*Table1[[#This Row],[seagrass.mn.ssp245.2050]])</f>
        <v/>
      </c>
      <c r="AR763" s="5">
        <v>0.43522096907633279</v>
      </c>
      <c r="AS763" s="5">
        <v>0.15180820648548091</v>
      </c>
      <c r="AT763" s="8">
        <f>(Table1[[#This Row],[mangrove.sd.ssp245.2050]]/Table1[[#This Row],[mangrove.mn.ssp245.2050]])^-1</f>
        <v>2.8669133187997828</v>
      </c>
      <c r="AU763" s="8">
        <f>Table1[[#This Row],[mangrove.mn.ssp245.2050]]*Table1[[#This Row],[mangrove.weights.ssp245.2050]]</f>
        <v>1.2477407928658868</v>
      </c>
      <c r="AV763" s="7">
        <f t="shared" si="68"/>
        <v>0.43522096907633273</v>
      </c>
      <c r="AX763" s="5"/>
      <c r="AY763" s="6"/>
      <c r="AZ763" s="6"/>
      <c r="BB763" s="5"/>
      <c r="BC763" s="8"/>
      <c r="BD763" s="8"/>
      <c r="BE763" s="5">
        <v>0.42661613588538227</v>
      </c>
      <c r="BF763" s="5">
        <v>0.15244513658849379</v>
      </c>
      <c r="BG763" s="6">
        <f>(Table1[[#This Row],[mangrove.sd.ssp245.2100]]/Table1[[#This Row],[mangrove.mn.ssp245.2100]])^-1</f>
        <v>2.7984896431099546</v>
      </c>
      <c r="BH763" s="6">
        <f>Table1[[#This Row],[mangrove.weights.ssp245.2100]]*Table1[[#This Row],[mangrove.mn.ssp245.2100]]</f>
        <v>1.1938808378588313</v>
      </c>
      <c r="BI763" s="7">
        <f t="shared" si="69"/>
        <v>0.42661613588538222</v>
      </c>
      <c r="BK763" s="5"/>
      <c r="BL763" s="6"/>
      <c r="BM763" s="6"/>
      <c r="BO763" s="5"/>
      <c r="BP763" s="6"/>
      <c r="BQ763" s="6"/>
      <c r="BR763" s="5">
        <v>0.44609270677628582</v>
      </c>
      <c r="BS763" s="5">
        <v>0.14607328622882229</v>
      </c>
      <c r="BT763" s="6">
        <f>(Table1[[#This Row],[mangrove.sd.ssp370.2050]]/Table1[[#This Row],[mangrove.mn.ssp370.2050]])^-1</f>
        <v>3.0538965631093302</v>
      </c>
      <c r="BU763" s="6">
        <f>Table1[[#This Row],[mangrove.weights.ssp370.2050]]*Table1[[#This Row],[mangrove.mn.ssp370.2050]]</f>
        <v>1.3623209840522374</v>
      </c>
      <c r="BV763" s="7">
        <f t="shared" si="70"/>
        <v>0.44609270677628582</v>
      </c>
      <c r="BX763" s="5"/>
      <c r="BY763" s="8"/>
      <c r="BZ763" s="8"/>
      <c r="CA763" s="5"/>
      <c r="CB763" s="5"/>
      <c r="CC763" s="8"/>
      <c r="CD763" s="8"/>
      <c r="CE763" s="5">
        <v>0.43007375957755389</v>
      </c>
      <c r="CF763" s="5">
        <v>0.16169374895730701</v>
      </c>
      <c r="CG763" s="12">
        <f>(Table1[[#This Row],[mangrove.sd.ssp370.2100]]/Table1[[#This Row],[mangrove.mn.ssp370.2100]])^-1</f>
        <v>2.6598044905935656</v>
      </c>
      <c r="CH763" s="17">
        <f>Table1[[#This Row],[mangrove.weights.ssp370.2100]]*Table1[[#This Row],[mangrove.mn.ssp370.2100]]</f>
        <v>1.1439121170108353</v>
      </c>
      <c r="CI763" s="9">
        <f t="shared" si="71"/>
        <v>0.43007375957755389</v>
      </c>
      <c r="CJ763" s="5"/>
      <c r="CL763" s="5"/>
      <c r="CM763" s="5"/>
      <c r="CP763" s="5"/>
      <c r="CT763" s="5"/>
    </row>
    <row r="764" spans="1:98" x14ac:dyDescent="0.25">
      <c r="A764" s="5" t="s">
        <v>807</v>
      </c>
      <c r="B764" s="5">
        <v>38.33934</v>
      </c>
      <c r="C764" s="5">
        <v>-17.071102</v>
      </c>
      <c r="E764" s="5">
        <v>0</v>
      </c>
      <c r="G764" s="5">
        <v>0</v>
      </c>
      <c r="H764" s="5">
        <v>62690000</v>
      </c>
      <c r="I764" s="5">
        <v>1</v>
      </c>
      <c r="L764" s="6" t="str">
        <f>IF(Table1[[#This Row],[seagrass.mn.ssp126.2050]]="","",(Table1[[#This Row],[seagrass.sd.ssp126.2050]]/Table1[[#This Row],[seagrass.mn.ssp126.2050]])^-1)</f>
        <v/>
      </c>
      <c r="M764" s="6" t="str">
        <f>IF(Table1[[#This Row],[seagrass.weights.ssp126.2050]]="","",Table1[[#This Row],[seagrass.weights.ssp126.2050]]*Table1[[#This Row],[seagrass.mn.ssp126.2050]])</f>
        <v/>
      </c>
      <c r="P764" s="6" t="str">
        <f>IF(Table1[[#This Row],[corals.mn.ssp126.2050]]="","",(Table1[[#This Row],[corals.sd.ssp126.2050]]/Table1[[#This Row],[corals.mn.ssp126.2050]])^-1)</f>
        <v/>
      </c>
      <c r="Q764" s="6" t="str">
        <f>IF(Table1[[#This Row],[coral.weights.ssp126.2050]]="","",Table1[[#This Row],[coral.weights.ssp126.2050]]*Table1[[#This Row],[corals.mn.ssp126.2050]])</f>
        <v/>
      </c>
      <c r="R764" s="5">
        <v>0.41260809855595831</v>
      </c>
      <c r="S764" s="5">
        <v>0.26989287958268232</v>
      </c>
      <c r="T764" s="6">
        <f>IF(Table1[[#This Row],[mangrove.mn.ssp126.2050]]="","",(Table1[[#This Row],[mangrove.sd.ssp126.2050]]/Table1[[#This Row],[mangrove.mn.ssp126.2050]])^-1)</f>
        <v>1.5287846763276867</v>
      </c>
      <c r="U764" s="6">
        <f>IF(Table1[[#This Row],[mangrove.weights.ssp126.2050]]="","",Table1[[#This Row],[mangrove.weights.ssp126.2050]]*Table1[[#This Row],[mangrove.mn.ssp126.2050]])</f>
        <v>0.63078893840105299</v>
      </c>
      <c r="V764" s="7">
        <f t="shared" si="66"/>
        <v>0.41260809855595831</v>
      </c>
      <c r="Y764" s="6" t="str">
        <f>IF(Table1[[#This Row],[seagrass.mn.ssp126.2100]]="", "", (Table1[[#This Row],[seagrass.sd.ssp126.2100]]/Table1[[#This Row],[seagrass.mn.ssp126.2100]])^-1)</f>
        <v/>
      </c>
      <c r="Z764" s="6" t="str">
        <f>IF(Table1[[#This Row],[seagrass.weights.ssp126.2100]]="","", Table1[[#This Row],[seagrass.weights.ssp126.2100]]*Table1[[#This Row],[seagrass.mn.ssp126.2100]])</f>
        <v/>
      </c>
      <c r="AC764" s="6" t="str">
        <f>IF(Table1[[#This Row],[corals.mn.ssp126.2100]]="","",(Table1[[#This Row],[corals.sd.ssp126.2100]]/Table1[[#This Row],[corals.mn.ssp126.2100]])^-1)</f>
        <v/>
      </c>
      <c r="AD764" s="6" t="str">
        <f>IF( Table1[[#This Row],[Coral.weights.ssp126.2100]]="","", Table1[[#This Row],[Coral.weights.ssp126.2100]]*Table1[[#This Row],[corals.mn.ssp126.2100]])</f>
        <v/>
      </c>
      <c r="AE764" s="5">
        <v>0.41180840570427568</v>
      </c>
      <c r="AF764" s="5">
        <v>0.26905364746872878</v>
      </c>
      <c r="AG764" s="8">
        <f>IF(Table1[[#This Row],[mangrove.mn.ssp126.2100]]="","",(Table1[[#This Row],[mangrove.sd.ssp126.2100]]/Table1[[#This Row],[mangrove.mn.ssp126.2100]])^-1)</f>
        <v>1.5305810182414972</v>
      </c>
      <c r="AH764" s="6">
        <f>IF(Table1[[#This Row],[mangrove.weights.ssp126.2100]]="","",Table1[[#This Row],[mangrove.weights.ssp126.2100]]*Table1[[#This Row],[mangrove.mn.ssp126.2100]])</f>
        <v>0.63030612892325788</v>
      </c>
      <c r="AI764" s="7">
        <f t="shared" si="67"/>
        <v>0.41180840570427568</v>
      </c>
      <c r="AL764" s="6" t="str">
        <f>IF(Table1[[#This Row],[seagrass.mn.ssp245.2050]]="","",(Table1[[#This Row],[seagrass.sd.ssp245.2050]]/Table1[[#This Row],[seagrass.mn.ssp245.2050]])^-1)</f>
        <v/>
      </c>
      <c r="AM764" s="6" t="str">
        <f>IF(Table1[[#This Row],[seagrass.weights.ssp245.2050]]="","",Table1[[#This Row],[seagrass.weights.ssp245.2050]]*Table1[[#This Row],[seagrass.mn.ssp245.2050]])</f>
        <v/>
      </c>
      <c r="AR764" s="5">
        <v>0.43164505616885163</v>
      </c>
      <c r="AS764" s="5">
        <v>0.25038185127883</v>
      </c>
      <c r="AT764" s="8">
        <f>(Table1[[#This Row],[mangrove.sd.ssp245.2050]]/Table1[[#This Row],[mangrove.mn.ssp245.2050]])^-1</f>
        <v>1.7239470591187676</v>
      </c>
      <c r="AU764" s="8">
        <f>Table1[[#This Row],[mangrove.mn.ssp245.2050]]*Table1[[#This Row],[mangrove.weights.ssp245.2050]]</f>
        <v>0.744133225165447</v>
      </c>
      <c r="AV764" s="7">
        <f t="shared" si="68"/>
        <v>0.43164505616885163</v>
      </c>
      <c r="AX764" s="5"/>
      <c r="AY764" s="6"/>
      <c r="AZ764" s="6"/>
      <c r="BB764" s="5"/>
      <c r="BC764" s="8"/>
      <c r="BD764" s="8"/>
      <c r="BE764" s="5">
        <v>0.41524599516336042</v>
      </c>
      <c r="BF764" s="5">
        <v>0.26563822849279389</v>
      </c>
      <c r="BG764" s="6">
        <f>(Table1[[#This Row],[mangrove.sd.ssp245.2100]]/Table1[[#This Row],[mangrove.mn.ssp245.2100]])^-1</f>
        <v>1.5632011910312262</v>
      </c>
      <c r="BH764" s="6">
        <f>Table1[[#This Row],[mangrove.weights.ssp245.2100]]*Table1[[#This Row],[mangrove.mn.ssp245.2100]]</f>
        <v>0.64911303421031186</v>
      </c>
      <c r="BI764" s="7">
        <f t="shared" si="69"/>
        <v>0.41524599516336047</v>
      </c>
      <c r="BK764" s="5"/>
      <c r="BL764" s="6"/>
      <c r="BM764" s="6"/>
      <c r="BO764" s="5"/>
      <c r="BP764" s="6"/>
      <c r="BQ764" s="6"/>
      <c r="BR764" s="5">
        <v>0.44037770332808468</v>
      </c>
      <c r="BS764" s="5">
        <v>0.24467934526901811</v>
      </c>
      <c r="BT764" s="6">
        <f>(Table1[[#This Row],[mangrove.sd.ssp370.2050]]/Table1[[#This Row],[mangrove.mn.ssp370.2050]])^-1</f>
        <v>1.7998156029226813</v>
      </c>
      <c r="BU764" s="6">
        <f>Table1[[#This Row],[mangrove.weights.ssp370.2050]]*Table1[[#This Row],[mangrove.mn.ssp370.2050]]</f>
        <v>0.79259866162914239</v>
      </c>
      <c r="BV764" s="7">
        <f t="shared" si="70"/>
        <v>0.44037770332808468</v>
      </c>
      <c r="BX764" s="5"/>
      <c r="BY764" s="8"/>
      <c r="BZ764" s="8"/>
      <c r="CA764" s="5"/>
      <c r="CB764" s="5"/>
      <c r="CC764" s="8"/>
      <c r="CD764" s="8"/>
      <c r="CE764" s="5">
        <v>0.42030942470003763</v>
      </c>
      <c r="CF764" s="5">
        <v>0.27021261605150593</v>
      </c>
      <c r="CG764" s="12">
        <f>(Table1[[#This Row],[mangrove.sd.ssp370.2100]]/Table1[[#This Row],[mangrove.mn.ssp370.2100]])^-1</f>
        <v>1.5554766866248813</v>
      </c>
      <c r="CH764" s="17">
        <f>Table1[[#This Row],[mangrove.weights.ssp370.2100]]*Table1[[#This Row],[mangrove.mn.ssp370.2100]]</f>
        <v>0.65378151128962458</v>
      </c>
      <c r="CI764" s="9">
        <f t="shared" si="71"/>
        <v>0.42030942470003763</v>
      </c>
      <c r="CJ764" s="5"/>
      <c r="CL764" s="5"/>
      <c r="CM764" s="5"/>
      <c r="CP764" s="5"/>
      <c r="CT764" s="5"/>
    </row>
    <row r="765" spans="1:98" x14ac:dyDescent="0.25">
      <c r="A765" s="5" t="s">
        <v>808</v>
      </c>
      <c r="B765" s="5">
        <v>38.58934</v>
      </c>
      <c r="C765" s="5">
        <v>-17.071102</v>
      </c>
      <c r="E765" s="5">
        <v>0</v>
      </c>
      <c r="G765" s="5">
        <v>0</v>
      </c>
      <c r="H765" s="5">
        <v>132180000</v>
      </c>
      <c r="I765" s="5">
        <v>1</v>
      </c>
      <c r="L765" s="6" t="str">
        <f>IF(Table1[[#This Row],[seagrass.mn.ssp126.2050]]="","",(Table1[[#This Row],[seagrass.sd.ssp126.2050]]/Table1[[#This Row],[seagrass.mn.ssp126.2050]])^-1)</f>
        <v/>
      </c>
      <c r="M765" s="6" t="str">
        <f>IF(Table1[[#This Row],[seagrass.weights.ssp126.2050]]="","",Table1[[#This Row],[seagrass.weights.ssp126.2050]]*Table1[[#This Row],[seagrass.mn.ssp126.2050]])</f>
        <v/>
      </c>
      <c r="P765" s="6" t="str">
        <f>IF(Table1[[#This Row],[corals.mn.ssp126.2050]]="","",(Table1[[#This Row],[corals.sd.ssp126.2050]]/Table1[[#This Row],[corals.mn.ssp126.2050]])^-1)</f>
        <v/>
      </c>
      <c r="Q765" s="6" t="str">
        <f>IF(Table1[[#This Row],[coral.weights.ssp126.2050]]="","",Table1[[#This Row],[coral.weights.ssp126.2050]]*Table1[[#This Row],[corals.mn.ssp126.2050]])</f>
        <v/>
      </c>
      <c r="R765" s="5">
        <v>0.39840828870415501</v>
      </c>
      <c r="S765" s="5">
        <v>0.37377117446484842</v>
      </c>
      <c r="T765" s="6">
        <f>IF(Table1[[#This Row],[mangrove.mn.ssp126.2050]]="","",(Table1[[#This Row],[mangrove.sd.ssp126.2050]]/Table1[[#This Row],[mangrove.mn.ssp126.2050]])^-1)</f>
        <v>1.0659149659536509</v>
      </c>
      <c r="U765" s="6">
        <f>IF(Table1[[#This Row],[mangrove.weights.ssp126.2050]]="","",Table1[[#This Row],[mangrove.weights.ssp126.2050]]*Table1[[#This Row],[mangrove.mn.ssp126.2050]])</f>
        <v>0.42466935748974172</v>
      </c>
      <c r="V765" s="7">
        <f t="shared" si="66"/>
        <v>0.39840828870415501</v>
      </c>
      <c r="Y765" s="6" t="str">
        <f>IF(Table1[[#This Row],[seagrass.mn.ssp126.2100]]="", "", (Table1[[#This Row],[seagrass.sd.ssp126.2100]]/Table1[[#This Row],[seagrass.mn.ssp126.2100]])^-1)</f>
        <v/>
      </c>
      <c r="Z765" s="6" t="str">
        <f>IF(Table1[[#This Row],[seagrass.weights.ssp126.2100]]="","", Table1[[#This Row],[seagrass.weights.ssp126.2100]]*Table1[[#This Row],[seagrass.mn.ssp126.2100]])</f>
        <v/>
      </c>
      <c r="AC765" s="6" t="str">
        <f>IF(Table1[[#This Row],[corals.mn.ssp126.2100]]="","",(Table1[[#This Row],[corals.sd.ssp126.2100]]/Table1[[#This Row],[corals.mn.ssp126.2100]])^-1)</f>
        <v/>
      </c>
      <c r="AD765" s="6" t="str">
        <f>IF( Table1[[#This Row],[Coral.weights.ssp126.2100]]="","", Table1[[#This Row],[Coral.weights.ssp126.2100]]*Table1[[#This Row],[corals.mn.ssp126.2100]])</f>
        <v/>
      </c>
      <c r="AE765" s="5">
        <v>0.40268170672386971</v>
      </c>
      <c r="AF765" s="5">
        <v>0.36840234065727639</v>
      </c>
      <c r="AG765" s="8">
        <f>IF(Table1[[#This Row],[mangrove.mn.ssp126.2100]]="","",(Table1[[#This Row],[mangrove.sd.ssp126.2100]]/Table1[[#This Row],[mangrove.mn.ssp126.2100]])^-1)</f>
        <v>1.0930487195207137</v>
      </c>
      <c r="AH765" s="6">
        <f>IF(Table1[[#This Row],[mangrove.weights.ssp126.2100]]="","",Table1[[#This Row],[mangrove.weights.ssp126.2100]]*Table1[[#This Row],[mangrove.mn.ssp126.2100]])</f>
        <v>0.44015072390894133</v>
      </c>
      <c r="AI765" s="7">
        <f t="shared" si="67"/>
        <v>0.40268170672386971</v>
      </c>
      <c r="AL765" s="6" t="str">
        <f>IF(Table1[[#This Row],[seagrass.mn.ssp245.2050]]="","",(Table1[[#This Row],[seagrass.sd.ssp245.2050]]/Table1[[#This Row],[seagrass.mn.ssp245.2050]])^-1)</f>
        <v/>
      </c>
      <c r="AM765" s="6" t="str">
        <f>IF(Table1[[#This Row],[seagrass.weights.ssp245.2050]]="","",Table1[[#This Row],[seagrass.weights.ssp245.2050]]*Table1[[#This Row],[seagrass.mn.ssp245.2050]])</f>
        <v/>
      </c>
      <c r="AR765" s="5">
        <v>0.43673031105007298</v>
      </c>
      <c r="AS765" s="5">
        <v>0.33077025434896762</v>
      </c>
      <c r="AT765" s="8">
        <f>(Table1[[#This Row],[mangrove.sd.ssp245.2050]]/Table1[[#This Row],[mangrove.mn.ssp245.2050]])^-1</f>
        <v>1.3203433661520116</v>
      </c>
      <c r="AU765" s="8">
        <f>Table1[[#This Row],[mangrove.mn.ssp245.2050]]*Table1[[#This Row],[mangrove.weights.ssp245.2050]]</f>
        <v>0.57663396899246844</v>
      </c>
      <c r="AV765" s="7">
        <f t="shared" si="68"/>
        <v>0.43673031105007298</v>
      </c>
      <c r="AX765" s="5"/>
      <c r="AY765" s="6"/>
      <c r="AZ765" s="6"/>
      <c r="BB765" s="5"/>
      <c r="BC765" s="8"/>
      <c r="BD765" s="8"/>
      <c r="BE765" s="5">
        <v>0.41890911385560192</v>
      </c>
      <c r="BF765" s="5">
        <v>0.34851804233833011</v>
      </c>
      <c r="BG765" s="6">
        <f>(Table1[[#This Row],[mangrove.sd.ssp245.2100]]/Table1[[#This Row],[mangrove.mn.ssp245.2100]])^-1</f>
        <v>1.2019725321678998</v>
      </c>
      <c r="BH765" s="6">
        <f>Table1[[#This Row],[mangrove.weights.ssp245.2100]]*Table1[[#This Row],[mangrove.mn.ssp245.2100]]</f>
        <v>0.50351724832922884</v>
      </c>
      <c r="BI765" s="7">
        <f t="shared" si="69"/>
        <v>0.41890911385560187</v>
      </c>
      <c r="BK765" s="5"/>
      <c r="BL765" s="6"/>
      <c r="BM765" s="6"/>
      <c r="BO765" s="5"/>
      <c r="BP765" s="6"/>
      <c r="BQ765" s="6"/>
      <c r="BR765" s="5">
        <v>0.43221739511588519</v>
      </c>
      <c r="BS765" s="5">
        <v>0.33303780316353548</v>
      </c>
      <c r="BT765" s="6">
        <f>(Table1[[#This Row],[mangrove.sd.ssp370.2050]]/Table1[[#This Row],[mangrove.mn.ssp370.2050]])^-1</f>
        <v>1.2978028049976309</v>
      </c>
      <c r="BU765" s="6">
        <f>Table1[[#This Row],[mangrove.weights.ssp370.2050]]*Table1[[#This Row],[mangrove.mn.ssp370.2050]]</f>
        <v>0.56093294775016511</v>
      </c>
      <c r="BV765" s="7">
        <f t="shared" si="70"/>
        <v>0.43221739511588519</v>
      </c>
      <c r="BX765" s="5"/>
      <c r="BY765" s="8"/>
      <c r="BZ765" s="8"/>
      <c r="CA765" s="5"/>
      <c r="CB765" s="5"/>
      <c r="CC765" s="8"/>
      <c r="CD765" s="8"/>
      <c r="CE765" s="5">
        <v>0.4237795658720136</v>
      </c>
      <c r="CF765" s="5">
        <v>0.35469088907922441</v>
      </c>
      <c r="CG765" s="12">
        <f>(Table1[[#This Row],[mangrove.sd.ssp370.2100]]/Table1[[#This Row],[mangrove.mn.ssp370.2100]])^-1</f>
        <v>1.1947855976006121</v>
      </c>
      <c r="CH765" s="17">
        <f>Table1[[#This Row],[mangrove.weights.ssp370.2100]]*Table1[[#This Row],[mangrove.mn.ssp370.2100]]</f>
        <v>0.50632572186132174</v>
      </c>
      <c r="CI765" s="9">
        <f t="shared" si="71"/>
        <v>0.4237795658720136</v>
      </c>
      <c r="CJ765" s="5"/>
      <c r="CL765" s="5"/>
      <c r="CM765" s="5"/>
      <c r="CP765" s="5"/>
      <c r="CT765" s="5"/>
    </row>
    <row r="766" spans="1:98" x14ac:dyDescent="0.25">
      <c r="A766" s="5" t="s">
        <v>809</v>
      </c>
      <c r="B766" s="5">
        <v>38.83934</v>
      </c>
      <c r="C766" s="5">
        <v>-17.071102</v>
      </c>
      <c r="D766" s="5">
        <v>31280000</v>
      </c>
      <c r="E766" s="5">
        <v>1</v>
      </c>
      <c r="F766" s="5">
        <v>1620000</v>
      </c>
      <c r="G766" s="5">
        <v>1</v>
      </c>
      <c r="H766" s="5">
        <v>11370000</v>
      </c>
      <c r="I766" s="5">
        <v>1</v>
      </c>
      <c r="J766" s="5">
        <v>0.37404994771743733</v>
      </c>
      <c r="K766" s="5">
        <v>1.555832600229348E-2</v>
      </c>
      <c r="L766" s="6">
        <f>IF(Table1[[#This Row],[seagrass.mn.ssp126.2050]]="","",(Table1[[#This Row],[seagrass.sd.ssp126.2050]]/Table1[[#This Row],[seagrass.mn.ssp126.2050]])^-1)</f>
        <v>24.041786221878755</v>
      </c>
      <c r="M766" s="6">
        <f>IF(Table1[[#This Row],[seagrass.weights.ssp126.2050]]="","",Table1[[#This Row],[seagrass.weights.ssp126.2050]]*Table1[[#This Row],[seagrass.mn.ssp126.2050]])</f>
        <v>8.9928288793275541</v>
      </c>
      <c r="N766" s="5">
        <v>0.5722276183963193</v>
      </c>
      <c r="O766" s="5">
        <v>2.2080376863604249E-2</v>
      </c>
      <c r="P766" s="6">
        <f>IF(Table1[[#This Row],[corals.mn.ssp126.2050]]="","",(Table1[[#This Row],[corals.sd.ssp126.2050]]/Table1[[#This Row],[corals.mn.ssp126.2050]])^-1)</f>
        <v>25.915663574544297</v>
      </c>
      <c r="Q766" s="6">
        <f>IF(Table1[[#This Row],[coral.weights.ssp126.2050]]="","",Table1[[#This Row],[coral.weights.ssp126.2050]]*Table1[[#This Row],[corals.mn.ssp126.2050]])</f>
        <v>14.829658446421726</v>
      </c>
      <c r="R766" s="5">
        <v>0.43858183669433132</v>
      </c>
      <c r="S766" s="5">
        <v>0.115074656081946</v>
      </c>
      <c r="T766" s="6">
        <f>IF(Table1[[#This Row],[mangrove.mn.ssp126.2050]]="","",(Table1[[#This Row],[mangrove.sd.ssp126.2050]]/Table1[[#This Row],[mangrove.mn.ssp126.2050]])^-1)</f>
        <v>3.8112808817087585</v>
      </c>
      <c r="U766" s="6">
        <f>IF(Table1[[#This Row],[mangrove.weights.ssp126.2050]]="","",Table1[[#This Row],[mangrove.weights.ssp126.2050]]*Table1[[#This Row],[mangrove.mn.ssp126.2050]])</f>
        <v>1.6715585692578179</v>
      </c>
      <c r="V766" s="7">
        <f t="shared" si="66"/>
        <v>0.47414260246570666</v>
      </c>
      <c r="W766" s="5">
        <v>0.37486026609506712</v>
      </c>
      <c r="X766" s="5">
        <v>1.6704289241777769E-2</v>
      </c>
      <c r="Y766" s="6">
        <f>IF(Table1[[#This Row],[seagrass.mn.ssp126.2100]]="", "", (Table1[[#This Row],[seagrass.sd.ssp126.2100]]/Table1[[#This Row],[seagrass.mn.ssp126.2100]])^-1)</f>
        <v>22.440958766299012</v>
      </c>
      <c r="Z766" s="6">
        <f>IF(Table1[[#This Row],[seagrass.weights.ssp126.2100]]="","", Table1[[#This Row],[seagrass.weights.ssp126.2100]]*Table1[[#This Row],[seagrass.mn.ssp126.2100]])</f>
        <v>8.4122237745632766</v>
      </c>
      <c r="AA766" s="5">
        <v>0.57447414280804043</v>
      </c>
      <c r="AB766" s="5">
        <v>2.8968189650225969E-2</v>
      </c>
      <c r="AC766" s="6">
        <f>IF(Table1[[#This Row],[corals.mn.ssp126.2100]]="","",(Table1[[#This Row],[corals.sd.ssp126.2100]]/Table1[[#This Row],[corals.mn.ssp126.2100]])^-1)</f>
        <v>19.831206221185422</v>
      </c>
      <c r="AD766" s="6">
        <f>IF( Table1[[#This Row],[Coral.weights.ssp126.2100]]="","", Table1[[#This Row],[Coral.weights.ssp126.2100]]*Table1[[#This Row],[corals.mn.ssp126.2100]])</f>
        <v>11.392515194764973</v>
      </c>
      <c r="AE766" s="5">
        <v>0.44139030852169497</v>
      </c>
      <c r="AF766" s="5">
        <v>9.8974730253479373E-2</v>
      </c>
      <c r="AG766" s="8">
        <f>IF(Table1[[#This Row],[mangrove.mn.ssp126.2100]]="","",(Table1[[#This Row],[mangrove.sd.ssp126.2100]]/Table1[[#This Row],[mangrove.mn.ssp126.2100]])^-1)</f>
        <v>4.4596262843179435</v>
      </c>
      <c r="AH766" s="6">
        <f>IF(Table1[[#This Row],[mangrove.weights.ssp126.2100]]="","",Table1[[#This Row],[mangrove.weights.ssp126.2100]]*Table1[[#This Row],[mangrove.mn.ssp126.2100]])</f>
        <v>1.9684358215265572</v>
      </c>
      <c r="AI766" s="7">
        <f t="shared" si="67"/>
        <v>0.46591783020293903</v>
      </c>
      <c r="AJ766" s="5">
        <v>0.36973326267606138</v>
      </c>
      <c r="AK766" s="5">
        <v>1.7039706030502741E-2</v>
      </c>
      <c r="AL766" s="6">
        <f>IF(Table1[[#This Row],[seagrass.mn.ssp245.2050]]="","",(Table1[[#This Row],[seagrass.sd.ssp245.2050]]/Table1[[#This Row],[seagrass.mn.ssp245.2050]])^-1)</f>
        <v>21.698335758504438</v>
      </c>
      <c r="AM766" s="6">
        <f>IF(Table1[[#This Row],[seagrass.weights.ssp245.2050]]="","",Table1[[#This Row],[seagrass.weights.ssp245.2050]]*Table1[[#This Row],[seagrass.mn.ssp245.2050]])</f>
        <v>8.0225964746324969</v>
      </c>
      <c r="AN766" s="5">
        <v>0.55336480893841711</v>
      </c>
      <c r="AO766" s="5">
        <v>8.3234554059980394E-3</v>
      </c>
      <c r="AP766" s="6">
        <f>(Table1[[#This Row],[corals.sd.ssp245.2050]]/Table1[[#This Row],[corals.mn.ssp245.2050]])^-1</f>
        <v>66.48258228663687</v>
      </c>
      <c r="AQ766" s="6">
        <f>Table1[[#This Row],[coral.weights.ssp245.2050]]*Table1[[#This Row],[corals.mn.ssp245.2050]]</f>
        <v>36.789121444777408</v>
      </c>
      <c r="AR766" s="5">
        <v>0.46578941225150172</v>
      </c>
      <c r="AS766" s="5">
        <v>8.2029769762486909E-2</v>
      </c>
      <c r="AT766" s="8">
        <f>(Table1[[#This Row],[mangrove.sd.ssp245.2050]]/Table1[[#This Row],[mangrove.mn.ssp245.2050]])^-1</f>
        <v>5.6782972035661157</v>
      </c>
      <c r="AU766" s="8">
        <f>Table1[[#This Row],[mangrove.mn.ssp245.2050]]*Table1[[#This Row],[mangrove.weights.ssp245.2050]]</f>
        <v>2.6448907170384071</v>
      </c>
      <c r="AV766" s="7">
        <f t="shared" si="68"/>
        <v>0.50561480309310225</v>
      </c>
      <c r="AW766" s="5">
        <v>0.35403065198965661</v>
      </c>
      <c r="AX766" s="5">
        <v>2.5991596031326222E-3</v>
      </c>
      <c r="AY766" s="6">
        <f>(Table1[[#This Row],[seagrass.sd.ssp245.2100]]/Table1[[#This Row],[seagrass.mn.ssp245.2100]])^-1</f>
        <v>136.20966237046898</v>
      </c>
      <c r="AZ766" s="6">
        <f>Table1[[#This Row],[seagrass.weights.ssp245.2100]]*Table1[[#This Row],[seagrass.mn.ssp245.2100]]</f>
        <v>48.222395576308131</v>
      </c>
      <c r="BA766" s="5">
        <v>0.54490280188801643</v>
      </c>
      <c r="BB766" s="5">
        <v>5.4779258626362357E-3</v>
      </c>
      <c r="BC766" s="8">
        <f>(Table1[[#This Row],[corals.sd.ssp245.2100]]/Table1[[#This Row],[corals.mn.ssp245.2100]])^-1</f>
        <v>99.47246741776523</v>
      </c>
      <c r="BD766" s="8">
        <f>Table1[[#This Row],[corals.weights.ssp245.2100]]*Table1[[#This Row],[corals.mn.ssp245.2100]]</f>
        <v>54.202826206654699</v>
      </c>
      <c r="BE766" s="5">
        <v>0.45608262650965442</v>
      </c>
      <c r="BF766" s="5">
        <v>8.3225354882961733E-2</v>
      </c>
      <c r="BG766" s="6">
        <f>(Table1[[#This Row],[mangrove.sd.ssp245.2100]]/Table1[[#This Row],[mangrove.mn.ssp245.2100]])^-1</f>
        <v>5.4800923006100115</v>
      </c>
      <c r="BH766" s="6">
        <f>Table1[[#This Row],[mangrove.weights.ssp245.2100]]*Table1[[#This Row],[mangrove.mn.ssp245.2100]]</f>
        <v>2.4993748899775485</v>
      </c>
      <c r="BI766" s="7">
        <f t="shared" si="69"/>
        <v>0.43507890980655389</v>
      </c>
      <c r="BJ766" s="5">
        <v>0.49601041177063637</v>
      </c>
      <c r="BK766" s="5">
        <v>3.7617567221729579E-3</v>
      </c>
      <c r="BL766" s="6">
        <f>(Table1[[#This Row],[seagrass.sd.ssp370.2050]]/Table1[[#This Row],[seagrass.mn.ssp370.2050]])^-1</f>
        <v>131.85605779528419</v>
      </c>
      <c r="BM766" s="6">
        <f>Table1[[#This Row],[seagrass.mn.ssp370.2050]]*Table1[[#This Row],[seagrass.weights.ssp370.2050]]</f>
        <v>65.401977521491744</v>
      </c>
      <c r="BN766" s="5">
        <v>0.57400346636742838</v>
      </c>
      <c r="BO766" s="5">
        <v>3.8515201400403992E-3</v>
      </c>
      <c r="BP766" s="6">
        <f>(Table1[[#This Row],[corals.sd.ssp370.2050]]/Table1[[#This Row],[corals.mn.ssp370.2050]])^-1</f>
        <v>149.03296503634732</v>
      </c>
      <c r="BQ766" s="6">
        <f>Table1[[#This Row],[corals.weights.ssp370.2050]]*Table1[[#This Row],[corals.mn.ssp370.2050]]</f>
        <v>85.545438533879121</v>
      </c>
      <c r="BR766" s="5">
        <v>0.47631784857742671</v>
      </c>
      <c r="BS766" s="5">
        <v>8.3830002239781973E-2</v>
      </c>
      <c r="BT766" s="6">
        <f>(Table1[[#This Row],[mangrove.sd.ssp370.2050]]/Table1[[#This Row],[mangrove.mn.ssp370.2050]])^-1</f>
        <v>5.6819496105343958</v>
      </c>
      <c r="BU766" s="6">
        <f>Table1[[#This Row],[mangrove.weights.ssp370.2050]]*Table1[[#This Row],[mangrove.mn.ssp370.2050]]</f>
        <v>2.706414014215091</v>
      </c>
      <c r="BV766" s="7">
        <f t="shared" si="70"/>
        <v>0.53618071907333698</v>
      </c>
      <c r="BW766" s="5">
        <v>0.49601041177063637</v>
      </c>
      <c r="BX766" s="5">
        <v>3.7617567221729579E-3</v>
      </c>
      <c r="BY766" s="8">
        <f>(Table1[[#This Row],[seagrass.sd.ssp370.2100]]/Table1[[#This Row],[seagrass.mn.ssp370.2100]])^-1</f>
        <v>131.85605779528419</v>
      </c>
      <c r="BZ766" s="8">
        <f>Table1[[#This Row],[seagrass.imp.ssp370.2100]]*Table1[[#This Row],[seagrass.mn.ssp370.2100]]</f>
        <v>65.401977521491744</v>
      </c>
      <c r="CA766" s="5">
        <v>0.57400346636742838</v>
      </c>
      <c r="CB766" s="5">
        <v>3.8515201400403992E-3</v>
      </c>
      <c r="CC766" s="8">
        <f>(Table1[[#This Row],[corals.sd.ssp370.2100]]/Table1[[#This Row],[corals.mn.ssp370.2100]])^-1</f>
        <v>149.03296503634732</v>
      </c>
      <c r="CD766" s="8">
        <f>Table1[[#This Row],[corals.weights.ssp370.2100]]*Table1[[#This Row],[corals.mn.ssp370.2100]]</f>
        <v>85.545438533879121</v>
      </c>
      <c r="CE766" s="5">
        <v>0.46841491094574422</v>
      </c>
      <c r="CF766" s="5">
        <v>9.3523753436471138E-2</v>
      </c>
      <c r="CG766" s="12">
        <f>(Table1[[#This Row],[mangrove.sd.ssp370.2100]]/Table1[[#This Row],[mangrove.mn.ssp370.2100]])^-1</f>
        <v>5.0085127439194297</v>
      </c>
      <c r="CH766" s="17">
        <f>Table1[[#This Row],[mangrove.weights.ssp370.2100]]*Table1[[#This Row],[mangrove.mn.ssp370.2100]]</f>
        <v>2.3460620509136447</v>
      </c>
      <c r="CI766" s="9">
        <f t="shared" si="71"/>
        <v>0.53618327908173014</v>
      </c>
      <c r="CJ766" s="5"/>
      <c r="CL766" s="5"/>
      <c r="CM766" s="5"/>
      <c r="CP766" s="5"/>
      <c r="CT766" s="5"/>
    </row>
    <row r="767" spans="1:98" x14ac:dyDescent="0.25">
      <c r="A767" s="5" t="s">
        <v>810</v>
      </c>
      <c r="B767" s="5">
        <v>39.08934</v>
      </c>
      <c r="C767" s="5">
        <v>-17.071102</v>
      </c>
      <c r="D767" s="5">
        <v>92070000</v>
      </c>
      <c r="E767" s="5">
        <v>1</v>
      </c>
      <c r="F767" s="5">
        <v>60950000</v>
      </c>
      <c r="G767" s="5">
        <v>1</v>
      </c>
      <c r="H767" s="5">
        <v>42500000</v>
      </c>
      <c r="I767" s="5">
        <v>1</v>
      </c>
      <c r="J767" s="5">
        <v>0.55734772665209564</v>
      </c>
      <c r="K767" s="5">
        <v>5.4730579039795731E-2</v>
      </c>
      <c r="L767" s="6">
        <f>IF(Table1[[#This Row],[seagrass.mn.ssp126.2050]]="","",(Table1[[#This Row],[seagrass.sd.ssp126.2050]]/Table1[[#This Row],[seagrass.mn.ssp126.2050]])^-1)</f>
        <v>10.183479444769562</v>
      </c>
      <c r="M767" s="6">
        <f>IF(Table1[[#This Row],[seagrass.weights.ssp126.2050]]="","",Table1[[#This Row],[seagrass.weights.ssp126.2050]]*Table1[[#This Row],[seagrass.mn.ssp126.2050]])</f>
        <v>5.67573911795066</v>
      </c>
      <c r="N767" s="5">
        <v>0.60479748054894</v>
      </c>
      <c r="O767" s="5">
        <v>5.6902734473238251E-2</v>
      </c>
      <c r="P767" s="6">
        <f>IF(Table1[[#This Row],[corals.mn.ssp126.2050]]="","",(Table1[[#This Row],[corals.sd.ssp126.2050]]/Table1[[#This Row],[corals.mn.ssp126.2050]])^-1)</f>
        <v>10.628618925745659</v>
      </c>
      <c r="Q767" s="6">
        <f>IF(Table1[[#This Row],[coral.weights.ssp126.2050]]="","",Table1[[#This Row],[coral.weights.ssp126.2050]]*Table1[[#This Row],[corals.mn.ssp126.2050]])</f>
        <v>6.4281619480057559</v>
      </c>
      <c r="R767" s="5">
        <v>0.43864955767279212</v>
      </c>
      <c r="S767" s="5">
        <v>0.23713364209699239</v>
      </c>
      <c r="T767" s="6">
        <f>IF(Table1[[#This Row],[mangrove.mn.ssp126.2050]]="","",(Table1[[#This Row],[mangrove.sd.ssp126.2050]]/Table1[[#This Row],[mangrove.mn.ssp126.2050]])^-1)</f>
        <v>1.8497989310743841</v>
      </c>
      <c r="U767" s="6">
        <f>IF(Table1[[#This Row],[mangrove.weights.ssp126.2050]]="","",Table1[[#This Row],[mangrove.weights.ssp126.2050]]*Table1[[#This Row],[mangrove.mn.ssp126.2050]])</f>
        <v>0.81141348289938231</v>
      </c>
      <c r="V767" s="7">
        <f t="shared" si="66"/>
        <v>0.56991320616168628</v>
      </c>
      <c r="W767" s="5">
        <v>0.55984520345886879</v>
      </c>
      <c r="X767" s="5">
        <v>4.6891070433086747E-2</v>
      </c>
      <c r="Y767" s="6">
        <f>IF(Table1[[#This Row],[seagrass.mn.ssp126.2100]]="", "", (Table1[[#This Row],[seagrass.sd.ssp126.2100]]/Table1[[#This Row],[seagrass.mn.ssp126.2100]])^-1)</f>
        <v>11.939271129622947</v>
      </c>
      <c r="Z767" s="6">
        <f>IF(Table1[[#This Row],[seagrass.weights.ssp126.2100]]="","", Table1[[#This Row],[seagrass.weights.ssp126.2100]]*Table1[[#This Row],[seagrass.mn.ssp126.2100]])</f>
        <v>6.684143674714357</v>
      </c>
      <c r="AA767" s="5">
        <v>0.60407272955098334</v>
      </c>
      <c r="AB767" s="5">
        <v>4.8287071931852582E-2</v>
      </c>
      <c r="AC767" s="6">
        <f>IF(Table1[[#This Row],[corals.mn.ssp126.2100]]="","",(Table1[[#This Row],[corals.sd.ssp126.2100]]/Table1[[#This Row],[corals.mn.ssp126.2100]])^-1)</f>
        <v>12.510030229281858</v>
      </c>
      <c r="AD767" s="6">
        <f>IF( Table1[[#This Row],[Coral.weights.ssp126.2100]]="","", Table1[[#This Row],[Coral.weights.ssp126.2100]]*Table1[[#This Row],[corals.mn.ssp126.2100]])</f>
        <v>7.5569681073676058</v>
      </c>
      <c r="AE767" s="5">
        <v>0.4430800255509974</v>
      </c>
      <c r="AF767" s="5">
        <v>0.23714807563924739</v>
      </c>
      <c r="AG767" s="8">
        <f>IF(Table1[[#This Row],[mangrove.mn.ssp126.2100]]="","",(Table1[[#This Row],[mangrove.sd.ssp126.2100]]/Table1[[#This Row],[mangrove.mn.ssp126.2100]])^-1)</f>
        <v>1.868368631525462</v>
      </c>
      <c r="AH767" s="6">
        <f>IF(Table1[[#This Row],[mangrove.weights.ssp126.2100]]="","",Table1[[#This Row],[mangrove.weights.ssp126.2100]]*Table1[[#This Row],[mangrove.mn.ssp126.2100]])</f>
        <v>0.82783682099498368</v>
      </c>
      <c r="AI767" s="7">
        <f t="shared" si="67"/>
        <v>0.57257913062046817</v>
      </c>
      <c r="AJ767" s="5">
        <v>0.55193483486361217</v>
      </c>
      <c r="AK767" s="5">
        <v>1.0777478751681731E-2</v>
      </c>
      <c r="AL767" s="6">
        <f>IF(Table1[[#This Row],[seagrass.mn.ssp245.2050]]="","",(Table1[[#This Row],[seagrass.sd.ssp245.2050]]/Table1[[#This Row],[seagrass.mn.ssp245.2050]])^-1)</f>
        <v>51.211869453000553</v>
      </c>
      <c r="AM767" s="6">
        <f>IF(Table1[[#This Row],[seagrass.weights.ssp245.2050]]="","",Table1[[#This Row],[seagrass.weights.ssp245.2050]]*Table1[[#This Row],[seagrass.mn.ssp245.2050]])</f>
        <v>28.265614709598726</v>
      </c>
      <c r="AN767" s="5">
        <v>0.58719054220555778</v>
      </c>
      <c r="AO767" s="5">
        <v>8.9552001912010237E-3</v>
      </c>
      <c r="AP767" s="6">
        <f>(Table1[[#This Row],[corals.sd.ssp245.2050]]/Table1[[#This Row],[corals.mn.ssp245.2050]])^-1</f>
        <v>65.56978399907851</v>
      </c>
      <c r="AQ767" s="6">
        <f>Table1[[#This Row],[coral.weights.ssp245.2050]]*Table1[[#This Row],[corals.mn.ssp245.2050]]</f>
        <v>38.501957018720219</v>
      </c>
      <c r="AR767" s="5">
        <v>0.46402197472553292</v>
      </c>
      <c r="AS767" s="5">
        <v>0.21144896208935329</v>
      </c>
      <c r="AT767" s="8">
        <f>(Table1[[#This Row],[mangrove.sd.ssp245.2050]]/Table1[[#This Row],[mangrove.mn.ssp245.2050]])^-1</f>
        <v>2.1944868877126402</v>
      </c>
      <c r="AU767" s="8">
        <f>Table1[[#This Row],[mangrove.mn.ssp245.2050]]*Table1[[#This Row],[mangrove.weights.ssp245.2050]]</f>
        <v>1.0182901391457082</v>
      </c>
      <c r="AV767" s="7">
        <f t="shared" si="68"/>
        <v>0.56974332562705932</v>
      </c>
      <c r="AW767" s="5">
        <v>0.55606881955331233</v>
      </c>
      <c r="AX767" s="5">
        <v>4.9311415368649466E-3</v>
      </c>
      <c r="AY767" s="6">
        <f>(Table1[[#This Row],[seagrass.sd.ssp245.2100]]/Table1[[#This Row],[seagrass.mn.ssp245.2100]])^-1</f>
        <v>112.76675297112688</v>
      </c>
      <c r="AZ767" s="6">
        <f>Table1[[#This Row],[seagrass.weights.ssp245.2100]]*Table1[[#This Row],[seagrass.mn.ssp245.2100]]</f>
        <v>62.706075209514502</v>
      </c>
      <c r="BA767" s="5">
        <v>0.59210533688793987</v>
      </c>
      <c r="BB767" s="5">
        <v>4.0339158615999649E-3</v>
      </c>
      <c r="BC767" s="8">
        <f>(Table1[[#This Row],[corals.sd.ssp245.2100]]/Table1[[#This Row],[corals.mn.ssp245.2100]])^-1</f>
        <v>146.7817766167027</v>
      </c>
      <c r="BD767" s="8">
        <f>Table1[[#This Row],[corals.weights.ssp245.2100]]*Table1[[#This Row],[corals.mn.ssp245.2100]]</f>
        <v>86.910273292643083</v>
      </c>
      <c r="BE767" s="5">
        <v>0.45362699373576831</v>
      </c>
      <c r="BF767" s="5">
        <v>0.22293242043179889</v>
      </c>
      <c r="BG767" s="6">
        <f>(Table1[[#This Row],[mangrove.sd.ssp245.2100]]/Table1[[#This Row],[mangrove.mn.ssp245.2100]])^-1</f>
        <v>2.0348184120422501</v>
      </c>
      <c r="BH767" s="6">
        <f>Table1[[#This Row],[mangrove.weights.ssp245.2100]]*Table1[[#This Row],[mangrove.mn.ssp245.2100]]</f>
        <v>0.92304855905291583</v>
      </c>
      <c r="BI767" s="7">
        <f t="shared" si="69"/>
        <v>0.57549304346882313</v>
      </c>
      <c r="BJ767" s="5">
        <v>0.57887407374434341</v>
      </c>
      <c r="BK767" s="5">
        <v>3.1001930764267319E-3</v>
      </c>
      <c r="BL767" s="6">
        <f>(Table1[[#This Row],[seagrass.sd.ssp370.2050]]/Table1[[#This Row],[seagrass.mn.ssp370.2050]])^-1</f>
        <v>186.72194262544156</v>
      </c>
      <c r="BM767" s="6">
        <f>Table1[[#This Row],[seagrass.mn.ssp370.2050]]*Table1[[#This Row],[seagrass.weights.ssp370.2050]]</f>
        <v>108.08849158504691</v>
      </c>
      <c r="BN767" s="5">
        <v>0.60741460271300518</v>
      </c>
      <c r="BO767" s="5">
        <v>1.056981854732041E-3</v>
      </c>
      <c r="BP767" s="6">
        <f>(Table1[[#This Row],[corals.sd.ssp370.2050]]/Table1[[#This Row],[corals.mn.ssp370.2050]])^-1</f>
        <v>574.66890277600169</v>
      </c>
      <c r="BQ767" s="6">
        <f>Table1[[#This Row],[corals.weights.ssp370.2050]]*Table1[[#This Row],[corals.mn.ssp370.2050]]</f>
        <v>349.06228327120368</v>
      </c>
      <c r="BR767" s="5">
        <v>0.47417586418240892</v>
      </c>
      <c r="BS767" s="5">
        <v>0.2057875888744041</v>
      </c>
      <c r="BT767" s="6">
        <f>(Table1[[#This Row],[mangrove.sd.ssp370.2050]]/Table1[[#This Row],[mangrove.mn.ssp370.2050]])^-1</f>
        <v>2.304200495161091</v>
      </c>
      <c r="BU767" s="6">
        <f>Table1[[#This Row],[mangrove.weights.ssp370.2050]]*Table1[[#This Row],[mangrove.mn.ssp370.2050]]</f>
        <v>1.0925962610425448</v>
      </c>
      <c r="BV767" s="7">
        <f t="shared" si="70"/>
        <v>0.60003449489357308</v>
      </c>
      <c r="BW767" s="5">
        <v>0.57887407374434341</v>
      </c>
      <c r="BX767" s="5">
        <v>3.1001930764267319E-3</v>
      </c>
      <c r="BY767" s="8">
        <f>(Table1[[#This Row],[seagrass.sd.ssp370.2100]]/Table1[[#This Row],[seagrass.mn.ssp370.2100]])^-1</f>
        <v>186.72194262544156</v>
      </c>
      <c r="BZ767" s="8">
        <f>Table1[[#This Row],[seagrass.imp.ssp370.2100]]*Table1[[#This Row],[seagrass.mn.ssp370.2100]]</f>
        <v>108.08849158504691</v>
      </c>
      <c r="CA767" s="5">
        <v>0.60741460271300518</v>
      </c>
      <c r="CB767" s="5">
        <v>1.056981854732041E-3</v>
      </c>
      <c r="CC767" s="8">
        <f>(Table1[[#This Row],[corals.sd.ssp370.2100]]/Table1[[#This Row],[corals.mn.ssp370.2100]])^-1</f>
        <v>574.66890277600169</v>
      </c>
      <c r="CD767" s="8">
        <f>Table1[[#This Row],[corals.weights.ssp370.2100]]*Table1[[#This Row],[corals.mn.ssp370.2100]]</f>
        <v>349.06228327120368</v>
      </c>
      <c r="CE767" s="5">
        <v>0.45544461802520131</v>
      </c>
      <c r="CF767" s="5">
        <v>0.22531550805391301</v>
      </c>
      <c r="CG767" s="12">
        <f>(Table1[[#This Row],[mangrove.sd.ssp370.2100]]/Table1[[#This Row],[mangrove.mn.ssp370.2100]])^-1</f>
        <v>2.02136382869937</v>
      </c>
      <c r="CH767" s="17">
        <f>Table1[[#This Row],[mangrove.weights.ssp370.2100]]*Table1[[#This Row],[mangrove.mn.ssp370.2100]]</f>
        <v>0.920619276851943</v>
      </c>
      <c r="CI767" s="9">
        <f t="shared" si="71"/>
        <v>0.60003152765272283</v>
      </c>
      <c r="CJ767" s="5"/>
      <c r="CL767" s="5"/>
      <c r="CM767" s="5"/>
      <c r="CP767" s="5"/>
      <c r="CT767" s="5"/>
    </row>
    <row r="768" spans="1:98" x14ac:dyDescent="0.25">
      <c r="A768" s="5" t="s">
        <v>811</v>
      </c>
      <c r="B768" s="5">
        <v>39.33934</v>
      </c>
      <c r="C768" s="5">
        <v>-17.071102</v>
      </c>
      <c r="D768" s="5">
        <v>2070000</v>
      </c>
      <c r="E768" s="5">
        <v>1</v>
      </c>
      <c r="F768" s="5">
        <v>9060000</v>
      </c>
      <c r="G768" s="5">
        <v>1</v>
      </c>
      <c r="I768" s="5">
        <v>0</v>
      </c>
      <c r="J768" s="5">
        <v>0.39576412086249529</v>
      </c>
      <c r="K768" s="5">
        <v>7.5008527066496813E-2</v>
      </c>
      <c r="L768" s="6">
        <f>IF(Table1[[#This Row],[seagrass.mn.ssp126.2050]]="","",(Table1[[#This Row],[seagrass.sd.ssp126.2050]]/Table1[[#This Row],[seagrass.mn.ssp126.2050]])^-1)</f>
        <v>5.2762550651293436</v>
      </c>
      <c r="M768" s="6">
        <f>IF(Table1[[#This Row],[seagrass.weights.ssp126.2050]]="","",Table1[[#This Row],[seagrass.weights.ssp126.2050]]*Table1[[#This Row],[seagrass.mn.ssp126.2050]])</f>
        <v>2.0881524472972024</v>
      </c>
      <c r="N768" s="5">
        <v>0.29276086496817988</v>
      </c>
      <c r="O768" s="5">
        <v>2.2271394852643778E-2</v>
      </c>
      <c r="P768" s="6">
        <f>IF(Table1[[#This Row],[corals.mn.ssp126.2050]]="","",(Table1[[#This Row],[corals.sd.ssp126.2050]]/Table1[[#This Row],[corals.mn.ssp126.2050]])^-1)</f>
        <v>13.145151747575749</v>
      </c>
      <c r="Q768" s="6">
        <f>IF(Table1[[#This Row],[coral.weights.ssp126.2050]]="","",Table1[[#This Row],[coral.weights.ssp126.2050]]*Table1[[#This Row],[corals.mn.ssp126.2050]])</f>
        <v>3.8483859957582576</v>
      </c>
      <c r="T768" s="6" t="str">
        <f>IF(Table1[[#This Row],[mangrove.mn.ssp126.2050]]="","",(Table1[[#This Row],[mangrove.sd.ssp126.2050]]/Table1[[#This Row],[mangrove.mn.ssp126.2050]])^-1)</f>
        <v/>
      </c>
      <c r="U768" s="6" t="str">
        <f>IF(Table1[[#This Row],[mangrove.weights.ssp126.2050]]="","",Table1[[#This Row],[mangrove.weights.ssp126.2050]]*Table1[[#This Row],[mangrove.mn.ssp126.2050]])</f>
        <v/>
      </c>
      <c r="V768" s="7">
        <f t="shared" si="66"/>
        <v>0.3222630336224418</v>
      </c>
      <c r="W768" s="5">
        <v>0.40708223187540549</v>
      </c>
      <c r="X768" s="5">
        <v>4.519413234980843E-2</v>
      </c>
      <c r="Y768" s="6">
        <f>IF(Table1[[#This Row],[seagrass.mn.ssp126.2100]]="", "", (Table1[[#This Row],[seagrass.sd.ssp126.2100]]/Table1[[#This Row],[seagrass.mn.ssp126.2100]])^-1)</f>
        <v>9.0074133678358148</v>
      </c>
      <c r="Z768" s="6">
        <f>IF(Table1[[#This Row],[seagrass.weights.ssp126.2100]]="","", Table1[[#This Row],[seagrass.weights.ssp126.2100]]*Table1[[#This Row],[seagrass.mn.ssp126.2100]])</f>
        <v>3.6667579372029664</v>
      </c>
      <c r="AA768" s="5">
        <v>0.30175801213134662</v>
      </c>
      <c r="AB768" s="5">
        <v>3.2406185044312778E-3</v>
      </c>
      <c r="AC768" s="6">
        <f>IF(Table1[[#This Row],[corals.mn.ssp126.2100]]="","",(Table1[[#This Row],[corals.sd.ssp126.2100]]/Table1[[#This Row],[corals.mn.ssp126.2100]])^-1)</f>
        <v>93.117413147742482</v>
      </c>
      <c r="AD768" s="6">
        <f>IF( Table1[[#This Row],[Coral.weights.ssp126.2100]]="","", Table1[[#This Row],[Coral.weights.ssp126.2100]]*Table1[[#This Row],[corals.mn.ssp126.2100]])</f>
        <v>28.098925486276091</v>
      </c>
      <c r="AG768" s="8" t="str">
        <f>IF(Table1[[#This Row],[mangrove.mn.ssp126.2100]]="","",(Table1[[#This Row],[mangrove.sd.ssp126.2100]]/Table1[[#This Row],[mangrove.mn.ssp126.2100]])^-1)</f>
        <v/>
      </c>
      <c r="AH768" s="6" t="str">
        <f>IF(Table1[[#This Row],[mangrove.weights.ssp126.2100]]="","",Table1[[#This Row],[mangrove.weights.ssp126.2100]]*Table1[[#This Row],[mangrove.mn.ssp126.2100]])</f>
        <v/>
      </c>
      <c r="AI768" s="7">
        <f t="shared" si="67"/>
        <v>0.31104761209688292</v>
      </c>
      <c r="AJ768" s="5">
        <v>0.42837678040304228</v>
      </c>
      <c r="AK768" s="5">
        <v>1.016388147358771E-3</v>
      </c>
      <c r="AL768" s="6">
        <f>IF(Table1[[#This Row],[seagrass.mn.ssp245.2050]]="","",(Table1[[#This Row],[seagrass.sd.ssp245.2050]]/Table1[[#This Row],[seagrass.mn.ssp245.2050]])^-1)</f>
        <v>421.46967328991411</v>
      </c>
      <c r="AM768" s="6">
        <f>IF(Table1[[#This Row],[seagrass.weights.ssp245.2050]]="","",Table1[[#This Row],[seagrass.weights.ssp245.2050]]*Table1[[#This Row],[seagrass.mn.ssp245.2050]])</f>
        <v>180.5478216814555</v>
      </c>
      <c r="AN768" s="5">
        <v>0.31057164871226017</v>
      </c>
      <c r="AO768" s="5">
        <v>9.2237458821243425E-3</v>
      </c>
      <c r="AP768" s="6">
        <f>(Table1[[#This Row],[corals.sd.ssp245.2050]]/Table1[[#This Row],[corals.mn.ssp245.2050]])^-1</f>
        <v>33.670880863505715</v>
      </c>
      <c r="AQ768" s="6">
        <f>Table1[[#This Row],[coral.weights.ssp245.2050]]*Table1[[#This Row],[corals.mn.ssp245.2050]]</f>
        <v>10.457220983373061</v>
      </c>
      <c r="AS768" s="5"/>
      <c r="AT768" s="8"/>
      <c r="AU768" s="8"/>
      <c r="AV768" s="7">
        <f t="shared" si="68"/>
        <v>0.41966166477980804</v>
      </c>
      <c r="AW768" s="5">
        <v>0.43408760435009702</v>
      </c>
      <c r="AX768" s="5">
        <v>3.0130474957200701E-3</v>
      </c>
      <c r="AY768" s="6">
        <f>(Table1[[#This Row],[seagrass.sd.ssp245.2100]]/Table1[[#This Row],[seagrass.mn.ssp245.2100]])^-1</f>
        <v>144.06928698160365</v>
      </c>
      <c r="AZ768" s="6">
        <f>Table1[[#This Row],[seagrass.weights.ssp245.2100]]*Table1[[#This Row],[seagrass.mn.ssp245.2100]]</f>
        <v>62.538691646270948</v>
      </c>
      <c r="BA768" s="5">
        <v>0.31392074991280883</v>
      </c>
      <c r="BB768" s="5">
        <v>1.5078604399000721E-3</v>
      </c>
      <c r="BC768" s="8">
        <f>(Table1[[#This Row],[corals.sd.ssp245.2100]]/Table1[[#This Row],[corals.mn.ssp245.2100]])^-1</f>
        <v>208.18952577177023</v>
      </c>
      <c r="BD768" s="8">
        <f>Table1[[#This Row],[corals.weights.ssp245.2100]]*Table1[[#This Row],[corals.mn.ssp245.2100]]</f>
        <v>65.355012054266155</v>
      </c>
      <c r="BE768" s="5"/>
      <c r="BF768" s="5"/>
      <c r="BG768" s="6"/>
      <c r="BH768" s="6"/>
      <c r="BI768" s="7">
        <f t="shared" si="69"/>
        <v>0.36306743527827368</v>
      </c>
      <c r="BJ768" s="5">
        <v>0.51998508056064408</v>
      </c>
      <c r="BK768" s="5">
        <v>1.891818211118893E-3</v>
      </c>
      <c r="BL768" s="6">
        <f>(Table1[[#This Row],[seagrass.sd.ssp370.2050]]/Table1[[#This Row],[seagrass.mn.ssp370.2050]])^-1</f>
        <v>274.85996144053672</v>
      </c>
      <c r="BM768" s="6">
        <f>Table1[[#This Row],[seagrass.mn.ssp370.2050]]*Table1[[#This Row],[seagrass.weights.ssp370.2050]]</f>
        <v>142.92307919255302</v>
      </c>
      <c r="BN768" s="5">
        <v>0.49749653588424642</v>
      </c>
      <c r="BO768" s="5">
        <v>2.6553993676032722E-3</v>
      </c>
      <c r="BP768" s="6">
        <f>(Table1[[#This Row],[corals.sd.ssp370.2050]]/Table1[[#This Row],[corals.mn.ssp370.2050]])^-1</f>
        <v>187.35281101361417</v>
      </c>
      <c r="BQ768" s="6">
        <f>Table1[[#This Row],[corals.weights.ssp370.2050]]*Table1[[#This Row],[corals.mn.ssp370.2050]]</f>
        <v>93.207374467448943</v>
      </c>
      <c r="BR768" s="5"/>
      <c r="BS768" s="5"/>
      <c r="BT768" s="6"/>
      <c r="BU768" s="6"/>
      <c r="BV768" s="7">
        <f t="shared" si="70"/>
        <v>0.51086959887813321</v>
      </c>
      <c r="BW768" s="5">
        <v>0.51998508056064408</v>
      </c>
      <c r="BX768" s="5">
        <v>1.891818211118893E-3</v>
      </c>
      <c r="BY768" s="8">
        <f>(Table1[[#This Row],[seagrass.sd.ssp370.2100]]/Table1[[#This Row],[seagrass.mn.ssp370.2100]])^-1</f>
        <v>274.85996144053672</v>
      </c>
      <c r="BZ768" s="8">
        <f>Table1[[#This Row],[seagrass.imp.ssp370.2100]]*Table1[[#This Row],[seagrass.mn.ssp370.2100]]</f>
        <v>142.92307919255302</v>
      </c>
      <c r="CA768" s="5">
        <v>0.49749653588424642</v>
      </c>
      <c r="CB768" s="5">
        <v>2.6553993676032722E-3</v>
      </c>
      <c r="CC768" s="8">
        <f>(Table1[[#This Row],[corals.sd.ssp370.2100]]/Table1[[#This Row],[corals.mn.ssp370.2100]])^-1</f>
        <v>187.35281101361417</v>
      </c>
      <c r="CD768" s="8">
        <f>Table1[[#This Row],[corals.weights.ssp370.2100]]*Table1[[#This Row],[corals.mn.ssp370.2100]]</f>
        <v>93.207374467448943</v>
      </c>
      <c r="CE768" s="5"/>
      <c r="CF768" s="5"/>
      <c r="CG768" s="12"/>
      <c r="CH768" s="17"/>
      <c r="CI768" s="9">
        <f t="shared" si="71"/>
        <v>0.51086959887813321</v>
      </c>
      <c r="CJ768" s="5"/>
      <c r="CL768" s="5"/>
      <c r="CM768" s="5"/>
      <c r="CP768" s="5"/>
      <c r="CT768" s="5"/>
    </row>
    <row r="769" spans="1:98" x14ac:dyDescent="0.25">
      <c r="A769" s="5" t="s">
        <v>812</v>
      </c>
      <c r="B769" s="5">
        <v>42.58934</v>
      </c>
      <c r="C769" s="5">
        <v>-17.321102</v>
      </c>
      <c r="E769" s="5">
        <v>0</v>
      </c>
      <c r="G769" s="5">
        <v>0</v>
      </c>
      <c r="I769" s="5">
        <v>0</v>
      </c>
      <c r="L769" s="6" t="str">
        <f>IF(Table1[[#This Row],[seagrass.mn.ssp126.2050]]="","",(Table1[[#This Row],[seagrass.sd.ssp126.2050]]/Table1[[#This Row],[seagrass.mn.ssp126.2050]])^-1)</f>
        <v/>
      </c>
      <c r="M769" s="6" t="str">
        <f>IF(Table1[[#This Row],[seagrass.weights.ssp126.2050]]="","",Table1[[#This Row],[seagrass.weights.ssp126.2050]]*Table1[[#This Row],[seagrass.mn.ssp126.2050]])</f>
        <v/>
      </c>
      <c r="P769" s="6" t="str">
        <f>IF(Table1[[#This Row],[corals.mn.ssp126.2050]]="","",(Table1[[#This Row],[corals.sd.ssp126.2050]]/Table1[[#This Row],[corals.mn.ssp126.2050]])^-1)</f>
        <v/>
      </c>
      <c r="Q769" s="6" t="str">
        <f>IF(Table1[[#This Row],[coral.weights.ssp126.2050]]="","",Table1[[#This Row],[coral.weights.ssp126.2050]]*Table1[[#This Row],[corals.mn.ssp126.2050]])</f>
        <v/>
      </c>
      <c r="T769" s="6" t="str">
        <f>IF(Table1[[#This Row],[mangrove.mn.ssp126.2050]]="","",(Table1[[#This Row],[mangrove.sd.ssp126.2050]]/Table1[[#This Row],[mangrove.mn.ssp126.2050]])^-1)</f>
        <v/>
      </c>
      <c r="U769" s="6" t="str">
        <f>IF(Table1[[#This Row],[mangrove.weights.ssp126.2050]]="","",Table1[[#This Row],[mangrove.weights.ssp126.2050]]*Table1[[#This Row],[mangrove.mn.ssp126.2050]])</f>
        <v/>
      </c>
      <c r="V769" s="7" t="e">
        <f t="shared" si="66"/>
        <v>#DIV/0!</v>
      </c>
      <c r="Y769" s="6" t="str">
        <f>IF(Table1[[#This Row],[seagrass.mn.ssp126.2100]]="", "", (Table1[[#This Row],[seagrass.sd.ssp126.2100]]/Table1[[#This Row],[seagrass.mn.ssp126.2100]])^-1)</f>
        <v/>
      </c>
      <c r="Z769" s="6" t="str">
        <f>IF(Table1[[#This Row],[seagrass.weights.ssp126.2100]]="","", Table1[[#This Row],[seagrass.weights.ssp126.2100]]*Table1[[#This Row],[seagrass.mn.ssp126.2100]])</f>
        <v/>
      </c>
      <c r="AC769" s="6" t="str">
        <f>IF(Table1[[#This Row],[corals.mn.ssp126.2100]]="","",(Table1[[#This Row],[corals.sd.ssp126.2100]]/Table1[[#This Row],[corals.mn.ssp126.2100]])^-1)</f>
        <v/>
      </c>
      <c r="AD769" s="6" t="str">
        <f>IF( Table1[[#This Row],[Coral.weights.ssp126.2100]]="","", Table1[[#This Row],[Coral.weights.ssp126.2100]]*Table1[[#This Row],[corals.mn.ssp126.2100]])</f>
        <v/>
      </c>
      <c r="AG769" s="8" t="str">
        <f>IF(Table1[[#This Row],[mangrove.mn.ssp126.2100]]="","",(Table1[[#This Row],[mangrove.sd.ssp126.2100]]/Table1[[#This Row],[mangrove.mn.ssp126.2100]])^-1)</f>
        <v/>
      </c>
      <c r="AH769" s="6" t="str">
        <f>IF(Table1[[#This Row],[mangrove.weights.ssp126.2100]]="","",Table1[[#This Row],[mangrove.weights.ssp126.2100]]*Table1[[#This Row],[mangrove.mn.ssp126.2100]])</f>
        <v/>
      </c>
      <c r="AI769" s="7" t="e">
        <f t="shared" si="67"/>
        <v>#DIV/0!</v>
      </c>
      <c r="AL769" s="6" t="str">
        <f>IF(Table1[[#This Row],[seagrass.mn.ssp245.2050]]="","",(Table1[[#This Row],[seagrass.sd.ssp245.2050]]/Table1[[#This Row],[seagrass.mn.ssp245.2050]])^-1)</f>
        <v/>
      </c>
      <c r="AM769" s="6" t="str">
        <f>IF(Table1[[#This Row],[seagrass.weights.ssp245.2050]]="","",Table1[[#This Row],[seagrass.weights.ssp245.2050]]*Table1[[#This Row],[seagrass.mn.ssp245.2050]])</f>
        <v/>
      </c>
      <c r="AS769" s="5"/>
      <c r="AT769" s="8"/>
      <c r="AU769" s="8"/>
      <c r="AV769" s="7" t="e">
        <f t="shared" si="68"/>
        <v>#DIV/0!</v>
      </c>
      <c r="AX769" s="5"/>
      <c r="AY769" s="6"/>
      <c r="AZ769" s="6"/>
      <c r="BB769" s="5"/>
      <c r="BC769" s="8"/>
      <c r="BD769" s="8"/>
      <c r="BE769" s="5"/>
      <c r="BF769" s="5"/>
      <c r="BG769" s="6"/>
      <c r="BH769" s="6"/>
      <c r="BI769" s="7" t="e">
        <f t="shared" si="69"/>
        <v>#DIV/0!</v>
      </c>
      <c r="BK769" s="5"/>
      <c r="BL769" s="6"/>
      <c r="BM769" s="6"/>
      <c r="BO769" s="5"/>
      <c r="BP769" s="6"/>
      <c r="BQ769" s="6"/>
      <c r="BR769" s="5"/>
      <c r="BS769" s="5"/>
      <c r="BT769" s="6"/>
      <c r="BU769" s="6"/>
      <c r="BV769" s="7" t="e">
        <f t="shared" si="70"/>
        <v>#DIV/0!</v>
      </c>
      <c r="BX769" s="5"/>
      <c r="BY769" s="8"/>
      <c r="BZ769" s="8"/>
      <c r="CA769" s="5"/>
      <c r="CB769" s="5"/>
      <c r="CC769" s="8"/>
      <c r="CD769" s="8"/>
      <c r="CE769" s="5"/>
      <c r="CF769" s="5"/>
      <c r="CG769" s="12"/>
      <c r="CH769" s="17"/>
      <c r="CI769" s="9" t="e">
        <f t="shared" si="71"/>
        <v>#DIV/0!</v>
      </c>
      <c r="CJ769" s="5"/>
      <c r="CL769" s="5"/>
      <c r="CM769" s="5"/>
      <c r="CP769" s="5"/>
      <c r="CT769" s="5"/>
    </row>
    <row r="770" spans="1:98" x14ac:dyDescent="0.25">
      <c r="A770" s="5" t="s">
        <v>813</v>
      </c>
      <c r="B770" s="5">
        <v>42.83934</v>
      </c>
      <c r="C770" s="5">
        <v>-17.321102</v>
      </c>
      <c r="E770" s="5">
        <v>0</v>
      </c>
      <c r="G770" s="5">
        <v>0</v>
      </c>
      <c r="I770" s="5">
        <v>0</v>
      </c>
      <c r="L770" s="6" t="str">
        <f>IF(Table1[[#This Row],[seagrass.mn.ssp126.2050]]="","",(Table1[[#This Row],[seagrass.sd.ssp126.2050]]/Table1[[#This Row],[seagrass.mn.ssp126.2050]])^-1)</f>
        <v/>
      </c>
      <c r="M770" s="6" t="str">
        <f>IF(Table1[[#This Row],[seagrass.weights.ssp126.2050]]="","",Table1[[#This Row],[seagrass.weights.ssp126.2050]]*Table1[[#This Row],[seagrass.mn.ssp126.2050]])</f>
        <v/>
      </c>
      <c r="P770" s="6" t="str">
        <f>IF(Table1[[#This Row],[corals.mn.ssp126.2050]]="","",(Table1[[#This Row],[corals.sd.ssp126.2050]]/Table1[[#This Row],[corals.mn.ssp126.2050]])^-1)</f>
        <v/>
      </c>
      <c r="Q770" s="6" t="str">
        <f>IF(Table1[[#This Row],[coral.weights.ssp126.2050]]="","",Table1[[#This Row],[coral.weights.ssp126.2050]]*Table1[[#This Row],[corals.mn.ssp126.2050]])</f>
        <v/>
      </c>
      <c r="T770" s="6" t="str">
        <f>IF(Table1[[#This Row],[mangrove.mn.ssp126.2050]]="","",(Table1[[#This Row],[mangrove.sd.ssp126.2050]]/Table1[[#This Row],[mangrove.mn.ssp126.2050]])^-1)</f>
        <v/>
      </c>
      <c r="U770" s="6" t="str">
        <f>IF(Table1[[#This Row],[mangrove.weights.ssp126.2050]]="","",Table1[[#This Row],[mangrove.weights.ssp126.2050]]*Table1[[#This Row],[mangrove.mn.ssp126.2050]])</f>
        <v/>
      </c>
      <c r="V770" s="7" t="e">
        <f t="shared" ref="V770:V833" si="72">SUM(U770,Q770,M770)/SUM(T770,P770,L770)</f>
        <v>#DIV/0!</v>
      </c>
      <c r="Y770" s="6" t="str">
        <f>IF(Table1[[#This Row],[seagrass.mn.ssp126.2100]]="", "", (Table1[[#This Row],[seagrass.sd.ssp126.2100]]/Table1[[#This Row],[seagrass.mn.ssp126.2100]])^-1)</f>
        <v/>
      </c>
      <c r="Z770" s="6" t="str">
        <f>IF(Table1[[#This Row],[seagrass.weights.ssp126.2100]]="","", Table1[[#This Row],[seagrass.weights.ssp126.2100]]*Table1[[#This Row],[seagrass.mn.ssp126.2100]])</f>
        <v/>
      </c>
      <c r="AC770" s="6" t="str">
        <f>IF(Table1[[#This Row],[corals.mn.ssp126.2100]]="","",(Table1[[#This Row],[corals.sd.ssp126.2100]]/Table1[[#This Row],[corals.mn.ssp126.2100]])^-1)</f>
        <v/>
      </c>
      <c r="AD770" s="6" t="str">
        <f>IF( Table1[[#This Row],[Coral.weights.ssp126.2100]]="","", Table1[[#This Row],[Coral.weights.ssp126.2100]]*Table1[[#This Row],[corals.mn.ssp126.2100]])</f>
        <v/>
      </c>
      <c r="AG770" s="8" t="str">
        <f>IF(Table1[[#This Row],[mangrove.mn.ssp126.2100]]="","",(Table1[[#This Row],[mangrove.sd.ssp126.2100]]/Table1[[#This Row],[mangrove.mn.ssp126.2100]])^-1)</f>
        <v/>
      </c>
      <c r="AH770" s="6" t="str">
        <f>IF(Table1[[#This Row],[mangrove.weights.ssp126.2100]]="","",Table1[[#This Row],[mangrove.weights.ssp126.2100]]*Table1[[#This Row],[mangrove.mn.ssp126.2100]])</f>
        <v/>
      </c>
      <c r="AI770" s="7" t="e">
        <f t="shared" ref="AI770:AI833" si="73">SUM(AH770,AD770,Z770)/SUM(Y770,AC770,AG770)</f>
        <v>#DIV/0!</v>
      </c>
      <c r="AL770" s="6" t="str">
        <f>IF(Table1[[#This Row],[seagrass.mn.ssp245.2050]]="","",(Table1[[#This Row],[seagrass.sd.ssp245.2050]]/Table1[[#This Row],[seagrass.mn.ssp245.2050]])^-1)</f>
        <v/>
      </c>
      <c r="AM770" s="6" t="str">
        <f>IF(Table1[[#This Row],[seagrass.weights.ssp245.2050]]="","",Table1[[#This Row],[seagrass.weights.ssp245.2050]]*Table1[[#This Row],[seagrass.mn.ssp245.2050]])</f>
        <v/>
      </c>
      <c r="AS770" s="5"/>
      <c r="AT770" s="8"/>
      <c r="AU770" s="8"/>
      <c r="AV770" s="7" t="e">
        <f t="shared" si="68"/>
        <v>#DIV/0!</v>
      </c>
      <c r="AX770" s="5"/>
      <c r="AY770" s="6"/>
      <c r="AZ770" s="6"/>
      <c r="BB770" s="5"/>
      <c r="BC770" s="8"/>
      <c r="BD770" s="8"/>
      <c r="BE770" s="5"/>
      <c r="BF770" s="5"/>
      <c r="BG770" s="6"/>
      <c r="BH770" s="6"/>
      <c r="BI770" s="7" t="e">
        <f t="shared" si="69"/>
        <v>#DIV/0!</v>
      </c>
      <c r="BK770" s="5"/>
      <c r="BL770" s="6"/>
      <c r="BM770" s="6"/>
      <c r="BO770" s="5"/>
      <c r="BP770" s="6"/>
      <c r="BQ770" s="6"/>
      <c r="BR770" s="5"/>
      <c r="BS770" s="5"/>
      <c r="BT770" s="6"/>
      <c r="BU770" s="6"/>
      <c r="BV770" s="7" t="e">
        <f t="shared" si="70"/>
        <v>#DIV/0!</v>
      </c>
      <c r="BX770" s="5"/>
      <c r="BY770" s="8"/>
      <c r="BZ770" s="8"/>
      <c r="CA770" s="5"/>
      <c r="CB770" s="5"/>
      <c r="CC770" s="8"/>
      <c r="CD770" s="8"/>
      <c r="CE770" s="5"/>
      <c r="CF770" s="5"/>
      <c r="CG770" s="12"/>
      <c r="CH770" s="17"/>
      <c r="CI770" s="9" t="e">
        <f t="shared" si="71"/>
        <v>#DIV/0!</v>
      </c>
      <c r="CJ770" s="5"/>
      <c r="CL770" s="5"/>
      <c r="CM770" s="5"/>
      <c r="CP770" s="5"/>
      <c r="CT770" s="5"/>
    </row>
    <row r="771" spans="1:98" x14ac:dyDescent="0.25">
      <c r="A771" s="5" t="s">
        <v>814</v>
      </c>
      <c r="B771" s="5">
        <v>43.58934</v>
      </c>
      <c r="C771" s="5">
        <v>-17.321102</v>
      </c>
      <c r="D771" s="5">
        <v>1320000</v>
      </c>
      <c r="E771" s="5">
        <v>1</v>
      </c>
      <c r="F771" s="5">
        <v>360000</v>
      </c>
      <c r="G771" s="5">
        <v>1</v>
      </c>
      <c r="I771" s="5">
        <v>0</v>
      </c>
      <c r="J771" s="5">
        <v>0.33334101681885431</v>
      </c>
      <c r="K771" s="5">
        <v>3.4426701625975581E-2</v>
      </c>
      <c r="L771" s="6">
        <f>IF(Table1[[#This Row],[seagrass.mn.ssp126.2050]]="","",(Table1[[#This Row],[seagrass.sd.ssp126.2050]]/Table1[[#This Row],[seagrass.mn.ssp126.2050]])^-1)</f>
        <v>9.6826300829046712</v>
      </c>
      <c r="M771" s="6">
        <f>IF(Table1[[#This Row],[seagrass.weights.ssp126.2050]]="","",Table1[[#This Row],[seagrass.weights.ssp126.2050]]*Table1[[#This Row],[seagrass.mn.ssp126.2050]])</f>
        <v>3.2276177573162705</v>
      </c>
      <c r="N771" s="5">
        <v>0.35668914343930869</v>
      </c>
      <c r="O771" s="5">
        <v>2.7942330814710131E-2</v>
      </c>
      <c r="P771" s="6">
        <f>IF(Table1[[#This Row],[corals.mn.ssp126.2050]]="","",(Table1[[#This Row],[corals.sd.ssp126.2050]]/Table1[[#This Row],[corals.mn.ssp126.2050]])^-1)</f>
        <v>12.76518933959264</v>
      </c>
      <c r="Q771" s="6">
        <f>IF(Table1[[#This Row],[coral.weights.ssp126.2050]]="","",Table1[[#This Row],[coral.weights.ssp126.2050]]*Table1[[#This Row],[corals.mn.ssp126.2050]])</f>
        <v>4.5532044513798935</v>
      </c>
      <c r="T771" s="6" t="str">
        <f>IF(Table1[[#This Row],[mangrove.mn.ssp126.2050]]="","",(Table1[[#This Row],[mangrove.sd.ssp126.2050]]/Table1[[#This Row],[mangrove.mn.ssp126.2050]])^-1)</f>
        <v/>
      </c>
      <c r="U771" s="6" t="str">
        <f>IF(Table1[[#This Row],[mangrove.weights.ssp126.2050]]="","",Table1[[#This Row],[mangrove.weights.ssp126.2050]]*Table1[[#This Row],[mangrove.mn.ssp126.2050]])</f>
        <v/>
      </c>
      <c r="V771" s="7">
        <f t="shared" si="72"/>
        <v>0.34661817534482603</v>
      </c>
      <c r="W771" s="5">
        <v>0.33397073919929582</v>
      </c>
      <c r="X771" s="5">
        <v>3.8612629874538999E-2</v>
      </c>
      <c r="Y771" s="6">
        <f>IF(Table1[[#This Row],[seagrass.mn.ssp126.2100]]="", "", (Table1[[#This Row],[seagrass.sd.ssp126.2100]]/Table1[[#This Row],[seagrass.mn.ssp126.2100]])^-1)</f>
        <v>8.649261660872126</v>
      </c>
      <c r="Z771" s="6">
        <f>IF(Table1[[#This Row],[seagrass.weights.ssp126.2100]]="","", Table1[[#This Row],[seagrass.weights.ssp126.2100]]*Table1[[#This Row],[seagrass.mn.ssp126.2100]])</f>
        <v>2.888600310409593</v>
      </c>
      <c r="AA771" s="5">
        <v>0.36075614700362402</v>
      </c>
      <c r="AB771" s="5">
        <v>3.1041399367643181E-2</v>
      </c>
      <c r="AC771" s="6">
        <f>IF(Table1[[#This Row],[corals.mn.ssp126.2100]]="","",(Table1[[#This Row],[corals.sd.ssp126.2100]]/Table1[[#This Row],[corals.mn.ssp126.2100]])^-1)</f>
        <v>11.621774609158493</v>
      </c>
      <c r="AD771" s="6">
        <f>IF( Table1[[#This Row],[Coral.weights.ssp126.2100]]="","", Table1[[#This Row],[Coral.weights.ssp126.2100]]*Table1[[#This Row],[corals.mn.ssp126.2100]])</f>
        <v>4.1926266293445664</v>
      </c>
      <c r="AG771" s="8" t="str">
        <f>IF(Table1[[#This Row],[mangrove.mn.ssp126.2100]]="","",(Table1[[#This Row],[mangrove.sd.ssp126.2100]]/Table1[[#This Row],[mangrove.mn.ssp126.2100]])^-1)</f>
        <v/>
      </c>
      <c r="AH771" s="6" t="str">
        <f>IF(Table1[[#This Row],[mangrove.weights.ssp126.2100]]="","",Table1[[#This Row],[mangrove.weights.ssp126.2100]]*Table1[[#This Row],[mangrove.mn.ssp126.2100]])</f>
        <v/>
      </c>
      <c r="AI771" s="7">
        <f t="shared" si="73"/>
        <v>0.34932732818515466</v>
      </c>
      <c r="AJ771" s="5">
        <v>0.2980190031083636</v>
      </c>
      <c r="AK771" s="5">
        <v>1.223080289611554E-2</v>
      </c>
      <c r="AL771" s="6">
        <f>IF(Table1[[#This Row],[seagrass.mn.ssp245.2050]]="","",(Table1[[#This Row],[seagrass.sd.ssp245.2050]]/Table1[[#This Row],[seagrass.mn.ssp245.2050]])^-1)</f>
        <v>24.366266519020868</v>
      </c>
      <c r="AM771" s="6">
        <f>IF(Table1[[#This Row],[seagrass.weights.ssp245.2050]]="","",Table1[[#This Row],[seagrass.weights.ssp245.2050]]*Table1[[#This Row],[seagrass.mn.ssp245.2050]])</f>
        <v>7.2616104574712965</v>
      </c>
      <c r="AN771" s="5">
        <v>0.32309090872852703</v>
      </c>
      <c r="AO771" s="5">
        <v>1.1460702526403729E-2</v>
      </c>
      <c r="AP771" s="6">
        <f>(Table1[[#This Row],[corals.sd.ssp245.2050]]/Table1[[#This Row],[corals.mn.ssp245.2050]])^-1</f>
        <v>28.191195782647206</v>
      </c>
      <c r="AQ771" s="6">
        <f>Table1[[#This Row],[coral.weights.ssp245.2050]]*Table1[[#This Row],[corals.mn.ssp245.2050]]</f>
        <v>9.1083190635593052</v>
      </c>
      <c r="AS771" s="5"/>
      <c r="AT771" s="8"/>
      <c r="AU771" s="8"/>
      <c r="AV771" s="7">
        <f t="shared" ref="AV771:AV834" si="74">SUM(AU771,AQ771,AM771)/SUM(AT771,AP771,AL771)</f>
        <v>0.31146727418212983</v>
      </c>
      <c r="AW771" s="5">
        <v>0.28540117470034748</v>
      </c>
      <c r="AX771" s="5">
        <v>1.8926815750208491E-3</v>
      </c>
      <c r="AY771" s="6">
        <f>(Table1[[#This Row],[seagrass.sd.ssp245.2100]]/Table1[[#This Row],[seagrass.mn.ssp245.2100]])^-1</f>
        <v>150.79196546688189</v>
      </c>
      <c r="AZ771" s="6">
        <f>Table1[[#This Row],[seagrass.weights.ssp245.2100]]*Table1[[#This Row],[seagrass.mn.ssp245.2100]]</f>
        <v>43.036204079622323</v>
      </c>
      <c r="BA771" s="5">
        <v>0.31389469952606558</v>
      </c>
      <c r="BB771" s="5">
        <v>4.5242423527856292E-3</v>
      </c>
      <c r="BC771" s="8">
        <f>(Table1[[#This Row],[corals.sd.ssp245.2100]]/Table1[[#This Row],[corals.mn.ssp245.2100]])^-1</f>
        <v>69.380611171900838</v>
      </c>
      <c r="BD771" s="8">
        <f>Table1[[#This Row],[corals.weights.ssp245.2100]]*Table1[[#This Row],[corals.mn.ssp245.2100]]</f>
        <v>21.778206096738604</v>
      </c>
      <c r="BE771" s="5"/>
      <c r="BF771" s="5"/>
      <c r="BG771" s="6"/>
      <c r="BH771" s="6"/>
      <c r="BI771" s="7">
        <f t="shared" ref="BI771:BI834" si="75">SUM(BH771,BD771,AZ771)/SUM(BG771,BC771,AY771)</f>
        <v>0.29438003209044544</v>
      </c>
      <c r="BJ771" s="5">
        <v>0.26066474596671019</v>
      </c>
      <c r="BK771" s="5">
        <v>4.4893455500154052E-3</v>
      </c>
      <c r="BL771" s="6">
        <f>(Table1[[#This Row],[seagrass.sd.ssp370.2050]]/Table1[[#This Row],[seagrass.mn.ssp370.2050]])^-1</f>
        <v>58.062972222268719</v>
      </c>
      <c r="BM771" s="6">
        <f>Table1[[#This Row],[seagrass.mn.ssp370.2050]]*Table1[[#This Row],[seagrass.weights.ssp370.2050]]</f>
        <v>15.134969904389825</v>
      </c>
      <c r="BN771" s="5">
        <v>0.29467775899943888</v>
      </c>
      <c r="BO771" s="5">
        <v>6.7723714997470772E-3</v>
      </c>
      <c r="BP771" s="6">
        <f>(Table1[[#This Row],[corals.sd.ssp370.2050]]/Table1[[#This Row],[corals.mn.ssp370.2050]])^-1</f>
        <v>43.51175345452387</v>
      </c>
      <c r="BQ771" s="6">
        <f>Table1[[#This Row],[corals.weights.ssp370.2050]]*Table1[[#This Row],[corals.mn.ssp370.2050]]</f>
        <v>12.821945998115186</v>
      </c>
      <c r="BR771" s="5"/>
      <c r="BS771" s="5"/>
      <c r="BT771" s="6"/>
      <c r="BU771" s="6"/>
      <c r="BV771" s="7">
        <f t="shared" ref="BV771:BV834" si="76">SUM(BU771,BQ771,BM771)/SUM(BT771,BP771,BL771)</f>
        <v>0.27523496338511405</v>
      </c>
      <c r="BW771" s="5">
        <v>0.25909584105947248</v>
      </c>
      <c r="BX771" s="5">
        <v>2.270578952126053E-3</v>
      </c>
      <c r="BY771" s="8">
        <f>(Table1[[#This Row],[seagrass.sd.ssp370.2100]]/Table1[[#This Row],[seagrass.mn.ssp370.2100]])^-1</f>
        <v>114.11003383822812</v>
      </c>
      <c r="BZ771" s="8">
        <f>Table1[[#This Row],[seagrass.imp.ssp370.2100]]*Table1[[#This Row],[seagrass.mn.ssp370.2100]]</f>
        <v>29.565435190640578</v>
      </c>
      <c r="CA771" s="5">
        <v>0.28988896918725332</v>
      </c>
      <c r="CB771" s="5">
        <f>NonZeroMin!$C$20</f>
        <v>8.8537505761509139E-4</v>
      </c>
      <c r="CC771" s="8">
        <f>(Table1[[#This Row],[corals.sd.ssp370.2100]]/Table1[[#This Row],[corals.mn.ssp370.2100]])^-1</f>
        <v>327.41939892469827</v>
      </c>
      <c r="CD771" s="8">
        <f>Table1[[#This Row],[corals.weights.ssp370.2100]]*Table1[[#This Row],[corals.mn.ssp370.2100]]</f>
        <v>94.915272046190864</v>
      </c>
      <c r="CE771" s="5"/>
      <c r="CF771" s="5"/>
      <c r="CG771" s="12"/>
      <c r="CH771" s="17"/>
      <c r="CI771" s="9">
        <f t="shared" ref="CI771:CI834" si="77">SUM(CH771,CD771,BZ771)/SUM(CG771,CC771,BY771)</f>
        <v>0.28193071174865431</v>
      </c>
      <c r="CJ771" s="5"/>
      <c r="CL771" s="5"/>
      <c r="CM771" s="5"/>
      <c r="CP771" s="5"/>
      <c r="CT771" s="5"/>
    </row>
    <row r="772" spans="1:98" x14ac:dyDescent="0.25">
      <c r="A772" s="5" t="s">
        <v>815</v>
      </c>
      <c r="B772" s="5">
        <v>43.83934</v>
      </c>
      <c r="C772" s="5">
        <v>-17.321102</v>
      </c>
      <c r="D772" s="5">
        <v>5730000</v>
      </c>
      <c r="E772" s="5">
        <v>1</v>
      </c>
      <c r="F772" s="5">
        <v>32610000</v>
      </c>
      <c r="G772" s="5">
        <v>1</v>
      </c>
      <c r="H772" s="5">
        <v>20000</v>
      </c>
      <c r="I772" s="5">
        <v>1</v>
      </c>
      <c r="J772" s="5">
        <v>0.60694946225349977</v>
      </c>
      <c r="K772" s="5">
        <v>4.4746289122000642E-3</v>
      </c>
      <c r="L772" s="6">
        <f>IF(Table1[[#This Row],[seagrass.mn.ssp126.2050]]="","",(Table1[[#This Row],[seagrass.sd.ssp126.2050]]/Table1[[#This Row],[seagrass.mn.ssp126.2050]])^-1)</f>
        <v>135.6424128487289</v>
      </c>
      <c r="M772" s="6">
        <f>IF(Table1[[#This Row],[seagrass.weights.ssp126.2050]]="","",Table1[[#This Row],[seagrass.weights.ssp126.2050]]*Table1[[#This Row],[seagrass.mn.ssp126.2050]])</f>
        <v>82.328089537303214</v>
      </c>
      <c r="N772" s="5">
        <v>0.49370866994194218</v>
      </c>
      <c r="O772" s="5">
        <v>2.5725101115498011E-2</v>
      </c>
      <c r="P772" s="6">
        <f>IF(Table1[[#This Row],[corals.mn.ssp126.2050]]="","",(Table1[[#This Row],[corals.sd.ssp126.2050]]/Table1[[#This Row],[corals.mn.ssp126.2050]])^-1)</f>
        <v>19.191709596216469</v>
      </c>
      <c r="Q772" s="6">
        <f>IF(Table1[[#This Row],[coral.weights.ssp126.2050]]="","",Table1[[#This Row],[coral.weights.ssp126.2050]]*Table1[[#This Row],[corals.mn.ssp126.2050]])</f>
        <v>9.4751134186600421</v>
      </c>
      <c r="R772" s="5">
        <v>0.51651771217022735</v>
      </c>
      <c r="S772" s="5">
        <v>0.28216505234232547</v>
      </c>
      <c r="T772" s="6">
        <f>IF(Table1[[#This Row],[mangrove.mn.ssp126.2050]]="","",(Table1[[#This Row],[mangrove.sd.ssp126.2050]]/Table1[[#This Row],[mangrove.mn.ssp126.2050]])^-1)</f>
        <v>1.8305516855559523</v>
      </c>
      <c r="U772" s="6">
        <f>IF(Table1[[#This Row],[mangrove.weights.ssp126.2050]]="","",Table1[[#This Row],[mangrove.weights.ssp126.2050]]*Table1[[#This Row],[mangrove.mn.ssp126.2050]])</f>
        <v>0.94551236863271393</v>
      </c>
      <c r="V772" s="7">
        <f t="shared" si="72"/>
        <v>0.59202060604509033</v>
      </c>
      <c r="W772" s="5">
        <v>0.60616836836756138</v>
      </c>
      <c r="X772" s="5">
        <v>5.5792624791808371E-3</v>
      </c>
      <c r="Y772" s="6">
        <f>IF(Table1[[#This Row],[seagrass.mn.ssp126.2100]]="", "", (Table1[[#This Row],[seagrass.sd.ssp126.2100]]/Table1[[#This Row],[seagrass.mn.ssp126.2100]])^-1)</f>
        <v>108.64668415036833</v>
      </c>
      <c r="Z772" s="6">
        <f>IF(Table1[[#This Row],[seagrass.weights.ssp126.2100]]="","", Table1[[#This Row],[seagrass.weights.ssp126.2100]]*Table1[[#This Row],[seagrass.mn.ssp126.2100]])</f>
        <v>65.858183259974567</v>
      </c>
      <c r="AA772" s="5">
        <v>0.49623064367735442</v>
      </c>
      <c r="AB772" s="5">
        <v>2.2158491654929249E-2</v>
      </c>
      <c r="AC772" s="6">
        <f>IF(Table1[[#This Row],[corals.mn.ssp126.2100]]="","",(Table1[[#This Row],[corals.sd.ssp126.2100]]/Table1[[#This Row],[corals.mn.ssp126.2100]])^-1)</f>
        <v>22.394603901974794</v>
      </c>
      <c r="AD772" s="6">
        <f>IF( Table1[[#This Row],[Coral.weights.ssp126.2100]]="","", Table1[[#This Row],[Coral.weights.ssp126.2100]]*Table1[[#This Row],[corals.mn.ssp126.2100]])</f>
        <v>11.112888709176344</v>
      </c>
      <c r="AE772" s="5">
        <v>0.520321415745296</v>
      </c>
      <c r="AF772" s="5">
        <v>0.28134117654843999</v>
      </c>
      <c r="AG772" s="8">
        <f>IF(Table1[[#This Row],[mangrove.mn.ssp126.2100]]="","",(Table1[[#This Row],[mangrove.sd.ssp126.2100]]/Table1[[#This Row],[mangrove.mn.ssp126.2100]])^-1)</f>
        <v>1.8494321454424909</v>
      </c>
      <c r="AH772" s="6">
        <f>IF(Table1[[#This Row],[mangrove.weights.ssp126.2100]]="","",Table1[[#This Row],[mangrove.weights.ssp126.2100]]*Table1[[#This Row],[mangrove.mn.ssp126.2100]])</f>
        <v>0.96229915224149709</v>
      </c>
      <c r="AI772" s="7">
        <f t="shared" si="73"/>
        <v>0.586447052174912</v>
      </c>
      <c r="AJ772" s="5">
        <v>0.55189243380762065</v>
      </c>
      <c r="AK772" s="5">
        <v>2.9383813565975231E-3</v>
      </c>
      <c r="AL772" s="6">
        <f>IF(Table1[[#This Row],[seagrass.mn.ssp245.2050]]="","",(Table1[[#This Row],[seagrass.sd.ssp245.2050]]/Table1[[#This Row],[seagrass.mn.ssp245.2050]])^-1)</f>
        <v>187.82192194640126</v>
      </c>
      <c r="AM772" s="6">
        <f>IF(Table1[[#This Row],[seagrass.weights.ssp245.2050]]="","",Table1[[#This Row],[seagrass.weights.ssp245.2050]]*Table1[[#This Row],[seagrass.mn.ssp245.2050]])</f>
        <v>103.65749762542436</v>
      </c>
      <c r="AN772" s="5">
        <v>0.45689602656317319</v>
      </c>
      <c r="AO772" s="5">
        <v>2.0968382543217399E-2</v>
      </c>
      <c r="AP772" s="6">
        <f>(Table1[[#This Row],[corals.sd.ssp245.2050]]/Table1[[#This Row],[corals.mn.ssp245.2050]])^-1</f>
        <v>21.789760160159059</v>
      </c>
      <c r="AQ772" s="6">
        <f>Table1[[#This Row],[coral.weights.ssp245.2050]]*Table1[[#This Row],[corals.mn.ssp245.2050]]</f>
        <v>9.9556548369412052</v>
      </c>
      <c r="AR772" s="5">
        <v>0.55059344782253195</v>
      </c>
      <c r="AS772" s="5">
        <v>0.28561014794215922</v>
      </c>
      <c r="AT772" s="8">
        <f>(Table1[[#This Row],[mangrove.sd.ssp245.2050]]/Table1[[#This Row],[mangrove.mn.ssp245.2050]])^-1</f>
        <v>1.9277797087729398</v>
      </c>
      <c r="AU772" s="8">
        <f>Table1[[#This Row],[mangrove.mn.ssp245.2050]]*Table1[[#This Row],[mangrove.weights.ssp245.2050]]</f>
        <v>1.0614228764956095</v>
      </c>
      <c r="AV772" s="7">
        <f t="shared" si="74"/>
        <v>0.5420954291685216</v>
      </c>
      <c r="AW772" s="5">
        <v>0.54845777950573971</v>
      </c>
      <c r="AX772" s="5">
        <v>7.7957160523806513E-3</v>
      </c>
      <c r="AY772" s="6">
        <f>(Table1[[#This Row],[seagrass.sd.ssp245.2100]]/Table1[[#This Row],[seagrass.mn.ssp245.2100]])^-1</f>
        <v>70.353739902860099</v>
      </c>
      <c r="AZ772" s="6">
        <f>Table1[[#This Row],[seagrass.weights.ssp245.2100]]*Table1[[#This Row],[seagrass.mn.ssp245.2100]]</f>
        <v>38.586055967047002</v>
      </c>
      <c r="BA772" s="5">
        <v>0.44595814655980698</v>
      </c>
      <c r="BB772" s="5">
        <v>1.1111767061292891E-2</v>
      </c>
      <c r="BC772" s="8">
        <f>(Table1[[#This Row],[corals.sd.ssp245.2100]]/Table1[[#This Row],[corals.mn.ssp245.2100]])^-1</f>
        <v>40.133863867005708</v>
      </c>
      <c r="BD772" s="8">
        <f>Table1[[#This Row],[corals.weights.ssp245.2100]]*Table1[[#This Row],[corals.mn.ssp245.2100]]</f>
        <v>17.898023544413473</v>
      </c>
      <c r="BE772" s="5">
        <v>0.56119012260126533</v>
      </c>
      <c r="BF772" s="5">
        <v>0.28794998686394419</v>
      </c>
      <c r="BG772" s="6">
        <f>(Table1[[#This Row],[mangrove.sd.ssp245.2100]]/Table1[[#This Row],[mangrove.mn.ssp245.2100]])^-1</f>
        <v>1.9489152568234933</v>
      </c>
      <c r="BH772" s="6">
        <f>Table1[[#This Row],[mangrove.weights.ssp245.2100]]*Table1[[#This Row],[mangrove.mn.ssp245.2100]]</f>
        <v>1.0937119919162528</v>
      </c>
      <c r="BI772" s="7">
        <f t="shared" si="75"/>
        <v>0.51209155176450605</v>
      </c>
      <c r="BJ772" s="5">
        <v>0.44394112227739452</v>
      </c>
      <c r="BK772" s="5">
        <v>9.861588800624281E-4</v>
      </c>
      <c r="BL772" s="6">
        <f>(Table1[[#This Row],[seagrass.sd.ssp370.2050]]/Table1[[#This Row],[seagrass.mn.ssp370.2050]])^-1</f>
        <v>450.17200701908308</v>
      </c>
      <c r="BM772" s="6">
        <f>Table1[[#This Row],[seagrass.mn.ssp370.2050]]*Table1[[#This Row],[seagrass.weights.ssp370.2050]]</f>
        <v>199.84986601391887</v>
      </c>
      <c r="BN772" s="5">
        <v>0.38544747471508611</v>
      </c>
      <c r="BO772" s="5">
        <v>1.9506543831587241E-2</v>
      </c>
      <c r="BP772" s="6">
        <f>(Table1[[#This Row],[corals.sd.ssp370.2050]]/Table1[[#This Row],[corals.mn.ssp370.2050]])^-1</f>
        <v>19.759906113707604</v>
      </c>
      <c r="BQ772" s="6">
        <f>Table1[[#This Row],[corals.weights.ssp370.2050]]*Table1[[#This Row],[corals.mn.ssp370.2050]]</f>
        <v>7.6164059121357877</v>
      </c>
      <c r="BR772" s="5">
        <v>0.5745247031688222</v>
      </c>
      <c r="BS772" s="5">
        <v>0.30134257883038268</v>
      </c>
      <c r="BT772" s="6">
        <f>(Table1[[#This Row],[mangrove.sd.ssp370.2050]]/Table1[[#This Row],[mangrove.mn.ssp370.2050]])^-1</f>
        <v>1.9065500315247721</v>
      </c>
      <c r="BU772" s="6">
        <f>Table1[[#This Row],[mangrove.weights.ssp370.2050]]*Table1[[#This Row],[mangrove.mn.ssp370.2050]]</f>
        <v>1.0953600909382784</v>
      </c>
      <c r="BV772" s="7">
        <f t="shared" si="76"/>
        <v>0.44201914065738718</v>
      </c>
      <c r="BW772" s="5">
        <v>0.44533412935911548</v>
      </c>
      <c r="BX772" s="5">
        <v>9.8385062738924481E-4</v>
      </c>
      <c r="BY772" s="8">
        <f>(Table1[[#This Row],[seagrass.sd.ssp370.2100]]/Table1[[#This Row],[seagrass.mn.ssp370.2100]])^-1</f>
        <v>452.64404672979498</v>
      </c>
      <c r="BZ772" s="8">
        <f>Table1[[#This Row],[seagrass.imp.ssp370.2100]]*Table1[[#This Row],[seagrass.mn.ssp370.2100]]</f>
        <v>201.57784246000003</v>
      </c>
      <c r="CA772" s="5">
        <v>0.39924068413591401</v>
      </c>
      <c r="CB772" s="5">
        <f>NonZeroMin!$C$20</f>
        <v>8.8537505761509139E-4</v>
      </c>
      <c r="CC772" s="8">
        <f>(Table1[[#This Row],[corals.sd.ssp370.2100]]/Table1[[#This Row],[corals.mn.ssp370.2100]])^-1</f>
        <v>450.928316425964</v>
      </c>
      <c r="CD772" s="8">
        <f>Table1[[#This Row],[corals.weights.ssp370.2100]]*Table1[[#This Row],[corals.mn.ssp370.2100]]</f>
        <v>180.02892954615777</v>
      </c>
      <c r="CE772" s="5">
        <v>0.56222546578259736</v>
      </c>
      <c r="CF772" s="5">
        <v>0.28951513086947889</v>
      </c>
      <c r="CG772" s="12">
        <f>(Table1[[#This Row],[mangrove.sd.ssp370.2100]]/Table1[[#This Row],[mangrove.mn.ssp370.2100]])^-1</f>
        <v>1.9419553793064568</v>
      </c>
      <c r="CH772" s="17">
        <f>Table1[[#This Row],[mangrove.weights.ssp370.2100]]*Table1[[#This Row],[mangrove.mn.ssp370.2100]]</f>
        <v>1.0918167676595931</v>
      </c>
      <c r="CI772" s="9">
        <f t="shared" si="77"/>
        <v>0.42263118422350782</v>
      </c>
      <c r="CJ772" s="5"/>
      <c r="CL772" s="5"/>
      <c r="CM772" s="5"/>
      <c r="CP772" s="5"/>
      <c r="CT772" s="5"/>
    </row>
    <row r="773" spans="1:98" x14ac:dyDescent="0.25">
      <c r="A773" s="5" t="s">
        <v>816</v>
      </c>
      <c r="B773" s="5">
        <v>44.08934</v>
      </c>
      <c r="C773" s="5">
        <v>-17.321102</v>
      </c>
      <c r="E773" s="5">
        <v>0</v>
      </c>
      <c r="G773" s="5">
        <v>0</v>
      </c>
      <c r="H773" s="5">
        <v>35750000</v>
      </c>
      <c r="I773" s="5">
        <v>1</v>
      </c>
      <c r="L773" s="6" t="str">
        <f>IF(Table1[[#This Row],[seagrass.mn.ssp126.2050]]="","",(Table1[[#This Row],[seagrass.sd.ssp126.2050]]/Table1[[#This Row],[seagrass.mn.ssp126.2050]])^-1)</f>
        <v/>
      </c>
      <c r="M773" s="6" t="str">
        <f>IF(Table1[[#This Row],[seagrass.weights.ssp126.2050]]="","",Table1[[#This Row],[seagrass.weights.ssp126.2050]]*Table1[[#This Row],[seagrass.mn.ssp126.2050]])</f>
        <v/>
      </c>
      <c r="P773" s="6" t="str">
        <f>IF(Table1[[#This Row],[corals.mn.ssp126.2050]]="","",(Table1[[#This Row],[corals.sd.ssp126.2050]]/Table1[[#This Row],[corals.mn.ssp126.2050]])^-1)</f>
        <v/>
      </c>
      <c r="Q773" s="6" t="str">
        <f>IF(Table1[[#This Row],[coral.weights.ssp126.2050]]="","",Table1[[#This Row],[coral.weights.ssp126.2050]]*Table1[[#This Row],[corals.mn.ssp126.2050]])</f>
        <v/>
      </c>
      <c r="R773" s="5">
        <v>0.60204003795453764</v>
      </c>
      <c r="S773" s="5">
        <v>0.23799186426396179</v>
      </c>
      <c r="T773" s="6">
        <f>IF(Table1[[#This Row],[mangrove.mn.ssp126.2050]]="","",(Table1[[#This Row],[mangrove.sd.ssp126.2050]]/Table1[[#This Row],[mangrove.mn.ssp126.2050]])^-1)</f>
        <v>2.5296664649292477</v>
      </c>
      <c r="U773" s="6">
        <f>IF(Table1[[#This Row],[mangrove.weights.ssp126.2050]]="","",Table1[[#This Row],[mangrove.weights.ssp126.2050]]*Table1[[#This Row],[mangrove.mn.ssp126.2050]])</f>
        <v>1.5229604945583253</v>
      </c>
      <c r="V773" s="7">
        <f t="shared" si="72"/>
        <v>0.60204003795453764</v>
      </c>
      <c r="Y773" s="6" t="str">
        <f>IF(Table1[[#This Row],[seagrass.mn.ssp126.2100]]="", "", (Table1[[#This Row],[seagrass.sd.ssp126.2100]]/Table1[[#This Row],[seagrass.mn.ssp126.2100]])^-1)</f>
        <v/>
      </c>
      <c r="Z773" s="6" t="str">
        <f>IF(Table1[[#This Row],[seagrass.weights.ssp126.2100]]="","", Table1[[#This Row],[seagrass.weights.ssp126.2100]]*Table1[[#This Row],[seagrass.mn.ssp126.2100]])</f>
        <v/>
      </c>
      <c r="AC773" s="6" t="str">
        <f>IF(Table1[[#This Row],[corals.mn.ssp126.2100]]="","",(Table1[[#This Row],[corals.sd.ssp126.2100]]/Table1[[#This Row],[corals.mn.ssp126.2100]])^-1)</f>
        <v/>
      </c>
      <c r="AD773" s="6" t="str">
        <f>IF( Table1[[#This Row],[Coral.weights.ssp126.2100]]="","", Table1[[#This Row],[Coral.weights.ssp126.2100]]*Table1[[#This Row],[corals.mn.ssp126.2100]])</f>
        <v/>
      </c>
      <c r="AE773" s="5">
        <v>0.59293205541950555</v>
      </c>
      <c r="AF773" s="5">
        <v>0.25537906588023429</v>
      </c>
      <c r="AG773" s="8">
        <f>IF(Table1[[#This Row],[mangrove.mn.ssp126.2100]]="","",(Table1[[#This Row],[mangrove.sd.ssp126.2100]]/Table1[[#This Row],[mangrove.mn.ssp126.2100]])^-1)</f>
        <v>2.3217723558342649</v>
      </c>
      <c r="AH773" s="6">
        <f>IF(Table1[[#This Row],[mangrove.weights.ssp126.2100]]="","",Table1[[#This Row],[mangrove.weights.ssp126.2100]]*Table1[[#This Row],[mangrove.mn.ssp126.2100]])</f>
        <v>1.3766532551609982</v>
      </c>
      <c r="AI773" s="7">
        <f t="shared" si="73"/>
        <v>0.59293205541950555</v>
      </c>
      <c r="AL773" s="6" t="str">
        <f>IF(Table1[[#This Row],[seagrass.mn.ssp245.2050]]="","",(Table1[[#This Row],[seagrass.sd.ssp245.2050]]/Table1[[#This Row],[seagrass.mn.ssp245.2050]])^-1)</f>
        <v/>
      </c>
      <c r="AM773" s="6" t="str">
        <f>IF(Table1[[#This Row],[seagrass.weights.ssp245.2050]]="","",Table1[[#This Row],[seagrass.weights.ssp245.2050]]*Table1[[#This Row],[seagrass.mn.ssp245.2050]])</f>
        <v/>
      </c>
      <c r="AR773" s="5">
        <v>0.59225530778542335</v>
      </c>
      <c r="AS773" s="5">
        <v>0.25672673980411481</v>
      </c>
      <c r="AT773" s="8">
        <f>(Table1[[#This Row],[mangrove.sd.ssp245.2050]]/Table1[[#This Row],[mangrove.mn.ssp245.2050]])^-1</f>
        <v>2.3069482681754159</v>
      </c>
      <c r="AU773" s="8">
        <f>Table1[[#This Row],[mangrove.mn.ssp245.2050]]*Table1[[#This Row],[mangrove.weights.ssp245.2050]]</f>
        <v>1.3663023566132804</v>
      </c>
      <c r="AV773" s="7">
        <f t="shared" si="74"/>
        <v>0.59225530778542335</v>
      </c>
      <c r="AX773" s="5"/>
      <c r="AY773" s="6"/>
      <c r="AZ773" s="6"/>
      <c r="BB773" s="5"/>
      <c r="BC773" s="8"/>
      <c r="BD773" s="8"/>
      <c r="BE773" s="5">
        <v>0.60011876184905455</v>
      </c>
      <c r="BF773" s="5">
        <v>0.2415250435314214</v>
      </c>
      <c r="BG773" s="6">
        <f>(Table1[[#This Row],[mangrove.sd.ssp245.2100]]/Table1[[#This Row],[mangrove.mn.ssp245.2100]])^-1</f>
        <v>2.4847061533433972</v>
      </c>
      <c r="BH773" s="6">
        <f>Table1[[#This Row],[mangrove.weights.ssp245.2100]]*Table1[[#This Row],[mangrove.mn.ssp245.2100]]</f>
        <v>1.4911187803031667</v>
      </c>
      <c r="BI773" s="7">
        <f t="shared" si="75"/>
        <v>0.60011876184905455</v>
      </c>
      <c r="BK773" s="5"/>
      <c r="BL773" s="6"/>
      <c r="BM773" s="6"/>
      <c r="BO773" s="5"/>
      <c r="BP773" s="6"/>
      <c r="BQ773" s="6"/>
      <c r="BR773" s="5">
        <v>0.59078118002175695</v>
      </c>
      <c r="BS773" s="5">
        <v>0.25597562512774269</v>
      </c>
      <c r="BT773" s="6">
        <f>(Table1[[#This Row],[mangrove.sd.ssp370.2050]]/Table1[[#This Row],[mangrove.mn.ssp370.2050]])^-1</f>
        <v>2.3079587352386857</v>
      </c>
      <c r="BU773" s="6">
        <f>Table1[[#This Row],[mangrove.weights.ssp370.2050]]*Table1[[#This Row],[mangrove.mn.ssp370.2050]]</f>
        <v>1.3634985850458323</v>
      </c>
      <c r="BV773" s="7">
        <f t="shared" si="76"/>
        <v>0.59078118002175695</v>
      </c>
      <c r="BX773" s="5"/>
      <c r="BY773" s="8"/>
      <c r="BZ773" s="8"/>
      <c r="CA773" s="5"/>
      <c r="CB773" s="5"/>
      <c r="CC773" s="8"/>
      <c r="CD773" s="8"/>
      <c r="CE773" s="5">
        <v>0.59831386683488941</v>
      </c>
      <c r="CF773" s="5">
        <v>0.24203099801805669</v>
      </c>
      <c r="CG773" s="12">
        <f>(Table1[[#This Row],[mangrove.sd.ssp370.2100]]/Table1[[#This Row],[mangrove.mn.ssp370.2100]])^-1</f>
        <v>2.4720547026387596</v>
      </c>
      <c r="CH773" s="17">
        <f>Table1[[#This Row],[mangrove.weights.ssp370.2100]]*Table1[[#This Row],[mangrove.mn.ssp370.2100]]</f>
        <v>1.4790646081631689</v>
      </c>
      <c r="CI773" s="9">
        <f t="shared" si="77"/>
        <v>0.59831386683488941</v>
      </c>
      <c r="CJ773" s="5"/>
      <c r="CL773" s="5"/>
      <c r="CM773" s="5"/>
      <c r="CP773" s="5"/>
      <c r="CT773" s="5"/>
    </row>
    <row r="774" spans="1:98" x14ac:dyDescent="0.25">
      <c r="A774" s="5" t="s">
        <v>817</v>
      </c>
      <c r="B774" s="5">
        <v>44.33934</v>
      </c>
      <c r="C774" s="5">
        <v>-17.321102</v>
      </c>
      <c r="E774" s="5">
        <v>0</v>
      </c>
      <c r="G774" s="5">
        <v>0</v>
      </c>
      <c r="I774" s="5">
        <v>0</v>
      </c>
      <c r="L774" s="6" t="str">
        <f>IF(Table1[[#This Row],[seagrass.mn.ssp126.2050]]="","",(Table1[[#This Row],[seagrass.sd.ssp126.2050]]/Table1[[#This Row],[seagrass.mn.ssp126.2050]])^-1)</f>
        <v/>
      </c>
      <c r="M774" s="6" t="str">
        <f>IF(Table1[[#This Row],[seagrass.weights.ssp126.2050]]="","",Table1[[#This Row],[seagrass.weights.ssp126.2050]]*Table1[[#This Row],[seagrass.mn.ssp126.2050]])</f>
        <v/>
      </c>
      <c r="P774" s="6" t="str">
        <f>IF(Table1[[#This Row],[corals.mn.ssp126.2050]]="","",(Table1[[#This Row],[corals.sd.ssp126.2050]]/Table1[[#This Row],[corals.mn.ssp126.2050]])^-1)</f>
        <v/>
      </c>
      <c r="Q774" s="6" t="str">
        <f>IF(Table1[[#This Row],[coral.weights.ssp126.2050]]="","",Table1[[#This Row],[coral.weights.ssp126.2050]]*Table1[[#This Row],[corals.mn.ssp126.2050]])</f>
        <v/>
      </c>
      <c r="T774" s="6" t="str">
        <f>IF(Table1[[#This Row],[mangrove.mn.ssp126.2050]]="","",(Table1[[#This Row],[mangrove.sd.ssp126.2050]]/Table1[[#This Row],[mangrove.mn.ssp126.2050]])^-1)</f>
        <v/>
      </c>
      <c r="U774" s="6" t="str">
        <f>IF(Table1[[#This Row],[mangrove.weights.ssp126.2050]]="","",Table1[[#This Row],[mangrove.weights.ssp126.2050]]*Table1[[#This Row],[mangrove.mn.ssp126.2050]])</f>
        <v/>
      </c>
      <c r="V774" s="7" t="e">
        <f t="shared" si="72"/>
        <v>#DIV/0!</v>
      </c>
      <c r="Y774" s="6" t="str">
        <f>IF(Table1[[#This Row],[seagrass.mn.ssp126.2100]]="", "", (Table1[[#This Row],[seagrass.sd.ssp126.2100]]/Table1[[#This Row],[seagrass.mn.ssp126.2100]])^-1)</f>
        <v/>
      </c>
      <c r="Z774" s="6" t="str">
        <f>IF(Table1[[#This Row],[seagrass.weights.ssp126.2100]]="","", Table1[[#This Row],[seagrass.weights.ssp126.2100]]*Table1[[#This Row],[seagrass.mn.ssp126.2100]])</f>
        <v/>
      </c>
      <c r="AC774" s="6" t="str">
        <f>IF(Table1[[#This Row],[corals.mn.ssp126.2100]]="","",(Table1[[#This Row],[corals.sd.ssp126.2100]]/Table1[[#This Row],[corals.mn.ssp126.2100]])^-1)</f>
        <v/>
      </c>
      <c r="AD774" s="6" t="str">
        <f>IF( Table1[[#This Row],[Coral.weights.ssp126.2100]]="","", Table1[[#This Row],[Coral.weights.ssp126.2100]]*Table1[[#This Row],[corals.mn.ssp126.2100]])</f>
        <v/>
      </c>
      <c r="AG774" s="8" t="str">
        <f>IF(Table1[[#This Row],[mangrove.mn.ssp126.2100]]="","",(Table1[[#This Row],[mangrove.sd.ssp126.2100]]/Table1[[#This Row],[mangrove.mn.ssp126.2100]])^-1)</f>
        <v/>
      </c>
      <c r="AH774" s="6" t="str">
        <f>IF(Table1[[#This Row],[mangrove.weights.ssp126.2100]]="","",Table1[[#This Row],[mangrove.weights.ssp126.2100]]*Table1[[#This Row],[mangrove.mn.ssp126.2100]])</f>
        <v/>
      </c>
      <c r="AI774" s="7" t="e">
        <f t="shared" si="73"/>
        <v>#DIV/0!</v>
      </c>
      <c r="AL774" s="6" t="str">
        <f>IF(Table1[[#This Row],[seagrass.mn.ssp245.2050]]="","",(Table1[[#This Row],[seagrass.sd.ssp245.2050]]/Table1[[#This Row],[seagrass.mn.ssp245.2050]])^-1)</f>
        <v/>
      </c>
      <c r="AM774" s="6" t="str">
        <f>IF(Table1[[#This Row],[seagrass.weights.ssp245.2050]]="","",Table1[[#This Row],[seagrass.weights.ssp245.2050]]*Table1[[#This Row],[seagrass.mn.ssp245.2050]])</f>
        <v/>
      </c>
      <c r="AS774" s="5"/>
      <c r="AT774" s="8"/>
      <c r="AU774" s="8"/>
      <c r="AV774" s="7" t="e">
        <f t="shared" si="74"/>
        <v>#DIV/0!</v>
      </c>
      <c r="AX774" s="5"/>
      <c r="AY774" s="6"/>
      <c r="AZ774" s="6"/>
      <c r="BB774" s="5"/>
      <c r="BC774" s="8"/>
      <c r="BD774" s="8"/>
      <c r="BE774" s="5"/>
      <c r="BF774" s="5"/>
      <c r="BG774" s="6"/>
      <c r="BH774" s="6"/>
      <c r="BI774" s="7" t="e">
        <f t="shared" si="75"/>
        <v>#DIV/0!</v>
      </c>
      <c r="BK774" s="5"/>
      <c r="BL774" s="6"/>
      <c r="BM774" s="6"/>
      <c r="BO774" s="5"/>
      <c r="BP774" s="6"/>
      <c r="BQ774" s="6"/>
      <c r="BR774" s="5"/>
      <c r="BS774" s="5"/>
      <c r="BT774" s="6"/>
      <c r="BU774" s="6"/>
      <c r="BV774" s="7" t="e">
        <f t="shared" si="76"/>
        <v>#DIV/0!</v>
      </c>
      <c r="BX774" s="5"/>
      <c r="BY774" s="8"/>
      <c r="BZ774" s="8"/>
      <c r="CA774" s="5"/>
      <c r="CB774" s="5"/>
      <c r="CC774" s="8"/>
      <c r="CD774" s="8"/>
      <c r="CE774" s="5"/>
      <c r="CF774" s="5"/>
      <c r="CG774" s="12"/>
      <c r="CH774" s="17"/>
      <c r="CI774" s="9" t="e">
        <f t="shared" si="77"/>
        <v>#DIV/0!</v>
      </c>
      <c r="CJ774" s="5"/>
      <c r="CL774" s="5"/>
      <c r="CM774" s="5"/>
      <c r="CP774" s="5"/>
      <c r="CT774" s="5"/>
    </row>
    <row r="775" spans="1:98" x14ac:dyDescent="0.25">
      <c r="A775" s="5" t="s">
        <v>818</v>
      </c>
      <c r="B775" s="5">
        <v>49.33934</v>
      </c>
      <c r="C775" s="5">
        <v>-17.321102</v>
      </c>
      <c r="D775" s="5">
        <v>9440000</v>
      </c>
      <c r="E775" s="5">
        <v>1</v>
      </c>
      <c r="F775" s="5">
        <v>59380000</v>
      </c>
      <c r="G775" s="5">
        <v>1</v>
      </c>
      <c r="I775" s="5">
        <v>0</v>
      </c>
      <c r="J775" s="5">
        <v>0.61590402112966602</v>
      </c>
      <c r="K775" s="5">
        <v>1.2686661601896909E-2</v>
      </c>
      <c r="L775" s="6">
        <f>IF(Table1[[#This Row],[seagrass.mn.ssp126.2050]]="","",(Table1[[#This Row],[seagrass.sd.ssp126.2050]]/Table1[[#This Row],[seagrass.mn.ssp126.2050]])^-1)</f>
        <v>48.547367341899943</v>
      </c>
      <c r="M775" s="6">
        <f>IF(Table1[[#This Row],[seagrass.weights.ssp126.2050]]="","",Table1[[#This Row],[seagrass.weights.ssp126.2050]]*Table1[[#This Row],[seagrass.mn.ssp126.2050]])</f>
        <v>29.900518761135199</v>
      </c>
      <c r="N775" s="5">
        <v>0.50688560571238339</v>
      </c>
      <c r="O775" s="5">
        <f>NonZeroMin!$C$3</f>
        <v>8.8608041434714289E-4</v>
      </c>
      <c r="P775" s="6">
        <f>IF(Table1[[#This Row],[corals.mn.ssp126.2050]]="","",(Table1[[#This Row],[corals.sd.ssp126.2050]]/Table1[[#This Row],[corals.mn.ssp126.2050]])^-1)</f>
        <v>572.05372955439123</v>
      </c>
      <c r="Q775" s="6">
        <f>IF(Table1[[#This Row],[coral.weights.ssp126.2050]]="","",Table1[[#This Row],[coral.weights.ssp126.2050]]*Table1[[#This Row],[corals.mn.ssp126.2050]])</f>
        <v>289.96580120520554</v>
      </c>
      <c r="T775" s="6" t="str">
        <f>IF(Table1[[#This Row],[mangrove.mn.ssp126.2050]]="","",(Table1[[#This Row],[mangrove.sd.ssp126.2050]]/Table1[[#This Row],[mangrove.mn.ssp126.2050]])^-1)</f>
        <v/>
      </c>
      <c r="U775" s="6" t="str">
        <f>IF(Table1[[#This Row],[mangrove.weights.ssp126.2050]]="","",Table1[[#This Row],[mangrove.weights.ssp126.2050]]*Table1[[#This Row],[mangrove.mn.ssp126.2050]])</f>
        <v/>
      </c>
      <c r="V775" s="7">
        <f t="shared" si="72"/>
        <v>0.51541371996606966</v>
      </c>
      <c r="W775" s="5">
        <v>0.60650748428902324</v>
      </c>
      <c r="X775" s="5">
        <v>2.123923127659004E-2</v>
      </c>
      <c r="Y775" s="6">
        <f>IF(Table1[[#This Row],[seagrass.mn.ssp126.2100]]="", "", (Table1[[#This Row],[seagrass.sd.ssp126.2100]]/Table1[[#This Row],[seagrass.mn.ssp126.2100]])^-1)</f>
        <v>28.555999809537273</v>
      </c>
      <c r="Z775" s="6">
        <f>IF(Table1[[#This Row],[seagrass.weights.ssp126.2100]]="","", Table1[[#This Row],[seagrass.weights.ssp126.2100]]*Table1[[#This Row],[seagrass.mn.ssp126.2100]])</f>
        <v>17.319427605840279</v>
      </c>
      <c r="AA775" s="5">
        <v>0.48177628313518689</v>
      </c>
      <c r="AB775" s="5">
        <v>1.78056451588193E-2</v>
      </c>
      <c r="AC775" s="6">
        <f>IF(Table1[[#This Row],[corals.mn.ssp126.2100]]="","",(Table1[[#This Row],[corals.sd.ssp126.2100]]/Table1[[#This Row],[corals.mn.ssp126.2100]])^-1)</f>
        <v>27.057502204381439</v>
      </c>
      <c r="AD775" s="6">
        <f>IF( Table1[[#This Row],[Coral.weights.ssp126.2100]]="","", Table1[[#This Row],[Coral.weights.ssp126.2100]]*Table1[[#This Row],[corals.mn.ssp126.2100]])</f>
        <v>13.035662842949016</v>
      </c>
      <c r="AG775" s="8" t="str">
        <f>IF(Table1[[#This Row],[mangrove.mn.ssp126.2100]]="","",(Table1[[#This Row],[mangrove.sd.ssp126.2100]]/Table1[[#This Row],[mangrove.mn.ssp126.2100]])^-1)</f>
        <v/>
      </c>
      <c r="AH775" s="6" t="str">
        <f>IF(Table1[[#This Row],[mangrove.weights.ssp126.2100]]="","",Table1[[#This Row],[mangrove.weights.ssp126.2100]]*Table1[[#This Row],[mangrove.mn.ssp126.2100]])</f>
        <v/>
      </c>
      <c r="AI775" s="7">
        <f t="shared" si="73"/>
        <v>0.54582231561666716</v>
      </c>
      <c r="AJ775" s="5">
        <v>0.63695145010269549</v>
      </c>
      <c r="AK775" s="5">
        <f>NonZeroMin!$C$9</f>
        <v>9.4246577305150765E-4</v>
      </c>
      <c r="AL775" s="6">
        <f>IF(Table1[[#This Row],[seagrass.mn.ssp245.2050]]="","",(Table1[[#This Row],[seagrass.sd.ssp245.2050]]/Table1[[#This Row],[seagrass.mn.ssp245.2050]])^-1)</f>
        <v>675.83510013353532</v>
      </c>
      <c r="AM775" s="6">
        <f>IF(Table1[[#This Row],[seagrass.weights.ssp245.2050]]="","",Table1[[#This Row],[seagrass.weights.ssp245.2050]]*Table1[[#This Row],[seagrass.mn.ssp245.2050]])</f>
        <v>430.47414706035573</v>
      </c>
      <c r="AN775" s="5">
        <v>0.62754191861312714</v>
      </c>
      <c r="AO775" s="5">
        <v>1.1367676198296231E-3</v>
      </c>
      <c r="AP775" s="6">
        <f>(Table1[[#This Row],[corals.sd.ssp245.2050]]/Table1[[#This Row],[corals.mn.ssp245.2050]])^-1</f>
        <v>552.04063492517685</v>
      </c>
      <c r="AQ775" s="6">
        <f>Table1[[#This Row],[coral.weights.ssp245.2050]]*Table1[[#This Row],[corals.mn.ssp245.2050]]</f>
        <v>346.42863919335434</v>
      </c>
      <c r="AS775" s="5"/>
      <c r="AT775" s="8"/>
      <c r="AU775" s="8"/>
      <c r="AV775" s="7">
        <f t="shared" si="74"/>
        <v>0.6327210189690422</v>
      </c>
      <c r="AW775" s="5">
        <v>0.63695145010269549</v>
      </c>
      <c r="AX775" s="5">
        <f>NonZeroMin!$C$12</f>
        <v>9.4048968592101831E-4</v>
      </c>
      <c r="AY775" s="6">
        <f>(Table1[[#This Row],[seagrass.sd.ssp245.2100]]/Table1[[#This Row],[seagrass.mn.ssp245.2100]])^-1</f>
        <v>677.25511468946218</v>
      </c>
      <c r="AZ775" s="6"/>
      <c r="BA775" s="5">
        <v>0.62754191861312714</v>
      </c>
      <c r="BB775" s="5">
        <v>1.1367676198296231E-3</v>
      </c>
      <c r="BC775" s="8">
        <f>(Table1[[#This Row],[corals.sd.ssp245.2100]]/Table1[[#This Row],[corals.mn.ssp245.2100]])^-1</f>
        <v>552.04063492517685</v>
      </c>
      <c r="BD775" s="8">
        <f>Table1[[#This Row],[corals.weights.ssp245.2100]]*Table1[[#This Row],[corals.mn.ssp245.2100]]</f>
        <v>346.42863919335434</v>
      </c>
      <c r="BE775" s="5"/>
      <c r="BF775" s="5"/>
      <c r="BG775" s="6"/>
      <c r="BH775" s="6"/>
      <c r="BI775" s="7">
        <f t="shared" si="75"/>
        <v>0.28181065402849814</v>
      </c>
      <c r="BJ775" s="5">
        <v>0.63872600837697147</v>
      </c>
      <c r="BK775" s="5">
        <f>NonZeroMin!$C$16</f>
        <v>9.4033807947367773E-4</v>
      </c>
      <c r="BL775" s="6">
        <f>(Table1[[#This Row],[seagrass.sd.ssp370.2050]]/Table1[[#This Row],[seagrass.mn.ssp370.2050]])^-1</f>
        <v>679.25145468369908</v>
      </c>
      <c r="BM775" s="6">
        <f>Table1[[#This Row],[seagrass.mn.ssp370.2050]]*Table1[[#This Row],[seagrass.weights.ssp370.2050]]</f>
        <v>433.85557033437044</v>
      </c>
      <c r="BN775" s="5">
        <v>0.63488738384328403</v>
      </c>
      <c r="BO775" s="5">
        <v>2.3419966264965389E-3</v>
      </c>
      <c r="BP775" s="6">
        <f>(Table1[[#This Row],[corals.sd.ssp370.2050]]/Table1[[#This Row],[corals.mn.ssp370.2050]])^-1</f>
        <v>271.08808640473177</v>
      </c>
      <c r="BQ775" s="6">
        <f>Table1[[#This Row],[corals.weights.ssp370.2050]]*Table1[[#This Row],[corals.mn.ssp370.2050]]</f>
        <v>172.11040596858228</v>
      </c>
      <c r="BR775" s="5"/>
      <c r="BS775" s="5"/>
      <c r="BT775" s="6"/>
      <c r="BU775" s="6"/>
      <c r="BV775" s="7">
        <f t="shared" si="76"/>
        <v>0.63763102565314234</v>
      </c>
      <c r="BW775" s="5">
        <v>0.63872600837697147</v>
      </c>
      <c r="BX775" s="5">
        <f>NonZeroMin!$C$19</f>
        <v>9.4033807947367773E-4</v>
      </c>
      <c r="BY775" s="8">
        <f>(Table1[[#This Row],[seagrass.sd.ssp370.2100]]/Table1[[#This Row],[seagrass.mn.ssp370.2100]])^-1</f>
        <v>679.25145468369908</v>
      </c>
      <c r="BZ775" s="8">
        <f>Table1[[#This Row],[seagrass.imp.ssp370.2100]]*Table1[[#This Row],[seagrass.mn.ssp370.2100]]</f>
        <v>433.85557033437044</v>
      </c>
      <c r="CA775" s="5">
        <v>0.63488738384328403</v>
      </c>
      <c r="CB775" s="5">
        <v>2.3419966264965389E-3</v>
      </c>
      <c r="CC775" s="8">
        <f>(Table1[[#This Row],[corals.sd.ssp370.2100]]/Table1[[#This Row],[corals.mn.ssp370.2100]])^-1</f>
        <v>271.08808640473177</v>
      </c>
      <c r="CD775" s="8">
        <f>Table1[[#This Row],[corals.weights.ssp370.2100]]*Table1[[#This Row],[corals.mn.ssp370.2100]]</f>
        <v>172.11040596858228</v>
      </c>
      <c r="CE775" s="5"/>
      <c r="CF775" s="5"/>
      <c r="CG775" s="12"/>
      <c r="CH775" s="17"/>
      <c r="CI775" s="9">
        <f t="shared" si="77"/>
        <v>0.63763102565314234</v>
      </c>
      <c r="CJ775" s="5"/>
      <c r="CL775" s="5"/>
      <c r="CM775" s="5"/>
      <c r="CP775" s="5"/>
      <c r="CT775" s="5"/>
    </row>
    <row r="776" spans="1:98" x14ac:dyDescent="0.25">
      <c r="A776" s="5" t="s">
        <v>819</v>
      </c>
      <c r="B776" s="5">
        <v>49.58934</v>
      </c>
      <c r="C776" s="5">
        <v>-17.321102</v>
      </c>
      <c r="D776" s="5">
        <v>4260000</v>
      </c>
      <c r="E776" s="5">
        <v>1</v>
      </c>
      <c r="F776" s="5">
        <v>45080000</v>
      </c>
      <c r="G776" s="5">
        <v>1</v>
      </c>
      <c r="I776" s="5">
        <v>0</v>
      </c>
      <c r="J776" s="5">
        <v>0.61173391754676143</v>
      </c>
      <c r="K776" s="5">
        <v>4.5463245455998978E-3</v>
      </c>
      <c r="L776" s="6">
        <f>IF(Table1[[#This Row],[seagrass.mn.ssp126.2050]]="","",(Table1[[#This Row],[seagrass.sd.ssp126.2050]]/Table1[[#This Row],[seagrass.mn.ssp126.2050]])^-1)</f>
        <v>134.55570789349395</v>
      </c>
      <c r="M776" s="6">
        <f>IF(Table1[[#This Row],[seagrass.weights.ssp126.2050]]="","",Table1[[#This Row],[seagrass.weights.ssp126.2050]]*Table1[[#This Row],[seagrass.mn.ssp126.2050]])</f>
        <v>82.312290317964738</v>
      </c>
      <c r="N776" s="5">
        <v>0.45234328863465811</v>
      </c>
      <c r="O776" s="5">
        <v>2.2021681042509861E-2</v>
      </c>
      <c r="P776" s="6">
        <f>IF(Table1[[#This Row],[corals.mn.ssp126.2050]]="","",(Table1[[#This Row],[corals.sd.ssp126.2050]]/Table1[[#This Row],[corals.mn.ssp126.2050]])^-1)</f>
        <v>20.540815560877071</v>
      </c>
      <c r="Q776" s="6">
        <f>IF(Table1[[#This Row],[coral.weights.ssp126.2050]]="","",Table1[[#This Row],[coral.weights.ssp126.2050]]*Table1[[#This Row],[corals.mn.ssp126.2050]])</f>
        <v>9.2915000620450936</v>
      </c>
      <c r="T776" s="6" t="str">
        <f>IF(Table1[[#This Row],[mangrove.mn.ssp126.2050]]="","",(Table1[[#This Row],[mangrove.sd.ssp126.2050]]/Table1[[#This Row],[mangrove.mn.ssp126.2050]])^-1)</f>
        <v/>
      </c>
      <c r="U776" s="6" t="str">
        <f>IF(Table1[[#This Row],[mangrove.weights.ssp126.2050]]="","",Table1[[#This Row],[mangrove.weights.ssp126.2050]]*Table1[[#This Row],[mangrove.mn.ssp126.2050]])</f>
        <v/>
      </c>
      <c r="V776" s="7">
        <f t="shared" si="72"/>
        <v>0.59062439531057198</v>
      </c>
      <c r="W776" s="5">
        <v>0.60308079646500568</v>
      </c>
      <c r="X776" s="5">
        <v>9.9457485385772201E-3</v>
      </c>
      <c r="Y776" s="6">
        <f>IF(Table1[[#This Row],[seagrass.mn.ssp126.2100]]="", "", (Table1[[#This Row],[seagrass.sd.ssp126.2100]]/Table1[[#This Row],[seagrass.mn.ssp126.2100]])^-1)</f>
        <v>60.637044474410054</v>
      </c>
      <c r="Z776" s="6">
        <f>IF(Table1[[#This Row],[seagrass.weights.ssp126.2100]]="","", Table1[[#This Row],[seagrass.weights.ssp126.2100]]*Table1[[#This Row],[seagrass.mn.ssp126.2100]])</f>
        <v>36.569037076911187</v>
      </c>
      <c r="AA776" s="5">
        <v>0.42866969382491021</v>
      </c>
      <c r="AB776" s="5">
        <v>9.5730025794340933E-3</v>
      </c>
      <c r="AC776" s="6">
        <f>IF(Table1[[#This Row],[corals.mn.ssp126.2100]]="","",(Table1[[#This Row],[corals.sd.ssp126.2100]]/Table1[[#This Row],[corals.mn.ssp126.2100]])^-1)</f>
        <v>44.779022074623839</v>
      </c>
      <c r="AD776" s="6">
        <f>IF( Table1[[#This Row],[Coral.weights.ssp126.2100]]="","", Table1[[#This Row],[Coral.weights.ssp126.2100]]*Table1[[#This Row],[corals.mn.ssp126.2100]])</f>
        <v>19.195409682507897</v>
      </c>
      <c r="AG776" s="8" t="str">
        <f>IF(Table1[[#This Row],[mangrove.mn.ssp126.2100]]="","",(Table1[[#This Row],[mangrove.sd.ssp126.2100]]/Table1[[#This Row],[mangrove.mn.ssp126.2100]])^-1)</f>
        <v/>
      </c>
      <c r="AH776" s="6" t="str">
        <f>IF(Table1[[#This Row],[mangrove.weights.ssp126.2100]]="","",Table1[[#This Row],[mangrove.weights.ssp126.2100]]*Table1[[#This Row],[mangrove.mn.ssp126.2100]])</f>
        <v/>
      </c>
      <c r="AI776" s="7">
        <f t="shared" si="73"/>
        <v>0.52899381076299656</v>
      </c>
      <c r="AJ776" s="5">
        <v>0.56591239564990303</v>
      </c>
      <c r="AK776" s="5">
        <v>3.0130474957201481E-3</v>
      </c>
      <c r="AL776" s="6">
        <f>IF(Table1[[#This Row],[seagrass.mn.ssp245.2050]]="","",(Table1[[#This Row],[seagrass.sd.ssp245.2050]]/Table1[[#This Row],[seagrass.mn.ssp245.2050]])^-1)</f>
        <v>187.82060238139206</v>
      </c>
      <c r="AM776" s="6">
        <f>IF(Table1[[#This Row],[seagrass.weights.ssp245.2050]]="","",Table1[[#This Row],[seagrass.weights.ssp245.2050]]*Table1[[#This Row],[seagrass.mn.ssp245.2050]])</f>
        <v>106.29000704606146</v>
      </c>
      <c r="AN776" s="5">
        <v>0.43929412697503673</v>
      </c>
      <c r="AO776" s="5">
        <v>1.6870991666380841E-2</v>
      </c>
      <c r="AP776" s="6">
        <f>(Table1[[#This Row],[corals.sd.ssp245.2050]]/Table1[[#This Row],[corals.mn.ssp245.2050]])^-1</f>
        <v>26.038429492584413</v>
      </c>
      <c r="AQ776" s="6">
        <f>Table1[[#This Row],[coral.weights.ssp245.2050]]*Table1[[#This Row],[corals.mn.ssp245.2050]]</f>
        <v>11.438529151745918</v>
      </c>
      <c r="AS776" s="5"/>
      <c r="AT776" s="8"/>
      <c r="AU776" s="8"/>
      <c r="AV776" s="7">
        <f t="shared" si="74"/>
        <v>0.5504959746903878</v>
      </c>
      <c r="AW776" s="5">
        <v>0.56378378797362383</v>
      </c>
      <c r="AX776" s="5">
        <v>2.000268531782656E-3</v>
      </c>
      <c r="AY776" s="6">
        <f>(Table1[[#This Row],[seagrass.sd.ssp245.2100]]/Table1[[#This Row],[seagrass.mn.ssp245.2100]])^-1</f>
        <v>281.85405060148349</v>
      </c>
      <c r="AZ776" s="6">
        <f>Table1[[#This Row],[seagrass.weights.ssp245.2100]]*Table1[[#This Row],[seagrass.mn.ssp245.2100]]</f>
        <v>158.9047443038138</v>
      </c>
      <c r="BA776" s="5">
        <v>0.40922794554959141</v>
      </c>
      <c r="BB776" s="5">
        <v>1.205941094476007E-2</v>
      </c>
      <c r="BC776" s="8">
        <f>(Table1[[#This Row],[corals.sd.ssp245.2100]]/Table1[[#This Row],[corals.mn.ssp245.2100]])^-1</f>
        <v>33.934322946959931</v>
      </c>
      <c r="BD776" s="8">
        <f>Table1[[#This Row],[corals.weights.ssp245.2100]]*Table1[[#This Row],[corals.mn.ssp245.2100]]</f>
        <v>13.886873263200769</v>
      </c>
      <c r="BE776" s="5"/>
      <c r="BF776" s="5"/>
      <c r="BG776" s="6"/>
      <c r="BH776" s="6"/>
      <c r="BI776" s="7">
        <f t="shared" si="75"/>
        <v>0.54717536185830318</v>
      </c>
      <c r="BJ776" s="5">
        <v>0.45773532242894388</v>
      </c>
      <c r="BK776" s="5">
        <v>2.8981888417320039E-3</v>
      </c>
      <c r="BL776" s="6">
        <f>(Table1[[#This Row],[seagrass.sd.ssp370.2050]]/Table1[[#This Row],[seagrass.mn.ssp370.2050]])^-1</f>
        <v>157.938404785036</v>
      </c>
      <c r="BM776" s="6">
        <f>Table1[[#This Row],[seagrass.mn.ssp370.2050]]*Table1[[#This Row],[seagrass.weights.ssp370.2050]]</f>
        <v>72.293986638191512</v>
      </c>
      <c r="BN776" s="5">
        <v>0.37703834128205638</v>
      </c>
      <c r="BO776" s="5">
        <v>1.452352558689359E-2</v>
      </c>
      <c r="BP776" s="6">
        <f>(Table1[[#This Row],[corals.sd.ssp370.2050]]/Table1[[#This Row],[corals.mn.ssp370.2050]])^-1</f>
        <v>25.960524462621226</v>
      </c>
      <c r="BQ776" s="6">
        <f>Table1[[#This Row],[corals.weights.ssp370.2050]]*Table1[[#This Row],[corals.mn.ssp370.2050]]</f>
        <v>9.7881130821989544</v>
      </c>
      <c r="BR776" s="5"/>
      <c r="BS776" s="5"/>
      <c r="BT776" s="6"/>
      <c r="BU776" s="6"/>
      <c r="BV776" s="7">
        <f t="shared" si="76"/>
        <v>0.44634354346810934</v>
      </c>
      <c r="BW776" s="5">
        <v>0.45841963779559758</v>
      </c>
      <c r="BX776" s="5">
        <v>1.9304207692699481E-3</v>
      </c>
      <c r="BY776" s="8">
        <f>(Table1[[#This Row],[seagrass.sd.ssp370.2100]]/Table1[[#This Row],[seagrass.mn.ssp370.2100]])^-1</f>
        <v>237.47135603444838</v>
      </c>
      <c r="BZ776" s="8">
        <f>Table1[[#This Row],[seagrass.imp.ssp370.2100]]*Table1[[#This Row],[seagrass.mn.ssp370.2100]]</f>
        <v>108.86153302014122</v>
      </c>
      <c r="CA776" s="5">
        <v>0.37952205971882808</v>
      </c>
      <c r="CB776" s="5">
        <v>8.8532063415311894E-3</v>
      </c>
      <c r="CC776" s="8">
        <f>(Table1[[#This Row],[corals.sd.ssp370.2100]]/Table1[[#This Row],[corals.mn.ssp370.2100]])^-1</f>
        <v>42.868317429636299</v>
      </c>
      <c r="CD776" s="8">
        <f>Table1[[#This Row],[corals.weights.ssp370.2100]]*Table1[[#This Row],[corals.mn.ssp370.2100]]</f>
        <v>16.269472127576105</v>
      </c>
      <c r="CE776" s="5"/>
      <c r="CF776" s="5"/>
      <c r="CG776" s="12"/>
      <c r="CH776" s="17"/>
      <c r="CI776" s="9">
        <f t="shared" si="77"/>
        <v>0.44635496503761291</v>
      </c>
      <c r="CJ776" s="5"/>
      <c r="CL776" s="5"/>
      <c r="CM776" s="5"/>
      <c r="CP776" s="5"/>
      <c r="CT776" s="5"/>
    </row>
    <row r="777" spans="1:98" x14ac:dyDescent="0.25">
      <c r="A777" s="5" t="s">
        <v>820</v>
      </c>
      <c r="B777" s="5">
        <v>49.83934</v>
      </c>
      <c r="C777" s="5">
        <v>-17.321102</v>
      </c>
      <c r="E777" s="5">
        <v>0</v>
      </c>
      <c r="G777" s="5">
        <v>0</v>
      </c>
      <c r="I777" s="5">
        <v>0</v>
      </c>
      <c r="L777" s="6" t="str">
        <f>IF(Table1[[#This Row],[seagrass.mn.ssp126.2050]]="","",(Table1[[#This Row],[seagrass.sd.ssp126.2050]]/Table1[[#This Row],[seagrass.mn.ssp126.2050]])^-1)</f>
        <v/>
      </c>
      <c r="M777" s="6" t="str">
        <f>IF(Table1[[#This Row],[seagrass.weights.ssp126.2050]]="","",Table1[[#This Row],[seagrass.weights.ssp126.2050]]*Table1[[#This Row],[seagrass.mn.ssp126.2050]])</f>
        <v/>
      </c>
      <c r="P777" s="6" t="str">
        <f>IF(Table1[[#This Row],[corals.mn.ssp126.2050]]="","",(Table1[[#This Row],[corals.sd.ssp126.2050]]/Table1[[#This Row],[corals.mn.ssp126.2050]])^-1)</f>
        <v/>
      </c>
      <c r="Q777" s="6" t="str">
        <f>IF(Table1[[#This Row],[coral.weights.ssp126.2050]]="","",Table1[[#This Row],[coral.weights.ssp126.2050]]*Table1[[#This Row],[corals.mn.ssp126.2050]])</f>
        <v/>
      </c>
      <c r="T777" s="6" t="str">
        <f>IF(Table1[[#This Row],[mangrove.mn.ssp126.2050]]="","",(Table1[[#This Row],[mangrove.sd.ssp126.2050]]/Table1[[#This Row],[mangrove.mn.ssp126.2050]])^-1)</f>
        <v/>
      </c>
      <c r="U777" s="6" t="str">
        <f>IF(Table1[[#This Row],[mangrove.weights.ssp126.2050]]="","",Table1[[#This Row],[mangrove.weights.ssp126.2050]]*Table1[[#This Row],[mangrove.mn.ssp126.2050]])</f>
        <v/>
      </c>
      <c r="V777" s="7" t="e">
        <f t="shared" si="72"/>
        <v>#DIV/0!</v>
      </c>
      <c r="Y777" s="6" t="str">
        <f>IF(Table1[[#This Row],[seagrass.mn.ssp126.2100]]="", "", (Table1[[#This Row],[seagrass.sd.ssp126.2100]]/Table1[[#This Row],[seagrass.mn.ssp126.2100]])^-1)</f>
        <v/>
      </c>
      <c r="Z777" s="6" t="str">
        <f>IF(Table1[[#This Row],[seagrass.weights.ssp126.2100]]="","", Table1[[#This Row],[seagrass.weights.ssp126.2100]]*Table1[[#This Row],[seagrass.mn.ssp126.2100]])</f>
        <v/>
      </c>
      <c r="AC777" s="6" t="str">
        <f>IF(Table1[[#This Row],[corals.mn.ssp126.2100]]="","",(Table1[[#This Row],[corals.sd.ssp126.2100]]/Table1[[#This Row],[corals.mn.ssp126.2100]])^-1)</f>
        <v/>
      </c>
      <c r="AD777" s="6" t="str">
        <f>IF( Table1[[#This Row],[Coral.weights.ssp126.2100]]="","", Table1[[#This Row],[Coral.weights.ssp126.2100]]*Table1[[#This Row],[corals.mn.ssp126.2100]])</f>
        <v/>
      </c>
      <c r="AG777" s="8" t="str">
        <f>IF(Table1[[#This Row],[mangrove.mn.ssp126.2100]]="","",(Table1[[#This Row],[mangrove.sd.ssp126.2100]]/Table1[[#This Row],[mangrove.mn.ssp126.2100]])^-1)</f>
        <v/>
      </c>
      <c r="AH777" s="6" t="str">
        <f>IF(Table1[[#This Row],[mangrove.weights.ssp126.2100]]="","",Table1[[#This Row],[mangrove.weights.ssp126.2100]]*Table1[[#This Row],[mangrove.mn.ssp126.2100]])</f>
        <v/>
      </c>
      <c r="AI777" s="7" t="e">
        <f t="shared" si="73"/>
        <v>#DIV/0!</v>
      </c>
      <c r="AL777" s="6" t="str">
        <f>IF(Table1[[#This Row],[seagrass.mn.ssp245.2050]]="","",(Table1[[#This Row],[seagrass.sd.ssp245.2050]]/Table1[[#This Row],[seagrass.mn.ssp245.2050]])^-1)</f>
        <v/>
      </c>
      <c r="AM777" s="6" t="str">
        <f>IF(Table1[[#This Row],[seagrass.weights.ssp245.2050]]="","",Table1[[#This Row],[seagrass.weights.ssp245.2050]]*Table1[[#This Row],[seagrass.mn.ssp245.2050]])</f>
        <v/>
      </c>
      <c r="AS777" s="5"/>
      <c r="AT777" s="8"/>
      <c r="AU777" s="8"/>
      <c r="AV777" s="7" t="e">
        <f t="shared" si="74"/>
        <v>#DIV/0!</v>
      </c>
      <c r="AX777" s="5"/>
      <c r="AY777" s="6"/>
      <c r="AZ777" s="6"/>
      <c r="BB777" s="5"/>
      <c r="BC777" s="8"/>
      <c r="BD777" s="8"/>
      <c r="BE777" s="5"/>
      <c r="BF777" s="5"/>
      <c r="BG777" s="6"/>
      <c r="BH777" s="6"/>
      <c r="BI777" s="7" t="e">
        <f t="shared" si="75"/>
        <v>#DIV/0!</v>
      </c>
      <c r="BK777" s="5"/>
      <c r="BL777" s="6"/>
      <c r="BM777" s="6"/>
      <c r="BO777" s="5"/>
      <c r="BP777" s="6"/>
      <c r="BQ777" s="6"/>
      <c r="BR777" s="5"/>
      <c r="BS777" s="5"/>
      <c r="BT777" s="6"/>
      <c r="BU777" s="6"/>
      <c r="BV777" s="7" t="e">
        <f t="shared" si="76"/>
        <v>#DIV/0!</v>
      </c>
      <c r="BX777" s="5"/>
      <c r="BY777" s="8"/>
      <c r="BZ777" s="8"/>
      <c r="CA777" s="5"/>
      <c r="CB777" s="5"/>
      <c r="CC777" s="8"/>
      <c r="CD777" s="8"/>
      <c r="CE777" s="5"/>
      <c r="CF777" s="5"/>
      <c r="CG777" s="12"/>
      <c r="CH777" s="17"/>
      <c r="CI777" s="9" t="e">
        <f t="shared" si="77"/>
        <v>#DIV/0!</v>
      </c>
      <c r="CJ777" s="5"/>
      <c r="CL777" s="5"/>
      <c r="CM777" s="5"/>
      <c r="CP777" s="5"/>
      <c r="CT777" s="5"/>
    </row>
    <row r="778" spans="1:98" x14ac:dyDescent="0.25">
      <c r="A778" s="5" t="s">
        <v>821</v>
      </c>
      <c r="B778" s="5">
        <v>50.08934</v>
      </c>
      <c r="C778" s="5">
        <v>-17.321102</v>
      </c>
      <c r="E778" s="5">
        <v>0</v>
      </c>
      <c r="G778" s="5">
        <v>0</v>
      </c>
      <c r="I778" s="5">
        <v>0</v>
      </c>
      <c r="L778" s="6" t="str">
        <f>IF(Table1[[#This Row],[seagrass.mn.ssp126.2050]]="","",(Table1[[#This Row],[seagrass.sd.ssp126.2050]]/Table1[[#This Row],[seagrass.mn.ssp126.2050]])^-1)</f>
        <v/>
      </c>
      <c r="M778" s="6" t="str">
        <f>IF(Table1[[#This Row],[seagrass.weights.ssp126.2050]]="","",Table1[[#This Row],[seagrass.weights.ssp126.2050]]*Table1[[#This Row],[seagrass.mn.ssp126.2050]])</f>
        <v/>
      </c>
      <c r="P778" s="6" t="str">
        <f>IF(Table1[[#This Row],[corals.mn.ssp126.2050]]="","",(Table1[[#This Row],[corals.sd.ssp126.2050]]/Table1[[#This Row],[corals.mn.ssp126.2050]])^-1)</f>
        <v/>
      </c>
      <c r="Q778" s="6" t="str">
        <f>IF(Table1[[#This Row],[coral.weights.ssp126.2050]]="","",Table1[[#This Row],[coral.weights.ssp126.2050]]*Table1[[#This Row],[corals.mn.ssp126.2050]])</f>
        <v/>
      </c>
      <c r="T778" s="6" t="str">
        <f>IF(Table1[[#This Row],[mangrove.mn.ssp126.2050]]="","",(Table1[[#This Row],[mangrove.sd.ssp126.2050]]/Table1[[#This Row],[mangrove.mn.ssp126.2050]])^-1)</f>
        <v/>
      </c>
      <c r="U778" s="6" t="str">
        <f>IF(Table1[[#This Row],[mangrove.weights.ssp126.2050]]="","",Table1[[#This Row],[mangrove.weights.ssp126.2050]]*Table1[[#This Row],[mangrove.mn.ssp126.2050]])</f>
        <v/>
      </c>
      <c r="V778" s="7" t="e">
        <f t="shared" si="72"/>
        <v>#DIV/0!</v>
      </c>
      <c r="Y778" s="6" t="str">
        <f>IF(Table1[[#This Row],[seagrass.mn.ssp126.2100]]="", "", (Table1[[#This Row],[seagrass.sd.ssp126.2100]]/Table1[[#This Row],[seagrass.mn.ssp126.2100]])^-1)</f>
        <v/>
      </c>
      <c r="Z778" s="6" t="str">
        <f>IF(Table1[[#This Row],[seagrass.weights.ssp126.2100]]="","", Table1[[#This Row],[seagrass.weights.ssp126.2100]]*Table1[[#This Row],[seagrass.mn.ssp126.2100]])</f>
        <v/>
      </c>
      <c r="AC778" s="6" t="str">
        <f>IF(Table1[[#This Row],[corals.mn.ssp126.2100]]="","",(Table1[[#This Row],[corals.sd.ssp126.2100]]/Table1[[#This Row],[corals.mn.ssp126.2100]])^-1)</f>
        <v/>
      </c>
      <c r="AD778" s="6" t="str">
        <f>IF( Table1[[#This Row],[Coral.weights.ssp126.2100]]="","", Table1[[#This Row],[Coral.weights.ssp126.2100]]*Table1[[#This Row],[corals.mn.ssp126.2100]])</f>
        <v/>
      </c>
      <c r="AG778" s="8" t="str">
        <f>IF(Table1[[#This Row],[mangrove.mn.ssp126.2100]]="","",(Table1[[#This Row],[mangrove.sd.ssp126.2100]]/Table1[[#This Row],[mangrove.mn.ssp126.2100]])^-1)</f>
        <v/>
      </c>
      <c r="AH778" s="6" t="str">
        <f>IF(Table1[[#This Row],[mangrove.weights.ssp126.2100]]="","",Table1[[#This Row],[mangrove.weights.ssp126.2100]]*Table1[[#This Row],[mangrove.mn.ssp126.2100]])</f>
        <v/>
      </c>
      <c r="AI778" s="7" t="e">
        <f t="shared" si="73"/>
        <v>#DIV/0!</v>
      </c>
      <c r="AL778" s="6" t="str">
        <f>IF(Table1[[#This Row],[seagrass.mn.ssp245.2050]]="","",(Table1[[#This Row],[seagrass.sd.ssp245.2050]]/Table1[[#This Row],[seagrass.mn.ssp245.2050]])^-1)</f>
        <v/>
      </c>
      <c r="AM778" s="6" t="str">
        <f>IF(Table1[[#This Row],[seagrass.weights.ssp245.2050]]="","",Table1[[#This Row],[seagrass.weights.ssp245.2050]]*Table1[[#This Row],[seagrass.mn.ssp245.2050]])</f>
        <v/>
      </c>
      <c r="AS778" s="5"/>
      <c r="AT778" s="8"/>
      <c r="AU778" s="8"/>
      <c r="AV778" s="7" t="e">
        <f t="shared" si="74"/>
        <v>#DIV/0!</v>
      </c>
      <c r="AX778" s="5"/>
      <c r="AY778" s="6"/>
      <c r="AZ778" s="6"/>
      <c r="BB778" s="5"/>
      <c r="BC778" s="8"/>
      <c r="BD778" s="8"/>
      <c r="BE778" s="5"/>
      <c r="BF778" s="5"/>
      <c r="BG778" s="6"/>
      <c r="BH778" s="6"/>
      <c r="BI778" s="7" t="e">
        <f t="shared" si="75"/>
        <v>#DIV/0!</v>
      </c>
      <c r="BK778" s="5"/>
      <c r="BL778" s="6"/>
      <c r="BM778" s="6"/>
      <c r="BO778" s="5"/>
      <c r="BP778" s="6"/>
      <c r="BQ778" s="6"/>
      <c r="BR778" s="5"/>
      <c r="BS778" s="5"/>
      <c r="BT778" s="6"/>
      <c r="BU778" s="6"/>
      <c r="BV778" s="7" t="e">
        <f t="shared" si="76"/>
        <v>#DIV/0!</v>
      </c>
      <c r="BX778" s="5"/>
      <c r="BY778" s="8"/>
      <c r="BZ778" s="8"/>
      <c r="CA778" s="5"/>
      <c r="CB778" s="5"/>
      <c r="CC778" s="8"/>
      <c r="CD778" s="8"/>
      <c r="CE778" s="5"/>
      <c r="CF778" s="5"/>
      <c r="CG778" s="12"/>
      <c r="CH778" s="17"/>
      <c r="CI778" s="9" t="e">
        <f t="shared" si="77"/>
        <v>#DIV/0!</v>
      </c>
      <c r="CJ778" s="5"/>
      <c r="CL778" s="5"/>
      <c r="CM778" s="5"/>
      <c r="CP778" s="5"/>
      <c r="CT778" s="5"/>
    </row>
    <row r="779" spans="1:98" x14ac:dyDescent="0.25">
      <c r="A779" s="5" t="s">
        <v>822</v>
      </c>
      <c r="B779" s="5">
        <v>37.33934</v>
      </c>
      <c r="C779" s="5">
        <v>-17.321102</v>
      </c>
      <c r="E779" s="5">
        <v>0</v>
      </c>
      <c r="G779" s="5">
        <v>0</v>
      </c>
      <c r="I779" s="5">
        <v>0</v>
      </c>
      <c r="L779" s="6" t="str">
        <f>IF(Table1[[#This Row],[seagrass.mn.ssp126.2050]]="","",(Table1[[#This Row],[seagrass.sd.ssp126.2050]]/Table1[[#This Row],[seagrass.mn.ssp126.2050]])^-1)</f>
        <v/>
      </c>
      <c r="M779" s="6" t="str">
        <f>IF(Table1[[#This Row],[seagrass.weights.ssp126.2050]]="","",Table1[[#This Row],[seagrass.weights.ssp126.2050]]*Table1[[#This Row],[seagrass.mn.ssp126.2050]])</f>
        <v/>
      </c>
      <c r="P779" s="6" t="str">
        <f>IF(Table1[[#This Row],[corals.mn.ssp126.2050]]="","",(Table1[[#This Row],[corals.sd.ssp126.2050]]/Table1[[#This Row],[corals.mn.ssp126.2050]])^-1)</f>
        <v/>
      </c>
      <c r="Q779" s="6" t="str">
        <f>IF(Table1[[#This Row],[coral.weights.ssp126.2050]]="","",Table1[[#This Row],[coral.weights.ssp126.2050]]*Table1[[#This Row],[corals.mn.ssp126.2050]])</f>
        <v/>
      </c>
      <c r="T779" s="6" t="str">
        <f>IF(Table1[[#This Row],[mangrove.mn.ssp126.2050]]="","",(Table1[[#This Row],[mangrove.sd.ssp126.2050]]/Table1[[#This Row],[mangrove.mn.ssp126.2050]])^-1)</f>
        <v/>
      </c>
      <c r="U779" s="6" t="str">
        <f>IF(Table1[[#This Row],[mangrove.weights.ssp126.2050]]="","",Table1[[#This Row],[mangrove.weights.ssp126.2050]]*Table1[[#This Row],[mangrove.mn.ssp126.2050]])</f>
        <v/>
      </c>
      <c r="V779" s="7" t="e">
        <f t="shared" si="72"/>
        <v>#DIV/0!</v>
      </c>
      <c r="Y779" s="6" t="str">
        <f>IF(Table1[[#This Row],[seagrass.mn.ssp126.2100]]="", "", (Table1[[#This Row],[seagrass.sd.ssp126.2100]]/Table1[[#This Row],[seagrass.mn.ssp126.2100]])^-1)</f>
        <v/>
      </c>
      <c r="Z779" s="6" t="str">
        <f>IF(Table1[[#This Row],[seagrass.weights.ssp126.2100]]="","", Table1[[#This Row],[seagrass.weights.ssp126.2100]]*Table1[[#This Row],[seagrass.mn.ssp126.2100]])</f>
        <v/>
      </c>
      <c r="AC779" s="6" t="str">
        <f>IF(Table1[[#This Row],[corals.mn.ssp126.2100]]="","",(Table1[[#This Row],[corals.sd.ssp126.2100]]/Table1[[#This Row],[corals.mn.ssp126.2100]])^-1)</f>
        <v/>
      </c>
      <c r="AD779" s="6" t="str">
        <f>IF( Table1[[#This Row],[Coral.weights.ssp126.2100]]="","", Table1[[#This Row],[Coral.weights.ssp126.2100]]*Table1[[#This Row],[corals.mn.ssp126.2100]])</f>
        <v/>
      </c>
      <c r="AG779" s="8" t="str">
        <f>IF(Table1[[#This Row],[mangrove.mn.ssp126.2100]]="","",(Table1[[#This Row],[mangrove.sd.ssp126.2100]]/Table1[[#This Row],[mangrove.mn.ssp126.2100]])^-1)</f>
        <v/>
      </c>
      <c r="AH779" s="6" t="str">
        <f>IF(Table1[[#This Row],[mangrove.weights.ssp126.2100]]="","",Table1[[#This Row],[mangrove.weights.ssp126.2100]]*Table1[[#This Row],[mangrove.mn.ssp126.2100]])</f>
        <v/>
      </c>
      <c r="AI779" s="7" t="e">
        <f t="shared" si="73"/>
        <v>#DIV/0!</v>
      </c>
      <c r="AL779" s="6" t="str">
        <f>IF(Table1[[#This Row],[seagrass.mn.ssp245.2050]]="","",(Table1[[#This Row],[seagrass.sd.ssp245.2050]]/Table1[[#This Row],[seagrass.mn.ssp245.2050]])^-1)</f>
        <v/>
      </c>
      <c r="AM779" s="6" t="str">
        <f>IF(Table1[[#This Row],[seagrass.weights.ssp245.2050]]="","",Table1[[#This Row],[seagrass.weights.ssp245.2050]]*Table1[[#This Row],[seagrass.mn.ssp245.2050]])</f>
        <v/>
      </c>
      <c r="AS779" s="5"/>
      <c r="AT779" s="8"/>
      <c r="AU779" s="8"/>
      <c r="AV779" s="7" t="e">
        <f t="shared" si="74"/>
        <v>#DIV/0!</v>
      </c>
      <c r="AX779" s="5"/>
      <c r="AY779" s="6"/>
      <c r="AZ779" s="6"/>
      <c r="BB779" s="5"/>
      <c r="BC779" s="8"/>
      <c r="BD779" s="8"/>
      <c r="BE779" s="5"/>
      <c r="BF779" s="5"/>
      <c r="BG779" s="6"/>
      <c r="BH779" s="6"/>
      <c r="BI779" s="7" t="e">
        <f t="shared" si="75"/>
        <v>#DIV/0!</v>
      </c>
      <c r="BK779" s="5"/>
      <c r="BL779" s="6"/>
      <c r="BM779" s="6"/>
      <c r="BO779" s="5"/>
      <c r="BP779" s="6"/>
      <c r="BQ779" s="6"/>
      <c r="BR779" s="5"/>
      <c r="BS779" s="5"/>
      <c r="BT779" s="6"/>
      <c r="BU779" s="6"/>
      <c r="BV779" s="7" t="e">
        <f t="shared" si="76"/>
        <v>#DIV/0!</v>
      </c>
      <c r="BX779" s="5"/>
      <c r="BY779" s="8"/>
      <c r="BZ779" s="8"/>
      <c r="CA779" s="5"/>
      <c r="CB779" s="5"/>
      <c r="CC779" s="8"/>
      <c r="CD779" s="8"/>
      <c r="CE779" s="5"/>
      <c r="CF779" s="5"/>
      <c r="CG779" s="12"/>
      <c r="CH779" s="17"/>
      <c r="CI779" s="9" t="e">
        <f t="shared" si="77"/>
        <v>#DIV/0!</v>
      </c>
      <c r="CJ779" s="5"/>
      <c r="CL779" s="5"/>
      <c r="CM779" s="5"/>
      <c r="CP779" s="5"/>
      <c r="CT779" s="5"/>
    </row>
    <row r="780" spans="1:98" x14ac:dyDescent="0.25">
      <c r="A780" s="5" t="s">
        <v>823</v>
      </c>
      <c r="B780" s="5">
        <v>37.58934</v>
      </c>
      <c r="C780" s="5">
        <v>-17.321102</v>
      </c>
      <c r="E780" s="5">
        <v>0</v>
      </c>
      <c r="G780" s="5">
        <v>0</v>
      </c>
      <c r="H780" s="5">
        <v>1410000</v>
      </c>
      <c r="I780" s="5">
        <v>1</v>
      </c>
      <c r="L780" s="6" t="str">
        <f>IF(Table1[[#This Row],[seagrass.mn.ssp126.2050]]="","",(Table1[[#This Row],[seagrass.sd.ssp126.2050]]/Table1[[#This Row],[seagrass.mn.ssp126.2050]])^-1)</f>
        <v/>
      </c>
      <c r="M780" s="6" t="str">
        <f>IF(Table1[[#This Row],[seagrass.weights.ssp126.2050]]="","",Table1[[#This Row],[seagrass.weights.ssp126.2050]]*Table1[[#This Row],[seagrass.mn.ssp126.2050]])</f>
        <v/>
      </c>
      <c r="P780" s="6" t="str">
        <f>IF(Table1[[#This Row],[corals.mn.ssp126.2050]]="","",(Table1[[#This Row],[corals.sd.ssp126.2050]]/Table1[[#This Row],[corals.mn.ssp126.2050]])^-1)</f>
        <v/>
      </c>
      <c r="Q780" s="6" t="str">
        <f>IF(Table1[[#This Row],[coral.weights.ssp126.2050]]="","",Table1[[#This Row],[coral.weights.ssp126.2050]]*Table1[[#This Row],[corals.mn.ssp126.2050]])</f>
        <v/>
      </c>
      <c r="R780" s="5">
        <v>0.42411485460068782</v>
      </c>
      <c r="S780" s="5">
        <v>2.5424076966109269E-2</v>
      </c>
      <c r="T780" s="6">
        <f>IF(Table1[[#This Row],[mangrove.mn.ssp126.2050]]="","",(Table1[[#This Row],[mangrove.sd.ssp126.2050]]/Table1[[#This Row],[mangrove.mn.ssp126.2050]])^-1)</f>
        <v>16.681622509483439</v>
      </c>
      <c r="U780" s="6">
        <f>IF(Table1[[#This Row],[mangrove.weights.ssp126.2050]]="","",Table1[[#This Row],[mangrove.weights.ssp126.2050]]*Table1[[#This Row],[mangrove.mn.ssp126.2050]])</f>
        <v>7.0749239051131303</v>
      </c>
      <c r="V780" s="7">
        <f t="shared" si="72"/>
        <v>0.42411485460068782</v>
      </c>
      <c r="Y780" s="6" t="str">
        <f>IF(Table1[[#This Row],[seagrass.mn.ssp126.2100]]="", "", (Table1[[#This Row],[seagrass.sd.ssp126.2100]]/Table1[[#This Row],[seagrass.mn.ssp126.2100]])^-1)</f>
        <v/>
      </c>
      <c r="Z780" s="6" t="str">
        <f>IF(Table1[[#This Row],[seagrass.weights.ssp126.2100]]="","", Table1[[#This Row],[seagrass.weights.ssp126.2100]]*Table1[[#This Row],[seagrass.mn.ssp126.2100]])</f>
        <v/>
      </c>
      <c r="AC780" s="6" t="str">
        <f>IF(Table1[[#This Row],[corals.mn.ssp126.2100]]="","",(Table1[[#This Row],[corals.sd.ssp126.2100]]/Table1[[#This Row],[corals.mn.ssp126.2100]])^-1)</f>
        <v/>
      </c>
      <c r="AD780" s="6" t="str">
        <f>IF( Table1[[#This Row],[Coral.weights.ssp126.2100]]="","", Table1[[#This Row],[Coral.weights.ssp126.2100]]*Table1[[#This Row],[corals.mn.ssp126.2100]])</f>
        <v/>
      </c>
      <c r="AE780" s="5">
        <v>0.42726391781946149</v>
      </c>
      <c r="AF780" s="5">
        <v>2.2823358486497251E-2</v>
      </c>
      <c r="AG780" s="8">
        <f>IF(Table1[[#This Row],[mangrove.mn.ssp126.2100]]="","",(Table1[[#This Row],[mangrove.sd.ssp126.2100]]/Table1[[#This Row],[mangrove.mn.ssp126.2100]])^-1)</f>
        <v>18.720466493668724</v>
      </c>
      <c r="AH780" s="6">
        <f>IF(Table1[[#This Row],[mangrove.weights.ssp126.2100]]="","",Table1[[#This Row],[mangrove.weights.ssp126.2100]]*Table1[[#This Row],[mangrove.mn.ssp126.2100]])</f>
        <v>7.9985798574928557</v>
      </c>
      <c r="AI780" s="7">
        <f t="shared" si="73"/>
        <v>0.42726391781946149</v>
      </c>
      <c r="AL780" s="6" t="str">
        <f>IF(Table1[[#This Row],[seagrass.mn.ssp245.2050]]="","",(Table1[[#This Row],[seagrass.sd.ssp245.2050]]/Table1[[#This Row],[seagrass.mn.ssp245.2050]])^-1)</f>
        <v/>
      </c>
      <c r="AM780" s="6" t="str">
        <f>IF(Table1[[#This Row],[seagrass.weights.ssp245.2050]]="","",Table1[[#This Row],[seagrass.weights.ssp245.2050]]*Table1[[#This Row],[seagrass.mn.ssp245.2050]])</f>
        <v/>
      </c>
      <c r="AR780" s="5">
        <v>0.45015144578466082</v>
      </c>
      <c r="AS780" s="5">
        <v>6.5517591653273269E-2</v>
      </c>
      <c r="AT780" s="8">
        <f>(Table1[[#This Row],[mangrove.sd.ssp245.2050]]/Table1[[#This Row],[mangrove.mn.ssp245.2050]])^-1</f>
        <v>6.8706958608447453</v>
      </c>
      <c r="AU780" s="8">
        <f>Table1[[#This Row],[mangrove.mn.ssp245.2050]]*Table1[[#This Row],[mangrove.weights.ssp245.2050]]</f>
        <v>3.092853675305947</v>
      </c>
      <c r="AV780" s="7">
        <f t="shared" si="74"/>
        <v>0.45015144578466082</v>
      </c>
      <c r="AX780" s="5"/>
      <c r="AY780" s="6"/>
      <c r="AZ780" s="6"/>
      <c r="BB780" s="5"/>
      <c r="BC780" s="8"/>
      <c r="BD780" s="8"/>
      <c r="BE780" s="5">
        <v>0.43643197358650943</v>
      </c>
      <c r="BF780" s="5">
        <v>7.402537222479158E-2</v>
      </c>
      <c r="BG780" s="6">
        <f>(Table1[[#This Row],[mangrove.sd.ssp245.2100]]/Table1[[#This Row],[mangrove.mn.ssp245.2100]])^-1</f>
        <v>5.8957079237805647</v>
      </c>
      <c r="BH780" s="6">
        <f>Table1[[#This Row],[mangrove.weights.ssp245.2100]]*Table1[[#This Row],[mangrove.mn.ssp245.2100]]</f>
        <v>2.5730754448651738</v>
      </c>
      <c r="BI780" s="7">
        <f t="shared" si="75"/>
        <v>0.43643197358650943</v>
      </c>
      <c r="BK780" s="5"/>
      <c r="BL780" s="6"/>
      <c r="BM780" s="6"/>
      <c r="BO780" s="5"/>
      <c r="BP780" s="6"/>
      <c r="BQ780" s="6"/>
      <c r="BR780" s="5">
        <v>0.4524274475496734</v>
      </c>
      <c r="BS780" s="5">
        <v>8.3989096937638341E-2</v>
      </c>
      <c r="BT780" s="6">
        <f>(Table1[[#This Row],[mangrove.sd.ssp370.2050]]/Table1[[#This Row],[mangrove.mn.ssp370.2050]])^-1</f>
        <v>5.3867402323137181</v>
      </c>
      <c r="BU780" s="6">
        <f>Table1[[#This Row],[mangrove.weights.ssp370.2050]]*Table1[[#This Row],[mangrove.mn.ssp370.2050]]</f>
        <v>2.4371091339188302</v>
      </c>
      <c r="BV780" s="7">
        <f t="shared" si="76"/>
        <v>0.4524274475496734</v>
      </c>
      <c r="BX780" s="5"/>
      <c r="BY780" s="8"/>
      <c r="BZ780" s="8"/>
      <c r="CA780" s="5"/>
      <c r="CB780" s="5"/>
      <c r="CC780" s="8"/>
      <c r="CD780" s="8"/>
      <c r="CE780" s="5">
        <v>0.44364753857396849</v>
      </c>
      <c r="CF780" s="5">
        <v>7.2394304193395362E-2</v>
      </c>
      <c r="CG780" s="12">
        <f>(Table1[[#This Row],[mangrove.sd.ssp370.2100]]/Table1[[#This Row],[mangrove.mn.ssp370.2100]])^-1</f>
        <v>6.1282105480121887</v>
      </c>
      <c r="CH780" s="17">
        <f>Table1[[#This Row],[mangrove.weights.ssp370.2100]]*Table1[[#This Row],[mangrove.mn.ssp370.2100]]</f>
        <v>2.7187655254886383</v>
      </c>
      <c r="CI780" s="9">
        <f t="shared" si="77"/>
        <v>0.44364753857396855</v>
      </c>
      <c r="CJ780" s="5"/>
      <c r="CL780" s="5"/>
      <c r="CM780" s="5"/>
      <c r="CP780" s="5"/>
      <c r="CT780" s="5"/>
    </row>
    <row r="781" spans="1:98" x14ac:dyDescent="0.25">
      <c r="A781" s="5" t="s">
        <v>824</v>
      </c>
      <c r="B781" s="5">
        <v>37.83934</v>
      </c>
      <c r="C781" s="5">
        <v>-17.321102</v>
      </c>
      <c r="E781" s="5">
        <v>0</v>
      </c>
      <c r="G781" s="5">
        <v>0</v>
      </c>
      <c r="H781" s="5">
        <v>12480000</v>
      </c>
      <c r="I781" s="5">
        <v>1</v>
      </c>
      <c r="L781" s="6" t="str">
        <f>IF(Table1[[#This Row],[seagrass.mn.ssp126.2050]]="","",(Table1[[#This Row],[seagrass.sd.ssp126.2050]]/Table1[[#This Row],[seagrass.mn.ssp126.2050]])^-1)</f>
        <v/>
      </c>
      <c r="M781" s="6" t="str">
        <f>IF(Table1[[#This Row],[seagrass.weights.ssp126.2050]]="","",Table1[[#This Row],[seagrass.weights.ssp126.2050]]*Table1[[#This Row],[seagrass.mn.ssp126.2050]])</f>
        <v/>
      </c>
      <c r="P781" s="6" t="str">
        <f>IF(Table1[[#This Row],[corals.mn.ssp126.2050]]="","",(Table1[[#This Row],[corals.sd.ssp126.2050]]/Table1[[#This Row],[corals.mn.ssp126.2050]])^-1)</f>
        <v/>
      </c>
      <c r="Q781" s="6" t="str">
        <f>IF(Table1[[#This Row],[coral.weights.ssp126.2050]]="","",Table1[[#This Row],[coral.weights.ssp126.2050]]*Table1[[#This Row],[corals.mn.ssp126.2050]])</f>
        <v/>
      </c>
      <c r="R781" s="5">
        <v>0.41677572958572229</v>
      </c>
      <c r="S781" s="5">
        <v>0.12806647840710281</v>
      </c>
      <c r="T781" s="6">
        <f>IF(Table1[[#This Row],[mangrove.mn.ssp126.2050]]="","",(Table1[[#This Row],[mangrove.sd.ssp126.2050]]/Table1[[#This Row],[mangrove.mn.ssp126.2050]])^-1)</f>
        <v>3.2543701893703911</v>
      </c>
      <c r="U781" s="6">
        <f>IF(Table1[[#This Row],[mangrove.weights.ssp126.2050]]="","",Table1[[#This Row],[mangrove.weights.ssp126.2050]]*Table1[[#This Row],[mangrove.mn.ssp126.2050]])</f>
        <v>1.35634251001687</v>
      </c>
      <c r="V781" s="7">
        <f t="shared" si="72"/>
        <v>0.41677572958572229</v>
      </c>
      <c r="Y781" s="6" t="str">
        <f>IF(Table1[[#This Row],[seagrass.mn.ssp126.2100]]="", "", (Table1[[#This Row],[seagrass.sd.ssp126.2100]]/Table1[[#This Row],[seagrass.mn.ssp126.2100]])^-1)</f>
        <v/>
      </c>
      <c r="Z781" s="6" t="str">
        <f>IF(Table1[[#This Row],[seagrass.weights.ssp126.2100]]="","", Table1[[#This Row],[seagrass.weights.ssp126.2100]]*Table1[[#This Row],[seagrass.mn.ssp126.2100]])</f>
        <v/>
      </c>
      <c r="AC781" s="6" t="str">
        <f>IF(Table1[[#This Row],[corals.mn.ssp126.2100]]="","",(Table1[[#This Row],[corals.sd.ssp126.2100]]/Table1[[#This Row],[corals.mn.ssp126.2100]])^-1)</f>
        <v/>
      </c>
      <c r="AD781" s="6" t="str">
        <f>IF( Table1[[#This Row],[Coral.weights.ssp126.2100]]="","", Table1[[#This Row],[Coral.weights.ssp126.2100]]*Table1[[#This Row],[corals.mn.ssp126.2100]])</f>
        <v/>
      </c>
      <c r="AE781" s="5">
        <v>0.42338010828927469</v>
      </c>
      <c r="AF781" s="5">
        <v>0.11880633710547089</v>
      </c>
      <c r="AG781" s="8">
        <f>IF(Table1[[#This Row],[mangrove.mn.ssp126.2100]]="","",(Table1[[#This Row],[mangrove.sd.ssp126.2100]]/Table1[[#This Row],[mangrove.mn.ssp126.2100]])^-1)</f>
        <v>3.5636155326749703</v>
      </c>
      <c r="AH781" s="6">
        <f>IF(Table1[[#This Row],[mangrove.weights.ssp126.2100]]="","",Table1[[#This Row],[mangrove.weights.ssp126.2100]]*Table1[[#This Row],[mangrove.mn.ssp126.2100]])</f>
        <v>1.5087639301252702</v>
      </c>
      <c r="AI781" s="7">
        <f t="shared" si="73"/>
        <v>0.42338010828927469</v>
      </c>
      <c r="AL781" s="6" t="str">
        <f>IF(Table1[[#This Row],[seagrass.mn.ssp245.2050]]="","",(Table1[[#This Row],[seagrass.sd.ssp245.2050]]/Table1[[#This Row],[seagrass.mn.ssp245.2050]])^-1)</f>
        <v/>
      </c>
      <c r="AM781" s="6" t="str">
        <f>IF(Table1[[#This Row],[seagrass.weights.ssp245.2050]]="","",Table1[[#This Row],[seagrass.weights.ssp245.2050]]*Table1[[#This Row],[seagrass.mn.ssp245.2050]])</f>
        <v/>
      </c>
      <c r="AR781" s="5">
        <v>0.44556650678588511</v>
      </c>
      <c r="AS781" s="5">
        <v>0.1003612122388091</v>
      </c>
      <c r="AT781" s="8">
        <f>(Table1[[#This Row],[mangrove.sd.ssp245.2050]]/Table1[[#This Row],[mangrove.mn.ssp245.2050]])^-1</f>
        <v>4.4396285860483768</v>
      </c>
      <c r="AU781" s="8">
        <f>Table1[[#This Row],[mangrove.mn.ssp245.2050]]*Table1[[#This Row],[mangrove.weights.ssp245.2050]]</f>
        <v>1.9781498005123337</v>
      </c>
      <c r="AV781" s="7">
        <f t="shared" si="74"/>
        <v>0.44556650678588511</v>
      </c>
      <c r="AX781" s="5"/>
      <c r="AY781" s="6"/>
      <c r="AZ781" s="6"/>
      <c r="BB781" s="5"/>
      <c r="BC781" s="8"/>
      <c r="BD781" s="8"/>
      <c r="BE781" s="5">
        <v>0.4358694747479252</v>
      </c>
      <c r="BF781" s="5">
        <v>0.1029444523636481</v>
      </c>
      <c r="BG781" s="6">
        <f>(Table1[[#This Row],[mangrove.sd.ssp245.2100]]/Table1[[#This Row],[mangrove.mn.ssp245.2100]])^-1</f>
        <v>4.2340258725961233</v>
      </c>
      <c r="BH781" s="6">
        <f>Table1[[#This Row],[mangrove.weights.ssp245.2100]]*Table1[[#This Row],[mangrove.mn.ssp245.2100]]</f>
        <v>1.845482633157598</v>
      </c>
      <c r="BI781" s="7">
        <f t="shared" si="75"/>
        <v>0.4358694747479252</v>
      </c>
      <c r="BK781" s="5"/>
      <c r="BL781" s="6"/>
      <c r="BM781" s="6"/>
      <c r="BO781" s="5"/>
      <c r="BP781" s="6"/>
      <c r="BQ781" s="6"/>
      <c r="BR781" s="5">
        <v>0.4511894451296794</v>
      </c>
      <c r="BS781" s="5">
        <v>9.6399667718379017E-2</v>
      </c>
      <c r="BT781" s="6">
        <f>(Table1[[#This Row],[mangrove.sd.ssp370.2050]]/Table1[[#This Row],[mangrove.mn.ssp370.2050]])^-1</f>
        <v>4.6804045678640671</v>
      </c>
      <c r="BU781" s="6">
        <f>Table1[[#This Row],[mangrove.weights.ssp370.2050]]*Table1[[#This Row],[mangrove.mn.ssp370.2050]]</f>
        <v>2.1117491399570052</v>
      </c>
      <c r="BV781" s="7">
        <f t="shared" si="76"/>
        <v>0.45118944512967935</v>
      </c>
      <c r="BX781" s="5"/>
      <c r="BY781" s="8"/>
      <c r="BZ781" s="8"/>
      <c r="CA781" s="5"/>
      <c r="CB781" s="5"/>
      <c r="CC781" s="8"/>
      <c r="CD781" s="8"/>
      <c r="CE781" s="5">
        <v>0.44181828708959631</v>
      </c>
      <c r="CF781" s="5">
        <v>0.1075528304902043</v>
      </c>
      <c r="CG781" s="12">
        <f>(Table1[[#This Row],[mangrove.sd.ssp370.2100]]/Table1[[#This Row],[mangrove.mn.ssp370.2100]])^-1</f>
        <v>4.1079187323650794</v>
      </c>
      <c r="CH781" s="17">
        <f>Table1[[#This Row],[mangrove.weights.ssp370.2100]]*Table1[[#This Row],[mangrove.mn.ssp370.2100]]</f>
        <v>1.8149536178368051</v>
      </c>
      <c r="CI781" s="9">
        <f t="shared" si="77"/>
        <v>0.44181828708959631</v>
      </c>
      <c r="CJ781" s="5"/>
      <c r="CL781" s="5"/>
      <c r="CM781" s="5"/>
      <c r="CP781" s="5"/>
      <c r="CT781" s="5"/>
    </row>
    <row r="782" spans="1:98" x14ac:dyDescent="0.25">
      <c r="A782" s="5" t="s">
        <v>825</v>
      </c>
      <c r="B782" s="5">
        <v>38.08934</v>
      </c>
      <c r="C782" s="5">
        <v>-17.321102</v>
      </c>
      <c r="E782" s="5">
        <v>0</v>
      </c>
      <c r="G782" s="5">
        <v>0</v>
      </c>
      <c r="H782" s="5">
        <v>80610000</v>
      </c>
      <c r="I782" s="5">
        <v>1</v>
      </c>
      <c r="L782" s="6" t="str">
        <f>IF(Table1[[#This Row],[seagrass.mn.ssp126.2050]]="","",(Table1[[#This Row],[seagrass.sd.ssp126.2050]]/Table1[[#This Row],[seagrass.mn.ssp126.2050]])^-1)</f>
        <v/>
      </c>
      <c r="M782" s="6" t="str">
        <f>IF(Table1[[#This Row],[seagrass.weights.ssp126.2050]]="","",Table1[[#This Row],[seagrass.weights.ssp126.2050]]*Table1[[#This Row],[seagrass.mn.ssp126.2050]])</f>
        <v/>
      </c>
      <c r="P782" s="6" t="str">
        <f>IF(Table1[[#This Row],[corals.mn.ssp126.2050]]="","",(Table1[[#This Row],[corals.sd.ssp126.2050]]/Table1[[#This Row],[corals.mn.ssp126.2050]])^-1)</f>
        <v/>
      </c>
      <c r="Q782" s="6" t="str">
        <f>IF(Table1[[#This Row],[coral.weights.ssp126.2050]]="","",Table1[[#This Row],[coral.weights.ssp126.2050]]*Table1[[#This Row],[corals.mn.ssp126.2050]])</f>
        <v/>
      </c>
      <c r="R782" s="5">
        <v>0.38908753714441979</v>
      </c>
      <c r="S782" s="5">
        <v>0.32756600061849889</v>
      </c>
      <c r="T782" s="6">
        <f>IF(Table1[[#This Row],[mangrove.mn.ssp126.2050]]="","",(Table1[[#This Row],[mangrove.sd.ssp126.2050]]/Table1[[#This Row],[mangrove.mn.ssp126.2050]])^-1)</f>
        <v>1.1878141699985898</v>
      </c>
      <c r="U782" s="6">
        <f>IF(Table1[[#This Row],[mangrove.weights.ssp126.2050]]="","",Table1[[#This Row],[mangrove.weights.ssp126.2050]]*Table1[[#This Row],[mangrove.mn.ssp126.2050]])</f>
        <v>0.46216368998999446</v>
      </c>
      <c r="V782" s="7">
        <f t="shared" si="72"/>
        <v>0.38908753714441979</v>
      </c>
      <c r="Y782" s="6" t="str">
        <f>IF(Table1[[#This Row],[seagrass.mn.ssp126.2100]]="", "", (Table1[[#This Row],[seagrass.sd.ssp126.2100]]/Table1[[#This Row],[seagrass.mn.ssp126.2100]])^-1)</f>
        <v/>
      </c>
      <c r="Z782" s="6" t="str">
        <f>IF(Table1[[#This Row],[seagrass.weights.ssp126.2100]]="","", Table1[[#This Row],[seagrass.weights.ssp126.2100]]*Table1[[#This Row],[seagrass.mn.ssp126.2100]])</f>
        <v/>
      </c>
      <c r="AC782" s="6" t="str">
        <f>IF(Table1[[#This Row],[corals.mn.ssp126.2100]]="","",(Table1[[#This Row],[corals.sd.ssp126.2100]]/Table1[[#This Row],[corals.mn.ssp126.2100]])^-1)</f>
        <v/>
      </c>
      <c r="AD782" s="6" t="str">
        <f>IF( Table1[[#This Row],[Coral.weights.ssp126.2100]]="","", Table1[[#This Row],[Coral.weights.ssp126.2100]]*Table1[[#This Row],[corals.mn.ssp126.2100]])</f>
        <v/>
      </c>
      <c r="AE782" s="5">
        <v>0.40077981287437447</v>
      </c>
      <c r="AF782" s="5">
        <v>0.31978400633421789</v>
      </c>
      <c r="AG782" s="8">
        <f>IF(Table1[[#This Row],[mangrove.mn.ssp126.2100]]="","",(Table1[[#This Row],[mangrove.sd.ssp126.2100]]/Table1[[#This Row],[mangrove.mn.ssp126.2100]])^-1)</f>
        <v>1.2532828563524374</v>
      </c>
      <c r="AH782" s="6">
        <f>IF(Table1[[#This Row],[mangrove.weights.ssp126.2100]]="","",Table1[[#This Row],[mangrove.weights.ssp126.2100]]*Table1[[#This Row],[mangrove.mn.ssp126.2100]])</f>
        <v>0.50229046864759141</v>
      </c>
      <c r="AI782" s="7">
        <f t="shared" si="73"/>
        <v>0.40077981287437447</v>
      </c>
      <c r="AL782" s="6" t="str">
        <f>IF(Table1[[#This Row],[seagrass.mn.ssp245.2050]]="","",(Table1[[#This Row],[seagrass.sd.ssp245.2050]]/Table1[[#This Row],[seagrass.mn.ssp245.2050]])^-1)</f>
        <v/>
      </c>
      <c r="AM782" s="6" t="str">
        <f>IF(Table1[[#This Row],[seagrass.weights.ssp245.2050]]="","",Table1[[#This Row],[seagrass.weights.ssp245.2050]]*Table1[[#This Row],[seagrass.mn.ssp245.2050]])</f>
        <v/>
      </c>
      <c r="AR782" s="5">
        <v>0.41599328725239709</v>
      </c>
      <c r="AS782" s="5">
        <v>0.29926682643970531</v>
      </c>
      <c r="AT782" s="8">
        <f>(Table1[[#This Row],[mangrove.sd.ssp245.2050]]/Table1[[#This Row],[mangrove.mn.ssp245.2050]])^-1</f>
        <v>1.3900414295876165</v>
      </c>
      <c r="AU782" s="8">
        <f>Table1[[#This Row],[mangrove.mn.ssp245.2050]]*Table1[[#This Row],[mangrove.weights.ssp245.2050]]</f>
        <v>0.57824790371117407</v>
      </c>
      <c r="AV782" s="7">
        <f t="shared" si="74"/>
        <v>0.41599328725239709</v>
      </c>
      <c r="AX782" s="5"/>
      <c r="AY782" s="6"/>
      <c r="AZ782" s="6"/>
      <c r="BB782" s="5"/>
      <c r="BC782" s="8"/>
      <c r="BD782" s="8"/>
      <c r="BE782" s="5">
        <v>0.40830366912766453</v>
      </c>
      <c r="BF782" s="5">
        <v>0.30842709356559811</v>
      </c>
      <c r="BG782" s="6">
        <f>(Table1[[#This Row],[mangrove.sd.ssp245.2100]]/Table1[[#This Row],[mangrove.mn.ssp245.2100]])^-1</f>
        <v>1.323825557629956</v>
      </c>
      <c r="BH782" s="6">
        <f>Table1[[#This Row],[mangrove.weights.ssp245.2100]]*Table1[[#This Row],[mangrove.mn.ssp245.2100]]</f>
        <v>0.54052283246528754</v>
      </c>
      <c r="BI782" s="7">
        <f t="shared" si="75"/>
        <v>0.40830366912766453</v>
      </c>
      <c r="BK782" s="5"/>
      <c r="BL782" s="6"/>
      <c r="BM782" s="6"/>
      <c r="BO782" s="5"/>
      <c r="BP782" s="6"/>
      <c r="BQ782" s="6"/>
      <c r="BR782" s="5">
        <v>0.43210948072512079</v>
      </c>
      <c r="BS782" s="5">
        <v>0.29424073190955291</v>
      </c>
      <c r="BT782" s="6">
        <f>(Table1[[#This Row],[mangrove.sd.ssp370.2050]]/Table1[[#This Row],[mangrove.mn.ssp370.2050]])^-1</f>
        <v>1.4685576599841641</v>
      </c>
      <c r="BU782" s="6">
        <f>Table1[[#This Row],[mangrove.weights.ssp370.2050]]*Table1[[#This Row],[mangrove.mn.ssp370.2050]]</f>
        <v>0.6345776878706556</v>
      </c>
      <c r="BV782" s="7">
        <f t="shared" si="76"/>
        <v>0.43210948072512079</v>
      </c>
      <c r="BX782" s="5"/>
      <c r="BY782" s="8"/>
      <c r="BZ782" s="8"/>
      <c r="CA782" s="5"/>
      <c r="CB782" s="5"/>
      <c r="CC782" s="8"/>
      <c r="CD782" s="8"/>
      <c r="CE782" s="5">
        <v>0.41061239886488599</v>
      </c>
      <c r="CF782" s="5">
        <v>0.31146169951257519</v>
      </c>
      <c r="CG782" s="12">
        <f>(Table1[[#This Row],[mangrove.sd.ssp370.2100]]/Table1[[#This Row],[mangrove.mn.ssp370.2100]])^-1</f>
        <v>1.3183399419815585</v>
      </c>
      <c r="CH782" s="17">
        <f>Table1[[#This Row],[mangrove.weights.ssp370.2100]]*Table1[[#This Row],[mangrove.mn.ssp370.2100]]</f>
        <v>0.54132672609644228</v>
      </c>
      <c r="CI782" s="9">
        <f t="shared" si="77"/>
        <v>0.41061239886488593</v>
      </c>
      <c r="CJ782" s="5"/>
      <c r="CL782" s="5"/>
      <c r="CM782" s="5"/>
      <c r="CP782" s="5"/>
      <c r="CT782" s="5"/>
    </row>
    <row r="783" spans="1:98" x14ac:dyDescent="0.25">
      <c r="A783" s="5" t="s">
        <v>826</v>
      </c>
      <c r="B783" s="5">
        <v>38.33934</v>
      </c>
      <c r="C783" s="5">
        <v>-17.321102</v>
      </c>
      <c r="E783" s="5">
        <v>0</v>
      </c>
      <c r="G783" s="5">
        <v>0</v>
      </c>
      <c r="H783" s="5">
        <v>8020000</v>
      </c>
      <c r="I783" s="5">
        <v>1</v>
      </c>
      <c r="L783" s="6" t="str">
        <f>IF(Table1[[#This Row],[seagrass.mn.ssp126.2050]]="","",(Table1[[#This Row],[seagrass.sd.ssp126.2050]]/Table1[[#This Row],[seagrass.mn.ssp126.2050]])^-1)</f>
        <v/>
      </c>
      <c r="M783" s="6" t="str">
        <f>IF(Table1[[#This Row],[seagrass.weights.ssp126.2050]]="","",Table1[[#This Row],[seagrass.weights.ssp126.2050]]*Table1[[#This Row],[seagrass.mn.ssp126.2050]])</f>
        <v/>
      </c>
      <c r="P783" s="6" t="str">
        <f>IF(Table1[[#This Row],[corals.mn.ssp126.2050]]="","",(Table1[[#This Row],[corals.sd.ssp126.2050]]/Table1[[#This Row],[corals.mn.ssp126.2050]])^-1)</f>
        <v/>
      </c>
      <c r="Q783" s="6" t="str">
        <f>IF(Table1[[#This Row],[coral.weights.ssp126.2050]]="","",Table1[[#This Row],[coral.weights.ssp126.2050]]*Table1[[#This Row],[corals.mn.ssp126.2050]])</f>
        <v/>
      </c>
      <c r="R783" s="5">
        <v>0.42891446552349022</v>
      </c>
      <c r="S783" s="5">
        <v>8.9687467979051208E-2</v>
      </c>
      <c r="T783" s="6">
        <f>IF(Table1[[#This Row],[mangrove.mn.ssp126.2050]]="","",(Table1[[#This Row],[mangrove.sd.ssp126.2050]]/Table1[[#This Row],[mangrove.mn.ssp126.2050]])^-1)</f>
        <v>4.7823232742357513</v>
      </c>
      <c r="U783" s="6">
        <f>IF(Table1[[#This Row],[mangrove.weights.ssp126.2050]]="","",Table1[[#This Row],[mangrove.weights.ssp126.2050]]*Table1[[#This Row],[mangrove.mn.ssp126.2050]])</f>
        <v>2.0512076311293752</v>
      </c>
      <c r="V783" s="7">
        <f t="shared" si="72"/>
        <v>0.42891446552349027</v>
      </c>
      <c r="Y783" s="6" t="str">
        <f>IF(Table1[[#This Row],[seagrass.mn.ssp126.2100]]="", "", (Table1[[#This Row],[seagrass.sd.ssp126.2100]]/Table1[[#This Row],[seagrass.mn.ssp126.2100]])^-1)</f>
        <v/>
      </c>
      <c r="Z783" s="6" t="str">
        <f>IF(Table1[[#This Row],[seagrass.weights.ssp126.2100]]="","", Table1[[#This Row],[seagrass.weights.ssp126.2100]]*Table1[[#This Row],[seagrass.mn.ssp126.2100]])</f>
        <v/>
      </c>
      <c r="AC783" s="6" t="str">
        <f>IF(Table1[[#This Row],[corals.mn.ssp126.2100]]="","",(Table1[[#This Row],[corals.sd.ssp126.2100]]/Table1[[#This Row],[corals.mn.ssp126.2100]])^-1)</f>
        <v/>
      </c>
      <c r="AD783" s="6" t="str">
        <f>IF( Table1[[#This Row],[Coral.weights.ssp126.2100]]="","", Table1[[#This Row],[Coral.weights.ssp126.2100]]*Table1[[#This Row],[corals.mn.ssp126.2100]])</f>
        <v/>
      </c>
      <c r="AE783" s="5">
        <v>0.43212462930463358</v>
      </c>
      <c r="AF783" s="5">
        <v>7.2330505040543641E-2</v>
      </c>
      <c r="AG783" s="8">
        <f>IF(Table1[[#This Row],[mangrove.mn.ssp126.2100]]="","",(Table1[[#This Row],[mangrove.sd.ssp126.2100]]/Table1[[#This Row],[mangrove.mn.ssp126.2100]])^-1)</f>
        <v>5.974306816500361</v>
      </c>
      <c r="AH783" s="6">
        <f>IF(Table1[[#This Row],[mangrove.weights.ssp126.2100]]="","",Table1[[#This Row],[mangrove.weights.ssp126.2100]]*Table1[[#This Row],[mangrove.mn.ssp126.2100]])</f>
        <v>2.5816451184323639</v>
      </c>
      <c r="AI783" s="7">
        <f t="shared" si="73"/>
        <v>0.43212462930463358</v>
      </c>
      <c r="AL783" s="6" t="str">
        <f>IF(Table1[[#This Row],[seagrass.mn.ssp245.2050]]="","",(Table1[[#This Row],[seagrass.sd.ssp245.2050]]/Table1[[#This Row],[seagrass.mn.ssp245.2050]])^-1)</f>
        <v/>
      </c>
      <c r="AM783" s="6" t="str">
        <f>IF(Table1[[#This Row],[seagrass.weights.ssp245.2050]]="","",Table1[[#This Row],[seagrass.weights.ssp245.2050]]*Table1[[#This Row],[seagrass.mn.ssp245.2050]])</f>
        <v/>
      </c>
      <c r="AR783" s="5">
        <v>0.45768281259581761</v>
      </c>
      <c r="AS783" s="5">
        <v>5.5523234071681471E-2</v>
      </c>
      <c r="AT783" s="8">
        <f>(Table1[[#This Row],[mangrove.sd.ssp245.2050]]/Table1[[#This Row],[mangrove.mn.ssp245.2050]])^-1</f>
        <v>8.2430863448073115</v>
      </c>
      <c r="AU783" s="8">
        <f>Table1[[#This Row],[mangrove.mn.ssp245.2050]]*Table1[[#This Row],[mangrove.weights.ssp245.2050]]</f>
        <v>3.7727189427615881</v>
      </c>
      <c r="AV783" s="7">
        <f t="shared" si="74"/>
        <v>0.45768281259581761</v>
      </c>
      <c r="AX783" s="5"/>
      <c r="AY783" s="6"/>
      <c r="AZ783" s="6"/>
      <c r="BB783" s="5"/>
      <c r="BC783" s="8"/>
      <c r="BD783" s="8"/>
      <c r="BE783" s="5">
        <v>0.44764956433341602</v>
      </c>
      <c r="BF783" s="5">
        <v>5.5948048760825958E-2</v>
      </c>
      <c r="BG783" s="6">
        <f>(Table1[[#This Row],[mangrove.sd.ssp245.2100]]/Table1[[#This Row],[mangrove.mn.ssp245.2100]])^-1</f>
        <v>8.001164906520458</v>
      </c>
      <c r="BH783" s="6">
        <f>Table1[[#This Row],[mangrove.weights.ssp245.2100]]*Table1[[#This Row],[mangrove.mn.ssp245.2100]]</f>
        <v>3.5817179845637002</v>
      </c>
      <c r="BI783" s="7">
        <f t="shared" si="75"/>
        <v>0.44764956433341602</v>
      </c>
      <c r="BK783" s="5"/>
      <c r="BL783" s="6"/>
      <c r="BM783" s="6"/>
      <c r="BO783" s="5"/>
      <c r="BP783" s="6"/>
      <c r="BQ783" s="6"/>
      <c r="BR783" s="5">
        <v>0.47290312108914878</v>
      </c>
      <c r="BS783" s="5">
        <v>6.1489488245134942E-2</v>
      </c>
      <c r="BT783" s="6">
        <f>(Table1[[#This Row],[mangrove.sd.ssp370.2050]]/Table1[[#This Row],[mangrove.mn.ssp370.2050]])^-1</f>
        <v>7.6907961764759838</v>
      </c>
      <c r="BU783" s="6">
        <f>Table1[[#This Row],[mangrove.weights.ssp370.2050]]*Table1[[#This Row],[mangrove.mn.ssp370.2050]]</f>
        <v>3.6370015155159847</v>
      </c>
      <c r="BV783" s="7">
        <f t="shared" si="76"/>
        <v>0.47290312108914878</v>
      </c>
      <c r="BX783" s="5"/>
      <c r="BY783" s="8"/>
      <c r="BZ783" s="8"/>
      <c r="CA783" s="5"/>
      <c r="CB783" s="5"/>
      <c r="CC783" s="8"/>
      <c r="CD783" s="8"/>
      <c r="CE783" s="5">
        <v>0.46261709657906569</v>
      </c>
      <c r="CF783" s="5">
        <v>6.6476075613734253E-2</v>
      </c>
      <c r="CG783" s="12">
        <f>(Table1[[#This Row],[mangrove.sd.ssp370.2100]]/Table1[[#This Row],[mangrove.mn.ssp370.2100]])^-1</f>
        <v>6.9591517295206717</v>
      </c>
      <c r="CH783" s="17">
        <f>Table1[[#This Row],[mangrove.weights.ssp370.2100]]*Table1[[#This Row],[mangrove.mn.ssp370.2100]]</f>
        <v>3.2194225677640365</v>
      </c>
      <c r="CI783" s="9">
        <f t="shared" si="77"/>
        <v>0.46261709657906569</v>
      </c>
      <c r="CJ783" s="5"/>
      <c r="CL783" s="5"/>
      <c r="CM783" s="5"/>
      <c r="CP783" s="5"/>
      <c r="CT783" s="5"/>
    </row>
    <row r="784" spans="1:98" x14ac:dyDescent="0.25">
      <c r="A784" s="5" t="s">
        <v>827</v>
      </c>
      <c r="B784" s="5">
        <v>38.58934</v>
      </c>
      <c r="C784" s="5">
        <v>-17.321102</v>
      </c>
      <c r="E784" s="5">
        <v>0</v>
      </c>
      <c r="G784" s="5">
        <v>0</v>
      </c>
      <c r="I784" s="5">
        <v>0</v>
      </c>
      <c r="L784" s="6" t="str">
        <f>IF(Table1[[#This Row],[seagrass.mn.ssp126.2050]]="","",(Table1[[#This Row],[seagrass.sd.ssp126.2050]]/Table1[[#This Row],[seagrass.mn.ssp126.2050]])^-1)</f>
        <v/>
      </c>
      <c r="M784" s="6" t="str">
        <f>IF(Table1[[#This Row],[seagrass.weights.ssp126.2050]]="","",Table1[[#This Row],[seagrass.weights.ssp126.2050]]*Table1[[#This Row],[seagrass.mn.ssp126.2050]])</f>
        <v/>
      </c>
      <c r="P784" s="6" t="str">
        <f>IF(Table1[[#This Row],[corals.mn.ssp126.2050]]="","",(Table1[[#This Row],[corals.sd.ssp126.2050]]/Table1[[#This Row],[corals.mn.ssp126.2050]])^-1)</f>
        <v/>
      </c>
      <c r="Q784" s="6" t="str">
        <f>IF(Table1[[#This Row],[coral.weights.ssp126.2050]]="","",Table1[[#This Row],[coral.weights.ssp126.2050]]*Table1[[#This Row],[corals.mn.ssp126.2050]])</f>
        <v/>
      </c>
      <c r="T784" s="6" t="str">
        <f>IF(Table1[[#This Row],[mangrove.mn.ssp126.2050]]="","",(Table1[[#This Row],[mangrove.sd.ssp126.2050]]/Table1[[#This Row],[mangrove.mn.ssp126.2050]])^-1)</f>
        <v/>
      </c>
      <c r="U784" s="6" t="str">
        <f>IF(Table1[[#This Row],[mangrove.weights.ssp126.2050]]="","",Table1[[#This Row],[mangrove.weights.ssp126.2050]]*Table1[[#This Row],[mangrove.mn.ssp126.2050]])</f>
        <v/>
      </c>
      <c r="V784" s="7" t="e">
        <f t="shared" si="72"/>
        <v>#DIV/0!</v>
      </c>
      <c r="Y784" s="6" t="str">
        <f>IF(Table1[[#This Row],[seagrass.mn.ssp126.2100]]="", "", (Table1[[#This Row],[seagrass.sd.ssp126.2100]]/Table1[[#This Row],[seagrass.mn.ssp126.2100]])^-1)</f>
        <v/>
      </c>
      <c r="Z784" s="6" t="str">
        <f>IF(Table1[[#This Row],[seagrass.weights.ssp126.2100]]="","", Table1[[#This Row],[seagrass.weights.ssp126.2100]]*Table1[[#This Row],[seagrass.mn.ssp126.2100]])</f>
        <v/>
      </c>
      <c r="AC784" s="6" t="str">
        <f>IF(Table1[[#This Row],[corals.mn.ssp126.2100]]="","",(Table1[[#This Row],[corals.sd.ssp126.2100]]/Table1[[#This Row],[corals.mn.ssp126.2100]])^-1)</f>
        <v/>
      </c>
      <c r="AD784" s="6" t="str">
        <f>IF( Table1[[#This Row],[Coral.weights.ssp126.2100]]="","", Table1[[#This Row],[Coral.weights.ssp126.2100]]*Table1[[#This Row],[corals.mn.ssp126.2100]])</f>
        <v/>
      </c>
      <c r="AG784" s="8" t="str">
        <f>IF(Table1[[#This Row],[mangrove.mn.ssp126.2100]]="","",(Table1[[#This Row],[mangrove.sd.ssp126.2100]]/Table1[[#This Row],[mangrove.mn.ssp126.2100]])^-1)</f>
        <v/>
      </c>
      <c r="AH784" s="6" t="str">
        <f>IF(Table1[[#This Row],[mangrove.weights.ssp126.2100]]="","",Table1[[#This Row],[mangrove.weights.ssp126.2100]]*Table1[[#This Row],[mangrove.mn.ssp126.2100]])</f>
        <v/>
      </c>
      <c r="AI784" s="7" t="e">
        <f t="shared" si="73"/>
        <v>#DIV/0!</v>
      </c>
      <c r="AL784" s="6" t="str">
        <f>IF(Table1[[#This Row],[seagrass.mn.ssp245.2050]]="","",(Table1[[#This Row],[seagrass.sd.ssp245.2050]]/Table1[[#This Row],[seagrass.mn.ssp245.2050]])^-1)</f>
        <v/>
      </c>
      <c r="AM784" s="6" t="str">
        <f>IF(Table1[[#This Row],[seagrass.weights.ssp245.2050]]="","",Table1[[#This Row],[seagrass.weights.ssp245.2050]]*Table1[[#This Row],[seagrass.mn.ssp245.2050]])</f>
        <v/>
      </c>
      <c r="AS784" s="5"/>
      <c r="AT784" s="8"/>
      <c r="AU784" s="8"/>
      <c r="AV784" s="7" t="e">
        <f t="shared" si="74"/>
        <v>#DIV/0!</v>
      </c>
      <c r="AX784" s="5"/>
      <c r="AY784" s="6"/>
      <c r="AZ784" s="6"/>
      <c r="BB784" s="5"/>
      <c r="BC784" s="8"/>
      <c r="BD784" s="8"/>
      <c r="BE784" s="5"/>
      <c r="BF784" s="5"/>
      <c r="BG784" s="6"/>
      <c r="BH784" s="6"/>
      <c r="BI784" s="7" t="e">
        <f t="shared" si="75"/>
        <v>#DIV/0!</v>
      </c>
      <c r="BK784" s="5"/>
      <c r="BL784" s="6"/>
      <c r="BM784" s="6"/>
      <c r="BO784" s="5"/>
      <c r="BP784" s="6"/>
      <c r="BQ784" s="6"/>
      <c r="BR784" s="5"/>
      <c r="BS784" s="5"/>
      <c r="BT784" s="6"/>
      <c r="BU784" s="6"/>
      <c r="BV784" s="7" t="e">
        <f t="shared" si="76"/>
        <v>#DIV/0!</v>
      </c>
      <c r="BX784" s="5"/>
      <c r="BY784" s="8"/>
      <c r="BZ784" s="8"/>
      <c r="CA784" s="5"/>
      <c r="CB784" s="5"/>
      <c r="CC784" s="8"/>
      <c r="CD784" s="8"/>
      <c r="CE784" s="5"/>
      <c r="CF784" s="5"/>
      <c r="CG784" s="12"/>
      <c r="CH784" s="17"/>
      <c r="CI784" s="9" t="e">
        <f t="shared" si="77"/>
        <v>#DIV/0!</v>
      </c>
      <c r="CJ784" s="5"/>
      <c r="CL784" s="5"/>
      <c r="CM784" s="5"/>
      <c r="CP784" s="5"/>
      <c r="CT784" s="5"/>
    </row>
    <row r="785" spans="1:98" x14ac:dyDescent="0.25">
      <c r="A785" s="5" t="s">
        <v>828</v>
      </c>
      <c r="B785" s="5">
        <v>38.83934</v>
      </c>
      <c r="C785" s="5">
        <v>-17.321102</v>
      </c>
      <c r="D785" s="5">
        <v>71080000</v>
      </c>
      <c r="E785" s="5">
        <v>1</v>
      </c>
      <c r="F785" s="5">
        <v>3980000</v>
      </c>
      <c r="G785" s="5">
        <v>1</v>
      </c>
      <c r="I785" s="5">
        <v>0</v>
      </c>
      <c r="J785" s="5">
        <v>0.39432201767021319</v>
      </c>
      <c r="K785" s="5">
        <v>2.0066138355822879E-2</v>
      </c>
      <c r="L785" s="6">
        <f>IF(Table1[[#This Row],[seagrass.mn.ssp126.2050]]="","",(Table1[[#This Row],[seagrass.sd.ssp126.2050]]/Table1[[#This Row],[seagrass.mn.ssp126.2050]])^-1)</f>
        <v>19.651116257542753</v>
      </c>
      <c r="M785" s="6">
        <f>IF(Table1[[#This Row],[seagrass.weights.ssp126.2050]]="","",Table1[[#This Row],[seagrass.weights.ssp126.2050]]*Table1[[#This Row],[seagrass.mn.ssp126.2050]])</f>
        <v>7.7488678121461874</v>
      </c>
      <c r="N785" s="5">
        <v>0.58770090584265833</v>
      </c>
      <c r="O785" s="5">
        <v>7.144032706094712E-2</v>
      </c>
      <c r="P785" s="6">
        <f>IF(Table1[[#This Row],[corals.mn.ssp126.2050]]="","",(Table1[[#This Row],[corals.sd.ssp126.2050]]/Table1[[#This Row],[corals.mn.ssp126.2050]])^-1)</f>
        <v>8.2264587806447107</v>
      </c>
      <c r="Q785" s="6">
        <f>IF(Table1[[#This Row],[coral.weights.ssp126.2050]]="","",Table1[[#This Row],[coral.weights.ssp126.2050]]*Table1[[#This Row],[corals.mn.ssp126.2050]])</f>
        <v>4.8346972772621868</v>
      </c>
      <c r="T785" s="6" t="str">
        <f>IF(Table1[[#This Row],[mangrove.mn.ssp126.2050]]="","",(Table1[[#This Row],[mangrove.sd.ssp126.2050]]/Table1[[#This Row],[mangrove.mn.ssp126.2050]])^-1)</f>
        <v/>
      </c>
      <c r="U785" s="6" t="str">
        <f>IF(Table1[[#This Row],[mangrove.weights.ssp126.2050]]="","",Table1[[#This Row],[mangrove.weights.ssp126.2050]]*Table1[[#This Row],[mangrove.mn.ssp126.2050]])</f>
        <v/>
      </c>
      <c r="V785" s="7">
        <f t="shared" si="72"/>
        <v>0.45138664579580762</v>
      </c>
      <c r="W785" s="5">
        <v>0.42330824183315369</v>
      </c>
      <c r="X785" s="5">
        <v>4.1123881731458057E-3</v>
      </c>
      <c r="Y785" s="6">
        <f>IF(Table1[[#This Row],[seagrass.mn.ssp126.2100]]="", "", (Table1[[#This Row],[seagrass.sd.ssp126.2100]]/Table1[[#This Row],[seagrass.mn.ssp126.2100]])^-1)</f>
        <v>102.93489427807116</v>
      </c>
      <c r="Z785" s="6">
        <f>IF(Table1[[#This Row],[seagrass.weights.ssp126.2100]]="","", Table1[[#This Row],[seagrass.weights.ssp126.2100]]*Table1[[#This Row],[seagrass.mn.ssp126.2100]])</f>
        <v>43.57318912013185</v>
      </c>
      <c r="AA785" s="5">
        <v>0.62944713543292408</v>
      </c>
      <c r="AB785" s="5">
        <v>1.7186748522670828E-2</v>
      </c>
      <c r="AC785" s="6">
        <f>IF(Table1[[#This Row],[corals.mn.ssp126.2100]]="","",(Table1[[#This Row],[corals.sd.ssp126.2100]]/Table1[[#This Row],[corals.mn.ssp126.2100]])^-1)</f>
        <v>36.623980074103493</v>
      </c>
      <c r="AD785" s="6">
        <f>IF( Table1[[#This Row],[Coral.weights.ssp126.2100]]="","", Table1[[#This Row],[Coral.weights.ssp126.2100]]*Table1[[#This Row],[corals.mn.ssp126.2100]])</f>
        <v>23.052859345796932</v>
      </c>
      <c r="AG785" s="8" t="str">
        <f>IF(Table1[[#This Row],[mangrove.mn.ssp126.2100]]="","",(Table1[[#This Row],[mangrove.sd.ssp126.2100]]/Table1[[#This Row],[mangrove.mn.ssp126.2100]])^-1)</f>
        <v/>
      </c>
      <c r="AH785" s="6" t="str">
        <f>IF(Table1[[#This Row],[mangrove.weights.ssp126.2100]]="","",Table1[[#This Row],[mangrove.weights.ssp126.2100]]*Table1[[#This Row],[mangrove.mn.ssp126.2100]])</f>
        <v/>
      </c>
      <c r="AI785" s="7">
        <f t="shared" si="73"/>
        <v>0.47740459913569516</v>
      </c>
      <c r="AJ785" s="5">
        <v>0.40317844113260631</v>
      </c>
      <c r="AK785" s="5">
        <v>3.252331887393896E-3</v>
      </c>
      <c r="AL785" s="6">
        <f>IF(Table1[[#This Row],[seagrass.mn.ssp245.2050]]="","",(Table1[[#This Row],[seagrass.sd.ssp245.2050]]/Table1[[#This Row],[seagrass.mn.ssp245.2050]])^-1)</f>
        <v>123.96595891561194</v>
      </c>
      <c r="AM785" s="6">
        <f>IF(Table1[[#This Row],[seagrass.weights.ssp245.2050]]="","",Table1[[#This Row],[seagrass.weights.ssp245.2050]]*Table1[[#This Row],[seagrass.mn.ssp245.2050]])</f>
        <v>49.980402069105139</v>
      </c>
      <c r="AN785" s="5">
        <v>0.58304441320644584</v>
      </c>
      <c r="AO785" s="5">
        <v>1.279777396122384E-2</v>
      </c>
      <c r="AP785" s="6">
        <f>(Table1[[#This Row],[corals.sd.ssp245.2050]]/Table1[[#This Row],[corals.mn.ssp245.2050]])^-1</f>
        <v>45.558267787274609</v>
      </c>
      <c r="AQ785" s="6">
        <f>Table1[[#This Row],[coral.weights.ssp245.2050]]*Table1[[#This Row],[corals.mn.ssp245.2050]]</f>
        <v>26.562493508733649</v>
      </c>
      <c r="AS785" s="5"/>
      <c r="AT785" s="8"/>
      <c r="AU785" s="8"/>
      <c r="AV785" s="7">
        <f t="shared" si="74"/>
        <v>0.45151596952564343</v>
      </c>
      <c r="AW785" s="5">
        <v>0.39933140976656972</v>
      </c>
      <c r="AX785" s="5">
        <f>NonZeroMin!$C$12</f>
        <v>9.4048968592101831E-4</v>
      </c>
      <c r="AY785" s="6">
        <f>(Table1[[#This Row],[seagrass.sd.ssp245.2100]]/Table1[[#This Row],[seagrass.mn.ssp245.2100]])^-1</f>
        <v>424.59945679840797</v>
      </c>
      <c r="AZ785" s="6"/>
      <c r="BA785" s="5">
        <v>0.58855229984204582</v>
      </c>
      <c r="BB785" s="5">
        <v>2.995660394613056E-3</v>
      </c>
      <c r="BC785" s="8">
        <f>(Table1[[#This Row],[corals.sd.ssp245.2100]]/Table1[[#This Row],[corals.mn.ssp245.2100]])^-1</f>
        <v>196.46829824248755</v>
      </c>
      <c r="BD785" s="8">
        <f>Table1[[#This Row],[corals.weights.ssp245.2100]]*Table1[[#This Row],[corals.mn.ssp245.2100]]</f>
        <v>115.63186877666902</v>
      </c>
      <c r="BE785" s="5"/>
      <c r="BF785" s="5"/>
      <c r="BG785" s="6"/>
      <c r="BH785" s="6"/>
      <c r="BI785" s="7">
        <f t="shared" si="75"/>
        <v>0.18618237356253506</v>
      </c>
      <c r="BJ785" s="5">
        <v>0.37593310179868322</v>
      </c>
      <c r="BK785" s="5">
        <v>5.9397158670328586E-3</v>
      </c>
      <c r="BL785" s="6">
        <f>(Table1[[#This Row],[seagrass.sd.ssp370.2050]]/Table1[[#This Row],[seagrass.mn.ssp370.2050]])^-1</f>
        <v>63.291428447818646</v>
      </c>
      <c r="BM785" s="6">
        <f>Table1[[#This Row],[seagrass.mn.ssp370.2050]]*Table1[[#This Row],[seagrass.weights.ssp370.2050]]</f>
        <v>23.793343013657882</v>
      </c>
      <c r="BN785" s="5">
        <v>0.48182068252128329</v>
      </c>
      <c r="BO785" s="5">
        <f>NonZeroMin!$C$17</f>
        <v>8.8537505761509139E-4</v>
      </c>
      <c r="BP785" s="6">
        <f>(Table1[[#This Row],[corals.sd.ssp370.2050]]/Table1[[#This Row],[corals.mn.ssp370.2050]])^-1</f>
        <v>544.19952129569742</v>
      </c>
      <c r="BQ785" s="6">
        <f>Table1[[#This Row],[corals.weights.ssp370.2050]]*Table1[[#This Row],[corals.mn.ssp370.2050]]</f>
        <v>262.20658477844859</v>
      </c>
      <c r="BR785" s="5"/>
      <c r="BS785" s="5"/>
      <c r="BT785" s="6"/>
      <c r="BU785" s="6"/>
      <c r="BV785" s="7">
        <f t="shared" si="76"/>
        <v>0.47078878773890581</v>
      </c>
      <c r="BW785" s="5">
        <v>0.37427990363711899</v>
      </c>
      <c r="BX785" s="5">
        <v>1.1953651221902439E-3</v>
      </c>
      <c r="BY785" s="8">
        <f>(Table1[[#This Row],[seagrass.sd.ssp370.2100]]/Table1[[#This Row],[seagrass.mn.ssp370.2100]])^-1</f>
        <v>313.10927237975062</v>
      </c>
      <c r="BZ785" s="8">
        <f>Table1[[#This Row],[seagrass.imp.ssp370.2100]]*Table1[[#This Row],[seagrass.mn.ssp370.2100]]</f>
        <v>117.19050829418151</v>
      </c>
      <c r="CA785" s="5">
        <v>0.48119145324428592</v>
      </c>
      <c r="CB785" s="5">
        <v>8.8986457737202723E-4</v>
      </c>
      <c r="CC785" s="8">
        <f>(Table1[[#This Row],[corals.sd.ssp370.2100]]/Table1[[#This Row],[corals.mn.ssp370.2100]])^-1</f>
        <v>540.74683438389457</v>
      </c>
      <c r="CD785" s="8">
        <f>Table1[[#This Row],[corals.weights.ssp370.2100]]*Table1[[#This Row],[corals.mn.ssp370.2100]]</f>
        <v>260.20275507443341</v>
      </c>
      <c r="CE785" s="5"/>
      <c r="CF785" s="5"/>
      <c r="CG785" s="12"/>
      <c r="CH785" s="17"/>
      <c r="CI785" s="9">
        <f t="shared" si="77"/>
        <v>0.44198695819959827</v>
      </c>
      <c r="CJ785" s="5"/>
      <c r="CL785" s="5"/>
      <c r="CM785" s="5"/>
      <c r="CP785" s="5"/>
      <c r="CT785" s="5"/>
    </row>
    <row r="786" spans="1:98" x14ac:dyDescent="0.25">
      <c r="A786" s="5" t="s">
        <v>829</v>
      </c>
      <c r="B786" s="5">
        <v>39.08934</v>
      </c>
      <c r="C786" s="5">
        <v>-17.321102</v>
      </c>
      <c r="D786" s="5">
        <v>1290000</v>
      </c>
      <c r="E786" s="5">
        <v>1</v>
      </c>
      <c r="G786" s="5">
        <v>0</v>
      </c>
      <c r="I786" s="5">
        <v>0</v>
      </c>
      <c r="L786" s="6" t="str">
        <f>IF(Table1[[#This Row],[seagrass.mn.ssp126.2050]]="","",(Table1[[#This Row],[seagrass.sd.ssp126.2050]]/Table1[[#This Row],[seagrass.mn.ssp126.2050]])^-1)</f>
        <v/>
      </c>
      <c r="M786" s="6" t="str">
        <f>IF(Table1[[#This Row],[seagrass.weights.ssp126.2050]]="","",Table1[[#This Row],[seagrass.weights.ssp126.2050]]*Table1[[#This Row],[seagrass.mn.ssp126.2050]])</f>
        <v/>
      </c>
      <c r="N786" s="5">
        <v>0.30799223930419362</v>
      </c>
      <c r="O786" s="5">
        <v>1.8727083843590151E-2</v>
      </c>
      <c r="P786" s="6">
        <f>IF(Table1[[#This Row],[corals.mn.ssp126.2050]]="","",(Table1[[#This Row],[corals.sd.ssp126.2050]]/Table1[[#This Row],[corals.mn.ssp126.2050]])^-1)</f>
        <v>16.446353413941289</v>
      </c>
      <c r="Q786" s="6">
        <f>IF(Table1[[#This Row],[coral.weights.ssp126.2050]]="","",Table1[[#This Row],[coral.weights.ssp126.2050]]*Table1[[#This Row],[corals.mn.ssp126.2050]])</f>
        <v>5.065349216347947</v>
      </c>
      <c r="T786" s="6" t="str">
        <f>IF(Table1[[#This Row],[mangrove.mn.ssp126.2050]]="","",(Table1[[#This Row],[mangrove.sd.ssp126.2050]]/Table1[[#This Row],[mangrove.mn.ssp126.2050]])^-1)</f>
        <v/>
      </c>
      <c r="U786" s="6" t="str">
        <f>IF(Table1[[#This Row],[mangrove.weights.ssp126.2050]]="","",Table1[[#This Row],[mangrove.weights.ssp126.2050]]*Table1[[#This Row],[mangrove.mn.ssp126.2050]])</f>
        <v/>
      </c>
      <c r="V786" s="7">
        <f t="shared" si="72"/>
        <v>0.30799223930419362</v>
      </c>
      <c r="Y786" s="6" t="str">
        <f>IF(Table1[[#This Row],[seagrass.mn.ssp126.2100]]="", "", (Table1[[#This Row],[seagrass.sd.ssp126.2100]]/Table1[[#This Row],[seagrass.mn.ssp126.2100]])^-1)</f>
        <v/>
      </c>
      <c r="Z786" s="6" t="str">
        <f>IF(Table1[[#This Row],[seagrass.weights.ssp126.2100]]="","", Table1[[#This Row],[seagrass.weights.ssp126.2100]]*Table1[[#This Row],[seagrass.mn.ssp126.2100]])</f>
        <v/>
      </c>
      <c r="AA786" s="5">
        <v>0.32395759534282792</v>
      </c>
      <c r="AB786" s="5">
        <v>3.1372300388036331E-2</v>
      </c>
      <c r="AC786" s="6">
        <f>IF(Table1[[#This Row],[corals.mn.ssp126.2100]]="","",(Table1[[#This Row],[corals.sd.ssp126.2100]]/Table1[[#This Row],[corals.mn.ssp126.2100]])^-1)</f>
        <v>10.326230188283148</v>
      </c>
      <c r="AD786" s="6">
        <f>IF( Table1[[#This Row],[Coral.weights.ssp126.2100]]="","", Table1[[#This Row],[Coral.weights.ssp126.2100]]*Table1[[#This Row],[corals.mn.ssp126.2100]])</f>
        <v>3.3452607007527257</v>
      </c>
      <c r="AG786" s="8" t="str">
        <f>IF(Table1[[#This Row],[mangrove.mn.ssp126.2100]]="","",(Table1[[#This Row],[mangrove.sd.ssp126.2100]]/Table1[[#This Row],[mangrove.mn.ssp126.2100]])^-1)</f>
        <v/>
      </c>
      <c r="AH786" s="6" t="str">
        <f>IF(Table1[[#This Row],[mangrove.weights.ssp126.2100]]="","",Table1[[#This Row],[mangrove.weights.ssp126.2100]]*Table1[[#This Row],[mangrove.mn.ssp126.2100]])</f>
        <v/>
      </c>
      <c r="AI786" s="7">
        <f t="shared" si="73"/>
        <v>0.32395759534282792</v>
      </c>
      <c r="AL786" s="6" t="str">
        <f>IF(Table1[[#This Row],[seagrass.mn.ssp245.2050]]="","",(Table1[[#This Row],[seagrass.sd.ssp245.2050]]/Table1[[#This Row],[seagrass.mn.ssp245.2050]])^-1)</f>
        <v/>
      </c>
      <c r="AM786" s="6" t="str">
        <f>IF(Table1[[#This Row],[seagrass.weights.ssp245.2050]]="","",Table1[[#This Row],[seagrass.weights.ssp245.2050]]*Table1[[#This Row],[seagrass.mn.ssp245.2050]])</f>
        <v/>
      </c>
      <c r="AN786" s="5">
        <v>0.29540290939634251</v>
      </c>
      <c r="AO786" s="5">
        <v>1.8534979789943881E-2</v>
      </c>
      <c r="AP786" s="6">
        <f>(Table1[[#This Row],[corals.sd.ssp245.2050]]/Table1[[#This Row],[corals.mn.ssp245.2050]])^-1</f>
        <v>15.937590045639693</v>
      </c>
      <c r="AQ786" s="6">
        <f>Table1[[#This Row],[coral.weights.ssp245.2050]]*Table1[[#This Row],[corals.mn.ssp245.2050]]</f>
        <v>4.7080104682481521</v>
      </c>
      <c r="AS786" s="5"/>
      <c r="AT786" s="8"/>
      <c r="AU786" s="8"/>
      <c r="AV786" s="7">
        <f t="shared" si="74"/>
        <v>0.29540290939634251</v>
      </c>
      <c r="AX786" s="5"/>
      <c r="AY786" s="6"/>
      <c r="AZ786" s="6"/>
      <c r="BA786" s="5">
        <v>0.28860419510892438</v>
      </c>
      <c r="BB786" s="5">
        <v>5.2810468844349586E-3</v>
      </c>
      <c r="BC786" s="8">
        <f>(Table1[[#This Row],[corals.sd.ssp245.2100]]/Table1[[#This Row],[corals.mn.ssp245.2100]])^-1</f>
        <v>54.649049975212129</v>
      </c>
      <c r="BD786" s="8">
        <f>Table1[[#This Row],[corals.weights.ssp245.2100]]*Table1[[#This Row],[corals.mn.ssp245.2100]]</f>
        <v>15.77194508156348</v>
      </c>
      <c r="BE786" s="5"/>
      <c r="BF786" s="5"/>
      <c r="BG786" s="6"/>
      <c r="BH786" s="6"/>
      <c r="BI786" s="7">
        <f t="shared" si="75"/>
        <v>0.28860419510892438</v>
      </c>
      <c r="BK786" s="5"/>
      <c r="BL786" s="6"/>
      <c r="BM786" s="6"/>
      <c r="BN786" s="5">
        <v>0.30575721979165399</v>
      </c>
      <c r="BO786" s="5">
        <v>1.8976993257601708E-2</v>
      </c>
      <c r="BP786" s="6">
        <f>(Table1[[#This Row],[corals.sd.ssp370.2050]]/Table1[[#This Row],[corals.mn.ssp370.2050]])^-1</f>
        <v>16.111994963647643</v>
      </c>
      <c r="BQ786" s="6">
        <f>Table1[[#This Row],[corals.weights.ssp370.2050]]*Table1[[#This Row],[corals.mn.ssp370.2050]]</f>
        <v>4.9263587853820345</v>
      </c>
      <c r="BR786" s="5"/>
      <c r="BS786" s="5"/>
      <c r="BT786" s="6"/>
      <c r="BU786" s="6"/>
      <c r="BV786" s="7">
        <f t="shared" si="76"/>
        <v>0.30575721979165399</v>
      </c>
      <c r="BX786" s="5"/>
      <c r="BY786" s="8"/>
      <c r="BZ786" s="8"/>
      <c r="CA786" s="5">
        <v>0.30514157414599669</v>
      </c>
      <c r="CB786" s="5">
        <v>4.7624280215780839E-3</v>
      </c>
      <c r="CC786" s="8">
        <f>(Table1[[#This Row],[corals.sd.ssp370.2100]]/Table1[[#This Row],[corals.mn.ssp370.2100]])^-1</f>
        <v>64.072689973146225</v>
      </c>
      <c r="CD786" s="8">
        <f>Table1[[#This Row],[corals.weights.ssp370.2100]]*Table1[[#This Row],[corals.mn.ssp370.2100]]</f>
        <v>19.551241478174259</v>
      </c>
      <c r="CE786" s="5"/>
      <c r="CF786" s="5"/>
      <c r="CG786" s="12"/>
      <c r="CH786" s="17"/>
      <c r="CI786" s="9">
        <f t="shared" si="77"/>
        <v>0.30514157414599669</v>
      </c>
      <c r="CJ786" s="5"/>
      <c r="CL786" s="5"/>
      <c r="CM786" s="5"/>
      <c r="CP786" s="5"/>
      <c r="CT786" s="5"/>
    </row>
    <row r="787" spans="1:98" x14ac:dyDescent="0.25">
      <c r="A787" s="5" t="s">
        <v>830</v>
      </c>
      <c r="B787" s="5">
        <v>43.58934</v>
      </c>
      <c r="C787" s="5">
        <v>-17.571102</v>
      </c>
      <c r="D787" s="5">
        <v>1600000</v>
      </c>
      <c r="E787" s="5">
        <v>1</v>
      </c>
      <c r="F787" s="5">
        <v>820000</v>
      </c>
      <c r="G787" s="5">
        <v>1</v>
      </c>
      <c r="I787" s="5">
        <v>0</v>
      </c>
      <c r="J787" s="5">
        <v>0.37668477628506553</v>
      </c>
      <c r="K787" s="5">
        <v>3.2027176211635901E-2</v>
      </c>
      <c r="L787" s="6">
        <f>IF(Table1[[#This Row],[seagrass.mn.ssp126.2050]]="","",(Table1[[#This Row],[seagrass.sd.ssp126.2050]]/Table1[[#This Row],[seagrass.mn.ssp126.2050]])^-1)</f>
        <v>11.761410802998327</v>
      </c>
      <c r="M787" s="6">
        <f>IF(Table1[[#This Row],[seagrass.weights.ssp126.2050]]="","",Table1[[#This Row],[seagrass.weights.ssp126.2050]]*Table1[[#This Row],[seagrass.mn.ssp126.2050]])</f>
        <v>4.4303443971241778</v>
      </c>
      <c r="N787" s="5">
        <v>0.37596786742410238</v>
      </c>
      <c r="O787" s="5">
        <v>2.2443754250510171E-2</v>
      </c>
      <c r="P787" s="6">
        <f>IF(Table1[[#This Row],[corals.mn.ssp126.2050]]="","",(Table1[[#This Row],[corals.sd.ssp126.2050]]/Table1[[#This Row],[corals.mn.ssp126.2050]])^-1)</f>
        <v>16.751558728885843</v>
      </c>
      <c r="Q787" s="6">
        <f>IF(Table1[[#This Row],[coral.weights.ssp126.2050]]="","",Table1[[#This Row],[coral.weights.ssp126.2050]]*Table1[[#This Row],[corals.mn.ssp126.2050]])</f>
        <v>6.2980478113288179</v>
      </c>
      <c r="T787" s="6" t="str">
        <f>IF(Table1[[#This Row],[mangrove.mn.ssp126.2050]]="","",(Table1[[#This Row],[mangrove.sd.ssp126.2050]]/Table1[[#This Row],[mangrove.mn.ssp126.2050]])^-1)</f>
        <v/>
      </c>
      <c r="U787" s="6" t="str">
        <f>IF(Table1[[#This Row],[mangrove.weights.ssp126.2050]]="","",Table1[[#This Row],[mangrove.weights.ssp126.2050]]*Table1[[#This Row],[mangrove.mn.ssp126.2050]])</f>
        <v/>
      </c>
      <c r="V787" s="7">
        <f t="shared" si="72"/>
        <v>0.37626358757393341</v>
      </c>
      <c r="W787" s="5">
        <v>0.37620360085762089</v>
      </c>
      <c r="X787" s="5">
        <v>3.9242034797650899E-2</v>
      </c>
      <c r="Y787" s="6">
        <f>IF(Table1[[#This Row],[seagrass.mn.ssp126.2100]]="", "", (Table1[[#This Row],[seagrass.sd.ssp126.2100]]/Table1[[#This Row],[seagrass.mn.ssp126.2100]])^-1)</f>
        <v>9.5867506055048182</v>
      </c>
      <c r="Z787" s="6">
        <f>IF(Table1[[#This Row],[seagrass.weights.ssp126.2100]]="","", Table1[[#This Row],[seagrass.weights.ssp126.2100]]*Table1[[#This Row],[seagrass.mn.ssp126.2100]])</f>
        <v>3.6065700983148901</v>
      </c>
      <c r="AA787" s="5">
        <v>0.37661014649459967</v>
      </c>
      <c r="AB787" s="5">
        <v>2.5753038775692599E-2</v>
      </c>
      <c r="AC787" s="6">
        <f>IF(Table1[[#This Row],[corals.mn.ssp126.2100]]="","",(Table1[[#This Row],[corals.sd.ssp126.2100]]/Table1[[#This Row],[corals.mn.ssp126.2100]])^-1)</f>
        <v>14.623910979005281</v>
      </c>
      <c r="AD787" s="6">
        <f>IF( Table1[[#This Row],[Coral.weights.ssp126.2100]]="","", Table1[[#This Row],[Coral.weights.ssp126.2100]]*Table1[[#This Row],[corals.mn.ssp126.2100]])</f>
        <v>5.5075132561271634</v>
      </c>
      <c r="AG787" s="8" t="str">
        <f>IF(Table1[[#This Row],[mangrove.mn.ssp126.2100]]="","",(Table1[[#This Row],[mangrove.sd.ssp126.2100]]/Table1[[#This Row],[mangrove.mn.ssp126.2100]])^-1)</f>
        <v/>
      </c>
      <c r="AH787" s="6" t="str">
        <f>IF(Table1[[#This Row],[mangrove.weights.ssp126.2100]]="","",Table1[[#This Row],[mangrove.weights.ssp126.2100]]*Table1[[#This Row],[mangrove.mn.ssp126.2100]])</f>
        <v/>
      </c>
      <c r="AI787" s="7">
        <f t="shared" si="73"/>
        <v>0.37644916569620773</v>
      </c>
      <c r="AJ787" s="5">
        <v>0.34559018733580221</v>
      </c>
      <c r="AK787" s="5">
        <v>4.0518697954411709E-3</v>
      </c>
      <c r="AL787" s="6">
        <f>IF(Table1[[#This Row],[seagrass.mn.ssp245.2050]]="","",(Table1[[#This Row],[seagrass.sd.ssp245.2050]]/Table1[[#This Row],[seagrass.mn.ssp245.2050]])^-1)</f>
        <v>85.291533238464794</v>
      </c>
      <c r="AM787" s="6">
        <f>IF(Table1[[#This Row],[seagrass.weights.ssp245.2050]]="","",Table1[[#This Row],[seagrass.weights.ssp245.2050]]*Table1[[#This Row],[seagrass.mn.ssp245.2050]])</f>
        <v>29.475916950038851</v>
      </c>
      <c r="AN787" s="5">
        <v>0.33786874742565648</v>
      </c>
      <c r="AO787" s="5">
        <v>1.326271522970686E-3</v>
      </c>
      <c r="AP787" s="6">
        <f>(Table1[[#This Row],[corals.sd.ssp245.2050]]/Table1[[#This Row],[corals.mn.ssp245.2050]])^-1</f>
        <v>254.75081201236367</v>
      </c>
      <c r="AQ787" s="6">
        <f>Table1[[#This Row],[coral.weights.ssp245.2050]]*Table1[[#This Row],[corals.mn.ssp245.2050]]</f>
        <v>86.072337760286189</v>
      </c>
      <c r="AS787" s="5"/>
      <c r="AT787" s="8"/>
      <c r="AU787" s="8"/>
      <c r="AV787" s="7">
        <f t="shared" si="74"/>
        <v>0.3398054869463159</v>
      </c>
      <c r="AW787" s="5">
        <v>0.33782485247858041</v>
      </c>
      <c r="AX787" s="5">
        <v>1.402009174733834E-3</v>
      </c>
      <c r="AY787" s="6">
        <f>(Table1[[#This Row],[seagrass.sd.ssp245.2100]]/Table1[[#This Row],[seagrass.mn.ssp245.2100]])^-1</f>
        <v>240.95766173763815</v>
      </c>
      <c r="AZ787" s="6">
        <f>Table1[[#This Row],[seagrass.weights.ssp245.2100]]*Table1[[#This Row],[seagrass.mn.ssp245.2100]]</f>
        <v>81.40148653010128</v>
      </c>
      <c r="BA787" s="5">
        <v>0.33103805413435511</v>
      </c>
      <c r="BB787" s="5">
        <v>1.0986330615940161E-2</v>
      </c>
      <c r="BC787" s="8">
        <f>(Table1[[#This Row],[corals.sd.ssp245.2100]]/Table1[[#This Row],[corals.mn.ssp245.2100]])^-1</f>
        <v>30.131812495616071</v>
      </c>
      <c r="BD787" s="8">
        <f>Table1[[#This Row],[corals.weights.ssp245.2100]]*Table1[[#This Row],[corals.mn.ssp245.2100]]</f>
        <v>9.9747765760899902</v>
      </c>
      <c r="BE787" s="5"/>
      <c r="BF787" s="5"/>
      <c r="BG787" s="6"/>
      <c r="BH787" s="6"/>
      <c r="BI787" s="7">
        <f t="shared" si="75"/>
        <v>0.33707049439908593</v>
      </c>
      <c r="BJ787" s="5">
        <v>0.30310687700242278</v>
      </c>
      <c r="BK787" s="5">
        <v>1.6943573647335379E-3</v>
      </c>
      <c r="BL787" s="6">
        <f>(Table1[[#This Row],[seagrass.sd.ssp370.2050]]/Table1[[#This Row],[seagrass.mn.ssp370.2050]])^-1</f>
        <v>178.89194057364085</v>
      </c>
      <c r="BM787" s="6">
        <f>Table1[[#This Row],[seagrass.mn.ssp370.2050]]*Table1[[#This Row],[seagrass.weights.ssp370.2050]]</f>
        <v>54.223377428179283</v>
      </c>
      <c r="BN787" s="5">
        <v>0.31601525599065411</v>
      </c>
      <c r="BO787" s="5">
        <v>4.4699393416616686E-3</v>
      </c>
      <c r="BP787" s="6">
        <f>(Table1[[#This Row],[corals.sd.ssp370.2050]]/Table1[[#This Row],[corals.mn.ssp370.2050]])^-1</f>
        <v>70.697884654778704</v>
      </c>
      <c r="BQ787" s="6">
        <f>Table1[[#This Row],[corals.weights.ssp370.2050]]*Table1[[#This Row],[corals.mn.ssp370.2050]]</f>
        <v>22.34161011717763</v>
      </c>
      <c r="BR787" s="5"/>
      <c r="BS787" s="5"/>
      <c r="BT787" s="6"/>
      <c r="BU787" s="6"/>
      <c r="BV787" s="7">
        <f t="shared" si="76"/>
        <v>0.30676325637588064</v>
      </c>
      <c r="BW787" s="5">
        <v>0.29945925340038693</v>
      </c>
      <c r="BX787" s="5">
        <v>3.4641614036979248E-3</v>
      </c>
      <c r="BY787" s="8">
        <f>(Table1[[#This Row],[seagrass.sd.ssp370.2100]]/Table1[[#This Row],[seagrass.mn.ssp370.2100]])^-1</f>
        <v>86.444948286970686</v>
      </c>
      <c r="BZ787" s="8">
        <f>Table1[[#This Row],[seagrass.imp.ssp370.2100]]*Table1[[#This Row],[seagrass.mn.ssp370.2100]]</f>
        <v>25.886739674251299</v>
      </c>
      <c r="CA787" s="5">
        <v>0.31069557707867962</v>
      </c>
      <c r="CB787" s="5">
        <f>NonZeroMin!$C$20</f>
        <v>8.8537505761509139E-4</v>
      </c>
      <c r="CC787" s="8">
        <f>(Table1[[#This Row],[corals.sd.ssp370.2100]]/Table1[[#This Row],[corals.mn.ssp370.2100]])^-1</f>
        <v>350.9197310296849</v>
      </c>
      <c r="CD787" s="8">
        <f>Table1[[#This Row],[corals.weights.ssp370.2100]]*Table1[[#This Row],[corals.mn.ssp370.2100]]</f>
        <v>109.02920834056299</v>
      </c>
      <c r="CE787" s="5"/>
      <c r="CF787" s="5"/>
      <c r="CG787" s="12"/>
      <c r="CH787" s="17"/>
      <c r="CI787" s="9">
        <f t="shared" si="77"/>
        <v>0.30847472234293988</v>
      </c>
      <c r="CJ787" s="5"/>
      <c r="CL787" s="5"/>
      <c r="CM787" s="5"/>
      <c r="CP787" s="5"/>
      <c r="CT787" s="5"/>
    </row>
    <row r="788" spans="1:98" x14ac:dyDescent="0.25">
      <c r="A788" s="5" t="s">
        <v>831</v>
      </c>
      <c r="B788" s="5">
        <v>43.83934</v>
      </c>
      <c r="C788" s="5">
        <v>-17.571102</v>
      </c>
      <c r="D788" s="5">
        <v>4440000</v>
      </c>
      <c r="E788" s="5">
        <v>1</v>
      </c>
      <c r="F788" s="5">
        <v>36560000</v>
      </c>
      <c r="G788" s="5">
        <v>1</v>
      </c>
      <c r="H788" s="5">
        <v>14840000</v>
      </c>
      <c r="I788" s="5">
        <v>1</v>
      </c>
      <c r="J788" s="5">
        <v>0.61094092557138779</v>
      </c>
      <c r="K788" s="5">
        <v>5.6677845520262463E-3</v>
      </c>
      <c r="L788" s="6">
        <f>IF(Table1[[#This Row],[seagrass.mn.ssp126.2050]]="","",(Table1[[#This Row],[seagrass.sd.ssp126.2050]]/Table1[[#This Row],[seagrass.mn.ssp126.2050]])^-1)</f>
        <v>107.79183999733635</v>
      </c>
      <c r="M788" s="6">
        <f>IF(Table1[[#This Row],[seagrass.weights.ssp126.2050]]="","",Table1[[#This Row],[seagrass.weights.ssp126.2050]]*Table1[[#This Row],[seagrass.mn.ssp126.2050]])</f>
        <v>65.854446497015616</v>
      </c>
      <c r="N788" s="5">
        <v>0.47594747480295252</v>
      </c>
      <c r="O788" s="5">
        <v>3.3130373805175257E-2</v>
      </c>
      <c r="P788" s="6">
        <f>IF(Table1[[#This Row],[corals.mn.ssp126.2050]]="","",(Table1[[#This Row],[corals.sd.ssp126.2050]]/Table1[[#This Row],[corals.mn.ssp126.2050]])^-1)</f>
        <v>14.365895102837786</v>
      </c>
      <c r="Q788" s="6">
        <f>IF(Table1[[#This Row],[coral.weights.ssp126.2050]]="","",Table1[[#This Row],[coral.weights.ssp126.2050]]*Table1[[#This Row],[corals.mn.ssp126.2050]])</f>
        <v>6.8374114974797466</v>
      </c>
      <c r="R788" s="5">
        <v>0.64542001231863644</v>
      </c>
      <c r="S788" s="5">
        <v>0.10782037946579159</v>
      </c>
      <c r="T788" s="6">
        <f>IF(Table1[[#This Row],[mangrove.mn.ssp126.2050]]="","",(Table1[[#This Row],[mangrove.sd.ssp126.2050]]/Table1[[#This Row],[mangrove.mn.ssp126.2050]])^-1)</f>
        <v>5.986066970979361</v>
      </c>
      <c r="U788" s="6">
        <f>IF(Table1[[#This Row],[mangrove.weights.ssp126.2050]]="","",Table1[[#This Row],[mangrove.weights.ssp126.2050]]*Table1[[#This Row],[mangrove.mn.ssp126.2050]])</f>
        <v>3.8635274181496819</v>
      </c>
      <c r="V788" s="7">
        <f t="shared" si="72"/>
        <v>0.59741777733531487</v>
      </c>
      <c r="W788" s="5">
        <v>0.61094092557138779</v>
      </c>
      <c r="X788" s="5">
        <v>5.6677845520262463E-3</v>
      </c>
      <c r="Y788" s="6">
        <f>IF(Table1[[#This Row],[seagrass.mn.ssp126.2100]]="", "", (Table1[[#This Row],[seagrass.sd.ssp126.2100]]/Table1[[#This Row],[seagrass.mn.ssp126.2100]])^-1)</f>
        <v>107.79183999733635</v>
      </c>
      <c r="Z788" s="6">
        <f>IF(Table1[[#This Row],[seagrass.weights.ssp126.2100]]="","", Table1[[#This Row],[seagrass.weights.ssp126.2100]]*Table1[[#This Row],[seagrass.mn.ssp126.2100]])</f>
        <v>65.854446497015616</v>
      </c>
      <c r="AA788" s="5">
        <v>0.47594747480295252</v>
      </c>
      <c r="AB788" s="5">
        <v>3.3130373805175257E-2</v>
      </c>
      <c r="AC788" s="6">
        <f>IF(Table1[[#This Row],[corals.mn.ssp126.2100]]="","",(Table1[[#This Row],[corals.sd.ssp126.2100]]/Table1[[#This Row],[corals.mn.ssp126.2100]])^-1)</f>
        <v>14.365895102837786</v>
      </c>
      <c r="AD788" s="6">
        <f>IF( Table1[[#This Row],[Coral.weights.ssp126.2100]]="","", Table1[[#This Row],[Coral.weights.ssp126.2100]]*Table1[[#This Row],[corals.mn.ssp126.2100]])</f>
        <v>6.8374114974797466</v>
      </c>
      <c r="AE788" s="5">
        <v>0.59484913274632545</v>
      </c>
      <c r="AF788" s="5">
        <v>0.18036972656583081</v>
      </c>
      <c r="AG788" s="8">
        <f>IF(Table1[[#This Row],[mangrove.mn.ssp126.2100]]="","",(Table1[[#This Row],[mangrove.sd.ssp126.2100]]/Table1[[#This Row],[mangrove.mn.ssp126.2100]])^-1)</f>
        <v>3.2979433082924765</v>
      </c>
      <c r="AH788" s="6">
        <f>IF(Table1[[#This Row],[mangrove.weights.ssp126.2100]]="","",Table1[[#This Row],[mangrove.weights.ssp126.2100]]*Table1[[#This Row],[mangrove.mn.ssp126.2100]])</f>
        <v>1.961778716784327</v>
      </c>
      <c r="AI788" s="7">
        <f t="shared" si="73"/>
        <v>0.59505984630060038</v>
      </c>
      <c r="AJ788" s="5">
        <v>0.55606219117170519</v>
      </c>
      <c r="AK788" s="5">
        <v>2.9585460594959158E-3</v>
      </c>
      <c r="AL788" s="6">
        <f>IF(Table1[[#This Row],[seagrass.mn.ssp245.2050]]="","",(Table1[[#This Row],[seagrass.sd.ssp245.2050]]/Table1[[#This Row],[seagrass.mn.ssp245.2050]])^-1)</f>
        <v>187.95116925320013</v>
      </c>
      <c r="AM788" s="6">
        <f>IF(Table1[[#This Row],[seagrass.weights.ssp245.2050]]="","",Table1[[#This Row],[seagrass.weights.ssp245.2050]]*Table1[[#This Row],[seagrass.mn.ssp245.2050]])</f>
        <v>104.5125390082185</v>
      </c>
      <c r="AN788" s="5">
        <v>0.43979285570952009</v>
      </c>
      <c r="AO788" s="5">
        <v>2.530352897312094E-2</v>
      </c>
      <c r="AP788" s="6">
        <f>(Table1[[#This Row],[corals.sd.ssp245.2050]]/Table1[[#This Row],[corals.mn.ssp245.2050]])^-1</f>
        <v>17.3806924787723</v>
      </c>
      <c r="AQ788" s="6">
        <f>Table1[[#This Row],[coral.weights.ssp245.2050]]*Table1[[#This Row],[corals.mn.ssp245.2050]]</f>
        <v>7.6439043794482471</v>
      </c>
      <c r="AR788" s="5">
        <v>0.59829945509547233</v>
      </c>
      <c r="AS788" s="5">
        <v>0.17792696277791731</v>
      </c>
      <c r="AT788" s="8">
        <f>(Table1[[#This Row],[mangrove.sd.ssp245.2050]]/Table1[[#This Row],[mangrove.mn.ssp245.2050]])^-1</f>
        <v>3.3626126459667072</v>
      </c>
      <c r="AU788" s="8">
        <f>Table1[[#This Row],[mangrove.mn.ssp245.2050]]*Table1[[#This Row],[mangrove.weights.ssp245.2050]]</f>
        <v>2.0118493137790252</v>
      </c>
      <c r="AV788" s="7">
        <f t="shared" si="74"/>
        <v>0.54705948991582098</v>
      </c>
      <c r="AW788" s="5">
        <v>0.55676292318180154</v>
      </c>
      <c r="AX788" s="5">
        <v>3.9495307717631349E-3</v>
      </c>
      <c r="AY788" s="6">
        <f>(Table1[[#This Row],[seagrass.sd.ssp245.2100]]/Table1[[#This Row],[seagrass.mn.ssp245.2100]])^-1</f>
        <v>140.9693848095412</v>
      </c>
      <c r="AZ788" s="6">
        <f>Table1[[#This Row],[seagrass.weights.ssp245.2100]]*Table1[[#This Row],[seagrass.mn.ssp245.2100]]</f>
        <v>78.486526765700404</v>
      </c>
      <c r="BA788" s="5">
        <v>0.42789538235023711</v>
      </c>
      <c r="BB788" s="5">
        <v>1.630804963623856E-2</v>
      </c>
      <c r="BC788" s="8">
        <f>(Table1[[#This Row],[corals.sd.ssp245.2100]]/Table1[[#This Row],[corals.mn.ssp245.2100]])^-1</f>
        <v>26.238292861176923</v>
      </c>
      <c r="BD788" s="8">
        <f>Table1[[#This Row],[corals.weights.ssp245.2100]]*Table1[[#This Row],[corals.mn.ssp245.2100]]</f>
        <v>11.227244356050797</v>
      </c>
      <c r="BE788" s="5">
        <v>0.60308276608346245</v>
      </c>
      <c r="BF788" s="5">
        <v>0.16235089510227829</v>
      </c>
      <c r="BG788" s="6">
        <f>(Table1[[#This Row],[mangrove.sd.ssp245.2100]]/Table1[[#This Row],[mangrove.mn.ssp245.2100]])^-1</f>
        <v>3.7146870407060617</v>
      </c>
      <c r="BH788" s="6">
        <f>Table1[[#This Row],[mangrove.weights.ssp245.2100]]*Table1[[#This Row],[mangrove.mn.ssp245.2100]]</f>
        <v>2.2402637356434032</v>
      </c>
      <c r="BI788" s="7">
        <f t="shared" si="75"/>
        <v>0.53798714412034199</v>
      </c>
      <c r="BJ788" s="5">
        <v>0.44672392043790632</v>
      </c>
      <c r="BK788" s="5">
        <v>9.816107651018514E-4</v>
      </c>
      <c r="BL788" s="6">
        <f>(Table1[[#This Row],[seagrass.sd.ssp370.2050]]/Table1[[#This Row],[seagrass.mn.ssp370.2050]])^-1</f>
        <v>455.09272750442432</v>
      </c>
      <c r="BM788" s="6">
        <f>Table1[[#This Row],[seagrass.mn.ssp370.2050]]*Table1[[#This Row],[seagrass.weights.ssp370.2050]]</f>
        <v>203.30080739355623</v>
      </c>
      <c r="BN788" s="5">
        <v>0.36728044824863432</v>
      </c>
      <c r="BO788" s="5">
        <v>1.7414962689220659E-2</v>
      </c>
      <c r="BP788" s="6">
        <f>(Table1[[#This Row],[corals.sd.ssp370.2050]]/Table1[[#This Row],[corals.mn.ssp370.2050]])^-1</f>
        <v>21.089935982232674</v>
      </c>
      <c r="BQ788" s="6">
        <f>Table1[[#This Row],[corals.weights.ssp370.2050]]*Table1[[#This Row],[corals.mn.ssp370.2050]]</f>
        <v>7.7459211410894184</v>
      </c>
      <c r="BR788" s="5">
        <v>0.60027454933025248</v>
      </c>
      <c r="BS788" s="5">
        <v>0.17025693298034411</v>
      </c>
      <c r="BT788" s="6">
        <f>(Table1[[#This Row],[mangrove.sd.ssp370.2050]]/Table1[[#This Row],[mangrove.mn.ssp370.2050]])^-1</f>
        <v>3.5256981247251367</v>
      </c>
      <c r="BU788" s="6">
        <f>Table1[[#This Row],[mangrove.weights.ssp370.2050]]*Table1[[#This Row],[mangrove.mn.ssp370.2050]]</f>
        <v>2.1163868528938976</v>
      </c>
      <c r="BV788" s="7">
        <f t="shared" si="76"/>
        <v>0.44435980784555446</v>
      </c>
      <c r="BW788" s="5">
        <v>0.44880166982086861</v>
      </c>
      <c r="BX788" s="5">
        <v>1.9567705914956711E-3</v>
      </c>
      <c r="BY788" s="8">
        <f>(Table1[[#This Row],[seagrass.sd.ssp370.2100]]/Table1[[#This Row],[seagrass.mn.ssp370.2100]])^-1</f>
        <v>229.35834776514298</v>
      </c>
      <c r="BZ788" s="8">
        <f>Table1[[#This Row],[seagrass.imp.ssp370.2100]]*Table1[[#This Row],[seagrass.mn.ssp370.2100]]</f>
        <v>102.93640946435166</v>
      </c>
      <c r="CA788" s="5">
        <v>0.37717999814413122</v>
      </c>
      <c r="CB788" s="5">
        <v>7.8145663383410637E-3</v>
      </c>
      <c r="CC788" s="8">
        <f>(Table1[[#This Row],[corals.sd.ssp370.2100]]/Table1[[#This Row],[corals.mn.ssp370.2100]])^-1</f>
        <v>48.266273752588283</v>
      </c>
      <c r="CD788" s="8">
        <f>Table1[[#This Row],[corals.weights.ssp370.2100]]*Table1[[#This Row],[corals.mn.ssp370.2100]]</f>
        <v>18.205073044425379</v>
      </c>
      <c r="CE788" s="5">
        <v>0.59977430588725866</v>
      </c>
      <c r="CF788" s="5">
        <v>0.16783696154276059</v>
      </c>
      <c r="CG788" s="12">
        <f>(Table1[[#This Row],[mangrove.sd.ssp370.2100]]/Table1[[#This Row],[mangrove.mn.ssp370.2100]])^-1</f>
        <v>3.5735531695409741</v>
      </c>
      <c r="CH788" s="17">
        <f>Table1[[#This Row],[mangrove.weights.ssp370.2100]]*Table1[[#This Row],[mangrove.mn.ssp370.2100]]</f>
        <v>2.1433253718126508</v>
      </c>
      <c r="CI788" s="9">
        <f t="shared" si="77"/>
        <v>0.43842677150268811</v>
      </c>
      <c r="CJ788" s="5"/>
      <c r="CL788" s="5"/>
      <c r="CM788" s="5"/>
      <c r="CP788" s="5"/>
      <c r="CT788" s="5"/>
    </row>
    <row r="789" spans="1:98" x14ac:dyDescent="0.25">
      <c r="A789" s="5" t="s">
        <v>832</v>
      </c>
      <c r="B789" s="5">
        <v>44.08934</v>
      </c>
      <c r="C789" s="5">
        <v>-17.571102</v>
      </c>
      <c r="E789" s="5">
        <v>0</v>
      </c>
      <c r="G789" s="5">
        <v>0</v>
      </c>
      <c r="H789" s="5">
        <v>22310000</v>
      </c>
      <c r="I789" s="5">
        <v>1</v>
      </c>
      <c r="L789" s="6" t="str">
        <f>IF(Table1[[#This Row],[seagrass.mn.ssp126.2050]]="","",(Table1[[#This Row],[seagrass.sd.ssp126.2050]]/Table1[[#This Row],[seagrass.mn.ssp126.2050]])^-1)</f>
        <v/>
      </c>
      <c r="M789" s="6" t="str">
        <f>IF(Table1[[#This Row],[seagrass.weights.ssp126.2050]]="","",Table1[[#This Row],[seagrass.weights.ssp126.2050]]*Table1[[#This Row],[seagrass.mn.ssp126.2050]])</f>
        <v/>
      </c>
      <c r="P789" s="6" t="str">
        <f>IF(Table1[[#This Row],[corals.mn.ssp126.2050]]="","",(Table1[[#This Row],[corals.sd.ssp126.2050]]/Table1[[#This Row],[corals.mn.ssp126.2050]])^-1)</f>
        <v/>
      </c>
      <c r="Q789" s="6" t="str">
        <f>IF(Table1[[#This Row],[coral.weights.ssp126.2050]]="","",Table1[[#This Row],[coral.weights.ssp126.2050]]*Table1[[#This Row],[corals.mn.ssp126.2050]])</f>
        <v/>
      </c>
      <c r="R789" s="5">
        <v>0.5871302116209749</v>
      </c>
      <c r="S789" s="5">
        <v>0.18455231376069281</v>
      </c>
      <c r="T789" s="6">
        <f>IF(Table1[[#This Row],[mangrove.mn.ssp126.2050]]="","",(Table1[[#This Row],[mangrove.sd.ssp126.2050]]/Table1[[#This Row],[mangrove.mn.ssp126.2050]])^-1)</f>
        <v>3.1813755116736222</v>
      </c>
      <c r="U789" s="6">
        <f>IF(Table1[[#This Row],[mangrove.weights.ssp126.2050]]="","",Table1[[#This Row],[mangrove.weights.ssp126.2050]]*Table1[[#This Row],[mangrove.mn.ssp126.2050]])</f>
        <v>1.8678816774147211</v>
      </c>
      <c r="V789" s="7">
        <f t="shared" si="72"/>
        <v>0.5871302116209749</v>
      </c>
      <c r="Y789" s="6" t="str">
        <f>IF(Table1[[#This Row],[seagrass.mn.ssp126.2100]]="", "", (Table1[[#This Row],[seagrass.sd.ssp126.2100]]/Table1[[#This Row],[seagrass.mn.ssp126.2100]])^-1)</f>
        <v/>
      </c>
      <c r="Z789" s="6" t="str">
        <f>IF(Table1[[#This Row],[seagrass.weights.ssp126.2100]]="","", Table1[[#This Row],[seagrass.weights.ssp126.2100]]*Table1[[#This Row],[seagrass.mn.ssp126.2100]])</f>
        <v/>
      </c>
      <c r="AC789" s="6" t="str">
        <f>IF(Table1[[#This Row],[corals.mn.ssp126.2100]]="","",(Table1[[#This Row],[corals.sd.ssp126.2100]]/Table1[[#This Row],[corals.mn.ssp126.2100]])^-1)</f>
        <v/>
      </c>
      <c r="AD789" s="6" t="str">
        <f>IF( Table1[[#This Row],[Coral.weights.ssp126.2100]]="","", Table1[[#This Row],[Coral.weights.ssp126.2100]]*Table1[[#This Row],[corals.mn.ssp126.2100]])</f>
        <v/>
      </c>
      <c r="AE789" s="5">
        <v>0.57721916796011419</v>
      </c>
      <c r="AF789" s="5">
        <v>0.20318148138951619</v>
      </c>
      <c r="AG789" s="8">
        <f>IF(Table1[[#This Row],[mangrove.mn.ssp126.2100]]="","",(Table1[[#This Row],[mangrove.sd.ssp126.2100]]/Table1[[#This Row],[mangrove.mn.ssp126.2100]])^-1)</f>
        <v>2.8409044171379767</v>
      </c>
      <c r="AH789" s="6">
        <f>IF(Table1[[#This Row],[mangrove.weights.ssp126.2100]]="","",Table1[[#This Row],[mangrove.weights.ssp126.2100]]*Table1[[#This Row],[mangrove.mn.ssp126.2100]])</f>
        <v>1.6398244839145961</v>
      </c>
      <c r="AI789" s="7">
        <f t="shared" si="73"/>
        <v>0.57721916796011419</v>
      </c>
      <c r="AL789" s="6" t="str">
        <f>IF(Table1[[#This Row],[seagrass.mn.ssp245.2050]]="","",(Table1[[#This Row],[seagrass.sd.ssp245.2050]]/Table1[[#This Row],[seagrass.mn.ssp245.2050]])^-1)</f>
        <v/>
      </c>
      <c r="AM789" s="6" t="str">
        <f>IF(Table1[[#This Row],[seagrass.weights.ssp245.2050]]="","",Table1[[#This Row],[seagrass.weights.ssp245.2050]]*Table1[[#This Row],[seagrass.mn.ssp245.2050]])</f>
        <v/>
      </c>
      <c r="AR789" s="5">
        <v>0.58140448870250061</v>
      </c>
      <c r="AS789" s="5">
        <v>0.20321002991281609</v>
      </c>
      <c r="AT789" s="8">
        <f>(Table1[[#This Row],[mangrove.sd.ssp245.2050]]/Table1[[#This Row],[mangrove.mn.ssp245.2050]])^-1</f>
        <v>2.8611013391019262</v>
      </c>
      <c r="AU789" s="8">
        <f>Table1[[#This Row],[mangrove.mn.ssp245.2050]]*Table1[[#This Row],[mangrove.weights.ssp245.2050]]</f>
        <v>1.6634571611865951</v>
      </c>
      <c r="AV789" s="7">
        <f t="shared" si="74"/>
        <v>0.58140448870250061</v>
      </c>
      <c r="AX789" s="5"/>
      <c r="AY789" s="6"/>
      <c r="AZ789" s="6"/>
      <c r="BB789" s="5"/>
      <c r="BC789" s="8"/>
      <c r="BD789" s="8"/>
      <c r="BE789" s="5">
        <v>0.59017763736544104</v>
      </c>
      <c r="BF789" s="5">
        <v>0.18514265632483529</v>
      </c>
      <c r="BG789" s="6">
        <f>(Table1[[#This Row],[mangrove.sd.ssp245.2100]]/Table1[[#This Row],[mangrove.mn.ssp245.2100]])^-1</f>
        <v>3.1876913137184681</v>
      </c>
      <c r="BH789" s="6">
        <f>Table1[[#This Row],[mangrove.weights.ssp245.2100]]*Table1[[#This Row],[mangrove.mn.ssp245.2100]]</f>
        <v>1.8813041281807044</v>
      </c>
      <c r="BI789" s="7">
        <f t="shared" si="75"/>
        <v>0.59017763736544104</v>
      </c>
      <c r="BK789" s="5"/>
      <c r="BL789" s="6"/>
      <c r="BM789" s="6"/>
      <c r="BO789" s="5"/>
      <c r="BP789" s="6"/>
      <c r="BQ789" s="6"/>
      <c r="BR789" s="5">
        <v>0.57990038128383148</v>
      </c>
      <c r="BS789" s="5">
        <v>0.19952972829967869</v>
      </c>
      <c r="BT789" s="6">
        <f>(Table1[[#This Row],[mangrove.sd.ssp370.2050]]/Table1[[#This Row],[mangrove.mn.ssp370.2050]])^-1</f>
        <v>2.9063357436785791</v>
      </c>
      <c r="BU789" s="6">
        <f>Table1[[#This Row],[mangrove.weights.ssp370.2050]]*Table1[[#This Row],[mangrove.mn.ssp370.2050]]</f>
        <v>1.6853852058980359</v>
      </c>
      <c r="BV789" s="7">
        <f t="shared" si="76"/>
        <v>0.57990038128383148</v>
      </c>
      <c r="BX789" s="5"/>
      <c r="BY789" s="8"/>
      <c r="BZ789" s="8"/>
      <c r="CA789" s="5"/>
      <c r="CB789" s="5"/>
      <c r="CC789" s="8"/>
      <c r="CD789" s="8"/>
      <c r="CE789" s="5">
        <v>0.58676346403697943</v>
      </c>
      <c r="CF789" s="5">
        <v>0.19100586879874021</v>
      </c>
      <c r="CG789" s="12">
        <f>(Table1[[#This Row],[mangrove.sd.ssp370.2100]]/Table1[[#This Row],[mangrove.mn.ssp370.2100]])^-1</f>
        <v>3.0719656297851379</v>
      </c>
      <c r="CH789" s="17">
        <f>Table1[[#This Row],[mangrove.weights.ssp370.2100]]*Table1[[#This Row],[mangrove.mn.ssp370.2100]]</f>
        <v>1.8025171943352687</v>
      </c>
      <c r="CI789" s="9">
        <f t="shared" si="77"/>
        <v>0.58676346403697943</v>
      </c>
      <c r="CJ789" s="5"/>
      <c r="CL789" s="5"/>
      <c r="CM789" s="5"/>
      <c r="CP789" s="5"/>
      <c r="CT789" s="5"/>
    </row>
    <row r="790" spans="1:98" x14ac:dyDescent="0.25">
      <c r="A790" s="5" t="s">
        <v>833</v>
      </c>
      <c r="B790" s="5">
        <v>44.33934</v>
      </c>
      <c r="C790" s="5">
        <v>-17.571102</v>
      </c>
      <c r="E790" s="5">
        <v>0</v>
      </c>
      <c r="G790" s="5">
        <v>0</v>
      </c>
      <c r="I790" s="5">
        <v>0</v>
      </c>
      <c r="L790" s="6" t="str">
        <f>IF(Table1[[#This Row],[seagrass.mn.ssp126.2050]]="","",(Table1[[#This Row],[seagrass.sd.ssp126.2050]]/Table1[[#This Row],[seagrass.mn.ssp126.2050]])^-1)</f>
        <v/>
      </c>
      <c r="M790" s="6" t="str">
        <f>IF(Table1[[#This Row],[seagrass.weights.ssp126.2050]]="","",Table1[[#This Row],[seagrass.weights.ssp126.2050]]*Table1[[#This Row],[seagrass.mn.ssp126.2050]])</f>
        <v/>
      </c>
      <c r="P790" s="6" t="str">
        <f>IF(Table1[[#This Row],[corals.mn.ssp126.2050]]="","",(Table1[[#This Row],[corals.sd.ssp126.2050]]/Table1[[#This Row],[corals.mn.ssp126.2050]])^-1)</f>
        <v/>
      </c>
      <c r="Q790" s="6" t="str">
        <f>IF(Table1[[#This Row],[coral.weights.ssp126.2050]]="","",Table1[[#This Row],[coral.weights.ssp126.2050]]*Table1[[#This Row],[corals.mn.ssp126.2050]])</f>
        <v/>
      </c>
      <c r="T790" s="6" t="str">
        <f>IF(Table1[[#This Row],[mangrove.mn.ssp126.2050]]="","",(Table1[[#This Row],[mangrove.sd.ssp126.2050]]/Table1[[#This Row],[mangrove.mn.ssp126.2050]])^-1)</f>
        <v/>
      </c>
      <c r="U790" s="6" t="str">
        <f>IF(Table1[[#This Row],[mangrove.weights.ssp126.2050]]="","",Table1[[#This Row],[mangrove.weights.ssp126.2050]]*Table1[[#This Row],[mangrove.mn.ssp126.2050]])</f>
        <v/>
      </c>
      <c r="V790" s="7" t="e">
        <f t="shared" si="72"/>
        <v>#DIV/0!</v>
      </c>
      <c r="Y790" s="6" t="str">
        <f>IF(Table1[[#This Row],[seagrass.mn.ssp126.2100]]="", "", (Table1[[#This Row],[seagrass.sd.ssp126.2100]]/Table1[[#This Row],[seagrass.mn.ssp126.2100]])^-1)</f>
        <v/>
      </c>
      <c r="Z790" s="6" t="str">
        <f>IF(Table1[[#This Row],[seagrass.weights.ssp126.2100]]="","", Table1[[#This Row],[seagrass.weights.ssp126.2100]]*Table1[[#This Row],[seagrass.mn.ssp126.2100]])</f>
        <v/>
      </c>
      <c r="AC790" s="6" t="str">
        <f>IF(Table1[[#This Row],[corals.mn.ssp126.2100]]="","",(Table1[[#This Row],[corals.sd.ssp126.2100]]/Table1[[#This Row],[corals.mn.ssp126.2100]])^-1)</f>
        <v/>
      </c>
      <c r="AD790" s="6" t="str">
        <f>IF( Table1[[#This Row],[Coral.weights.ssp126.2100]]="","", Table1[[#This Row],[Coral.weights.ssp126.2100]]*Table1[[#This Row],[corals.mn.ssp126.2100]])</f>
        <v/>
      </c>
      <c r="AG790" s="8" t="str">
        <f>IF(Table1[[#This Row],[mangrove.mn.ssp126.2100]]="","",(Table1[[#This Row],[mangrove.sd.ssp126.2100]]/Table1[[#This Row],[mangrove.mn.ssp126.2100]])^-1)</f>
        <v/>
      </c>
      <c r="AH790" s="6" t="str">
        <f>IF(Table1[[#This Row],[mangrove.weights.ssp126.2100]]="","",Table1[[#This Row],[mangrove.weights.ssp126.2100]]*Table1[[#This Row],[mangrove.mn.ssp126.2100]])</f>
        <v/>
      </c>
      <c r="AI790" s="7" t="e">
        <f t="shared" si="73"/>
        <v>#DIV/0!</v>
      </c>
      <c r="AL790" s="6" t="str">
        <f>IF(Table1[[#This Row],[seagrass.mn.ssp245.2050]]="","",(Table1[[#This Row],[seagrass.sd.ssp245.2050]]/Table1[[#This Row],[seagrass.mn.ssp245.2050]])^-1)</f>
        <v/>
      </c>
      <c r="AM790" s="6" t="str">
        <f>IF(Table1[[#This Row],[seagrass.weights.ssp245.2050]]="","",Table1[[#This Row],[seagrass.weights.ssp245.2050]]*Table1[[#This Row],[seagrass.mn.ssp245.2050]])</f>
        <v/>
      </c>
      <c r="AS790" s="5"/>
      <c r="AT790" s="8"/>
      <c r="AU790" s="8"/>
      <c r="AV790" s="7" t="e">
        <f t="shared" si="74"/>
        <v>#DIV/0!</v>
      </c>
      <c r="AX790" s="5"/>
      <c r="AY790" s="6"/>
      <c r="AZ790" s="6"/>
      <c r="BB790" s="5"/>
      <c r="BC790" s="8"/>
      <c r="BD790" s="8"/>
      <c r="BE790" s="5"/>
      <c r="BF790" s="5"/>
      <c r="BG790" s="6"/>
      <c r="BH790" s="6"/>
      <c r="BI790" s="7" t="e">
        <f t="shared" si="75"/>
        <v>#DIV/0!</v>
      </c>
      <c r="BK790" s="5"/>
      <c r="BL790" s="6"/>
      <c r="BM790" s="6"/>
      <c r="BO790" s="5"/>
      <c r="BP790" s="6"/>
      <c r="BQ790" s="6"/>
      <c r="BR790" s="5"/>
      <c r="BS790" s="5"/>
      <c r="BT790" s="6"/>
      <c r="BU790" s="6"/>
      <c r="BV790" s="7" t="e">
        <f t="shared" si="76"/>
        <v>#DIV/0!</v>
      </c>
      <c r="BX790" s="5"/>
      <c r="BY790" s="8"/>
      <c r="BZ790" s="8"/>
      <c r="CA790" s="5"/>
      <c r="CB790" s="5"/>
      <c r="CC790" s="8"/>
      <c r="CD790" s="8"/>
      <c r="CE790" s="5"/>
      <c r="CF790" s="5"/>
      <c r="CG790" s="12"/>
      <c r="CH790" s="17"/>
      <c r="CI790" s="9" t="e">
        <f t="shared" si="77"/>
        <v>#DIV/0!</v>
      </c>
      <c r="CJ790" s="5"/>
      <c r="CL790" s="5"/>
      <c r="CM790" s="5"/>
      <c r="CP790" s="5"/>
      <c r="CT790" s="5"/>
    </row>
    <row r="791" spans="1:98" x14ac:dyDescent="0.25">
      <c r="A791" s="5" t="s">
        <v>834</v>
      </c>
      <c r="B791" s="5">
        <v>49.33934</v>
      </c>
      <c r="C791" s="5">
        <v>-17.571102</v>
      </c>
      <c r="D791" s="5">
        <v>550000</v>
      </c>
      <c r="E791" s="5">
        <v>1</v>
      </c>
      <c r="F791" s="5">
        <v>1770000</v>
      </c>
      <c r="G791" s="5">
        <v>1</v>
      </c>
      <c r="I791" s="5">
        <v>0</v>
      </c>
      <c r="J791" s="5">
        <v>0.40373265899429472</v>
      </c>
      <c r="K791" s="5">
        <v>1.732671776224327E-2</v>
      </c>
      <c r="L791" s="6">
        <f>IF(Table1[[#This Row],[seagrass.mn.ssp126.2050]]="","",(Table1[[#This Row],[seagrass.sd.ssp126.2050]]/Table1[[#This Row],[seagrass.mn.ssp126.2050]])^-1)</f>
        <v>23.301162085878172</v>
      </c>
      <c r="M791" s="6">
        <f>IF(Table1[[#This Row],[seagrass.weights.ssp126.2050]]="","",Table1[[#This Row],[seagrass.weights.ssp126.2050]]*Table1[[#This Row],[seagrass.mn.ssp126.2050]])</f>
        <v>9.4074401265886411</v>
      </c>
      <c r="N791" s="5">
        <v>0.30543658514830058</v>
      </c>
      <c r="O791" s="5">
        <v>3.6427686368082947E-2</v>
      </c>
      <c r="P791" s="6">
        <f>IF(Table1[[#This Row],[corals.mn.ssp126.2050]]="","",(Table1[[#This Row],[corals.sd.ssp126.2050]]/Table1[[#This Row],[corals.mn.ssp126.2050]])^-1)</f>
        <v>8.3847374236733483</v>
      </c>
      <c r="Q791" s="6">
        <f>IF(Table1[[#This Row],[coral.weights.ssp126.2050]]="","",Table1[[#This Row],[coral.weights.ssp126.2050]]*Table1[[#This Row],[corals.mn.ssp126.2050]])</f>
        <v>2.5610055660519468</v>
      </c>
      <c r="T791" s="6" t="str">
        <f>IF(Table1[[#This Row],[mangrove.mn.ssp126.2050]]="","",(Table1[[#This Row],[mangrove.sd.ssp126.2050]]/Table1[[#This Row],[mangrove.mn.ssp126.2050]])^-1)</f>
        <v/>
      </c>
      <c r="U791" s="6" t="str">
        <f>IF(Table1[[#This Row],[mangrove.weights.ssp126.2050]]="","",Table1[[#This Row],[mangrove.weights.ssp126.2050]]*Table1[[#This Row],[mangrove.mn.ssp126.2050]])</f>
        <v/>
      </c>
      <c r="V791" s="7">
        <f t="shared" si="72"/>
        <v>0.37772150634488927</v>
      </c>
      <c r="W791" s="5">
        <v>0.38738888552753759</v>
      </c>
      <c r="X791" s="5">
        <v>1.026120884992613E-2</v>
      </c>
      <c r="Y791" s="6">
        <f>IF(Table1[[#This Row],[seagrass.mn.ssp126.2100]]="", "", (Table1[[#This Row],[seagrass.sd.ssp126.2100]]/Table1[[#This Row],[seagrass.mn.ssp126.2100]])^-1)</f>
        <v>37.75275322754262</v>
      </c>
      <c r="Z791" s="6">
        <f>IF(Table1[[#This Row],[seagrass.weights.ssp126.2100]]="","", Table1[[#This Row],[seagrass.weights.ssp126.2100]]*Table1[[#This Row],[seagrass.mn.ssp126.2100]])</f>
        <v>14.624996998413883</v>
      </c>
      <c r="AA791" s="5">
        <v>0.29673660040076272</v>
      </c>
      <c r="AB791" s="5">
        <v>3.1734075541205921E-2</v>
      </c>
      <c r="AC791" s="6">
        <f>IF(Table1[[#This Row],[corals.mn.ssp126.2100]]="","",(Table1[[#This Row],[corals.sd.ssp126.2100]]/Table1[[#This Row],[corals.mn.ssp126.2100]])^-1)</f>
        <v>9.3507245867445388</v>
      </c>
      <c r="AD791" s="6">
        <f>IF( Table1[[#This Row],[Coral.weights.ssp126.2100]]="","", Table1[[#This Row],[Coral.weights.ssp126.2100]]*Table1[[#This Row],[corals.mn.ssp126.2100]])</f>
        <v>2.7747022251544013</v>
      </c>
      <c r="AG791" s="8" t="str">
        <f>IF(Table1[[#This Row],[mangrove.mn.ssp126.2100]]="","",(Table1[[#This Row],[mangrove.sd.ssp126.2100]]/Table1[[#This Row],[mangrove.mn.ssp126.2100]])^-1)</f>
        <v/>
      </c>
      <c r="AH791" s="6" t="str">
        <f>IF(Table1[[#This Row],[mangrove.weights.ssp126.2100]]="","",Table1[[#This Row],[mangrove.weights.ssp126.2100]]*Table1[[#This Row],[mangrove.mn.ssp126.2100]])</f>
        <v/>
      </c>
      <c r="AI791" s="7">
        <f t="shared" si="73"/>
        <v>0.36939309008496835</v>
      </c>
      <c r="AJ791" s="5">
        <v>0.60228363543024721</v>
      </c>
      <c r="AK791" s="5">
        <v>8.8183925918264294E-3</v>
      </c>
      <c r="AL791" s="6">
        <f>IF(Table1[[#This Row],[seagrass.mn.ssp245.2050]]="","",(Table1[[#This Row],[seagrass.sd.ssp245.2050]]/Table1[[#This Row],[seagrass.mn.ssp245.2050]])^-1)</f>
        <v>68.298573595883042</v>
      </c>
      <c r="AM791" s="6">
        <f>IF(Table1[[#This Row],[seagrass.weights.ssp245.2050]]="","",Table1[[#This Row],[seagrass.weights.ssp245.2050]]*Table1[[#This Row],[seagrass.mn.ssp245.2050]])</f>
        <v>41.135113200028734</v>
      </c>
      <c r="AN791" s="5">
        <v>0.61049680195630573</v>
      </c>
      <c r="AO791" s="5">
        <v>9.613070091455872E-3</v>
      </c>
      <c r="AP791" s="6">
        <f>(Table1[[#This Row],[corals.sd.ssp245.2050]]/Table1[[#This Row],[corals.mn.ssp245.2050]])^-1</f>
        <v>63.50695419342852</v>
      </c>
      <c r="AQ791" s="6">
        <f>Table1[[#This Row],[coral.weights.ssp245.2050]]*Table1[[#This Row],[corals.mn.ssp245.2050]]</f>
        <v>38.770792437073709</v>
      </c>
      <c r="AS791" s="5"/>
      <c r="AT791" s="8"/>
      <c r="AU791" s="8"/>
      <c r="AV791" s="7">
        <f t="shared" si="74"/>
        <v>0.60624092917279171</v>
      </c>
      <c r="AW791" s="5">
        <v>0.60228363543024721</v>
      </c>
      <c r="AX791" s="5">
        <v>8.8183925918264294E-3</v>
      </c>
      <c r="AY791" s="6">
        <f>(Table1[[#This Row],[seagrass.sd.ssp245.2100]]/Table1[[#This Row],[seagrass.mn.ssp245.2100]])^-1</f>
        <v>68.298573595883042</v>
      </c>
      <c r="AZ791" s="6">
        <f>Table1[[#This Row],[seagrass.weights.ssp245.2100]]*Table1[[#This Row],[seagrass.mn.ssp245.2100]]</f>
        <v>41.135113200028734</v>
      </c>
      <c r="BA791" s="5">
        <v>0.61049680195630573</v>
      </c>
      <c r="BB791" s="5">
        <v>9.613070091455872E-3</v>
      </c>
      <c r="BC791" s="8">
        <f>(Table1[[#This Row],[corals.sd.ssp245.2100]]/Table1[[#This Row],[corals.mn.ssp245.2100]])^-1</f>
        <v>63.50695419342852</v>
      </c>
      <c r="BD791" s="8">
        <f>Table1[[#This Row],[corals.weights.ssp245.2100]]*Table1[[#This Row],[corals.mn.ssp245.2100]]</f>
        <v>38.770792437073709</v>
      </c>
      <c r="BE791" s="5"/>
      <c r="BF791" s="5"/>
      <c r="BG791" s="6"/>
      <c r="BH791" s="6"/>
      <c r="BI791" s="7">
        <f t="shared" si="75"/>
        <v>0.60624092917279171</v>
      </c>
      <c r="BJ791" s="5">
        <v>0.60940087578025004</v>
      </c>
      <c r="BK791" s="5">
        <v>1.0150718302676699E-2</v>
      </c>
      <c r="BL791" s="6">
        <f>(Table1[[#This Row],[seagrass.sd.ssp370.2050]]/Table1[[#This Row],[seagrass.mn.ssp370.2050]])^-1</f>
        <v>60.035246532213762</v>
      </c>
      <c r="BM791" s="6">
        <f>Table1[[#This Row],[seagrass.mn.ssp370.2050]]*Table1[[#This Row],[seagrass.weights.ssp370.2050]]</f>
        <v>36.585531814414288</v>
      </c>
      <c r="BN791" s="5">
        <v>0.61971503890461355</v>
      </c>
      <c r="BO791" s="5">
        <v>9.932111815012995E-3</v>
      </c>
      <c r="BP791" s="6">
        <f>(Table1[[#This Row],[corals.sd.ssp370.2050]]/Table1[[#This Row],[corals.mn.ssp370.2050]])^-1</f>
        <v>62.395092851036601</v>
      </c>
      <c r="BQ791" s="6">
        <f>Table1[[#This Row],[corals.weights.ssp370.2050]]*Table1[[#This Row],[corals.mn.ssp370.2050]]</f>
        <v>38.667177393637125</v>
      </c>
      <c r="BR791" s="5"/>
      <c r="BS791" s="5"/>
      <c r="BT791" s="6"/>
      <c r="BU791" s="6"/>
      <c r="BV791" s="7">
        <f t="shared" si="76"/>
        <v>0.61465736015387296</v>
      </c>
      <c r="BW791" s="5">
        <v>0.60940087578025004</v>
      </c>
      <c r="BX791" s="5">
        <v>1.0150718302676699E-2</v>
      </c>
      <c r="BY791" s="8">
        <f>(Table1[[#This Row],[seagrass.sd.ssp370.2100]]/Table1[[#This Row],[seagrass.mn.ssp370.2100]])^-1</f>
        <v>60.035246532213762</v>
      </c>
      <c r="BZ791" s="8">
        <f>Table1[[#This Row],[seagrass.imp.ssp370.2100]]*Table1[[#This Row],[seagrass.mn.ssp370.2100]]</f>
        <v>36.585531814414288</v>
      </c>
      <c r="CA791" s="5">
        <v>0.61971503890461355</v>
      </c>
      <c r="CB791" s="5">
        <v>9.932111815012995E-3</v>
      </c>
      <c r="CC791" s="8">
        <f>(Table1[[#This Row],[corals.sd.ssp370.2100]]/Table1[[#This Row],[corals.mn.ssp370.2100]])^-1</f>
        <v>62.395092851036601</v>
      </c>
      <c r="CD791" s="8">
        <f>Table1[[#This Row],[corals.weights.ssp370.2100]]*Table1[[#This Row],[corals.mn.ssp370.2100]]</f>
        <v>38.667177393637125</v>
      </c>
      <c r="CE791" s="5"/>
      <c r="CF791" s="5"/>
      <c r="CG791" s="12"/>
      <c r="CH791" s="17"/>
      <c r="CI791" s="9">
        <f t="shared" si="77"/>
        <v>0.61465736015387296</v>
      </c>
      <c r="CJ791" s="5"/>
      <c r="CL791" s="5"/>
      <c r="CM791" s="5"/>
      <c r="CP791" s="5"/>
      <c r="CT791" s="5"/>
    </row>
    <row r="792" spans="1:98" x14ac:dyDescent="0.25">
      <c r="A792" s="5" t="s">
        <v>835</v>
      </c>
      <c r="B792" s="5">
        <v>49.58934</v>
      </c>
      <c r="C792" s="5">
        <v>-17.571102</v>
      </c>
      <c r="D792" s="5">
        <v>30280000</v>
      </c>
      <c r="E792" s="5">
        <v>1</v>
      </c>
      <c r="F792" s="5">
        <v>17060000</v>
      </c>
      <c r="G792" s="5">
        <v>1</v>
      </c>
      <c r="I792" s="5">
        <v>0</v>
      </c>
      <c r="J792" s="5">
        <v>0.56027987475391372</v>
      </c>
      <c r="K792" s="5">
        <v>6.9555501284751494E-3</v>
      </c>
      <c r="L792" s="6">
        <f>IF(Table1[[#This Row],[seagrass.mn.ssp126.2050]]="","",(Table1[[#This Row],[seagrass.sd.ssp126.2050]]/Table1[[#This Row],[seagrass.mn.ssp126.2050]])^-1)</f>
        <v>80.551482543443711</v>
      </c>
      <c r="M792" s="6">
        <f>IF(Table1[[#This Row],[seagrass.weights.ssp126.2050]]="","",Table1[[#This Row],[seagrass.weights.ssp126.2050]]*Table1[[#This Row],[seagrass.mn.ssp126.2050]])</f>
        <v>45.131374550682708</v>
      </c>
      <c r="N792" s="5">
        <v>0.61346300665447617</v>
      </c>
      <c r="O792" s="5">
        <v>3.2368549884979878E-3</v>
      </c>
      <c r="P792" s="6">
        <f>IF(Table1[[#This Row],[corals.mn.ssp126.2050]]="","",(Table1[[#This Row],[corals.sd.ssp126.2050]]/Table1[[#This Row],[corals.mn.ssp126.2050]])^-1)</f>
        <v>189.52440218495676</v>
      </c>
      <c r="Q792" s="6">
        <f>IF(Table1[[#This Row],[coral.weights.ssp126.2050]]="","",Table1[[#This Row],[coral.weights.ssp126.2050]]*Table1[[#This Row],[corals.mn.ssp126.2050]])</f>
        <v>116.26620959877575</v>
      </c>
      <c r="T792" s="6" t="str">
        <f>IF(Table1[[#This Row],[mangrove.mn.ssp126.2050]]="","",(Table1[[#This Row],[mangrove.sd.ssp126.2050]]/Table1[[#This Row],[mangrove.mn.ssp126.2050]])^-1)</f>
        <v/>
      </c>
      <c r="U792" s="6" t="str">
        <f>IF(Table1[[#This Row],[mangrove.weights.ssp126.2050]]="","",Table1[[#This Row],[mangrove.weights.ssp126.2050]]*Table1[[#This Row],[mangrove.mn.ssp126.2050]])</f>
        <v/>
      </c>
      <c r="V792" s="7">
        <f t="shared" si="72"/>
        <v>0.59760087173931342</v>
      </c>
      <c r="W792" s="5">
        <v>0.54705893687809526</v>
      </c>
      <c r="X792" s="5">
        <f>NonZeroMin!$C$5</f>
        <v>9.4124857450742275E-4</v>
      </c>
      <c r="Y792" s="6">
        <f>IF(Table1[[#This Row],[seagrass.mn.ssp126.2100]]="", "", (Table1[[#This Row],[seagrass.sd.ssp126.2100]]/Table1[[#This Row],[seagrass.mn.ssp126.2100]])^-1)</f>
        <v>581.20559403171887</v>
      </c>
      <c r="Z792" s="6">
        <f>IF(Table1[[#This Row],[seagrass.weights.ssp126.2100]]="","", Table1[[#This Row],[seagrass.weights.ssp126.2100]]*Table1[[#This Row],[seagrass.mn.ssp126.2100]])</f>
        <v>317.95371437859393</v>
      </c>
      <c r="AA792" s="5">
        <v>0.6007892076205803</v>
      </c>
      <c r="AB792" s="5">
        <v>6.2091011530114844E-3</v>
      </c>
      <c r="AC792" s="6">
        <f>IF(Table1[[#This Row],[corals.mn.ssp126.2100]]="","",(Table1[[#This Row],[corals.sd.ssp126.2100]]/Table1[[#This Row],[corals.mn.ssp126.2100]])^-1)</f>
        <v>96.759449204526291</v>
      </c>
      <c r="AD792" s="6">
        <f>IF( Table1[[#This Row],[Coral.weights.ssp126.2100]]="","", Table1[[#This Row],[Coral.weights.ssp126.2100]]*Table1[[#This Row],[corals.mn.ssp126.2100]])</f>
        <v>58.132032817391142</v>
      </c>
      <c r="AG792" s="8" t="str">
        <f>IF(Table1[[#This Row],[mangrove.mn.ssp126.2100]]="","",(Table1[[#This Row],[mangrove.sd.ssp126.2100]]/Table1[[#This Row],[mangrove.mn.ssp126.2100]])^-1)</f>
        <v/>
      </c>
      <c r="AH792" s="6" t="str">
        <f>IF(Table1[[#This Row],[mangrove.weights.ssp126.2100]]="","",Table1[[#This Row],[mangrove.weights.ssp126.2100]]*Table1[[#This Row],[mangrove.mn.ssp126.2100]])</f>
        <v/>
      </c>
      <c r="AI792" s="7">
        <f t="shared" si="73"/>
        <v>0.55472734316912764</v>
      </c>
      <c r="AJ792" s="5">
        <v>0.52468196907387843</v>
      </c>
      <c r="AK792" s="5">
        <v>6.6431718430819166E-3</v>
      </c>
      <c r="AL792" s="6">
        <f>IF(Table1[[#This Row],[seagrass.mn.ssp245.2050]]="","",(Table1[[#This Row],[seagrass.sd.ssp245.2050]]/Table1[[#This Row],[seagrass.mn.ssp245.2050]])^-1)</f>
        <v>78.980640794392983</v>
      </c>
      <c r="AM792" s="6">
        <f>IF(Table1[[#This Row],[seagrass.weights.ssp245.2050]]="","",Table1[[#This Row],[seagrass.weights.ssp245.2050]]*Table1[[#This Row],[seagrass.mn.ssp245.2050]])</f>
        <v>41.439718130718802</v>
      </c>
      <c r="AN792" s="5">
        <v>0.56925486473255527</v>
      </c>
      <c r="AO792" s="5">
        <v>9.5282470724136574E-4</v>
      </c>
      <c r="AP792" s="6">
        <f>(Table1[[#This Row],[corals.sd.ssp245.2050]]/Table1[[#This Row],[corals.mn.ssp245.2050]])^-1</f>
        <v>597.43923557636492</v>
      </c>
      <c r="AQ792" s="6">
        <f>Table1[[#This Row],[coral.weights.ssp245.2050]]*Table1[[#This Row],[corals.mn.ssp245.2050]]</f>
        <v>340.09519123394483</v>
      </c>
      <c r="AS792" s="5"/>
      <c r="AT792" s="8"/>
      <c r="AU792" s="8"/>
      <c r="AV792" s="7">
        <f t="shared" si="74"/>
        <v>0.56405041113182408</v>
      </c>
      <c r="AW792" s="5">
        <v>0.5086486062131732</v>
      </c>
      <c r="AX792" s="5">
        <v>6.5894529029005416E-3</v>
      </c>
      <c r="AY792" s="6">
        <f>(Table1[[#This Row],[seagrass.sd.ssp245.2100]]/Table1[[#This Row],[seagrass.mn.ssp245.2100]])^-1</f>
        <v>77.191325851843715</v>
      </c>
      <c r="AZ792" s="6">
        <f>Table1[[#This Row],[seagrass.weights.ssp245.2100]]*Table1[[#This Row],[seagrass.mn.ssp245.2100]]</f>
        <v>39.263260306287194</v>
      </c>
      <c r="BA792" s="5">
        <v>0.56257393523411348</v>
      </c>
      <c r="BB792" s="5">
        <v>4.7002158989823866E-3</v>
      </c>
      <c r="BC792" s="8">
        <f>(Table1[[#This Row],[corals.sd.ssp245.2100]]/Table1[[#This Row],[corals.mn.ssp245.2100]])^-1</f>
        <v>119.69108384061947</v>
      </c>
      <c r="BD792" s="8">
        <f>Table1[[#This Row],[corals.weights.ssp245.2100]]*Table1[[#This Row],[corals.mn.ssp245.2100]]</f>
        <v>67.335084048653499</v>
      </c>
      <c r="BE792" s="5"/>
      <c r="BF792" s="5"/>
      <c r="BG792" s="6"/>
      <c r="BH792" s="6"/>
      <c r="BI792" s="7">
        <f t="shared" si="75"/>
        <v>0.54143153022888546</v>
      </c>
      <c r="BJ792" s="5">
        <v>0.42834978743054131</v>
      </c>
      <c r="BK792" s="5">
        <v>7.1158893697957906E-3</v>
      </c>
      <c r="BL792" s="6">
        <f>(Table1[[#This Row],[seagrass.sd.ssp370.2050]]/Table1[[#This Row],[seagrass.mn.ssp370.2050]])^-1</f>
        <v>60.196240437452715</v>
      </c>
      <c r="BM792" s="6">
        <f>Table1[[#This Row],[seagrass.mn.ssp370.2050]]*Table1[[#This Row],[seagrass.weights.ssp370.2050]]</f>
        <v>25.785046795500627</v>
      </c>
      <c r="BN792" s="5">
        <v>0.46727875921781348</v>
      </c>
      <c r="BO792" s="5">
        <v>8.9973598338706387E-4</v>
      </c>
      <c r="BP792" s="6">
        <f>(Table1[[#This Row],[corals.sd.ssp370.2050]]/Table1[[#This Row],[corals.mn.ssp370.2050]])^-1</f>
        <v>519.35097389207283</v>
      </c>
      <c r="BQ792" s="6">
        <f>Table1[[#This Row],[corals.weights.ssp370.2050]]*Table1[[#This Row],[corals.mn.ssp370.2050]]</f>
        <v>242.68167867885083</v>
      </c>
      <c r="BR792" s="5"/>
      <c r="BS792" s="5"/>
      <c r="BT792" s="6"/>
      <c r="BU792" s="6"/>
      <c r="BV792" s="7">
        <f t="shared" si="76"/>
        <v>0.46323529616985371</v>
      </c>
      <c r="BW792" s="5">
        <v>0.4333732890768674</v>
      </c>
      <c r="BX792" s="5">
        <v>4.023241842931651E-3</v>
      </c>
      <c r="BY792" s="8">
        <f>(Table1[[#This Row],[seagrass.sd.ssp370.2100]]/Table1[[#This Row],[seagrass.mn.ssp370.2100]])^-1</f>
        <v>107.71743434669527</v>
      </c>
      <c r="BZ792" s="8">
        <f>Table1[[#This Row],[seagrass.imp.ssp370.2100]]*Table1[[#This Row],[seagrass.mn.ssp370.2100]]</f>
        <v>46.681858813748853</v>
      </c>
      <c r="CA792" s="5">
        <v>0.46791496863294407</v>
      </c>
      <c r="CB792" s="5">
        <f>NonZeroMin!$C$20</f>
        <v>8.8537505761509139E-4</v>
      </c>
      <c r="CC792" s="8">
        <f>(Table1[[#This Row],[corals.sd.ssp370.2100]]/Table1[[#This Row],[corals.mn.ssp370.2100]])^-1</f>
        <v>528.49350634899611</v>
      </c>
      <c r="CD792" s="8">
        <f>Table1[[#This Row],[corals.weights.ssp370.2100]]*Table1[[#This Row],[corals.mn.ssp370.2100]]</f>
        <v>247.29002244600514</v>
      </c>
      <c r="CE792" s="5"/>
      <c r="CF792" s="5"/>
      <c r="CG792" s="12"/>
      <c r="CH792" s="17"/>
      <c r="CI792" s="9">
        <f t="shared" si="77"/>
        <v>0.46206668646455246</v>
      </c>
      <c r="CJ792" s="5"/>
      <c r="CL792" s="5"/>
      <c r="CM792" s="5"/>
      <c r="CP792" s="5"/>
      <c r="CT792" s="5"/>
    </row>
    <row r="793" spans="1:98" x14ac:dyDescent="0.25">
      <c r="A793" s="5" t="s">
        <v>836</v>
      </c>
      <c r="B793" s="5">
        <v>49.83934</v>
      </c>
      <c r="C793" s="5">
        <v>-17.571102</v>
      </c>
      <c r="E793" s="5">
        <v>0</v>
      </c>
      <c r="G793" s="5">
        <v>0</v>
      </c>
      <c r="I793" s="5">
        <v>0</v>
      </c>
      <c r="L793" s="6" t="str">
        <f>IF(Table1[[#This Row],[seagrass.mn.ssp126.2050]]="","",(Table1[[#This Row],[seagrass.sd.ssp126.2050]]/Table1[[#This Row],[seagrass.mn.ssp126.2050]])^-1)</f>
        <v/>
      </c>
      <c r="M793" s="6" t="str">
        <f>IF(Table1[[#This Row],[seagrass.weights.ssp126.2050]]="","",Table1[[#This Row],[seagrass.weights.ssp126.2050]]*Table1[[#This Row],[seagrass.mn.ssp126.2050]])</f>
        <v/>
      </c>
      <c r="P793" s="6" t="str">
        <f>IF(Table1[[#This Row],[corals.mn.ssp126.2050]]="","",(Table1[[#This Row],[corals.sd.ssp126.2050]]/Table1[[#This Row],[corals.mn.ssp126.2050]])^-1)</f>
        <v/>
      </c>
      <c r="Q793" s="6" t="str">
        <f>IF(Table1[[#This Row],[coral.weights.ssp126.2050]]="","",Table1[[#This Row],[coral.weights.ssp126.2050]]*Table1[[#This Row],[corals.mn.ssp126.2050]])</f>
        <v/>
      </c>
      <c r="T793" s="6" t="str">
        <f>IF(Table1[[#This Row],[mangrove.mn.ssp126.2050]]="","",(Table1[[#This Row],[mangrove.sd.ssp126.2050]]/Table1[[#This Row],[mangrove.mn.ssp126.2050]])^-1)</f>
        <v/>
      </c>
      <c r="U793" s="6" t="str">
        <f>IF(Table1[[#This Row],[mangrove.weights.ssp126.2050]]="","",Table1[[#This Row],[mangrove.weights.ssp126.2050]]*Table1[[#This Row],[mangrove.mn.ssp126.2050]])</f>
        <v/>
      </c>
      <c r="V793" s="7" t="e">
        <f t="shared" si="72"/>
        <v>#DIV/0!</v>
      </c>
      <c r="Y793" s="6" t="str">
        <f>IF(Table1[[#This Row],[seagrass.mn.ssp126.2100]]="", "", (Table1[[#This Row],[seagrass.sd.ssp126.2100]]/Table1[[#This Row],[seagrass.mn.ssp126.2100]])^-1)</f>
        <v/>
      </c>
      <c r="Z793" s="6" t="str">
        <f>IF(Table1[[#This Row],[seagrass.weights.ssp126.2100]]="","", Table1[[#This Row],[seagrass.weights.ssp126.2100]]*Table1[[#This Row],[seagrass.mn.ssp126.2100]])</f>
        <v/>
      </c>
      <c r="AC793" s="6" t="str">
        <f>IF(Table1[[#This Row],[corals.mn.ssp126.2100]]="","",(Table1[[#This Row],[corals.sd.ssp126.2100]]/Table1[[#This Row],[corals.mn.ssp126.2100]])^-1)</f>
        <v/>
      </c>
      <c r="AD793" s="6" t="str">
        <f>IF( Table1[[#This Row],[Coral.weights.ssp126.2100]]="","", Table1[[#This Row],[Coral.weights.ssp126.2100]]*Table1[[#This Row],[corals.mn.ssp126.2100]])</f>
        <v/>
      </c>
      <c r="AG793" s="8" t="str">
        <f>IF(Table1[[#This Row],[mangrove.mn.ssp126.2100]]="","",(Table1[[#This Row],[mangrove.sd.ssp126.2100]]/Table1[[#This Row],[mangrove.mn.ssp126.2100]])^-1)</f>
        <v/>
      </c>
      <c r="AH793" s="6" t="str">
        <f>IF(Table1[[#This Row],[mangrove.weights.ssp126.2100]]="","",Table1[[#This Row],[mangrove.weights.ssp126.2100]]*Table1[[#This Row],[mangrove.mn.ssp126.2100]])</f>
        <v/>
      </c>
      <c r="AI793" s="7" t="e">
        <f t="shared" si="73"/>
        <v>#DIV/0!</v>
      </c>
      <c r="AL793" s="6" t="str">
        <f>IF(Table1[[#This Row],[seagrass.mn.ssp245.2050]]="","",(Table1[[#This Row],[seagrass.sd.ssp245.2050]]/Table1[[#This Row],[seagrass.mn.ssp245.2050]])^-1)</f>
        <v/>
      </c>
      <c r="AM793" s="6" t="str">
        <f>IF(Table1[[#This Row],[seagrass.weights.ssp245.2050]]="","",Table1[[#This Row],[seagrass.weights.ssp245.2050]]*Table1[[#This Row],[seagrass.mn.ssp245.2050]])</f>
        <v/>
      </c>
      <c r="AS793" s="5"/>
      <c r="AT793" s="8"/>
      <c r="AU793" s="8"/>
      <c r="AV793" s="7" t="e">
        <f t="shared" si="74"/>
        <v>#DIV/0!</v>
      </c>
      <c r="AX793" s="5"/>
      <c r="AY793" s="6"/>
      <c r="AZ793" s="6"/>
      <c r="BB793" s="5"/>
      <c r="BC793" s="8"/>
      <c r="BD793" s="8"/>
      <c r="BE793" s="5"/>
      <c r="BF793" s="5"/>
      <c r="BG793" s="6"/>
      <c r="BH793" s="6"/>
      <c r="BI793" s="7" t="e">
        <f t="shared" si="75"/>
        <v>#DIV/0!</v>
      </c>
      <c r="BK793" s="5"/>
      <c r="BL793" s="6"/>
      <c r="BM793" s="6"/>
      <c r="BO793" s="5"/>
      <c r="BP793" s="6"/>
      <c r="BQ793" s="6"/>
      <c r="BR793" s="5"/>
      <c r="BS793" s="5"/>
      <c r="BT793" s="6"/>
      <c r="BU793" s="6"/>
      <c r="BV793" s="7" t="e">
        <f t="shared" si="76"/>
        <v>#DIV/0!</v>
      </c>
      <c r="BX793" s="5"/>
      <c r="BY793" s="8"/>
      <c r="BZ793" s="8"/>
      <c r="CA793" s="5"/>
      <c r="CB793" s="5"/>
      <c r="CC793" s="8"/>
      <c r="CD793" s="8"/>
      <c r="CE793" s="5"/>
      <c r="CF793" s="5"/>
      <c r="CG793" s="12"/>
      <c r="CH793" s="17"/>
      <c r="CI793" s="9" t="e">
        <f t="shared" si="77"/>
        <v>#DIV/0!</v>
      </c>
      <c r="CJ793" s="5"/>
      <c r="CL793" s="5"/>
      <c r="CM793" s="5"/>
      <c r="CP793" s="5"/>
      <c r="CT793" s="5"/>
    </row>
    <row r="794" spans="1:98" x14ac:dyDescent="0.25">
      <c r="A794" s="5" t="s">
        <v>837</v>
      </c>
      <c r="B794" s="5">
        <v>36.58934</v>
      </c>
      <c r="C794" s="5">
        <v>-17.571102</v>
      </c>
      <c r="E794" s="5">
        <v>0</v>
      </c>
      <c r="G794" s="5">
        <v>0</v>
      </c>
      <c r="I794" s="5">
        <v>0</v>
      </c>
      <c r="L794" s="6" t="str">
        <f>IF(Table1[[#This Row],[seagrass.mn.ssp126.2050]]="","",(Table1[[#This Row],[seagrass.sd.ssp126.2050]]/Table1[[#This Row],[seagrass.mn.ssp126.2050]])^-1)</f>
        <v/>
      </c>
      <c r="M794" s="6" t="str">
        <f>IF(Table1[[#This Row],[seagrass.weights.ssp126.2050]]="","",Table1[[#This Row],[seagrass.weights.ssp126.2050]]*Table1[[#This Row],[seagrass.mn.ssp126.2050]])</f>
        <v/>
      </c>
      <c r="P794" s="6" t="str">
        <f>IF(Table1[[#This Row],[corals.mn.ssp126.2050]]="","",(Table1[[#This Row],[corals.sd.ssp126.2050]]/Table1[[#This Row],[corals.mn.ssp126.2050]])^-1)</f>
        <v/>
      </c>
      <c r="Q794" s="6" t="str">
        <f>IF(Table1[[#This Row],[coral.weights.ssp126.2050]]="","",Table1[[#This Row],[coral.weights.ssp126.2050]]*Table1[[#This Row],[corals.mn.ssp126.2050]])</f>
        <v/>
      </c>
      <c r="T794" s="6" t="str">
        <f>IF(Table1[[#This Row],[mangrove.mn.ssp126.2050]]="","",(Table1[[#This Row],[mangrove.sd.ssp126.2050]]/Table1[[#This Row],[mangrove.mn.ssp126.2050]])^-1)</f>
        <v/>
      </c>
      <c r="U794" s="6" t="str">
        <f>IF(Table1[[#This Row],[mangrove.weights.ssp126.2050]]="","",Table1[[#This Row],[mangrove.weights.ssp126.2050]]*Table1[[#This Row],[mangrove.mn.ssp126.2050]])</f>
        <v/>
      </c>
      <c r="V794" s="7" t="e">
        <f t="shared" si="72"/>
        <v>#DIV/0!</v>
      </c>
      <c r="Y794" s="6" t="str">
        <f>IF(Table1[[#This Row],[seagrass.mn.ssp126.2100]]="", "", (Table1[[#This Row],[seagrass.sd.ssp126.2100]]/Table1[[#This Row],[seagrass.mn.ssp126.2100]])^-1)</f>
        <v/>
      </c>
      <c r="Z794" s="6" t="str">
        <f>IF(Table1[[#This Row],[seagrass.weights.ssp126.2100]]="","", Table1[[#This Row],[seagrass.weights.ssp126.2100]]*Table1[[#This Row],[seagrass.mn.ssp126.2100]])</f>
        <v/>
      </c>
      <c r="AC794" s="6" t="str">
        <f>IF(Table1[[#This Row],[corals.mn.ssp126.2100]]="","",(Table1[[#This Row],[corals.sd.ssp126.2100]]/Table1[[#This Row],[corals.mn.ssp126.2100]])^-1)</f>
        <v/>
      </c>
      <c r="AD794" s="6" t="str">
        <f>IF( Table1[[#This Row],[Coral.weights.ssp126.2100]]="","", Table1[[#This Row],[Coral.weights.ssp126.2100]]*Table1[[#This Row],[corals.mn.ssp126.2100]])</f>
        <v/>
      </c>
      <c r="AG794" s="8" t="str">
        <f>IF(Table1[[#This Row],[mangrove.mn.ssp126.2100]]="","",(Table1[[#This Row],[mangrove.sd.ssp126.2100]]/Table1[[#This Row],[mangrove.mn.ssp126.2100]])^-1)</f>
        <v/>
      </c>
      <c r="AH794" s="6" t="str">
        <f>IF(Table1[[#This Row],[mangrove.weights.ssp126.2100]]="","",Table1[[#This Row],[mangrove.weights.ssp126.2100]]*Table1[[#This Row],[mangrove.mn.ssp126.2100]])</f>
        <v/>
      </c>
      <c r="AI794" s="7" t="e">
        <f t="shared" si="73"/>
        <v>#DIV/0!</v>
      </c>
      <c r="AL794" s="6" t="str">
        <f>IF(Table1[[#This Row],[seagrass.mn.ssp245.2050]]="","",(Table1[[#This Row],[seagrass.sd.ssp245.2050]]/Table1[[#This Row],[seagrass.mn.ssp245.2050]])^-1)</f>
        <v/>
      </c>
      <c r="AM794" s="6" t="str">
        <f>IF(Table1[[#This Row],[seagrass.weights.ssp245.2050]]="","",Table1[[#This Row],[seagrass.weights.ssp245.2050]]*Table1[[#This Row],[seagrass.mn.ssp245.2050]])</f>
        <v/>
      </c>
      <c r="AS794" s="5"/>
      <c r="AT794" s="8"/>
      <c r="AU794" s="8"/>
      <c r="AV794" s="7" t="e">
        <f t="shared" si="74"/>
        <v>#DIV/0!</v>
      </c>
      <c r="AX794" s="5"/>
      <c r="AY794" s="6"/>
      <c r="AZ794" s="6"/>
      <c r="BB794" s="5"/>
      <c r="BC794" s="8"/>
      <c r="BD794" s="8"/>
      <c r="BE794" s="5"/>
      <c r="BF794" s="5"/>
      <c r="BG794" s="6"/>
      <c r="BH794" s="6"/>
      <c r="BI794" s="7" t="e">
        <f t="shared" si="75"/>
        <v>#DIV/0!</v>
      </c>
      <c r="BK794" s="5"/>
      <c r="BL794" s="6"/>
      <c r="BM794" s="6"/>
      <c r="BO794" s="5"/>
      <c r="BP794" s="6"/>
      <c r="BQ794" s="6"/>
      <c r="BR794" s="5"/>
      <c r="BS794" s="5"/>
      <c r="BT794" s="6"/>
      <c r="BU794" s="6"/>
      <c r="BV794" s="7" t="e">
        <f t="shared" si="76"/>
        <v>#DIV/0!</v>
      </c>
      <c r="BX794" s="5"/>
      <c r="BY794" s="8"/>
      <c r="BZ794" s="8"/>
      <c r="CA794" s="5"/>
      <c r="CB794" s="5"/>
      <c r="CC794" s="8"/>
      <c r="CD794" s="8"/>
      <c r="CE794" s="5"/>
      <c r="CF794" s="5"/>
      <c r="CG794" s="12"/>
      <c r="CH794" s="17"/>
      <c r="CI794" s="9" t="e">
        <f t="shared" si="77"/>
        <v>#DIV/0!</v>
      </c>
      <c r="CJ794" s="5"/>
      <c r="CL794" s="5"/>
      <c r="CM794" s="5"/>
      <c r="CP794" s="5"/>
      <c r="CT794" s="5"/>
    </row>
    <row r="795" spans="1:98" x14ac:dyDescent="0.25">
      <c r="A795" s="5" t="s">
        <v>838</v>
      </c>
      <c r="B795" s="5">
        <v>36.83934</v>
      </c>
      <c r="C795" s="5">
        <v>-17.571102</v>
      </c>
      <c r="E795" s="5">
        <v>0</v>
      </c>
      <c r="G795" s="5">
        <v>0</v>
      </c>
      <c r="I795" s="5">
        <v>0</v>
      </c>
      <c r="L795" s="6" t="str">
        <f>IF(Table1[[#This Row],[seagrass.mn.ssp126.2050]]="","",(Table1[[#This Row],[seagrass.sd.ssp126.2050]]/Table1[[#This Row],[seagrass.mn.ssp126.2050]])^-1)</f>
        <v/>
      </c>
      <c r="M795" s="6" t="str">
        <f>IF(Table1[[#This Row],[seagrass.weights.ssp126.2050]]="","",Table1[[#This Row],[seagrass.weights.ssp126.2050]]*Table1[[#This Row],[seagrass.mn.ssp126.2050]])</f>
        <v/>
      </c>
      <c r="P795" s="6" t="str">
        <f>IF(Table1[[#This Row],[corals.mn.ssp126.2050]]="","",(Table1[[#This Row],[corals.sd.ssp126.2050]]/Table1[[#This Row],[corals.mn.ssp126.2050]])^-1)</f>
        <v/>
      </c>
      <c r="Q795" s="6" t="str">
        <f>IF(Table1[[#This Row],[coral.weights.ssp126.2050]]="","",Table1[[#This Row],[coral.weights.ssp126.2050]]*Table1[[#This Row],[corals.mn.ssp126.2050]])</f>
        <v/>
      </c>
      <c r="T795" s="6" t="str">
        <f>IF(Table1[[#This Row],[mangrove.mn.ssp126.2050]]="","",(Table1[[#This Row],[mangrove.sd.ssp126.2050]]/Table1[[#This Row],[mangrove.mn.ssp126.2050]])^-1)</f>
        <v/>
      </c>
      <c r="U795" s="6" t="str">
        <f>IF(Table1[[#This Row],[mangrove.weights.ssp126.2050]]="","",Table1[[#This Row],[mangrove.weights.ssp126.2050]]*Table1[[#This Row],[mangrove.mn.ssp126.2050]])</f>
        <v/>
      </c>
      <c r="V795" s="7" t="e">
        <f t="shared" si="72"/>
        <v>#DIV/0!</v>
      </c>
      <c r="Y795" s="6" t="str">
        <f>IF(Table1[[#This Row],[seagrass.mn.ssp126.2100]]="", "", (Table1[[#This Row],[seagrass.sd.ssp126.2100]]/Table1[[#This Row],[seagrass.mn.ssp126.2100]])^-1)</f>
        <v/>
      </c>
      <c r="Z795" s="6" t="str">
        <f>IF(Table1[[#This Row],[seagrass.weights.ssp126.2100]]="","", Table1[[#This Row],[seagrass.weights.ssp126.2100]]*Table1[[#This Row],[seagrass.mn.ssp126.2100]])</f>
        <v/>
      </c>
      <c r="AC795" s="6" t="str">
        <f>IF(Table1[[#This Row],[corals.mn.ssp126.2100]]="","",(Table1[[#This Row],[corals.sd.ssp126.2100]]/Table1[[#This Row],[corals.mn.ssp126.2100]])^-1)</f>
        <v/>
      </c>
      <c r="AD795" s="6" t="str">
        <f>IF( Table1[[#This Row],[Coral.weights.ssp126.2100]]="","", Table1[[#This Row],[Coral.weights.ssp126.2100]]*Table1[[#This Row],[corals.mn.ssp126.2100]])</f>
        <v/>
      </c>
      <c r="AG795" s="8" t="str">
        <f>IF(Table1[[#This Row],[mangrove.mn.ssp126.2100]]="","",(Table1[[#This Row],[mangrove.sd.ssp126.2100]]/Table1[[#This Row],[mangrove.mn.ssp126.2100]])^-1)</f>
        <v/>
      </c>
      <c r="AH795" s="6" t="str">
        <f>IF(Table1[[#This Row],[mangrove.weights.ssp126.2100]]="","",Table1[[#This Row],[mangrove.weights.ssp126.2100]]*Table1[[#This Row],[mangrove.mn.ssp126.2100]])</f>
        <v/>
      </c>
      <c r="AI795" s="7" t="e">
        <f t="shared" si="73"/>
        <v>#DIV/0!</v>
      </c>
      <c r="AL795" s="6" t="str">
        <f>IF(Table1[[#This Row],[seagrass.mn.ssp245.2050]]="","",(Table1[[#This Row],[seagrass.sd.ssp245.2050]]/Table1[[#This Row],[seagrass.mn.ssp245.2050]])^-1)</f>
        <v/>
      </c>
      <c r="AM795" s="6" t="str">
        <f>IF(Table1[[#This Row],[seagrass.weights.ssp245.2050]]="","",Table1[[#This Row],[seagrass.weights.ssp245.2050]]*Table1[[#This Row],[seagrass.mn.ssp245.2050]])</f>
        <v/>
      </c>
      <c r="AS795" s="5"/>
      <c r="AT795" s="8"/>
      <c r="AU795" s="8"/>
      <c r="AV795" s="7" t="e">
        <f t="shared" si="74"/>
        <v>#DIV/0!</v>
      </c>
      <c r="AX795" s="5"/>
      <c r="AY795" s="6"/>
      <c r="AZ795" s="6"/>
      <c r="BB795" s="5"/>
      <c r="BC795" s="8"/>
      <c r="BD795" s="8"/>
      <c r="BE795" s="5"/>
      <c r="BF795" s="5"/>
      <c r="BG795" s="6"/>
      <c r="BH795" s="6"/>
      <c r="BI795" s="7" t="e">
        <f t="shared" si="75"/>
        <v>#DIV/0!</v>
      </c>
      <c r="BK795" s="5"/>
      <c r="BL795" s="6"/>
      <c r="BM795" s="6"/>
      <c r="BO795" s="5"/>
      <c r="BP795" s="6"/>
      <c r="BQ795" s="6"/>
      <c r="BR795" s="5"/>
      <c r="BS795" s="5"/>
      <c r="BT795" s="6"/>
      <c r="BU795" s="6"/>
      <c r="BV795" s="7" t="e">
        <f t="shared" si="76"/>
        <v>#DIV/0!</v>
      </c>
      <c r="BX795" s="5"/>
      <c r="BY795" s="8"/>
      <c r="BZ795" s="8"/>
      <c r="CA795" s="5"/>
      <c r="CB795" s="5"/>
      <c r="CC795" s="8"/>
      <c r="CD795" s="8"/>
      <c r="CE795" s="5"/>
      <c r="CF795" s="5"/>
      <c r="CG795" s="12"/>
      <c r="CH795" s="17"/>
      <c r="CI795" s="9" t="e">
        <f t="shared" si="77"/>
        <v>#DIV/0!</v>
      </c>
      <c r="CJ795" s="5"/>
      <c r="CL795" s="5"/>
      <c r="CM795" s="5"/>
      <c r="CP795" s="5"/>
      <c r="CT795" s="5"/>
    </row>
    <row r="796" spans="1:98" x14ac:dyDescent="0.25">
      <c r="A796" s="5" t="s">
        <v>839</v>
      </c>
      <c r="B796" s="5">
        <v>37.08934</v>
      </c>
      <c r="C796" s="5">
        <v>-17.571102</v>
      </c>
      <c r="E796" s="5">
        <v>0</v>
      </c>
      <c r="G796" s="5">
        <v>0</v>
      </c>
      <c r="H796" s="5">
        <v>25700000</v>
      </c>
      <c r="I796" s="5">
        <v>1</v>
      </c>
      <c r="L796" s="6" t="str">
        <f>IF(Table1[[#This Row],[seagrass.mn.ssp126.2050]]="","",(Table1[[#This Row],[seagrass.sd.ssp126.2050]]/Table1[[#This Row],[seagrass.mn.ssp126.2050]])^-1)</f>
        <v/>
      </c>
      <c r="M796" s="6" t="str">
        <f>IF(Table1[[#This Row],[seagrass.weights.ssp126.2050]]="","",Table1[[#This Row],[seagrass.weights.ssp126.2050]]*Table1[[#This Row],[seagrass.mn.ssp126.2050]])</f>
        <v/>
      </c>
      <c r="P796" s="6" t="str">
        <f>IF(Table1[[#This Row],[corals.mn.ssp126.2050]]="","",(Table1[[#This Row],[corals.sd.ssp126.2050]]/Table1[[#This Row],[corals.mn.ssp126.2050]])^-1)</f>
        <v/>
      </c>
      <c r="Q796" s="6" t="str">
        <f>IF(Table1[[#This Row],[coral.weights.ssp126.2050]]="","",Table1[[#This Row],[coral.weights.ssp126.2050]]*Table1[[#This Row],[corals.mn.ssp126.2050]])</f>
        <v/>
      </c>
      <c r="R796" s="5">
        <v>0.35761059903777209</v>
      </c>
      <c r="S796" s="5">
        <v>0.16212421525519599</v>
      </c>
      <c r="T796" s="6">
        <f>IF(Table1[[#This Row],[mangrove.mn.ssp126.2050]]="","",(Table1[[#This Row],[mangrove.sd.ssp126.2050]]/Table1[[#This Row],[mangrove.mn.ssp126.2050]])^-1)</f>
        <v>2.2057815266822756</v>
      </c>
      <c r="U796" s="6">
        <f>IF(Table1[[#This Row],[mangrove.weights.ssp126.2050]]="","",Table1[[#This Row],[mangrove.weights.ssp126.2050]]*Table1[[#This Row],[mangrove.mn.ssp126.2050]])</f>
        <v>0.78881085310330001</v>
      </c>
      <c r="V796" s="7">
        <f t="shared" si="72"/>
        <v>0.35761059903777209</v>
      </c>
      <c r="Y796" s="6" t="str">
        <f>IF(Table1[[#This Row],[seagrass.mn.ssp126.2100]]="", "", (Table1[[#This Row],[seagrass.sd.ssp126.2100]]/Table1[[#This Row],[seagrass.mn.ssp126.2100]])^-1)</f>
        <v/>
      </c>
      <c r="Z796" s="6" t="str">
        <f>IF(Table1[[#This Row],[seagrass.weights.ssp126.2100]]="","", Table1[[#This Row],[seagrass.weights.ssp126.2100]]*Table1[[#This Row],[seagrass.mn.ssp126.2100]])</f>
        <v/>
      </c>
      <c r="AC796" s="6" t="str">
        <f>IF(Table1[[#This Row],[corals.mn.ssp126.2100]]="","",(Table1[[#This Row],[corals.sd.ssp126.2100]]/Table1[[#This Row],[corals.mn.ssp126.2100]])^-1)</f>
        <v/>
      </c>
      <c r="AD796" s="6" t="str">
        <f>IF( Table1[[#This Row],[Coral.weights.ssp126.2100]]="","", Table1[[#This Row],[Coral.weights.ssp126.2100]]*Table1[[#This Row],[corals.mn.ssp126.2100]])</f>
        <v/>
      </c>
      <c r="AE796" s="5">
        <v>0.40201743210921731</v>
      </c>
      <c r="AF796" s="5">
        <v>0.16729117839193311</v>
      </c>
      <c r="AG796" s="8">
        <f>IF(Table1[[#This Row],[mangrove.mn.ssp126.2100]]="","",(Table1[[#This Row],[mangrove.sd.ssp126.2100]]/Table1[[#This Row],[mangrove.mn.ssp126.2100]])^-1)</f>
        <v>2.4031000078639106</v>
      </c>
      <c r="AH796" s="6">
        <f>IF(Table1[[#This Row],[mangrove.weights.ssp126.2100]]="","",Table1[[#This Row],[mangrove.weights.ssp126.2100]]*Table1[[#This Row],[mangrove.mn.ssp126.2100]])</f>
        <v>0.96608809426308928</v>
      </c>
      <c r="AI796" s="7">
        <f t="shared" si="73"/>
        <v>0.40201743210921731</v>
      </c>
      <c r="AL796" s="6" t="str">
        <f>IF(Table1[[#This Row],[seagrass.mn.ssp245.2050]]="","",(Table1[[#This Row],[seagrass.sd.ssp245.2050]]/Table1[[#This Row],[seagrass.mn.ssp245.2050]])^-1)</f>
        <v/>
      </c>
      <c r="AM796" s="6" t="str">
        <f>IF(Table1[[#This Row],[seagrass.weights.ssp245.2050]]="","",Table1[[#This Row],[seagrass.weights.ssp245.2050]]*Table1[[#This Row],[seagrass.mn.ssp245.2050]])</f>
        <v/>
      </c>
      <c r="AR796" s="5">
        <v>0.40114658197678799</v>
      </c>
      <c r="AS796" s="5">
        <v>0.14293389555050079</v>
      </c>
      <c r="AT796" s="8">
        <f>(Table1[[#This Row],[mangrove.sd.ssp245.2050]]/Table1[[#This Row],[mangrove.mn.ssp245.2050]])^-1</f>
        <v>2.8065182190116453</v>
      </c>
      <c r="AU796" s="8">
        <f>Table1[[#This Row],[mangrove.mn.ssp245.2050]]*Table1[[#This Row],[mangrove.weights.ssp245.2050]]</f>
        <v>1.125825190812104</v>
      </c>
      <c r="AV796" s="7">
        <f t="shared" si="74"/>
        <v>0.40114658197678799</v>
      </c>
      <c r="AX796" s="5"/>
      <c r="AY796" s="6"/>
      <c r="AZ796" s="6"/>
      <c r="BB796" s="5"/>
      <c r="BC796" s="8"/>
      <c r="BD796" s="8"/>
      <c r="BE796" s="5">
        <v>0.4092280053367795</v>
      </c>
      <c r="BF796" s="5">
        <v>0.1562587441583006</v>
      </c>
      <c r="BG796" s="6">
        <f>(Table1[[#This Row],[mangrove.sd.ssp245.2100]]/Table1[[#This Row],[mangrove.mn.ssp245.2100]])^-1</f>
        <v>2.6189126729586669</v>
      </c>
      <c r="BH796" s="6">
        <f>Table1[[#This Row],[mangrove.weights.ssp245.2100]]*Table1[[#This Row],[mangrove.mn.ssp245.2100]]</f>
        <v>1.0717324093060887</v>
      </c>
      <c r="BI796" s="7">
        <f t="shared" si="75"/>
        <v>0.40922800533677944</v>
      </c>
      <c r="BK796" s="5"/>
      <c r="BL796" s="6"/>
      <c r="BM796" s="6"/>
      <c r="BO796" s="5"/>
      <c r="BP796" s="6"/>
      <c r="BQ796" s="6"/>
      <c r="BR796" s="5">
        <v>0.3767550701192855</v>
      </c>
      <c r="BS796" s="5">
        <v>0.15362810954826181</v>
      </c>
      <c r="BT796" s="6">
        <f>(Table1[[#This Row],[mangrove.sd.ssp370.2050]]/Table1[[#This Row],[mangrove.mn.ssp370.2050]])^-1</f>
        <v>2.4523836895937916</v>
      </c>
      <c r="BU796" s="6">
        <f>Table1[[#This Row],[mangrove.weights.ssp370.2050]]*Table1[[#This Row],[mangrove.mn.ssp370.2050]]</f>
        <v>0.92394798893230101</v>
      </c>
      <c r="BV796" s="7">
        <f t="shared" si="76"/>
        <v>0.3767550701192855</v>
      </c>
      <c r="BX796" s="5"/>
      <c r="BY796" s="8"/>
      <c r="BZ796" s="8"/>
      <c r="CA796" s="5"/>
      <c r="CB796" s="5"/>
      <c r="CC796" s="8"/>
      <c r="CD796" s="8"/>
      <c r="CE796" s="5">
        <v>0.36743502491391938</v>
      </c>
      <c r="CF796" s="5">
        <v>0.15878581387356619</v>
      </c>
      <c r="CG796" s="12">
        <f>(Table1[[#This Row],[mangrove.sd.ssp370.2100]]/Table1[[#This Row],[mangrove.mn.ssp370.2100]])^-1</f>
        <v>2.3140292948744836</v>
      </c>
      <c r="CH796" s="17">
        <f>Table1[[#This Row],[mangrove.weights.ssp370.2100]]*Table1[[#This Row],[mangrove.mn.ssp370.2100]]</f>
        <v>0.85025541161374518</v>
      </c>
      <c r="CI796" s="9">
        <f t="shared" si="77"/>
        <v>0.36743502491391938</v>
      </c>
      <c r="CJ796" s="5"/>
      <c r="CL796" s="5"/>
      <c r="CM796" s="5"/>
      <c r="CP796" s="5"/>
      <c r="CT796" s="5"/>
    </row>
    <row r="797" spans="1:98" x14ac:dyDescent="0.25">
      <c r="A797" s="5" t="s">
        <v>840</v>
      </c>
      <c r="B797" s="5">
        <v>37.33934</v>
      </c>
      <c r="C797" s="5">
        <v>-17.571102</v>
      </c>
      <c r="E797" s="5">
        <v>0</v>
      </c>
      <c r="G797" s="5">
        <v>0</v>
      </c>
      <c r="H797" s="5">
        <v>27680000</v>
      </c>
      <c r="I797" s="5">
        <v>1</v>
      </c>
      <c r="L797" s="6" t="str">
        <f>IF(Table1[[#This Row],[seagrass.mn.ssp126.2050]]="","",(Table1[[#This Row],[seagrass.sd.ssp126.2050]]/Table1[[#This Row],[seagrass.mn.ssp126.2050]])^-1)</f>
        <v/>
      </c>
      <c r="M797" s="6" t="str">
        <f>IF(Table1[[#This Row],[seagrass.weights.ssp126.2050]]="","",Table1[[#This Row],[seagrass.weights.ssp126.2050]]*Table1[[#This Row],[seagrass.mn.ssp126.2050]])</f>
        <v/>
      </c>
      <c r="P797" s="6" t="str">
        <f>IF(Table1[[#This Row],[corals.mn.ssp126.2050]]="","",(Table1[[#This Row],[corals.sd.ssp126.2050]]/Table1[[#This Row],[corals.mn.ssp126.2050]])^-1)</f>
        <v/>
      </c>
      <c r="Q797" s="6" t="str">
        <f>IF(Table1[[#This Row],[coral.weights.ssp126.2050]]="","",Table1[[#This Row],[coral.weights.ssp126.2050]]*Table1[[#This Row],[corals.mn.ssp126.2050]])</f>
        <v/>
      </c>
      <c r="R797" s="5">
        <v>0.41243830416559191</v>
      </c>
      <c r="S797" s="5">
        <v>0.17569343575745311</v>
      </c>
      <c r="T797" s="6">
        <f>IF(Table1[[#This Row],[mangrove.mn.ssp126.2050]]="","",(Table1[[#This Row],[mangrove.sd.ssp126.2050]]/Table1[[#This Row],[mangrove.mn.ssp126.2050]])^-1)</f>
        <v>2.3474884100676814</v>
      </c>
      <c r="U797" s="6">
        <f>IF(Table1[[#This Row],[mangrove.weights.ssp126.2050]]="","",Table1[[#This Row],[mangrove.weights.ssp126.2050]]*Table1[[#This Row],[mangrove.mn.ssp126.2050]])</f>
        <v>0.96819413889669614</v>
      </c>
      <c r="V797" s="7">
        <f t="shared" si="72"/>
        <v>0.41243830416559191</v>
      </c>
      <c r="Y797" s="6" t="str">
        <f>IF(Table1[[#This Row],[seagrass.mn.ssp126.2100]]="", "", (Table1[[#This Row],[seagrass.sd.ssp126.2100]]/Table1[[#This Row],[seagrass.mn.ssp126.2100]])^-1)</f>
        <v/>
      </c>
      <c r="Z797" s="6" t="str">
        <f>IF(Table1[[#This Row],[seagrass.weights.ssp126.2100]]="","", Table1[[#This Row],[seagrass.weights.ssp126.2100]]*Table1[[#This Row],[seagrass.mn.ssp126.2100]])</f>
        <v/>
      </c>
      <c r="AC797" s="6" t="str">
        <f>IF(Table1[[#This Row],[corals.mn.ssp126.2100]]="","",(Table1[[#This Row],[corals.sd.ssp126.2100]]/Table1[[#This Row],[corals.mn.ssp126.2100]])^-1)</f>
        <v/>
      </c>
      <c r="AD797" s="6" t="str">
        <f>IF( Table1[[#This Row],[Coral.weights.ssp126.2100]]="","", Table1[[#This Row],[Coral.weights.ssp126.2100]]*Table1[[#This Row],[corals.mn.ssp126.2100]])</f>
        <v/>
      </c>
      <c r="AE797" s="5">
        <v>0.42163850882337711</v>
      </c>
      <c r="AF797" s="5">
        <v>0.17506339187909331</v>
      </c>
      <c r="AG797" s="8">
        <f>IF(Table1[[#This Row],[mangrove.mn.ssp126.2100]]="","",(Table1[[#This Row],[mangrove.sd.ssp126.2100]]/Table1[[#This Row],[mangrove.mn.ssp126.2100]])^-1)</f>
        <v>2.4084904576427935</v>
      </c>
      <c r="AH797" s="6">
        <f>IF(Table1[[#This Row],[mangrove.weights.ssp126.2100]]="","",Table1[[#This Row],[mangrove.weights.ssp126.2100]]*Table1[[#This Row],[mangrove.mn.ssp126.2100]])</f>
        <v>1.0155123250758404</v>
      </c>
      <c r="AI797" s="7">
        <f t="shared" si="73"/>
        <v>0.42163850882337706</v>
      </c>
      <c r="AL797" s="6" t="str">
        <f>IF(Table1[[#This Row],[seagrass.mn.ssp245.2050]]="","",(Table1[[#This Row],[seagrass.sd.ssp245.2050]]/Table1[[#This Row],[seagrass.mn.ssp245.2050]])^-1)</f>
        <v/>
      </c>
      <c r="AM797" s="6" t="str">
        <f>IF(Table1[[#This Row],[seagrass.weights.ssp245.2050]]="","",Table1[[#This Row],[seagrass.weights.ssp245.2050]]*Table1[[#This Row],[seagrass.mn.ssp245.2050]])</f>
        <v/>
      </c>
      <c r="AR797" s="5">
        <v>0.44103577851345988</v>
      </c>
      <c r="AS797" s="5">
        <v>0.14747676105685731</v>
      </c>
      <c r="AT797" s="8">
        <f>(Table1[[#This Row],[mangrove.sd.ssp245.2050]]/Table1[[#This Row],[mangrove.mn.ssp245.2050]])^-1</f>
        <v>2.9905442413630552</v>
      </c>
      <c r="AU797" s="8">
        <f>Table1[[#This Row],[mangrove.mn.ssp245.2050]]*Table1[[#This Row],[mangrove.weights.ssp245.2050]]</f>
        <v>1.3189370076684992</v>
      </c>
      <c r="AV797" s="7">
        <f t="shared" si="74"/>
        <v>0.44103577851345982</v>
      </c>
      <c r="AX797" s="5"/>
      <c r="AY797" s="6"/>
      <c r="AZ797" s="6"/>
      <c r="BB797" s="5"/>
      <c r="BC797" s="8"/>
      <c r="BD797" s="8"/>
      <c r="BE797" s="5">
        <v>0.43080942572933439</v>
      </c>
      <c r="BF797" s="5">
        <v>0.16080931785148589</v>
      </c>
      <c r="BG797" s="6">
        <f>(Table1[[#This Row],[mangrove.sd.ssp245.2100]]/Table1[[#This Row],[mangrove.mn.ssp245.2100]])^-1</f>
        <v>2.6790078552985648</v>
      </c>
      <c r="BH797" s="6">
        <f>Table1[[#This Row],[mangrove.weights.ssp245.2100]]*Table1[[#This Row],[mangrove.mn.ssp245.2100]]</f>
        <v>1.1541418356655504</v>
      </c>
      <c r="BI797" s="7">
        <f t="shared" si="75"/>
        <v>0.43080942572933439</v>
      </c>
      <c r="BK797" s="5"/>
      <c r="BL797" s="6"/>
      <c r="BM797" s="6"/>
      <c r="BO797" s="5"/>
      <c r="BP797" s="6"/>
      <c r="BQ797" s="6"/>
      <c r="BR797" s="5">
        <v>0.41047566172491601</v>
      </c>
      <c r="BS797" s="5">
        <v>0.14005889338225291</v>
      </c>
      <c r="BT797" s="6">
        <f>(Table1[[#This Row],[mangrove.sd.ssp370.2050]]/Table1[[#This Row],[mangrove.mn.ssp370.2050]])^-1</f>
        <v>2.9307361482903738</v>
      </c>
      <c r="BU797" s="6">
        <f>Table1[[#This Row],[mangrove.weights.ssp370.2050]]*Table1[[#This Row],[mangrove.mn.ssp370.2050]]</f>
        <v>1.2029958598106227</v>
      </c>
      <c r="BV797" s="7">
        <f t="shared" si="76"/>
        <v>0.41047566172491601</v>
      </c>
      <c r="BX797" s="5"/>
      <c r="BY797" s="8"/>
      <c r="BZ797" s="8"/>
      <c r="CA797" s="5"/>
      <c r="CB797" s="5"/>
      <c r="CC797" s="8"/>
      <c r="CD797" s="8"/>
      <c r="CE797" s="5">
        <v>0.39736289125330598</v>
      </c>
      <c r="CF797" s="5">
        <v>0.15079631759388379</v>
      </c>
      <c r="CG797" s="12">
        <f>(Table1[[#This Row],[mangrove.sd.ssp370.2100]]/Table1[[#This Row],[mangrove.mn.ssp370.2100]])^-1</f>
        <v>2.6350967821605664</v>
      </c>
      <c r="CH797" s="17">
        <f>Table1[[#This Row],[mangrove.weights.ssp370.2100]]*Table1[[#This Row],[mangrove.mn.ssp370.2100]]</f>
        <v>1.0470896760916057</v>
      </c>
      <c r="CI797" s="9">
        <f t="shared" si="77"/>
        <v>0.39736289125330598</v>
      </c>
      <c r="CJ797" s="5"/>
      <c r="CL797" s="5"/>
      <c r="CM797" s="5"/>
      <c r="CP797" s="5"/>
      <c r="CT797" s="5"/>
    </row>
    <row r="798" spans="1:98" x14ac:dyDescent="0.25">
      <c r="A798" s="5" t="s">
        <v>841</v>
      </c>
      <c r="B798" s="5">
        <v>37.58934</v>
      </c>
      <c r="C798" s="5">
        <v>-17.571102</v>
      </c>
      <c r="E798" s="5">
        <v>0</v>
      </c>
      <c r="G798" s="5">
        <v>0</v>
      </c>
      <c r="H798" s="5">
        <v>24350000</v>
      </c>
      <c r="I798" s="5">
        <v>1</v>
      </c>
      <c r="L798" s="6" t="str">
        <f>IF(Table1[[#This Row],[seagrass.mn.ssp126.2050]]="","",(Table1[[#This Row],[seagrass.sd.ssp126.2050]]/Table1[[#This Row],[seagrass.mn.ssp126.2050]])^-1)</f>
        <v/>
      </c>
      <c r="M798" s="6" t="str">
        <f>IF(Table1[[#This Row],[seagrass.weights.ssp126.2050]]="","",Table1[[#This Row],[seagrass.weights.ssp126.2050]]*Table1[[#This Row],[seagrass.mn.ssp126.2050]])</f>
        <v/>
      </c>
      <c r="P798" s="6" t="str">
        <f>IF(Table1[[#This Row],[corals.mn.ssp126.2050]]="","",(Table1[[#This Row],[corals.sd.ssp126.2050]]/Table1[[#This Row],[corals.mn.ssp126.2050]])^-1)</f>
        <v/>
      </c>
      <c r="Q798" s="6" t="str">
        <f>IF(Table1[[#This Row],[coral.weights.ssp126.2050]]="","",Table1[[#This Row],[coral.weights.ssp126.2050]]*Table1[[#This Row],[corals.mn.ssp126.2050]])</f>
        <v/>
      </c>
      <c r="R798" s="5">
        <v>0.42803069282939421</v>
      </c>
      <c r="S798" s="5">
        <v>0.16379898848650859</v>
      </c>
      <c r="T798" s="6">
        <f>IF(Table1[[#This Row],[mangrove.mn.ssp126.2050]]="","",(Table1[[#This Row],[mangrove.sd.ssp126.2050]]/Table1[[#This Row],[mangrove.mn.ssp126.2050]])^-1)</f>
        <v>2.6131461298043925</v>
      </c>
      <c r="U798" s="6">
        <f>IF(Table1[[#This Row],[mangrove.weights.ssp126.2050]]="","",Table1[[#This Row],[mangrove.weights.ssp126.2050]]*Table1[[#This Row],[mangrove.mn.ssp126.2050]])</f>
        <v>1.1185067484046243</v>
      </c>
      <c r="V798" s="7">
        <f t="shared" si="72"/>
        <v>0.42803069282939421</v>
      </c>
      <c r="Y798" s="6" t="str">
        <f>IF(Table1[[#This Row],[seagrass.mn.ssp126.2100]]="", "", (Table1[[#This Row],[seagrass.sd.ssp126.2100]]/Table1[[#This Row],[seagrass.mn.ssp126.2100]])^-1)</f>
        <v/>
      </c>
      <c r="Z798" s="6" t="str">
        <f>IF(Table1[[#This Row],[seagrass.weights.ssp126.2100]]="","", Table1[[#This Row],[seagrass.weights.ssp126.2100]]*Table1[[#This Row],[seagrass.mn.ssp126.2100]])</f>
        <v/>
      </c>
      <c r="AC798" s="6" t="str">
        <f>IF(Table1[[#This Row],[corals.mn.ssp126.2100]]="","",(Table1[[#This Row],[corals.sd.ssp126.2100]]/Table1[[#This Row],[corals.mn.ssp126.2100]])^-1)</f>
        <v/>
      </c>
      <c r="AD798" s="6" t="str">
        <f>IF( Table1[[#This Row],[Coral.weights.ssp126.2100]]="","", Table1[[#This Row],[Coral.weights.ssp126.2100]]*Table1[[#This Row],[corals.mn.ssp126.2100]])</f>
        <v/>
      </c>
      <c r="AE798" s="5">
        <v>0.43535206618520289</v>
      </c>
      <c r="AF798" s="5">
        <v>0.15956462994716841</v>
      </c>
      <c r="AG798" s="8">
        <f>IF(Table1[[#This Row],[mangrove.mn.ssp126.2100]]="","",(Table1[[#This Row],[mangrove.sd.ssp126.2100]]/Table1[[#This Row],[mangrove.mn.ssp126.2100]])^-1)</f>
        <v>2.7283744920747615</v>
      </c>
      <c r="AH798" s="6">
        <f>IF(Table1[[#This Row],[mangrove.weights.ssp126.2100]]="","",Table1[[#This Row],[mangrove.weights.ssp126.2100]]*Table1[[#This Row],[mangrove.mn.ssp126.2100]])</f>
        <v>1.1878034724517508</v>
      </c>
      <c r="AI798" s="7">
        <f t="shared" si="73"/>
        <v>0.43535206618520284</v>
      </c>
      <c r="AL798" s="6" t="str">
        <f>IF(Table1[[#This Row],[seagrass.mn.ssp245.2050]]="","",(Table1[[#This Row],[seagrass.sd.ssp245.2050]]/Table1[[#This Row],[seagrass.mn.ssp245.2050]])^-1)</f>
        <v/>
      </c>
      <c r="AM798" s="6" t="str">
        <f>IF(Table1[[#This Row],[seagrass.weights.ssp245.2050]]="","",Table1[[#This Row],[seagrass.weights.ssp245.2050]]*Table1[[#This Row],[seagrass.mn.ssp245.2050]])</f>
        <v/>
      </c>
      <c r="AR798" s="5">
        <v>0.46301688829976501</v>
      </c>
      <c r="AS798" s="5">
        <v>0.123313825638831</v>
      </c>
      <c r="AT798" s="8">
        <f>(Table1[[#This Row],[mangrove.sd.ssp245.2050]]/Table1[[#This Row],[mangrove.mn.ssp245.2050]])^-1</f>
        <v>3.7547848824014016</v>
      </c>
      <c r="AU798" s="8">
        <f>Table1[[#This Row],[mangrove.mn.ssp245.2050]]*Table1[[#This Row],[mangrove.weights.ssp245.2050]]</f>
        <v>1.738528812484496</v>
      </c>
      <c r="AV798" s="7">
        <f t="shared" si="74"/>
        <v>0.46301688829976501</v>
      </c>
      <c r="AX798" s="5"/>
      <c r="AY798" s="6"/>
      <c r="AZ798" s="6"/>
      <c r="BB798" s="5"/>
      <c r="BC798" s="8"/>
      <c r="BD798" s="8"/>
      <c r="BE798" s="5">
        <v>0.45233287125811672</v>
      </c>
      <c r="BF798" s="5">
        <v>0.13950617057205419</v>
      </c>
      <c r="BG798" s="6">
        <f>(Table1[[#This Row],[mangrove.sd.ssp245.2100]]/Table1[[#This Row],[mangrove.mn.ssp245.2100]])^-1</f>
        <v>3.2423861210102478</v>
      </c>
      <c r="BH798" s="6">
        <f>Table1[[#This Row],[mangrove.weights.ssp245.2100]]*Table1[[#This Row],[mangrove.mn.ssp245.2100]]</f>
        <v>1.466637823844033</v>
      </c>
      <c r="BI798" s="7">
        <f t="shared" si="75"/>
        <v>0.45233287125811672</v>
      </c>
      <c r="BK798" s="5"/>
      <c r="BL798" s="6"/>
      <c r="BM798" s="6"/>
      <c r="BO798" s="5"/>
      <c r="BP798" s="6"/>
      <c r="BQ798" s="6"/>
      <c r="BR798" s="5">
        <v>0.46208897968190021</v>
      </c>
      <c r="BS798" s="5">
        <v>0.1217052831213931</v>
      </c>
      <c r="BT798" s="6">
        <f>(Table1[[#This Row],[mangrove.sd.ssp370.2050]]/Table1[[#This Row],[mangrove.mn.ssp370.2050]])^-1</f>
        <v>3.7967865307950235</v>
      </c>
      <c r="BU798" s="6">
        <f>Table1[[#This Row],[mangrove.weights.ssp370.2050]]*Table1[[#This Row],[mangrove.mn.ssp370.2050]]</f>
        <v>1.7544532140850539</v>
      </c>
      <c r="BV798" s="7">
        <f t="shared" si="76"/>
        <v>0.46208897968190021</v>
      </c>
      <c r="BX798" s="5"/>
      <c r="BY798" s="8"/>
      <c r="BZ798" s="8"/>
      <c r="CA798" s="5"/>
      <c r="CB798" s="5"/>
      <c r="CC798" s="8"/>
      <c r="CD798" s="8"/>
      <c r="CE798" s="5">
        <v>0.44693584059513619</v>
      </c>
      <c r="CF798" s="5">
        <v>0.13805331399427759</v>
      </c>
      <c r="CG798" s="12">
        <f>(Table1[[#This Row],[mangrove.sd.ssp370.2100]]/Table1[[#This Row],[mangrove.mn.ssp370.2100]])^-1</f>
        <v>3.2374147904458273</v>
      </c>
      <c r="CH798" s="17">
        <f>Table1[[#This Row],[mangrove.weights.ssp370.2100]]*Table1[[#This Row],[mangrove.mn.ssp370.2100]]</f>
        <v>1.4469167007230326</v>
      </c>
      <c r="CI798" s="9">
        <f t="shared" si="77"/>
        <v>0.44693584059513625</v>
      </c>
      <c r="CJ798" s="5"/>
      <c r="CL798" s="5"/>
      <c r="CM798" s="5"/>
      <c r="CP798" s="5"/>
      <c r="CT798" s="5"/>
    </row>
    <row r="799" spans="1:98" x14ac:dyDescent="0.25">
      <c r="A799" s="5" t="s">
        <v>842</v>
      </c>
      <c r="B799" s="5">
        <v>37.83934</v>
      </c>
      <c r="C799" s="5">
        <v>-17.571102</v>
      </c>
      <c r="E799" s="5">
        <v>0</v>
      </c>
      <c r="G799" s="5">
        <v>0</v>
      </c>
      <c r="H799" s="5">
        <v>3450000</v>
      </c>
      <c r="I799" s="5">
        <v>1</v>
      </c>
      <c r="L799" s="6" t="str">
        <f>IF(Table1[[#This Row],[seagrass.mn.ssp126.2050]]="","",(Table1[[#This Row],[seagrass.sd.ssp126.2050]]/Table1[[#This Row],[seagrass.mn.ssp126.2050]])^-1)</f>
        <v/>
      </c>
      <c r="M799" s="6" t="str">
        <f>IF(Table1[[#This Row],[seagrass.weights.ssp126.2050]]="","",Table1[[#This Row],[seagrass.weights.ssp126.2050]]*Table1[[#This Row],[seagrass.mn.ssp126.2050]])</f>
        <v/>
      </c>
      <c r="P799" s="6" t="str">
        <f>IF(Table1[[#This Row],[corals.mn.ssp126.2050]]="","",(Table1[[#This Row],[corals.sd.ssp126.2050]]/Table1[[#This Row],[corals.mn.ssp126.2050]])^-1)</f>
        <v/>
      </c>
      <c r="Q799" s="6" t="str">
        <f>IF(Table1[[#This Row],[coral.weights.ssp126.2050]]="","",Table1[[#This Row],[coral.weights.ssp126.2050]]*Table1[[#This Row],[corals.mn.ssp126.2050]])</f>
        <v/>
      </c>
      <c r="R799" s="5">
        <v>0.48636360975621418</v>
      </c>
      <c r="S799" s="5">
        <v>0.12888450418632469</v>
      </c>
      <c r="T799" s="6">
        <f>IF(Table1[[#This Row],[mangrove.mn.ssp126.2050]]="","",(Table1[[#This Row],[mangrove.sd.ssp126.2050]]/Table1[[#This Row],[mangrove.mn.ssp126.2050]])^-1)</f>
        <v>3.7736391417007895</v>
      </c>
      <c r="U799" s="6">
        <f>IF(Table1[[#This Row],[mangrove.weights.ssp126.2050]]="","",Table1[[#This Row],[mangrove.weights.ssp126.2050]]*Table1[[#This Row],[mangrove.mn.ssp126.2050]])</f>
        <v>1.8353607548749378</v>
      </c>
      <c r="V799" s="7">
        <f t="shared" si="72"/>
        <v>0.48636360975621418</v>
      </c>
      <c r="Y799" s="6" t="str">
        <f>IF(Table1[[#This Row],[seagrass.mn.ssp126.2100]]="", "", (Table1[[#This Row],[seagrass.sd.ssp126.2100]]/Table1[[#This Row],[seagrass.mn.ssp126.2100]])^-1)</f>
        <v/>
      </c>
      <c r="Z799" s="6" t="str">
        <f>IF(Table1[[#This Row],[seagrass.weights.ssp126.2100]]="","", Table1[[#This Row],[seagrass.weights.ssp126.2100]]*Table1[[#This Row],[seagrass.mn.ssp126.2100]])</f>
        <v/>
      </c>
      <c r="AC799" s="6" t="str">
        <f>IF(Table1[[#This Row],[corals.mn.ssp126.2100]]="","",(Table1[[#This Row],[corals.sd.ssp126.2100]]/Table1[[#This Row],[corals.mn.ssp126.2100]])^-1)</f>
        <v/>
      </c>
      <c r="AD799" s="6" t="str">
        <f>IF( Table1[[#This Row],[Coral.weights.ssp126.2100]]="","", Table1[[#This Row],[Coral.weights.ssp126.2100]]*Table1[[#This Row],[corals.mn.ssp126.2100]])</f>
        <v/>
      </c>
      <c r="AE799" s="5">
        <v>0.49352718776971011</v>
      </c>
      <c r="AF799" s="5">
        <v>0.1208719790402831</v>
      </c>
      <c r="AG799" s="8">
        <f>IF(Table1[[#This Row],[mangrove.mn.ssp126.2100]]="","",(Table1[[#This Row],[mangrove.sd.ssp126.2100]]/Table1[[#This Row],[mangrove.mn.ssp126.2100]])^-1)</f>
        <v>4.0830570632522853</v>
      </c>
      <c r="AH799" s="6">
        <f>IF(Table1[[#This Row],[mangrove.weights.ssp126.2100]]="","",Table1[[#This Row],[mangrove.weights.ssp126.2100]]*Table1[[#This Row],[mangrove.mn.ssp126.2100]])</f>
        <v>2.0150996699301515</v>
      </c>
      <c r="AI799" s="7">
        <f t="shared" si="73"/>
        <v>0.49352718776971005</v>
      </c>
      <c r="AL799" s="6" t="str">
        <f>IF(Table1[[#This Row],[seagrass.mn.ssp245.2050]]="","",(Table1[[#This Row],[seagrass.sd.ssp245.2050]]/Table1[[#This Row],[seagrass.mn.ssp245.2050]])^-1)</f>
        <v/>
      </c>
      <c r="AM799" s="6" t="str">
        <f>IF(Table1[[#This Row],[seagrass.weights.ssp245.2050]]="","",Table1[[#This Row],[seagrass.weights.ssp245.2050]]*Table1[[#This Row],[seagrass.mn.ssp245.2050]])</f>
        <v/>
      </c>
      <c r="AR799" s="5">
        <v>0.51790115647770174</v>
      </c>
      <c r="AS799" s="5">
        <v>0.10663806805414749</v>
      </c>
      <c r="AT799" s="8">
        <f>(Table1[[#This Row],[mangrove.sd.ssp245.2050]]/Table1[[#This Row],[mangrove.mn.ssp245.2050]])^-1</f>
        <v>4.8566254615071198</v>
      </c>
      <c r="AU799" s="8">
        <f>Table1[[#This Row],[mangrove.mn.ssp245.2050]]*Table1[[#This Row],[mangrove.weights.ssp245.2050]]</f>
        <v>2.5152519430935891</v>
      </c>
      <c r="AV799" s="7">
        <f t="shared" si="74"/>
        <v>0.51790115647770174</v>
      </c>
      <c r="AX799" s="5"/>
      <c r="AY799" s="6"/>
      <c r="AZ799" s="6"/>
      <c r="BB799" s="5"/>
      <c r="BC799" s="8"/>
      <c r="BD799" s="8"/>
      <c r="BE799" s="5">
        <v>0.51192507846586921</v>
      </c>
      <c r="BF799" s="5">
        <v>0.10976320101910809</v>
      </c>
      <c r="BG799" s="6">
        <f>(Table1[[#This Row],[mangrove.sd.ssp245.2100]]/Table1[[#This Row],[mangrove.mn.ssp245.2100]])^-1</f>
        <v>4.6639044207243092</v>
      </c>
      <c r="BH799" s="6">
        <f>Table1[[#This Row],[mangrove.weights.ssp245.2100]]*Table1[[#This Row],[mangrove.mn.ssp245.2100]]</f>
        <v>2.3875696365366061</v>
      </c>
      <c r="BI799" s="7">
        <f t="shared" si="75"/>
        <v>0.51192507846586921</v>
      </c>
      <c r="BK799" s="5"/>
      <c r="BL799" s="6"/>
      <c r="BM799" s="6"/>
      <c r="BO799" s="5"/>
      <c r="BP799" s="6"/>
      <c r="BQ799" s="6"/>
      <c r="BR799" s="5">
        <v>0.52516305423823673</v>
      </c>
      <c r="BS799" s="5">
        <v>0.10716522183035709</v>
      </c>
      <c r="BT799" s="6">
        <f>(Table1[[#This Row],[mangrove.sd.ssp370.2050]]/Table1[[#This Row],[mangrove.mn.ssp370.2050]])^-1</f>
        <v>4.9004989237046654</v>
      </c>
      <c r="BU799" s="6">
        <f>Table1[[#This Row],[mangrove.weights.ssp370.2050]]*Table1[[#This Row],[mangrove.mn.ssp370.2050]]</f>
        <v>2.5735609820639338</v>
      </c>
      <c r="BV799" s="7">
        <f t="shared" si="76"/>
        <v>0.52516305423823673</v>
      </c>
      <c r="BX799" s="5"/>
      <c r="BY799" s="8"/>
      <c r="BZ799" s="8"/>
      <c r="CA799" s="5"/>
      <c r="CB799" s="5"/>
      <c r="CC799" s="8"/>
      <c r="CD799" s="8"/>
      <c r="CE799" s="5">
        <v>0.51471499288250089</v>
      </c>
      <c r="CF799" s="5">
        <v>0.109105495319217</v>
      </c>
      <c r="CG799" s="12">
        <f>(Table1[[#This Row],[mangrove.sd.ssp370.2100]]/Table1[[#This Row],[mangrove.mn.ssp370.2100]])^-1</f>
        <v>4.717589992846519</v>
      </c>
      <c r="CH799" s="17">
        <f>Table1[[#This Row],[mangrove.weights.ssp370.2100]]*Table1[[#This Row],[mangrove.mn.ssp370.2100]]</f>
        <v>2.4282142995905533</v>
      </c>
      <c r="CI799" s="9">
        <f t="shared" si="77"/>
        <v>0.51471499288250089</v>
      </c>
      <c r="CJ799" s="5"/>
      <c r="CL799" s="5"/>
      <c r="CM799" s="5"/>
      <c r="CP799" s="5"/>
      <c r="CT799" s="5"/>
    </row>
    <row r="800" spans="1:98" x14ac:dyDescent="0.25">
      <c r="A800" s="5" t="s">
        <v>843</v>
      </c>
      <c r="B800" s="5">
        <v>38.08934</v>
      </c>
      <c r="C800" s="5">
        <v>-17.571102</v>
      </c>
      <c r="E800" s="5">
        <v>0</v>
      </c>
      <c r="G800" s="5">
        <v>0</v>
      </c>
      <c r="I800" s="5">
        <v>0</v>
      </c>
      <c r="L800" s="6" t="str">
        <f>IF(Table1[[#This Row],[seagrass.mn.ssp126.2050]]="","",(Table1[[#This Row],[seagrass.sd.ssp126.2050]]/Table1[[#This Row],[seagrass.mn.ssp126.2050]])^-1)</f>
        <v/>
      </c>
      <c r="M800" s="6" t="str">
        <f>IF(Table1[[#This Row],[seagrass.weights.ssp126.2050]]="","",Table1[[#This Row],[seagrass.weights.ssp126.2050]]*Table1[[#This Row],[seagrass.mn.ssp126.2050]])</f>
        <v/>
      </c>
      <c r="P800" s="6" t="str">
        <f>IF(Table1[[#This Row],[corals.mn.ssp126.2050]]="","",(Table1[[#This Row],[corals.sd.ssp126.2050]]/Table1[[#This Row],[corals.mn.ssp126.2050]])^-1)</f>
        <v/>
      </c>
      <c r="Q800" s="6" t="str">
        <f>IF(Table1[[#This Row],[coral.weights.ssp126.2050]]="","",Table1[[#This Row],[coral.weights.ssp126.2050]]*Table1[[#This Row],[corals.mn.ssp126.2050]])</f>
        <v/>
      </c>
      <c r="T800" s="6" t="str">
        <f>IF(Table1[[#This Row],[mangrove.mn.ssp126.2050]]="","",(Table1[[#This Row],[mangrove.sd.ssp126.2050]]/Table1[[#This Row],[mangrove.mn.ssp126.2050]])^-1)</f>
        <v/>
      </c>
      <c r="U800" s="6" t="str">
        <f>IF(Table1[[#This Row],[mangrove.weights.ssp126.2050]]="","",Table1[[#This Row],[mangrove.weights.ssp126.2050]]*Table1[[#This Row],[mangrove.mn.ssp126.2050]])</f>
        <v/>
      </c>
      <c r="V800" s="7" t="e">
        <f t="shared" si="72"/>
        <v>#DIV/0!</v>
      </c>
      <c r="Y800" s="6" t="str">
        <f>IF(Table1[[#This Row],[seagrass.mn.ssp126.2100]]="", "", (Table1[[#This Row],[seagrass.sd.ssp126.2100]]/Table1[[#This Row],[seagrass.mn.ssp126.2100]])^-1)</f>
        <v/>
      </c>
      <c r="Z800" s="6" t="str">
        <f>IF(Table1[[#This Row],[seagrass.weights.ssp126.2100]]="","", Table1[[#This Row],[seagrass.weights.ssp126.2100]]*Table1[[#This Row],[seagrass.mn.ssp126.2100]])</f>
        <v/>
      </c>
      <c r="AC800" s="6" t="str">
        <f>IF(Table1[[#This Row],[corals.mn.ssp126.2100]]="","",(Table1[[#This Row],[corals.sd.ssp126.2100]]/Table1[[#This Row],[corals.mn.ssp126.2100]])^-1)</f>
        <v/>
      </c>
      <c r="AD800" s="6" t="str">
        <f>IF( Table1[[#This Row],[Coral.weights.ssp126.2100]]="","", Table1[[#This Row],[Coral.weights.ssp126.2100]]*Table1[[#This Row],[corals.mn.ssp126.2100]])</f>
        <v/>
      </c>
      <c r="AG800" s="8" t="str">
        <f>IF(Table1[[#This Row],[mangrove.mn.ssp126.2100]]="","",(Table1[[#This Row],[mangrove.sd.ssp126.2100]]/Table1[[#This Row],[mangrove.mn.ssp126.2100]])^-1)</f>
        <v/>
      </c>
      <c r="AH800" s="6" t="str">
        <f>IF(Table1[[#This Row],[mangrove.weights.ssp126.2100]]="","",Table1[[#This Row],[mangrove.weights.ssp126.2100]]*Table1[[#This Row],[mangrove.mn.ssp126.2100]])</f>
        <v/>
      </c>
      <c r="AI800" s="7" t="e">
        <f t="shared" si="73"/>
        <v>#DIV/0!</v>
      </c>
      <c r="AL800" s="6" t="str">
        <f>IF(Table1[[#This Row],[seagrass.mn.ssp245.2050]]="","",(Table1[[#This Row],[seagrass.sd.ssp245.2050]]/Table1[[#This Row],[seagrass.mn.ssp245.2050]])^-1)</f>
        <v/>
      </c>
      <c r="AM800" s="6" t="str">
        <f>IF(Table1[[#This Row],[seagrass.weights.ssp245.2050]]="","",Table1[[#This Row],[seagrass.weights.ssp245.2050]]*Table1[[#This Row],[seagrass.mn.ssp245.2050]])</f>
        <v/>
      </c>
      <c r="AS800" s="5"/>
      <c r="AT800" s="8"/>
      <c r="AU800" s="8"/>
      <c r="AV800" s="7" t="e">
        <f t="shared" si="74"/>
        <v>#DIV/0!</v>
      </c>
      <c r="AX800" s="5"/>
      <c r="AY800" s="6"/>
      <c r="AZ800" s="6"/>
      <c r="BB800" s="5"/>
      <c r="BC800" s="8"/>
      <c r="BD800" s="8"/>
      <c r="BE800" s="5"/>
      <c r="BF800" s="5"/>
      <c r="BG800" s="6"/>
      <c r="BH800" s="6"/>
      <c r="BI800" s="7" t="e">
        <f t="shared" si="75"/>
        <v>#DIV/0!</v>
      </c>
      <c r="BK800" s="5"/>
      <c r="BL800" s="6"/>
      <c r="BM800" s="6"/>
      <c r="BO800" s="5"/>
      <c r="BP800" s="6"/>
      <c r="BQ800" s="6"/>
      <c r="BR800" s="5"/>
      <c r="BS800" s="5"/>
      <c r="BT800" s="6"/>
      <c r="BU800" s="6"/>
      <c r="BV800" s="7" t="e">
        <f t="shared" si="76"/>
        <v>#DIV/0!</v>
      </c>
      <c r="BX800" s="5"/>
      <c r="BY800" s="8"/>
      <c r="BZ800" s="8"/>
      <c r="CA800" s="5"/>
      <c r="CB800" s="5"/>
      <c r="CC800" s="8"/>
      <c r="CD800" s="8"/>
      <c r="CE800" s="5"/>
      <c r="CF800" s="5"/>
      <c r="CG800" s="12"/>
      <c r="CH800" s="17"/>
      <c r="CI800" s="9" t="e">
        <f t="shared" si="77"/>
        <v>#DIV/0!</v>
      </c>
      <c r="CJ800" s="5"/>
      <c r="CL800" s="5"/>
      <c r="CM800" s="5"/>
      <c r="CP800" s="5"/>
      <c r="CT800" s="5"/>
    </row>
    <row r="801" spans="1:98" x14ac:dyDescent="0.25">
      <c r="A801" s="5" t="s">
        <v>844</v>
      </c>
      <c r="B801" s="5">
        <v>38.33934</v>
      </c>
      <c r="C801" s="5">
        <v>-17.571102</v>
      </c>
      <c r="E801" s="5">
        <v>0</v>
      </c>
      <c r="G801" s="5">
        <v>0</v>
      </c>
      <c r="I801" s="5">
        <v>0</v>
      </c>
      <c r="L801" s="6" t="str">
        <f>IF(Table1[[#This Row],[seagrass.mn.ssp126.2050]]="","",(Table1[[#This Row],[seagrass.sd.ssp126.2050]]/Table1[[#This Row],[seagrass.mn.ssp126.2050]])^-1)</f>
        <v/>
      </c>
      <c r="M801" s="6" t="str">
        <f>IF(Table1[[#This Row],[seagrass.weights.ssp126.2050]]="","",Table1[[#This Row],[seagrass.weights.ssp126.2050]]*Table1[[#This Row],[seagrass.mn.ssp126.2050]])</f>
        <v/>
      </c>
      <c r="P801" s="6" t="str">
        <f>IF(Table1[[#This Row],[corals.mn.ssp126.2050]]="","",(Table1[[#This Row],[corals.sd.ssp126.2050]]/Table1[[#This Row],[corals.mn.ssp126.2050]])^-1)</f>
        <v/>
      </c>
      <c r="Q801" s="6" t="str">
        <f>IF(Table1[[#This Row],[coral.weights.ssp126.2050]]="","",Table1[[#This Row],[coral.weights.ssp126.2050]]*Table1[[#This Row],[corals.mn.ssp126.2050]])</f>
        <v/>
      </c>
      <c r="T801" s="6" t="str">
        <f>IF(Table1[[#This Row],[mangrove.mn.ssp126.2050]]="","",(Table1[[#This Row],[mangrove.sd.ssp126.2050]]/Table1[[#This Row],[mangrove.mn.ssp126.2050]])^-1)</f>
        <v/>
      </c>
      <c r="U801" s="6" t="str">
        <f>IF(Table1[[#This Row],[mangrove.weights.ssp126.2050]]="","",Table1[[#This Row],[mangrove.weights.ssp126.2050]]*Table1[[#This Row],[mangrove.mn.ssp126.2050]])</f>
        <v/>
      </c>
      <c r="V801" s="7" t="e">
        <f t="shared" si="72"/>
        <v>#DIV/0!</v>
      </c>
      <c r="Y801" s="6" t="str">
        <f>IF(Table1[[#This Row],[seagrass.mn.ssp126.2100]]="", "", (Table1[[#This Row],[seagrass.sd.ssp126.2100]]/Table1[[#This Row],[seagrass.mn.ssp126.2100]])^-1)</f>
        <v/>
      </c>
      <c r="Z801" s="6" t="str">
        <f>IF(Table1[[#This Row],[seagrass.weights.ssp126.2100]]="","", Table1[[#This Row],[seagrass.weights.ssp126.2100]]*Table1[[#This Row],[seagrass.mn.ssp126.2100]])</f>
        <v/>
      </c>
      <c r="AC801" s="6" t="str">
        <f>IF(Table1[[#This Row],[corals.mn.ssp126.2100]]="","",(Table1[[#This Row],[corals.sd.ssp126.2100]]/Table1[[#This Row],[corals.mn.ssp126.2100]])^-1)</f>
        <v/>
      </c>
      <c r="AD801" s="6" t="str">
        <f>IF( Table1[[#This Row],[Coral.weights.ssp126.2100]]="","", Table1[[#This Row],[Coral.weights.ssp126.2100]]*Table1[[#This Row],[corals.mn.ssp126.2100]])</f>
        <v/>
      </c>
      <c r="AG801" s="8" t="str">
        <f>IF(Table1[[#This Row],[mangrove.mn.ssp126.2100]]="","",(Table1[[#This Row],[mangrove.sd.ssp126.2100]]/Table1[[#This Row],[mangrove.mn.ssp126.2100]])^-1)</f>
        <v/>
      </c>
      <c r="AH801" s="6" t="str">
        <f>IF(Table1[[#This Row],[mangrove.weights.ssp126.2100]]="","",Table1[[#This Row],[mangrove.weights.ssp126.2100]]*Table1[[#This Row],[mangrove.mn.ssp126.2100]])</f>
        <v/>
      </c>
      <c r="AI801" s="7" t="e">
        <f t="shared" si="73"/>
        <v>#DIV/0!</v>
      </c>
      <c r="AL801" s="6" t="str">
        <f>IF(Table1[[#This Row],[seagrass.mn.ssp245.2050]]="","",(Table1[[#This Row],[seagrass.sd.ssp245.2050]]/Table1[[#This Row],[seagrass.mn.ssp245.2050]])^-1)</f>
        <v/>
      </c>
      <c r="AM801" s="6" t="str">
        <f>IF(Table1[[#This Row],[seagrass.weights.ssp245.2050]]="","",Table1[[#This Row],[seagrass.weights.ssp245.2050]]*Table1[[#This Row],[seagrass.mn.ssp245.2050]])</f>
        <v/>
      </c>
      <c r="AS801" s="5"/>
      <c r="AT801" s="8"/>
      <c r="AU801" s="8"/>
      <c r="AV801" s="7" t="e">
        <f t="shared" si="74"/>
        <v>#DIV/0!</v>
      </c>
      <c r="AX801" s="5"/>
      <c r="AY801" s="6"/>
      <c r="AZ801" s="6"/>
      <c r="BB801" s="5"/>
      <c r="BC801" s="8"/>
      <c r="BD801" s="8"/>
      <c r="BE801" s="5"/>
      <c r="BF801" s="5"/>
      <c r="BG801" s="6"/>
      <c r="BH801" s="6"/>
      <c r="BI801" s="7" t="e">
        <f t="shared" si="75"/>
        <v>#DIV/0!</v>
      </c>
      <c r="BK801" s="5"/>
      <c r="BL801" s="6"/>
      <c r="BM801" s="6"/>
      <c r="BO801" s="5"/>
      <c r="BP801" s="6"/>
      <c r="BQ801" s="6"/>
      <c r="BR801" s="5"/>
      <c r="BS801" s="5"/>
      <c r="BT801" s="6"/>
      <c r="BU801" s="6"/>
      <c r="BV801" s="7" t="e">
        <f t="shared" si="76"/>
        <v>#DIV/0!</v>
      </c>
      <c r="BX801" s="5"/>
      <c r="BY801" s="8"/>
      <c r="BZ801" s="8"/>
      <c r="CA801" s="5"/>
      <c r="CB801" s="5"/>
      <c r="CC801" s="8"/>
      <c r="CD801" s="8"/>
      <c r="CE801" s="5"/>
      <c r="CF801" s="5"/>
      <c r="CG801" s="12"/>
      <c r="CH801" s="17"/>
      <c r="CI801" s="9" t="e">
        <f t="shared" si="77"/>
        <v>#DIV/0!</v>
      </c>
      <c r="CJ801" s="5"/>
      <c r="CL801" s="5"/>
      <c r="CM801" s="5"/>
      <c r="CP801" s="5"/>
      <c r="CT801" s="5"/>
    </row>
    <row r="802" spans="1:98" x14ac:dyDescent="0.25">
      <c r="A802" s="5" t="s">
        <v>845</v>
      </c>
      <c r="B802" s="5">
        <v>43.83934</v>
      </c>
      <c r="C802" s="5">
        <v>-17.821102</v>
      </c>
      <c r="E802" s="5">
        <v>0</v>
      </c>
      <c r="G802" s="5">
        <v>0</v>
      </c>
      <c r="H802" s="5">
        <v>1620000</v>
      </c>
      <c r="I802" s="5">
        <v>1</v>
      </c>
      <c r="L802" s="6" t="str">
        <f>IF(Table1[[#This Row],[seagrass.mn.ssp126.2050]]="","",(Table1[[#This Row],[seagrass.sd.ssp126.2050]]/Table1[[#This Row],[seagrass.mn.ssp126.2050]])^-1)</f>
        <v/>
      </c>
      <c r="M802" s="6" t="str">
        <f>IF(Table1[[#This Row],[seagrass.weights.ssp126.2050]]="","",Table1[[#This Row],[seagrass.weights.ssp126.2050]]*Table1[[#This Row],[seagrass.mn.ssp126.2050]])</f>
        <v/>
      </c>
      <c r="P802" s="6" t="str">
        <f>IF(Table1[[#This Row],[corals.mn.ssp126.2050]]="","",(Table1[[#This Row],[corals.sd.ssp126.2050]]/Table1[[#This Row],[corals.mn.ssp126.2050]])^-1)</f>
        <v/>
      </c>
      <c r="Q802" s="6" t="str">
        <f>IF(Table1[[#This Row],[coral.weights.ssp126.2050]]="","",Table1[[#This Row],[coral.weights.ssp126.2050]]*Table1[[#This Row],[corals.mn.ssp126.2050]])</f>
        <v/>
      </c>
      <c r="R802" s="5">
        <v>0.57760081180750245</v>
      </c>
      <c r="S802" s="5">
        <v>0.12533821704195741</v>
      </c>
      <c r="T802" s="6">
        <f>IF(Table1[[#This Row],[mangrove.mn.ssp126.2050]]="","",(Table1[[#This Row],[mangrove.sd.ssp126.2050]]/Table1[[#This Row],[mangrove.mn.ssp126.2050]])^-1)</f>
        <v>4.6083375481091178</v>
      </c>
      <c r="U802" s="6">
        <f>IF(Table1[[#This Row],[mangrove.weights.ssp126.2050]]="","",Table1[[#This Row],[mangrove.weights.ssp126.2050]]*Table1[[#This Row],[mangrove.mn.ssp126.2050]])</f>
        <v>2.6617795088708216</v>
      </c>
      <c r="V802" s="7">
        <f t="shared" si="72"/>
        <v>0.57760081180750245</v>
      </c>
      <c r="Y802" s="6" t="str">
        <f>IF(Table1[[#This Row],[seagrass.mn.ssp126.2100]]="", "", (Table1[[#This Row],[seagrass.sd.ssp126.2100]]/Table1[[#This Row],[seagrass.mn.ssp126.2100]])^-1)</f>
        <v/>
      </c>
      <c r="Z802" s="6" t="str">
        <f>IF(Table1[[#This Row],[seagrass.weights.ssp126.2100]]="","", Table1[[#This Row],[seagrass.weights.ssp126.2100]]*Table1[[#This Row],[seagrass.mn.ssp126.2100]])</f>
        <v/>
      </c>
      <c r="AC802" s="6" t="str">
        <f>IF(Table1[[#This Row],[corals.mn.ssp126.2100]]="","",(Table1[[#This Row],[corals.sd.ssp126.2100]]/Table1[[#This Row],[corals.mn.ssp126.2100]])^-1)</f>
        <v/>
      </c>
      <c r="AD802" s="6" t="str">
        <f>IF( Table1[[#This Row],[Coral.weights.ssp126.2100]]="","", Table1[[#This Row],[Coral.weights.ssp126.2100]]*Table1[[#This Row],[corals.mn.ssp126.2100]])</f>
        <v/>
      </c>
      <c r="AE802" s="5">
        <v>0.55765141543353214</v>
      </c>
      <c r="AF802" s="5">
        <v>0.13790178273489781</v>
      </c>
      <c r="AG802" s="8">
        <f>IF(Table1[[#This Row],[mangrove.mn.ssp126.2100]]="","",(Table1[[#This Row],[mangrove.sd.ssp126.2100]]/Table1[[#This Row],[mangrove.mn.ssp126.2100]])^-1)</f>
        <v>4.043830357911764</v>
      </c>
      <c r="AH802" s="6">
        <f>IF(Table1[[#This Row],[mangrove.weights.ssp126.2100]]="","",Table1[[#This Row],[mangrove.weights.ssp126.2100]]*Table1[[#This Row],[mangrove.mn.ssp126.2100]])</f>
        <v>2.255047722862582</v>
      </c>
      <c r="AI802" s="7">
        <f t="shared" si="73"/>
        <v>0.55765141543353214</v>
      </c>
      <c r="AL802" s="6" t="str">
        <f>IF(Table1[[#This Row],[seagrass.mn.ssp245.2050]]="","",(Table1[[#This Row],[seagrass.sd.ssp245.2050]]/Table1[[#This Row],[seagrass.mn.ssp245.2050]])^-1)</f>
        <v/>
      </c>
      <c r="AM802" s="6" t="str">
        <f>IF(Table1[[#This Row],[seagrass.weights.ssp245.2050]]="","",Table1[[#This Row],[seagrass.weights.ssp245.2050]]*Table1[[#This Row],[seagrass.mn.ssp245.2050]])</f>
        <v/>
      </c>
      <c r="AR802" s="5">
        <v>0.57361132363470546</v>
      </c>
      <c r="AS802" s="5">
        <v>0.1276301343222907</v>
      </c>
      <c r="AT802" s="8">
        <f>(Table1[[#This Row],[mangrove.sd.ssp245.2050]]/Table1[[#This Row],[mangrove.mn.ssp245.2050]])^-1</f>
        <v>4.4943251582437913</v>
      </c>
      <c r="AU802" s="8">
        <f>Table1[[#This Row],[mangrove.mn.ssp245.2050]]*Table1[[#This Row],[mangrove.weights.ssp245.2050]]</f>
        <v>2.5779958028649781</v>
      </c>
      <c r="AV802" s="7">
        <f t="shared" si="74"/>
        <v>0.57361132363470546</v>
      </c>
      <c r="AX802" s="5"/>
      <c r="AY802" s="6"/>
      <c r="AZ802" s="6"/>
      <c r="BB802" s="5"/>
      <c r="BC802" s="8"/>
      <c r="BD802" s="8"/>
      <c r="BE802" s="5">
        <v>0.57639142934425458</v>
      </c>
      <c r="BF802" s="5">
        <v>0.12368323089663021</v>
      </c>
      <c r="BG802" s="6">
        <f>(Table1[[#This Row],[mangrove.sd.ssp245.2100]]/Table1[[#This Row],[mangrove.mn.ssp245.2100]])^-1</f>
        <v>4.660222935362845</v>
      </c>
      <c r="BH802" s="6">
        <f>Table1[[#This Row],[mangrove.weights.ssp245.2100]]*Table1[[#This Row],[mangrove.mn.ssp245.2100]]</f>
        <v>2.6861125587766681</v>
      </c>
      <c r="BI802" s="7">
        <f t="shared" si="75"/>
        <v>0.57639142934425458</v>
      </c>
      <c r="BK802" s="5"/>
      <c r="BL802" s="6"/>
      <c r="BM802" s="6"/>
      <c r="BO802" s="5"/>
      <c r="BP802" s="6"/>
      <c r="BQ802" s="6"/>
      <c r="BR802" s="5">
        <v>0.57700271673510128</v>
      </c>
      <c r="BS802" s="5">
        <v>0.1285444697214832</v>
      </c>
      <c r="BT802" s="6">
        <f>(Table1[[#This Row],[mangrove.sd.ssp370.2050]]/Table1[[#This Row],[mangrove.mn.ssp370.2050]])^-1</f>
        <v>4.4887401067139709</v>
      </c>
      <c r="BU802" s="6">
        <f>Table1[[#This Row],[mangrove.weights.ssp370.2050]]*Table1[[#This Row],[mangrove.mn.ssp370.2050]]</f>
        <v>2.5900152362917699</v>
      </c>
      <c r="BV802" s="7">
        <f t="shared" si="76"/>
        <v>0.57700271673510128</v>
      </c>
      <c r="BX802" s="5"/>
      <c r="BY802" s="8"/>
      <c r="BZ802" s="8"/>
      <c r="CA802" s="5"/>
      <c r="CB802" s="5"/>
      <c r="CC802" s="8"/>
      <c r="CD802" s="8"/>
      <c r="CE802" s="5">
        <v>0.57426371641723861</v>
      </c>
      <c r="CF802" s="5">
        <v>0.12223547451470169</v>
      </c>
      <c r="CG802" s="12">
        <f>(Table1[[#This Row],[mangrove.sd.ssp370.2100]]/Table1[[#This Row],[mangrove.mn.ssp370.2100]])^-1</f>
        <v>4.6980119208206608</v>
      </c>
      <c r="CH802" s="17">
        <f>Table1[[#This Row],[mangrove.weights.ssp370.2100]]*Table1[[#This Row],[mangrove.mn.ssp370.2100]]</f>
        <v>2.6978977854229624</v>
      </c>
      <c r="CI802" s="9">
        <f t="shared" si="77"/>
        <v>0.57426371641723861</v>
      </c>
      <c r="CJ802" s="5"/>
      <c r="CL802" s="5"/>
      <c r="CM802" s="5"/>
      <c r="CP802" s="5"/>
      <c r="CT802" s="5"/>
    </row>
    <row r="803" spans="1:98" x14ac:dyDescent="0.25">
      <c r="A803" s="5" t="s">
        <v>846</v>
      </c>
      <c r="B803" s="5">
        <v>44.08934</v>
      </c>
      <c r="C803" s="5">
        <v>-17.821102</v>
      </c>
      <c r="E803" s="5">
        <v>0</v>
      </c>
      <c r="G803" s="5">
        <v>0</v>
      </c>
      <c r="H803" s="5">
        <v>28760000</v>
      </c>
      <c r="I803" s="5">
        <v>1</v>
      </c>
      <c r="L803" s="6" t="str">
        <f>IF(Table1[[#This Row],[seagrass.mn.ssp126.2050]]="","",(Table1[[#This Row],[seagrass.sd.ssp126.2050]]/Table1[[#This Row],[seagrass.mn.ssp126.2050]])^-1)</f>
        <v/>
      </c>
      <c r="M803" s="6" t="str">
        <f>IF(Table1[[#This Row],[seagrass.weights.ssp126.2050]]="","",Table1[[#This Row],[seagrass.weights.ssp126.2050]]*Table1[[#This Row],[seagrass.mn.ssp126.2050]])</f>
        <v/>
      </c>
      <c r="P803" s="6" t="str">
        <f>IF(Table1[[#This Row],[corals.mn.ssp126.2050]]="","",(Table1[[#This Row],[corals.sd.ssp126.2050]]/Table1[[#This Row],[corals.mn.ssp126.2050]])^-1)</f>
        <v/>
      </c>
      <c r="Q803" s="6" t="str">
        <f>IF(Table1[[#This Row],[coral.weights.ssp126.2050]]="","",Table1[[#This Row],[coral.weights.ssp126.2050]]*Table1[[#This Row],[corals.mn.ssp126.2050]])</f>
        <v/>
      </c>
      <c r="R803" s="5">
        <v>0.62528730299998614</v>
      </c>
      <c r="S803" s="5">
        <v>0.14528021645675859</v>
      </c>
      <c r="T803" s="6">
        <f>IF(Table1[[#This Row],[mangrove.mn.ssp126.2050]]="","",(Table1[[#This Row],[mangrove.sd.ssp126.2050]]/Table1[[#This Row],[mangrove.mn.ssp126.2050]])^-1)</f>
        <v>4.3040086134927913</v>
      </c>
      <c r="U803" s="6">
        <f>IF(Table1[[#This Row],[mangrove.weights.ssp126.2050]]="","",Table1[[#This Row],[mangrove.weights.ssp126.2050]]*Table1[[#This Row],[mangrove.mn.ssp126.2050]])</f>
        <v>2.6912419380196173</v>
      </c>
      <c r="V803" s="7">
        <f t="shared" si="72"/>
        <v>0.62528730299998614</v>
      </c>
      <c r="Y803" s="6" t="str">
        <f>IF(Table1[[#This Row],[seagrass.mn.ssp126.2100]]="", "", (Table1[[#This Row],[seagrass.sd.ssp126.2100]]/Table1[[#This Row],[seagrass.mn.ssp126.2100]])^-1)</f>
        <v/>
      </c>
      <c r="Z803" s="6" t="str">
        <f>IF(Table1[[#This Row],[seagrass.weights.ssp126.2100]]="","", Table1[[#This Row],[seagrass.weights.ssp126.2100]]*Table1[[#This Row],[seagrass.mn.ssp126.2100]])</f>
        <v/>
      </c>
      <c r="AC803" s="6" t="str">
        <f>IF(Table1[[#This Row],[corals.mn.ssp126.2100]]="","",(Table1[[#This Row],[corals.sd.ssp126.2100]]/Table1[[#This Row],[corals.mn.ssp126.2100]])^-1)</f>
        <v/>
      </c>
      <c r="AD803" s="6" t="str">
        <f>IF( Table1[[#This Row],[Coral.weights.ssp126.2100]]="","", Table1[[#This Row],[Coral.weights.ssp126.2100]]*Table1[[#This Row],[corals.mn.ssp126.2100]])</f>
        <v/>
      </c>
      <c r="AE803" s="5">
        <v>0.59153198363833559</v>
      </c>
      <c r="AF803" s="5">
        <v>0.20707511205902329</v>
      </c>
      <c r="AG803" s="8">
        <f>IF(Table1[[#This Row],[mangrove.mn.ssp126.2100]]="","",(Table1[[#This Row],[mangrove.sd.ssp126.2100]]/Table1[[#This Row],[mangrove.mn.ssp126.2100]])^-1)</f>
        <v>2.856605884485671</v>
      </c>
      <c r="AH803" s="6">
        <f>IF(Table1[[#This Row],[mangrove.weights.ssp126.2100]]="","",Table1[[#This Row],[mangrove.weights.ssp126.2100]]*Table1[[#This Row],[mangrove.mn.ssp126.2100]])</f>
        <v>1.689773745322751</v>
      </c>
      <c r="AI803" s="7">
        <f t="shared" si="73"/>
        <v>0.59153198363833559</v>
      </c>
      <c r="AL803" s="6" t="str">
        <f>IF(Table1[[#This Row],[seagrass.mn.ssp245.2050]]="","",(Table1[[#This Row],[seagrass.sd.ssp245.2050]]/Table1[[#This Row],[seagrass.mn.ssp245.2050]])^-1)</f>
        <v/>
      </c>
      <c r="AM803" s="6" t="str">
        <f>IF(Table1[[#This Row],[seagrass.weights.ssp245.2050]]="","",Table1[[#This Row],[seagrass.weights.ssp245.2050]]*Table1[[#This Row],[seagrass.mn.ssp245.2050]])</f>
        <v/>
      </c>
      <c r="AR803" s="5">
        <v>0.59117885902765954</v>
      </c>
      <c r="AS803" s="5">
        <v>0.21354966809933201</v>
      </c>
      <c r="AT803" s="8">
        <f>(Table1[[#This Row],[mangrove.sd.ssp245.2050]]/Table1[[#This Row],[mangrove.mn.ssp245.2050]])^-1</f>
        <v>2.7683436096593437</v>
      </c>
      <c r="AU803" s="8">
        <f>Table1[[#This Row],[mangrove.mn.ssp245.2050]]*Table1[[#This Row],[mangrove.weights.ssp245.2050]]</f>
        <v>1.6365862165549232</v>
      </c>
      <c r="AV803" s="7">
        <f t="shared" si="74"/>
        <v>0.59117885902765954</v>
      </c>
      <c r="AX803" s="5"/>
      <c r="AY803" s="6"/>
      <c r="AZ803" s="6"/>
      <c r="BB803" s="5"/>
      <c r="BC803" s="8"/>
      <c r="BD803" s="8"/>
      <c r="BE803" s="5">
        <v>0.5981909699841752</v>
      </c>
      <c r="BF803" s="5">
        <v>0.19822093568293711</v>
      </c>
      <c r="BG803" s="6">
        <f>(Table1[[#This Row],[mangrove.sd.ssp245.2100]]/Table1[[#This Row],[mangrove.mn.ssp245.2100]])^-1</f>
        <v>3.0177991437847278</v>
      </c>
      <c r="BH803" s="6">
        <f>Table1[[#This Row],[mangrove.weights.ssp245.2100]]*Table1[[#This Row],[mangrove.mn.ssp245.2100]]</f>
        <v>1.8052201970379997</v>
      </c>
      <c r="BI803" s="7">
        <f t="shared" si="75"/>
        <v>0.5981909699841752</v>
      </c>
      <c r="BK803" s="5"/>
      <c r="BL803" s="6"/>
      <c r="BM803" s="6"/>
      <c r="BO803" s="5"/>
      <c r="BP803" s="6"/>
      <c r="BQ803" s="6"/>
      <c r="BR803" s="5">
        <v>0.58875291928634776</v>
      </c>
      <c r="BS803" s="5">
        <v>0.2100837108995619</v>
      </c>
      <c r="BT803" s="6">
        <f>(Table1[[#This Row],[mangrove.sd.ssp370.2050]]/Table1[[#This Row],[mangrove.mn.ssp370.2050]])^-1</f>
        <v>2.8024682007251021</v>
      </c>
      <c r="BU803" s="6">
        <f>Table1[[#This Row],[mangrove.weights.ssp370.2050]]*Table1[[#This Row],[mangrove.mn.ssp370.2050]]</f>
        <v>1.6499613343840622</v>
      </c>
      <c r="BV803" s="7">
        <f t="shared" si="76"/>
        <v>0.58875291928634776</v>
      </c>
      <c r="BX803" s="5"/>
      <c r="BY803" s="8"/>
      <c r="BZ803" s="8"/>
      <c r="CA803" s="5"/>
      <c r="CB803" s="5"/>
      <c r="CC803" s="8"/>
      <c r="CD803" s="8"/>
      <c r="CE803" s="5">
        <v>0.59485251765734171</v>
      </c>
      <c r="CF803" s="5">
        <v>0.2025890965437927</v>
      </c>
      <c r="CG803" s="12">
        <f>(Table1[[#This Row],[mangrove.sd.ssp370.2100]]/Table1[[#This Row],[mangrove.mn.ssp370.2100]])^-1</f>
        <v>2.9362513965738297</v>
      </c>
      <c r="CH803" s="17">
        <f>Table1[[#This Row],[mangrove.weights.ssp370.2100]]*Table1[[#This Row],[mangrove.mn.ssp370.2100]]</f>
        <v>1.7466365357268283</v>
      </c>
      <c r="CI803" s="9">
        <f t="shared" si="77"/>
        <v>0.59485251765734171</v>
      </c>
      <c r="CJ803" s="5"/>
      <c r="CL803" s="5"/>
      <c r="CM803" s="5"/>
      <c r="CP803" s="5"/>
      <c r="CT803" s="5"/>
    </row>
    <row r="804" spans="1:98" x14ac:dyDescent="0.25">
      <c r="A804" s="5" t="s">
        <v>847</v>
      </c>
      <c r="B804" s="5">
        <v>44.33934</v>
      </c>
      <c r="C804" s="5">
        <v>-17.821102</v>
      </c>
      <c r="E804" s="5">
        <v>0</v>
      </c>
      <c r="G804" s="5">
        <v>0</v>
      </c>
      <c r="I804" s="5">
        <v>0</v>
      </c>
      <c r="L804" s="6" t="str">
        <f>IF(Table1[[#This Row],[seagrass.mn.ssp126.2050]]="","",(Table1[[#This Row],[seagrass.sd.ssp126.2050]]/Table1[[#This Row],[seagrass.mn.ssp126.2050]])^-1)</f>
        <v/>
      </c>
      <c r="M804" s="6" t="str">
        <f>IF(Table1[[#This Row],[seagrass.weights.ssp126.2050]]="","",Table1[[#This Row],[seagrass.weights.ssp126.2050]]*Table1[[#This Row],[seagrass.mn.ssp126.2050]])</f>
        <v/>
      </c>
      <c r="P804" s="6" t="str">
        <f>IF(Table1[[#This Row],[corals.mn.ssp126.2050]]="","",(Table1[[#This Row],[corals.sd.ssp126.2050]]/Table1[[#This Row],[corals.mn.ssp126.2050]])^-1)</f>
        <v/>
      </c>
      <c r="Q804" s="6" t="str">
        <f>IF(Table1[[#This Row],[coral.weights.ssp126.2050]]="","",Table1[[#This Row],[coral.weights.ssp126.2050]]*Table1[[#This Row],[corals.mn.ssp126.2050]])</f>
        <v/>
      </c>
      <c r="T804" s="6" t="str">
        <f>IF(Table1[[#This Row],[mangrove.mn.ssp126.2050]]="","",(Table1[[#This Row],[mangrove.sd.ssp126.2050]]/Table1[[#This Row],[mangrove.mn.ssp126.2050]])^-1)</f>
        <v/>
      </c>
      <c r="U804" s="6" t="str">
        <f>IF(Table1[[#This Row],[mangrove.weights.ssp126.2050]]="","",Table1[[#This Row],[mangrove.weights.ssp126.2050]]*Table1[[#This Row],[mangrove.mn.ssp126.2050]])</f>
        <v/>
      </c>
      <c r="V804" s="7" t="e">
        <f t="shared" si="72"/>
        <v>#DIV/0!</v>
      </c>
      <c r="Y804" s="6" t="str">
        <f>IF(Table1[[#This Row],[seagrass.mn.ssp126.2100]]="", "", (Table1[[#This Row],[seagrass.sd.ssp126.2100]]/Table1[[#This Row],[seagrass.mn.ssp126.2100]])^-1)</f>
        <v/>
      </c>
      <c r="Z804" s="6" t="str">
        <f>IF(Table1[[#This Row],[seagrass.weights.ssp126.2100]]="","", Table1[[#This Row],[seagrass.weights.ssp126.2100]]*Table1[[#This Row],[seagrass.mn.ssp126.2100]])</f>
        <v/>
      </c>
      <c r="AC804" s="6" t="str">
        <f>IF(Table1[[#This Row],[corals.mn.ssp126.2100]]="","",(Table1[[#This Row],[corals.sd.ssp126.2100]]/Table1[[#This Row],[corals.mn.ssp126.2100]])^-1)</f>
        <v/>
      </c>
      <c r="AD804" s="6" t="str">
        <f>IF( Table1[[#This Row],[Coral.weights.ssp126.2100]]="","", Table1[[#This Row],[Coral.weights.ssp126.2100]]*Table1[[#This Row],[corals.mn.ssp126.2100]])</f>
        <v/>
      </c>
      <c r="AG804" s="8" t="str">
        <f>IF(Table1[[#This Row],[mangrove.mn.ssp126.2100]]="","",(Table1[[#This Row],[mangrove.sd.ssp126.2100]]/Table1[[#This Row],[mangrove.mn.ssp126.2100]])^-1)</f>
        <v/>
      </c>
      <c r="AH804" s="6" t="str">
        <f>IF(Table1[[#This Row],[mangrove.weights.ssp126.2100]]="","",Table1[[#This Row],[mangrove.weights.ssp126.2100]]*Table1[[#This Row],[mangrove.mn.ssp126.2100]])</f>
        <v/>
      </c>
      <c r="AI804" s="7" t="e">
        <f t="shared" si="73"/>
        <v>#DIV/0!</v>
      </c>
      <c r="AL804" s="6" t="str">
        <f>IF(Table1[[#This Row],[seagrass.mn.ssp245.2050]]="","",(Table1[[#This Row],[seagrass.sd.ssp245.2050]]/Table1[[#This Row],[seagrass.mn.ssp245.2050]])^-1)</f>
        <v/>
      </c>
      <c r="AM804" s="6" t="str">
        <f>IF(Table1[[#This Row],[seagrass.weights.ssp245.2050]]="","",Table1[[#This Row],[seagrass.weights.ssp245.2050]]*Table1[[#This Row],[seagrass.mn.ssp245.2050]])</f>
        <v/>
      </c>
      <c r="AS804" s="5"/>
      <c r="AT804" s="8"/>
      <c r="AU804" s="8"/>
      <c r="AV804" s="7" t="e">
        <f t="shared" si="74"/>
        <v>#DIV/0!</v>
      </c>
      <c r="AX804" s="5"/>
      <c r="AY804" s="6"/>
      <c r="AZ804" s="6"/>
      <c r="BB804" s="5"/>
      <c r="BC804" s="8"/>
      <c r="BD804" s="8"/>
      <c r="BE804" s="5"/>
      <c r="BF804" s="5"/>
      <c r="BG804" s="6"/>
      <c r="BH804" s="6"/>
      <c r="BI804" s="7" t="e">
        <f t="shared" si="75"/>
        <v>#DIV/0!</v>
      </c>
      <c r="BK804" s="5"/>
      <c r="BL804" s="6"/>
      <c r="BM804" s="6"/>
      <c r="BO804" s="5"/>
      <c r="BP804" s="6"/>
      <c r="BQ804" s="6"/>
      <c r="BR804" s="5"/>
      <c r="BS804" s="5"/>
      <c r="BT804" s="6"/>
      <c r="BU804" s="6"/>
      <c r="BV804" s="7" t="e">
        <f t="shared" si="76"/>
        <v>#DIV/0!</v>
      </c>
      <c r="BX804" s="5"/>
      <c r="BY804" s="8"/>
      <c r="BZ804" s="8"/>
      <c r="CA804" s="5"/>
      <c r="CB804" s="5"/>
      <c r="CC804" s="8"/>
      <c r="CD804" s="8"/>
      <c r="CE804" s="5"/>
      <c r="CF804" s="5"/>
      <c r="CG804" s="12"/>
      <c r="CH804" s="17"/>
      <c r="CI804" s="9" t="e">
        <f t="shared" si="77"/>
        <v>#DIV/0!</v>
      </c>
      <c r="CJ804" s="5"/>
      <c r="CL804" s="5"/>
      <c r="CM804" s="5"/>
      <c r="CP804" s="5"/>
      <c r="CT804" s="5"/>
    </row>
    <row r="805" spans="1:98" x14ac:dyDescent="0.25">
      <c r="A805" s="5" t="s">
        <v>848</v>
      </c>
      <c r="B805" s="5">
        <v>49.33934</v>
      </c>
      <c r="C805" s="5">
        <v>-17.821102</v>
      </c>
      <c r="D805" s="5">
        <v>3980000</v>
      </c>
      <c r="E805" s="5">
        <v>1</v>
      </c>
      <c r="F805" s="5">
        <v>1030000</v>
      </c>
      <c r="G805" s="5">
        <v>1</v>
      </c>
      <c r="I805" s="5">
        <v>0</v>
      </c>
      <c r="J805" s="5">
        <v>0.89551719327174939</v>
      </c>
      <c r="K805" s="28">
        <f>NonZeroMin!$C$2</f>
        <v>9.6277348665939669E-4</v>
      </c>
      <c r="L805" s="6">
        <f>IF(Table1[[#This Row],[seagrass.mn.ssp126.2050]]="","",(Table1[[#This Row],[seagrass.sd.ssp126.2050]]/Table1[[#This Row],[seagrass.mn.ssp126.2050]])^-1)</f>
        <v>930.14318080049009</v>
      </c>
      <c r="M805" s="6">
        <f>IF(Table1[[#This Row],[seagrass.weights.ssp126.2050]]="","",Table1[[#This Row],[seagrass.weights.ssp126.2050]]*Table1[[#This Row],[seagrass.mn.ssp126.2050]])</f>
        <v>832.95921061131219</v>
      </c>
      <c r="N805" s="5">
        <v>0.89683438596740028</v>
      </c>
      <c r="O805" s="5">
        <f>NonZeroMin!$C$3</f>
        <v>8.8608041434714289E-4</v>
      </c>
      <c r="P805" s="6">
        <f>IF(Table1[[#This Row],[corals.mn.ssp126.2050]]="","",(Table1[[#This Row],[corals.sd.ssp126.2050]]/Table1[[#This Row],[corals.mn.ssp126.2050]])^-1)</f>
        <v>1012.1365639575509</v>
      </c>
      <c r="Q805" s="6">
        <f>IF(Table1[[#This Row],[coral.weights.ssp126.2050]]="","",Table1[[#This Row],[coral.weights.ssp126.2050]]*Table1[[#This Row],[corals.mn.ssp126.2050]])</f>
        <v>907.71887385202456</v>
      </c>
      <c r="T805" s="6" t="str">
        <f>IF(Table1[[#This Row],[mangrove.mn.ssp126.2050]]="","",(Table1[[#This Row],[mangrove.sd.ssp126.2050]]/Table1[[#This Row],[mangrove.mn.ssp126.2050]])^-1)</f>
        <v/>
      </c>
      <c r="U805" s="6" t="str">
        <f>IF(Table1[[#This Row],[mangrove.weights.ssp126.2050]]="","",Table1[[#This Row],[mangrove.weights.ssp126.2050]]*Table1[[#This Row],[mangrove.mn.ssp126.2050]])</f>
        <v/>
      </c>
      <c r="V805" s="7">
        <f t="shared" si="72"/>
        <v>0.89620359227922708</v>
      </c>
      <c r="W805" s="5">
        <v>0.89551719327174939</v>
      </c>
      <c r="X805" s="5">
        <f>NonZeroMin!$C$5</f>
        <v>9.4124857450742275E-4</v>
      </c>
      <c r="Y805" s="6">
        <f>IF(Table1[[#This Row],[seagrass.mn.ssp126.2100]]="", "", (Table1[[#This Row],[seagrass.sd.ssp126.2100]]/Table1[[#This Row],[seagrass.mn.ssp126.2100]])^-1)</f>
        <v>951.41412962074799</v>
      </c>
      <c r="Z805" s="6">
        <f>IF(Table1[[#This Row],[seagrass.weights.ssp126.2100]]="","", Table1[[#This Row],[seagrass.weights.ssp126.2100]]*Table1[[#This Row],[seagrass.mn.ssp126.2100]])</f>
        <v>852.00771099705662</v>
      </c>
      <c r="AA805" s="5">
        <v>0.89683438596740028</v>
      </c>
      <c r="AB805" s="5">
        <f>NonZeroMin!$C$6</f>
        <v>9.0900273914041208E-4</v>
      </c>
      <c r="AC805" s="6">
        <f>IF(Table1[[#This Row],[corals.mn.ssp126.2100]]="","",(Table1[[#This Row],[corals.sd.ssp126.2100]]/Table1[[#This Row],[corals.mn.ssp126.2100]])^-1)</f>
        <v>986.61351319522021</v>
      </c>
      <c r="AD805" s="6">
        <f>IF( Table1[[#This Row],[Coral.weights.ssp126.2100]]="","", Table1[[#This Row],[Coral.weights.ssp126.2100]]*Table1[[#This Row],[corals.mn.ssp126.2100]])</f>
        <v>884.82892429357491</v>
      </c>
      <c r="AG805" s="8" t="str">
        <f>IF(Table1[[#This Row],[mangrove.mn.ssp126.2100]]="","",(Table1[[#This Row],[mangrove.sd.ssp126.2100]]/Table1[[#This Row],[mangrove.mn.ssp126.2100]])^-1)</f>
        <v/>
      </c>
      <c r="AH805" s="6" t="str">
        <f>IF(Table1[[#This Row],[mangrove.weights.ssp126.2100]]="","",Table1[[#This Row],[mangrove.weights.ssp126.2100]]*Table1[[#This Row],[mangrove.mn.ssp126.2100]])</f>
        <v/>
      </c>
      <c r="AI805" s="7">
        <f t="shared" si="73"/>
        <v>0.89618775136096362</v>
      </c>
      <c r="AJ805" s="5">
        <v>0.89551719327174939</v>
      </c>
      <c r="AK805" s="5">
        <f>NonZeroMin!$C$9</f>
        <v>9.4246577305150765E-4</v>
      </c>
      <c r="AL805" s="6">
        <f>IF(Table1[[#This Row],[seagrass.mn.ssp245.2050]]="","",(Table1[[#This Row],[seagrass.sd.ssp245.2050]]/Table1[[#This Row],[seagrass.mn.ssp245.2050]])^-1)</f>
        <v>950.1853742361925</v>
      </c>
      <c r="AM805" s="6">
        <f>IF(Table1[[#This Row],[seagrass.weights.ssp245.2050]]="","",Table1[[#This Row],[seagrass.weights.ssp245.2050]]*Table1[[#This Row],[seagrass.mn.ssp245.2050]])</f>
        <v>850.90733942386191</v>
      </c>
      <c r="AN805" s="5">
        <v>0.89683438596740028</v>
      </c>
      <c r="AO805" s="5">
        <f>NonZeroMin!$C$10</f>
        <v>8.871730941705804E-4</v>
      </c>
      <c r="AP805" s="6">
        <f>(Table1[[#This Row],[corals.sd.ssp245.2050]]/Table1[[#This Row],[corals.mn.ssp245.2050]])^-1</f>
        <v>1010.8899738509905</v>
      </c>
      <c r="AQ805" s="6">
        <f>Table1[[#This Row],[coral.weights.ssp245.2050]]*Table1[[#This Row],[corals.mn.ssp245.2050]]</f>
        <v>906.60088897925436</v>
      </c>
      <c r="AS805" s="5"/>
      <c r="AT805" s="8"/>
      <c r="AU805" s="8"/>
      <c r="AV805" s="7">
        <f t="shared" si="74"/>
        <v>0.8961961763057068</v>
      </c>
      <c r="AW805" s="5">
        <v>0.89551719327174939</v>
      </c>
      <c r="AX805" s="5">
        <f>NonZeroMin!$C$12</f>
        <v>9.4048968592101831E-4</v>
      </c>
      <c r="AY805" s="6">
        <f>(Table1[[#This Row],[seagrass.sd.ssp245.2100]]/Table1[[#This Row],[seagrass.mn.ssp245.2100]])^-1</f>
        <v>952.18183322741334</v>
      </c>
      <c r="AZ805" s="6"/>
      <c r="BA805" s="5">
        <v>0.89683438596740028</v>
      </c>
      <c r="BB805" s="5">
        <f>NonZeroMin!$C$13</f>
        <v>8.8505487379242798E-4</v>
      </c>
      <c r="BC805" s="8">
        <f>(Table1[[#This Row],[corals.sd.ssp245.2100]]/Table1[[#This Row],[corals.mn.ssp245.2100]])^-1</f>
        <v>1013.3093580113259</v>
      </c>
      <c r="BD805" s="8">
        <f>Table1[[#This Row],[corals.weights.ssp245.2100]]*Table1[[#This Row],[corals.mn.ssp245.2100]]</f>
        <v>908.77067588710804</v>
      </c>
      <c r="BE805" s="5"/>
      <c r="BF805" s="5"/>
      <c r="BG805" s="6"/>
      <c r="BH805" s="6"/>
      <c r="BI805" s="7">
        <f t="shared" si="75"/>
        <v>0.46236313850603455</v>
      </c>
      <c r="BJ805" s="5">
        <v>0.89551719327174939</v>
      </c>
      <c r="BK805" s="5">
        <f>NonZeroMin!$C$16</f>
        <v>9.4033807947367773E-4</v>
      </c>
      <c r="BL805" s="6">
        <f>(Table1[[#This Row],[seagrass.sd.ssp370.2050]]/Table1[[#This Row],[seagrass.mn.ssp370.2050]])^-1</f>
        <v>952.33534918950079</v>
      </c>
      <c r="BM805" s="6">
        <f>Table1[[#This Row],[seagrass.mn.ssp370.2050]]*Table1[[#This Row],[seagrass.weights.ssp370.2050]]</f>
        <v>852.83267895965309</v>
      </c>
      <c r="BN805" s="5">
        <v>0.89683438596740028</v>
      </c>
      <c r="BO805" s="5">
        <f>NonZeroMin!$C$17</f>
        <v>8.8537505761509139E-4</v>
      </c>
      <c r="BP805" s="6">
        <f>(Table1[[#This Row],[corals.sd.ssp370.2050]]/Table1[[#This Row],[corals.mn.ssp370.2050]])^-1</f>
        <v>1012.942908492562</v>
      </c>
      <c r="BQ805" s="6">
        <f>Table1[[#This Row],[corals.weights.ssp370.2050]]*Table1[[#This Row],[corals.mn.ssp370.2050]]</f>
        <v>908.44203135795931</v>
      </c>
      <c r="BR805" s="5"/>
      <c r="BS805" s="5"/>
      <c r="BT805" s="6"/>
      <c r="BU805" s="6"/>
      <c r="BV805" s="7">
        <f t="shared" si="76"/>
        <v>0.89619610018732865</v>
      </c>
      <c r="BW805" s="5">
        <v>0.89551719327174939</v>
      </c>
      <c r="BX805" s="5">
        <f>NonZeroMin!$C$19</f>
        <v>9.4033807947367773E-4</v>
      </c>
      <c r="BY805" s="8">
        <f>(Table1[[#This Row],[seagrass.sd.ssp370.2100]]/Table1[[#This Row],[seagrass.mn.ssp370.2100]])^-1</f>
        <v>952.33534918950079</v>
      </c>
      <c r="BZ805" s="8">
        <f>Table1[[#This Row],[seagrass.imp.ssp370.2100]]*Table1[[#This Row],[seagrass.mn.ssp370.2100]]</f>
        <v>852.83267895965309</v>
      </c>
      <c r="CA805" s="5">
        <v>0.89683438596740028</v>
      </c>
      <c r="CB805" s="5">
        <f>NonZeroMin!$C$20</f>
        <v>8.8537505761509139E-4</v>
      </c>
      <c r="CC805" s="8">
        <f>(Table1[[#This Row],[corals.sd.ssp370.2100]]/Table1[[#This Row],[corals.mn.ssp370.2100]])^-1</f>
        <v>1012.942908492562</v>
      </c>
      <c r="CD805" s="8">
        <f>Table1[[#This Row],[corals.weights.ssp370.2100]]*Table1[[#This Row],[corals.mn.ssp370.2100]]</f>
        <v>908.44203135795931</v>
      </c>
      <c r="CE805" s="5"/>
      <c r="CF805" s="5"/>
      <c r="CG805" s="12"/>
      <c r="CH805" s="17"/>
      <c r="CI805" s="9">
        <f t="shared" si="77"/>
        <v>0.89619610018732865</v>
      </c>
      <c r="CJ805" s="5"/>
      <c r="CL805" s="5"/>
      <c r="CM805" s="5"/>
      <c r="CP805" s="5"/>
      <c r="CT805" s="5"/>
    </row>
    <row r="806" spans="1:98" x14ac:dyDescent="0.25">
      <c r="A806" s="5" t="s">
        <v>849</v>
      </c>
      <c r="B806" s="5">
        <v>49.58934</v>
      </c>
      <c r="C806" s="5">
        <v>-17.821102</v>
      </c>
      <c r="D806" s="5">
        <v>10560000</v>
      </c>
      <c r="E806" s="5">
        <v>1</v>
      </c>
      <c r="F806" s="5">
        <v>5370000</v>
      </c>
      <c r="G806" s="5">
        <v>1</v>
      </c>
      <c r="I806" s="5">
        <v>0</v>
      </c>
      <c r="J806" s="5">
        <v>0.47715741787611282</v>
      </c>
      <c r="K806" s="5">
        <v>3.2304289439222457E-2</v>
      </c>
      <c r="L806" s="6">
        <f>IF(Table1[[#This Row],[seagrass.mn.ssp126.2050]]="","",(Table1[[#This Row],[seagrass.sd.ssp126.2050]]/Table1[[#This Row],[seagrass.mn.ssp126.2050]])^-1)</f>
        <v>14.770713925586897</v>
      </c>
      <c r="M806" s="6">
        <f>IF(Table1[[#This Row],[seagrass.weights.ssp126.2050]]="","",Table1[[#This Row],[seagrass.weights.ssp126.2050]]*Table1[[#This Row],[seagrass.mn.ssp126.2050]])</f>
        <v>7.0479557169197857</v>
      </c>
      <c r="N806" s="5">
        <v>0.52837812137796059</v>
      </c>
      <c r="O806" s="5">
        <v>2.1530561117013469E-2</v>
      </c>
      <c r="P806" s="6">
        <f>IF(Table1[[#This Row],[corals.mn.ssp126.2050]]="","",(Table1[[#This Row],[corals.sd.ssp126.2050]]/Table1[[#This Row],[corals.mn.ssp126.2050]])^-1)</f>
        <v>24.540843060538528</v>
      </c>
      <c r="Q806" s="6">
        <f>IF(Table1[[#This Row],[coral.weights.ssp126.2050]]="","",Table1[[#This Row],[coral.weights.ssp126.2050]]*Table1[[#This Row],[corals.mn.ssp126.2050]])</f>
        <v>12.966844553358708</v>
      </c>
      <c r="T806" s="6" t="str">
        <f>IF(Table1[[#This Row],[mangrove.mn.ssp126.2050]]="","",(Table1[[#This Row],[mangrove.sd.ssp126.2050]]/Table1[[#This Row],[mangrove.mn.ssp126.2050]])^-1)</f>
        <v/>
      </c>
      <c r="U806" s="6" t="str">
        <f>IF(Table1[[#This Row],[mangrove.weights.ssp126.2050]]="","",Table1[[#This Row],[mangrove.weights.ssp126.2050]]*Table1[[#This Row],[mangrove.mn.ssp126.2050]])</f>
        <v/>
      </c>
      <c r="V806" s="7">
        <f t="shared" si="72"/>
        <v>0.50913272850888336</v>
      </c>
      <c r="W806" s="5">
        <v>0.46502691937955593</v>
      </c>
      <c r="X806" s="5">
        <v>2.6865960100483009E-2</v>
      </c>
      <c r="Y806" s="6">
        <f>IF(Table1[[#This Row],[seagrass.mn.ssp126.2100]]="", "", (Table1[[#This Row],[seagrass.sd.ssp126.2100]]/Table1[[#This Row],[seagrass.mn.ssp126.2100]])^-1)</f>
        <v>17.309149482850437</v>
      </c>
      <c r="Z806" s="6">
        <f>IF(Table1[[#This Row],[seagrass.weights.ssp126.2100]]="","", Table1[[#This Row],[seagrass.weights.ssp126.2100]]*Table1[[#This Row],[seagrass.mn.ssp126.2100]])</f>
        <v>8.0492204610901723</v>
      </c>
      <c r="AA806" s="5">
        <v>0.51191753520014194</v>
      </c>
      <c r="AB806" s="5">
        <v>1.4198796624704741E-2</v>
      </c>
      <c r="AC806" s="6">
        <f>IF(Table1[[#This Row],[corals.mn.ssp126.2100]]="","",(Table1[[#This Row],[corals.sd.ssp126.2100]]/Table1[[#This Row],[corals.mn.ssp126.2100]])^-1)</f>
        <v>36.053585999636582</v>
      </c>
      <c r="AD806" s="6">
        <f>IF( Table1[[#This Row],[Coral.weights.ssp126.2100]]="","", Table1[[#This Row],[Coral.weights.ssp126.2100]]*Table1[[#This Row],[corals.mn.ssp126.2100]])</f>
        <v>18.456462880060304</v>
      </c>
      <c r="AG806" s="8" t="str">
        <f>IF(Table1[[#This Row],[mangrove.mn.ssp126.2100]]="","",(Table1[[#This Row],[mangrove.sd.ssp126.2100]]/Table1[[#This Row],[mangrove.mn.ssp126.2100]])^-1)</f>
        <v/>
      </c>
      <c r="AH806" s="6" t="str">
        <f>IF(Table1[[#This Row],[mangrove.weights.ssp126.2100]]="","",Table1[[#This Row],[mangrove.weights.ssp126.2100]]*Table1[[#This Row],[mangrove.mn.ssp126.2100]])</f>
        <v/>
      </c>
      <c r="AI806" s="7">
        <f t="shared" si="73"/>
        <v>0.49670773249338596</v>
      </c>
      <c r="AJ806" s="5">
        <v>0.45203721028681298</v>
      </c>
      <c r="AK806" s="5">
        <v>2.4374538841973579E-2</v>
      </c>
      <c r="AL806" s="6">
        <f>IF(Table1[[#This Row],[seagrass.mn.ssp245.2050]]="","",(Table1[[#This Row],[seagrass.sd.ssp245.2050]]/Table1[[#This Row],[seagrass.mn.ssp245.2050]])^-1)</f>
        <v>18.545467186783998</v>
      </c>
      <c r="AM806" s="6">
        <f>IF(Table1[[#This Row],[seagrass.weights.ssp245.2050]]="","",Table1[[#This Row],[seagrass.weights.ssp245.2050]]*Table1[[#This Row],[seagrass.mn.ssp245.2050]])</f>
        <v>8.3832412505794682</v>
      </c>
      <c r="AN806" s="5">
        <v>0.50752833050868362</v>
      </c>
      <c r="AO806" s="5">
        <v>1.6842499380423918E-2</v>
      </c>
      <c r="AP806" s="6">
        <f>(Table1[[#This Row],[corals.sd.ssp245.2050]]/Table1[[#This Row],[corals.mn.ssp245.2050]])^-1</f>
        <v>30.133789471803997</v>
      </c>
      <c r="AQ806" s="6">
        <f>Table1[[#This Row],[coral.weights.ssp245.2050]]*Table1[[#This Row],[corals.mn.ssp245.2050]]</f>
        <v>15.293751862524831</v>
      </c>
      <c r="AS806" s="5"/>
      <c r="AT806" s="8"/>
      <c r="AU806" s="8"/>
      <c r="AV806" s="7">
        <f t="shared" si="74"/>
        <v>0.486387729360021</v>
      </c>
      <c r="AW806" s="5">
        <v>0.43260692667644918</v>
      </c>
      <c r="AX806" s="5">
        <v>1.108377172876094E-2</v>
      </c>
      <c r="AY806" s="6">
        <f>(Table1[[#This Row],[seagrass.sd.ssp245.2100]]/Table1[[#This Row],[seagrass.mn.ssp245.2100]])^-1</f>
        <v>39.030660073401791</v>
      </c>
      <c r="AZ806" s="6">
        <f>Table1[[#This Row],[seagrass.weights.ssp245.2100]]*Table1[[#This Row],[seagrass.mn.ssp245.2100]]</f>
        <v>16.884933900507541</v>
      </c>
      <c r="BA806" s="5">
        <v>0.48809055447597199</v>
      </c>
      <c r="BB806" s="5">
        <v>1.0646667107407481E-2</v>
      </c>
      <c r="BC806" s="8">
        <f>(Table1[[#This Row],[corals.sd.ssp245.2100]]/Table1[[#This Row],[corals.mn.ssp245.2100]])^-1</f>
        <v>45.844445923962454</v>
      </c>
      <c r="BD806" s="8">
        <f>Table1[[#This Row],[corals.weights.ssp245.2100]]*Table1[[#This Row],[corals.mn.ssp245.2100]]</f>
        <v>22.376241030670549</v>
      </c>
      <c r="BE806" s="5"/>
      <c r="BF806" s="5"/>
      <c r="BG806" s="6"/>
      <c r="BH806" s="6"/>
      <c r="BI806" s="7">
        <f t="shared" si="75"/>
        <v>0.46257585742982549</v>
      </c>
      <c r="BJ806" s="5">
        <v>0.51932224940374749</v>
      </c>
      <c r="BK806" s="5">
        <v>6.6194100093697897E-3</v>
      </c>
      <c r="BL806" s="6">
        <f>(Table1[[#This Row],[seagrass.sd.ssp370.2050]]/Table1[[#This Row],[seagrass.mn.ssp370.2050]])^-1</f>
        <v>78.454461752428941</v>
      </c>
      <c r="BM806" s="6">
        <f>Table1[[#This Row],[seagrass.mn.ssp370.2050]]*Table1[[#This Row],[seagrass.weights.ssp370.2050]]</f>
        <v>40.743147553031669</v>
      </c>
      <c r="BN806" s="5">
        <v>0.54039989248395248</v>
      </c>
      <c r="BO806" s="5">
        <v>6.3534158083593806E-3</v>
      </c>
      <c r="BP806" s="6">
        <f>(Table1[[#This Row],[corals.sd.ssp370.2050]]/Table1[[#This Row],[corals.mn.ssp370.2050]])^-1</f>
        <v>85.05659141228125</v>
      </c>
      <c r="BQ806" s="6">
        <f>Table1[[#This Row],[corals.weights.ssp370.2050]]*Table1[[#This Row],[corals.mn.ssp370.2050]]</f>
        <v>45.96457285424826</v>
      </c>
      <c r="BR806" s="5"/>
      <c r="BS806" s="5"/>
      <c r="BT806" s="6"/>
      <c r="BU806" s="6"/>
      <c r="BV806" s="7">
        <f t="shared" si="76"/>
        <v>0.53028659976849601</v>
      </c>
      <c r="BW806" s="5">
        <v>0.51932224940374749</v>
      </c>
      <c r="BX806" s="5">
        <v>6.6194100093697897E-3</v>
      </c>
      <c r="BY806" s="8">
        <f>(Table1[[#This Row],[seagrass.sd.ssp370.2100]]/Table1[[#This Row],[seagrass.mn.ssp370.2100]])^-1</f>
        <v>78.454461752428941</v>
      </c>
      <c r="BZ806" s="8">
        <f>Table1[[#This Row],[seagrass.imp.ssp370.2100]]*Table1[[#This Row],[seagrass.mn.ssp370.2100]]</f>
        <v>40.743147553031669</v>
      </c>
      <c r="CA806" s="5">
        <v>0.54039989248395248</v>
      </c>
      <c r="CB806" s="5">
        <v>6.3534158083593806E-3</v>
      </c>
      <c r="CC806" s="8">
        <f>(Table1[[#This Row],[corals.sd.ssp370.2100]]/Table1[[#This Row],[corals.mn.ssp370.2100]])^-1</f>
        <v>85.05659141228125</v>
      </c>
      <c r="CD806" s="8">
        <f>Table1[[#This Row],[corals.weights.ssp370.2100]]*Table1[[#This Row],[corals.mn.ssp370.2100]]</f>
        <v>45.96457285424826</v>
      </c>
      <c r="CE806" s="5"/>
      <c r="CF806" s="5"/>
      <c r="CG806" s="12"/>
      <c r="CH806" s="17"/>
      <c r="CI806" s="9">
        <f t="shared" si="77"/>
        <v>0.53028659976849601</v>
      </c>
      <c r="CJ806" s="5"/>
      <c r="CL806" s="5"/>
      <c r="CM806" s="5"/>
      <c r="CP806" s="5"/>
      <c r="CT806" s="5"/>
    </row>
    <row r="807" spans="1:98" x14ac:dyDescent="0.25">
      <c r="A807" s="5" t="s">
        <v>850</v>
      </c>
      <c r="B807" s="5">
        <v>49.83934</v>
      </c>
      <c r="C807" s="5">
        <v>-17.821102</v>
      </c>
      <c r="E807" s="5">
        <v>0</v>
      </c>
      <c r="G807" s="5">
        <v>0</v>
      </c>
      <c r="I807" s="5">
        <v>0</v>
      </c>
      <c r="L807" s="6" t="str">
        <f>IF(Table1[[#This Row],[seagrass.mn.ssp126.2050]]="","",(Table1[[#This Row],[seagrass.sd.ssp126.2050]]/Table1[[#This Row],[seagrass.mn.ssp126.2050]])^-1)</f>
        <v/>
      </c>
      <c r="M807" s="6" t="str">
        <f>IF(Table1[[#This Row],[seagrass.weights.ssp126.2050]]="","",Table1[[#This Row],[seagrass.weights.ssp126.2050]]*Table1[[#This Row],[seagrass.mn.ssp126.2050]])</f>
        <v/>
      </c>
      <c r="P807" s="6" t="str">
        <f>IF(Table1[[#This Row],[corals.mn.ssp126.2050]]="","",(Table1[[#This Row],[corals.sd.ssp126.2050]]/Table1[[#This Row],[corals.mn.ssp126.2050]])^-1)</f>
        <v/>
      </c>
      <c r="Q807" s="6" t="str">
        <f>IF(Table1[[#This Row],[coral.weights.ssp126.2050]]="","",Table1[[#This Row],[coral.weights.ssp126.2050]]*Table1[[#This Row],[corals.mn.ssp126.2050]])</f>
        <v/>
      </c>
      <c r="T807" s="6" t="str">
        <f>IF(Table1[[#This Row],[mangrove.mn.ssp126.2050]]="","",(Table1[[#This Row],[mangrove.sd.ssp126.2050]]/Table1[[#This Row],[mangrove.mn.ssp126.2050]])^-1)</f>
        <v/>
      </c>
      <c r="U807" s="6" t="str">
        <f>IF(Table1[[#This Row],[mangrove.weights.ssp126.2050]]="","",Table1[[#This Row],[mangrove.weights.ssp126.2050]]*Table1[[#This Row],[mangrove.mn.ssp126.2050]])</f>
        <v/>
      </c>
      <c r="V807" s="7" t="e">
        <f t="shared" si="72"/>
        <v>#DIV/0!</v>
      </c>
      <c r="Y807" s="6" t="str">
        <f>IF(Table1[[#This Row],[seagrass.mn.ssp126.2100]]="", "", (Table1[[#This Row],[seagrass.sd.ssp126.2100]]/Table1[[#This Row],[seagrass.mn.ssp126.2100]])^-1)</f>
        <v/>
      </c>
      <c r="Z807" s="6" t="str">
        <f>IF(Table1[[#This Row],[seagrass.weights.ssp126.2100]]="","", Table1[[#This Row],[seagrass.weights.ssp126.2100]]*Table1[[#This Row],[seagrass.mn.ssp126.2100]])</f>
        <v/>
      </c>
      <c r="AC807" s="6" t="str">
        <f>IF(Table1[[#This Row],[corals.mn.ssp126.2100]]="","",(Table1[[#This Row],[corals.sd.ssp126.2100]]/Table1[[#This Row],[corals.mn.ssp126.2100]])^-1)</f>
        <v/>
      </c>
      <c r="AD807" s="6" t="str">
        <f>IF( Table1[[#This Row],[Coral.weights.ssp126.2100]]="","", Table1[[#This Row],[Coral.weights.ssp126.2100]]*Table1[[#This Row],[corals.mn.ssp126.2100]])</f>
        <v/>
      </c>
      <c r="AG807" s="8" t="str">
        <f>IF(Table1[[#This Row],[mangrove.mn.ssp126.2100]]="","",(Table1[[#This Row],[mangrove.sd.ssp126.2100]]/Table1[[#This Row],[mangrove.mn.ssp126.2100]])^-1)</f>
        <v/>
      </c>
      <c r="AH807" s="6" t="str">
        <f>IF(Table1[[#This Row],[mangrove.weights.ssp126.2100]]="","",Table1[[#This Row],[mangrove.weights.ssp126.2100]]*Table1[[#This Row],[mangrove.mn.ssp126.2100]])</f>
        <v/>
      </c>
      <c r="AI807" s="7" t="e">
        <f t="shared" si="73"/>
        <v>#DIV/0!</v>
      </c>
      <c r="AL807" s="6" t="str">
        <f>IF(Table1[[#This Row],[seagrass.mn.ssp245.2050]]="","",(Table1[[#This Row],[seagrass.sd.ssp245.2050]]/Table1[[#This Row],[seagrass.mn.ssp245.2050]])^-1)</f>
        <v/>
      </c>
      <c r="AM807" s="6" t="str">
        <f>IF(Table1[[#This Row],[seagrass.weights.ssp245.2050]]="","",Table1[[#This Row],[seagrass.weights.ssp245.2050]]*Table1[[#This Row],[seagrass.mn.ssp245.2050]])</f>
        <v/>
      </c>
      <c r="AS807" s="5"/>
      <c r="AT807" s="8"/>
      <c r="AU807" s="8"/>
      <c r="AV807" s="7" t="e">
        <f t="shared" si="74"/>
        <v>#DIV/0!</v>
      </c>
      <c r="AX807" s="5"/>
      <c r="AY807" s="6"/>
      <c r="AZ807" s="6"/>
      <c r="BB807" s="5"/>
      <c r="BC807" s="8"/>
      <c r="BD807" s="8"/>
      <c r="BE807" s="5"/>
      <c r="BF807" s="5"/>
      <c r="BG807" s="6"/>
      <c r="BH807" s="6"/>
      <c r="BI807" s="7" t="e">
        <f t="shared" si="75"/>
        <v>#DIV/0!</v>
      </c>
      <c r="BK807" s="5"/>
      <c r="BL807" s="6"/>
      <c r="BM807" s="6"/>
      <c r="BO807" s="5"/>
      <c r="BP807" s="6"/>
      <c r="BQ807" s="6"/>
      <c r="BR807" s="5"/>
      <c r="BS807" s="5"/>
      <c r="BT807" s="6"/>
      <c r="BU807" s="6"/>
      <c r="BV807" s="7" t="e">
        <f t="shared" si="76"/>
        <v>#DIV/0!</v>
      </c>
      <c r="BX807" s="5"/>
      <c r="BY807" s="8"/>
      <c r="BZ807" s="8"/>
      <c r="CA807" s="5"/>
      <c r="CB807" s="5"/>
      <c r="CC807" s="8"/>
      <c r="CD807" s="8"/>
      <c r="CE807" s="5"/>
      <c r="CF807" s="5"/>
      <c r="CG807" s="12"/>
      <c r="CH807" s="17"/>
      <c r="CI807" s="9" t="e">
        <f t="shared" si="77"/>
        <v>#DIV/0!</v>
      </c>
      <c r="CJ807" s="5"/>
      <c r="CL807" s="5"/>
      <c r="CM807" s="5"/>
      <c r="CP807" s="5"/>
      <c r="CT807" s="5"/>
    </row>
    <row r="808" spans="1:98" x14ac:dyDescent="0.25">
      <c r="A808" s="5" t="s">
        <v>851</v>
      </c>
      <c r="B808" s="5">
        <v>36.58934</v>
      </c>
      <c r="C808" s="5">
        <v>-17.821102</v>
      </c>
      <c r="E808" s="5">
        <v>0</v>
      </c>
      <c r="G808" s="5">
        <v>0</v>
      </c>
      <c r="H808" s="5">
        <v>20000</v>
      </c>
      <c r="I808" s="5">
        <v>1</v>
      </c>
      <c r="L808" s="6" t="str">
        <f>IF(Table1[[#This Row],[seagrass.mn.ssp126.2050]]="","",(Table1[[#This Row],[seagrass.sd.ssp126.2050]]/Table1[[#This Row],[seagrass.mn.ssp126.2050]])^-1)</f>
        <v/>
      </c>
      <c r="M808" s="6" t="str">
        <f>IF(Table1[[#This Row],[seagrass.weights.ssp126.2050]]="","",Table1[[#This Row],[seagrass.weights.ssp126.2050]]*Table1[[#This Row],[seagrass.mn.ssp126.2050]])</f>
        <v/>
      </c>
      <c r="P808" s="6" t="str">
        <f>IF(Table1[[#This Row],[corals.mn.ssp126.2050]]="","",(Table1[[#This Row],[corals.sd.ssp126.2050]]/Table1[[#This Row],[corals.mn.ssp126.2050]])^-1)</f>
        <v/>
      </c>
      <c r="Q808" s="6" t="str">
        <f>IF(Table1[[#This Row],[coral.weights.ssp126.2050]]="","",Table1[[#This Row],[coral.weights.ssp126.2050]]*Table1[[#This Row],[corals.mn.ssp126.2050]])</f>
        <v/>
      </c>
      <c r="R808" s="5">
        <v>0.38555354631477229</v>
      </c>
      <c r="S808" s="5">
        <v>0.1933044713631899</v>
      </c>
      <c r="T808" s="6">
        <f>IF(Table1[[#This Row],[mangrove.mn.ssp126.2050]]="","",(Table1[[#This Row],[mangrove.sd.ssp126.2050]]/Table1[[#This Row],[mangrove.mn.ssp126.2050]])^-1)</f>
        <v>1.9945402379770893</v>
      </c>
      <c r="U808" s="6">
        <f>IF(Table1[[#This Row],[mangrove.weights.ssp126.2050]]="","",Table1[[#This Row],[mangrove.weights.ssp126.2050]]*Table1[[#This Row],[mangrove.mn.ssp126.2050]])</f>
        <v>0.76900206201957666</v>
      </c>
      <c r="V808" s="7">
        <f t="shared" si="72"/>
        <v>0.38555354631477229</v>
      </c>
      <c r="Y808" s="6" t="str">
        <f>IF(Table1[[#This Row],[seagrass.mn.ssp126.2100]]="", "", (Table1[[#This Row],[seagrass.sd.ssp126.2100]]/Table1[[#This Row],[seagrass.mn.ssp126.2100]])^-1)</f>
        <v/>
      </c>
      <c r="Z808" s="6" t="str">
        <f>IF(Table1[[#This Row],[seagrass.weights.ssp126.2100]]="","", Table1[[#This Row],[seagrass.weights.ssp126.2100]]*Table1[[#This Row],[seagrass.mn.ssp126.2100]])</f>
        <v/>
      </c>
      <c r="AC808" s="6" t="str">
        <f>IF(Table1[[#This Row],[corals.mn.ssp126.2100]]="","",(Table1[[#This Row],[corals.sd.ssp126.2100]]/Table1[[#This Row],[corals.mn.ssp126.2100]])^-1)</f>
        <v/>
      </c>
      <c r="AD808" s="6" t="str">
        <f>IF( Table1[[#This Row],[Coral.weights.ssp126.2100]]="","", Table1[[#This Row],[Coral.weights.ssp126.2100]]*Table1[[#This Row],[corals.mn.ssp126.2100]])</f>
        <v/>
      </c>
      <c r="AE808" s="5">
        <v>0.3823184699273578</v>
      </c>
      <c r="AF808" s="5">
        <v>0.19823769176066541</v>
      </c>
      <c r="AG808" s="8">
        <f>IF(Table1[[#This Row],[mangrove.mn.ssp126.2100]]="","",(Table1[[#This Row],[mangrove.sd.ssp126.2100]]/Table1[[#This Row],[mangrove.mn.ssp126.2100]])^-1)</f>
        <v>1.92858616609063</v>
      </c>
      <c r="AH808" s="6">
        <f>IF(Table1[[#This Row],[mangrove.weights.ssp126.2100]]="","",Table1[[#This Row],[mangrove.weights.ssp126.2100]]*Table1[[#This Row],[mangrove.mn.ssp126.2100]])</f>
        <v>0.73733411214283884</v>
      </c>
      <c r="AI808" s="7">
        <f t="shared" si="73"/>
        <v>0.3823184699273578</v>
      </c>
      <c r="AL808" s="6" t="str">
        <f>IF(Table1[[#This Row],[seagrass.mn.ssp245.2050]]="","",(Table1[[#This Row],[seagrass.sd.ssp245.2050]]/Table1[[#This Row],[seagrass.mn.ssp245.2050]])^-1)</f>
        <v/>
      </c>
      <c r="AM808" s="6" t="str">
        <f>IF(Table1[[#This Row],[seagrass.weights.ssp245.2050]]="","",Table1[[#This Row],[seagrass.weights.ssp245.2050]]*Table1[[#This Row],[seagrass.mn.ssp245.2050]])</f>
        <v/>
      </c>
      <c r="AR808" s="5">
        <v>0.41115455801752632</v>
      </c>
      <c r="AS808" s="5">
        <v>0.2324669519200375</v>
      </c>
      <c r="AT808" s="8">
        <f>(Table1[[#This Row],[mangrove.sd.ssp245.2050]]/Table1[[#This Row],[mangrove.mn.ssp245.2050]])^-1</f>
        <v>1.7686581022447985</v>
      </c>
      <c r="AU808" s="8">
        <f>Table1[[#This Row],[mangrove.mn.ssp245.2050]]*Table1[[#This Row],[mangrove.weights.ssp245.2050]]</f>
        <v>0.727191840312577</v>
      </c>
      <c r="AV808" s="7">
        <f t="shared" si="74"/>
        <v>0.41115455801752632</v>
      </c>
      <c r="AX808" s="5"/>
      <c r="AY808" s="6"/>
      <c r="AZ808" s="6"/>
      <c r="BB808" s="5"/>
      <c r="BC808" s="8"/>
      <c r="BD808" s="8"/>
      <c r="BE808" s="5">
        <v>0.40035571441048279</v>
      </c>
      <c r="BF808" s="5">
        <v>0.25122908807561328</v>
      </c>
      <c r="BG808" s="6">
        <f>(Table1[[#This Row],[mangrove.sd.ssp245.2100]]/Table1[[#This Row],[mangrove.mn.ssp245.2100]])^-1</f>
        <v>1.5935882165443613</v>
      </c>
      <c r="BH808" s="6">
        <f>Table1[[#This Row],[mangrove.weights.ssp245.2100]]*Table1[[#This Row],[mangrove.mn.ssp245.2100]]</f>
        <v>0.63800214891074492</v>
      </c>
      <c r="BI808" s="7">
        <f t="shared" si="75"/>
        <v>0.40035571441048279</v>
      </c>
      <c r="BK808" s="5"/>
      <c r="BL808" s="6"/>
      <c r="BM808" s="6"/>
      <c r="BO808" s="5"/>
      <c r="BP808" s="6"/>
      <c r="BQ808" s="6"/>
      <c r="BR808" s="5">
        <v>0.45599335726856161</v>
      </c>
      <c r="BS808" s="5">
        <v>0.26380298866561103</v>
      </c>
      <c r="BT808" s="6">
        <f>(Table1[[#This Row],[mangrove.sd.ssp370.2050]]/Table1[[#This Row],[mangrove.mn.ssp370.2050]])^-1</f>
        <v>1.7285374952539507</v>
      </c>
      <c r="BU808" s="6">
        <f>Table1[[#This Row],[mangrove.weights.ssp370.2050]]*Table1[[#This Row],[mangrove.mn.ssp370.2050]]</f>
        <v>0.78820161562543933</v>
      </c>
      <c r="BV808" s="7">
        <f t="shared" si="76"/>
        <v>0.45599335726856161</v>
      </c>
      <c r="BX808" s="5"/>
      <c r="BY808" s="8"/>
      <c r="BZ808" s="8"/>
      <c r="CA808" s="5"/>
      <c r="CB808" s="5"/>
      <c r="CC808" s="8"/>
      <c r="CD808" s="8"/>
      <c r="CE808" s="5">
        <v>0.4385726098455226</v>
      </c>
      <c r="CF808" s="5">
        <v>0.2459646878422454</v>
      </c>
      <c r="CG808" s="12">
        <f>(Table1[[#This Row],[mangrove.sd.ssp370.2100]]/Table1[[#This Row],[mangrove.mn.ssp370.2100]])^-1</f>
        <v>1.783071438802672</v>
      </c>
      <c r="CH808" s="17">
        <f>Table1[[#This Row],[mangrove.weights.ssp370.2100]]*Table1[[#This Row],[mangrove.mn.ssp370.2100]]</f>
        <v>0.78200629445669889</v>
      </c>
      <c r="CI808" s="9">
        <f t="shared" si="77"/>
        <v>0.4385726098455226</v>
      </c>
      <c r="CJ808" s="5"/>
      <c r="CL808" s="5"/>
      <c r="CM808" s="5"/>
      <c r="CP808" s="5"/>
      <c r="CT808" s="5"/>
    </row>
    <row r="809" spans="1:98" x14ac:dyDescent="0.25">
      <c r="A809" s="5" t="s">
        <v>852</v>
      </c>
      <c r="B809" s="5">
        <v>36.83934</v>
      </c>
      <c r="C809" s="5">
        <v>-17.821102</v>
      </c>
      <c r="E809" s="5">
        <v>0</v>
      </c>
      <c r="G809" s="5">
        <v>0</v>
      </c>
      <c r="H809" s="5">
        <v>23060000</v>
      </c>
      <c r="I809" s="5">
        <v>1</v>
      </c>
      <c r="L809" s="6" t="str">
        <f>IF(Table1[[#This Row],[seagrass.mn.ssp126.2050]]="","",(Table1[[#This Row],[seagrass.sd.ssp126.2050]]/Table1[[#This Row],[seagrass.mn.ssp126.2050]])^-1)</f>
        <v/>
      </c>
      <c r="M809" s="6" t="str">
        <f>IF(Table1[[#This Row],[seagrass.weights.ssp126.2050]]="","",Table1[[#This Row],[seagrass.weights.ssp126.2050]]*Table1[[#This Row],[seagrass.mn.ssp126.2050]])</f>
        <v/>
      </c>
      <c r="P809" s="6" t="str">
        <f>IF(Table1[[#This Row],[corals.mn.ssp126.2050]]="","",(Table1[[#This Row],[corals.sd.ssp126.2050]]/Table1[[#This Row],[corals.mn.ssp126.2050]])^-1)</f>
        <v/>
      </c>
      <c r="Q809" s="6" t="str">
        <f>IF(Table1[[#This Row],[coral.weights.ssp126.2050]]="","",Table1[[#This Row],[coral.weights.ssp126.2050]]*Table1[[#This Row],[corals.mn.ssp126.2050]])</f>
        <v/>
      </c>
      <c r="R809" s="5">
        <v>0.36567994629679051</v>
      </c>
      <c r="S809" s="5">
        <v>0.1496614386724715</v>
      </c>
      <c r="T809" s="6">
        <f>IF(Table1[[#This Row],[mangrove.mn.ssp126.2050]]="","",(Table1[[#This Row],[mangrove.sd.ssp126.2050]]/Table1[[#This Row],[mangrove.mn.ssp126.2050]])^-1)</f>
        <v>2.443381204540386</v>
      </c>
      <c r="U809" s="6">
        <f>IF(Table1[[#This Row],[mangrove.weights.ssp126.2050]]="","",Table1[[#This Row],[mangrove.weights.ssp126.2050]]*Table1[[#This Row],[mangrove.mn.ssp126.2050]])</f>
        <v>0.89349550765891572</v>
      </c>
      <c r="V809" s="7">
        <f t="shared" si="72"/>
        <v>0.36567994629679051</v>
      </c>
      <c r="Y809" s="6" t="str">
        <f>IF(Table1[[#This Row],[seagrass.mn.ssp126.2100]]="", "", (Table1[[#This Row],[seagrass.sd.ssp126.2100]]/Table1[[#This Row],[seagrass.mn.ssp126.2100]])^-1)</f>
        <v/>
      </c>
      <c r="Z809" s="6" t="str">
        <f>IF(Table1[[#This Row],[seagrass.weights.ssp126.2100]]="","", Table1[[#This Row],[seagrass.weights.ssp126.2100]]*Table1[[#This Row],[seagrass.mn.ssp126.2100]])</f>
        <v/>
      </c>
      <c r="AC809" s="6" t="str">
        <f>IF(Table1[[#This Row],[corals.mn.ssp126.2100]]="","",(Table1[[#This Row],[corals.sd.ssp126.2100]]/Table1[[#This Row],[corals.mn.ssp126.2100]])^-1)</f>
        <v/>
      </c>
      <c r="AD809" s="6" t="str">
        <f>IF( Table1[[#This Row],[Coral.weights.ssp126.2100]]="","", Table1[[#This Row],[Coral.weights.ssp126.2100]]*Table1[[#This Row],[corals.mn.ssp126.2100]])</f>
        <v/>
      </c>
      <c r="AE809" s="5">
        <v>0.39621404103368663</v>
      </c>
      <c r="AF809" s="5">
        <v>0.14662215059811529</v>
      </c>
      <c r="AG809" s="8">
        <f>IF(Table1[[#This Row],[mangrove.mn.ssp126.2100]]="","",(Table1[[#This Row],[mangrove.sd.ssp126.2100]]/Table1[[#This Row],[mangrove.mn.ssp126.2100]])^-1)</f>
        <v>2.7022795629269649</v>
      </c>
      <c r="AH809" s="6">
        <f>IF(Table1[[#This Row],[mangrove.weights.ssp126.2100]]="","",Table1[[#This Row],[mangrove.weights.ssp126.2100]]*Table1[[#This Row],[mangrove.mn.ssp126.2100]])</f>
        <v>1.0706811056300372</v>
      </c>
      <c r="AI809" s="7">
        <f t="shared" si="73"/>
        <v>0.39621404103368657</v>
      </c>
      <c r="AL809" s="6" t="str">
        <f>IF(Table1[[#This Row],[seagrass.mn.ssp245.2050]]="","",(Table1[[#This Row],[seagrass.sd.ssp245.2050]]/Table1[[#This Row],[seagrass.mn.ssp245.2050]])^-1)</f>
        <v/>
      </c>
      <c r="AM809" s="6" t="str">
        <f>IF(Table1[[#This Row],[seagrass.weights.ssp245.2050]]="","",Table1[[#This Row],[seagrass.weights.ssp245.2050]]*Table1[[#This Row],[seagrass.mn.ssp245.2050]])</f>
        <v/>
      </c>
      <c r="AR809" s="5">
        <v>0.41293590382241291</v>
      </c>
      <c r="AS809" s="5">
        <v>0.13298685206386879</v>
      </c>
      <c r="AT809" s="8">
        <f>(Table1[[#This Row],[mangrove.sd.ssp245.2050]]/Table1[[#This Row],[mangrove.mn.ssp245.2050]])^-1</f>
        <v>3.105088190403174</v>
      </c>
      <c r="AU809" s="8">
        <f>Table1[[#This Row],[mangrove.mn.ssp245.2050]]*Table1[[#This Row],[mangrove.weights.ssp245.2050]]</f>
        <v>1.2822023983524351</v>
      </c>
      <c r="AV809" s="7">
        <f t="shared" si="74"/>
        <v>0.41293590382241291</v>
      </c>
      <c r="AX809" s="5"/>
      <c r="AY809" s="6"/>
      <c r="AZ809" s="6"/>
      <c r="BB809" s="5"/>
      <c r="BC809" s="8"/>
      <c r="BD809" s="8"/>
      <c r="BE809" s="5">
        <v>0.40338758886777032</v>
      </c>
      <c r="BF809" s="5">
        <v>0.14135377407694741</v>
      </c>
      <c r="BG809" s="6">
        <f>(Table1[[#This Row],[mangrove.sd.ssp245.2100]]/Table1[[#This Row],[mangrove.mn.ssp245.2100]])^-1</f>
        <v>2.8537447372871845</v>
      </c>
      <c r="BH809" s="6">
        <f>Table1[[#This Row],[mangrove.weights.ssp245.2100]]*Table1[[#This Row],[mangrove.mn.ssp245.2100]]</f>
        <v>1.1511652088183659</v>
      </c>
      <c r="BI809" s="7">
        <f t="shared" si="75"/>
        <v>0.40338758886777032</v>
      </c>
      <c r="BK809" s="5"/>
      <c r="BL809" s="6"/>
      <c r="BM809" s="6"/>
      <c r="BO809" s="5"/>
      <c r="BP809" s="6"/>
      <c r="BQ809" s="6"/>
      <c r="BR809" s="5">
        <v>0.39254567192730289</v>
      </c>
      <c r="BS809" s="5">
        <v>0.14204300798735811</v>
      </c>
      <c r="BT809" s="6">
        <f>(Table1[[#This Row],[mangrove.sd.ssp370.2050]]/Table1[[#This Row],[mangrove.mn.ssp370.2050]])^-1</f>
        <v>2.7635691294445102</v>
      </c>
      <c r="BU809" s="6">
        <f>Table1[[#This Row],[mangrove.weights.ssp370.2050]]*Table1[[#This Row],[mangrove.mn.ssp370.2050]]</f>
        <v>1.0848271008353467</v>
      </c>
      <c r="BV809" s="7">
        <f t="shared" si="76"/>
        <v>0.39254567192730289</v>
      </c>
      <c r="BX809" s="5"/>
      <c r="BY809" s="8"/>
      <c r="BZ809" s="8"/>
      <c r="CA809" s="5"/>
      <c r="CB809" s="5"/>
      <c r="CC809" s="8"/>
      <c r="CD809" s="8"/>
      <c r="CE809" s="5">
        <v>0.3826443803920459</v>
      </c>
      <c r="CF809" s="5">
        <v>0.14295976578150729</v>
      </c>
      <c r="CG809" s="12">
        <f>(Table1[[#This Row],[mangrove.sd.ssp370.2100]]/Table1[[#This Row],[mangrove.mn.ssp370.2100]])^-1</f>
        <v>2.6765879077954065</v>
      </c>
      <c r="CH809" s="17">
        <f>Table1[[#This Row],[mangrove.weights.ssp370.2100]]*Table1[[#This Row],[mangrove.mn.ssp370.2100]]</f>
        <v>1.0241813215432158</v>
      </c>
      <c r="CI809" s="9">
        <f t="shared" si="77"/>
        <v>0.3826443803920459</v>
      </c>
      <c r="CJ809" s="5"/>
      <c r="CL809" s="5"/>
      <c r="CM809" s="5"/>
      <c r="CP809" s="5"/>
      <c r="CT809" s="5"/>
    </row>
    <row r="810" spans="1:98" x14ac:dyDescent="0.25">
      <c r="A810" s="5" t="s">
        <v>853</v>
      </c>
      <c r="B810" s="5">
        <v>37.08934</v>
      </c>
      <c r="C810" s="5">
        <v>-17.821102</v>
      </c>
      <c r="E810" s="5">
        <v>0</v>
      </c>
      <c r="G810" s="5">
        <v>0</v>
      </c>
      <c r="H810" s="5">
        <v>39830000</v>
      </c>
      <c r="I810" s="5">
        <v>1</v>
      </c>
      <c r="L810" s="6" t="str">
        <f>IF(Table1[[#This Row],[seagrass.mn.ssp126.2050]]="","",(Table1[[#This Row],[seagrass.sd.ssp126.2050]]/Table1[[#This Row],[seagrass.mn.ssp126.2050]])^-1)</f>
        <v/>
      </c>
      <c r="M810" s="6" t="str">
        <f>IF(Table1[[#This Row],[seagrass.weights.ssp126.2050]]="","",Table1[[#This Row],[seagrass.weights.ssp126.2050]]*Table1[[#This Row],[seagrass.mn.ssp126.2050]])</f>
        <v/>
      </c>
      <c r="P810" s="6" t="str">
        <f>IF(Table1[[#This Row],[corals.mn.ssp126.2050]]="","",(Table1[[#This Row],[corals.sd.ssp126.2050]]/Table1[[#This Row],[corals.mn.ssp126.2050]])^-1)</f>
        <v/>
      </c>
      <c r="Q810" s="6" t="str">
        <f>IF(Table1[[#This Row],[coral.weights.ssp126.2050]]="","",Table1[[#This Row],[coral.weights.ssp126.2050]]*Table1[[#This Row],[corals.mn.ssp126.2050]])</f>
        <v/>
      </c>
      <c r="R810" s="5">
        <v>0.40197923016313958</v>
      </c>
      <c r="S810" s="5">
        <v>0.22151781020601519</v>
      </c>
      <c r="T810" s="6">
        <f>IF(Table1[[#This Row],[mangrove.mn.ssp126.2050]]="","",(Table1[[#This Row],[mangrove.sd.ssp126.2050]]/Table1[[#This Row],[mangrove.mn.ssp126.2050]])^-1)</f>
        <v>1.8146587391293381</v>
      </c>
      <c r="U810" s="6">
        <f>IF(Table1[[#This Row],[mangrove.weights.ssp126.2050]]="","",Table1[[#This Row],[mangrove.weights.ssp126.2050]]*Table1[[#This Row],[mangrove.mn.ssp126.2050]])</f>
        <v>0.72945512296402482</v>
      </c>
      <c r="V810" s="7">
        <f t="shared" si="72"/>
        <v>0.40197923016313958</v>
      </c>
      <c r="Y810" s="6" t="str">
        <f>IF(Table1[[#This Row],[seagrass.mn.ssp126.2100]]="", "", (Table1[[#This Row],[seagrass.sd.ssp126.2100]]/Table1[[#This Row],[seagrass.mn.ssp126.2100]])^-1)</f>
        <v/>
      </c>
      <c r="Z810" s="6" t="str">
        <f>IF(Table1[[#This Row],[seagrass.weights.ssp126.2100]]="","", Table1[[#This Row],[seagrass.weights.ssp126.2100]]*Table1[[#This Row],[seagrass.mn.ssp126.2100]])</f>
        <v/>
      </c>
      <c r="AC810" s="6" t="str">
        <f>IF(Table1[[#This Row],[corals.mn.ssp126.2100]]="","",(Table1[[#This Row],[corals.sd.ssp126.2100]]/Table1[[#This Row],[corals.mn.ssp126.2100]])^-1)</f>
        <v/>
      </c>
      <c r="AD810" s="6" t="str">
        <f>IF( Table1[[#This Row],[Coral.weights.ssp126.2100]]="","", Table1[[#This Row],[Coral.weights.ssp126.2100]]*Table1[[#This Row],[corals.mn.ssp126.2100]])</f>
        <v/>
      </c>
      <c r="AE810" s="5">
        <v>0.40635405948758568</v>
      </c>
      <c r="AF810" s="5">
        <v>0.21905274863676921</v>
      </c>
      <c r="AG810" s="8">
        <f>IF(Table1[[#This Row],[mangrove.mn.ssp126.2100]]="","",(Table1[[#This Row],[mangrove.sd.ssp126.2100]]/Table1[[#This Row],[mangrove.mn.ssp126.2100]])^-1)</f>
        <v>1.8550511783871628</v>
      </c>
      <c r="AH810" s="6">
        <f>IF(Table1[[#This Row],[mangrove.weights.ssp126.2100]]="","",Table1[[#This Row],[mangrove.weights.ssp126.2100]]*Table1[[#This Row],[mangrove.mn.ssp126.2100]])</f>
        <v>0.75380757689485312</v>
      </c>
      <c r="AI810" s="7">
        <f t="shared" si="73"/>
        <v>0.40635405948758568</v>
      </c>
      <c r="AL810" s="6" t="str">
        <f>IF(Table1[[#This Row],[seagrass.mn.ssp245.2050]]="","",(Table1[[#This Row],[seagrass.sd.ssp245.2050]]/Table1[[#This Row],[seagrass.mn.ssp245.2050]])^-1)</f>
        <v/>
      </c>
      <c r="AM810" s="6" t="str">
        <f>IF(Table1[[#This Row],[seagrass.weights.ssp245.2050]]="","",Table1[[#This Row],[seagrass.weights.ssp245.2050]]*Table1[[#This Row],[seagrass.mn.ssp245.2050]])</f>
        <v/>
      </c>
      <c r="AR810" s="5">
        <v>0.43018391812735202</v>
      </c>
      <c r="AS810" s="5">
        <v>0.19786265217463589</v>
      </c>
      <c r="AT810" s="8">
        <f>(Table1[[#This Row],[mangrove.sd.ssp245.2050]]/Table1[[#This Row],[mangrove.mn.ssp245.2050]])^-1</f>
        <v>2.1741542094951134</v>
      </c>
      <c r="AU810" s="8">
        <f>Table1[[#This Row],[mangrove.mn.ssp245.2050]]*Table1[[#This Row],[mangrove.weights.ssp245.2050]]</f>
        <v>0.93528617645368362</v>
      </c>
      <c r="AV810" s="7">
        <f t="shared" si="74"/>
        <v>0.43018391812735202</v>
      </c>
      <c r="AX810" s="5"/>
      <c r="AY810" s="6"/>
      <c r="AZ810" s="6"/>
      <c r="BB810" s="5"/>
      <c r="BC810" s="8"/>
      <c r="BD810" s="8"/>
      <c r="BE810" s="5">
        <v>0.4107771324340444</v>
      </c>
      <c r="BF810" s="5">
        <v>0.21304008942911931</v>
      </c>
      <c r="BG810" s="6">
        <f>(Table1[[#This Row],[mangrove.sd.ssp245.2100]]/Table1[[#This Row],[mangrove.mn.ssp245.2100]])^-1</f>
        <v>1.928168231316455</v>
      </c>
      <c r="BH810" s="6">
        <f>Table1[[#This Row],[mangrove.weights.ssp245.2100]]*Table1[[#This Row],[mangrove.mn.ssp245.2100]]</f>
        <v>0.79204741691059655</v>
      </c>
      <c r="BI810" s="7">
        <f t="shared" si="75"/>
        <v>0.4107771324340444</v>
      </c>
      <c r="BK810" s="5"/>
      <c r="BL810" s="6"/>
      <c r="BM810" s="6"/>
      <c r="BO810" s="5"/>
      <c r="BP810" s="6"/>
      <c r="BQ810" s="6"/>
      <c r="BR810" s="5">
        <v>0.4227942606628336</v>
      </c>
      <c r="BS810" s="5">
        <v>0.20018114028666459</v>
      </c>
      <c r="BT810" s="6">
        <f>(Table1[[#This Row],[mangrove.sd.ssp370.2050]]/Table1[[#This Row],[mangrove.mn.ssp370.2050]])^-1</f>
        <v>2.1120584089858876</v>
      </c>
      <c r="BU810" s="6">
        <f>Table1[[#This Row],[mangrove.weights.ssp370.2050]]*Table1[[#This Row],[mangrove.mn.ssp370.2050]]</f>
        <v>0.89296617350390894</v>
      </c>
      <c r="BV810" s="7">
        <f t="shared" si="76"/>
        <v>0.4227942606628336</v>
      </c>
      <c r="BX810" s="5"/>
      <c r="BY810" s="8"/>
      <c r="BZ810" s="8"/>
      <c r="CA810" s="5"/>
      <c r="CB810" s="5"/>
      <c r="CC810" s="8"/>
      <c r="CD810" s="8"/>
      <c r="CE810" s="5">
        <v>0.41319996132652792</v>
      </c>
      <c r="CF810" s="5">
        <v>0.20786734700849371</v>
      </c>
      <c r="CG810" s="12">
        <f>(Table1[[#This Row],[mangrove.sd.ssp370.2100]]/Table1[[#This Row],[mangrove.mn.ssp370.2100]])^-1</f>
        <v>1.9878060083657298</v>
      </c>
      <c r="CH810" s="17">
        <f>Table1[[#This Row],[mangrove.weights.ssp370.2100]]*Table1[[#This Row],[mangrove.mn.ssp370.2100]]</f>
        <v>0.82136136578135943</v>
      </c>
      <c r="CI810" s="9">
        <f t="shared" si="77"/>
        <v>0.41319996132652792</v>
      </c>
      <c r="CJ810" s="5"/>
      <c r="CL810" s="5"/>
      <c r="CM810" s="5"/>
      <c r="CP810" s="5"/>
      <c r="CT810" s="5"/>
    </row>
    <row r="811" spans="1:98" x14ac:dyDescent="0.25">
      <c r="A811" s="5" t="s">
        <v>854</v>
      </c>
      <c r="B811" s="5">
        <v>37.33934</v>
      </c>
      <c r="C811" s="5">
        <v>-17.821102</v>
      </c>
      <c r="E811" s="5">
        <v>0</v>
      </c>
      <c r="G811" s="5">
        <v>0</v>
      </c>
      <c r="H811" s="5">
        <v>5230000</v>
      </c>
      <c r="I811" s="5">
        <v>1</v>
      </c>
      <c r="L811" s="6" t="str">
        <f>IF(Table1[[#This Row],[seagrass.mn.ssp126.2050]]="","",(Table1[[#This Row],[seagrass.sd.ssp126.2050]]/Table1[[#This Row],[seagrass.mn.ssp126.2050]])^-1)</f>
        <v/>
      </c>
      <c r="M811" s="6" t="str">
        <f>IF(Table1[[#This Row],[seagrass.weights.ssp126.2050]]="","",Table1[[#This Row],[seagrass.weights.ssp126.2050]]*Table1[[#This Row],[seagrass.mn.ssp126.2050]])</f>
        <v/>
      </c>
      <c r="P811" s="6" t="str">
        <f>IF(Table1[[#This Row],[corals.mn.ssp126.2050]]="","",(Table1[[#This Row],[corals.sd.ssp126.2050]]/Table1[[#This Row],[corals.mn.ssp126.2050]])^-1)</f>
        <v/>
      </c>
      <c r="Q811" s="6" t="str">
        <f>IF(Table1[[#This Row],[coral.weights.ssp126.2050]]="","",Table1[[#This Row],[coral.weights.ssp126.2050]]*Table1[[#This Row],[corals.mn.ssp126.2050]])</f>
        <v/>
      </c>
      <c r="R811" s="5">
        <v>0.43103521849302467</v>
      </c>
      <c r="S811" s="5">
        <v>5.0585605817328932E-2</v>
      </c>
      <c r="T811" s="6">
        <f>IF(Table1[[#This Row],[mangrove.mn.ssp126.2050]]="","",(Table1[[#This Row],[mangrove.sd.ssp126.2050]]/Table1[[#This Row],[mangrove.mn.ssp126.2050]])^-1)</f>
        <v>8.5209065213046529</v>
      </c>
      <c r="U811" s="6">
        <f>IF(Table1[[#This Row],[mangrove.weights.ssp126.2050]]="","",Table1[[#This Row],[mangrove.weights.ssp126.2050]]*Table1[[#This Row],[mangrove.mn.ssp126.2050]])</f>
        <v>3.67281080416919</v>
      </c>
      <c r="V811" s="7">
        <f t="shared" si="72"/>
        <v>0.43103521849302467</v>
      </c>
      <c r="Y811" s="6" t="str">
        <f>IF(Table1[[#This Row],[seagrass.mn.ssp126.2100]]="", "", (Table1[[#This Row],[seagrass.sd.ssp126.2100]]/Table1[[#This Row],[seagrass.mn.ssp126.2100]])^-1)</f>
        <v/>
      </c>
      <c r="Z811" s="6" t="str">
        <f>IF(Table1[[#This Row],[seagrass.weights.ssp126.2100]]="","", Table1[[#This Row],[seagrass.weights.ssp126.2100]]*Table1[[#This Row],[seagrass.mn.ssp126.2100]])</f>
        <v/>
      </c>
      <c r="AC811" s="6" t="str">
        <f>IF(Table1[[#This Row],[corals.mn.ssp126.2100]]="","",(Table1[[#This Row],[corals.sd.ssp126.2100]]/Table1[[#This Row],[corals.mn.ssp126.2100]])^-1)</f>
        <v/>
      </c>
      <c r="AD811" s="6" t="str">
        <f>IF( Table1[[#This Row],[Coral.weights.ssp126.2100]]="","", Table1[[#This Row],[Coral.weights.ssp126.2100]]*Table1[[#This Row],[corals.mn.ssp126.2100]])</f>
        <v/>
      </c>
      <c r="AE811" s="5">
        <v>0.43219253003671609</v>
      </c>
      <c r="AF811" s="5">
        <v>3.496973235274653E-2</v>
      </c>
      <c r="AG811" s="8">
        <f>IF(Table1[[#This Row],[mangrove.mn.ssp126.2100]]="","",(Table1[[#This Row],[mangrove.sd.ssp126.2100]]/Table1[[#This Row],[mangrove.mn.ssp126.2100]])^-1)</f>
        <v>12.359045979451759</v>
      </c>
      <c r="AH811" s="6">
        <f>IF(Table1[[#This Row],[mangrove.weights.ssp126.2100]]="","",Table1[[#This Row],[mangrove.weights.ssp126.2100]]*Table1[[#This Row],[mangrove.mn.ssp126.2100]])</f>
        <v>5.3414873506993592</v>
      </c>
      <c r="AI811" s="7">
        <f t="shared" si="73"/>
        <v>0.43219253003671604</v>
      </c>
      <c r="AL811" s="6" t="str">
        <f>IF(Table1[[#This Row],[seagrass.mn.ssp245.2050]]="","",(Table1[[#This Row],[seagrass.sd.ssp245.2050]]/Table1[[#This Row],[seagrass.mn.ssp245.2050]])^-1)</f>
        <v/>
      </c>
      <c r="AM811" s="6" t="str">
        <f>IF(Table1[[#This Row],[seagrass.weights.ssp245.2050]]="","",Table1[[#This Row],[seagrass.weights.ssp245.2050]]*Table1[[#This Row],[seagrass.mn.ssp245.2050]])</f>
        <v/>
      </c>
      <c r="AR811" s="5">
        <v>0.45960341301342661</v>
      </c>
      <c r="AS811" s="5">
        <v>2.877868220393753E-2</v>
      </c>
      <c r="AT811" s="8">
        <f>(Table1[[#This Row],[mangrove.sd.ssp245.2050]]/Table1[[#This Row],[mangrove.mn.ssp245.2050]])^-1</f>
        <v>15.970273056858151</v>
      </c>
      <c r="AU811" s="8">
        <f>Table1[[#This Row],[mangrove.mn.ssp245.2050]]*Table1[[#This Row],[mangrove.weights.ssp245.2050]]</f>
        <v>7.3399920036883755</v>
      </c>
      <c r="AV811" s="7">
        <f t="shared" si="74"/>
        <v>0.45960341301342661</v>
      </c>
      <c r="AX811" s="5"/>
      <c r="AY811" s="6"/>
      <c r="AZ811" s="6"/>
      <c r="BB811" s="5"/>
      <c r="BC811" s="8"/>
      <c r="BD811" s="8"/>
      <c r="BE811" s="5">
        <v>0.44348656893568689</v>
      </c>
      <c r="BF811" s="5">
        <v>2.9717660208162761E-2</v>
      </c>
      <c r="BG811" s="6">
        <f>(Table1[[#This Row],[mangrove.sd.ssp245.2100]]/Table1[[#This Row],[mangrove.mn.ssp245.2100]])^-1</f>
        <v>14.923333998343223</v>
      </c>
      <c r="BH811" s="6">
        <f>Table1[[#This Row],[mangrove.weights.ssp245.2100]]*Table1[[#This Row],[mangrove.mn.ssp245.2100]]</f>
        <v>6.6182981920065211</v>
      </c>
      <c r="BI811" s="7">
        <f t="shared" si="75"/>
        <v>0.44348656893568689</v>
      </c>
      <c r="BK811" s="5"/>
      <c r="BL811" s="6"/>
      <c r="BM811" s="6"/>
      <c r="BO811" s="5"/>
      <c r="BP811" s="6"/>
      <c r="BQ811" s="6"/>
      <c r="BR811" s="5">
        <v>0.4650262982576604</v>
      </c>
      <c r="BS811" s="5">
        <v>4.069874810478738E-2</v>
      </c>
      <c r="BT811" s="6">
        <f>(Table1[[#This Row],[mangrove.sd.ssp370.2050]]/Table1[[#This Row],[mangrove.mn.ssp370.2050]])^-1</f>
        <v>11.426059029146391</v>
      </c>
      <c r="BU811" s="6">
        <f>Table1[[#This Row],[mangrove.weights.ssp370.2050]]*Table1[[#This Row],[mangrove.mn.ssp370.2050]]</f>
        <v>5.3134179339974628</v>
      </c>
      <c r="BV811" s="7">
        <f t="shared" si="76"/>
        <v>0.4650262982576604</v>
      </c>
      <c r="BX811" s="5"/>
      <c r="BY811" s="8"/>
      <c r="BZ811" s="8"/>
      <c r="CA811" s="5"/>
      <c r="CB811" s="5"/>
      <c r="CC811" s="8"/>
      <c r="CD811" s="8"/>
      <c r="CE811" s="5">
        <v>0.45530867986310142</v>
      </c>
      <c r="CF811" s="5">
        <v>3.9589792042838093E-2</v>
      </c>
      <c r="CG811" s="12">
        <f>(Table1[[#This Row],[mangrove.sd.ssp370.2100]]/Table1[[#This Row],[mangrove.mn.ssp370.2100]])^-1</f>
        <v>11.500658537696665</v>
      </c>
      <c r="CH811" s="17">
        <f>Table1[[#This Row],[mangrove.weights.ssp370.2100]]*Table1[[#This Row],[mangrove.mn.ssp370.2100]]</f>
        <v>5.2363496563549754</v>
      </c>
      <c r="CI811" s="9">
        <f t="shared" si="77"/>
        <v>0.45530867986310142</v>
      </c>
      <c r="CJ811" s="5"/>
      <c r="CL811" s="5"/>
      <c r="CM811" s="5"/>
      <c r="CP811" s="5"/>
      <c r="CT811" s="5"/>
    </row>
    <row r="812" spans="1:98" x14ac:dyDescent="0.25">
      <c r="A812" s="5" t="s">
        <v>855</v>
      </c>
      <c r="B812" s="5">
        <v>37.58934</v>
      </c>
      <c r="C812" s="5">
        <v>-17.821102</v>
      </c>
      <c r="E812" s="5">
        <v>0</v>
      </c>
      <c r="G812" s="5">
        <v>0</v>
      </c>
      <c r="I812" s="5">
        <v>0</v>
      </c>
      <c r="L812" s="6" t="str">
        <f>IF(Table1[[#This Row],[seagrass.mn.ssp126.2050]]="","",(Table1[[#This Row],[seagrass.sd.ssp126.2050]]/Table1[[#This Row],[seagrass.mn.ssp126.2050]])^-1)</f>
        <v/>
      </c>
      <c r="M812" s="6" t="str">
        <f>IF(Table1[[#This Row],[seagrass.weights.ssp126.2050]]="","",Table1[[#This Row],[seagrass.weights.ssp126.2050]]*Table1[[#This Row],[seagrass.mn.ssp126.2050]])</f>
        <v/>
      </c>
      <c r="P812" s="6" t="str">
        <f>IF(Table1[[#This Row],[corals.mn.ssp126.2050]]="","",(Table1[[#This Row],[corals.sd.ssp126.2050]]/Table1[[#This Row],[corals.mn.ssp126.2050]])^-1)</f>
        <v/>
      </c>
      <c r="Q812" s="6" t="str">
        <f>IF(Table1[[#This Row],[coral.weights.ssp126.2050]]="","",Table1[[#This Row],[coral.weights.ssp126.2050]]*Table1[[#This Row],[corals.mn.ssp126.2050]])</f>
        <v/>
      </c>
      <c r="T812" s="6" t="str">
        <f>IF(Table1[[#This Row],[mangrove.mn.ssp126.2050]]="","",(Table1[[#This Row],[mangrove.sd.ssp126.2050]]/Table1[[#This Row],[mangrove.mn.ssp126.2050]])^-1)</f>
        <v/>
      </c>
      <c r="U812" s="6" t="str">
        <f>IF(Table1[[#This Row],[mangrove.weights.ssp126.2050]]="","",Table1[[#This Row],[mangrove.weights.ssp126.2050]]*Table1[[#This Row],[mangrove.mn.ssp126.2050]])</f>
        <v/>
      </c>
      <c r="V812" s="7" t="e">
        <f t="shared" si="72"/>
        <v>#DIV/0!</v>
      </c>
      <c r="Y812" s="6" t="str">
        <f>IF(Table1[[#This Row],[seagrass.mn.ssp126.2100]]="", "", (Table1[[#This Row],[seagrass.sd.ssp126.2100]]/Table1[[#This Row],[seagrass.mn.ssp126.2100]])^-1)</f>
        <v/>
      </c>
      <c r="Z812" s="6" t="str">
        <f>IF(Table1[[#This Row],[seagrass.weights.ssp126.2100]]="","", Table1[[#This Row],[seagrass.weights.ssp126.2100]]*Table1[[#This Row],[seagrass.mn.ssp126.2100]])</f>
        <v/>
      </c>
      <c r="AC812" s="6" t="str">
        <f>IF(Table1[[#This Row],[corals.mn.ssp126.2100]]="","",(Table1[[#This Row],[corals.sd.ssp126.2100]]/Table1[[#This Row],[corals.mn.ssp126.2100]])^-1)</f>
        <v/>
      </c>
      <c r="AD812" s="6" t="str">
        <f>IF( Table1[[#This Row],[Coral.weights.ssp126.2100]]="","", Table1[[#This Row],[Coral.weights.ssp126.2100]]*Table1[[#This Row],[corals.mn.ssp126.2100]])</f>
        <v/>
      </c>
      <c r="AG812" s="8" t="str">
        <f>IF(Table1[[#This Row],[mangrove.mn.ssp126.2100]]="","",(Table1[[#This Row],[mangrove.sd.ssp126.2100]]/Table1[[#This Row],[mangrove.mn.ssp126.2100]])^-1)</f>
        <v/>
      </c>
      <c r="AH812" s="6" t="str">
        <f>IF(Table1[[#This Row],[mangrove.weights.ssp126.2100]]="","",Table1[[#This Row],[mangrove.weights.ssp126.2100]]*Table1[[#This Row],[mangrove.mn.ssp126.2100]])</f>
        <v/>
      </c>
      <c r="AI812" s="7" t="e">
        <f t="shared" si="73"/>
        <v>#DIV/0!</v>
      </c>
      <c r="AL812" s="6" t="str">
        <f>IF(Table1[[#This Row],[seagrass.mn.ssp245.2050]]="","",(Table1[[#This Row],[seagrass.sd.ssp245.2050]]/Table1[[#This Row],[seagrass.mn.ssp245.2050]])^-1)</f>
        <v/>
      </c>
      <c r="AM812" s="6" t="str">
        <f>IF(Table1[[#This Row],[seagrass.weights.ssp245.2050]]="","",Table1[[#This Row],[seagrass.weights.ssp245.2050]]*Table1[[#This Row],[seagrass.mn.ssp245.2050]])</f>
        <v/>
      </c>
      <c r="AS812" s="5"/>
      <c r="AT812" s="8"/>
      <c r="AU812" s="8"/>
      <c r="AV812" s="7" t="e">
        <f t="shared" si="74"/>
        <v>#DIV/0!</v>
      </c>
      <c r="AX812" s="5"/>
      <c r="AY812" s="6"/>
      <c r="AZ812" s="6"/>
      <c r="BB812" s="5"/>
      <c r="BC812" s="8"/>
      <c r="BD812" s="8"/>
      <c r="BE812" s="5"/>
      <c r="BF812" s="5"/>
      <c r="BG812" s="6"/>
      <c r="BH812" s="6"/>
      <c r="BI812" s="7" t="e">
        <f t="shared" si="75"/>
        <v>#DIV/0!</v>
      </c>
      <c r="BK812" s="5"/>
      <c r="BL812" s="6"/>
      <c r="BM812" s="6"/>
      <c r="BO812" s="5"/>
      <c r="BP812" s="6"/>
      <c r="BQ812" s="6"/>
      <c r="BR812" s="5"/>
      <c r="BS812" s="5"/>
      <c r="BT812" s="6"/>
      <c r="BU812" s="6"/>
      <c r="BV812" s="7" t="e">
        <f t="shared" si="76"/>
        <v>#DIV/0!</v>
      </c>
      <c r="BX812" s="5"/>
      <c r="BY812" s="8"/>
      <c r="BZ812" s="8"/>
      <c r="CA812" s="5"/>
      <c r="CB812" s="5"/>
      <c r="CC812" s="8"/>
      <c r="CD812" s="8"/>
      <c r="CE812" s="5"/>
      <c r="CF812" s="5"/>
      <c r="CG812" s="12"/>
      <c r="CH812" s="17"/>
      <c r="CI812" s="9" t="e">
        <f t="shared" si="77"/>
        <v>#DIV/0!</v>
      </c>
      <c r="CJ812" s="5"/>
      <c r="CL812" s="5"/>
      <c r="CM812" s="5"/>
      <c r="CP812" s="5"/>
      <c r="CT812" s="5"/>
    </row>
    <row r="813" spans="1:98" x14ac:dyDescent="0.25">
      <c r="A813" s="5" t="s">
        <v>856</v>
      </c>
      <c r="B813" s="5">
        <v>37.83934</v>
      </c>
      <c r="C813" s="5">
        <v>-17.821102</v>
      </c>
      <c r="E813" s="5">
        <v>0</v>
      </c>
      <c r="G813" s="5">
        <v>0</v>
      </c>
      <c r="I813" s="5">
        <v>0</v>
      </c>
      <c r="L813" s="6" t="str">
        <f>IF(Table1[[#This Row],[seagrass.mn.ssp126.2050]]="","",(Table1[[#This Row],[seagrass.sd.ssp126.2050]]/Table1[[#This Row],[seagrass.mn.ssp126.2050]])^-1)</f>
        <v/>
      </c>
      <c r="M813" s="6" t="str">
        <f>IF(Table1[[#This Row],[seagrass.weights.ssp126.2050]]="","",Table1[[#This Row],[seagrass.weights.ssp126.2050]]*Table1[[#This Row],[seagrass.mn.ssp126.2050]])</f>
        <v/>
      </c>
      <c r="P813" s="6" t="str">
        <f>IF(Table1[[#This Row],[corals.mn.ssp126.2050]]="","",(Table1[[#This Row],[corals.sd.ssp126.2050]]/Table1[[#This Row],[corals.mn.ssp126.2050]])^-1)</f>
        <v/>
      </c>
      <c r="Q813" s="6" t="str">
        <f>IF(Table1[[#This Row],[coral.weights.ssp126.2050]]="","",Table1[[#This Row],[coral.weights.ssp126.2050]]*Table1[[#This Row],[corals.mn.ssp126.2050]])</f>
        <v/>
      </c>
      <c r="T813" s="6" t="str">
        <f>IF(Table1[[#This Row],[mangrove.mn.ssp126.2050]]="","",(Table1[[#This Row],[mangrove.sd.ssp126.2050]]/Table1[[#This Row],[mangrove.mn.ssp126.2050]])^-1)</f>
        <v/>
      </c>
      <c r="U813" s="6" t="str">
        <f>IF(Table1[[#This Row],[mangrove.weights.ssp126.2050]]="","",Table1[[#This Row],[mangrove.weights.ssp126.2050]]*Table1[[#This Row],[mangrove.mn.ssp126.2050]])</f>
        <v/>
      </c>
      <c r="V813" s="7" t="e">
        <f t="shared" si="72"/>
        <v>#DIV/0!</v>
      </c>
      <c r="Y813" s="6" t="str">
        <f>IF(Table1[[#This Row],[seagrass.mn.ssp126.2100]]="", "", (Table1[[#This Row],[seagrass.sd.ssp126.2100]]/Table1[[#This Row],[seagrass.mn.ssp126.2100]])^-1)</f>
        <v/>
      </c>
      <c r="Z813" s="6" t="str">
        <f>IF(Table1[[#This Row],[seagrass.weights.ssp126.2100]]="","", Table1[[#This Row],[seagrass.weights.ssp126.2100]]*Table1[[#This Row],[seagrass.mn.ssp126.2100]])</f>
        <v/>
      </c>
      <c r="AC813" s="6" t="str">
        <f>IF(Table1[[#This Row],[corals.mn.ssp126.2100]]="","",(Table1[[#This Row],[corals.sd.ssp126.2100]]/Table1[[#This Row],[corals.mn.ssp126.2100]])^-1)</f>
        <v/>
      </c>
      <c r="AD813" s="6" t="str">
        <f>IF( Table1[[#This Row],[Coral.weights.ssp126.2100]]="","", Table1[[#This Row],[Coral.weights.ssp126.2100]]*Table1[[#This Row],[corals.mn.ssp126.2100]])</f>
        <v/>
      </c>
      <c r="AG813" s="8" t="str">
        <f>IF(Table1[[#This Row],[mangrove.mn.ssp126.2100]]="","",(Table1[[#This Row],[mangrove.sd.ssp126.2100]]/Table1[[#This Row],[mangrove.mn.ssp126.2100]])^-1)</f>
        <v/>
      </c>
      <c r="AH813" s="6" t="str">
        <f>IF(Table1[[#This Row],[mangrove.weights.ssp126.2100]]="","",Table1[[#This Row],[mangrove.weights.ssp126.2100]]*Table1[[#This Row],[mangrove.mn.ssp126.2100]])</f>
        <v/>
      </c>
      <c r="AI813" s="7" t="e">
        <f t="shared" si="73"/>
        <v>#DIV/0!</v>
      </c>
      <c r="AL813" s="6" t="str">
        <f>IF(Table1[[#This Row],[seagrass.mn.ssp245.2050]]="","",(Table1[[#This Row],[seagrass.sd.ssp245.2050]]/Table1[[#This Row],[seagrass.mn.ssp245.2050]])^-1)</f>
        <v/>
      </c>
      <c r="AM813" s="6" t="str">
        <f>IF(Table1[[#This Row],[seagrass.weights.ssp245.2050]]="","",Table1[[#This Row],[seagrass.weights.ssp245.2050]]*Table1[[#This Row],[seagrass.mn.ssp245.2050]])</f>
        <v/>
      </c>
      <c r="AS813" s="5"/>
      <c r="AT813" s="8"/>
      <c r="AU813" s="8"/>
      <c r="AV813" s="7" t="e">
        <f t="shared" si="74"/>
        <v>#DIV/0!</v>
      </c>
      <c r="AX813" s="5"/>
      <c r="AY813" s="6"/>
      <c r="AZ813" s="6"/>
      <c r="BB813" s="5"/>
      <c r="BC813" s="8"/>
      <c r="BD813" s="8"/>
      <c r="BE813" s="5"/>
      <c r="BF813" s="5"/>
      <c r="BG813" s="6"/>
      <c r="BH813" s="6"/>
      <c r="BI813" s="7" t="e">
        <f t="shared" si="75"/>
        <v>#DIV/0!</v>
      </c>
      <c r="BK813" s="5"/>
      <c r="BL813" s="6"/>
      <c r="BM813" s="6"/>
      <c r="BO813" s="5"/>
      <c r="BP813" s="6"/>
      <c r="BQ813" s="6"/>
      <c r="BR813" s="5"/>
      <c r="BS813" s="5"/>
      <c r="BT813" s="6"/>
      <c r="BU813" s="6"/>
      <c r="BV813" s="7" t="e">
        <f t="shared" si="76"/>
        <v>#DIV/0!</v>
      </c>
      <c r="BX813" s="5"/>
      <c r="BY813" s="8"/>
      <c r="BZ813" s="8"/>
      <c r="CA813" s="5"/>
      <c r="CB813" s="5"/>
      <c r="CC813" s="8"/>
      <c r="CD813" s="8"/>
      <c r="CE813" s="5"/>
      <c r="CF813" s="5"/>
      <c r="CG813" s="12"/>
      <c r="CH813" s="17"/>
      <c r="CI813" s="9" t="e">
        <f t="shared" si="77"/>
        <v>#DIV/0!</v>
      </c>
      <c r="CJ813" s="5"/>
      <c r="CL813" s="5"/>
      <c r="CM813" s="5"/>
      <c r="CP813" s="5"/>
      <c r="CT813" s="5"/>
    </row>
    <row r="814" spans="1:98" x14ac:dyDescent="0.25">
      <c r="A814" s="5" t="s">
        <v>857</v>
      </c>
      <c r="B814" s="5">
        <v>43.83934</v>
      </c>
      <c r="C814" s="5">
        <v>-18.071102</v>
      </c>
      <c r="D814" s="5">
        <v>2460000</v>
      </c>
      <c r="E814" s="5">
        <v>1</v>
      </c>
      <c r="F814" s="5">
        <v>25260000</v>
      </c>
      <c r="G814" s="5">
        <v>1</v>
      </c>
      <c r="I814" s="5">
        <v>0</v>
      </c>
      <c r="J814" s="5">
        <v>0.59305422097953142</v>
      </c>
      <c r="K814" s="5">
        <v>8.5801522224508014E-3</v>
      </c>
      <c r="L814" s="6">
        <f>IF(Table1[[#This Row],[seagrass.mn.ssp126.2050]]="","",(Table1[[#This Row],[seagrass.sd.ssp126.2050]]/Table1[[#This Row],[seagrass.mn.ssp126.2050]])^-1)</f>
        <v>69.119312292356241</v>
      </c>
      <c r="M814" s="6">
        <f>IF(Table1[[#This Row],[seagrass.weights.ssp126.2050]]="","",Table1[[#This Row],[seagrass.weights.ssp126.2050]]*Table1[[#This Row],[seagrass.mn.ssp126.2050]])</f>
        <v>40.991499906184281</v>
      </c>
      <c r="N814" s="5">
        <v>0.42088107210635728</v>
      </c>
      <c r="O814" s="5">
        <v>4.1073108940773553E-2</v>
      </c>
      <c r="P814" s="6">
        <f>IF(Table1[[#This Row],[corals.mn.ssp126.2050]]="","",(Table1[[#This Row],[corals.sd.ssp126.2050]]/Table1[[#This Row],[corals.mn.ssp126.2050]])^-1)</f>
        <v>10.247119903030905</v>
      </c>
      <c r="Q814" s="6">
        <f>IF(Table1[[#This Row],[coral.weights.ssp126.2050]]="","",Table1[[#This Row],[coral.weights.ssp126.2050]]*Table1[[#This Row],[corals.mn.ssp126.2050]])</f>
        <v>4.3128188107900387</v>
      </c>
      <c r="T814" s="6" t="str">
        <f>IF(Table1[[#This Row],[mangrove.mn.ssp126.2050]]="","",(Table1[[#This Row],[mangrove.sd.ssp126.2050]]/Table1[[#This Row],[mangrove.mn.ssp126.2050]])^-1)</f>
        <v/>
      </c>
      <c r="U814" s="6" t="str">
        <f>IF(Table1[[#This Row],[mangrove.weights.ssp126.2050]]="","",Table1[[#This Row],[mangrove.weights.ssp126.2050]]*Table1[[#This Row],[mangrove.mn.ssp126.2050]])</f>
        <v/>
      </c>
      <c r="V814" s="7">
        <f t="shared" si="72"/>
        <v>0.57082468574929157</v>
      </c>
      <c r="W814" s="5">
        <v>0.59382786369642693</v>
      </c>
      <c r="X814" s="5">
        <v>9.6742482451156742E-3</v>
      </c>
      <c r="Y814" s="6">
        <f>IF(Table1[[#This Row],[seagrass.mn.ssp126.2100]]="", "", (Table1[[#This Row],[seagrass.sd.ssp126.2100]]/Table1[[#This Row],[seagrass.mn.ssp126.2100]])^-1)</f>
        <v>61.382326424819439</v>
      </c>
      <c r="Z814" s="6">
        <f>IF(Table1[[#This Row],[seagrass.weights.ssp126.2100]]="","", Table1[[#This Row],[seagrass.weights.ssp126.2100]]*Table1[[#This Row],[seagrass.mn.ssp126.2100]])</f>
        <v>36.45053576956726</v>
      </c>
      <c r="AA814" s="5">
        <v>0.42227825795587159</v>
      </c>
      <c r="AB814" s="5">
        <v>4.0935064408848219E-2</v>
      </c>
      <c r="AC814" s="6">
        <f>IF(Table1[[#This Row],[corals.mn.ssp126.2100]]="","",(Table1[[#This Row],[corals.sd.ssp126.2100]]/Table1[[#This Row],[corals.mn.ssp126.2100]])^-1)</f>
        <v>10.315807830134867</v>
      </c>
      <c r="AD814" s="6">
        <f>IF( Table1[[#This Row],[Coral.weights.ssp126.2100]]="","", Table1[[#This Row],[Coral.weights.ssp126.2100]]*Table1[[#This Row],[corals.mn.ssp126.2100]])</f>
        <v>4.356141359916891</v>
      </c>
      <c r="AG814" s="8" t="str">
        <f>IF(Table1[[#This Row],[mangrove.mn.ssp126.2100]]="","",(Table1[[#This Row],[mangrove.sd.ssp126.2100]]/Table1[[#This Row],[mangrove.mn.ssp126.2100]])^-1)</f>
        <v/>
      </c>
      <c r="AH814" s="6" t="str">
        <f>IF(Table1[[#This Row],[mangrove.weights.ssp126.2100]]="","",Table1[[#This Row],[mangrove.weights.ssp126.2100]]*Table1[[#This Row],[mangrove.mn.ssp126.2100]])</f>
        <v/>
      </c>
      <c r="AI814" s="7">
        <f t="shared" si="73"/>
        <v>0.56914559288778743</v>
      </c>
      <c r="AJ814" s="5">
        <v>0.5409111417346153</v>
      </c>
      <c r="AK814" s="5">
        <v>6.7514873851839512E-3</v>
      </c>
      <c r="AL814" s="6">
        <f>IF(Table1[[#This Row],[seagrass.mn.ssp245.2050]]="","",(Table1[[#This Row],[seagrass.sd.ssp245.2050]]/Table1[[#This Row],[seagrass.mn.ssp245.2050]])^-1)</f>
        <v>80.117329837812861</v>
      </c>
      <c r="AM814" s="6">
        <f>IF(Table1[[#This Row],[seagrass.weights.ssp245.2050]]="","",Table1[[#This Row],[seagrass.weights.ssp245.2050]]*Table1[[#This Row],[seagrass.mn.ssp245.2050]])</f>
        <v>43.336356355300119</v>
      </c>
      <c r="AN814" s="5">
        <v>0.38144619121465229</v>
      </c>
      <c r="AO814" s="5">
        <v>2.3091113217712299E-2</v>
      </c>
      <c r="AP814" s="6">
        <f>(Table1[[#This Row],[corals.sd.ssp245.2050]]/Table1[[#This Row],[corals.mn.ssp245.2050]])^-1</f>
        <v>16.51917720978734</v>
      </c>
      <c r="AQ814" s="6">
        <f>Table1[[#This Row],[coral.weights.ssp245.2050]]*Table1[[#This Row],[corals.mn.ssp245.2050]]</f>
        <v>6.3011772286732679</v>
      </c>
      <c r="AS814" s="5"/>
      <c r="AT814" s="8"/>
      <c r="AU814" s="8"/>
      <c r="AV814" s="7">
        <f t="shared" si="74"/>
        <v>0.51365198412566226</v>
      </c>
      <c r="AW814" s="5">
        <v>0.53615328657074757</v>
      </c>
      <c r="AX814" s="5">
        <v>7.6733793330479904E-3</v>
      </c>
      <c r="AY814" s="6">
        <f>(Table1[[#This Row],[seagrass.sd.ssp245.2100]]/Table1[[#This Row],[seagrass.mn.ssp245.2100]])^-1</f>
        <v>69.871860011093545</v>
      </c>
      <c r="AZ814" s="6">
        <f>Table1[[#This Row],[seagrass.weights.ssp245.2100]]*Table1[[#This Row],[seagrass.mn.ssp245.2100]]</f>
        <v>37.462027383758993</v>
      </c>
      <c r="BA814" s="5">
        <v>0.36911525474145462</v>
      </c>
      <c r="BB814" s="5">
        <v>1.036915568365779E-2</v>
      </c>
      <c r="BC814" s="8">
        <f>(Table1[[#This Row],[corals.sd.ssp245.2100]]/Table1[[#This Row],[corals.mn.ssp245.2100]])^-1</f>
        <v>35.597426251704874</v>
      </c>
      <c r="BD814" s="8">
        <f>Table1[[#This Row],[corals.weights.ssp245.2100]]*Table1[[#This Row],[corals.mn.ssp245.2100]]</f>
        <v>13.139553059038189</v>
      </c>
      <c r="BE814" s="5"/>
      <c r="BF814" s="5"/>
      <c r="BG814" s="6"/>
      <c r="BH814" s="6"/>
      <c r="BI814" s="7">
        <f t="shared" si="75"/>
        <v>0.47977550845193873</v>
      </c>
      <c r="BJ814" s="5">
        <v>0.44114155598788618</v>
      </c>
      <c r="BK814" s="5">
        <v>2.973025735322707E-3</v>
      </c>
      <c r="BL814" s="6">
        <f>(Table1[[#This Row],[seagrass.sd.ssp370.2050]]/Table1[[#This Row],[seagrass.mn.ssp370.2050]])^-1</f>
        <v>148.381344549647</v>
      </c>
      <c r="BM814" s="6">
        <f>Table1[[#This Row],[seagrass.mn.ssp370.2050]]*Table1[[#This Row],[seagrass.weights.ssp370.2050]]</f>
        <v>65.457177214205927</v>
      </c>
      <c r="BN814" s="5">
        <v>0.33670754875700848</v>
      </c>
      <c r="BO814" s="5">
        <v>1.334114335007692E-2</v>
      </c>
      <c r="BP814" s="6">
        <f>(Table1[[#This Row],[corals.sd.ssp370.2050]]/Table1[[#This Row],[corals.mn.ssp370.2050]])^-1</f>
        <v>25.23828280093154</v>
      </c>
      <c r="BQ814" s="6">
        <f>Table1[[#This Row],[corals.weights.ssp370.2050]]*Table1[[#This Row],[corals.mn.ssp370.2050]]</f>
        <v>8.4979203367378258</v>
      </c>
      <c r="BR814" s="5"/>
      <c r="BS814" s="5"/>
      <c r="BT814" s="6"/>
      <c r="BU814" s="6"/>
      <c r="BV814" s="7">
        <f t="shared" si="76"/>
        <v>0.42596046702491275</v>
      </c>
      <c r="BW814" s="5">
        <v>0.44324380264597502</v>
      </c>
      <c r="BX814" s="5">
        <f>NonZeroMin!$C$19</f>
        <v>9.4033807947367773E-4</v>
      </c>
      <c r="BY814" s="8">
        <f>(Table1[[#This Row],[seagrass.sd.ssp370.2100]]/Table1[[#This Row],[seagrass.mn.ssp370.2100]])^-1</f>
        <v>471.36642907630164</v>
      </c>
      <c r="BZ814" s="8">
        <f>Table1[[#This Row],[seagrass.imp.ssp370.2100]]*Table1[[#This Row],[seagrass.mn.ssp370.2100]]</f>
        <v>208.93024846343422</v>
      </c>
      <c r="CA814" s="5">
        <v>0.34523644173680262</v>
      </c>
      <c r="CB814" s="5">
        <v>1.2794672260234791E-3</v>
      </c>
      <c r="CC814" s="8">
        <f>(Table1[[#This Row],[corals.sd.ssp370.2100]]/Table1[[#This Row],[corals.mn.ssp370.2100]])^-1</f>
        <v>269.8282806428582</v>
      </c>
      <c r="CD814" s="8">
        <f>Table1[[#This Row],[corals.weights.ssp370.2100]]*Table1[[#This Row],[corals.mn.ssp370.2100]]</f>
        <v>93.154555489099749</v>
      </c>
      <c r="CE814" s="5"/>
      <c r="CF814" s="5"/>
      <c r="CG814" s="12"/>
      <c r="CH814" s="17"/>
      <c r="CI814" s="9">
        <f t="shared" si="77"/>
        <v>0.40756470599607292</v>
      </c>
      <c r="CJ814" s="5"/>
      <c r="CL814" s="5"/>
      <c r="CM814" s="5"/>
      <c r="CP814" s="5"/>
      <c r="CT814" s="5"/>
    </row>
    <row r="815" spans="1:98" x14ac:dyDescent="0.25">
      <c r="A815" s="5" t="s">
        <v>858</v>
      </c>
      <c r="B815" s="5">
        <v>44.08934</v>
      </c>
      <c r="C815" s="5">
        <v>-18.071102</v>
      </c>
      <c r="E815" s="5">
        <v>0</v>
      </c>
      <c r="G815" s="5">
        <v>0</v>
      </c>
      <c r="H815" s="5">
        <v>38920000</v>
      </c>
      <c r="I815" s="5">
        <v>1</v>
      </c>
      <c r="L815" s="6" t="str">
        <f>IF(Table1[[#This Row],[seagrass.mn.ssp126.2050]]="","",(Table1[[#This Row],[seagrass.sd.ssp126.2050]]/Table1[[#This Row],[seagrass.mn.ssp126.2050]])^-1)</f>
        <v/>
      </c>
      <c r="M815" s="6" t="str">
        <f>IF(Table1[[#This Row],[seagrass.weights.ssp126.2050]]="","",Table1[[#This Row],[seagrass.weights.ssp126.2050]]*Table1[[#This Row],[seagrass.mn.ssp126.2050]])</f>
        <v/>
      </c>
      <c r="P815" s="6" t="str">
        <f>IF(Table1[[#This Row],[corals.mn.ssp126.2050]]="","",(Table1[[#This Row],[corals.sd.ssp126.2050]]/Table1[[#This Row],[corals.mn.ssp126.2050]])^-1)</f>
        <v/>
      </c>
      <c r="Q815" s="6" t="str">
        <f>IF(Table1[[#This Row],[coral.weights.ssp126.2050]]="","",Table1[[#This Row],[coral.weights.ssp126.2050]]*Table1[[#This Row],[corals.mn.ssp126.2050]])</f>
        <v/>
      </c>
      <c r="R815" s="5">
        <v>0.69685954427466812</v>
      </c>
      <c r="S815" s="5">
        <v>0.1070585365517607</v>
      </c>
      <c r="T815" s="6">
        <f>IF(Table1[[#This Row],[mangrove.mn.ssp126.2050]]="","",(Table1[[#This Row],[mangrove.sd.ssp126.2050]]/Table1[[#This Row],[mangrove.mn.ssp126.2050]])^-1)</f>
        <v>6.5091450595137754</v>
      </c>
      <c r="U815" s="6">
        <f>IF(Table1[[#This Row],[mangrove.weights.ssp126.2050]]="","",Table1[[#This Row],[mangrove.weights.ssp126.2050]]*Table1[[#This Row],[mangrove.mn.ssp126.2050]])</f>
        <v>4.5359598597904771</v>
      </c>
      <c r="V815" s="7">
        <f t="shared" si="72"/>
        <v>0.69685954427466812</v>
      </c>
      <c r="Y815" s="6" t="str">
        <f>IF(Table1[[#This Row],[seagrass.mn.ssp126.2100]]="", "", (Table1[[#This Row],[seagrass.sd.ssp126.2100]]/Table1[[#This Row],[seagrass.mn.ssp126.2100]])^-1)</f>
        <v/>
      </c>
      <c r="Z815" s="6" t="str">
        <f>IF(Table1[[#This Row],[seagrass.weights.ssp126.2100]]="","", Table1[[#This Row],[seagrass.weights.ssp126.2100]]*Table1[[#This Row],[seagrass.mn.ssp126.2100]])</f>
        <v/>
      </c>
      <c r="AC815" s="6" t="str">
        <f>IF(Table1[[#This Row],[corals.mn.ssp126.2100]]="","",(Table1[[#This Row],[corals.sd.ssp126.2100]]/Table1[[#This Row],[corals.mn.ssp126.2100]])^-1)</f>
        <v/>
      </c>
      <c r="AD815" s="6" t="str">
        <f>IF( Table1[[#This Row],[Coral.weights.ssp126.2100]]="","", Table1[[#This Row],[Coral.weights.ssp126.2100]]*Table1[[#This Row],[corals.mn.ssp126.2100]])</f>
        <v/>
      </c>
      <c r="AE815" s="5">
        <v>0.61666855513564023</v>
      </c>
      <c r="AF815" s="5">
        <v>0.22501630319362451</v>
      </c>
      <c r="AG815" s="8">
        <f>IF(Table1[[#This Row],[mangrove.mn.ssp126.2100]]="","",(Table1[[#This Row],[mangrove.sd.ssp126.2100]]/Table1[[#This Row],[mangrove.mn.ssp126.2100]])^-1)</f>
        <v>2.7405505573745139</v>
      </c>
      <c r="AH815" s="6">
        <f>IF(Table1[[#This Row],[mangrove.weights.ssp126.2100]]="","",Table1[[#This Row],[mangrove.weights.ssp126.2100]]*Table1[[#This Row],[mangrove.mn.ssp126.2100]])</f>
        <v>1.690011352492315</v>
      </c>
      <c r="AI815" s="7">
        <f t="shared" si="73"/>
        <v>0.61666855513564023</v>
      </c>
      <c r="AL815" s="6" t="str">
        <f>IF(Table1[[#This Row],[seagrass.mn.ssp245.2050]]="","",(Table1[[#This Row],[seagrass.sd.ssp245.2050]]/Table1[[#This Row],[seagrass.mn.ssp245.2050]])^-1)</f>
        <v/>
      </c>
      <c r="AM815" s="6" t="str">
        <f>IF(Table1[[#This Row],[seagrass.weights.ssp245.2050]]="","",Table1[[#This Row],[seagrass.weights.ssp245.2050]]*Table1[[#This Row],[seagrass.mn.ssp245.2050]])</f>
        <v/>
      </c>
      <c r="AR815" s="5">
        <v>0.6141535844647148</v>
      </c>
      <c r="AS815" s="5">
        <v>0.24440078115166861</v>
      </c>
      <c r="AT815" s="8">
        <f>(Table1[[#This Row],[mangrove.sd.ssp245.2050]]/Table1[[#This Row],[mangrove.mn.ssp245.2050]])^-1</f>
        <v>2.5128953417034601</v>
      </c>
      <c r="AU815" s="8">
        <f>Table1[[#This Row],[mangrove.mn.ssp245.2050]]*Table1[[#This Row],[mangrove.weights.ssp245.2050]]</f>
        <v>1.5433036814918644</v>
      </c>
      <c r="AV815" s="7">
        <f t="shared" si="74"/>
        <v>0.6141535844647148</v>
      </c>
      <c r="AX815" s="5"/>
      <c r="AY815" s="6"/>
      <c r="AZ815" s="6"/>
      <c r="BB815" s="5"/>
      <c r="BC815" s="8"/>
      <c r="BD815" s="8"/>
      <c r="BE815" s="5">
        <v>0.61851845720345389</v>
      </c>
      <c r="BF815" s="5">
        <v>0.22205298488834271</v>
      </c>
      <c r="BG815" s="6">
        <f>(Table1[[#This Row],[mangrove.sd.ssp245.2100]]/Table1[[#This Row],[mangrove.mn.ssp245.2100]])^-1</f>
        <v>2.7854543703362968</v>
      </c>
      <c r="BH815" s="6">
        <f>Table1[[#This Row],[mangrove.weights.ssp245.2100]]*Table1[[#This Row],[mangrove.mn.ssp245.2100]]</f>
        <v>1.7228549397510244</v>
      </c>
      <c r="BI815" s="7">
        <f t="shared" si="75"/>
        <v>0.61851845720345389</v>
      </c>
      <c r="BK815" s="5"/>
      <c r="BL815" s="6"/>
      <c r="BM815" s="6"/>
      <c r="BO815" s="5"/>
      <c r="BP815" s="6"/>
      <c r="BQ815" s="6"/>
      <c r="BR815" s="5">
        <v>0.61095515629404917</v>
      </c>
      <c r="BS815" s="5">
        <v>0.2356194516673891</v>
      </c>
      <c r="BT815" s="6">
        <f>(Table1[[#This Row],[mangrove.sd.ssp370.2050]]/Table1[[#This Row],[mangrove.mn.ssp370.2050]])^-1</f>
        <v>2.5929741877020436</v>
      </c>
      <c r="BU815" s="6">
        <f>Table1[[#This Row],[mangrove.weights.ssp370.2050]]*Table1[[#This Row],[mangrove.mn.ssp370.2050]]</f>
        <v>1.5841909501139373</v>
      </c>
      <c r="BV815" s="7">
        <f t="shared" si="76"/>
        <v>0.61095515629404917</v>
      </c>
      <c r="BX815" s="5"/>
      <c r="BY815" s="8"/>
      <c r="BZ815" s="8"/>
      <c r="CA815" s="5"/>
      <c r="CB815" s="5"/>
      <c r="CC815" s="8"/>
      <c r="CD815" s="8"/>
      <c r="CE815" s="5">
        <v>0.61654835874893821</v>
      </c>
      <c r="CF815" s="5">
        <v>0.23120982600887699</v>
      </c>
      <c r="CG815" s="12">
        <f>(Table1[[#This Row],[mangrove.sd.ssp370.2100]]/Table1[[#This Row],[mangrove.mn.ssp370.2100]])^-1</f>
        <v>2.6666183241073269</v>
      </c>
      <c r="CH815" s="17">
        <f>Table1[[#This Row],[mangrove.weights.ssp370.2100]]*Table1[[#This Row],[mangrove.mn.ssp370.2100]]</f>
        <v>1.6440991511382166</v>
      </c>
      <c r="CI815" s="9">
        <f t="shared" si="77"/>
        <v>0.61654835874893821</v>
      </c>
      <c r="CJ815" s="5"/>
      <c r="CL815" s="5"/>
      <c r="CM815" s="5"/>
      <c r="CP815" s="5"/>
      <c r="CT815" s="5"/>
    </row>
    <row r="816" spans="1:98" x14ac:dyDescent="0.25">
      <c r="A816" s="5" t="s">
        <v>859</v>
      </c>
      <c r="B816" s="5">
        <v>44.33934</v>
      </c>
      <c r="C816" s="5">
        <v>-18.071102</v>
      </c>
      <c r="E816" s="5">
        <v>0</v>
      </c>
      <c r="G816" s="5">
        <v>0</v>
      </c>
      <c r="I816" s="5">
        <v>0</v>
      </c>
      <c r="L816" s="6" t="str">
        <f>IF(Table1[[#This Row],[seagrass.mn.ssp126.2050]]="","",(Table1[[#This Row],[seagrass.sd.ssp126.2050]]/Table1[[#This Row],[seagrass.mn.ssp126.2050]])^-1)</f>
        <v/>
      </c>
      <c r="M816" s="6" t="str">
        <f>IF(Table1[[#This Row],[seagrass.weights.ssp126.2050]]="","",Table1[[#This Row],[seagrass.weights.ssp126.2050]]*Table1[[#This Row],[seagrass.mn.ssp126.2050]])</f>
        <v/>
      </c>
      <c r="P816" s="6" t="str">
        <f>IF(Table1[[#This Row],[corals.mn.ssp126.2050]]="","",(Table1[[#This Row],[corals.sd.ssp126.2050]]/Table1[[#This Row],[corals.mn.ssp126.2050]])^-1)</f>
        <v/>
      </c>
      <c r="Q816" s="6" t="str">
        <f>IF(Table1[[#This Row],[coral.weights.ssp126.2050]]="","",Table1[[#This Row],[coral.weights.ssp126.2050]]*Table1[[#This Row],[corals.mn.ssp126.2050]])</f>
        <v/>
      </c>
      <c r="T816" s="6" t="str">
        <f>IF(Table1[[#This Row],[mangrove.mn.ssp126.2050]]="","",(Table1[[#This Row],[mangrove.sd.ssp126.2050]]/Table1[[#This Row],[mangrove.mn.ssp126.2050]])^-1)</f>
        <v/>
      </c>
      <c r="U816" s="6" t="str">
        <f>IF(Table1[[#This Row],[mangrove.weights.ssp126.2050]]="","",Table1[[#This Row],[mangrove.weights.ssp126.2050]]*Table1[[#This Row],[mangrove.mn.ssp126.2050]])</f>
        <v/>
      </c>
      <c r="V816" s="7" t="e">
        <f t="shared" si="72"/>
        <v>#DIV/0!</v>
      </c>
      <c r="Y816" s="6" t="str">
        <f>IF(Table1[[#This Row],[seagrass.mn.ssp126.2100]]="", "", (Table1[[#This Row],[seagrass.sd.ssp126.2100]]/Table1[[#This Row],[seagrass.mn.ssp126.2100]])^-1)</f>
        <v/>
      </c>
      <c r="Z816" s="6" t="str">
        <f>IF(Table1[[#This Row],[seagrass.weights.ssp126.2100]]="","", Table1[[#This Row],[seagrass.weights.ssp126.2100]]*Table1[[#This Row],[seagrass.mn.ssp126.2100]])</f>
        <v/>
      </c>
      <c r="AC816" s="6" t="str">
        <f>IF(Table1[[#This Row],[corals.mn.ssp126.2100]]="","",(Table1[[#This Row],[corals.sd.ssp126.2100]]/Table1[[#This Row],[corals.mn.ssp126.2100]])^-1)</f>
        <v/>
      </c>
      <c r="AD816" s="6" t="str">
        <f>IF( Table1[[#This Row],[Coral.weights.ssp126.2100]]="","", Table1[[#This Row],[Coral.weights.ssp126.2100]]*Table1[[#This Row],[corals.mn.ssp126.2100]])</f>
        <v/>
      </c>
      <c r="AG816" s="8" t="str">
        <f>IF(Table1[[#This Row],[mangrove.mn.ssp126.2100]]="","",(Table1[[#This Row],[mangrove.sd.ssp126.2100]]/Table1[[#This Row],[mangrove.mn.ssp126.2100]])^-1)</f>
        <v/>
      </c>
      <c r="AH816" s="6" t="str">
        <f>IF(Table1[[#This Row],[mangrove.weights.ssp126.2100]]="","",Table1[[#This Row],[mangrove.weights.ssp126.2100]]*Table1[[#This Row],[mangrove.mn.ssp126.2100]])</f>
        <v/>
      </c>
      <c r="AI816" s="7" t="e">
        <f t="shared" si="73"/>
        <v>#DIV/0!</v>
      </c>
      <c r="AL816" s="6" t="str">
        <f>IF(Table1[[#This Row],[seagrass.mn.ssp245.2050]]="","",(Table1[[#This Row],[seagrass.sd.ssp245.2050]]/Table1[[#This Row],[seagrass.mn.ssp245.2050]])^-1)</f>
        <v/>
      </c>
      <c r="AM816" s="6" t="str">
        <f>IF(Table1[[#This Row],[seagrass.weights.ssp245.2050]]="","",Table1[[#This Row],[seagrass.weights.ssp245.2050]]*Table1[[#This Row],[seagrass.mn.ssp245.2050]])</f>
        <v/>
      </c>
      <c r="AS816" s="5"/>
      <c r="AT816" s="8"/>
      <c r="AU816" s="8"/>
      <c r="AV816" s="7" t="e">
        <f t="shared" si="74"/>
        <v>#DIV/0!</v>
      </c>
      <c r="AX816" s="5"/>
      <c r="AY816" s="6"/>
      <c r="AZ816" s="6"/>
      <c r="BB816" s="5"/>
      <c r="BC816" s="8"/>
      <c r="BD816" s="8"/>
      <c r="BE816" s="5"/>
      <c r="BF816" s="5"/>
      <c r="BG816" s="6"/>
      <c r="BH816" s="6"/>
      <c r="BI816" s="7" t="e">
        <f t="shared" si="75"/>
        <v>#DIV/0!</v>
      </c>
      <c r="BK816" s="5"/>
      <c r="BL816" s="6"/>
      <c r="BM816" s="6"/>
      <c r="BO816" s="5"/>
      <c r="BP816" s="6"/>
      <c r="BQ816" s="6"/>
      <c r="BR816" s="5"/>
      <c r="BS816" s="5"/>
      <c r="BT816" s="6"/>
      <c r="BU816" s="6"/>
      <c r="BV816" s="7" t="e">
        <f t="shared" si="76"/>
        <v>#DIV/0!</v>
      </c>
      <c r="BX816" s="5"/>
      <c r="BY816" s="8"/>
      <c r="BZ816" s="8"/>
      <c r="CA816" s="5"/>
      <c r="CB816" s="5"/>
      <c r="CC816" s="8"/>
      <c r="CD816" s="8"/>
      <c r="CE816" s="5"/>
      <c r="CF816" s="5"/>
      <c r="CG816" s="12"/>
      <c r="CH816" s="17"/>
      <c r="CI816" s="9" t="e">
        <f t="shared" si="77"/>
        <v>#DIV/0!</v>
      </c>
      <c r="CJ816" s="5"/>
      <c r="CL816" s="5"/>
      <c r="CM816" s="5"/>
      <c r="CP816" s="5"/>
      <c r="CT816" s="5"/>
    </row>
    <row r="817" spans="1:98" x14ac:dyDescent="0.25">
      <c r="A817" s="5" t="s">
        <v>860</v>
      </c>
      <c r="B817" s="5">
        <v>49.08934</v>
      </c>
      <c r="C817" s="5">
        <v>-18.071102</v>
      </c>
      <c r="E817" s="5">
        <v>0</v>
      </c>
      <c r="G817" s="5">
        <v>0</v>
      </c>
      <c r="I817" s="5">
        <v>0</v>
      </c>
      <c r="L817" s="6" t="str">
        <f>IF(Table1[[#This Row],[seagrass.mn.ssp126.2050]]="","",(Table1[[#This Row],[seagrass.sd.ssp126.2050]]/Table1[[#This Row],[seagrass.mn.ssp126.2050]])^-1)</f>
        <v/>
      </c>
      <c r="M817" s="6" t="str">
        <f>IF(Table1[[#This Row],[seagrass.weights.ssp126.2050]]="","",Table1[[#This Row],[seagrass.weights.ssp126.2050]]*Table1[[#This Row],[seagrass.mn.ssp126.2050]])</f>
        <v/>
      </c>
      <c r="P817" s="6" t="str">
        <f>IF(Table1[[#This Row],[corals.mn.ssp126.2050]]="","",(Table1[[#This Row],[corals.sd.ssp126.2050]]/Table1[[#This Row],[corals.mn.ssp126.2050]])^-1)</f>
        <v/>
      </c>
      <c r="Q817" s="6" t="str">
        <f>IF(Table1[[#This Row],[coral.weights.ssp126.2050]]="","",Table1[[#This Row],[coral.weights.ssp126.2050]]*Table1[[#This Row],[corals.mn.ssp126.2050]])</f>
        <v/>
      </c>
      <c r="T817" s="6" t="str">
        <f>IF(Table1[[#This Row],[mangrove.mn.ssp126.2050]]="","",(Table1[[#This Row],[mangrove.sd.ssp126.2050]]/Table1[[#This Row],[mangrove.mn.ssp126.2050]])^-1)</f>
        <v/>
      </c>
      <c r="U817" s="6" t="str">
        <f>IF(Table1[[#This Row],[mangrove.weights.ssp126.2050]]="","",Table1[[#This Row],[mangrove.weights.ssp126.2050]]*Table1[[#This Row],[mangrove.mn.ssp126.2050]])</f>
        <v/>
      </c>
      <c r="V817" s="7" t="e">
        <f t="shared" si="72"/>
        <v>#DIV/0!</v>
      </c>
      <c r="Y817" s="6" t="str">
        <f>IF(Table1[[#This Row],[seagrass.mn.ssp126.2100]]="", "", (Table1[[#This Row],[seagrass.sd.ssp126.2100]]/Table1[[#This Row],[seagrass.mn.ssp126.2100]])^-1)</f>
        <v/>
      </c>
      <c r="Z817" s="6" t="str">
        <f>IF(Table1[[#This Row],[seagrass.weights.ssp126.2100]]="","", Table1[[#This Row],[seagrass.weights.ssp126.2100]]*Table1[[#This Row],[seagrass.mn.ssp126.2100]])</f>
        <v/>
      </c>
      <c r="AC817" s="6" t="str">
        <f>IF(Table1[[#This Row],[corals.mn.ssp126.2100]]="","",(Table1[[#This Row],[corals.sd.ssp126.2100]]/Table1[[#This Row],[corals.mn.ssp126.2100]])^-1)</f>
        <v/>
      </c>
      <c r="AD817" s="6" t="str">
        <f>IF( Table1[[#This Row],[Coral.weights.ssp126.2100]]="","", Table1[[#This Row],[Coral.weights.ssp126.2100]]*Table1[[#This Row],[corals.mn.ssp126.2100]])</f>
        <v/>
      </c>
      <c r="AG817" s="8" t="str">
        <f>IF(Table1[[#This Row],[mangrove.mn.ssp126.2100]]="","",(Table1[[#This Row],[mangrove.sd.ssp126.2100]]/Table1[[#This Row],[mangrove.mn.ssp126.2100]])^-1)</f>
        <v/>
      </c>
      <c r="AH817" s="6" t="str">
        <f>IF(Table1[[#This Row],[mangrove.weights.ssp126.2100]]="","",Table1[[#This Row],[mangrove.weights.ssp126.2100]]*Table1[[#This Row],[mangrove.mn.ssp126.2100]])</f>
        <v/>
      </c>
      <c r="AI817" s="7" t="e">
        <f t="shared" si="73"/>
        <v>#DIV/0!</v>
      </c>
      <c r="AL817" s="6" t="str">
        <f>IF(Table1[[#This Row],[seagrass.mn.ssp245.2050]]="","",(Table1[[#This Row],[seagrass.sd.ssp245.2050]]/Table1[[#This Row],[seagrass.mn.ssp245.2050]])^-1)</f>
        <v/>
      </c>
      <c r="AM817" s="6" t="str">
        <f>IF(Table1[[#This Row],[seagrass.weights.ssp245.2050]]="","",Table1[[#This Row],[seagrass.weights.ssp245.2050]]*Table1[[#This Row],[seagrass.mn.ssp245.2050]])</f>
        <v/>
      </c>
      <c r="AS817" s="5"/>
      <c r="AT817" s="8"/>
      <c r="AU817" s="8"/>
      <c r="AV817" s="7" t="e">
        <f t="shared" si="74"/>
        <v>#DIV/0!</v>
      </c>
      <c r="AX817" s="5"/>
      <c r="AY817" s="6"/>
      <c r="AZ817" s="6"/>
      <c r="BB817" s="5"/>
      <c r="BC817" s="8"/>
      <c r="BD817" s="8"/>
      <c r="BE817" s="5"/>
      <c r="BF817" s="5"/>
      <c r="BG817" s="6"/>
      <c r="BH817" s="6"/>
      <c r="BI817" s="7" t="e">
        <f t="shared" si="75"/>
        <v>#DIV/0!</v>
      </c>
      <c r="BK817" s="5"/>
      <c r="BL817" s="6"/>
      <c r="BM817" s="6"/>
      <c r="BO817" s="5"/>
      <c r="BP817" s="6"/>
      <c r="BQ817" s="6"/>
      <c r="BR817" s="5"/>
      <c r="BS817" s="5"/>
      <c r="BT817" s="6"/>
      <c r="BU817" s="6"/>
      <c r="BV817" s="7" t="e">
        <f t="shared" si="76"/>
        <v>#DIV/0!</v>
      </c>
      <c r="BX817" s="5"/>
      <c r="BY817" s="8"/>
      <c r="BZ817" s="8"/>
      <c r="CA817" s="5"/>
      <c r="CB817" s="5"/>
      <c r="CC817" s="8"/>
      <c r="CD817" s="8"/>
      <c r="CE817" s="5"/>
      <c r="CF817" s="5"/>
      <c r="CG817" s="12"/>
      <c r="CH817" s="17"/>
      <c r="CI817" s="9" t="e">
        <f t="shared" si="77"/>
        <v>#DIV/0!</v>
      </c>
      <c r="CJ817" s="5"/>
      <c r="CL817" s="5"/>
      <c r="CM817" s="5"/>
      <c r="CP817" s="5"/>
      <c r="CT817" s="5"/>
    </row>
    <row r="818" spans="1:98" x14ac:dyDescent="0.25">
      <c r="A818" s="5" t="s">
        <v>861</v>
      </c>
      <c r="B818" s="5">
        <v>49.33934</v>
      </c>
      <c r="C818" s="5">
        <v>-18.071102</v>
      </c>
      <c r="D818" s="5">
        <v>44400000</v>
      </c>
      <c r="E818" s="5">
        <v>1</v>
      </c>
      <c r="F818" s="5">
        <v>20650000</v>
      </c>
      <c r="G818" s="5">
        <v>1</v>
      </c>
      <c r="I818" s="5">
        <v>0</v>
      </c>
      <c r="J818" s="5">
        <v>0.55885493116292384</v>
      </c>
      <c r="K818" s="5">
        <v>9.9098471226721861E-4</v>
      </c>
      <c r="L818" s="6">
        <f>IF(Table1[[#This Row],[seagrass.mn.ssp126.2050]]="","",(Table1[[#This Row],[seagrass.sd.ssp126.2050]]/Table1[[#This Row],[seagrass.mn.ssp126.2050]])^-1)</f>
        <v>563.93900354360744</v>
      </c>
      <c r="M818" s="6">
        <f>IF(Table1[[#This Row],[seagrass.weights.ssp126.2050]]="","",Table1[[#This Row],[seagrass.weights.ssp126.2050]]*Table1[[#This Row],[seagrass.mn.ssp126.2050]])</f>
        <v>315.16009300545062</v>
      </c>
      <c r="N818" s="5">
        <v>0.62593929557148464</v>
      </c>
      <c r="O818" s="5">
        <v>1.129683621032812E-3</v>
      </c>
      <c r="P818" s="6">
        <f>IF(Table1[[#This Row],[corals.mn.ssp126.2050]]="","",(Table1[[#This Row],[corals.sd.ssp126.2050]]/Table1[[#This Row],[corals.mn.ssp126.2050]])^-1)</f>
        <v>554.08371327825421</v>
      </c>
      <c r="Q818" s="6">
        <f>IF(Table1[[#This Row],[coral.weights.ssp126.2050]]="","",Table1[[#This Row],[coral.weights.ssp126.2050]]*Table1[[#This Row],[corals.mn.ssp126.2050]])</f>
        <v>346.82276917702291</v>
      </c>
      <c r="T818" s="6" t="str">
        <f>IF(Table1[[#This Row],[mangrove.mn.ssp126.2050]]="","",(Table1[[#This Row],[mangrove.sd.ssp126.2050]]/Table1[[#This Row],[mangrove.mn.ssp126.2050]])^-1)</f>
        <v/>
      </c>
      <c r="U818" s="6" t="str">
        <f>IF(Table1[[#This Row],[mangrove.weights.ssp126.2050]]="","",Table1[[#This Row],[mangrove.weights.ssp126.2050]]*Table1[[#This Row],[mangrove.mn.ssp126.2050]])</f>
        <v/>
      </c>
      <c r="V818" s="7">
        <f t="shared" si="72"/>
        <v>0.59210144143068388</v>
      </c>
      <c r="W818" s="5">
        <v>0.5470927658892456</v>
      </c>
      <c r="X818" s="5">
        <v>9.7261368216505599E-3</v>
      </c>
      <c r="Y818" s="6">
        <f>IF(Table1[[#This Row],[seagrass.mn.ssp126.2100]]="", "", (Table1[[#This Row],[seagrass.sd.ssp126.2100]]/Table1[[#This Row],[seagrass.mn.ssp126.2100]])^-1)</f>
        <v>56.24975012395538</v>
      </c>
      <c r="Z818" s="6">
        <f>IF(Table1[[#This Row],[seagrass.weights.ssp126.2100]]="","", Table1[[#This Row],[seagrass.weights.ssp126.2100]]*Table1[[#This Row],[seagrass.mn.ssp126.2100]])</f>
        <v>30.773831375893685</v>
      </c>
      <c r="AA818" s="5">
        <v>0.61657426778468249</v>
      </c>
      <c r="AB818" s="5">
        <v>7.6368426749199338E-3</v>
      </c>
      <c r="AC818" s="6">
        <f>IF(Table1[[#This Row],[corals.mn.ssp126.2100]]="","",(Table1[[#This Row],[corals.sd.ssp126.2100]]/Table1[[#This Row],[corals.mn.ssp126.2100]])^-1)</f>
        <v>80.736803680605718</v>
      </c>
      <c r="AD818" s="6">
        <f>IF( Table1[[#This Row],[Coral.weights.ssp126.2100]]="","", Table1[[#This Row],[Coral.weights.ssp126.2100]]*Table1[[#This Row],[corals.mn.ssp126.2100]])</f>
        <v>49.780235612645129</v>
      </c>
      <c r="AG818" s="8" t="str">
        <f>IF(Table1[[#This Row],[mangrove.mn.ssp126.2100]]="","",(Table1[[#This Row],[mangrove.sd.ssp126.2100]]/Table1[[#This Row],[mangrove.mn.ssp126.2100]])^-1)</f>
        <v/>
      </c>
      <c r="AH818" s="6" t="str">
        <f>IF(Table1[[#This Row],[mangrove.weights.ssp126.2100]]="","",Table1[[#This Row],[mangrove.weights.ssp126.2100]]*Table1[[#This Row],[mangrove.mn.ssp126.2100]])</f>
        <v/>
      </c>
      <c r="AI818" s="7">
        <f t="shared" si="73"/>
        <v>0.58804360538528044</v>
      </c>
      <c r="AJ818" s="5">
        <v>0.62487484557898632</v>
      </c>
      <c r="AK818" s="5">
        <f>NonZeroMin!$C$9</f>
        <v>9.4246577305150765E-4</v>
      </c>
      <c r="AL818" s="6">
        <f>IF(Table1[[#This Row],[seagrass.mn.ssp245.2050]]="","",(Table1[[#This Row],[seagrass.sd.ssp245.2050]]/Table1[[#This Row],[seagrass.mn.ssp245.2050]])^-1)</f>
        <v>663.02126129819214</v>
      </c>
      <c r="AM818" s="6">
        <f>IF(Table1[[#This Row],[seagrass.weights.ssp245.2050]]="","",Table1[[#This Row],[seagrass.weights.ssp245.2050]]*Table1[[#This Row],[seagrass.mn.ssp245.2050]])</f>
        <v>414.30530826929254</v>
      </c>
      <c r="AN818" s="5">
        <v>0.64677054517797594</v>
      </c>
      <c r="AO818" s="5">
        <f>NonZeroMin!$C$10</f>
        <v>8.871730941705804E-4</v>
      </c>
      <c r="AP818" s="6">
        <f>(Table1[[#This Row],[corals.sd.ssp245.2050]]/Table1[[#This Row],[corals.mn.ssp245.2050]])^-1</f>
        <v>729.02407594162082</v>
      </c>
      <c r="AQ818" s="6">
        <f>Table1[[#This Row],[coral.weights.ssp245.2050]]*Table1[[#This Row],[corals.mn.ssp245.2050]]</f>
        <v>471.51129904463221</v>
      </c>
      <c r="AS818" s="5"/>
      <c r="AT818" s="8"/>
      <c r="AU818" s="8"/>
      <c r="AV818" s="7">
        <f t="shared" si="74"/>
        <v>0.63634177969400563</v>
      </c>
      <c r="AW818" s="5">
        <v>0.62487484557898632</v>
      </c>
      <c r="AX818" s="5">
        <f>NonZeroMin!$C$12</f>
        <v>9.4048968592101831E-4</v>
      </c>
      <c r="AY818" s="6">
        <f>(Table1[[#This Row],[seagrass.sd.ssp245.2100]]/Table1[[#This Row],[seagrass.mn.ssp245.2100]])^-1</f>
        <v>664.4143523669253</v>
      </c>
      <c r="AZ818" s="6"/>
      <c r="BA818" s="5">
        <v>0.64677054517797594</v>
      </c>
      <c r="BB818" s="5">
        <f>NonZeroMin!$C$13</f>
        <v>8.8505487379242798E-4</v>
      </c>
      <c r="BC818" s="8">
        <f>(Table1[[#This Row],[corals.sd.ssp245.2100]]/Table1[[#This Row],[corals.mn.ssp245.2100]])^-1</f>
        <v>730.76886454123189</v>
      </c>
      <c r="BD818" s="8">
        <f>Table1[[#This Row],[corals.weights.ssp245.2100]]*Table1[[#This Row],[corals.mn.ssp245.2100]]</f>
        <v>472.63977691842302</v>
      </c>
      <c r="BE818" s="5"/>
      <c r="BF818" s="5"/>
      <c r="BG818" s="6"/>
      <c r="BH818" s="6"/>
      <c r="BI818" s="7">
        <f t="shared" si="75"/>
        <v>0.33876538306261478</v>
      </c>
      <c r="BJ818" s="5">
        <v>0.6299798362947564</v>
      </c>
      <c r="BK818" s="5">
        <f>NonZeroMin!$C$16</f>
        <v>9.4033807947367773E-4</v>
      </c>
      <c r="BL818" s="6">
        <f>(Table1[[#This Row],[seagrass.sd.ssp370.2050]]/Table1[[#This Row],[seagrass.mn.ssp370.2050]])^-1</f>
        <v>669.95036152036528</v>
      </c>
      <c r="BM818" s="6">
        <f>Table1[[#This Row],[seagrass.mn.ssp370.2050]]*Table1[[#This Row],[seagrass.weights.ssp370.2050]]</f>
        <v>422.05521907621261</v>
      </c>
      <c r="BN818" s="5">
        <v>0.64677054517797594</v>
      </c>
      <c r="BO818" s="5">
        <f>NonZeroMin!$C$17</f>
        <v>8.8537505761509139E-4</v>
      </c>
      <c r="BP818" s="6">
        <f>(Table1[[#This Row],[corals.sd.ssp370.2050]]/Table1[[#This Row],[corals.mn.ssp370.2050]])^-1</f>
        <v>730.50459194114035</v>
      </c>
      <c r="BQ818" s="6">
        <f>Table1[[#This Row],[corals.weights.ssp370.2050]]*Table1[[#This Row],[corals.mn.ssp370.2050]]</f>
        <v>472.46885318478621</v>
      </c>
      <c r="BR818" s="5"/>
      <c r="BS818" s="5"/>
      <c r="BT818" s="6"/>
      <c r="BU818" s="6"/>
      <c r="BV818" s="7">
        <f t="shared" si="76"/>
        <v>0.63873819721941272</v>
      </c>
      <c r="BW818" s="5">
        <v>0.6299798362947564</v>
      </c>
      <c r="BX818" s="5">
        <f>NonZeroMin!$C$19</f>
        <v>9.4033807947367773E-4</v>
      </c>
      <c r="BY818" s="8">
        <f>(Table1[[#This Row],[seagrass.sd.ssp370.2100]]/Table1[[#This Row],[seagrass.mn.ssp370.2100]])^-1</f>
        <v>669.95036152036528</v>
      </c>
      <c r="BZ818" s="8">
        <f>Table1[[#This Row],[seagrass.imp.ssp370.2100]]*Table1[[#This Row],[seagrass.mn.ssp370.2100]]</f>
        <v>422.05521907621261</v>
      </c>
      <c r="CA818" s="5">
        <v>0.64677054517797594</v>
      </c>
      <c r="CB818" s="5">
        <f>NonZeroMin!$C$20</f>
        <v>8.8537505761509139E-4</v>
      </c>
      <c r="CC818" s="8">
        <f>(Table1[[#This Row],[corals.sd.ssp370.2100]]/Table1[[#This Row],[corals.mn.ssp370.2100]])^-1</f>
        <v>730.50459194114035</v>
      </c>
      <c r="CD818" s="8">
        <f>Table1[[#This Row],[corals.weights.ssp370.2100]]*Table1[[#This Row],[corals.mn.ssp370.2100]]</f>
        <v>472.46885318478621</v>
      </c>
      <c r="CE818" s="5"/>
      <c r="CF818" s="5"/>
      <c r="CG818" s="12"/>
      <c r="CH818" s="17"/>
      <c r="CI818" s="9">
        <f t="shared" si="77"/>
        <v>0.63873819721941272</v>
      </c>
      <c r="CJ818" s="5"/>
      <c r="CL818" s="5"/>
      <c r="CM818" s="5"/>
      <c r="CP818" s="5"/>
      <c r="CT818" s="5"/>
    </row>
    <row r="819" spans="1:98" x14ac:dyDescent="0.25">
      <c r="A819" s="5" t="s">
        <v>862</v>
      </c>
      <c r="B819" s="5">
        <v>49.58934</v>
      </c>
      <c r="C819" s="5">
        <v>-18.071102</v>
      </c>
      <c r="D819" s="5">
        <v>4360000</v>
      </c>
      <c r="E819" s="5">
        <v>1</v>
      </c>
      <c r="G819" s="5">
        <v>0</v>
      </c>
      <c r="I819" s="5">
        <v>0</v>
      </c>
      <c r="L819" s="6" t="str">
        <f>IF(Table1[[#This Row],[seagrass.mn.ssp126.2050]]="","",(Table1[[#This Row],[seagrass.sd.ssp126.2050]]/Table1[[#This Row],[seagrass.mn.ssp126.2050]])^-1)</f>
        <v/>
      </c>
      <c r="M819" s="6" t="str">
        <f>IF(Table1[[#This Row],[seagrass.weights.ssp126.2050]]="","",Table1[[#This Row],[seagrass.weights.ssp126.2050]]*Table1[[#This Row],[seagrass.mn.ssp126.2050]])</f>
        <v/>
      </c>
      <c r="N819" s="5">
        <v>0.44922227892262218</v>
      </c>
      <c r="O819" s="5">
        <v>4.2540305292536683E-2</v>
      </c>
      <c r="P819" s="6">
        <f>IF(Table1[[#This Row],[corals.mn.ssp126.2050]]="","",(Table1[[#This Row],[corals.sd.ssp126.2050]]/Table1[[#This Row],[corals.mn.ssp126.2050]])^-1)</f>
        <v>10.559921369474379</v>
      </c>
      <c r="Q819" s="6">
        <f>IF(Table1[[#This Row],[coral.weights.ssp126.2050]]="","",Table1[[#This Row],[coral.weights.ssp126.2050]]*Table1[[#This Row],[corals.mn.ssp126.2050]])</f>
        <v>4.7437519428389781</v>
      </c>
      <c r="T819" s="6" t="str">
        <f>IF(Table1[[#This Row],[mangrove.mn.ssp126.2050]]="","",(Table1[[#This Row],[mangrove.sd.ssp126.2050]]/Table1[[#This Row],[mangrove.mn.ssp126.2050]])^-1)</f>
        <v/>
      </c>
      <c r="U819" s="6" t="str">
        <f>IF(Table1[[#This Row],[mangrove.weights.ssp126.2050]]="","",Table1[[#This Row],[mangrove.weights.ssp126.2050]]*Table1[[#This Row],[mangrove.mn.ssp126.2050]])</f>
        <v/>
      </c>
      <c r="V819" s="7">
        <f t="shared" si="72"/>
        <v>0.44922227892262218</v>
      </c>
      <c r="Y819" s="6" t="str">
        <f>IF(Table1[[#This Row],[seagrass.mn.ssp126.2100]]="", "", (Table1[[#This Row],[seagrass.sd.ssp126.2100]]/Table1[[#This Row],[seagrass.mn.ssp126.2100]])^-1)</f>
        <v/>
      </c>
      <c r="Z819" s="6" t="str">
        <f>IF(Table1[[#This Row],[seagrass.weights.ssp126.2100]]="","", Table1[[#This Row],[seagrass.weights.ssp126.2100]]*Table1[[#This Row],[seagrass.mn.ssp126.2100]])</f>
        <v/>
      </c>
      <c r="AA819" s="5">
        <v>0.43039058081458481</v>
      </c>
      <c r="AB819" s="5">
        <v>2.5783069696659309E-2</v>
      </c>
      <c r="AC819" s="6">
        <f>IF(Table1[[#This Row],[corals.mn.ssp126.2100]]="","",(Table1[[#This Row],[corals.sd.ssp126.2100]]/Table1[[#This Row],[corals.mn.ssp126.2100]])^-1)</f>
        <v>16.692759468836645</v>
      </c>
      <c r="AD819" s="6">
        <f>IF( Table1[[#This Row],[Coral.weights.ssp126.2100]]="","", Table1[[#This Row],[Coral.weights.ssp126.2100]]*Table1[[#This Row],[corals.mn.ssp126.2100]])</f>
        <v>7.1844064431907642</v>
      </c>
      <c r="AG819" s="8" t="str">
        <f>IF(Table1[[#This Row],[mangrove.mn.ssp126.2100]]="","",(Table1[[#This Row],[mangrove.sd.ssp126.2100]]/Table1[[#This Row],[mangrove.mn.ssp126.2100]])^-1)</f>
        <v/>
      </c>
      <c r="AH819" s="6" t="str">
        <f>IF(Table1[[#This Row],[mangrove.weights.ssp126.2100]]="","",Table1[[#This Row],[mangrove.weights.ssp126.2100]]*Table1[[#This Row],[mangrove.mn.ssp126.2100]])</f>
        <v/>
      </c>
      <c r="AI819" s="7">
        <f t="shared" si="73"/>
        <v>0.43039058081458481</v>
      </c>
      <c r="AL819" s="6" t="str">
        <f>IF(Table1[[#This Row],[seagrass.mn.ssp245.2050]]="","",(Table1[[#This Row],[seagrass.sd.ssp245.2050]]/Table1[[#This Row],[seagrass.mn.ssp245.2050]])^-1)</f>
        <v/>
      </c>
      <c r="AM819" s="6" t="str">
        <f>IF(Table1[[#This Row],[seagrass.weights.ssp245.2050]]="","",Table1[[#This Row],[seagrass.weights.ssp245.2050]]*Table1[[#This Row],[seagrass.mn.ssp245.2050]])</f>
        <v/>
      </c>
      <c r="AN819" s="5">
        <v>0.43573570698939229</v>
      </c>
      <c r="AO819" s="5">
        <v>2.739594307433996E-2</v>
      </c>
      <c r="AP819" s="6">
        <f>(Table1[[#This Row],[corals.sd.ssp245.2050]]/Table1[[#This Row],[corals.mn.ssp245.2050]])^-1</f>
        <v>15.905117987981159</v>
      </c>
      <c r="AQ819" s="6">
        <f>Table1[[#This Row],[coral.weights.ssp245.2050]]*Table1[[#This Row],[corals.mn.ssp245.2050]]</f>
        <v>6.930427831242671</v>
      </c>
      <c r="AS819" s="5"/>
      <c r="AT819" s="8"/>
      <c r="AU819" s="8"/>
      <c r="AV819" s="7">
        <f t="shared" si="74"/>
        <v>0.43573570698939229</v>
      </c>
      <c r="AX819" s="5"/>
      <c r="AY819" s="6"/>
      <c r="AZ819" s="6"/>
      <c r="BA819" s="5">
        <v>0.41194094319544261</v>
      </c>
      <c r="BB819" s="5">
        <v>1.7960878607637148E-2</v>
      </c>
      <c r="BC819" s="8">
        <f>(Table1[[#This Row],[corals.sd.ssp245.2100]]/Table1[[#This Row],[corals.mn.ssp245.2100]])^-1</f>
        <v>22.935456120742394</v>
      </c>
      <c r="BD819" s="8">
        <f>Table1[[#This Row],[corals.weights.ssp245.2100]]*Table1[[#This Row],[corals.mn.ssp245.2100]]</f>
        <v>9.4480534269963083</v>
      </c>
      <c r="BE819" s="5"/>
      <c r="BF819" s="5"/>
      <c r="BG819" s="6"/>
      <c r="BH819" s="6"/>
      <c r="BI819" s="7">
        <f t="shared" si="75"/>
        <v>0.41194094319544255</v>
      </c>
      <c r="BK819" s="5"/>
      <c r="BL819" s="6"/>
      <c r="BM819" s="6"/>
      <c r="BN819" s="5">
        <v>0.51818640426809737</v>
      </c>
      <c r="BO819" s="5">
        <v>7.1172965563749821E-3</v>
      </c>
      <c r="BP819" s="6">
        <f>(Table1[[#This Row],[corals.sd.ssp370.2050]]/Table1[[#This Row],[corals.mn.ssp370.2050]])^-1</f>
        <v>72.806633834016139</v>
      </c>
      <c r="BQ819" s="6">
        <f>Table1[[#This Row],[corals.weights.ssp370.2050]]*Table1[[#This Row],[corals.mn.ssp370.2050]]</f>
        <v>37.727407793312821</v>
      </c>
      <c r="BR819" s="5"/>
      <c r="BS819" s="5"/>
      <c r="BT819" s="6"/>
      <c r="BU819" s="6"/>
      <c r="BV819" s="7">
        <f t="shared" si="76"/>
        <v>0.51818640426809737</v>
      </c>
      <c r="BX819" s="5"/>
      <c r="BY819" s="8"/>
      <c r="BZ819" s="8"/>
      <c r="CA819" s="5">
        <v>0.51818640426809737</v>
      </c>
      <c r="CB819" s="5">
        <v>7.1172965563749821E-3</v>
      </c>
      <c r="CC819" s="8">
        <f>(Table1[[#This Row],[corals.sd.ssp370.2100]]/Table1[[#This Row],[corals.mn.ssp370.2100]])^-1</f>
        <v>72.806633834016139</v>
      </c>
      <c r="CD819" s="8">
        <f>Table1[[#This Row],[corals.weights.ssp370.2100]]*Table1[[#This Row],[corals.mn.ssp370.2100]]</f>
        <v>37.727407793312821</v>
      </c>
      <c r="CE819" s="5"/>
      <c r="CF819" s="5"/>
      <c r="CG819" s="12"/>
      <c r="CH819" s="17"/>
      <c r="CI819" s="9">
        <f t="shared" si="77"/>
        <v>0.51818640426809737</v>
      </c>
      <c r="CJ819" s="5"/>
      <c r="CL819" s="5"/>
      <c r="CM819" s="5"/>
      <c r="CP819" s="5"/>
      <c r="CT819" s="5"/>
    </row>
    <row r="820" spans="1:98" x14ac:dyDescent="0.25">
      <c r="A820" s="5" t="s">
        <v>863</v>
      </c>
      <c r="B820" s="5">
        <v>36.58934</v>
      </c>
      <c r="C820" s="5">
        <v>-18.071102</v>
      </c>
      <c r="E820" s="5">
        <v>0</v>
      </c>
      <c r="G820" s="5">
        <v>0</v>
      </c>
      <c r="H820" s="5">
        <v>31790000</v>
      </c>
      <c r="I820" s="5">
        <v>1</v>
      </c>
      <c r="L820" s="6" t="str">
        <f>IF(Table1[[#This Row],[seagrass.mn.ssp126.2050]]="","",(Table1[[#This Row],[seagrass.sd.ssp126.2050]]/Table1[[#This Row],[seagrass.mn.ssp126.2050]])^-1)</f>
        <v/>
      </c>
      <c r="M820" s="6" t="str">
        <f>IF(Table1[[#This Row],[seagrass.weights.ssp126.2050]]="","",Table1[[#This Row],[seagrass.weights.ssp126.2050]]*Table1[[#This Row],[seagrass.mn.ssp126.2050]])</f>
        <v/>
      </c>
      <c r="P820" s="6" t="str">
        <f>IF(Table1[[#This Row],[corals.mn.ssp126.2050]]="","",(Table1[[#This Row],[corals.sd.ssp126.2050]]/Table1[[#This Row],[corals.mn.ssp126.2050]])^-1)</f>
        <v/>
      </c>
      <c r="Q820" s="6" t="str">
        <f>IF(Table1[[#This Row],[coral.weights.ssp126.2050]]="","",Table1[[#This Row],[coral.weights.ssp126.2050]]*Table1[[#This Row],[corals.mn.ssp126.2050]])</f>
        <v/>
      </c>
      <c r="R820" s="5">
        <v>0.36128731583746698</v>
      </c>
      <c r="S820" s="5">
        <v>0.17740558800086809</v>
      </c>
      <c r="T820" s="6">
        <f>IF(Table1[[#This Row],[mangrove.mn.ssp126.2050]]="","",(Table1[[#This Row],[mangrove.sd.ssp126.2050]]/Table1[[#This Row],[mangrove.mn.ssp126.2050]])^-1)</f>
        <v>2.0365047116537225</v>
      </c>
      <c r="U820" s="6">
        <f>IF(Table1[[#This Row],[mangrove.weights.ssp126.2050]]="","",Table1[[#This Row],[mangrove.weights.ssp126.2050]]*Table1[[#This Row],[mangrove.mn.ssp126.2050]])</f>
        <v>0.7357633209637281</v>
      </c>
      <c r="V820" s="7">
        <f t="shared" si="72"/>
        <v>0.36128731583746698</v>
      </c>
      <c r="Y820" s="6" t="str">
        <f>IF(Table1[[#This Row],[seagrass.mn.ssp126.2100]]="", "", (Table1[[#This Row],[seagrass.sd.ssp126.2100]]/Table1[[#This Row],[seagrass.mn.ssp126.2100]])^-1)</f>
        <v/>
      </c>
      <c r="Z820" s="6" t="str">
        <f>IF(Table1[[#This Row],[seagrass.weights.ssp126.2100]]="","", Table1[[#This Row],[seagrass.weights.ssp126.2100]]*Table1[[#This Row],[seagrass.mn.ssp126.2100]])</f>
        <v/>
      </c>
      <c r="AC820" s="6" t="str">
        <f>IF(Table1[[#This Row],[corals.mn.ssp126.2100]]="","",(Table1[[#This Row],[corals.sd.ssp126.2100]]/Table1[[#This Row],[corals.mn.ssp126.2100]])^-1)</f>
        <v/>
      </c>
      <c r="AD820" s="6" t="str">
        <f>IF( Table1[[#This Row],[Coral.weights.ssp126.2100]]="","", Table1[[#This Row],[Coral.weights.ssp126.2100]]*Table1[[#This Row],[corals.mn.ssp126.2100]])</f>
        <v/>
      </c>
      <c r="AE820" s="5">
        <v>0.36545795602494707</v>
      </c>
      <c r="AF820" s="5">
        <v>0.1788789722003932</v>
      </c>
      <c r="AG820" s="8">
        <f>IF(Table1[[#This Row],[mangrove.mn.ssp126.2100]]="","",(Table1[[#This Row],[mangrove.sd.ssp126.2100]]/Table1[[#This Row],[mangrove.mn.ssp126.2100]])^-1)</f>
        <v>2.0430459294876457</v>
      </c>
      <c r="AH820" s="6">
        <f>IF(Table1[[#This Row],[mangrove.weights.ssp126.2100]]="","",Table1[[#This Row],[mangrove.weights.ssp126.2100]]*Table1[[#This Row],[mangrove.mn.ssp126.2100]])</f>
        <v>0.74664738945564313</v>
      </c>
      <c r="AI820" s="7">
        <f t="shared" si="73"/>
        <v>0.36545795602494707</v>
      </c>
      <c r="AL820" s="6" t="str">
        <f>IF(Table1[[#This Row],[seagrass.mn.ssp245.2050]]="","",(Table1[[#This Row],[seagrass.sd.ssp245.2050]]/Table1[[#This Row],[seagrass.mn.ssp245.2050]])^-1)</f>
        <v/>
      </c>
      <c r="AM820" s="6" t="str">
        <f>IF(Table1[[#This Row],[seagrass.weights.ssp245.2050]]="","",Table1[[#This Row],[seagrass.weights.ssp245.2050]]*Table1[[#This Row],[seagrass.mn.ssp245.2050]])</f>
        <v/>
      </c>
      <c r="AR820" s="5">
        <v>0.37425864250818403</v>
      </c>
      <c r="AS820" s="5">
        <v>0.16747388864181101</v>
      </c>
      <c r="AT820" s="8">
        <f>(Table1[[#This Row],[mangrove.sd.ssp245.2050]]/Table1[[#This Row],[mangrove.mn.ssp245.2050]])^-1</f>
        <v>2.2347283241785774</v>
      </c>
      <c r="AU820" s="8">
        <f>Table1[[#This Row],[mangrove.mn.ssp245.2050]]*Table1[[#This Row],[mangrove.weights.ssp245.2050]]</f>
        <v>0.83636638898166338</v>
      </c>
      <c r="AV820" s="7">
        <f t="shared" si="74"/>
        <v>0.37425864250818403</v>
      </c>
      <c r="AX820" s="5"/>
      <c r="AY820" s="6"/>
      <c r="AZ820" s="6"/>
      <c r="BB820" s="5"/>
      <c r="BC820" s="8"/>
      <c r="BD820" s="8"/>
      <c r="BE820" s="5">
        <v>0.35324133399422841</v>
      </c>
      <c r="BF820" s="5">
        <v>0.18751577433964961</v>
      </c>
      <c r="BG820" s="6">
        <f>(Table1[[#This Row],[mangrove.sd.ssp245.2100]]/Table1[[#This Row],[mangrove.mn.ssp245.2100]])^-1</f>
        <v>1.8837952979592962</v>
      </c>
      <c r="BH820" s="6">
        <f>Table1[[#This Row],[mangrove.weights.ssp245.2100]]*Table1[[#This Row],[mangrove.mn.ssp245.2100]]</f>
        <v>0.66543436402319678</v>
      </c>
      <c r="BI820" s="7">
        <f t="shared" si="75"/>
        <v>0.35324133399422841</v>
      </c>
      <c r="BK820" s="5"/>
      <c r="BL820" s="6"/>
      <c r="BM820" s="6"/>
      <c r="BO820" s="5"/>
      <c r="BP820" s="6"/>
      <c r="BQ820" s="6"/>
      <c r="BR820" s="5">
        <v>0.37802856343324592</v>
      </c>
      <c r="BS820" s="5">
        <v>0.17362856123182541</v>
      </c>
      <c r="BT820" s="6">
        <f>(Table1[[#This Row],[mangrove.sd.ssp370.2050]]/Table1[[#This Row],[mangrove.mn.ssp370.2050]])^-1</f>
        <v>2.1772256865534336</v>
      </c>
      <c r="BU820" s="6">
        <f>Table1[[#This Row],[mangrove.weights.ssp370.2050]]*Table1[[#This Row],[mangrove.mn.ssp370.2050]]</f>
        <v>0.82305349855775711</v>
      </c>
      <c r="BV820" s="7">
        <f t="shared" si="76"/>
        <v>0.37802856343324592</v>
      </c>
      <c r="BX820" s="5"/>
      <c r="BY820" s="8"/>
      <c r="BZ820" s="8"/>
      <c r="CA820" s="5"/>
      <c r="CB820" s="5"/>
      <c r="CC820" s="8"/>
      <c r="CD820" s="8"/>
      <c r="CE820" s="5">
        <v>0.36591097064037059</v>
      </c>
      <c r="CF820" s="5">
        <v>0.18258427975575181</v>
      </c>
      <c r="CG820" s="12">
        <f>(Table1[[#This Row],[mangrove.sd.ssp370.2100]]/Table1[[#This Row],[mangrove.mn.ssp370.2100]])^-1</f>
        <v>2.0040661284194901</v>
      </c>
      <c r="CH820" s="17">
        <f>Table1[[#This Row],[mangrove.weights.ssp370.2100]]*Table1[[#This Row],[mangrove.mn.ssp370.2100]]</f>
        <v>0.73330978227746524</v>
      </c>
      <c r="CI820" s="9">
        <f t="shared" si="77"/>
        <v>0.36591097064037059</v>
      </c>
      <c r="CJ820" s="5"/>
      <c r="CL820" s="5"/>
      <c r="CM820" s="5"/>
      <c r="CP820" s="5"/>
      <c r="CT820" s="5"/>
    </row>
    <row r="821" spans="1:98" x14ac:dyDescent="0.25">
      <c r="A821" s="5" t="s">
        <v>864</v>
      </c>
      <c r="B821" s="5">
        <v>36.83934</v>
      </c>
      <c r="C821" s="5">
        <v>-18.071102</v>
      </c>
      <c r="E821" s="5">
        <v>0</v>
      </c>
      <c r="G821" s="5">
        <v>0</v>
      </c>
      <c r="H821" s="5">
        <v>167780000</v>
      </c>
      <c r="I821" s="5">
        <v>1</v>
      </c>
      <c r="L821" s="6" t="str">
        <f>IF(Table1[[#This Row],[seagrass.mn.ssp126.2050]]="","",(Table1[[#This Row],[seagrass.sd.ssp126.2050]]/Table1[[#This Row],[seagrass.mn.ssp126.2050]])^-1)</f>
        <v/>
      </c>
      <c r="M821" s="6" t="str">
        <f>IF(Table1[[#This Row],[seagrass.weights.ssp126.2050]]="","",Table1[[#This Row],[seagrass.weights.ssp126.2050]]*Table1[[#This Row],[seagrass.mn.ssp126.2050]])</f>
        <v/>
      </c>
      <c r="P821" s="6" t="str">
        <f>IF(Table1[[#This Row],[corals.mn.ssp126.2050]]="","",(Table1[[#This Row],[corals.sd.ssp126.2050]]/Table1[[#This Row],[corals.mn.ssp126.2050]])^-1)</f>
        <v/>
      </c>
      <c r="Q821" s="6" t="str">
        <f>IF(Table1[[#This Row],[coral.weights.ssp126.2050]]="","",Table1[[#This Row],[coral.weights.ssp126.2050]]*Table1[[#This Row],[corals.mn.ssp126.2050]])</f>
        <v/>
      </c>
      <c r="R821" s="5">
        <v>0.39818247858686562</v>
      </c>
      <c r="S821" s="5">
        <v>0.38035532275322381</v>
      </c>
      <c r="T821" s="6">
        <f>IF(Table1[[#This Row],[mangrove.mn.ssp126.2050]]="","",(Table1[[#This Row],[mangrove.sd.ssp126.2050]]/Table1[[#This Row],[mangrove.mn.ssp126.2050]])^-1)</f>
        <v>1.0468697419681126</v>
      </c>
      <c r="U821" s="6">
        <f>IF(Table1[[#This Row],[mangrove.weights.ssp126.2050]]="","",Table1[[#This Row],[mangrove.weights.ssp126.2050]]*Table1[[#This Row],[mangrove.mn.ssp126.2050]])</f>
        <v>0.41684518861445552</v>
      </c>
      <c r="V821" s="7">
        <f t="shared" si="72"/>
        <v>0.39818247858686562</v>
      </c>
      <c r="Y821" s="6" t="str">
        <f>IF(Table1[[#This Row],[seagrass.mn.ssp126.2100]]="", "", (Table1[[#This Row],[seagrass.sd.ssp126.2100]]/Table1[[#This Row],[seagrass.mn.ssp126.2100]])^-1)</f>
        <v/>
      </c>
      <c r="Z821" s="6" t="str">
        <f>IF(Table1[[#This Row],[seagrass.weights.ssp126.2100]]="","", Table1[[#This Row],[seagrass.weights.ssp126.2100]]*Table1[[#This Row],[seagrass.mn.ssp126.2100]])</f>
        <v/>
      </c>
      <c r="AC821" s="6" t="str">
        <f>IF(Table1[[#This Row],[corals.mn.ssp126.2100]]="","",(Table1[[#This Row],[corals.sd.ssp126.2100]]/Table1[[#This Row],[corals.mn.ssp126.2100]])^-1)</f>
        <v/>
      </c>
      <c r="AD821" s="6" t="str">
        <f>IF( Table1[[#This Row],[Coral.weights.ssp126.2100]]="","", Table1[[#This Row],[Coral.weights.ssp126.2100]]*Table1[[#This Row],[corals.mn.ssp126.2100]])</f>
        <v/>
      </c>
      <c r="AE821" s="5">
        <v>0.39329752126068729</v>
      </c>
      <c r="AF821" s="5">
        <v>0.38543119603573789</v>
      </c>
      <c r="AG821" s="8">
        <f>IF(Table1[[#This Row],[mangrove.mn.ssp126.2100]]="","",(Table1[[#This Row],[mangrove.sd.ssp126.2100]]/Table1[[#This Row],[mangrove.mn.ssp126.2100]])^-1)</f>
        <v>1.0204091555272552</v>
      </c>
      <c r="AH821" s="6">
        <f>IF(Table1[[#This Row],[mangrove.weights.ssp126.2100]]="","",Table1[[#This Row],[mangrove.weights.ssp126.2100]]*Table1[[#This Row],[mangrove.mn.ssp126.2100]])</f>
        <v>0.40132439154058064</v>
      </c>
      <c r="AI821" s="7">
        <f t="shared" si="73"/>
        <v>0.39329752126068729</v>
      </c>
      <c r="AL821" s="6" t="str">
        <f>IF(Table1[[#This Row],[seagrass.mn.ssp245.2050]]="","",(Table1[[#This Row],[seagrass.sd.ssp245.2050]]/Table1[[#This Row],[seagrass.mn.ssp245.2050]])^-1)</f>
        <v/>
      </c>
      <c r="AM821" s="6" t="str">
        <f>IF(Table1[[#This Row],[seagrass.weights.ssp245.2050]]="","",Table1[[#This Row],[seagrass.weights.ssp245.2050]]*Table1[[#This Row],[seagrass.mn.ssp245.2050]])</f>
        <v/>
      </c>
      <c r="AR821" s="5">
        <v>0.40786491414251291</v>
      </c>
      <c r="AS821" s="5">
        <v>0.3743841689488735</v>
      </c>
      <c r="AT821" s="8">
        <f>(Table1[[#This Row],[mangrove.sd.ssp245.2050]]/Table1[[#This Row],[mangrove.mn.ssp245.2050]])^-1</f>
        <v>1.0894288486813972</v>
      </c>
      <c r="AU821" s="8">
        <f>Table1[[#This Row],[mangrove.mn.ssp245.2050]]*Table1[[#This Row],[mangrove.weights.ssp245.2050]]</f>
        <v>0.44433980383181476</v>
      </c>
      <c r="AV821" s="7">
        <f t="shared" si="74"/>
        <v>0.40786491414251291</v>
      </c>
      <c r="AX821" s="5"/>
      <c r="AY821" s="6"/>
      <c r="AZ821" s="6"/>
      <c r="BB821" s="5"/>
      <c r="BC821" s="8"/>
      <c r="BD821" s="8"/>
      <c r="BE821" s="5">
        <v>0.38350211903065268</v>
      </c>
      <c r="BF821" s="5">
        <v>0.40557967327107242</v>
      </c>
      <c r="BG821" s="6">
        <f>(Table1[[#This Row],[mangrove.sd.ssp245.2100]]/Table1[[#This Row],[mangrove.mn.ssp245.2100]])^-1</f>
        <v>0.94556543215699074</v>
      </c>
      <c r="BH821" s="6">
        <f>Table1[[#This Row],[mangrove.weights.ssp245.2100]]*Table1[[#This Row],[mangrove.mn.ssp245.2100]]</f>
        <v>0.36262634691434081</v>
      </c>
      <c r="BI821" s="7">
        <f t="shared" si="75"/>
        <v>0.38350211903065268</v>
      </c>
      <c r="BK821" s="5"/>
      <c r="BL821" s="6"/>
      <c r="BM821" s="6"/>
      <c r="BO821" s="5"/>
      <c r="BP821" s="6"/>
      <c r="BQ821" s="6"/>
      <c r="BR821" s="5">
        <v>0.39877484583924028</v>
      </c>
      <c r="BS821" s="5">
        <v>0.38069364377939019</v>
      </c>
      <c r="BT821" s="6">
        <f>(Table1[[#This Row],[mangrove.sd.ssp370.2050]]/Table1[[#This Row],[mangrove.mn.ssp370.2050]])^-1</f>
        <v>1.0474954135833381</v>
      </c>
      <c r="BU821" s="6">
        <f>Table1[[#This Row],[mangrove.weights.ssp370.2050]]*Table1[[#This Row],[mangrove.mn.ssp370.2050]]</f>
        <v>0.4177148220690069</v>
      </c>
      <c r="BV821" s="7">
        <f t="shared" si="76"/>
        <v>0.39877484583924028</v>
      </c>
      <c r="BX821" s="5"/>
      <c r="BY821" s="8"/>
      <c r="BZ821" s="8"/>
      <c r="CA821" s="5"/>
      <c r="CB821" s="5"/>
      <c r="CC821" s="8"/>
      <c r="CD821" s="8"/>
      <c r="CE821" s="5">
        <v>0.39359404483388838</v>
      </c>
      <c r="CF821" s="5">
        <v>0.38560412547546902</v>
      </c>
      <c r="CG821" s="12">
        <f>(Table1[[#This Row],[mangrove.sd.ssp370.2100]]/Table1[[#This Row],[mangrove.mn.ssp370.2100]])^-1</f>
        <v>1.0207205235384018</v>
      </c>
      <c r="CH821" s="17">
        <f>Table1[[#This Row],[mangrove.weights.ssp370.2100]]*Table1[[#This Row],[mangrove.mn.ssp370.2100]]</f>
        <v>0.40174951950444376</v>
      </c>
      <c r="CI821" s="9">
        <f t="shared" si="77"/>
        <v>0.39359404483388838</v>
      </c>
      <c r="CJ821" s="5"/>
      <c r="CL821" s="5"/>
      <c r="CM821" s="5"/>
      <c r="CP821" s="5"/>
      <c r="CT821" s="5"/>
    </row>
    <row r="822" spans="1:98" x14ac:dyDescent="0.25">
      <c r="A822" s="5" t="s">
        <v>865</v>
      </c>
      <c r="B822" s="5">
        <v>37.08934</v>
      </c>
      <c r="C822" s="5">
        <v>-18.071102</v>
      </c>
      <c r="E822" s="5">
        <v>0</v>
      </c>
      <c r="G822" s="5">
        <v>0</v>
      </c>
      <c r="H822" s="5">
        <v>2860000</v>
      </c>
      <c r="I822" s="5">
        <v>1</v>
      </c>
      <c r="L822" s="6" t="str">
        <f>IF(Table1[[#This Row],[seagrass.mn.ssp126.2050]]="","",(Table1[[#This Row],[seagrass.sd.ssp126.2050]]/Table1[[#This Row],[seagrass.mn.ssp126.2050]])^-1)</f>
        <v/>
      </c>
      <c r="M822" s="6" t="str">
        <f>IF(Table1[[#This Row],[seagrass.weights.ssp126.2050]]="","",Table1[[#This Row],[seagrass.weights.ssp126.2050]]*Table1[[#This Row],[seagrass.mn.ssp126.2050]])</f>
        <v/>
      </c>
      <c r="P822" s="6" t="str">
        <f>IF(Table1[[#This Row],[corals.mn.ssp126.2050]]="","",(Table1[[#This Row],[corals.sd.ssp126.2050]]/Table1[[#This Row],[corals.mn.ssp126.2050]])^-1)</f>
        <v/>
      </c>
      <c r="Q822" s="6" t="str">
        <f>IF(Table1[[#This Row],[coral.weights.ssp126.2050]]="","",Table1[[#This Row],[coral.weights.ssp126.2050]]*Table1[[#This Row],[corals.mn.ssp126.2050]])</f>
        <v/>
      </c>
      <c r="R822" s="5">
        <v>0.43546548893879622</v>
      </c>
      <c r="S822" s="5">
        <v>2.998884325858964E-2</v>
      </c>
      <c r="T822" s="6">
        <f>IF(Table1[[#This Row],[mangrove.mn.ssp126.2050]]="","",(Table1[[#This Row],[mangrove.sd.ssp126.2050]]/Table1[[#This Row],[mangrove.mn.ssp126.2050]])^-1)</f>
        <v>14.520916501641549</v>
      </c>
      <c r="U822" s="6">
        <f>IF(Table1[[#This Row],[mangrove.weights.ssp126.2050]]="","",Table1[[#This Row],[mangrove.weights.ssp126.2050]]*Table1[[#This Row],[mangrove.mn.ssp126.2050]])</f>
        <v>6.3233580042267716</v>
      </c>
      <c r="V822" s="7">
        <f t="shared" si="72"/>
        <v>0.43546548893879622</v>
      </c>
      <c r="Y822" s="6" t="str">
        <f>IF(Table1[[#This Row],[seagrass.mn.ssp126.2100]]="", "", (Table1[[#This Row],[seagrass.sd.ssp126.2100]]/Table1[[#This Row],[seagrass.mn.ssp126.2100]])^-1)</f>
        <v/>
      </c>
      <c r="Z822" s="6" t="str">
        <f>IF(Table1[[#This Row],[seagrass.weights.ssp126.2100]]="","", Table1[[#This Row],[seagrass.weights.ssp126.2100]]*Table1[[#This Row],[seagrass.mn.ssp126.2100]])</f>
        <v/>
      </c>
      <c r="AC822" s="6" t="str">
        <f>IF(Table1[[#This Row],[corals.mn.ssp126.2100]]="","",(Table1[[#This Row],[corals.sd.ssp126.2100]]/Table1[[#This Row],[corals.mn.ssp126.2100]])^-1)</f>
        <v/>
      </c>
      <c r="AD822" s="6" t="str">
        <f>IF( Table1[[#This Row],[Coral.weights.ssp126.2100]]="","", Table1[[#This Row],[Coral.weights.ssp126.2100]]*Table1[[#This Row],[corals.mn.ssp126.2100]])</f>
        <v/>
      </c>
      <c r="AE822" s="5">
        <v>0.43429545740048608</v>
      </c>
      <c r="AF822" s="5">
        <v>9.3652661948992137E-3</v>
      </c>
      <c r="AG822" s="8">
        <f>IF(Table1[[#This Row],[mangrove.mn.ssp126.2100]]="","",(Table1[[#This Row],[mangrove.sd.ssp126.2100]]/Table1[[#This Row],[mangrove.mn.ssp126.2100]])^-1)</f>
        <v>46.37299659854034</v>
      </c>
      <c r="AH822" s="6">
        <f>IF(Table1[[#This Row],[mangrove.weights.ssp126.2100]]="","",Table1[[#This Row],[mangrove.weights.ssp126.2100]]*Table1[[#This Row],[mangrove.mn.ssp126.2100]])</f>
        <v>20.139581768794262</v>
      </c>
      <c r="AI822" s="7">
        <f t="shared" si="73"/>
        <v>0.43429545740048608</v>
      </c>
      <c r="AL822" s="6" t="str">
        <f>IF(Table1[[#This Row],[seagrass.mn.ssp245.2050]]="","",(Table1[[#This Row],[seagrass.sd.ssp245.2050]]/Table1[[#This Row],[seagrass.mn.ssp245.2050]])^-1)</f>
        <v/>
      </c>
      <c r="AM822" s="6" t="str">
        <f>IF(Table1[[#This Row],[seagrass.weights.ssp245.2050]]="","",Table1[[#This Row],[seagrass.weights.ssp245.2050]]*Table1[[#This Row],[seagrass.mn.ssp245.2050]])</f>
        <v/>
      </c>
      <c r="AR822" s="5">
        <v>0.46216937465636071</v>
      </c>
      <c r="AS822" s="5">
        <v>3.3606413692164147E-2</v>
      </c>
      <c r="AT822" s="8">
        <f>(Table1[[#This Row],[mangrove.sd.ssp245.2050]]/Table1[[#This Row],[mangrove.mn.ssp245.2050]])^-1</f>
        <v>13.752415800443551</v>
      </c>
      <c r="AU822" s="8">
        <f>Table1[[#This Row],[mangrove.mn.ssp245.2050]]*Table1[[#This Row],[mangrove.weights.ssp245.2050]]</f>
        <v>6.3559454105052504</v>
      </c>
      <c r="AV822" s="7">
        <f t="shared" si="74"/>
        <v>0.46216937465636071</v>
      </c>
      <c r="AX822" s="5"/>
      <c r="AY822" s="6"/>
      <c r="AZ822" s="6"/>
      <c r="BB822" s="5"/>
      <c r="BC822" s="8"/>
      <c r="BD822" s="8"/>
      <c r="BE822" s="5">
        <v>0.44568870252108478</v>
      </c>
      <c r="BF822" s="5">
        <v>3.8745349554164817E-2</v>
      </c>
      <c r="BG822" s="6">
        <f>(Table1[[#This Row],[mangrove.sd.ssp245.2100]]/Table1[[#This Row],[mangrove.mn.ssp245.2100]])^-1</f>
        <v>11.503024431306924</v>
      </c>
      <c r="BH822" s="6">
        <f>Table1[[#This Row],[mangrove.weights.ssp245.2100]]*Table1[[#This Row],[mangrove.mn.ssp245.2100]]</f>
        <v>5.1267680338575223</v>
      </c>
      <c r="BI822" s="7">
        <f t="shared" si="75"/>
        <v>0.44568870252108478</v>
      </c>
      <c r="BK822" s="5"/>
      <c r="BL822" s="6"/>
      <c r="BM822" s="6"/>
      <c r="BO822" s="5"/>
      <c r="BP822" s="6"/>
      <c r="BQ822" s="6"/>
      <c r="BR822" s="5">
        <v>0.47596226546542292</v>
      </c>
      <c r="BS822" s="5">
        <v>5.4505189594798761E-2</v>
      </c>
      <c r="BT822" s="6">
        <f>(Table1[[#This Row],[mangrove.sd.ssp370.2050]]/Table1[[#This Row],[mangrove.mn.ssp370.2050]])^-1</f>
        <v>8.7324210594222453</v>
      </c>
      <c r="BU822" s="6">
        <f>Table1[[#This Row],[mangrove.weights.ssp370.2050]]*Table1[[#This Row],[mangrove.mn.ssp370.2050]]</f>
        <v>4.15630291044058</v>
      </c>
      <c r="BV822" s="7">
        <f t="shared" si="76"/>
        <v>0.47596226546542286</v>
      </c>
      <c r="BX822" s="5"/>
      <c r="BY822" s="8"/>
      <c r="BZ822" s="8"/>
      <c r="CA822" s="5"/>
      <c r="CB822" s="5"/>
      <c r="CC822" s="8"/>
      <c r="CD822" s="8"/>
      <c r="CE822" s="5">
        <v>0.4677403968859648</v>
      </c>
      <c r="CF822" s="5">
        <v>4.0330213937581613E-2</v>
      </c>
      <c r="CG822" s="12">
        <f>(Table1[[#This Row],[mangrove.sd.ssp370.2100]]/Table1[[#This Row],[mangrove.mn.ssp370.2100]])^-1</f>
        <v>11.597766320056687</v>
      </c>
      <c r="CH822" s="17">
        <f>Table1[[#This Row],[mangrove.weights.ssp370.2100]]*Table1[[#This Row],[mangrove.mn.ssp370.2100]]</f>
        <v>5.4247438215339905</v>
      </c>
      <c r="CI822" s="9">
        <f t="shared" si="77"/>
        <v>0.4677403968859648</v>
      </c>
      <c r="CJ822" s="5"/>
      <c r="CL822" s="5"/>
      <c r="CM822" s="5"/>
      <c r="CP822" s="5"/>
      <c r="CT822" s="5"/>
    </row>
    <row r="823" spans="1:98" x14ac:dyDescent="0.25">
      <c r="A823" s="5" t="s">
        <v>866</v>
      </c>
      <c r="B823" s="5">
        <v>37.33934</v>
      </c>
      <c r="C823" s="5">
        <v>-18.071102</v>
      </c>
      <c r="E823" s="5">
        <v>0</v>
      </c>
      <c r="G823" s="5">
        <v>0</v>
      </c>
      <c r="I823" s="5">
        <v>0</v>
      </c>
      <c r="L823" s="6" t="str">
        <f>IF(Table1[[#This Row],[seagrass.mn.ssp126.2050]]="","",(Table1[[#This Row],[seagrass.sd.ssp126.2050]]/Table1[[#This Row],[seagrass.mn.ssp126.2050]])^-1)</f>
        <v/>
      </c>
      <c r="M823" s="6" t="str">
        <f>IF(Table1[[#This Row],[seagrass.weights.ssp126.2050]]="","",Table1[[#This Row],[seagrass.weights.ssp126.2050]]*Table1[[#This Row],[seagrass.mn.ssp126.2050]])</f>
        <v/>
      </c>
      <c r="P823" s="6" t="str">
        <f>IF(Table1[[#This Row],[corals.mn.ssp126.2050]]="","",(Table1[[#This Row],[corals.sd.ssp126.2050]]/Table1[[#This Row],[corals.mn.ssp126.2050]])^-1)</f>
        <v/>
      </c>
      <c r="Q823" s="6" t="str">
        <f>IF(Table1[[#This Row],[coral.weights.ssp126.2050]]="","",Table1[[#This Row],[coral.weights.ssp126.2050]]*Table1[[#This Row],[corals.mn.ssp126.2050]])</f>
        <v/>
      </c>
      <c r="T823" s="6" t="str">
        <f>IF(Table1[[#This Row],[mangrove.mn.ssp126.2050]]="","",(Table1[[#This Row],[mangrove.sd.ssp126.2050]]/Table1[[#This Row],[mangrove.mn.ssp126.2050]])^-1)</f>
        <v/>
      </c>
      <c r="U823" s="6" t="str">
        <f>IF(Table1[[#This Row],[mangrove.weights.ssp126.2050]]="","",Table1[[#This Row],[mangrove.weights.ssp126.2050]]*Table1[[#This Row],[mangrove.mn.ssp126.2050]])</f>
        <v/>
      </c>
      <c r="V823" s="7" t="e">
        <f t="shared" si="72"/>
        <v>#DIV/0!</v>
      </c>
      <c r="Y823" s="6" t="str">
        <f>IF(Table1[[#This Row],[seagrass.mn.ssp126.2100]]="", "", (Table1[[#This Row],[seagrass.sd.ssp126.2100]]/Table1[[#This Row],[seagrass.mn.ssp126.2100]])^-1)</f>
        <v/>
      </c>
      <c r="Z823" s="6" t="str">
        <f>IF(Table1[[#This Row],[seagrass.weights.ssp126.2100]]="","", Table1[[#This Row],[seagrass.weights.ssp126.2100]]*Table1[[#This Row],[seagrass.mn.ssp126.2100]])</f>
        <v/>
      </c>
      <c r="AC823" s="6" t="str">
        <f>IF(Table1[[#This Row],[corals.mn.ssp126.2100]]="","",(Table1[[#This Row],[corals.sd.ssp126.2100]]/Table1[[#This Row],[corals.mn.ssp126.2100]])^-1)</f>
        <v/>
      </c>
      <c r="AD823" s="6" t="str">
        <f>IF( Table1[[#This Row],[Coral.weights.ssp126.2100]]="","", Table1[[#This Row],[Coral.weights.ssp126.2100]]*Table1[[#This Row],[corals.mn.ssp126.2100]])</f>
        <v/>
      </c>
      <c r="AG823" s="8" t="str">
        <f>IF(Table1[[#This Row],[mangrove.mn.ssp126.2100]]="","",(Table1[[#This Row],[mangrove.sd.ssp126.2100]]/Table1[[#This Row],[mangrove.mn.ssp126.2100]])^-1)</f>
        <v/>
      </c>
      <c r="AH823" s="6" t="str">
        <f>IF(Table1[[#This Row],[mangrove.weights.ssp126.2100]]="","",Table1[[#This Row],[mangrove.weights.ssp126.2100]]*Table1[[#This Row],[mangrove.mn.ssp126.2100]])</f>
        <v/>
      </c>
      <c r="AI823" s="7" t="e">
        <f t="shared" si="73"/>
        <v>#DIV/0!</v>
      </c>
      <c r="AL823" s="6" t="str">
        <f>IF(Table1[[#This Row],[seagrass.mn.ssp245.2050]]="","",(Table1[[#This Row],[seagrass.sd.ssp245.2050]]/Table1[[#This Row],[seagrass.mn.ssp245.2050]])^-1)</f>
        <v/>
      </c>
      <c r="AM823" s="6" t="str">
        <f>IF(Table1[[#This Row],[seagrass.weights.ssp245.2050]]="","",Table1[[#This Row],[seagrass.weights.ssp245.2050]]*Table1[[#This Row],[seagrass.mn.ssp245.2050]])</f>
        <v/>
      </c>
      <c r="AS823" s="5"/>
      <c r="AT823" s="8"/>
      <c r="AU823" s="8"/>
      <c r="AV823" s="7" t="e">
        <f t="shared" si="74"/>
        <v>#DIV/0!</v>
      </c>
      <c r="AX823" s="5"/>
      <c r="AY823" s="6"/>
      <c r="AZ823" s="6"/>
      <c r="BB823" s="5"/>
      <c r="BC823" s="8"/>
      <c r="BD823" s="8"/>
      <c r="BE823" s="5"/>
      <c r="BF823" s="5"/>
      <c r="BG823" s="6"/>
      <c r="BH823" s="6"/>
      <c r="BI823" s="7" t="e">
        <f t="shared" si="75"/>
        <v>#DIV/0!</v>
      </c>
      <c r="BK823" s="5"/>
      <c r="BL823" s="6"/>
      <c r="BM823" s="6"/>
      <c r="BO823" s="5"/>
      <c r="BP823" s="6"/>
      <c r="BQ823" s="6"/>
      <c r="BR823" s="5"/>
      <c r="BS823" s="5"/>
      <c r="BT823" s="6"/>
      <c r="BU823" s="6"/>
      <c r="BV823" s="7" t="e">
        <f t="shared" si="76"/>
        <v>#DIV/0!</v>
      </c>
      <c r="BX823" s="5"/>
      <c r="BY823" s="8"/>
      <c r="BZ823" s="8"/>
      <c r="CA823" s="5"/>
      <c r="CB823" s="5"/>
      <c r="CC823" s="8"/>
      <c r="CD823" s="8"/>
      <c r="CE823" s="5"/>
      <c r="CF823" s="5"/>
      <c r="CG823" s="12"/>
      <c r="CH823" s="17"/>
      <c r="CI823" s="9" t="e">
        <f t="shared" si="77"/>
        <v>#DIV/0!</v>
      </c>
      <c r="CJ823" s="5"/>
      <c r="CL823" s="5"/>
      <c r="CM823" s="5"/>
      <c r="CP823" s="5"/>
      <c r="CT823" s="5"/>
    </row>
    <row r="824" spans="1:98" x14ac:dyDescent="0.25">
      <c r="A824" s="5" t="s">
        <v>867</v>
      </c>
      <c r="B824" s="5">
        <v>43.83934</v>
      </c>
      <c r="C824" s="5">
        <v>-18.321102</v>
      </c>
      <c r="D824" s="5">
        <v>6610000</v>
      </c>
      <c r="E824" s="5">
        <v>1</v>
      </c>
      <c r="F824" s="5">
        <v>38060000</v>
      </c>
      <c r="G824" s="5">
        <v>1</v>
      </c>
      <c r="I824" s="5">
        <v>0</v>
      </c>
      <c r="J824" s="5">
        <v>0.61499019376701325</v>
      </c>
      <c r="K824" s="5">
        <v>6.8966826456113598E-3</v>
      </c>
      <c r="L824" s="6">
        <f>IF(Table1[[#This Row],[seagrass.mn.ssp126.2050]]="","",(Table1[[#This Row],[seagrass.sd.ssp126.2050]]/Table1[[#This Row],[seagrass.mn.ssp126.2050]])^-1)</f>
        <v>89.171885291598358</v>
      </c>
      <c r="M824" s="6">
        <f>IF(Table1[[#This Row],[seagrass.weights.ssp126.2050]]="","",Table1[[#This Row],[seagrass.weights.ssp126.2050]]*Table1[[#This Row],[seagrass.mn.ssp126.2050]])</f>
        <v>54.839835014049953</v>
      </c>
      <c r="N824" s="5">
        <v>0.50691836806255341</v>
      </c>
      <c r="O824" s="5">
        <v>2.4838335465417138E-2</v>
      </c>
      <c r="P824" s="6">
        <f>IF(Table1[[#This Row],[corals.mn.ssp126.2050]]="","",(Table1[[#This Row],[corals.sd.ssp126.2050]]/Table1[[#This Row],[corals.mn.ssp126.2050]])^-1)</f>
        <v>20.408709302132788</v>
      </c>
      <c r="Q824" s="6">
        <f>IF(Table1[[#This Row],[coral.weights.ssp126.2050]]="","",Table1[[#This Row],[coral.weights.ssp126.2050]]*Table1[[#This Row],[corals.mn.ssp126.2050]])</f>
        <v>10.345549613700207</v>
      </c>
      <c r="T824" s="6" t="str">
        <f>IF(Table1[[#This Row],[mangrove.mn.ssp126.2050]]="","",(Table1[[#This Row],[mangrove.sd.ssp126.2050]]/Table1[[#This Row],[mangrove.mn.ssp126.2050]])^-1)</f>
        <v/>
      </c>
      <c r="U824" s="6" t="str">
        <f>IF(Table1[[#This Row],[mangrove.weights.ssp126.2050]]="","",Table1[[#This Row],[mangrove.weights.ssp126.2050]]*Table1[[#This Row],[mangrove.mn.ssp126.2050]])</f>
        <v/>
      </c>
      <c r="V824" s="7">
        <f t="shared" si="72"/>
        <v>0.59486248335687764</v>
      </c>
      <c r="W824" s="5">
        <v>0.61336851313571883</v>
      </c>
      <c r="X824" s="5">
        <v>6.857991796498689E-3</v>
      </c>
      <c r="Y824" s="6">
        <f>IF(Table1[[#This Row],[seagrass.mn.ssp126.2100]]="", "", (Table1[[#This Row],[seagrass.sd.ssp126.2100]]/Table1[[#This Row],[seagrass.mn.ssp126.2100]])^-1)</f>
        <v>89.438502018749986</v>
      </c>
      <c r="Z824" s="6">
        <f>IF(Table1[[#This Row],[seagrass.weights.ssp126.2100]]="","", Table1[[#This Row],[seagrass.weights.ssp126.2100]]*Table1[[#This Row],[seagrass.mn.ssp126.2100]])</f>
        <v>54.858761000326666</v>
      </c>
      <c r="AA824" s="5">
        <v>0.50693404126629371</v>
      </c>
      <c r="AB824" s="5">
        <v>3.018362608246539E-2</v>
      </c>
      <c r="AC824" s="6">
        <f>IF(Table1[[#This Row],[corals.mn.ssp126.2100]]="","",(Table1[[#This Row],[corals.sd.ssp126.2100]]/Table1[[#This Row],[corals.mn.ssp126.2100]])^-1)</f>
        <v>16.795001365352437</v>
      </c>
      <c r="AD824" s="6">
        <f>IF( Table1[[#This Row],[Coral.weights.ssp126.2100]]="","", Table1[[#This Row],[Coral.weights.ssp126.2100]]*Table1[[#This Row],[corals.mn.ssp126.2100]])</f>
        <v>8.5139579152110318</v>
      </c>
      <c r="AG824" s="8" t="str">
        <f>IF(Table1[[#This Row],[mangrove.mn.ssp126.2100]]="","",(Table1[[#This Row],[mangrove.sd.ssp126.2100]]/Table1[[#This Row],[mangrove.mn.ssp126.2100]])^-1)</f>
        <v/>
      </c>
      <c r="AH824" s="6" t="str">
        <f>IF(Table1[[#This Row],[mangrove.weights.ssp126.2100]]="","",Table1[[#This Row],[mangrove.weights.ssp126.2100]]*Table1[[#This Row],[mangrove.mn.ssp126.2100]])</f>
        <v/>
      </c>
      <c r="AI824" s="7">
        <f t="shared" si="73"/>
        <v>0.59654173962807733</v>
      </c>
      <c r="AJ824" s="5">
        <v>0.55745519825342627</v>
      </c>
      <c r="AK824" s="5">
        <v>9.8853655204420433E-4</v>
      </c>
      <c r="AL824" s="6">
        <f>IF(Table1[[#This Row],[seagrass.mn.ssp245.2050]]="","",(Table1[[#This Row],[seagrass.sd.ssp245.2050]]/Table1[[#This Row],[seagrass.mn.ssp245.2050]])^-1)</f>
        <v>563.91966194943348</v>
      </c>
      <c r="AM824" s="6">
        <f>IF(Table1[[#This Row],[seagrass.weights.ssp245.2050]]="","",Table1[[#This Row],[seagrass.weights.ssp245.2050]]*Table1[[#This Row],[seagrass.mn.ssp245.2050]])</f>
        <v>314.35994695102653</v>
      </c>
      <c r="AN824" s="5">
        <v>0.4690751789988824</v>
      </c>
      <c r="AO824" s="5">
        <v>2.158065373586629E-2</v>
      </c>
      <c r="AP824" s="6">
        <f>(Table1[[#This Row],[corals.sd.ssp245.2050]]/Table1[[#This Row],[corals.mn.ssp245.2050]])^-1</f>
        <v>21.73591146681974</v>
      </c>
      <c r="AQ824" s="6">
        <f>Table1[[#This Row],[coral.weights.ssp245.2050]]*Table1[[#This Row],[corals.mn.ssp245.2050]]</f>
        <v>10.19577656200233</v>
      </c>
      <c r="AS824" s="5"/>
      <c r="AT824" s="8"/>
      <c r="AU824" s="8"/>
      <c r="AV824" s="7">
        <f t="shared" si="74"/>
        <v>0.55417507874095084</v>
      </c>
      <c r="AW824" s="5">
        <v>0.55677133330190354</v>
      </c>
      <c r="AX824" s="5">
        <v>5.9246460078761134E-3</v>
      </c>
      <c r="AY824" s="6">
        <f>(Table1[[#This Row],[seagrass.sd.ssp245.2100]]/Table1[[#This Row],[seagrass.mn.ssp245.2100]])^-1</f>
        <v>93.975459894437932</v>
      </c>
      <c r="AZ824" s="6">
        <f>Table1[[#This Row],[seagrass.weights.ssp245.2100]]*Table1[[#This Row],[seagrass.mn.ssp245.2100]]</f>
        <v>52.322842103085769</v>
      </c>
      <c r="BA824" s="5">
        <v>0.45632600516750771</v>
      </c>
      <c r="BB824" s="5">
        <v>1.4589797339892401E-2</v>
      </c>
      <c r="BC824" s="8">
        <f>(Table1[[#This Row],[corals.sd.ssp245.2100]]/Table1[[#This Row],[corals.mn.ssp245.2100]])^-1</f>
        <v>31.277062630595324</v>
      </c>
      <c r="BD824" s="8">
        <f>Table1[[#This Row],[corals.weights.ssp245.2100]]*Table1[[#This Row],[corals.mn.ssp245.2100]]</f>
        <v>14.272537043593504</v>
      </c>
      <c r="BE824" s="5"/>
      <c r="BF824" s="5"/>
      <c r="BG824" s="6"/>
      <c r="BH824" s="6"/>
      <c r="BI824" s="7">
        <f t="shared" si="75"/>
        <v>0.53168892573296778</v>
      </c>
      <c r="BJ824" s="5">
        <v>0.45430306522178948</v>
      </c>
      <c r="BK824" s="5">
        <v>5.8233773964636746E-3</v>
      </c>
      <c r="BL824" s="6">
        <f>(Table1[[#This Row],[seagrass.sd.ssp370.2050]]/Table1[[#This Row],[seagrass.mn.ssp370.2050]])^-1</f>
        <v>78.013673902995052</v>
      </c>
      <c r="BM824" s="6">
        <f>Table1[[#This Row],[seagrass.mn.ssp370.2050]]*Table1[[#This Row],[seagrass.weights.ssp370.2050]]</f>
        <v>35.441851183343779</v>
      </c>
      <c r="BN824" s="5">
        <v>0.41350032590528268</v>
      </c>
      <c r="BO824" s="5">
        <v>9.93223524336268E-3</v>
      </c>
      <c r="BP824" s="6">
        <f>(Table1[[#This Row],[corals.sd.ssp370.2050]]/Table1[[#This Row],[corals.mn.ssp370.2050]])^-1</f>
        <v>41.632151854398394</v>
      </c>
      <c r="BQ824" s="6">
        <f>Table1[[#This Row],[corals.weights.ssp370.2050]]*Table1[[#This Row],[corals.mn.ssp370.2050]]</f>
        <v>17.214908359931954</v>
      </c>
      <c r="BR824" s="5"/>
      <c r="BS824" s="5"/>
      <c r="BT824" s="6"/>
      <c r="BU824" s="6"/>
      <c r="BV824" s="7">
        <f t="shared" si="76"/>
        <v>0.44010527914319514</v>
      </c>
      <c r="BW824" s="5">
        <v>0.45431352828385041</v>
      </c>
      <c r="BX824" s="5">
        <v>1.9409588459080719E-3</v>
      </c>
      <c r="BY824" s="8">
        <f>(Table1[[#This Row],[seagrass.sd.ssp370.2100]]/Table1[[#This Row],[seagrass.mn.ssp370.2100]])^-1</f>
        <v>234.06654357542607</v>
      </c>
      <c r="BZ824" s="8">
        <f>Table1[[#This Row],[seagrass.imp.ssp370.2100]]*Table1[[#This Row],[seagrass.mn.ssp370.2100]]</f>
        <v>106.33959726495743</v>
      </c>
      <c r="CA824" s="5">
        <v>0.41003269571687578</v>
      </c>
      <c r="CB824" s="5">
        <v>3.0073275097538071E-3</v>
      </c>
      <c r="CC824" s="8">
        <f>(Table1[[#This Row],[corals.sd.ssp370.2100]]/Table1[[#This Row],[corals.mn.ssp370.2100]])^-1</f>
        <v>136.34454324878067</v>
      </c>
      <c r="CD824" s="8">
        <f>Table1[[#This Row],[corals.weights.ssp370.2100]]*Table1[[#This Row],[corals.mn.ssp370.2100]]</f>
        <v>55.905720614583693</v>
      </c>
      <c r="CE824" s="5"/>
      <c r="CF824" s="5"/>
      <c r="CG824" s="12"/>
      <c r="CH824" s="17"/>
      <c r="CI824" s="9">
        <f t="shared" si="77"/>
        <v>0.43801420543478781</v>
      </c>
      <c r="CJ824" s="5"/>
      <c r="CL824" s="5"/>
      <c r="CM824" s="5"/>
      <c r="CP824" s="5"/>
      <c r="CT824" s="5"/>
    </row>
    <row r="825" spans="1:98" x14ac:dyDescent="0.25">
      <c r="A825" s="5" t="s">
        <v>868</v>
      </c>
      <c r="B825" s="5">
        <v>44.08934</v>
      </c>
      <c r="C825" s="5">
        <v>-18.321102</v>
      </c>
      <c r="E825" s="5">
        <v>0</v>
      </c>
      <c r="G825" s="5">
        <v>0</v>
      </c>
      <c r="H825" s="5">
        <v>27420000</v>
      </c>
      <c r="I825" s="5">
        <v>1</v>
      </c>
      <c r="L825" s="6" t="str">
        <f>IF(Table1[[#This Row],[seagrass.mn.ssp126.2050]]="","",(Table1[[#This Row],[seagrass.sd.ssp126.2050]]/Table1[[#This Row],[seagrass.mn.ssp126.2050]])^-1)</f>
        <v/>
      </c>
      <c r="M825" s="6" t="str">
        <f>IF(Table1[[#This Row],[seagrass.weights.ssp126.2050]]="","",Table1[[#This Row],[seagrass.weights.ssp126.2050]]*Table1[[#This Row],[seagrass.mn.ssp126.2050]])</f>
        <v/>
      </c>
      <c r="P825" s="6" t="str">
        <f>IF(Table1[[#This Row],[corals.mn.ssp126.2050]]="","",(Table1[[#This Row],[corals.sd.ssp126.2050]]/Table1[[#This Row],[corals.mn.ssp126.2050]])^-1)</f>
        <v/>
      </c>
      <c r="Q825" s="6" t="str">
        <f>IF(Table1[[#This Row],[coral.weights.ssp126.2050]]="","",Table1[[#This Row],[coral.weights.ssp126.2050]]*Table1[[#This Row],[corals.mn.ssp126.2050]])</f>
        <v/>
      </c>
      <c r="R825" s="5">
        <v>0.68421135592766613</v>
      </c>
      <c r="S825" s="5">
        <v>9.7311902629263314E-2</v>
      </c>
      <c r="T825" s="6">
        <f>IF(Table1[[#This Row],[mangrove.mn.ssp126.2050]]="","",(Table1[[#This Row],[mangrove.sd.ssp126.2050]]/Table1[[#This Row],[mangrove.mn.ssp126.2050]])^-1)</f>
        <v>7.0311168258045376</v>
      </c>
      <c r="U825" s="6">
        <f>IF(Table1[[#This Row],[mangrove.weights.ssp126.2050]]="","",Table1[[#This Row],[mangrove.weights.ssp126.2050]]*Table1[[#This Row],[mangrove.mn.ssp126.2050]])</f>
        <v>4.8107699770695502</v>
      </c>
      <c r="V825" s="7">
        <f t="shared" si="72"/>
        <v>0.68421135592766613</v>
      </c>
      <c r="Y825" s="6" t="str">
        <f>IF(Table1[[#This Row],[seagrass.mn.ssp126.2100]]="", "", (Table1[[#This Row],[seagrass.sd.ssp126.2100]]/Table1[[#This Row],[seagrass.mn.ssp126.2100]])^-1)</f>
        <v/>
      </c>
      <c r="Z825" s="6" t="str">
        <f>IF(Table1[[#This Row],[seagrass.weights.ssp126.2100]]="","", Table1[[#This Row],[seagrass.weights.ssp126.2100]]*Table1[[#This Row],[seagrass.mn.ssp126.2100]])</f>
        <v/>
      </c>
      <c r="AC825" s="6" t="str">
        <f>IF(Table1[[#This Row],[corals.mn.ssp126.2100]]="","",(Table1[[#This Row],[corals.sd.ssp126.2100]]/Table1[[#This Row],[corals.mn.ssp126.2100]])^-1)</f>
        <v/>
      </c>
      <c r="AD825" s="6" t="str">
        <f>IF( Table1[[#This Row],[Coral.weights.ssp126.2100]]="","", Table1[[#This Row],[Coral.weights.ssp126.2100]]*Table1[[#This Row],[corals.mn.ssp126.2100]])</f>
        <v/>
      </c>
      <c r="AE825" s="5">
        <v>0.61443196477979567</v>
      </c>
      <c r="AF825" s="5">
        <v>0.1849813091045904</v>
      </c>
      <c r="AG825" s="8">
        <f>IF(Table1[[#This Row],[mangrove.mn.ssp126.2100]]="","",(Table1[[#This Row],[mangrove.sd.ssp126.2100]]/Table1[[#This Row],[mangrove.mn.ssp126.2100]])^-1)</f>
        <v>3.3215894500583802</v>
      </c>
      <c r="AH825" s="6">
        <f>IF(Table1[[#This Row],[mangrove.weights.ssp126.2100]]="","",Table1[[#This Row],[mangrove.weights.ssp126.2100]]*Table1[[#This Row],[mangrove.mn.ssp126.2100]])</f>
        <v>2.0408907319912117</v>
      </c>
      <c r="AI825" s="7">
        <f t="shared" si="73"/>
        <v>0.61443196477979567</v>
      </c>
      <c r="AL825" s="6" t="str">
        <f>IF(Table1[[#This Row],[seagrass.mn.ssp245.2050]]="","",(Table1[[#This Row],[seagrass.sd.ssp245.2050]]/Table1[[#This Row],[seagrass.mn.ssp245.2050]])^-1)</f>
        <v/>
      </c>
      <c r="AM825" s="6" t="str">
        <f>IF(Table1[[#This Row],[seagrass.weights.ssp245.2050]]="","",Table1[[#This Row],[seagrass.weights.ssp245.2050]]*Table1[[#This Row],[seagrass.mn.ssp245.2050]])</f>
        <v/>
      </c>
      <c r="AR825" s="5">
        <v>0.61038017874103268</v>
      </c>
      <c r="AS825" s="5">
        <v>0.19830903451890489</v>
      </c>
      <c r="AT825" s="8">
        <f>(Table1[[#This Row],[mangrove.sd.ssp245.2050]]/Table1[[#This Row],[mangrove.mn.ssp245.2050]])^-1</f>
        <v>3.0779242116820695</v>
      </c>
      <c r="AU825" s="8">
        <f>Table1[[#This Row],[mangrove.mn.ssp245.2050]]*Table1[[#This Row],[mangrove.weights.ssp245.2050]]</f>
        <v>1.8787039304778537</v>
      </c>
      <c r="AV825" s="7">
        <f t="shared" si="74"/>
        <v>0.61038017874103268</v>
      </c>
      <c r="AX825" s="5"/>
      <c r="AY825" s="6"/>
      <c r="AZ825" s="6"/>
      <c r="BB825" s="5"/>
      <c r="BC825" s="8"/>
      <c r="BD825" s="8"/>
      <c r="BE825" s="5">
        <v>0.61221958585489111</v>
      </c>
      <c r="BF825" s="5">
        <v>0.1885583214381675</v>
      </c>
      <c r="BG825" s="6">
        <f>(Table1[[#This Row],[mangrove.sd.ssp245.2100]]/Table1[[#This Row],[mangrove.mn.ssp245.2100]])^-1</f>
        <v>3.2468446960356059</v>
      </c>
      <c r="BH825" s="6">
        <f>Table1[[#This Row],[mangrove.weights.ssp245.2100]]*Table1[[#This Row],[mangrove.mn.ssp245.2100]]</f>
        <v>1.9877819151420684</v>
      </c>
      <c r="BI825" s="7">
        <f t="shared" si="75"/>
        <v>0.61221958585489111</v>
      </c>
      <c r="BK825" s="5"/>
      <c r="BL825" s="6"/>
      <c r="BM825" s="6"/>
      <c r="BO825" s="5"/>
      <c r="BP825" s="6"/>
      <c r="BQ825" s="6"/>
      <c r="BR825" s="5">
        <v>0.61448778168516838</v>
      </c>
      <c r="BS825" s="5">
        <v>0.18695021409952761</v>
      </c>
      <c r="BT825" s="6">
        <f>(Table1[[#This Row],[mangrove.sd.ssp370.2050]]/Table1[[#This Row],[mangrove.mn.ssp370.2050]])^-1</f>
        <v>3.2869060067405456</v>
      </c>
      <c r="BU825" s="6">
        <f>Table1[[#This Row],[mangrove.weights.ssp370.2050]]*Table1[[#This Row],[mangrove.mn.ssp370.2050]]</f>
        <v>2.019763580689653</v>
      </c>
      <c r="BV825" s="7">
        <f t="shared" si="76"/>
        <v>0.61448778168516838</v>
      </c>
      <c r="BX825" s="5"/>
      <c r="BY825" s="8"/>
      <c r="BZ825" s="8"/>
      <c r="CA825" s="5"/>
      <c r="CB825" s="5"/>
      <c r="CC825" s="8"/>
      <c r="CD825" s="8"/>
      <c r="CE825" s="5">
        <v>0.61077352300853915</v>
      </c>
      <c r="CF825" s="5">
        <v>0.1870858097686193</v>
      </c>
      <c r="CG825" s="12">
        <f>(Table1[[#This Row],[mangrove.sd.ssp370.2100]]/Table1[[#This Row],[mangrove.mn.ssp370.2100]])^-1</f>
        <v>3.2646704940578917</v>
      </c>
      <c r="CH825" s="17">
        <f>Table1[[#This Row],[mangrove.weights.ssp370.2100]]*Table1[[#This Row],[mangrove.mn.ssp370.2100]]</f>
        <v>1.9939742991177667</v>
      </c>
      <c r="CI825" s="9">
        <f t="shared" si="77"/>
        <v>0.61077352300853915</v>
      </c>
      <c r="CJ825" s="5"/>
      <c r="CL825" s="5"/>
      <c r="CM825" s="5"/>
      <c r="CP825" s="5"/>
      <c r="CT825" s="5"/>
    </row>
    <row r="826" spans="1:98" x14ac:dyDescent="0.25">
      <c r="A826" s="5" t="s">
        <v>869</v>
      </c>
      <c r="B826" s="5">
        <v>44.33934</v>
      </c>
      <c r="C826" s="5">
        <v>-18.321102</v>
      </c>
      <c r="E826" s="5">
        <v>0</v>
      </c>
      <c r="G826" s="5">
        <v>0</v>
      </c>
      <c r="I826" s="5">
        <v>0</v>
      </c>
      <c r="L826" s="6" t="str">
        <f>IF(Table1[[#This Row],[seagrass.mn.ssp126.2050]]="","",(Table1[[#This Row],[seagrass.sd.ssp126.2050]]/Table1[[#This Row],[seagrass.mn.ssp126.2050]])^-1)</f>
        <v/>
      </c>
      <c r="M826" s="6" t="str">
        <f>IF(Table1[[#This Row],[seagrass.weights.ssp126.2050]]="","",Table1[[#This Row],[seagrass.weights.ssp126.2050]]*Table1[[#This Row],[seagrass.mn.ssp126.2050]])</f>
        <v/>
      </c>
      <c r="P826" s="6" t="str">
        <f>IF(Table1[[#This Row],[corals.mn.ssp126.2050]]="","",(Table1[[#This Row],[corals.sd.ssp126.2050]]/Table1[[#This Row],[corals.mn.ssp126.2050]])^-1)</f>
        <v/>
      </c>
      <c r="Q826" s="6" t="str">
        <f>IF(Table1[[#This Row],[coral.weights.ssp126.2050]]="","",Table1[[#This Row],[coral.weights.ssp126.2050]]*Table1[[#This Row],[corals.mn.ssp126.2050]])</f>
        <v/>
      </c>
      <c r="T826" s="6" t="str">
        <f>IF(Table1[[#This Row],[mangrove.mn.ssp126.2050]]="","",(Table1[[#This Row],[mangrove.sd.ssp126.2050]]/Table1[[#This Row],[mangrove.mn.ssp126.2050]])^-1)</f>
        <v/>
      </c>
      <c r="U826" s="6" t="str">
        <f>IF(Table1[[#This Row],[mangrove.weights.ssp126.2050]]="","",Table1[[#This Row],[mangrove.weights.ssp126.2050]]*Table1[[#This Row],[mangrove.mn.ssp126.2050]])</f>
        <v/>
      </c>
      <c r="V826" s="7" t="e">
        <f t="shared" si="72"/>
        <v>#DIV/0!</v>
      </c>
      <c r="Y826" s="6" t="str">
        <f>IF(Table1[[#This Row],[seagrass.mn.ssp126.2100]]="", "", (Table1[[#This Row],[seagrass.sd.ssp126.2100]]/Table1[[#This Row],[seagrass.mn.ssp126.2100]])^-1)</f>
        <v/>
      </c>
      <c r="Z826" s="6" t="str">
        <f>IF(Table1[[#This Row],[seagrass.weights.ssp126.2100]]="","", Table1[[#This Row],[seagrass.weights.ssp126.2100]]*Table1[[#This Row],[seagrass.mn.ssp126.2100]])</f>
        <v/>
      </c>
      <c r="AC826" s="6" t="str">
        <f>IF(Table1[[#This Row],[corals.mn.ssp126.2100]]="","",(Table1[[#This Row],[corals.sd.ssp126.2100]]/Table1[[#This Row],[corals.mn.ssp126.2100]])^-1)</f>
        <v/>
      </c>
      <c r="AD826" s="6" t="str">
        <f>IF( Table1[[#This Row],[Coral.weights.ssp126.2100]]="","", Table1[[#This Row],[Coral.weights.ssp126.2100]]*Table1[[#This Row],[corals.mn.ssp126.2100]])</f>
        <v/>
      </c>
      <c r="AG826" s="8" t="str">
        <f>IF(Table1[[#This Row],[mangrove.mn.ssp126.2100]]="","",(Table1[[#This Row],[mangrove.sd.ssp126.2100]]/Table1[[#This Row],[mangrove.mn.ssp126.2100]])^-1)</f>
        <v/>
      </c>
      <c r="AH826" s="6" t="str">
        <f>IF(Table1[[#This Row],[mangrove.weights.ssp126.2100]]="","",Table1[[#This Row],[mangrove.weights.ssp126.2100]]*Table1[[#This Row],[mangrove.mn.ssp126.2100]])</f>
        <v/>
      </c>
      <c r="AI826" s="7" t="e">
        <f t="shared" si="73"/>
        <v>#DIV/0!</v>
      </c>
      <c r="AL826" s="6" t="str">
        <f>IF(Table1[[#This Row],[seagrass.mn.ssp245.2050]]="","",(Table1[[#This Row],[seagrass.sd.ssp245.2050]]/Table1[[#This Row],[seagrass.mn.ssp245.2050]])^-1)</f>
        <v/>
      </c>
      <c r="AM826" s="6" t="str">
        <f>IF(Table1[[#This Row],[seagrass.weights.ssp245.2050]]="","",Table1[[#This Row],[seagrass.weights.ssp245.2050]]*Table1[[#This Row],[seagrass.mn.ssp245.2050]])</f>
        <v/>
      </c>
      <c r="AS826" s="5"/>
      <c r="AT826" s="8"/>
      <c r="AU826" s="8"/>
      <c r="AV826" s="7" t="e">
        <f t="shared" si="74"/>
        <v>#DIV/0!</v>
      </c>
      <c r="AX826" s="5"/>
      <c r="AY826" s="6"/>
      <c r="AZ826" s="6"/>
      <c r="BB826" s="5"/>
      <c r="BC826" s="8"/>
      <c r="BD826" s="8"/>
      <c r="BE826" s="5"/>
      <c r="BF826" s="5"/>
      <c r="BG826" s="6"/>
      <c r="BH826" s="6"/>
      <c r="BI826" s="7" t="e">
        <f t="shared" si="75"/>
        <v>#DIV/0!</v>
      </c>
      <c r="BK826" s="5"/>
      <c r="BL826" s="6"/>
      <c r="BM826" s="6"/>
      <c r="BO826" s="5"/>
      <c r="BP826" s="6"/>
      <c r="BQ826" s="6"/>
      <c r="BR826" s="5"/>
      <c r="BS826" s="5"/>
      <c r="BT826" s="6"/>
      <c r="BU826" s="6"/>
      <c r="BV826" s="7" t="e">
        <f t="shared" si="76"/>
        <v>#DIV/0!</v>
      </c>
      <c r="BX826" s="5"/>
      <c r="BY826" s="8"/>
      <c r="BZ826" s="8"/>
      <c r="CA826" s="5"/>
      <c r="CB826" s="5"/>
      <c r="CC826" s="8"/>
      <c r="CD826" s="8"/>
      <c r="CE826" s="5"/>
      <c r="CF826" s="5"/>
      <c r="CG826" s="12"/>
      <c r="CH826" s="17"/>
      <c r="CI826" s="9" t="e">
        <f t="shared" si="77"/>
        <v>#DIV/0!</v>
      </c>
      <c r="CJ826" s="5"/>
      <c r="CL826" s="5"/>
      <c r="CM826" s="5"/>
      <c r="CP826" s="5"/>
      <c r="CT826" s="5"/>
    </row>
    <row r="827" spans="1:98" x14ac:dyDescent="0.25">
      <c r="A827" s="5" t="s">
        <v>870</v>
      </c>
      <c r="B827" s="5">
        <v>49.08934</v>
      </c>
      <c r="C827" s="5">
        <v>-18.321102</v>
      </c>
      <c r="E827" s="5">
        <v>0</v>
      </c>
      <c r="G827" s="5">
        <v>0</v>
      </c>
      <c r="I827" s="5">
        <v>0</v>
      </c>
      <c r="L827" s="6" t="str">
        <f>IF(Table1[[#This Row],[seagrass.mn.ssp126.2050]]="","",(Table1[[#This Row],[seagrass.sd.ssp126.2050]]/Table1[[#This Row],[seagrass.mn.ssp126.2050]])^-1)</f>
        <v/>
      </c>
      <c r="M827" s="6" t="str">
        <f>IF(Table1[[#This Row],[seagrass.weights.ssp126.2050]]="","",Table1[[#This Row],[seagrass.weights.ssp126.2050]]*Table1[[#This Row],[seagrass.mn.ssp126.2050]])</f>
        <v/>
      </c>
      <c r="P827" s="6" t="str">
        <f>IF(Table1[[#This Row],[corals.mn.ssp126.2050]]="","",(Table1[[#This Row],[corals.sd.ssp126.2050]]/Table1[[#This Row],[corals.mn.ssp126.2050]])^-1)</f>
        <v/>
      </c>
      <c r="Q827" s="6" t="str">
        <f>IF(Table1[[#This Row],[coral.weights.ssp126.2050]]="","",Table1[[#This Row],[coral.weights.ssp126.2050]]*Table1[[#This Row],[corals.mn.ssp126.2050]])</f>
        <v/>
      </c>
      <c r="T827" s="6" t="str">
        <f>IF(Table1[[#This Row],[mangrove.mn.ssp126.2050]]="","",(Table1[[#This Row],[mangrove.sd.ssp126.2050]]/Table1[[#This Row],[mangrove.mn.ssp126.2050]])^-1)</f>
        <v/>
      </c>
      <c r="U827" s="6" t="str">
        <f>IF(Table1[[#This Row],[mangrove.weights.ssp126.2050]]="","",Table1[[#This Row],[mangrove.weights.ssp126.2050]]*Table1[[#This Row],[mangrove.mn.ssp126.2050]])</f>
        <v/>
      </c>
      <c r="V827" s="7" t="e">
        <f t="shared" si="72"/>
        <v>#DIV/0!</v>
      </c>
      <c r="Y827" s="6" t="str">
        <f>IF(Table1[[#This Row],[seagrass.mn.ssp126.2100]]="", "", (Table1[[#This Row],[seagrass.sd.ssp126.2100]]/Table1[[#This Row],[seagrass.mn.ssp126.2100]])^-1)</f>
        <v/>
      </c>
      <c r="Z827" s="6" t="str">
        <f>IF(Table1[[#This Row],[seagrass.weights.ssp126.2100]]="","", Table1[[#This Row],[seagrass.weights.ssp126.2100]]*Table1[[#This Row],[seagrass.mn.ssp126.2100]])</f>
        <v/>
      </c>
      <c r="AC827" s="6" t="str">
        <f>IF(Table1[[#This Row],[corals.mn.ssp126.2100]]="","",(Table1[[#This Row],[corals.sd.ssp126.2100]]/Table1[[#This Row],[corals.mn.ssp126.2100]])^-1)</f>
        <v/>
      </c>
      <c r="AD827" s="6" t="str">
        <f>IF( Table1[[#This Row],[Coral.weights.ssp126.2100]]="","", Table1[[#This Row],[Coral.weights.ssp126.2100]]*Table1[[#This Row],[corals.mn.ssp126.2100]])</f>
        <v/>
      </c>
      <c r="AG827" s="8" t="str">
        <f>IF(Table1[[#This Row],[mangrove.mn.ssp126.2100]]="","",(Table1[[#This Row],[mangrove.sd.ssp126.2100]]/Table1[[#This Row],[mangrove.mn.ssp126.2100]])^-1)</f>
        <v/>
      </c>
      <c r="AH827" s="6" t="str">
        <f>IF(Table1[[#This Row],[mangrove.weights.ssp126.2100]]="","",Table1[[#This Row],[mangrove.weights.ssp126.2100]]*Table1[[#This Row],[mangrove.mn.ssp126.2100]])</f>
        <v/>
      </c>
      <c r="AI827" s="7" t="e">
        <f t="shared" si="73"/>
        <v>#DIV/0!</v>
      </c>
      <c r="AL827" s="6" t="str">
        <f>IF(Table1[[#This Row],[seagrass.mn.ssp245.2050]]="","",(Table1[[#This Row],[seagrass.sd.ssp245.2050]]/Table1[[#This Row],[seagrass.mn.ssp245.2050]])^-1)</f>
        <v/>
      </c>
      <c r="AM827" s="6" t="str">
        <f>IF(Table1[[#This Row],[seagrass.weights.ssp245.2050]]="","",Table1[[#This Row],[seagrass.weights.ssp245.2050]]*Table1[[#This Row],[seagrass.mn.ssp245.2050]])</f>
        <v/>
      </c>
      <c r="AS827" s="5"/>
      <c r="AT827" s="8"/>
      <c r="AU827" s="8"/>
      <c r="AV827" s="7" t="e">
        <f t="shared" si="74"/>
        <v>#DIV/0!</v>
      </c>
      <c r="AX827" s="5"/>
      <c r="AY827" s="6"/>
      <c r="AZ827" s="6"/>
      <c r="BB827" s="5"/>
      <c r="BC827" s="8"/>
      <c r="BD827" s="8"/>
      <c r="BE827" s="5"/>
      <c r="BF827" s="5"/>
      <c r="BG827" s="6"/>
      <c r="BH827" s="6"/>
      <c r="BI827" s="7" t="e">
        <f t="shared" si="75"/>
        <v>#DIV/0!</v>
      </c>
      <c r="BK827" s="5"/>
      <c r="BL827" s="6"/>
      <c r="BM827" s="6"/>
      <c r="BO827" s="5"/>
      <c r="BP827" s="6"/>
      <c r="BQ827" s="6"/>
      <c r="BR827" s="5"/>
      <c r="BS827" s="5"/>
      <c r="BT827" s="6"/>
      <c r="BU827" s="6"/>
      <c r="BV827" s="7" t="e">
        <f t="shared" si="76"/>
        <v>#DIV/0!</v>
      </c>
      <c r="BX827" s="5"/>
      <c r="BY827" s="8"/>
      <c r="BZ827" s="8"/>
      <c r="CA827" s="5"/>
      <c r="CB827" s="5"/>
      <c r="CC827" s="8"/>
      <c r="CD827" s="8"/>
      <c r="CE827" s="5"/>
      <c r="CF827" s="5"/>
      <c r="CG827" s="12"/>
      <c r="CH827" s="17"/>
      <c r="CI827" s="9" t="e">
        <f t="shared" si="77"/>
        <v>#DIV/0!</v>
      </c>
      <c r="CJ827" s="5"/>
      <c r="CL827" s="5"/>
      <c r="CM827" s="5"/>
      <c r="CP827" s="5"/>
      <c r="CT827" s="5"/>
    </row>
    <row r="828" spans="1:98" x14ac:dyDescent="0.25">
      <c r="A828" s="5" t="s">
        <v>871</v>
      </c>
      <c r="B828" s="5">
        <v>49.33934</v>
      </c>
      <c r="C828" s="5">
        <v>-18.321102</v>
      </c>
      <c r="D828" s="5">
        <v>22920000</v>
      </c>
      <c r="E828" s="5">
        <v>1</v>
      </c>
      <c r="F828" s="5">
        <v>22640000</v>
      </c>
      <c r="G828" s="5">
        <v>1</v>
      </c>
      <c r="I828" s="5">
        <v>0</v>
      </c>
      <c r="J828" s="5">
        <v>0.55609203447763234</v>
      </c>
      <c r="K828" s="5">
        <v>8.8775135806791819E-3</v>
      </c>
      <c r="L828" s="6">
        <f>IF(Table1[[#This Row],[seagrass.mn.ssp126.2050]]="","",(Table1[[#This Row],[seagrass.sd.ssp126.2050]]/Table1[[#This Row],[seagrass.mn.ssp126.2050]])^-1)</f>
        <v>62.640516336454652</v>
      </c>
      <c r="M828" s="6">
        <f>IF(Table1[[#This Row],[seagrass.weights.ssp126.2050]]="","",Table1[[#This Row],[seagrass.weights.ssp126.2050]]*Table1[[#This Row],[seagrass.mn.ssp126.2050]])</f>
        <v>34.833892170268435</v>
      </c>
      <c r="N828" s="5">
        <v>0.57270971527916603</v>
      </c>
      <c r="O828" s="5">
        <v>1.1523781642479599E-2</v>
      </c>
      <c r="P828" s="6">
        <f>IF(Table1[[#This Row],[corals.mn.ssp126.2050]]="","",(Table1[[#This Row],[corals.sd.ssp126.2050]]/Table1[[#This Row],[corals.mn.ssp126.2050]])^-1)</f>
        <v>49.698070741640223</v>
      </c>
      <c r="Q828" s="6">
        <f>IF(Table1[[#This Row],[coral.weights.ssp126.2050]]="","",Table1[[#This Row],[coral.weights.ssp126.2050]]*Table1[[#This Row],[corals.mn.ssp126.2050]])</f>
        <v>28.462567944368622</v>
      </c>
      <c r="T828" s="6" t="str">
        <f>IF(Table1[[#This Row],[mangrove.mn.ssp126.2050]]="","",(Table1[[#This Row],[mangrove.sd.ssp126.2050]]/Table1[[#This Row],[mangrove.mn.ssp126.2050]])^-1)</f>
        <v/>
      </c>
      <c r="U828" s="6" t="str">
        <f>IF(Table1[[#This Row],[mangrove.weights.ssp126.2050]]="","",Table1[[#This Row],[mangrove.weights.ssp126.2050]]*Table1[[#This Row],[mangrove.mn.ssp126.2050]])</f>
        <v/>
      </c>
      <c r="V828" s="7">
        <f t="shared" si="72"/>
        <v>0.56344361951637323</v>
      </c>
      <c r="W828" s="5">
        <v>0.54226228047632952</v>
      </c>
      <c r="X828" s="5">
        <v>9.6604270068058589E-4</v>
      </c>
      <c r="Y828" s="6">
        <f>IF(Table1[[#This Row],[seagrass.mn.ssp126.2100]]="", "", (Table1[[#This Row],[seagrass.sd.ssp126.2100]]/Table1[[#This Row],[seagrass.mn.ssp126.2100]])^-1)</f>
        <v>561.32330392259144</v>
      </c>
      <c r="Z828" s="6">
        <f>IF(Table1[[#This Row],[seagrass.weights.ssp126.2100]]="","", Table1[[#This Row],[seagrass.weights.ssp126.2100]]*Table1[[#This Row],[seagrass.mn.ssp126.2100]])</f>
        <v>304.38445486957221</v>
      </c>
      <c r="AA828" s="5">
        <v>0.55727264655427977</v>
      </c>
      <c r="AB828" s="5">
        <v>9.3085285968419181E-4</v>
      </c>
      <c r="AC828" s="6">
        <f>IF(Table1[[#This Row],[corals.mn.ssp126.2100]]="","",(Table1[[#This Row],[corals.sd.ssp126.2100]]/Table1[[#This Row],[corals.mn.ssp126.2100]])^-1)</f>
        <v>598.66888816707751</v>
      </c>
      <c r="AD828" s="6">
        <f>IF( Table1[[#This Row],[Coral.weights.ssp126.2100]]="","", Table1[[#This Row],[Coral.weights.ssp126.2100]]*Table1[[#This Row],[corals.mn.ssp126.2100]])</f>
        <v>333.62179571857541</v>
      </c>
      <c r="AG828" s="8" t="str">
        <f>IF(Table1[[#This Row],[mangrove.mn.ssp126.2100]]="","",(Table1[[#This Row],[mangrove.sd.ssp126.2100]]/Table1[[#This Row],[mangrove.mn.ssp126.2100]])^-1)</f>
        <v/>
      </c>
      <c r="AH828" s="6" t="str">
        <f>IF(Table1[[#This Row],[mangrove.weights.ssp126.2100]]="","",Table1[[#This Row],[mangrove.weights.ssp126.2100]]*Table1[[#This Row],[mangrove.mn.ssp126.2100]])</f>
        <v/>
      </c>
      <c r="AI828" s="7">
        <f t="shared" si="73"/>
        <v>0.55000909052569624</v>
      </c>
      <c r="AJ828" s="5">
        <v>0.62404561794933255</v>
      </c>
      <c r="AK828" s="5">
        <v>3.5634352045314892E-3</v>
      </c>
      <c r="AL828" s="6">
        <f>IF(Table1[[#This Row],[seagrass.mn.ssp245.2050]]="","",(Table1[[#This Row],[seagrass.sd.ssp245.2050]]/Table1[[#This Row],[seagrass.mn.ssp245.2050]])^-1)</f>
        <v>175.12472716095883</v>
      </c>
      <c r="AM828" s="6">
        <f>IF(Table1[[#This Row],[seagrass.weights.ssp245.2050]]="","",Table1[[#This Row],[seagrass.weights.ssp245.2050]]*Table1[[#This Row],[seagrass.mn.ssp245.2050]])</f>
        <v>109.28581857936881</v>
      </c>
      <c r="AN828" s="5">
        <v>0.63738013554851736</v>
      </c>
      <c r="AO828" s="5">
        <v>1.1832866426730189E-3</v>
      </c>
      <c r="AP828" s="6">
        <f>(Table1[[#This Row],[corals.sd.ssp245.2050]]/Table1[[#This Row],[corals.mn.ssp245.2050]])^-1</f>
        <v>538.65235401347002</v>
      </c>
      <c r="AQ828" s="6">
        <f>Table1[[#This Row],[coral.weights.ssp245.2050]]*Table1[[#This Row],[corals.mn.ssp245.2050]]</f>
        <v>343.3263104146335</v>
      </c>
      <c r="AS828" s="5"/>
      <c r="AT828" s="8"/>
      <c r="AU828" s="8"/>
      <c r="AV828" s="7">
        <f t="shared" si="74"/>
        <v>0.634108520617231</v>
      </c>
      <c r="AW828" s="5">
        <v>0.62404561794933255</v>
      </c>
      <c r="AX828" s="5">
        <v>3.5634352045314892E-3</v>
      </c>
      <c r="AY828" s="6">
        <f>(Table1[[#This Row],[seagrass.sd.ssp245.2100]]/Table1[[#This Row],[seagrass.mn.ssp245.2100]])^-1</f>
        <v>175.12472716095883</v>
      </c>
      <c r="AZ828" s="6">
        <f>Table1[[#This Row],[seagrass.weights.ssp245.2100]]*Table1[[#This Row],[seagrass.mn.ssp245.2100]]</f>
        <v>109.28581857936881</v>
      </c>
      <c r="BA828" s="5">
        <v>0.63738013554851736</v>
      </c>
      <c r="BB828" s="5">
        <v>1.1832866426730189E-3</v>
      </c>
      <c r="BC828" s="8">
        <f>(Table1[[#This Row],[corals.sd.ssp245.2100]]/Table1[[#This Row],[corals.mn.ssp245.2100]])^-1</f>
        <v>538.65235401347002</v>
      </c>
      <c r="BD828" s="8">
        <f>Table1[[#This Row],[corals.weights.ssp245.2100]]*Table1[[#This Row],[corals.mn.ssp245.2100]]</f>
        <v>343.3263104146335</v>
      </c>
      <c r="BE828" s="5"/>
      <c r="BF828" s="5"/>
      <c r="BG828" s="6"/>
      <c r="BH828" s="6"/>
      <c r="BI828" s="7">
        <f t="shared" si="75"/>
        <v>0.634108520617231</v>
      </c>
      <c r="BJ828" s="5">
        <v>0.62913488799149975</v>
      </c>
      <c r="BK828" s="5">
        <v>3.6338795116806059E-3</v>
      </c>
      <c r="BL828" s="6">
        <f>(Table1[[#This Row],[seagrass.sd.ssp370.2050]]/Table1[[#This Row],[seagrass.mn.ssp370.2050]])^-1</f>
        <v>173.13036548659144</v>
      </c>
      <c r="BM828" s="6">
        <f>Table1[[#This Row],[seagrass.mn.ssp370.2050]]*Table1[[#This Row],[seagrass.weights.ssp370.2050]]</f>
        <v>108.92235309833413</v>
      </c>
      <c r="BN828" s="5">
        <v>0.64160000185985255</v>
      </c>
      <c r="BO828" s="5">
        <f>NonZeroMin!$C$17</f>
        <v>8.8537505761509139E-4</v>
      </c>
      <c r="BP828" s="6">
        <f>(Table1[[#This Row],[corals.sd.ssp370.2050]]/Table1[[#This Row],[corals.mn.ssp370.2050]])^-1</f>
        <v>724.66464504671217</v>
      </c>
      <c r="BQ828" s="6">
        <f>Table1[[#This Row],[corals.weights.ssp370.2050]]*Table1[[#This Row],[corals.mn.ssp370.2050]]</f>
        <v>464.94483760973992</v>
      </c>
      <c r="BR828" s="5"/>
      <c r="BS828" s="5"/>
      <c r="BT828" s="6"/>
      <c r="BU828" s="6"/>
      <c r="BV828" s="7">
        <f t="shared" si="76"/>
        <v>0.63919623519314106</v>
      </c>
      <c r="BW828" s="5">
        <v>0.62913488799149975</v>
      </c>
      <c r="BX828" s="5">
        <v>3.6338795116806059E-3</v>
      </c>
      <c r="BY828" s="8">
        <f>(Table1[[#This Row],[seagrass.sd.ssp370.2100]]/Table1[[#This Row],[seagrass.mn.ssp370.2100]])^-1</f>
        <v>173.13036548659144</v>
      </c>
      <c r="BZ828" s="8">
        <f>Table1[[#This Row],[seagrass.imp.ssp370.2100]]*Table1[[#This Row],[seagrass.mn.ssp370.2100]]</f>
        <v>108.92235309833413</v>
      </c>
      <c r="CA828" s="5">
        <v>0.64160000185985255</v>
      </c>
      <c r="CB828" s="5">
        <f>NonZeroMin!$C$20</f>
        <v>8.8537505761509139E-4</v>
      </c>
      <c r="CC828" s="8">
        <f>(Table1[[#This Row],[corals.sd.ssp370.2100]]/Table1[[#This Row],[corals.mn.ssp370.2100]])^-1</f>
        <v>724.66464504671217</v>
      </c>
      <c r="CD828" s="8">
        <f>Table1[[#This Row],[corals.weights.ssp370.2100]]*Table1[[#This Row],[corals.mn.ssp370.2100]]</f>
        <v>464.94483760973992</v>
      </c>
      <c r="CE828" s="5"/>
      <c r="CF828" s="5"/>
      <c r="CG828" s="12"/>
      <c r="CH828" s="17"/>
      <c r="CI828" s="9">
        <f t="shared" si="77"/>
        <v>0.63919623519314106</v>
      </c>
      <c r="CJ828" s="5"/>
      <c r="CL828" s="5"/>
      <c r="CM828" s="5"/>
      <c r="CP828" s="5"/>
      <c r="CT828" s="5"/>
    </row>
    <row r="829" spans="1:98" x14ac:dyDescent="0.25">
      <c r="A829" s="5" t="s">
        <v>872</v>
      </c>
      <c r="B829" s="5">
        <v>49.58934</v>
      </c>
      <c r="C829" s="5">
        <v>-18.321102</v>
      </c>
      <c r="E829" s="5">
        <v>0</v>
      </c>
      <c r="G829" s="5">
        <v>0</v>
      </c>
      <c r="I829" s="5">
        <v>0</v>
      </c>
      <c r="L829" s="6" t="str">
        <f>IF(Table1[[#This Row],[seagrass.mn.ssp126.2050]]="","",(Table1[[#This Row],[seagrass.sd.ssp126.2050]]/Table1[[#This Row],[seagrass.mn.ssp126.2050]])^-1)</f>
        <v/>
      </c>
      <c r="M829" s="6" t="str">
        <f>IF(Table1[[#This Row],[seagrass.weights.ssp126.2050]]="","",Table1[[#This Row],[seagrass.weights.ssp126.2050]]*Table1[[#This Row],[seagrass.mn.ssp126.2050]])</f>
        <v/>
      </c>
      <c r="P829" s="6" t="str">
        <f>IF(Table1[[#This Row],[corals.mn.ssp126.2050]]="","",(Table1[[#This Row],[corals.sd.ssp126.2050]]/Table1[[#This Row],[corals.mn.ssp126.2050]])^-1)</f>
        <v/>
      </c>
      <c r="Q829" s="6" t="str">
        <f>IF(Table1[[#This Row],[coral.weights.ssp126.2050]]="","",Table1[[#This Row],[coral.weights.ssp126.2050]]*Table1[[#This Row],[corals.mn.ssp126.2050]])</f>
        <v/>
      </c>
      <c r="T829" s="6" t="str">
        <f>IF(Table1[[#This Row],[mangrove.mn.ssp126.2050]]="","",(Table1[[#This Row],[mangrove.sd.ssp126.2050]]/Table1[[#This Row],[mangrove.mn.ssp126.2050]])^-1)</f>
        <v/>
      </c>
      <c r="U829" s="6" t="str">
        <f>IF(Table1[[#This Row],[mangrove.weights.ssp126.2050]]="","",Table1[[#This Row],[mangrove.weights.ssp126.2050]]*Table1[[#This Row],[mangrove.mn.ssp126.2050]])</f>
        <v/>
      </c>
      <c r="V829" s="7" t="e">
        <f t="shared" si="72"/>
        <v>#DIV/0!</v>
      </c>
      <c r="Y829" s="6" t="str">
        <f>IF(Table1[[#This Row],[seagrass.mn.ssp126.2100]]="", "", (Table1[[#This Row],[seagrass.sd.ssp126.2100]]/Table1[[#This Row],[seagrass.mn.ssp126.2100]])^-1)</f>
        <v/>
      </c>
      <c r="Z829" s="6" t="str">
        <f>IF(Table1[[#This Row],[seagrass.weights.ssp126.2100]]="","", Table1[[#This Row],[seagrass.weights.ssp126.2100]]*Table1[[#This Row],[seagrass.mn.ssp126.2100]])</f>
        <v/>
      </c>
      <c r="AC829" s="6" t="str">
        <f>IF(Table1[[#This Row],[corals.mn.ssp126.2100]]="","",(Table1[[#This Row],[corals.sd.ssp126.2100]]/Table1[[#This Row],[corals.mn.ssp126.2100]])^-1)</f>
        <v/>
      </c>
      <c r="AD829" s="6" t="str">
        <f>IF( Table1[[#This Row],[Coral.weights.ssp126.2100]]="","", Table1[[#This Row],[Coral.weights.ssp126.2100]]*Table1[[#This Row],[corals.mn.ssp126.2100]])</f>
        <v/>
      </c>
      <c r="AG829" s="8" t="str">
        <f>IF(Table1[[#This Row],[mangrove.mn.ssp126.2100]]="","",(Table1[[#This Row],[mangrove.sd.ssp126.2100]]/Table1[[#This Row],[mangrove.mn.ssp126.2100]])^-1)</f>
        <v/>
      </c>
      <c r="AH829" s="6" t="str">
        <f>IF(Table1[[#This Row],[mangrove.weights.ssp126.2100]]="","",Table1[[#This Row],[mangrove.weights.ssp126.2100]]*Table1[[#This Row],[mangrove.mn.ssp126.2100]])</f>
        <v/>
      </c>
      <c r="AI829" s="7" t="e">
        <f t="shared" si="73"/>
        <v>#DIV/0!</v>
      </c>
      <c r="AL829" s="6" t="str">
        <f>IF(Table1[[#This Row],[seagrass.mn.ssp245.2050]]="","",(Table1[[#This Row],[seagrass.sd.ssp245.2050]]/Table1[[#This Row],[seagrass.mn.ssp245.2050]])^-1)</f>
        <v/>
      </c>
      <c r="AM829" s="6" t="str">
        <f>IF(Table1[[#This Row],[seagrass.weights.ssp245.2050]]="","",Table1[[#This Row],[seagrass.weights.ssp245.2050]]*Table1[[#This Row],[seagrass.mn.ssp245.2050]])</f>
        <v/>
      </c>
      <c r="AS829" s="5"/>
      <c r="AT829" s="8"/>
      <c r="AU829" s="8"/>
      <c r="AV829" s="7" t="e">
        <f t="shared" si="74"/>
        <v>#DIV/0!</v>
      </c>
      <c r="AX829" s="5"/>
      <c r="AY829" s="6"/>
      <c r="AZ829" s="6"/>
      <c r="BB829" s="5"/>
      <c r="BC829" s="8"/>
      <c r="BD829" s="8"/>
      <c r="BE829" s="5"/>
      <c r="BF829" s="5"/>
      <c r="BG829" s="6"/>
      <c r="BH829" s="6"/>
      <c r="BI829" s="7" t="e">
        <f t="shared" si="75"/>
        <v>#DIV/0!</v>
      </c>
      <c r="BK829" s="5"/>
      <c r="BL829" s="6"/>
      <c r="BM829" s="6"/>
      <c r="BO829" s="5"/>
      <c r="BP829" s="6"/>
      <c r="BQ829" s="6"/>
      <c r="BR829" s="5"/>
      <c r="BS829" s="5"/>
      <c r="BT829" s="6"/>
      <c r="BU829" s="6"/>
      <c r="BV829" s="7" t="e">
        <f t="shared" si="76"/>
        <v>#DIV/0!</v>
      </c>
      <c r="BX829" s="5"/>
      <c r="BY829" s="8"/>
      <c r="BZ829" s="8"/>
      <c r="CA829" s="5"/>
      <c r="CB829" s="5"/>
      <c r="CC829" s="8"/>
      <c r="CD829" s="8"/>
      <c r="CE829" s="5"/>
      <c r="CF829" s="5"/>
      <c r="CG829" s="12"/>
      <c r="CH829" s="17"/>
      <c r="CI829" s="9" t="e">
        <f t="shared" si="77"/>
        <v>#DIV/0!</v>
      </c>
      <c r="CJ829" s="5"/>
      <c r="CL829" s="5"/>
      <c r="CM829" s="5"/>
      <c r="CP829" s="5"/>
      <c r="CT829" s="5"/>
    </row>
    <row r="830" spans="1:98" x14ac:dyDescent="0.25">
      <c r="A830" s="5" t="s">
        <v>873</v>
      </c>
      <c r="B830" s="5">
        <v>36.33934</v>
      </c>
      <c r="C830" s="5">
        <v>-18.321102</v>
      </c>
      <c r="E830" s="5">
        <v>0</v>
      </c>
      <c r="G830" s="5">
        <v>0</v>
      </c>
      <c r="H830" s="5">
        <v>16480000</v>
      </c>
      <c r="I830" s="5">
        <v>1</v>
      </c>
      <c r="L830" s="6" t="str">
        <f>IF(Table1[[#This Row],[seagrass.mn.ssp126.2050]]="","",(Table1[[#This Row],[seagrass.sd.ssp126.2050]]/Table1[[#This Row],[seagrass.mn.ssp126.2050]])^-1)</f>
        <v/>
      </c>
      <c r="M830" s="6" t="str">
        <f>IF(Table1[[#This Row],[seagrass.weights.ssp126.2050]]="","",Table1[[#This Row],[seagrass.weights.ssp126.2050]]*Table1[[#This Row],[seagrass.mn.ssp126.2050]])</f>
        <v/>
      </c>
      <c r="P830" s="6" t="str">
        <f>IF(Table1[[#This Row],[corals.mn.ssp126.2050]]="","",(Table1[[#This Row],[corals.sd.ssp126.2050]]/Table1[[#This Row],[corals.mn.ssp126.2050]])^-1)</f>
        <v/>
      </c>
      <c r="Q830" s="6" t="str">
        <f>IF(Table1[[#This Row],[coral.weights.ssp126.2050]]="","",Table1[[#This Row],[coral.weights.ssp126.2050]]*Table1[[#This Row],[corals.mn.ssp126.2050]])</f>
        <v/>
      </c>
      <c r="R830" s="5">
        <v>0.39402820714144698</v>
      </c>
      <c r="S830" s="5">
        <v>0.12920903798394029</v>
      </c>
      <c r="T830" s="6">
        <f>IF(Table1[[#This Row],[mangrove.mn.ssp126.2050]]="","",(Table1[[#This Row],[mangrove.sd.ssp126.2050]]/Table1[[#This Row],[mangrove.mn.ssp126.2050]])^-1)</f>
        <v>3.0495405994000335</v>
      </c>
      <c r="U830" s="6">
        <f>IF(Table1[[#This Row],[mangrove.weights.ssp126.2050]]="","",Table1[[#This Row],[mangrove.weights.ssp126.2050]]*Table1[[#This Row],[mangrove.mn.ssp126.2050]])</f>
        <v>1.2016050149866488</v>
      </c>
      <c r="V830" s="7">
        <f t="shared" si="72"/>
        <v>0.39402820714144698</v>
      </c>
      <c r="Y830" s="6" t="str">
        <f>IF(Table1[[#This Row],[seagrass.mn.ssp126.2100]]="", "", (Table1[[#This Row],[seagrass.sd.ssp126.2100]]/Table1[[#This Row],[seagrass.mn.ssp126.2100]])^-1)</f>
        <v/>
      </c>
      <c r="Z830" s="6" t="str">
        <f>IF(Table1[[#This Row],[seagrass.weights.ssp126.2100]]="","", Table1[[#This Row],[seagrass.weights.ssp126.2100]]*Table1[[#This Row],[seagrass.mn.ssp126.2100]])</f>
        <v/>
      </c>
      <c r="AC830" s="6" t="str">
        <f>IF(Table1[[#This Row],[corals.mn.ssp126.2100]]="","",(Table1[[#This Row],[corals.sd.ssp126.2100]]/Table1[[#This Row],[corals.mn.ssp126.2100]])^-1)</f>
        <v/>
      </c>
      <c r="AD830" s="6" t="str">
        <f>IF( Table1[[#This Row],[Coral.weights.ssp126.2100]]="","", Table1[[#This Row],[Coral.weights.ssp126.2100]]*Table1[[#This Row],[corals.mn.ssp126.2100]])</f>
        <v/>
      </c>
      <c r="AE830" s="5">
        <v>0.38752058889810259</v>
      </c>
      <c r="AF830" s="5">
        <v>0.1304644823851524</v>
      </c>
      <c r="AG830" s="8">
        <f>IF(Table1[[#This Row],[mangrove.mn.ssp126.2100]]="","",(Table1[[#This Row],[mangrove.sd.ssp126.2100]]/Table1[[#This Row],[mangrove.mn.ssp126.2100]])^-1)</f>
        <v>2.9703148459523159</v>
      </c>
      <c r="AH830" s="6">
        <f>IF(Table1[[#This Row],[mangrove.weights.ssp126.2100]]="","",Table1[[#This Row],[mangrove.weights.ssp126.2100]]*Table1[[#This Row],[mangrove.mn.ssp126.2100]])</f>
        <v>1.1510581583162183</v>
      </c>
      <c r="AI830" s="7">
        <f t="shared" si="73"/>
        <v>0.38752058889810259</v>
      </c>
      <c r="AL830" s="6" t="str">
        <f>IF(Table1[[#This Row],[seagrass.mn.ssp245.2050]]="","",(Table1[[#This Row],[seagrass.sd.ssp245.2050]]/Table1[[#This Row],[seagrass.mn.ssp245.2050]])^-1)</f>
        <v/>
      </c>
      <c r="AM830" s="6" t="str">
        <f>IF(Table1[[#This Row],[seagrass.weights.ssp245.2050]]="","",Table1[[#This Row],[seagrass.weights.ssp245.2050]]*Table1[[#This Row],[seagrass.mn.ssp245.2050]])</f>
        <v/>
      </c>
      <c r="AR830" s="5">
        <v>0.38695111520986458</v>
      </c>
      <c r="AS830" s="5">
        <v>0.1270806497563331</v>
      </c>
      <c r="AT830" s="8">
        <f>(Table1[[#This Row],[mangrove.sd.ssp245.2050]]/Table1[[#This Row],[mangrove.mn.ssp245.2050]])^-1</f>
        <v>3.0449255331304346</v>
      </c>
      <c r="AU830" s="8">
        <f>Table1[[#This Row],[mangrove.mn.ssp245.2050]]*Table1[[#This Row],[mangrove.weights.ssp245.2050]]</f>
        <v>1.1782373307758132</v>
      </c>
      <c r="AV830" s="7">
        <f t="shared" si="74"/>
        <v>0.38695111520986458</v>
      </c>
      <c r="AX830" s="5"/>
      <c r="AY830" s="6"/>
      <c r="AZ830" s="6"/>
      <c r="BB830" s="5"/>
      <c r="BC830" s="8"/>
      <c r="BD830" s="8"/>
      <c r="BE830" s="5">
        <v>0.36873784955536071</v>
      </c>
      <c r="BF830" s="5">
        <v>0.14379072512470539</v>
      </c>
      <c r="BG830" s="6">
        <f>(Table1[[#This Row],[mangrove.sd.ssp245.2100]]/Table1[[#This Row],[mangrove.mn.ssp245.2100]])^-1</f>
        <v>2.5644063567769435</v>
      </c>
      <c r="BH830" s="6">
        <f>Table1[[#This Row],[mangrove.weights.ssp245.2100]]*Table1[[#This Row],[mangrove.mn.ssp245.2100]]</f>
        <v>0.94559368538402722</v>
      </c>
      <c r="BI830" s="7">
        <f t="shared" si="75"/>
        <v>0.36873784955536071</v>
      </c>
      <c r="BK830" s="5"/>
      <c r="BL830" s="6"/>
      <c r="BM830" s="6"/>
      <c r="BO830" s="5"/>
      <c r="BP830" s="6"/>
      <c r="BQ830" s="6"/>
      <c r="BR830" s="5">
        <v>0.39107667393823559</v>
      </c>
      <c r="BS830" s="5">
        <v>0.13019772521535231</v>
      </c>
      <c r="BT830" s="6">
        <f>(Table1[[#This Row],[mangrove.sd.ssp370.2050]]/Table1[[#This Row],[mangrove.mn.ssp370.2050]])^-1</f>
        <v>3.0037135694297188</v>
      </c>
      <c r="BU830" s="6">
        <f>Table1[[#This Row],[mangrove.weights.ssp370.2050]]*Table1[[#This Row],[mangrove.mn.ssp370.2050]]</f>
        <v>1.1746823121957199</v>
      </c>
      <c r="BV830" s="7">
        <f t="shared" si="76"/>
        <v>0.39107667393823559</v>
      </c>
      <c r="BX830" s="5"/>
      <c r="BY830" s="8"/>
      <c r="BZ830" s="8"/>
      <c r="CA830" s="5"/>
      <c r="CB830" s="5"/>
      <c r="CC830" s="8"/>
      <c r="CD830" s="8"/>
      <c r="CE830" s="5">
        <v>0.38601809135634951</v>
      </c>
      <c r="CF830" s="5">
        <v>0.1325370952273171</v>
      </c>
      <c r="CG830" s="12">
        <f>(Table1[[#This Row],[mangrove.sd.ssp370.2100]]/Table1[[#This Row],[mangrove.mn.ssp370.2100]])^-1</f>
        <v>2.9125286825871801</v>
      </c>
      <c r="CH830" s="17">
        <f>Table1[[#This Row],[mangrove.weights.ssp370.2100]]*Table1[[#This Row],[mangrove.mn.ssp370.2100]]</f>
        <v>1.1242887630729264</v>
      </c>
      <c r="CI830" s="9">
        <f t="shared" si="77"/>
        <v>0.38601809135634951</v>
      </c>
      <c r="CJ830" s="5"/>
      <c r="CL830" s="5"/>
      <c r="CM830" s="5"/>
      <c r="CP830" s="5"/>
      <c r="CT830" s="5"/>
    </row>
    <row r="831" spans="1:98" x14ac:dyDescent="0.25">
      <c r="A831" s="5" t="s">
        <v>874</v>
      </c>
      <c r="B831" s="5">
        <v>36.58934</v>
      </c>
      <c r="C831" s="5">
        <v>-18.321102</v>
      </c>
      <c r="E831" s="5">
        <v>0</v>
      </c>
      <c r="G831" s="5">
        <v>0</v>
      </c>
      <c r="H831" s="5">
        <v>55360000</v>
      </c>
      <c r="I831" s="5">
        <v>1</v>
      </c>
      <c r="L831" s="6" t="str">
        <f>IF(Table1[[#This Row],[seagrass.mn.ssp126.2050]]="","",(Table1[[#This Row],[seagrass.sd.ssp126.2050]]/Table1[[#This Row],[seagrass.mn.ssp126.2050]])^-1)</f>
        <v/>
      </c>
      <c r="M831" s="6" t="str">
        <f>IF(Table1[[#This Row],[seagrass.weights.ssp126.2050]]="","",Table1[[#This Row],[seagrass.weights.ssp126.2050]]*Table1[[#This Row],[seagrass.mn.ssp126.2050]])</f>
        <v/>
      </c>
      <c r="P831" s="6" t="str">
        <f>IF(Table1[[#This Row],[corals.mn.ssp126.2050]]="","",(Table1[[#This Row],[corals.sd.ssp126.2050]]/Table1[[#This Row],[corals.mn.ssp126.2050]])^-1)</f>
        <v/>
      </c>
      <c r="Q831" s="6" t="str">
        <f>IF(Table1[[#This Row],[coral.weights.ssp126.2050]]="","",Table1[[#This Row],[coral.weights.ssp126.2050]]*Table1[[#This Row],[corals.mn.ssp126.2050]])</f>
        <v/>
      </c>
      <c r="R831" s="5">
        <v>0.40861868696195969</v>
      </c>
      <c r="S831" s="5">
        <v>0.2270132609549155</v>
      </c>
      <c r="T831" s="6">
        <f>IF(Table1[[#This Row],[mangrove.mn.ssp126.2050]]="","",(Table1[[#This Row],[mangrove.sd.ssp126.2050]]/Table1[[#This Row],[mangrove.mn.ssp126.2050]])^-1)</f>
        <v>1.7999771698055591</v>
      </c>
      <c r="U831" s="6">
        <f>IF(Table1[[#This Row],[mangrove.weights.ssp126.2050]]="","",Table1[[#This Row],[mangrove.weights.ssp126.2050]]*Table1[[#This Row],[mangrove.mn.ssp126.2050]])</f>
        <v>0.7355043076874519</v>
      </c>
      <c r="V831" s="7">
        <f t="shared" si="72"/>
        <v>0.40861868696195969</v>
      </c>
      <c r="Y831" s="6" t="str">
        <f>IF(Table1[[#This Row],[seagrass.mn.ssp126.2100]]="", "", (Table1[[#This Row],[seagrass.sd.ssp126.2100]]/Table1[[#This Row],[seagrass.mn.ssp126.2100]])^-1)</f>
        <v/>
      </c>
      <c r="Z831" s="6" t="str">
        <f>IF(Table1[[#This Row],[seagrass.weights.ssp126.2100]]="","", Table1[[#This Row],[seagrass.weights.ssp126.2100]]*Table1[[#This Row],[seagrass.mn.ssp126.2100]])</f>
        <v/>
      </c>
      <c r="AC831" s="6" t="str">
        <f>IF(Table1[[#This Row],[corals.mn.ssp126.2100]]="","",(Table1[[#This Row],[corals.sd.ssp126.2100]]/Table1[[#This Row],[corals.mn.ssp126.2100]])^-1)</f>
        <v/>
      </c>
      <c r="AD831" s="6" t="str">
        <f>IF( Table1[[#This Row],[Coral.weights.ssp126.2100]]="","", Table1[[#This Row],[Coral.weights.ssp126.2100]]*Table1[[#This Row],[corals.mn.ssp126.2100]])</f>
        <v/>
      </c>
      <c r="AE831" s="5">
        <v>0.41394841939750898</v>
      </c>
      <c r="AF831" s="5">
        <v>0.2376148669808647</v>
      </c>
      <c r="AG831" s="8">
        <f>IF(Table1[[#This Row],[mangrove.mn.ssp126.2100]]="","",(Table1[[#This Row],[mangrove.sd.ssp126.2100]]/Table1[[#This Row],[mangrove.mn.ssp126.2100]])^-1)</f>
        <v>1.7420981467074808</v>
      </c>
      <c r="AH831" s="6">
        <f>IF(Table1[[#This Row],[mangrove.weights.ssp126.2100]]="","",Table1[[#This Row],[mangrove.weights.ssp126.2100]]*Table1[[#This Row],[mangrove.mn.ssp126.2100]])</f>
        <v>0.72113877426489137</v>
      </c>
      <c r="AI831" s="7">
        <f t="shared" si="73"/>
        <v>0.41394841939750898</v>
      </c>
      <c r="AL831" s="6" t="str">
        <f>IF(Table1[[#This Row],[seagrass.mn.ssp245.2050]]="","",(Table1[[#This Row],[seagrass.sd.ssp245.2050]]/Table1[[#This Row],[seagrass.mn.ssp245.2050]])^-1)</f>
        <v/>
      </c>
      <c r="AM831" s="6" t="str">
        <f>IF(Table1[[#This Row],[seagrass.weights.ssp245.2050]]="","",Table1[[#This Row],[seagrass.weights.ssp245.2050]]*Table1[[#This Row],[seagrass.mn.ssp245.2050]])</f>
        <v/>
      </c>
      <c r="AR831" s="5">
        <v>0.4175494633095797</v>
      </c>
      <c r="AS831" s="5">
        <v>0.23869938561183079</v>
      </c>
      <c r="AT831" s="8">
        <f>(Table1[[#This Row],[mangrove.sd.ssp245.2050]]/Table1[[#This Row],[mangrove.mn.ssp245.2050]])^-1</f>
        <v>1.7492691162121052</v>
      </c>
      <c r="AU831" s="8">
        <f>Table1[[#This Row],[mangrove.mn.ssp245.2050]]*Table1[[#This Row],[mangrove.weights.ssp245.2050]]</f>
        <v>0.73040638065838737</v>
      </c>
      <c r="AV831" s="7">
        <f t="shared" si="74"/>
        <v>0.4175494633095797</v>
      </c>
      <c r="AX831" s="5"/>
      <c r="AY831" s="6"/>
      <c r="AZ831" s="6"/>
      <c r="BB831" s="5"/>
      <c r="BC831" s="8"/>
      <c r="BD831" s="8"/>
      <c r="BE831" s="5">
        <v>0.39520695154960622</v>
      </c>
      <c r="BF831" s="5">
        <v>0.253051902944607</v>
      </c>
      <c r="BG831" s="6">
        <f>(Table1[[#This Row],[mangrove.sd.ssp245.2100]]/Table1[[#This Row],[mangrove.mn.ssp245.2100]])^-1</f>
        <v>1.5617624169224955</v>
      </c>
      <c r="BH831" s="6">
        <f>Table1[[#This Row],[mangrove.weights.ssp245.2100]]*Table1[[#This Row],[mangrove.mn.ssp245.2100]]</f>
        <v>0.61721936383668463</v>
      </c>
      <c r="BI831" s="7">
        <f t="shared" si="75"/>
        <v>0.39520695154960622</v>
      </c>
      <c r="BK831" s="5"/>
      <c r="BL831" s="6"/>
      <c r="BM831" s="6"/>
      <c r="BO831" s="5"/>
      <c r="BP831" s="6"/>
      <c r="BQ831" s="6"/>
      <c r="BR831" s="5">
        <v>0.40554378527955942</v>
      </c>
      <c r="BS831" s="5">
        <v>0.23370729163499629</v>
      </c>
      <c r="BT831" s="6">
        <f>(Table1[[#This Row],[mangrove.sd.ssp370.2050]]/Table1[[#This Row],[mangrove.mn.ssp370.2050]])^-1</f>
        <v>1.7352637243040629</v>
      </c>
      <c r="BU831" s="6">
        <f>Table1[[#This Row],[mangrove.weights.ssp370.2050]]*Table1[[#This Row],[mangrove.mn.ssp370.2050]]</f>
        <v>0.70372541921257548</v>
      </c>
      <c r="BV831" s="7">
        <f t="shared" si="76"/>
        <v>0.40554378527955942</v>
      </c>
      <c r="BX831" s="5"/>
      <c r="BY831" s="8"/>
      <c r="BZ831" s="8"/>
      <c r="CA831" s="5"/>
      <c r="CB831" s="5"/>
      <c r="CC831" s="8"/>
      <c r="CD831" s="8"/>
      <c r="CE831" s="5">
        <v>0.39500497301724691</v>
      </c>
      <c r="CF831" s="5">
        <v>0.2442787327746474</v>
      </c>
      <c r="CG831" s="12">
        <f>(Table1[[#This Row],[mangrove.sd.ssp370.2100]]/Table1[[#This Row],[mangrove.mn.ssp370.2100]])^-1</f>
        <v>1.6170256351446191</v>
      </c>
      <c r="CH831" s="17">
        <f>Table1[[#This Row],[mangrove.weights.ssp370.2100]]*Table1[[#This Row],[mangrove.mn.ssp370.2100]]</f>
        <v>0.63873316737849684</v>
      </c>
      <c r="CI831" s="9">
        <f t="shared" si="77"/>
        <v>0.39500497301724691</v>
      </c>
      <c r="CJ831" s="5"/>
      <c r="CL831" s="5"/>
      <c r="CM831" s="5"/>
      <c r="CP831" s="5"/>
      <c r="CT831" s="5"/>
    </row>
    <row r="832" spans="1:98" x14ac:dyDescent="0.25">
      <c r="A832" s="5" t="s">
        <v>875</v>
      </c>
      <c r="B832" s="5">
        <v>36.83934</v>
      </c>
      <c r="C832" s="5">
        <v>-18.321102</v>
      </c>
      <c r="E832" s="5">
        <v>0</v>
      </c>
      <c r="G832" s="5">
        <v>0</v>
      </c>
      <c r="H832" s="5">
        <v>42290000</v>
      </c>
      <c r="I832" s="5">
        <v>1</v>
      </c>
      <c r="L832" s="6" t="str">
        <f>IF(Table1[[#This Row],[seagrass.mn.ssp126.2050]]="","",(Table1[[#This Row],[seagrass.sd.ssp126.2050]]/Table1[[#This Row],[seagrass.mn.ssp126.2050]])^-1)</f>
        <v/>
      </c>
      <c r="M832" s="6" t="str">
        <f>IF(Table1[[#This Row],[seagrass.weights.ssp126.2050]]="","",Table1[[#This Row],[seagrass.weights.ssp126.2050]]*Table1[[#This Row],[seagrass.mn.ssp126.2050]])</f>
        <v/>
      </c>
      <c r="P832" s="6" t="str">
        <f>IF(Table1[[#This Row],[corals.mn.ssp126.2050]]="","",(Table1[[#This Row],[corals.sd.ssp126.2050]]/Table1[[#This Row],[corals.mn.ssp126.2050]])^-1)</f>
        <v/>
      </c>
      <c r="Q832" s="6" t="str">
        <f>IF(Table1[[#This Row],[coral.weights.ssp126.2050]]="","",Table1[[#This Row],[coral.weights.ssp126.2050]]*Table1[[#This Row],[corals.mn.ssp126.2050]])</f>
        <v/>
      </c>
      <c r="R832" s="5">
        <v>0.4404269774916551</v>
      </c>
      <c r="S832" s="5">
        <v>0.19447255175503289</v>
      </c>
      <c r="T832" s="6">
        <f>IF(Table1[[#This Row],[mangrove.mn.ssp126.2050]]="","",(Table1[[#This Row],[mangrove.sd.ssp126.2050]]/Table1[[#This Row],[mangrove.mn.ssp126.2050]])^-1)</f>
        <v>2.2647256567417204</v>
      </c>
      <c r="U832" s="6">
        <f>IF(Table1[[#This Row],[mangrove.weights.ssp126.2050]]="","",Table1[[#This Row],[mangrove.weights.ssp126.2050]]*Table1[[#This Row],[mangrove.mn.ssp126.2050]])</f>
        <v>0.99744627584655954</v>
      </c>
      <c r="V832" s="7">
        <f t="shared" si="72"/>
        <v>0.4404269774916551</v>
      </c>
      <c r="Y832" s="6" t="str">
        <f>IF(Table1[[#This Row],[seagrass.mn.ssp126.2100]]="", "", (Table1[[#This Row],[seagrass.sd.ssp126.2100]]/Table1[[#This Row],[seagrass.mn.ssp126.2100]])^-1)</f>
        <v/>
      </c>
      <c r="Z832" s="6" t="str">
        <f>IF(Table1[[#This Row],[seagrass.weights.ssp126.2100]]="","", Table1[[#This Row],[seagrass.weights.ssp126.2100]]*Table1[[#This Row],[seagrass.mn.ssp126.2100]])</f>
        <v/>
      </c>
      <c r="AC832" s="6" t="str">
        <f>IF(Table1[[#This Row],[corals.mn.ssp126.2100]]="","",(Table1[[#This Row],[corals.sd.ssp126.2100]]/Table1[[#This Row],[corals.mn.ssp126.2100]])^-1)</f>
        <v/>
      </c>
      <c r="AD832" s="6" t="str">
        <f>IF( Table1[[#This Row],[Coral.weights.ssp126.2100]]="","", Table1[[#This Row],[Coral.weights.ssp126.2100]]*Table1[[#This Row],[corals.mn.ssp126.2100]])</f>
        <v/>
      </c>
      <c r="AE832" s="5">
        <v>0.43817817100969197</v>
      </c>
      <c r="AF832" s="5">
        <v>0.19075851397776361</v>
      </c>
      <c r="AG832" s="8">
        <f>IF(Table1[[#This Row],[mangrove.mn.ssp126.2100]]="","",(Table1[[#This Row],[mangrove.sd.ssp126.2100]]/Table1[[#This Row],[mangrove.mn.ssp126.2100]])^-1)</f>
        <v>2.2970307425479821</v>
      </c>
      <c r="AH832" s="6">
        <f>IF(Table1[[#This Row],[mangrove.weights.ssp126.2100]]="","",Table1[[#This Row],[mangrove.weights.ssp126.2100]]*Table1[[#This Row],[mangrove.mn.ssp126.2100]])</f>
        <v>1.0065087295227095</v>
      </c>
      <c r="AI832" s="7">
        <f t="shared" si="73"/>
        <v>0.43817817100969203</v>
      </c>
      <c r="AL832" s="6" t="str">
        <f>IF(Table1[[#This Row],[seagrass.mn.ssp245.2050]]="","",(Table1[[#This Row],[seagrass.sd.ssp245.2050]]/Table1[[#This Row],[seagrass.mn.ssp245.2050]])^-1)</f>
        <v/>
      </c>
      <c r="AM832" s="6" t="str">
        <f>IF(Table1[[#This Row],[seagrass.weights.ssp245.2050]]="","",Table1[[#This Row],[seagrass.weights.ssp245.2050]]*Table1[[#This Row],[seagrass.mn.ssp245.2050]])</f>
        <v/>
      </c>
      <c r="AR832" s="5">
        <v>0.44686218848686787</v>
      </c>
      <c r="AS832" s="5">
        <v>0.1883614414927397</v>
      </c>
      <c r="AT832" s="8">
        <f>(Table1[[#This Row],[mangrove.sd.ssp245.2050]]/Table1[[#This Row],[mangrove.mn.ssp245.2050]])^-1</f>
        <v>2.372365516772136</v>
      </c>
      <c r="AU832" s="8">
        <f>Table1[[#This Row],[mangrove.mn.ssp245.2050]]*Table1[[#This Row],[mangrove.weights.ssp245.2050]]</f>
        <v>1.060120446715576</v>
      </c>
      <c r="AV832" s="7">
        <f t="shared" si="74"/>
        <v>0.44686218848686793</v>
      </c>
      <c r="AX832" s="5"/>
      <c r="AY832" s="6"/>
      <c r="AZ832" s="6"/>
      <c r="BB832" s="5"/>
      <c r="BC832" s="8"/>
      <c r="BD832" s="8"/>
      <c r="BE832" s="5">
        <v>0.4309040406171703</v>
      </c>
      <c r="BF832" s="5">
        <v>0.20171609581794631</v>
      </c>
      <c r="BG832" s="6">
        <f>(Table1[[#This Row],[mangrove.sd.ssp245.2100]]/Table1[[#This Row],[mangrove.mn.ssp245.2100]])^-1</f>
        <v>2.1361906637637471</v>
      </c>
      <c r="BH832" s="6">
        <f>Table1[[#This Row],[mangrove.weights.ssp245.2100]]*Table1[[#This Row],[mangrove.mn.ssp245.2100]]</f>
        <v>0.92049318854447371</v>
      </c>
      <c r="BI832" s="7">
        <f t="shared" si="75"/>
        <v>0.4309040406171703</v>
      </c>
      <c r="BK832" s="5"/>
      <c r="BL832" s="6"/>
      <c r="BM832" s="6"/>
      <c r="BO832" s="5"/>
      <c r="BP832" s="6"/>
      <c r="BQ832" s="6"/>
      <c r="BR832" s="5">
        <v>0.45697821263670729</v>
      </c>
      <c r="BS832" s="5">
        <v>0.18325814064146831</v>
      </c>
      <c r="BT832" s="6">
        <f>(Table1[[#This Row],[mangrove.sd.ssp370.2050]]/Table1[[#This Row],[mangrove.mn.ssp370.2050]])^-1</f>
        <v>2.4936311753307216</v>
      </c>
      <c r="BU832" s="6">
        <f>Table1[[#This Row],[mangrove.weights.ssp370.2050]]*Table1[[#This Row],[mangrove.mn.ssp370.2050]]</f>
        <v>1.1395351174778048</v>
      </c>
      <c r="BV832" s="7">
        <f t="shared" si="76"/>
        <v>0.45697821263670729</v>
      </c>
      <c r="BX832" s="5"/>
      <c r="BY832" s="8"/>
      <c r="BZ832" s="8"/>
      <c r="CA832" s="5"/>
      <c r="CB832" s="5"/>
      <c r="CC832" s="8"/>
      <c r="CD832" s="8"/>
      <c r="CE832" s="5">
        <v>0.44405951335990113</v>
      </c>
      <c r="CF832" s="5">
        <v>0.1970067196981258</v>
      </c>
      <c r="CG832" s="12">
        <f>(Table1[[#This Row],[mangrove.sd.ssp370.2100]]/Table1[[#This Row],[mangrove.mn.ssp370.2100]])^-1</f>
        <v>2.2540323195083665</v>
      </c>
      <c r="CH832" s="17">
        <f>Table1[[#This Row],[mangrove.weights.ssp370.2100]]*Table1[[#This Row],[mangrove.mn.ssp370.2100]]</f>
        <v>1.0009244948983744</v>
      </c>
      <c r="CI832" s="9">
        <f t="shared" si="77"/>
        <v>0.44405951335990113</v>
      </c>
      <c r="CJ832" s="5"/>
      <c r="CL832" s="5"/>
      <c r="CM832" s="5"/>
      <c r="CP832" s="5"/>
      <c r="CT832" s="5"/>
    </row>
    <row r="833" spans="1:98" x14ac:dyDescent="0.25">
      <c r="A833" s="5" t="s">
        <v>876</v>
      </c>
      <c r="B833" s="5">
        <v>37.08934</v>
      </c>
      <c r="C833" s="5">
        <v>-18.321102</v>
      </c>
      <c r="E833" s="5">
        <v>0</v>
      </c>
      <c r="G833" s="5">
        <v>0</v>
      </c>
      <c r="I833" s="5">
        <v>0</v>
      </c>
      <c r="L833" s="6" t="str">
        <f>IF(Table1[[#This Row],[seagrass.mn.ssp126.2050]]="","",(Table1[[#This Row],[seagrass.sd.ssp126.2050]]/Table1[[#This Row],[seagrass.mn.ssp126.2050]])^-1)</f>
        <v/>
      </c>
      <c r="M833" s="6" t="str">
        <f>IF(Table1[[#This Row],[seagrass.weights.ssp126.2050]]="","",Table1[[#This Row],[seagrass.weights.ssp126.2050]]*Table1[[#This Row],[seagrass.mn.ssp126.2050]])</f>
        <v/>
      </c>
      <c r="P833" s="6" t="str">
        <f>IF(Table1[[#This Row],[corals.mn.ssp126.2050]]="","",(Table1[[#This Row],[corals.sd.ssp126.2050]]/Table1[[#This Row],[corals.mn.ssp126.2050]])^-1)</f>
        <v/>
      </c>
      <c r="Q833" s="6" t="str">
        <f>IF(Table1[[#This Row],[coral.weights.ssp126.2050]]="","",Table1[[#This Row],[coral.weights.ssp126.2050]]*Table1[[#This Row],[corals.mn.ssp126.2050]])</f>
        <v/>
      </c>
      <c r="T833" s="6" t="str">
        <f>IF(Table1[[#This Row],[mangrove.mn.ssp126.2050]]="","",(Table1[[#This Row],[mangrove.sd.ssp126.2050]]/Table1[[#This Row],[mangrove.mn.ssp126.2050]])^-1)</f>
        <v/>
      </c>
      <c r="U833" s="6" t="str">
        <f>IF(Table1[[#This Row],[mangrove.weights.ssp126.2050]]="","",Table1[[#This Row],[mangrove.weights.ssp126.2050]]*Table1[[#This Row],[mangrove.mn.ssp126.2050]])</f>
        <v/>
      </c>
      <c r="V833" s="7" t="e">
        <f t="shared" si="72"/>
        <v>#DIV/0!</v>
      </c>
      <c r="Y833" s="6" t="str">
        <f>IF(Table1[[#This Row],[seagrass.mn.ssp126.2100]]="", "", (Table1[[#This Row],[seagrass.sd.ssp126.2100]]/Table1[[#This Row],[seagrass.mn.ssp126.2100]])^-1)</f>
        <v/>
      </c>
      <c r="Z833" s="6" t="str">
        <f>IF(Table1[[#This Row],[seagrass.weights.ssp126.2100]]="","", Table1[[#This Row],[seagrass.weights.ssp126.2100]]*Table1[[#This Row],[seagrass.mn.ssp126.2100]])</f>
        <v/>
      </c>
      <c r="AC833" s="6" t="str">
        <f>IF(Table1[[#This Row],[corals.mn.ssp126.2100]]="","",(Table1[[#This Row],[corals.sd.ssp126.2100]]/Table1[[#This Row],[corals.mn.ssp126.2100]])^-1)</f>
        <v/>
      </c>
      <c r="AD833" s="6" t="str">
        <f>IF( Table1[[#This Row],[Coral.weights.ssp126.2100]]="","", Table1[[#This Row],[Coral.weights.ssp126.2100]]*Table1[[#This Row],[corals.mn.ssp126.2100]])</f>
        <v/>
      </c>
      <c r="AG833" s="8" t="str">
        <f>IF(Table1[[#This Row],[mangrove.mn.ssp126.2100]]="","",(Table1[[#This Row],[mangrove.sd.ssp126.2100]]/Table1[[#This Row],[mangrove.mn.ssp126.2100]])^-1)</f>
        <v/>
      </c>
      <c r="AH833" s="6" t="str">
        <f>IF(Table1[[#This Row],[mangrove.weights.ssp126.2100]]="","",Table1[[#This Row],[mangrove.weights.ssp126.2100]]*Table1[[#This Row],[mangrove.mn.ssp126.2100]])</f>
        <v/>
      </c>
      <c r="AI833" s="7" t="e">
        <f t="shared" si="73"/>
        <v>#DIV/0!</v>
      </c>
      <c r="AL833" s="6" t="str">
        <f>IF(Table1[[#This Row],[seagrass.mn.ssp245.2050]]="","",(Table1[[#This Row],[seagrass.sd.ssp245.2050]]/Table1[[#This Row],[seagrass.mn.ssp245.2050]])^-1)</f>
        <v/>
      </c>
      <c r="AM833" s="6" t="str">
        <f>IF(Table1[[#This Row],[seagrass.weights.ssp245.2050]]="","",Table1[[#This Row],[seagrass.weights.ssp245.2050]]*Table1[[#This Row],[seagrass.mn.ssp245.2050]])</f>
        <v/>
      </c>
      <c r="AS833" s="5"/>
      <c r="AT833" s="8"/>
      <c r="AU833" s="8"/>
      <c r="AV833" s="7" t="e">
        <f t="shared" si="74"/>
        <v>#DIV/0!</v>
      </c>
      <c r="AX833" s="5"/>
      <c r="AY833" s="6"/>
      <c r="AZ833" s="6"/>
      <c r="BB833" s="5"/>
      <c r="BC833" s="8"/>
      <c r="BD833" s="8"/>
      <c r="BE833" s="5"/>
      <c r="BF833" s="5"/>
      <c r="BG833" s="6"/>
      <c r="BH833" s="6"/>
      <c r="BI833" s="7" t="e">
        <f t="shared" si="75"/>
        <v>#DIV/0!</v>
      </c>
      <c r="BK833" s="5"/>
      <c r="BL833" s="6"/>
      <c r="BM833" s="6"/>
      <c r="BO833" s="5"/>
      <c r="BP833" s="6"/>
      <c r="BQ833" s="6"/>
      <c r="BR833" s="5"/>
      <c r="BS833" s="5"/>
      <c r="BT833" s="6"/>
      <c r="BU833" s="6"/>
      <c r="BV833" s="7" t="e">
        <f t="shared" si="76"/>
        <v>#DIV/0!</v>
      </c>
      <c r="BX833" s="5"/>
      <c r="BY833" s="8"/>
      <c r="BZ833" s="8"/>
      <c r="CA833" s="5"/>
      <c r="CB833" s="5"/>
      <c r="CC833" s="8"/>
      <c r="CD833" s="8"/>
      <c r="CE833" s="5"/>
      <c r="CF833" s="5"/>
      <c r="CG833" s="12"/>
      <c r="CH833" s="17"/>
      <c r="CI833" s="9" t="e">
        <f t="shared" si="77"/>
        <v>#DIV/0!</v>
      </c>
      <c r="CJ833" s="5"/>
      <c r="CL833" s="5"/>
      <c r="CM833" s="5"/>
      <c r="CP833" s="5"/>
      <c r="CT833" s="5"/>
    </row>
    <row r="834" spans="1:98" x14ac:dyDescent="0.25">
      <c r="A834" s="5" t="s">
        <v>877</v>
      </c>
      <c r="B834" s="5">
        <v>43.83934</v>
      </c>
      <c r="C834" s="5">
        <v>-18.571102</v>
      </c>
      <c r="D834" s="5">
        <v>8190000</v>
      </c>
      <c r="E834" s="5">
        <v>1</v>
      </c>
      <c r="F834" s="5">
        <v>10140000</v>
      </c>
      <c r="G834" s="5">
        <v>1</v>
      </c>
      <c r="I834" s="5">
        <v>0</v>
      </c>
      <c r="J834" s="5">
        <v>0.53425402116311993</v>
      </c>
      <c r="K834" s="5">
        <v>2.3960765600945899E-2</v>
      </c>
      <c r="L834" s="6">
        <f>IF(Table1[[#This Row],[seagrass.mn.ssp126.2050]]="","",(Table1[[#This Row],[seagrass.sd.ssp126.2050]]/Table1[[#This Row],[seagrass.mn.ssp126.2050]])^-1)</f>
        <v>22.297034663284265</v>
      </c>
      <c r="M834" s="6">
        <f>IF(Table1[[#This Row],[seagrass.weights.ssp126.2050]]="","",Table1[[#This Row],[seagrass.weights.ssp126.2050]]*Table1[[#This Row],[seagrass.mn.ssp126.2050]])</f>
        <v>11.912280428873091</v>
      </c>
      <c r="N834" s="5">
        <v>0.52465693227968302</v>
      </c>
      <c r="O834" s="5">
        <v>3.044478697316455E-2</v>
      </c>
      <c r="P834" s="6">
        <f>IF(Table1[[#This Row],[corals.mn.ssp126.2050]]="","",(Table1[[#This Row],[corals.sd.ssp126.2050]]/Table1[[#This Row],[corals.mn.ssp126.2050]])^-1)</f>
        <v>17.233063011481736</v>
      </c>
      <c r="Q834" s="6">
        <f>IF(Table1[[#This Row],[coral.weights.ssp126.2050]]="","",Table1[[#This Row],[coral.weights.ssp126.2050]]*Table1[[#This Row],[corals.mn.ssp126.2050]])</f>
        <v>9.0414459733864838</v>
      </c>
      <c r="T834" s="6" t="str">
        <f>IF(Table1[[#This Row],[mangrove.mn.ssp126.2050]]="","",(Table1[[#This Row],[mangrove.sd.ssp126.2050]]/Table1[[#This Row],[mangrove.mn.ssp126.2050]])^-1)</f>
        <v/>
      </c>
      <c r="U834" s="6" t="str">
        <f>IF(Table1[[#This Row],[mangrove.weights.ssp126.2050]]="","",Table1[[#This Row],[mangrove.weights.ssp126.2050]]*Table1[[#This Row],[mangrove.mn.ssp126.2050]])</f>
        <v/>
      </c>
      <c r="V834" s="7">
        <f t="shared" ref="V834:V897" si="78">SUM(U834,Q834,M834)/SUM(T834,P834,L834)</f>
        <v>0.53007019043202031</v>
      </c>
      <c r="W834" s="5">
        <v>0.53633637970772785</v>
      </c>
      <c r="X834" s="5">
        <v>2.690566529645385E-2</v>
      </c>
      <c r="Y834" s="6">
        <f>IF(Table1[[#This Row],[seagrass.mn.ssp126.2100]]="", "", (Table1[[#This Row],[seagrass.sd.ssp126.2100]]/Table1[[#This Row],[seagrass.mn.ssp126.2100]])^-1)</f>
        <v>19.933957172150532</v>
      </c>
      <c r="Z834" s="6">
        <f>IF(Table1[[#This Row],[seagrass.weights.ssp126.2100]]="","", Table1[[#This Row],[seagrass.weights.ssp126.2100]]*Table1[[#This Row],[seagrass.mn.ssp126.2100]])</f>
        <v>10.691306422960112</v>
      </c>
      <c r="AA834" s="5">
        <v>0.5279060606367898</v>
      </c>
      <c r="AB834" s="5">
        <v>3.5039748361676122E-2</v>
      </c>
      <c r="AC834" s="6">
        <f>IF(Table1[[#This Row],[corals.mn.ssp126.2100]]="","",(Table1[[#This Row],[corals.sd.ssp126.2100]]/Table1[[#This Row],[corals.mn.ssp126.2100]])^-1)</f>
        <v>15.06592042807517</v>
      </c>
      <c r="AD834" s="6">
        <f>IF( Table1[[#This Row],[Coral.weights.ssp126.2100]]="","", Table1[[#This Row],[Coral.weights.ssp126.2100]]*Table1[[#This Row],[corals.mn.ssp126.2100]])</f>
        <v>7.9533907030525013</v>
      </c>
      <c r="AG834" s="8" t="str">
        <f>IF(Table1[[#This Row],[mangrove.mn.ssp126.2100]]="","",(Table1[[#This Row],[mangrove.sd.ssp126.2100]]/Table1[[#This Row],[mangrove.mn.ssp126.2100]])^-1)</f>
        <v/>
      </c>
      <c r="AH834" s="6" t="str">
        <f>IF(Table1[[#This Row],[mangrove.weights.ssp126.2100]]="","",Table1[[#This Row],[mangrove.weights.ssp126.2100]]*Table1[[#This Row],[mangrove.mn.ssp126.2100]])</f>
        <v/>
      </c>
      <c r="AI834" s="7">
        <f t="shared" ref="AI834:AI897" si="79">SUM(AH834,AD834,Z834)/SUM(Y834,AC834,AG834)</f>
        <v>0.53270749512256521</v>
      </c>
      <c r="AJ834" s="5">
        <v>0.49600912458025159</v>
      </c>
      <c r="AK834" s="5">
        <v>7.5243232044266443E-3</v>
      </c>
      <c r="AL834" s="6">
        <f>IF(Table1[[#This Row],[seagrass.mn.ssp245.2050]]="","",(Table1[[#This Row],[seagrass.sd.ssp245.2050]]/Table1[[#This Row],[seagrass.mn.ssp245.2050]])^-1)</f>
        <v>65.920762719023529</v>
      </c>
      <c r="AM834" s="6">
        <f>IF(Table1[[#This Row],[seagrass.weights.ssp245.2050]]="","",Table1[[#This Row],[seagrass.weights.ssp245.2050]]*Table1[[#This Row],[seagrass.mn.ssp245.2050]])</f>
        <v>32.697299807925347</v>
      </c>
      <c r="AN834" s="5">
        <v>0.49121175721859262</v>
      </c>
      <c r="AO834" s="5">
        <v>1.862428440391033E-2</v>
      </c>
      <c r="AP834" s="6">
        <f>(Table1[[#This Row],[corals.sd.ssp245.2050]]/Table1[[#This Row],[corals.mn.ssp245.2050]])^-1</f>
        <v>26.374798975656667</v>
      </c>
      <c r="AQ834" s="6">
        <f>Table1[[#This Row],[coral.weights.ssp245.2050]]*Table1[[#This Row],[corals.mn.ssp245.2050]]</f>
        <v>12.955611351119448</v>
      </c>
      <c r="AS834" s="5"/>
      <c r="AT834" s="8"/>
      <c r="AU834" s="8"/>
      <c r="AV834" s="7">
        <f t="shared" si="74"/>
        <v>0.49463820709025674</v>
      </c>
      <c r="AW834" s="5">
        <v>0.48333745048235632</v>
      </c>
      <c r="AX834" s="5">
        <v>1.227862731180362E-2</v>
      </c>
      <c r="AY834" s="6">
        <f>(Table1[[#This Row],[seagrass.sd.ssp245.2100]]/Table1[[#This Row],[seagrass.mn.ssp245.2100]])^-1</f>
        <v>39.364127455657616</v>
      </c>
      <c r="AZ834" s="6">
        <f>Table1[[#This Row],[seagrass.weights.ssp245.2100]]*Table1[[#This Row],[seagrass.mn.ssp245.2100]]</f>
        <v>19.026157004880076</v>
      </c>
      <c r="BA834" s="5">
        <v>0.47861507357956912</v>
      </c>
      <c r="BB834" s="5">
        <v>1.8733531210381019E-2</v>
      </c>
      <c r="BC834" s="8">
        <f>(Table1[[#This Row],[corals.sd.ssp245.2100]]/Table1[[#This Row],[corals.mn.ssp245.2100]])^-1</f>
        <v>25.548577478780338</v>
      </c>
      <c r="BD834" s="8">
        <f>Table1[[#This Row],[corals.weights.ssp245.2100]]*Table1[[#This Row],[corals.mn.ssp245.2100]]</f>
        <v>12.227934289859775</v>
      </c>
      <c r="BE834" s="5"/>
      <c r="BF834" s="5"/>
      <c r="BG834" s="6"/>
      <c r="BH834" s="6"/>
      <c r="BI834" s="7">
        <f t="shared" si="75"/>
        <v>0.48147880027964612</v>
      </c>
      <c r="BJ834" s="5">
        <v>0.40996820419514041</v>
      </c>
      <c r="BK834" s="5">
        <v>8.5083251704169173E-3</v>
      </c>
      <c r="BL834" s="6">
        <f>(Table1[[#This Row],[seagrass.sd.ssp370.2050]]/Table1[[#This Row],[seagrass.mn.ssp370.2050]])^-1</f>
        <v>48.184360139476368</v>
      </c>
      <c r="BM834" s="6">
        <f>Table1[[#This Row],[seagrass.mn.ssp370.2050]]*Table1[[#This Row],[seagrass.weights.ssp370.2050]]</f>
        <v>19.75405559667303</v>
      </c>
      <c r="BN834" s="5">
        <v>0.42460656351609788</v>
      </c>
      <c r="BO834" s="5">
        <v>7.7284267171136012E-3</v>
      </c>
      <c r="BP834" s="6">
        <f>(Table1[[#This Row],[corals.sd.ssp370.2050]]/Table1[[#This Row],[corals.mn.ssp370.2050]])^-1</f>
        <v>54.940879826920217</v>
      </c>
      <c r="BQ834" s="6">
        <f>Table1[[#This Row],[corals.weights.ssp370.2050]]*Table1[[#This Row],[corals.mn.ssp370.2050]]</f>
        <v>23.3282581798595</v>
      </c>
      <c r="BR834" s="5"/>
      <c r="BS834" s="5"/>
      <c r="BT834" s="6"/>
      <c r="BU834" s="6"/>
      <c r="BV834" s="7">
        <f t="shared" si="76"/>
        <v>0.41776691904494895</v>
      </c>
      <c r="BW834" s="5">
        <v>0.40998986777818142</v>
      </c>
      <c r="BX834" s="5">
        <v>6.3804800538878508E-3</v>
      </c>
      <c r="BY834" s="8">
        <f>(Table1[[#This Row],[seagrass.sd.ssp370.2100]]/Table1[[#This Row],[seagrass.mn.ssp370.2100]])^-1</f>
        <v>64.256899843822907</v>
      </c>
      <c r="BZ834" s="8">
        <f>Table1[[#This Row],[seagrass.imp.ssp370.2100]]*Table1[[#This Row],[seagrass.mn.ssp370.2100]]</f>
        <v>26.344677870804802</v>
      </c>
      <c r="CA834" s="5">
        <v>0.42394400558030082</v>
      </c>
      <c r="CB834" s="5">
        <v>4.8373581941280486E-3</v>
      </c>
      <c r="CC834" s="8">
        <f>(Table1[[#This Row],[corals.sd.ssp370.2100]]/Table1[[#This Row],[corals.mn.ssp370.2100]])^-1</f>
        <v>87.639572793041481</v>
      </c>
      <c r="CD834" s="8">
        <f>Table1[[#This Row],[corals.weights.ssp370.2100]]*Table1[[#This Row],[corals.mn.ssp370.2100]]</f>
        <v>37.154271537228361</v>
      </c>
      <c r="CE834" s="5"/>
      <c r="CF834" s="5"/>
      <c r="CG834" s="12"/>
      <c r="CH834" s="17"/>
      <c r="CI834" s="9">
        <f t="shared" si="77"/>
        <v>0.41804097426171788</v>
      </c>
      <c r="CJ834" s="5"/>
      <c r="CL834" s="5"/>
      <c r="CM834" s="5"/>
      <c r="CP834" s="5"/>
      <c r="CT834" s="5"/>
    </row>
    <row r="835" spans="1:98" x14ac:dyDescent="0.25">
      <c r="A835" s="5" t="s">
        <v>878</v>
      </c>
      <c r="B835" s="5">
        <v>44.08934</v>
      </c>
      <c r="C835" s="5">
        <v>-18.571102</v>
      </c>
      <c r="D835" s="5">
        <v>370000</v>
      </c>
      <c r="E835" s="5">
        <v>1</v>
      </c>
      <c r="F835" s="5">
        <v>1340000</v>
      </c>
      <c r="G835" s="5">
        <v>1</v>
      </c>
      <c r="H835" s="5">
        <v>5480000</v>
      </c>
      <c r="I835" s="5">
        <v>1</v>
      </c>
      <c r="J835" s="5">
        <v>0.42335221969043357</v>
      </c>
      <c r="K835" s="5">
        <v>4.9594482913821937E-2</v>
      </c>
      <c r="L835" s="6">
        <f>IF(Table1[[#This Row],[seagrass.mn.ssp126.2050]]="","",(Table1[[#This Row],[seagrass.sd.ssp126.2050]]/Table1[[#This Row],[seagrass.mn.ssp126.2050]])^-1)</f>
        <v>8.5362765133789846</v>
      </c>
      <c r="M835" s="6">
        <f>IF(Table1[[#This Row],[seagrass.weights.ssp126.2050]]="","",Table1[[#This Row],[seagrass.weights.ssp126.2050]]*Table1[[#This Row],[seagrass.mn.ssp126.2050]])</f>
        <v>3.6138516098303084</v>
      </c>
      <c r="N835" s="5">
        <v>0.31463171521393268</v>
      </c>
      <c r="O835" s="5">
        <v>5.7041589610214667E-2</v>
      </c>
      <c r="P835" s="6">
        <f>IF(Table1[[#This Row],[corals.mn.ssp126.2050]]="","",(Table1[[#This Row],[corals.sd.ssp126.2050]]/Table1[[#This Row],[corals.mn.ssp126.2050]])^-1)</f>
        <v>5.5158300700229841</v>
      </c>
      <c r="Q835" s="6">
        <f>IF(Table1[[#This Row],[coral.weights.ssp126.2050]]="","",Table1[[#This Row],[coral.weights.ssp126.2050]]*Table1[[#This Row],[corals.mn.ssp126.2050]])</f>
        <v>1.7354550757599179</v>
      </c>
      <c r="R835" s="5">
        <v>0.55886738305304873</v>
      </c>
      <c r="S835" s="5">
        <v>0.1111353895139536</v>
      </c>
      <c r="T835" s="6">
        <f>IF(Table1[[#This Row],[mangrove.mn.ssp126.2050]]="","",(Table1[[#This Row],[mangrove.sd.ssp126.2050]]/Table1[[#This Row],[mangrove.mn.ssp126.2050]])^-1)</f>
        <v>5.0287076465672547</v>
      </c>
      <c r="U835" s="6">
        <f>IF(Table1[[#This Row],[mangrove.weights.ssp126.2050]]="","",Table1[[#This Row],[mangrove.weights.ssp126.2050]]*Table1[[#This Row],[mangrove.mn.ssp126.2050]])</f>
        <v>2.810380682575897</v>
      </c>
      <c r="V835" s="7">
        <f t="shared" si="78"/>
        <v>0.42763832139564234</v>
      </c>
      <c r="W835" s="5">
        <v>0.4206123438172672</v>
      </c>
      <c r="X835" s="5">
        <v>4.5719713294771272E-2</v>
      </c>
      <c r="Y835" s="6">
        <f>IF(Table1[[#This Row],[seagrass.mn.ssp126.2100]]="", "", (Table1[[#This Row],[seagrass.sd.ssp126.2100]]/Table1[[#This Row],[seagrass.mn.ssp126.2100]])^-1)</f>
        <v>9.1998027438498937</v>
      </c>
      <c r="Z835" s="6">
        <f>IF(Table1[[#This Row],[seagrass.weights.ssp126.2100]]="","", Table1[[#This Row],[seagrass.weights.ssp126.2100]]*Table1[[#This Row],[seagrass.mn.ssp126.2100]])</f>
        <v>3.8695505947472295</v>
      </c>
      <c r="AA835" s="5">
        <v>0.30973242629723607</v>
      </c>
      <c r="AB835" s="5">
        <v>5.4026922225246722E-2</v>
      </c>
      <c r="AC835" s="6">
        <f>IF(Table1[[#This Row],[corals.mn.ssp126.2100]]="","",(Table1[[#This Row],[corals.sd.ssp126.2100]]/Table1[[#This Row],[corals.mn.ssp126.2100]])^-1)</f>
        <v>5.7329274654201647</v>
      </c>
      <c r="AD835" s="6">
        <f>IF( Table1[[#This Row],[Coral.weights.ssp126.2100]]="","", Table1[[#This Row],[Coral.weights.ssp126.2100]]*Table1[[#This Row],[corals.mn.ssp126.2100]])</f>
        <v>1.7756735336506515</v>
      </c>
      <c r="AE835" s="5">
        <v>0.54357747267560463</v>
      </c>
      <c r="AF835" s="5">
        <v>0.1226060519799281</v>
      </c>
      <c r="AG835" s="8">
        <f>IF(Table1[[#This Row],[mangrove.mn.ssp126.2100]]="","",(Table1[[#This Row],[mangrove.sd.ssp126.2100]]/Table1[[#This Row],[mangrove.mn.ssp126.2100]])^-1)</f>
        <v>4.4335288829347022</v>
      </c>
      <c r="AH835" s="6">
        <f>IF(Table1[[#This Row],[mangrove.weights.ssp126.2100]]="","",Table1[[#This Row],[mangrove.weights.ssp126.2100]]*Table1[[#This Row],[mangrove.mn.ssp126.2100]])</f>
        <v>2.4099664252199422</v>
      </c>
      <c r="AI835" s="7">
        <f t="shared" si="79"/>
        <v>0.41593941892784914</v>
      </c>
      <c r="AJ835" s="5">
        <v>0.39752559111688418</v>
      </c>
      <c r="AK835" s="5">
        <v>3.6476107106228922E-2</v>
      </c>
      <c r="AL835" s="6">
        <f>IF(Table1[[#This Row],[seagrass.mn.ssp245.2050]]="","",(Table1[[#This Row],[seagrass.sd.ssp245.2050]]/Table1[[#This Row],[seagrass.mn.ssp245.2050]])^-1)</f>
        <v>10.89824607541521</v>
      </c>
      <c r="AM835" s="6">
        <f>IF(Table1[[#This Row],[seagrass.weights.ssp245.2050]]="","",Table1[[#This Row],[seagrass.weights.ssp245.2050]]*Table1[[#This Row],[seagrass.mn.ssp245.2050]])</f>
        <v>4.3323317132666945</v>
      </c>
      <c r="AN835" s="5">
        <v>0.29454811553026339</v>
      </c>
      <c r="AO835" s="5">
        <v>4.0618235448127718E-2</v>
      </c>
      <c r="AP835" s="6">
        <f>(Table1[[#This Row],[corals.sd.ssp245.2050]]/Table1[[#This Row],[corals.mn.ssp245.2050]])^-1</f>
        <v>7.25162263403642</v>
      </c>
      <c r="AQ835" s="6">
        <f>Table1[[#This Row],[coral.weights.ssp245.2050]]*Table1[[#This Row],[corals.mn.ssp245.2050]]</f>
        <v>2.1359517813920323</v>
      </c>
      <c r="AR835" s="5">
        <v>0.55798610834331641</v>
      </c>
      <c r="AS835" s="5">
        <v>0.1118880850734488</v>
      </c>
      <c r="AT835" s="8">
        <f>(Table1[[#This Row],[mangrove.sd.ssp245.2050]]/Table1[[#This Row],[mangrove.mn.ssp245.2050]])^-1</f>
        <v>4.9870020384836069</v>
      </c>
      <c r="AU835" s="8">
        <f>Table1[[#This Row],[mangrove.mn.ssp245.2050]]*Table1[[#This Row],[mangrove.weights.ssp245.2050]]</f>
        <v>2.7826778597536537</v>
      </c>
      <c r="AV835" s="7">
        <f t="shared" ref="AV835:AV898" si="80">SUM(AU835,AQ835,AM835)/SUM(AT835,AP835,AL835)</f>
        <v>0.39983632424613635</v>
      </c>
      <c r="AW835" s="5">
        <v>0.3765468618801221</v>
      </c>
      <c r="AX835" s="5">
        <v>1.6598288893246022E-2</v>
      </c>
      <c r="AY835" s="6">
        <f>(Table1[[#This Row],[seagrass.sd.ssp245.2100]]/Table1[[#This Row],[seagrass.mn.ssp245.2100]])^-1</f>
        <v>22.685884328314231</v>
      </c>
      <c r="AZ835" s="6">
        <f>Table1[[#This Row],[seagrass.weights.ssp245.2100]]*Table1[[#This Row],[seagrass.mn.ssp245.2100]]</f>
        <v>8.5422985528021655</v>
      </c>
      <c r="BA835" s="5">
        <v>0.26955079427417022</v>
      </c>
      <c r="BB835" s="5">
        <v>1.8025432031862739E-2</v>
      </c>
      <c r="BC835" s="8">
        <f>(Table1[[#This Row],[corals.sd.ssp245.2100]]/Table1[[#This Row],[corals.mn.ssp245.2100]])^-1</f>
        <v>14.953915878282281</v>
      </c>
      <c r="BD835" s="8">
        <f>Table1[[#This Row],[corals.weights.ssp245.2100]]*Table1[[#This Row],[corals.mn.ssp245.2100]]</f>
        <v>4.0308399025001149</v>
      </c>
      <c r="BE835" s="5">
        <v>0.5582433754043663</v>
      </c>
      <c r="BF835" s="5">
        <v>0.1064145088554439</v>
      </c>
      <c r="BG835" s="6">
        <f>(Table1[[#This Row],[mangrove.sd.ssp245.2100]]/Table1[[#This Row],[mangrove.mn.ssp245.2100]])^-1</f>
        <v>5.2459329221985875</v>
      </c>
      <c r="BH835" s="6">
        <f>Table1[[#This Row],[mangrove.weights.ssp245.2100]]*Table1[[#This Row],[mangrove.mn.ssp245.2100]]</f>
        <v>2.9285073016330303</v>
      </c>
      <c r="BI835" s="7">
        <f t="shared" ref="BI835:BI898" si="81">SUM(BH835,BD835,AZ835)/SUM(BG835,BC835,AY835)</f>
        <v>0.36146393278110761</v>
      </c>
      <c r="BJ835" s="5">
        <v>0.50266046418289489</v>
      </c>
      <c r="BK835" s="5">
        <v>7.5233116701035217E-3</v>
      </c>
      <c r="BL835" s="6">
        <f>(Table1[[#This Row],[seagrass.sd.ssp370.2050]]/Table1[[#This Row],[seagrass.mn.ssp370.2050]])^-1</f>
        <v>66.813723294276102</v>
      </c>
      <c r="BM835" s="6">
        <f>Table1[[#This Row],[seagrass.mn.ssp370.2050]]*Table1[[#This Row],[seagrass.weights.ssp370.2050]]</f>
        <v>33.584617164888321</v>
      </c>
      <c r="BN835" s="5">
        <v>0.49499210535593741</v>
      </c>
      <c r="BO835" s="5">
        <v>4.4270892391741938E-3</v>
      </c>
      <c r="BP835" s="6">
        <f>(Table1[[#This Row],[corals.sd.ssp370.2050]]/Table1[[#This Row],[corals.mn.ssp370.2050]])^-1</f>
        <v>111.80983228796866</v>
      </c>
      <c r="BQ835" s="6">
        <f>Table1[[#This Row],[corals.weights.ssp370.2050]]*Table1[[#This Row],[corals.mn.ssp370.2050]]</f>
        <v>55.344984283715874</v>
      </c>
      <c r="BR835" s="5">
        <v>0.56802343445077863</v>
      </c>
      <c r="BS835" s="5">
        <v>0.1060066526828988</v>
      </c>
      <c r="BT835" s="6">
        <f>(Table1[[#This Row],[mangrove.sd.ssp370.2050]]/Table1[[#This Row],[mangrove.mn.ssp370.2050]])^-1</f>
        <v>5.3583753479126059</v>
      </c>
      <c r="BU835" s="6">
        <f>Table1[[#This Row],[mangrove.weights.ssp370.2050]]*Table1[[#This Row],[mangrove.mn.ssp370.2050]]</f>
        <v>3.0436827681977041</v>
      </c>
      <c r="BV835" s="7">
        <f t="shared" ref="BV835:BV898" si="82">SUM(BU835,BQ835,BM835)/SUM(BT835,BP835,BL835)</f>
        <v>0.49990389682189224</v>
      </c>
      <c r="BW835" s="5">
        <v>0.50266046418289489</v>
      </c>
      <c r="BX835" s="5">
        <v>7.5233116701035217E-3</v>
      </c>
      <c r="BY835" s="8">
        <f>(Table1[[#This Row],[seagrass.sd.ssp370.2100]]/Table1[[#This Row],[seagrass.mn.ssp370.2100]])^-1</f>
        <v>66.813723294276102</v>
      </c>
      <c r="BZ835" s="8">
        <f>Table1[[#This Row],[seagrass.imp.ssp370.2100]]*Table1[[#This Row],[seagrass.mn.ssp370.2100]]</f>
        <v>33.584617164888321</v>
      </c>
      <c r="CA835" s="5">
        <v>0.49499210535593741</v>
      </c>
      <c r="CB835" s="5">
        <v>4.4270892391741938E-3</v>
      </c>
      <c r="CC835" s="8">
        <f>(Table1[[#This Row],[corals.sd.ssp370.2100]]/Table1[[#This Row],[corals.mn.ssp370.2100]])^-1</f>
        <v>111.80983228796866</v>
      </c>
      <c r="CD835" s="8">
        <f>Table1[[#This Row],[corals.weights.ssp370.2100]]*Table1[[#This Row],[corals.mn.ssp370.2100]]</f>
        <v>55.344984283715874</v>
      </c>
      <c r="CE835" s="5">
        <v>0.56346034890662655</v>
      </c>
      <c r="CF835" s="5">
        <v>0.10052464193646481</v>
      </c>
      <c r="CG835" s="12">
        <f>(Table1[[#This Row],[mangrove.sd.ssp370.2100]]/Table1[[#This Row],[mangrove.mn.ssp370.2100]])^-1</f>
        <v>5.60519627876669</v>
      </c>
      <c r="CH835" s="17">
        <f>Table1[[#This Row],[mangrove.weights.ssp370.2100]]*Table1[[#This Row],[mangrove.mn.ssp370.2100]]</f>
        <v>3.1583058509240041</v>
      </c>
      <c r="CI835" s="9">
        <f t="shared" ref="CI835:CI898" si="83">SUM(CH835,CD835,BZ835)/SUM(CG835,CC835,BY835)</f>
        <v>0.49985632736090235</v>
      </c>
      <c r="CJ835" s="5"/>
      <c r="CL835" s="5"/>
      <c r="CM835" s="5"/>
      <c r="CP835" s="5"/>
      <c r="CT835" s="5"/>
    </row>
    <row r="836" spans="1:98" x14ac:dyDescent="0.25">
      <c r="A836" s="5" t="s">
        <v>879</v>
      </c>
      <c r="B836" s="5">
        <v>44.33934</v>
      </c>
      <c r="C836" s="5">
        <v>-18.571102</v>
      </c>
      <c r="E836" s="5">
        <v>0</v>
      </c>
      <c r="G836" s="5">
        <v>0</v>
      </c>
      <c r="H836" s="5">
        <v>90000</v>
      </c>
      <c r="I836" s="5">
        <v>1</v>
      </c>
      <c r="L836" s="6" t="str">
        <f>IF(Table1[[#This Row],[seagrass.mn.ssp126.2050]]="","",(Table1[[#This Row],[seagrass.sd.ssp126.2050]]/Table1[[#This Row],[seagrass.mn.ssp126.2050]])^-1)</f>
        <v/>
      </c>
      <c r="M836" s="6" t="str">
        <f>IF(Table1[[#This Row],[seagrass.weights.ssp126.2050]]="","",Table1[[#This Row],[seagrass.weights.ssp126.2050]]*Table1[[#This Row],[seagrass.mn.ssp126.2050]])</f>
        <v/>
      </c>
      <c r="P836" s="6" t="str">
        <f>IF(Table1[[#This Row],[corals.mn.ssp126.2050]]="","",(Table1[[#This Row],[corals.sd.ssp126.2050]]/Table1[[#This Row],[corals.mn.ssp126.2050]])^-1)</f>
        <v/>
      </c>
      <c r="Q836" s="6" t="str">
        <f>IF(Table1[[#This Row],[coral.weights.ssp126.2050]]="","",Table1[[#This Row],[coral.weights.ssp126.2050]]*Table1[[#This Row],[corals.mn.ssp126.2050]])</f>
        <v/>
      </c>
      <c r="R836" s="5">
        <v>0.43116749137826033</v>
      </c>
      <c r="S836" s="5">
        <v>0.117394560633444</v>
      </c>
      <c r="T836" s="6">
        <f>IF(Table1[[#This Row],[mangrove.mn.ssp126.2050]]="","",(Table1[[#This Row],[mangrove.sd.ssp126.2050]]/Table1[[#This Row],[mangrove.mn.ssp126.2050]])^-1)</f>
        <v>3.6728063809067741</v>
      </c>
      <c r="U836" s="6">
        <f>IF(Table1[[#This Row],[mangrove.weights.ssp126.2050]]="","",Table1[[#This Row],[mangrove.weights.ssp126.2050]]*Table1[[#This Row],[mangrove.mn.ssp126.2050]])</f>
        <v>1.583594713573641</v>
      </c>
      <c r="V836" s="7">
        <f t="shared" si="78"/>
        <v>0.43116749137826033</v>
      </c>
      <c r="Y836" s="6" t="str">
        <f>IF(Table1[[#This Row],[seagrass.mn.ssp126.2100]]="", "", (Table1[[#This Row],[seagrass.sd.ssp126.2100]]/Table1[[#This Row],[seagrass.mn.ssp126.2100]])^-1)</f>
        <v/>
      </c>
      <c r="Z836" s="6" t="str">
        <f>IF(Table1[[#This Row],[seagrass.weights.ssp126.2100]]="","", Table1[[#This Row],[seagrass.weights.ssp126.2100]]*Table1[[#This Row],[seagrass.mn.ssp126.2100]])</f>
        <v/>
      </c>
      <c r="AC836" s="6" t="str">
        <f>IF(Table1[[#This Row],[corals.mn.ssp126.2100]]="","",(Table1[[#This Row],[corals.sd.ssp126.2100]]/Table1[[#This Row],[corals.mn.ssp126.2100]])^-1)</f>
        <v/>
      </c>
      <c r="AD836" s="6" t="str">
        <f>IF( Table1[[#This Row],[Coral.weights.ssp126.2100]]="","", Table1[[#This Row],[Coral.weights.ssp126.2100]]*Table1[[#This Row],[corals.mn.ssp126.2100]])</f>
        <v/>
      </c>
      <c r="AE836" s="5">
        <v>0.42778045694998279</v>
      </c>
      <c r="AF836" s="5">
        <v>0.12132453623223979</v>
      </c>
      <c r="AG836" s="8">
        <f>IF(Table1[[#This Row],[mangrove.mn.ssp126.2100]]="","",(Table1[[#This Row],[mangrove.sd.ssp126.2100]]/Table1[[#This Row],[mangrove.mn.ssp126.2100]])^-1)</f>
        <v>3.5259187484642363</v>
      </c>
      <c r="AH836" s="6">
        <f>IF(Table1[[#This Row],[mangrove.weights.ssp126.2100]]="","",Table1[[#This Row],[mangrove.weights.ssp126.2100]]*Table1[[#This Row],[mangrove.mn.ssp126.2100]])</f>
        <v>1.5083191333865424</v>
      </c>
      <c r="AI836" s="7">
        <f t="shared" si="79"/>
        <v>0.42778045694998279</v>
      </c>
      <c r="AL836" s="6" t="str">
        <f>IF(Table1[[#This Row],[seagrass.mn.ssp245.2050]]="","",(Table1[[#This Row],[seagrass.sd.ssp245.2050]]/Table1[[#This Row],[seagrass.mn.ssp245.2050]])^-1)</f>
        <v/>
      </c>
      <c r="AM836" s="6" t="str">
        <f>IF(Table1[[#This Row],[seagrass.weights.ssp245.2050]]="","",Table1[[#This Row],[seagrass.weights.ssp245.2050]]*Table1[[#This Row],[seagrass.mn.ssp245.2050]])</f>
        <v/>
      </c>
      <c r="AR836" s="5">
        <v>0.45516261341083242</v>
      </c>
      <c r="AS836" s="5">
        <v>0.1522920000581271</v>
      </c>
      <c r="AT836" s="8">
        <f>(Table1[[#This Row],[mangrove.sd.ssp245.2050]]/Table1[[#This Row],[mangrove.mn.ssp245.2050]])^-1</f>
        <v>2.9887493317909355</v>
      </c>
      <c r="AU836" s="8">
        <f>Table1[[#This Row],[mangrove.mn.ssp245.2050]]*Table1[[#This Row],[mangrove.weights.ssp245.2050]]</f>
        <v>1.3603669566878414</v>
      </c>
      <c r="AV836" s="7">
        <f t="shared" si="80"/>
        <v>0.45516261341083242</v>
      </c>
      <c r="AX836" s="5"/>
      <c r="AY836" s="6"/>
      <c r="AZ836" s="6"/>
      <c r="BB836" s="5"/>
      <c r="BC836" s="8"/>
      <c r="BD836" s="8"/>
      <c r="BE836" s="5">
        <v>0.44792711253995499</v>
      </c>
      <c r="BF836" s="5">
        <v>0.17520775520306511</v>
      </c>
      <c r="BG836" s="6">
        <f>(Table1[[#This Row],[mangrove.sd.ssp245.2100]]/Table1[[#This Row],[mangrove.mn.ssp245.2100]])^-1</f>
        <v>2.5565484360027853</v>
      </c>
      <c r="BH836" s="6">
        <f>Table1[[#This Row],[mangrove.weights.ssp245.2100]]*Table1[[#This Row],[mangrove.mn.ssp245.2100]]</f>
        <v>1.1451473590072654</v>
      </c>
      <c r="BI836" s="7">
        <f t="shared" si="81"/>
        <v>0.44792711253995493</v>
      </c>
      <c r="BK836" s="5"/>
      <c r="BL836" s="6"/>
      <c r="BM836" s="6"/>
      <c r="BO836" s="5"/>
      <c r="BP836" s="6"/>
      <c r="BQ836" s="6"/>
      <c r="BR836" s="5">
        <v>0.486804550505476</v>
      </c>
      <c r="BS836" s="5">
        <v>0.17455609497702609</v>
      </c>
      <c r="BT836" s="6">
        <f>(Table1[[#This Row],[mangrove.sd.ssp370.2050]]/Table1[[#This Row],[mangrove.mn.ssp370.2050]])^-1</f>
        <v>2.7888143955646232</v>
      </c>
      <c r="BU836" s="6">
        <f>Table1[[#This Row],[mangrove.weights.ssp370.2050]]*Table1[[#This Row],[mangrove.mn.ssp370.2050]]</f>
        <v>1.3576075382760371</v>
      </c>
      <c r="BV836" s="7">
        <f t="shared" si="82"/>
        <v>0.486804550505476</v>
      </c>
      <c r="BX836" s="5"/>
      <c r="BY836" s="8"/>
      <c r="BZ836" s="8"/>
      <c r="CA836" s="5"/>
      <c r="CB836" s="5"/>
      <c r="CC836" s="8"/>
      <c r="CD836" s="8"/>
      <c r="CE836" s="5">
        <v>0.47787667093833802</v>
      </c>
      <c r="CF836" s="5">
        <v>0.16625138862187491</v>
      </c>
      <c r="CG836" s="12">
        <f>(Table1[[#This Row],[mangrove.sd.ssp370.2100]]/Table1[[#This Row],[mangrove.mn.ssp370.2100]])^-1</f>
        <v>2.874422132047445</v>
      </c>
      <c r="CH836" s="17">
        <f>Table1[[#This Row],[mangrove.weights.ssp370.2100]]*Table1[[#This Row],[mangrove.mn.ssp370.2100]]</f>
        <v>1.3736192793343129</v>
      </c>
      <c r="CI836" s="9">
        <f t="shared" si="83"/>
        <v>0.47787667093833802</v>
      </c>
      <c r="CJ836" s="5"/>
      <c r="CL836" s="5"/>
      <c r="CM836" s="5"/>
      <c r="CP836" s="5"/>
      <c r="CT836" s="5"/>
    </row>
    <row r="837" spans="1:98" x14ac:dyDescent="0.25">
      <c r="A837" s="5" t="s">
        <v>880</v>
      </c>
      <c r="B837" s="5">
        <v>44.58934</v>
      </c>
      <c r="C837" s="5">
        <v>-18.571102</v>
      </c>
      <c r="E837" s="5">
        <v>0</v>
      </c>
      <c r="G837" s="5">
        <v>0</v>
      </c>
      <c r="I837" s="5">
        <v>0</v>
      </c>
      <c r="L837" s="6" t="str">
        <f>IF(Table1[[#This Row],[seagrass.mn.ssp126.2050]]="","",(Table1[[#This Row],[seagrass.sd.ssp126.2050]]/Table1[[#This Row],[seagrass.mn.ssp126.2050]])^-1)</f>
        <v/>
      </c>
      <c r="M837" s="6" t="str">
        <f>IF(Table1[[#This Row],[seagrass.weights.ssp126.2050]]="","",Table1[[#This Row],[seagrass.weights.ssp126.2050]]*Table1[[#This Row],[seagrass.mn.ssp126.2050]])</f>
        <v/>
      </c>
      <c r="P837" s="6" t="str">
        <f>IF(Table1[[#This Row],[corals.mn.ssp126.2050]]="","",(Table1[[#This Row],[corals.sd.ssp126.2050]]/Table1[[#This Row],[corals.mn.ssp126.2050]])^-1)</f>
        <v/>
      </c>
      <c r="Q837" s="6" t="str">
        <f>IF(Table1[[#This Row],[coral.weights.ssp126.2050]]="","",Table1[[#This Row],[coral.weights.ssp126.2050]]*Table1[[#This Row],[corals.mn.ssp126.2050]])</f>
        <v/>
      </c>
      <c r="T837" s="6" t="str">
        <f>IF(Table1[[#This Row],[mangrove.mn.ssp126.2050]]="","",(Table1[[#This Row],[mangrove.sd.ssp126.2050]]/Table1[[#This Row],[mangrove.mn.ssp126.2050]])^-1)</f>
        <v/>
      </c>
      <c r="U837" s="6" t="str">
        <f>IF(Table1[[#This Row],[mangrove.weights.ssp126.2050]]="","",Table1[[#This Row],[mangrove.weights.ssp126.2050]]*Table1[[#This Row],[mangrove.mn.ssp126.2050]])</f>
        <v/>
      </c>
      <c r="V837" s="7" t="e">
        <f t="shared" si="78"/>
        <v>#DIV/0!</v>
      </c>
      <c r="Y837" s="6" t="str">
        <f>IF(Table1[[#This Row],[seagrass.mn.ssp126.2100]]="", "", (Table1[[#This Row],[seagrass.sd.ssp126.2100]]/Table1[[#This Row],[seagrass.mn.ssp126.2100]])^-1)</f>
        <v/>
      </c>
      <c r="Z837" s="6" t="str">
        <f>IF(Table1[[#This Row],[seagrass.weights.ssp126.2100]]="","", Table1[[#This Row],[seagrass.weights.ssp126.2100]]*Table1[[#This Row],[seagrass.mn.ssp126.2100]])</f>
        <v/>
      </c>
      <c r="AC837" s="6" t="str">
        <f>IF(Table1[[#This Row],[corals.mn.ssp126.2100]]="","",(Table1[[#This Row],[corals.sd.ssp126.2100]]/Table1[[#This Row],[corals.mn.ssp126.2100]])^-1)</f>
        <v/>
      </c>
      <c r="AD837" s="6" t="str">
        <f>IF( Table1[[#This Row],[Coral.weights.ssp126.2100]]="","", Table1[[#This Row],[Coral.weights.ssp126.2100]]*Table1[[#This Row],[corals.mn.ssp126.2100]])</f>
        <v/>
      </c>
      <c r="AG837" s="8" t="str">
        <f>IF(Table1[[#This Row],[mangrove.mn.ssp126.2100]]="","",(Table1[[#This Row],[mangrove.sd.ssp126.2100]]/Table1[[#This Row],[mangrove.mn.ssp126.2100]])^-1)</f>
        <v/>
      </c>
      <c r="AH837" s="6" t="str">
        <f>IF(Table1[[#This Row],[mangrove.weights.ssp126.2100]]="","",Table1[[#This Row],[mangrove.weights.ssp126.2100]]*Table1[[#This Row],[mangrove.mn.ssp126.2100]])</f>
        <v/>
      </c>
      <c r="AI837" s="7" t="e">
        <f t="shared" si="79"/>
        <v>#DIV/0!</v>
      </c>
      <c r="AL837" s="6" t="str">
        <f>IF(Table1[[#This Row],[seagrass.mn.ssp245.2050]]="","",(Table1[[#This Row],[seagrass.sd.ssp245.2050]]/Table1[[#This Row],[seagrass.mn.ssp245.2050]])^-1)</f>
        <v/>
      </c>
      <c r="AM837" s="6" t="str">
        <f>IF(Table1[[#This Row],[seagrass.weights.ssp245.2050]]="","",Table1[[#This Row],[seagrass.weights.ssp245.2050]]*Table1[[#This Row],[seagrass.mn.ssp245.2050]])</f>
        <v/>
      </c>
      <c r="AS837" s="5"/>
      <c r="AT837" s="8"/>
      <c r="AU837" s="8"/>
      <c r="AV837" s="7" t="e">
        <f t="shared" si="80"/>
        <v>#DIV/0!</v>
      </c>
      <c r="AX837" s="5"/>
      <c r="AY837" s="6"/>
      <c r="AZ837" s="6"/>
      <c r="BB837" s="5"/>
      <c r="BC837" s="8"/>
      <c r="BD837" s="8"/>
      <c r="BE837" s="5"/>
      <c r="BF837" s="5"/>
      <c r="BG837" s="6"/>
      <c r="BH837" s="6"/>
      <c r="BI837" s="7" t="e">
        <f t="shared" si="81"/>
        <v>#DIV/0!</v>
      </c>
      <c r="BK837" s="5"/>
      <c r="BL837" s="6"/>
      <c r="BM837" s="6"/>
      <c r="BO837" s="5"/>
      <c r="BP837" s="6"/>
      <c r="BQ837" s="6"/>
      <c r="BR837" s="5"/>
      <c r="BS837" s="5"/>
      <c r="BT837" s="6"/>
      <c r="BU837" s="6"/>
      <c r="BV837" s="7" t="e">
        <f t="shared" si="82"/>
        <v>#DIV/0!</v>
      </c>
      <c r="BX837" s="5"/>
      <c r="BY837" s="8"/>
      <c r="BZ837" s="8"/>
      <c r="CA837" s="5"/>
      <c r="CB837" s="5"/>
      <c r="CC837" s="8"/>
      <c r="CD837" s="8"/>
      <c r="CE837" s="5"/>
      <c r="CF837" s="5"/>
      <c r="CG837" s="12"/>
      <c r="CH837" s="17"/>
      <c r="CI837" s="9" t="e">
        <f t="shared" si="83"/>
        <v>#DIV/0!</v>
      </c>
      <c r="CJ837" s="5"/>
      <c r="CL837" s="5"/>
      <c r="CM837" s="5"/>
      <c r="CP837" s="5"/>
      <c r="CT837" s="5"/>
    </row>
    <row r="838" spans="1:98" x14ac:dyDescent="0.25">
      <c r="A838" s="5" t="s">
        <v>881</v>
      </c>
      <c r="B838" s="5">
        <v>35.83934</v>
      </c>
      <c r="C838" s="5">
        <v>-18.571102</v>
      </c>
      <c r="E838" s="5">
        <v>0</v>
      </c>
      <c r="G838" s="5">
        <v>0</v>
      </c>
      <c r="I838" s="5">
        <v>0</v>
      </c>
      <c r="L838" s="6" t="str">
        <f>IF(Table1[[#This Row],[seagrass.mn.ssp126.2050]]="","",(Table1[[#This Row],[seagrass.sd.ssp126.2050]]/Table1[[#This Row],[seagrass.mn.ssp126.2050]])^-1)</f>
        <v/>
      </c>
      <c r="M838" s="6" t="str">
        <f>IF(Table1[[#This Row],[seagrass.weights.ssp126.2050]]="","",Table1[[#This Row],[seagrass.weights.ssp126.2050]]*Table1[[#This Row],[seagrass.mn.ssp126.2050]])</f>
        <v/>
      </c>
      <c r="P838" s="6" t="str">
        <f>IF(Table1[[#This Row],[corals.mn.ssp126.2050]]="","",(Table1[[#This Row],[corals.sd.ssp126.2050]]/Table1[[#This Row],[corals.mn.ssp126.2050]])^-1)</f>
        <v/>
      </c>
      <c r="Q838" s="6" t="str">
        <f>IF(Table1[[#This Row],[coral.weights.ssp126.2050]]="","",Table1[[#This Row],[coral.weights.ssp126.2050]]*Table1[[#This Row],[corals.mn.ssp126.2050]])</f>
        <v/>
      </c>
      <c r="T838" s="6" t="str">
        <f>IF(Table1[[#This Row],[mangrove.mn.ssp126.2050]]="","",(Table1[[#This Row],[mangrove.sd.ssp126.2050]]/Table1[[#This Row],[mangrove.mn.ssp126.2050]])^-1)</f>
        <v/>
      </c>
      <c r="U838" s="6" t="str">
        <f>IF(Table1[[#This Row],[mangrove.weights.ssp126.2050]]="","",Table1[[#This Row],[mangrove.weights.ssp126.2050]]*Table1[[#This Row],[mangrove.mn.ssp126.2050]])</f>
        <v/>
      </c>
      <c r="V838" s="7" t="e">
        <f t="shared" si="78"/>
        <v>#DIV/0!</v>
      </c>
      <c r="Y838" s="6" t="str">
        <f>IF(Table1[[#This Row],[seagrass.mn.ssp126.2100]]="", "", (Table1[[#This Row],[seagrass.sd.ssp126.2100]]/Table1[[#This Row],[seagrass.mn.ssp126.2100]])^-1)</f>
        <v/>
      </c>
      <c r="Z838" s="6" t="str">
        <f>IF(Table1[[#This Row],[seagrass.weights.ssp126.2100]]="","", Table1[[#This Row],[seagrass.weights.ssp126.2100]]*Table1[[#This Row],[seagrass.mn.ssp126.2100]])</f>
        <v/>
      </c>
      <c r="AC838" s="6" t="str">
        <f>IF(Table1[[#This Row],[corals.mn.ssp126.2100]]="","",(Table1[[#This Row],[corals.sd.ssp126.2100]]/Table1[[#This Row],[corals.mn.ssp126.2100]])^-1)</f>
        <v/>
      </c>
      <c r="AD838" s="6" t="str">
        <f>IF( Table1[[#This Row],[Coral.weights.ssp126.2100]]="","", Table1[[#This Row],[Coral.weights.ssp126.2100]]*Table1[[#This Row],[corals.mn.ssp126.2100]])</f>
        <v/>
      </c>
      <c r="AG838" s="8" t="str">
        <f>IF(Table1[[#This Row],[mangrove.mn.ssp126.2100]]="","",(Table1[[#This Row],[mangrove.sd.ssp126.2100]]/Table1[[#This Row],[mangrove.mn.ssp126.2100]])^-1)</f>
        <v/>
      </c>
      <c r="AH838" s="6" t="str">
        <f>IF(Table1[[#This Row],[mangrove.weights.ssp126.2100]]="","",Table1[[#This Row],[mangrove.weights.ssp126.2100]]*Table1[[#This Row],[mangrove.mn.ssp126.2100]])</f>
        <v/>
      </c>
      <c r="AI838" s="7" t="e">
        <f t="shared" si="79"/>
        <v>#DIV/0!</v>
      </c>
      <c r="AL838" s="6" t="str">
        <f>IF(Table1[[#This Row],[seagrass.mn.ssp245.2050]]="","",(Table1[[#This Row],[seagrass.sd.ssp245.2050]]/Table1[[#This Row],[seagrass.mn.ssp245.2050]])^-1)</f>
        <v/>
      </c>
      <c r="AM838" s="6" t="str">
        <f>IF(Table1[[#This Row],[seagrass.weights.ssp245.2050]]="","",Table1[[#This Row],[seagrass.weights.ssp245.2050]]*Table1[[#This Row],[seagrass.mn.ssp245.2050]])</f>
        <v/>
      </c>
      <c r="AS838" s="5"/>
      <c r="AT838" s="8"/>
      <c r="AU838" s="8"/>
      <c r="AV838" s="7" t="e">
        <f t="shared" si="80"/>
        <v>#DIV/0!</v>
      </c>
      <c r="AX838" s="5"/>
      <c r="AY838" s="6"/>
      <c r="AZ838" s="6"/>
      <c r="BB838" s="5"/>
      <c r="BC838" s="8"/>
      <c r="BD838" s="8"/>
      <c r="BE838" s="5"/>
      <c r="BF838" s="5"/>
      <c r="BG838" s="6"/>
      <c r="BH838" s="6"/>
      <c r="BI838" s="7" t="e">
        <f t="shared" si="81"/>
        <v>#DIV/0!</v>
      </c>
      <c r="BK838" s="5"/>
      <c r="BL838" s="6"/>
      <c r="BM838" s="6"/>
      <c r="BO838" s="5"/>
      <c r="BP838" s="6"/>
      <c r="BQ838" s="6"/>
      <c r="BR838" s="5"/>
      <c r="BS838" s="5"/>
      <c r="BT838" s="6"/>
      <c r="BU838" s="6"/>
      <c r="BV838" s="7" t="e">
        <f t="shared" si="82"/>
        <v>#DIV/0!</v>
      </c>
      <c r="BX838" s="5"/>
      <c r="BY838" s="8"/>
      <c r="BZ838" s="8"/>
      <c r="CA838" s="5"/>
      <c r="CB838" s="5"/>
      <c r="CC838" s="8"/>
      <c r="CD838" s="8"/>
      <c r="CE838" s="5"/>
      <c r="CF838" s="5"/>
      <c r="CG838" s="12"/>
      <c r="CH838" s="17"/>
      <c r="CI838" s="9" t="e">
        <f t="shared" si="83"/>
        <v>#DIV/0!</v>
      </c>
      <c r="CJ838" s="5"/>
      <c r="CL838" s="5"/>
      <c r="CM838" s="5"/>
      <c r="CP838" s="5"/>
      <c r="CT838" s="5"/>
    </row>
    <row r="839" spans="1:98" x14ac:dyDescent="0.25">
      <c r="A839" s="5" t="s">
        <v>882</v>
      </c>
      <c r="B839" s="5">
        <v>36.08934</v>
      </c>
      <c r="C839" s="5">
        <v>-18.571102</v>
      </c>
      <c r="E839" s="5">
        <v>0</v>
      </c>
      <c r="G839" s="5">
        <v>0</v>
      </c>
      <c r="H839" s="5">
        <v>520000</v>
      </c>
      <c r="I839" s="5">
        <v>1</v>
      </c>
      <c r="L839" s="6" t="str">
        <f>IF(Table1[[#This Row],[seagrass.mn.ssp126.2050]]="","",(Table1[[#This Row],[seagrass.sd.ssp126.2050]]/Table1[[#This Row],[seagrass.mn.ssp126.2050]])^-1)</f>
        <v/>
      </c>
      <c r="M839" s="6" t="str">
        <f>IF(Table1[[#This Row],[seagrass.weights.ssp126.2050]]="","",Table1[[#This Row],[seagrass.weights.ssp126.2050]]*Table1[[#This Row],[seagrass.mn.ssp126.2050]])</f>
        <v/>
      </c>
      <c r="P839" s="6" t="str">
        <f>IF(Table1[[#This Row],[corals.mn.ssp126.2050]]="","",(Table1[[#This Row],[corals.sd.ssp126.2050]]/Table1[[#This Row],[corals.mn.ssp126.2050]])^-1)</f>
        <v/>
      </c>
      <c r="Q839" s="6" t="str">
        <f>IF(Table1[[#This Row],[coral.weights.ssp126.2050]]="","",Table1[[#This Row],[coral.weights.ssp126.2050]]*Table1[[#This Row],[corals.mn.ssp126.2050]])</f>
        <v/>
      </c>
      <c r="R839" s="5">
        <v>0.41785275759293872</v>
      </c>
      <c r="S839" s="5">
        <v>6.5648902791524424E-2</v>
      </c>
      <c r="T839" s="6">
        <f>IF(Table1[[#This Row],[mangrove.mn.ssp126.2050]]="","",(Table1[[#This Row],[mangrove.sd.ssp126.2050]]/Table1[[#This Row],[mangrove.mn.ssp126.2050]])^-1)</f>
        <v>6.364961786488311</v>
      </c>
      <c r="U839" s="6">
        <f>IF(Table1[[#This Row],[mangrove.weights.ssp126.2050]]="","",Table1[[#This Row],[mangrove.weights.ssp126.2050]]*Table1[[#This Row],[mangrove.mn.ssp126.2050]])</f>
        <v>2.6596168344578186</v>
      </c>
      <c r="V839" s="7">
        <f t="shared" si="78"/>
        <v>0.41785275759293877</v>
      </c>
      <c r="Y839" s="6" t="str">
        <f>IF(Table1[[#This Row],[seagrass.mn.ssp126.2100]]="", "", (Table1[[#This Row],[seagrass.sd.ssp126.2100]]/Table1[[#This Row],[seagrass.mn.ssp126.2100]])^-1)</f>
        <v/>
      </c>
      <c r="Z839" s="6" t="str">
        <f>IF(Table1[[#This Row],[seagrass.weights.ssp126.2100]]="","", Table1[[#This Row],[seagrass.weights.ssp126.2100]]*Table1[[#This Row],[seagrass.mn.ssp126.2100]])</f>
        <v/>
      </c>
      <c r="AC839" s="6" t="str">
        <f>IF(Table1[[#This Row],[corals.mn.ssp126.2100]]="","",(Table1[[#This Row],[corals.sd.ssp126.2100]]/Table1[[#This Row],[corals.mn.ssp126.2100]])^-1)</f>
        <v/>
      </c>
      <c r="AD839" s="6" t="str">
        <f>IF( Table1[[#This Row],[Coral.weights.ssp126.2100]]="","", Table1[[#This Row],[Coral.weights.ssp126.2100]]*Table1[[#This Row],[corals.mn.ssp126.2100]])</f>
        <v/>
      </c>
      <c r="AE839" s="5">
        <v>0.41057383882507498</v>
      </c>
      <c r="AF839" s="5">
        <v>7.5663922653482305E-2</v>
      </c>
      <c r="AG839" s="8">
        <f>IF(Table1[[#This Row],[mangrove.mn.ssp126.2100]]="","",(Table1[[#This Row],[mangrove.sd.ssp126.2100]]/Table1[[#This Row],[mangrove.mn.ssp126.2100]])^-1)</f>
        <v>5.4262827570462866</v>
      </c>
      <c r="AH839" s="6">
        <f>IF(Table1[[#This Row],[mangrove.weights.ssp126.2100]]="","",Table1[[#This Row],[mangrove.weights.ssp126.2100]]*Table1[[#This Row],[mangrove.mn.ssp126.2100]])</f>
        <v>2.2278897421108055</v>
      </c>
      <c r="AI839" s="7">
        <f t="shared" si="79"/>
        <v>0.41057383882507498</v>
      </c>
      <c r="AL839" s="6" t="str">
        <f>IF(Table1[[#This Row],[seagrass.mn.ssp245.2050]]="","",(Table1[[#This Row],[seagrass.sd.ssp245.2050]]/Table1[[#This Row],[seagrass.mn.ssp245.2050]])^-1)</f>
        <v/>
      </c>
      <c r="AM839" s="6" t="str">
        <f>IF(Table1[[#This Row],[seagrass.weights.ssp245.2050]]="","",Table1[[#This Row],[seagrass.weights.ssp245.2050]]*Table1[[#This Row],[seagrass.mn.ssp245.2050]])</f>
        <v/>
      </c>
      <c r="AR839" s="5">
        <v>0.43035371773249897</v>
      </c>
      <c r="AS839" s="5">
        <v>0.10785268193818889</v>
      </c>
      <c r="AT839" s="8">
        <f>(Table1[[#This Row],[mangrove.sd.ssp245.2050]]/Table1[[#This Row],[mangrove.mn.ssp245.2050]])^-1</f>
        <v>3.9901995017531195</v>
      </c>
      <c r="AU839" s="8">
        <f>Table1[[#This Row],[mangrove.mn.ssp245.2050]]*Table1[[#This Row],[mangrove.weights.ssp245.2050]]</f>
        <v>1.7171971900738201</v>
      </c>
      <c r="AV839" s="7">
        <f t="shared" si="80"/>
        <v>0.43035371773249897</v>
      </c>
      <c r="AX839" s="5"/>
      <c r="AY839" s="6"/>
      <c r="AZ839" s="6"/>
      <c r="BB839" s="5"/>
      <c r="BC839" s="8"/>
      <c r="BD839" s="8"/>
      <c r="BE839" s="5">
        <v>0.41674276732570348</v>
      </c>
      <c r="BF839" s="5">
        <v>0.13410106466646651</v>
      </c>
      <c r="BG839" s="6">
        <f>(Table1[[#This Row],[mangrove.sd.ssp245.2100]]/Table1[[#This Row],[mangrove.mn.ssp245.2100]])^-1</f>
        <v>3.107676798556505</v>
      </c>
      <c r="BH839" s="6">
        <f>Table1[[#This Row],[mangrove.weights.ssp245.2100]]*Table1[[#This Row],[mangrove.mn.ssp245.2100]]</f>
        <v>1.2951018289843206</v>
      </c>
      <c r="BI839" s="7">
        <f t="shared" si="81"/>
        <v>0.41674276732570348</v>
      </c>
      <c r="BK839" s="5"/>
      <c r="BL839" s="6"/>
      <c r="BM839" s="6"/>
      <c r="BO839" s="5"/>
      <c r="BP839" s="6"/>
      <c r="BQ839" s="6"/>
      <c r="BR839" s="5">
        <v>0.45780856767636902</v>
      </c>
      <c r="BS839" s="5">
        <v>0.1152054883672993</v>
      </c>
      <c r="BT839" s="6">
        <f>(Table1[[#This Row],[mangrove.sd.ssp370.2050]]/Table1[[#This Row],[mangrove.mn.ssp370.2050]])^-1</f>
        <v>3.9738433833705828</v>
      </c>
      <c r="BU839" s="6">
        <f>Table1[[#This Row],[mangrove.weights.ssp370.2050]]*Table1[[#This Row],[mangrove.mn.ssp370.2050]]</f>
        <v>1.8192595475111026</v>
      </c>
      <c r="BV839" s="7">
        <f t="shared" si="82"/>
        <v>0.45780856767636902</v>
      </c>
      <c r="BX839" s="5"/>
      <c r="BY839" s="8"/>
      <c r="BZ839" s="8"/>
      <c r="CA839" s="5"/>
      <c r="CB839" s="5"/>
      <c r="CC839" s="8"/>
      <c r="CD839" s="8"/>
      <c r="CE839" s="5">
        <v>0.44708842680783539</v>
      </c>
      <c r="CF839" s="5">
        <v>0.10410167720777121</v>
      </c>
      <c r="CG839" s="12">
        <f>(Table1[[#This Row],[mangrove.sd.ssp370.2100]]/Table1[[#This Row],[mangrove.mn.ssp370.2100]])^-1</f>
        <v>4.2947283732567971</v>
      </c>
      <c r="CH839" s="17">
        <f>Table1[[#This Row],[mangrove.weights.ssp370.2100]]*Table1[[#This Row],[mangrove.mn.ssp370.2100]]</f>
        <v>1.9201233519663554</v>
      </c>
      <c r="CI839" s="9">
        <f t="shared" si="83"/>
        <v>0.44708842680783539</v>
      </c>
      <c r="CJ839" s="5"/>
      <c r="CL839" s="5"/>
      <c r="CM839" s="5"/>
      <c r="CP839" s="5"/>
      <c r="CT839" s="5"/>
    </row>
    <row r="840" spans="1:98" x14ac:dyDescent="0.25">
      <c r="A840" s="5" t="s">
        <v>883</v>
      </c>
      <c r="B840" s="5">
        <v>36.33934</v>
      </c>
      <c r="C840" s="5">
        <v>-18.571102</v>
      </c>
      <c r="E840" s="5">
        <v>0</v>
      </c>
      <c r="G840" s="5">
        <v>0</v>
      </c>
      <c r="H840" s="5">
        <v>30020000</v>
      </c>
      <c r="I840" s="5">
        <v>1</v>
      </c>
      <c r="L840" s="6" t="str">
        <f>IF(Table1[[#This Row],[seagrass.mn.ssp126.2050]]="","",(Table1[[#This Row],[seagrass.sd.ssp126.2050]]/Table1[[#This Row],[seagrass.mn.ssp126.2050]])^-1)</f>
        <v/>
      </c>
      <c r="M840" s="6" t="str">
        <f>IF(Table1[[#This Row],[seagrass.weights.ssp126.2050]]="","",Table1[[#This Row],[seagrass.weights.ssp126.2050]]*Table1[[#This Row],[seagrass.mn.ssp126.2050]])</f>
        <v/>
      </c>
      <c r="P840" s="6" t="str">
        <f>IF(Table1[[#This Row],[corals.mn.ssp126.2050]]="","",(Table1[[#This Row],[corals.sd.ssp126.2050]]/Table1[[#This Row],[corals.mn.ssp126.2050]])^-1)</f>
        <v/>
      </c>
      <c r="Q840" s="6" t="str">
        <f>IF(Table1[[#This Row],[coral.weights.ssp126.2050]]="","",Table1[[#This Row],[coral.weights.ssp126.2050]]*Table1[[#This Row],[corals.mn.ssp126.2050]])</f>
        <v/>
      </c>
      <c r="R840" s="5">
        <v>0.38771631763947179</v>
      </c>
      <c r="S840" s="5">
        <v>0.1501761025306427</v>
      </c>
      <c r="T840" s="6">
        <f>IF(Table1[[#This Row],[mangrove.mn.ssp126.2050]]="","",(Table1[[#This Row],[mangrove.sd.ssp126.2050]]/Table1[[#This Row],[mangrove.mn.ssp126.2050]])^-1)</f>
        <v>2.5817444394014699</v>
      </c>
      <c r="U840" s="6">
        <f>IF(Table1[[#This Row],[mangrove.weights.ssp126.2050]]="","",Table1[[#This Row],[mangrove.weights.ssp126.2050]]*Table1[[#This Row],[mangrove.mn.ssp126.2050]])</f>
        <v>1.0009844471309204</v>
      </c>
      <c r="V840" s="7">
        <f t="shared" si="78"/>
        <v>0.38771631763947179</v>
      </c>
      <c r="Y840" s="6" t="str">
        <f>IF(Table1[[#This Row],[seagrass.mn.ssp126.2100]]="", "", (Table1[[#This Row],[seagrass.sd.ssp126.2100]]/Table1[[#This Row],[seagrass.mn.ssp126.2100]])^-1)</f>
        <v/>
      </c>
      <c r="Z840" s="6" t="str">
        <f>IF(Table1[[#This Row],[seagrass.weights.ssp126.2100]]="","", Table1[[#This Row],[seagrass.weights.ssp126.2100]]*Table1[[#This Row],[seagrass.mn.ssp126.2100]])</f>
        <v/>
      </c>
      <c r="AC840" s="6" t="str">
        <f>IF(Table1[[#This Row],[corals.mn.ssp126.2100]]="","",(Table1[[#This Row],[corals.sd.ssp126.2100]]/Table1[[#This Row],[corals.mn.ssp126.2100]])^-1)</f>
        <v/>
      </c>
      <c r="AD840" s="6" t="str">
        <f>IF( Table1[[#This Row],[Coral.weights.ssp126.2100]]="","", Table1[[#This Row],[Coral.weights.ssp126.2100]]*Table1[[#This Row],[corals.mn.ssp126.2100]])</f>
        <v/>
      </c>
      <c r="AE840" s="5">
        <v>0.41740362288498212</v>
      </c>
      <c r="AF840" s="5">
        <v>0.14667656789181879</v>
      </c>
      <c r="AG840" s="8">
        <f>IF(Table1[[#This Row],[mangrove.mn.ssp126.2100]]="","",(Table1[[#This Row],[mangrove.sd.ssp126.2100]]/Table1[[#This Row],[mangrove.mn.ssp126.2100]])^-1)</f>
        <v>2.8457416810627714</v>
      </c>
      <c r="AH840" s="6">
        <f>IF(Table1[[#This Row],[mangrove.weights.ssp126.2100]]="","",Table1[[#This Row],[mangrove.weights.ssp126.2100]]*Table1[[#This Row],[mangrove.mn.ssp126.2100]])</f>
        <v>1.1878228874704</v>
      </c>
      <c r="AI840" s="7">
        <f t="shared" si="79"/>
        <v>0.41740362288498206</v>
      </c>
      <c r="AL840" s="6" t="str">
        <f>IF(Table1[[#This Row],[seagrass.mn.ssp245.2050]]="","",(Table1[[#This Row],[seagrass.sd.ssp245.2050]]/Table1[[#This Row],[seagrass.mn.ssp245.2050]])^-1)</f>
        <v/>
      </c>
      <c r="AM840" s="6" t="str">
        <f>IF(Table1[[#This Row],[seagrass.weights.ssp245.2050]]="","",Table1[[#This Row],[seagrass.weights.ssp245.2050]]*Table1[[#This Row],[seagrass.mn.ssp245.2050]])</f>
        <v/>
      </c>
      <c r="AR840" s="5">
        <v>0.42475893830579659</v>
      </c>
      <c r="AS840" s="5">
        <v>0.14980183074103309</v>
      </c>
      <c r="AT840" s="8">
        <f>(Table1[[#This Row],[mangrove.sd.ssp245.2050]]/Table1[[#This Row],[mangrove.mn.ssp245.2050]])^-1</f>
        <v>2.8354722783067321</v>
      </c>
      <c r="AU840" s="8">
        <f>Table1[[#This Row],[mangrove.mn.ssp245.2050]]*Table1[[#This Row],[mangrove.weights.ssp245.2050]]</f>
        <v>1.2043921945290856</v>
      </c>
      <c r="AV840" s="7">
        <f t="shared" si="80"/>
        <v>0.42475893830579659</v>
      </c>
      <c r="AX840" s="5"/>
      <c r="AY840" s="6"/>
      <c r="AZ840" s="6"/>
      <c r="BB840" s="5"/>
      <c r="BC840" s="8"/>
      <c r="BD840" s="8"/>
      <c r="BE840" s="5">
        <v>0.41237389812522152</v>
      </c>
      <c r="BF840" s="5">
        <v>0.15569387261341441</v>
      </c>
      <c r="BG840" s="6">
        <f>(Table1[[#This Row],[mangrove.sd.ssp245.2100]]/Table1[[#This Row],[mangrove.mn.ssp245.2100]])^-1</f>
        <v>2.6486199566063835</v>
      </c>
      <c r="BH840" s="6">
        <f>Table1[[#This Row],[mangrove.weights.ssp245.2100]]*Table1[[#This Row],[mangrove.mn.ssp245.2100]]</f>
        <v>1.0922217361580293</v>
      </c>
      <c r="BI840" s="7">
        <f t="shared" si="81"/>
        <v>0.41237389812522146</v>
      </c>
      <c r="BK840" s="5"/>
      <c r="BL840" s="6"/>
      <c r="BM840" s="6"/>
      <c r="BO840" s="5"/>
      <c r="BP840" s="6"/>
      <c r="BQ840" s="6"/>
      <c r="BR840" s="5">
        <v>0.39428982912696098</v>
      </c>
      <c r="BS840" s="5">
        <v>0.14728082697049649</v>
      </c>
      <c r="BT840" s="6">
        <f>(Table1[[#This Row],[mangrove.sd.ssp370.2050]]/Table1[[#This Row],[mangrove.mn.ssp370.2050]])^-1</f>
        <v>2.6771293809067607</v>
      </c>
      <c r="BU840" s="6">
        <f>Table1[[#This Row],[mangrove.weights.ssp370.2050]]*Table1[[#This Row],[mangrove.mn.ssp370.2050]]</f>
        <v>1.0555648861484934</v>
      </c>
      <c r="BV840" s="7">
        <f t="shared" si="82"/>
        <v>0.39428982912696098</v>
      </c>
      <c r="BX840" s="5"/>
      <c r="BY840" s="8"/>
      <c r="BZ840" s="8"/>
      <c r="CA840" s="5"/>
      <c r="CB840" s="5"/>
      <c r="CC840" s="8"/>
      <c r="CD840" s="8"/>
      <c r="CE840" s="5">
        <v>0.39068236434902748</v>
      </c>
      <c r="CF840" s="5">
        <v>0.15501560547173321</v>
      </c>
      <c r="CG840" s="12">
        <f>(Table1[[#This Row],[mangrove.sd.ssp370.2100]]/Table1[[#This Row],[mangrove.mn.ssp370.2100]])^-1</f>
        <v>2.5202776401777665</v>
      </c>
      <c r="CH840" s="17">
        <f>Table1[[#This Row],[mangrove.weights.ssp370.2100]]*Table1[[#This Row],[mangrove.mn.ssp370.2100]]</f>
        <v>0.98462802728063736</v>
      </c>
      <c r="CI840" s="9">
        <f t="shared" si="83"/>
        <v>0.39068236434902748</v>
      </c>
      <c r="CJ840" s="5"/>
      <c r="CL840" s="5"/>
      <c r="CM840" s="5"/>
      <c r="CP840" s="5"/>
      <c r="CT840" s="5"/>
    </row>
    <row r="841" spans="1:98" x14ac:dyDescent="0.25">
      <c r="A841" s="5" t="s">
        <v>884</v>
      </c>
      <c r="B841" s="5">
        <v>36.58934</v>
      </c>
      <c r="C841" s="5">
        <v>-18.571102</v>
      </c>
      <c r="E841" s="5">
        <v>0</v>
      </c>
      <c r="G841" s="5">
        <v>0</v>
      </c>
      <c r="H841" s="5">
        <v>52310000</v>
      </c>
      <c r="I841" s="5">
        <v>1</v>
      </c>
      <c r="L841" s="6" t="str">
        <f>IF(Table1[[#This Row],[seagrass.mn.ssp126.2050]]="","",(Table1[[#This Row],[seagrass.sd.ssp126.2050]]/Table1[[#This Row],[seagrass.mn.ssp126.2050]])^-1)</f>
        <v/>
      </c>
      <c r="M841" s="6" t="str">
        <f>IF(Table1[[#This Row],[seagrass.weights.ssp126.2050]]="","",Table1[[#This Row],[seagrass.weights.ssp126.2050]]*Table1[[#This Row],[seagrass.mn.ssp126.2050]])</f>
        <v/>
      </c>
      <c r="P841" s="6" t="str">
        <f>IF(Table1[[#This Row],[corals.mn.ssp126.2050]]="","",(Table1[[#This Row],[corals.sd.ssp126.2050]]/Table1[[#This Row],[corals.mn.ssp126.2050]])^-1)</f>
        <v/>
      </c>
      <c r="Q841" s="6" t="str">
        <f>IF(Table1[[#This Row],[coral.weights.ssp126.2050]]="","",Table1[[#This Row],[coral.weights.ssp126.2050]]*Table1[[#This Row],[corals.mn.ssp126.2050]])</f>
        <v/>
      </c>
      <c r="R841" s="5">
        <v>0.4573996267417253</v>
      </c>
      <c r="S841" s="5">
        <v>0.21180786344845801</v>
      </c>
      <c r="T841" s="6">
        <f>IF(Table1[[#This Row],[mangrove.mn.ssp126.2050]]="","",(Table1[[#This Row],[mangrove.sd.ssp126.2050]]/Table1[[#This Row],[mangrove.mn.ssp126.2050]])^-1)</f>
        <v>2.1595025760364672</v>
      </c>
      <c r="U841" s="6">
        <f>IF(Table1[[#This Row],[mangrove.weights.ssp126.2050]]="","",Table1[[#This Row],[mangrove.weights.ssp126.2050]]*Table1[[#This Row],[mangrove.mn.ssp126.2050]])</f>
        <v>0.98775567222687433</v>
      </c>
      <c r="V841" s="7">
        <f t="shared" si="78"/>
        <v>0.4573996267417253</v>
      </c>
      <c r="Y841" s="6" t="str">
        <f>IF(Table1[[#This Row],[seagrass.mn.ssp126.2100]]="", "", (Table1[[#This Row],[seagrass.sd.ssp126.2100]]/Table1[[#This Row],[seagrass.mn.ssp126.2100]])^-1)</f>
        <v/>
      </c>
      <c r="Z841" s="6" t="str">
        <f>IF(Table1[[#This Row],[seagrass.weights.ssp126.2100]]="","", Table1[[#This Row],[seagrass.weights.ssp126.2100]]*Table1[[#This Row],[seagrass.mn.ssp126.2100]])</f>
        <v/>
      </c>
      <c r="AC841" s="6" t="str">
        <f>IF(Table1[[#This Row],[corals.mn.ssp126.2100]]="","",(Table1[[#This Row],[corals.sd.ssp126.2100]]/Table1[[#This Row],[corals.mn.ssp126.2100]])^-1)</f>
        <v/>
      </c>
      <c r="AD841" s="6" t="str">
        <f>IF( Table1[[#This Row],[Coral.weights.ssp126.2100]]="","", Table1[[#This Row],[Coral.weights.ssp126.2100]]*Table1[[#This Row],[corals.mn.ssp126.2100]])</f>
        <v/>
      </c>
      <c r="AE841" s="5">
        <v>0.45428548637659272</v>
      </c>
      <c r="AF841" s="5">
        <v>0.21415371936320321</v>
      </c>
      <c r="AG841" s="8">
        <f>IF(Table1[[#This Row],[mangrove.mn.ssp126.2100]]="","",(Table1[[#This Row],[mangrove.sd.ssp126.2100]]/Table1[[#This Row],[mangrove.mn.ssp126.2100]])^-1)</f>
        <v>2.1213056104158889</v>
      </c>
      <c r="AH841" s="6">
        <f>IF(Table1[[#This Row],[mangrove.weights.ssp126.2100]]="","",Table1[[#This Row],[mangrove.weights.ssp126.2100]]*Table1[[#This Row],[mangrove.mn.ssp126.2100]])</f>
        <v>0.96367835098117705</v>
      </c>
      <c r="AI841" s="7">
        <f t="shared" si="79"/>
        <v>0.45428548637659272</v>
      </c>
      <c r="AL841" s="6" t="str">
        <f>IF(Table1[[#This Row],[seagrass.mn.ssp245.2050]]="","",(Table1[[#This Row],[seagrass.sd.ssp245.2050]]/Table1[[#This Row],[seagrass.mn.ssp245.2050]])^-1)</f>
        <v/>
      </c>
      <c r="AM841" s="6" t="str">
        <f>IF(Table1[[#This Row],[seagrass.weights.ssp245.2050]]="","",Table1[[#This Row],[seagrass.weights.ssp245.2050]]*Table1[[#This Row],[seagrass.mn.ssp245.2050]])</f>
        <v/>
      </c>
      <c r="AR841" s="5">
        <v>0.4543771784307204</v>
      </c>
      <c r="AS841" s="5">
        <v>0.2121840182735211</v>
      </c>
      <c r="AT841" s="8">
        <f>(Table1[[#This Row],[mangrove.sd.ssp245.2050]]/Table1[[#This Row],[mangrove.mn.ssp245.2050]])^-1</f>
        <v>2.1414297934776321</v>
      </c>
      <c r="AU841" s="8">
        <f>Table1[[#This Row],[mangrove.mn.ssp245.2050]]*Table1[[#This Row],[mangrove.weights.ssp245.2050]]</f>
        <v>0.97301682736784678</v>
      </c>
      <c r="AV841" s="7">
        <f t="shared" si="80"/>
        <v>0.4543771784307204</v>
      </c>
      <c r="AX841" s="5"/>
      <c r="AY841" s="6"/>
      <c r="AZ841" s="6"/>
      <c r="BB841" s="5"/>
      <c r="BC841" s="8"/>
      <c r="BD841" s="8"/>
      <c r="BE841" s="5">
        <v>0.44091847765039183</v>
      </c>
      <c r="BF841" s="5">
        <v>0.22595530204701469</v>
      </c>
      <c r="BG841" s="6">
        <f>(Table1[[#This Row],[mangrove.sd.ssp245.2100]]/Table1[[#This Row],[mangrove.mn.ssp245.2100]])^-1</f>
        <v>1.9513526509709851</v>
      </c>
      <c r="BH841" s="6">
        <f>Table1[[#This Row],[mangrove.weights.ssp245.2100]]*Table1[[#This Row],[mangrove.mn.ssp245.2100]]</f>
        <v>0.8603874402251831</v>
      </c>
      <c r="BI841" s="7">
        <f t="shared" si="81"/>
        <v>0.44091847765039183</v>
      </c>
      <c r="BK841" s="5"/>
      <c r="BL841" s="6"/>
      <c r="BM841" s="6"/>
      <c r="BO841" s="5"/>
      <c r="BP841" s="6"/>
      <c r="BQ841" s="6"/>
      <c r="BR841" s="5">
        <v>0.45381769929379279</v>
      </c>
      <c r="BS841" s="5">
        <v>0.21221089086470771</v>
      </c>
      <c r="BT841" s="6">
        <f>(Table1[[#This Row],[mangrove.sd.ssp370.2050]]/Table1[[#This Row],[mangrove.mn.ssp370.2050]])^-1</f>
        <v>2.1385221910364551</v>
      </c>
      <c r="BU841" s="6">
        <f>Table1[[#This Row],[mangrove.weights.ssp370.2050]]*Table1[[#This Row],[mangrove.mn.ssp370.2050]]</f>
        <v>0.97049922062488492</v>
      </c>
      <c r="BV841" s="7">
        <f t="shared" si="82"/>
        <v>0.45381769929379279</v>
      </c>
      <c r="BX841" s="5"/>
      <c r="BY841" s="8"/>
      <c r="BZ841" s="8"/>
      <c r="CA841" s="5"/>
      <c r="CB841" s="5"/>
      <c r="CC841" s="8"/>
      <c r="CD841" s="8"/>
      <c r="CE841" s="5">
        <v>0.45004588375671328</v>
      </c>
      <c r="CF841" s="5">
        <v>0.21925014105549251</v>
      </c>
      <c r="CG841" s="12">
        <f>(Table1[[#This Row],[mangrove.sd.ssp370.2100]]/Table1[[#This Row],[mangrove.mn.ssp370.2100]])^-1</f>
        <v>2.0526594947220858</v>
      </c>
      <c r="CH841" s="17">
        <f>Table1[[#This Row],[mangrove.weights.ssp370.2100]]*Table1[[#This Row],[mangrove.mn.ssp370.2100]]</f>
        <v>0.92379095635380959</v>
      </c>
      <c r="CI841" s="9">
        <f t="shared" si="83"/>
        <v>0.45004588375671328</v>
      </c>
      <c r="CJ841" s="5"/>
      <c r="CL841" s="5"/>
      <c r="CM841" s="5"/>
      <c r="CP841" s="5"/>
      <c r="CT841" s="5"/>
    </row>
    <row r="842" spans="1:98" x14ac:dyDescent="0.25">
      <c r="A842" s="5" t="s">
        <v>885</v>
      </c>
      <c r="B842" s="5">
        <v>36.83934</v>
      </c>
      <c r="C842" s="5">
        <v>-18.571102</v>
      </c>
      <c r="E842" s="5">
        <v>0</v>
      </c>
      <c r="G842" s="5">
        <v>0</v>
      </c>
      <c r="I842" s="5">
        <v>0</v>
      </c>
      <c r="L842" s="6" t="str">
        <f>IF(Table1[[#This Row],[seagrass.mn.ssp126.2050]]="","",(Table1[[#This Row],[seagrass.sd.ssp126.2050]]/Table1[[#This Row],[seagrass.mn.ssp126.2050]])^-1)</f>
        <v/>
      </c>
      <c r="M842" s="6" t="str">
        <f>IF(Table1[[#This Row],[seagrass.weights.ssp126.2050]]="","",Table1[[#This Row],[seagrass.weights.ssp126.2050]]*Table1[[#This Row],[seagrass.mn.ssp126.2050]])</f>
        <v/>
      </c>
      <c r="P842" s="6" t="str">
        <f>IF(Table1[[#This Row],[corals.mn.ssp126.2050]]="","",(Table1[[#This Row],[corals.sd.ssp126.2050]]/Table1[[#This Row],[corals.mn.ssp126.2050]])^-1)</f>
        <v/>
      </c>
      <c r="Q842" s="6" t="str">
        <f>IF(Table1[[#This Row],[coral.weights.ssp126.2050]]="","",Table1[[#This Row],[coral.weights.ssp126.2050]]*Table1[[#This Row],[corals.mn.ssp126.2050]])</f>
        <v/>
      </c>
      <c r="T842" s="6" t="str">
        <f>IF(Table1[[#This Row],[mangrove.mn.ssp126.2050]]="","",(Table1[[#This Row],[mangrove.sd.ssp126.2050]]/Table1[[#This Row],[mangrove.mn.ssp126.2050]])^-1)</f>
        <v/>
      </c>
      <c r="U842" s="6" t="str">
        <f>IF(Table1[[#This Row],[mangrove.weights.ssp126.2050]]="","",Table1[[#This Row],[mangrove.weights.ssp126.2050]]*Table1[[#This Row],[mangrove.mn.ssp126.2050]])</f>
        <v/>
      </c>
      <c r="V842" s="7" t="e">
        <f t="shared" si="78"/>
        <v>#DIV/0!</v>
      </c>
      <c r="Y842" s="6" t="str">
        <f>IF(Table1[[#This Row],[seagrass.mn.ssp126.2100]]="", "", (Table1[[#This Row],[seagrass.sd.ssp126.2100]]/Table1[[#This Row],[seagrass.mn.ssp126.2100]])^-1)</f>
        <v/>
      </c>
      <c r="Z842" s="6" t="str">
        <f>IF(Table1[[#This Row],[seagrass.weights.ssp126.2100]]="","", Table1[[#This Row],[seagrass.weights.ssp126.2100]]*Table1[[#This Row],[seagrass.mn.ssp126.2100]])</f>
        <v/>
      </c>
      <c r="AC842" s="6" t="str">
        <f>IF(Table1[[#This Row],[corals.mn.ssp126.2100]]="","",(Table1[[#This Row],[corals.sd.ssp126.2100]]/Table1[[#This Row],[corals.mn.ssp126.2100]])^-1)</f>
        <v/>
      </c>
      <c r="AD842" s="6" t="str">
        <f>IF( Table1[[#This Row],[Coral.weights.ssp126.2100]]="","", Table1[[#This Row],[Coral.weights.ssp126.2100]]*Table1[[#This Row],[corals.mn.ssp126.2100]])</f>
        <v/>
      </c>
      <c r="AG842" s="8" t="str">
        <f>IF(Table1[[#This Row],[mangrove.mn.ssp126.2100]]="","",(Table1[[#This Row],[mangrove.sd.ssp126.2100]]/Table1[[#This Row],[mangrove.mn.ssp126.2100]])^-1)</f>
        <v/>
      </c>
      <c r="AH842" s="6" t="str">
        <f>IF(Table1[[#This Row],[mangrove.weights.ssp126.2100]]="","",Table1[[#This Row],[mangrove.weights.ssp126.2100]]*Table1[[#This Row],[mangrove.mn.ssp126.2100]])</f>
        <v/>
      </c>
      <c r="AI842" s="7" t="e">
        <f t="shared" si="79"/>
        <v>#DIV/0!</v>
      </c>
      <c r="AL842" s="6" t="str">
        <f>IF(Table1[[#This Row],[seagrass.mn.ssp245.2050]]="","",(Table1[[#This Row],[seagrass.sd.ssp245.2050]]/Table1[[#This Row],[seagrass.mn.ssp245.2050]])^-1)</f>
        <v/>
      </c>
      <c r="AM842" s="6" t="str">
        <f>IF(Table1[[#This Row],[seagrass.weights.ssp245.2050]]="","",Table1[[#This Row],[seagrass.weights.ssp245.2050]]*Table1[[#This Row],[seagrass.mn.ssp245.2050]])</f>
        <v/>
      </c>
      <c r="AS842" s="5"/>
      <c r="AT842" s="8"/>
      <c r="AU842" s="8"/>
      <c r="AV842" s="7" t="e">
        <f t="shared" si="80"/>
        <v>#DIV/0!</v>
      </c>
      <c r="AX842" s="5"/>
      <c r="AY842" s="6"/>
      <c r="AZ842" s="6"/>
      <c r="BB842" s="5"/>
      <c r="BC842" s="8"/>
      <c r="BD842" s="8"/>
      <c r="BE842" s="5"/>
      <c r="BF842" s="5"/>
      <c r="BG842" s="6"/>
      <c r="BH842" s="6"/>
      <c r="BI842" s="7" t="e">
        <f t="shared" si="81"/>
        <v>#DIV/0!</v>
      </c>
      <c r="BK842" s="5"/>
      <c r="BL842" s="6"/>
      <c r="BM842" s="6"/>
      <c r="BO842" s="5"/>
      <c r="BP842" s="6"/>
      <c r="BQ842" s="6"/>
      <c r="BR842" s="5"/>
      <c r="BS842" s="5"/>
      <c r="BT842" s="6"/>
      <c r="BU842" s="6"/>
      <c r="BV842" s="7" t="e">
        <f t="shared" si="82"/>
        <v>#DIV/0!</v>
      </c>
      <c r="BX842" s="5"/>
      <c r="BY842" s="8"/>
      <c r="BZ842" s="8"/>
      <c r="CA842" s="5"/>
      <c r="CB842" s="5"/>
      <c r="CC842" s="8"/>
      <c r="CD842" s="8"/>
      <c r="CE842" s="5"/>
      <c r="CF842" s="5"/>
      <c r="CG842" s="12"/>
      <c r="CH842" s="17"/>
      <c r="CI842" s="9" t="e">
        <f t="shared" si="83"/>
        <v>#DIV/0!</v>
      </c>
      <c r="CJ842" s="5"/>
      <c r="CL842" s="5"/>
      <c r="CM842" s="5"/>
      <c r="CP842" s="5"/>
      <c r="CT842" s="5"/>
    </row>
    <row r="843" spans="1:98" x14ac:dyDescent="0.25">
      <c r="A843" s="5" t="s">
        <v>886</v>
      </c>
      <c r="B843" s="5">
        <v>43.83934</v>
      </c>
      <c r="C843" s="5">
        <v>-18.821102</v>
      </c>
      <c r="D843" s="5">
        <v>20000</v>
      </c>
      <c r="E843" s="5">
        <v>1</v>
      </c>
      <c r="G843" s="5">
        <v>0</v>
      </c>
      <c r="I843" s="5">
        <v>0</v>
      </c>
      <c r="L843" s="6" t="str">
        <f>IF(Table1[[#This Row],[seagrass.mn.ssp126.2050]]="","",(Table1[[#This Row],[seagrass.sd.ssp126.2050]]/Table1[[#This Row],[seagrass.mn.ssp126.2050]])^-1)</f>
        <v/>
      </c>
      <c r="M843" s="6" t="str">
        <f>IF(Table1[[#This Row],[seagrass.weights.ssp126.2050]]="","",Table1[[#This Row],[seagrass.weights.ssp126.2050]]*Table1[[#This Row],[seagrass.mn.ssp126.2050]])</f>
        <v/>
      </c>
      <c r="N843" s="5">
        <v>0.19215221237170119</v>
      </c>
      <c r="O843" s="5">
        <v>9.1432692203053806E-2</v>
      </c>
      <c r="P843" s="6">
        <f>IF(Table1[[#This Row],[corals.mn.ssp126.2050]]="","",(Table1[[#This Row],[corals.sd.ssp126.2050]]/Table1[[#This Row],[corals.mn.ssp126.2050]])^-1)</f>
        <v>2.1015701030105225</v>
      </c>
      <c r="Q843" s="6">
        <f>IF(Table1[[#This Row],[coral.weights.ssp126.2050]]="","",Table1[[#This Row],[coral.weights.ssp126.2050]]*Table1[[#This Row],[corals.mn.ssp126.2050]])</f>
        <v>0.40382134474769588</v>
      </c>
      <c r="T843" s="6" t="str">
        <f>IF(Table1[[#This Row],[mangrove.mn.ssp126.2050]]="","",(Table1[[#This Row],[mangrove.sd.ssp126.2050]]/Table1[[#This Row],[mangrove.mn.ssp126.2050]])^-1)</f>
        <v/>
      </c>
      <c r="U843" s="6" t="str">
        <f>IF(Table1[[#This Row],[mangrove.weights.ssp126.2050]]="","",Table1[[#This Row],[mangrove.weights.ssp126.2050]]*Table1[[#This Row],[mangrove.mn.ssp126.2050]])</f>
        <v/>
      </c>
      <c r="V843" s="7">
        <f t="shared" si="78"/>
        <v>0.19215221237170119</v>
      </c>
      <c r="Y843" s="6" t="str">
        <f>IF(Table1[[#This Row],[seagrass.mn.ssp126.2100]]="", "", (Table1[[#This Row],[seagrass.sd.ssp126.2100]]/Table1[[#This Row],[seagrass.mn.ssp126.2100]])^-1)</f>
        <v/>
      </c>
      <c r="Z843" s="6" t="str">
        <f>IF(Table1[[#This Row],[seagrass.weights.ssp126.2100]]="","", Table1[[#This Row],[seagrass.weights.ssp126.2100]]*Table1[[#This Row],[seagrass.mn.ssp126.2100]])</f>
        <v/>
      </c>
      <c r="AA843" s="5">
        <v>0.18152240716031159</v>
      </c>
      <c r="AB843" s="5">
        <v>0.1108132395452732</v>
      </c>
      <c r="AC843" s="6">
        <f>IF(Table1[[#This Row],[corals.mn.ssp126.2100]]="","",(Table1[[#This Row],[corals.sd.ssp126.2100]]/Table1[[#This Row],[corals.mn.ssp126.2100]])^-1)</f>
        <v>1.638093136751497</v>
      </c>
      <c r="AD843" s="6">
        <f>IF( Table1[[#This Row],[Coral.weights.ssp126.2100]]="","", Table1[[#This Row],[Coral.weights.ssp126.2100]]*Table1[[#This Row],[corals.mn.ssp126.2100]])</f>
        <v>0.29735060933591723</v>
      </c>
      <c r="AG843" s="8" t="str">
        <f>IF(Table1[[#This Row],[mangrove.mn.ssp126.2100]]="","",(Table1[[#This Row],[mangrove.sd.ssp126.2100]]/Table1[[#This Row],[mangrove.mn.ssp126.2100]])^-1)</f>
        <v/>
      </c>
      <c r="AH843" s="6" t="str">
        <f>IF(Table1[[#This Row],[mangrove.weights.ssp126.2100]]="","",Table1[[#This Row],[mangrove.weights.ssp126.2100]]*Table1[[#This Row],[mangrove.mn.ssp126.2100]])</f>
        <v/>
      </c>
      <c r="AI843" s="7">
        <f t="shared" si="79"/>
        <v>0.18152240716031159</v>
      </c>
      <c r="AL843" s="6" t="str">
        <f>IF(Table1[[#This Row],[seagrass.mn.ssp245.2050]]="","",(Table1[[#This Row],[seagrass.sd.ssp245.2050]]/Table1[[#This Row],[seagrass.mn.ssp245.2050]])^-1)</f>
        <v/>
      </c>
      <c r="AM843" s="6" t="str">
        <f>IF(Table1[[#This Row],[seagrass.weights.ssp245.2050]]="","",Table1[[#This Row],[seagrass.weights.ssp245.2050]]*Table1[[#This Row],[seagrass.mn.ssp245.2050]])</f>
        <v/>
      </c>
      <c r="AN843" s="5">
        <v>0.1677548950628277</v>
      </c>
      <c r="AO843" s="5">
        <v>5.6929675179325061E-2</v>
      </c>
      <c r="AP843" s="6">
        <f>(Table1[[#This Row],[corals.sd.ssp245.2050]]/Table1[[#This Row],[corals.mn.ssp245.2050]])^-1</f>
        <v>2.9467038857047725</v>
      </c>
      <c r="AQ843" s="6">
        <f>Table1[[#This Row],[coral.weights.ssp245.2050]]*Table1[[#This Row],[corals.mn.ssp245.2050]]</f>
        <v>0.49432400112763075</v>
      </c>
      <c r="AS843" s="5"/>
      <c r="AT843" s="8"/>
      <c r="AU843" s="8"/>
      <c r="AV843" s="7">
        <f t="shared" si="80"/>
        <v>0.1677548950628277</v>
      </c>
      <c r="AX843" s="5"/>
      <c r="AY843" s="6"/>
      <c r="AZ843" s="6"/>
      <c r="BA843" s="5">
        <v>0.1211623605772687</v>
      </c>
      <c r="BB843" s="5">
        <v>4.7401335697596962E-2</v>
      </c>
      <c r="BC843" s="8">
        <f>(Table1[[#This Row],[corals.sd.ssp245.2100]]/Table1[[#This Row],[corals.mn.ssp245.2100]])^-1</f>
        <v>2.556095915740431</v>
      </c>
      <c r="BD843" s="8">
        <f>Table1[[#This Row],[corals.weights.ssp245.2100]]*Table1[[#This Row],[corals.mn.ssp245.2100]]</f>
        <v>0.30970261501302593</v>
      </c>
      <c r="BE843" s="5"/>
      <c r="BF843" s="5"/>
      <c r="BG843" s="6"/>
      <c r="BH843" s="6"/>
      <c r="BI843" s="7">
        <f t="shared" si="81"/>
        <v>0.1211623605772687</v>
      </c>
      <c r="BK843" s="5"/>
      <c r="BL843" s="6"/>
      <c r="BM843" s="6"/>
      <c r="BN843" s="5">
        <v>0.1125707667601733</v>
      </c>
      <c r="BO843" s="5">
        <v>3.5250987199059829E-2</v>
      </c>
      <c r="BP843" s="6">
        <f>(Table1[[#This Row],[corals.sd.ssp370.2050]]/Table1[[#This Row],[corals.mn.ssp370.2050]])^-1</f>
        <v>3.1934074959232817</v>
      </c>
      <c r="BQ843" s="6">
        <f>Table1[[#This Row],[corals.weights.ssp370.2050]]*Table1[[#This Row],[corals.mn.ssp370.2050]]</f>
        <v>0.35948433039376881</v>
      </c>
      <c r="BR843" s="5"/>
      <c r="BS843" s="5"/>
      <c r="BT843" s="6"/>
      <c r="BU843" s="6"/>
      <c r="BV843" s="7">
        <f t="shared" si="82"/>
        <v>0.1125707667601733</v>
      </c>
      <c r="BX843" s="5"/>
      <c r="BY843" s="8"/>
      <c r="BZ843" s="8"/>
      <c r="CA843" s="5">
        <v>0.1075720451804887</v>
      </c>
      <c r="CB843" s="5">
        <v>2.818172734654276E-2</v>
      </c>
      <c r="CC843" s="8">
        <f>(Table1[[#This Row],[corals.sd.ssp370.2100]]/Table1[[#This Row],[corals.mn.ssp370.2100]])^-1</f>
        <v>3.817084874099645</v>
      </c>
      <c r="CD843" s="8">
        <f>Table1[[#This Row],[corals.weights.ssp370.2100]]*Table1[[#This Row],[corals.mn.ssp370.2100]]</f>
        <v>0.41061162653440703</v>
      </c>
      <c r="CE843" s="5"/>
      <c r="CF843" s="5"/>
      <c r="CG843" s="12"/>
      <c r="CH843" s="17"/>
      <c r="CI843" s="9">
        <f t="shared" si="83"/>
        <v>0.1075720451804887</v>
      </c>
      <c r="CJ843" s="5"/>
      <c r="CL843" s="5"/>
      <c r="CM843" s="5"/>
      <c r="CP843" s="5"/>
      <c r="CT843" s="5"/>
    </row>
    <row r="844" spans="1:98" x14ac:dyDescent="0.25">
      <c r="A844" s="5" t="s">
        <v>887</v>
      </c>
      <c r="B844" s="5">
        <v>44.08934</v>
      </c>
      <c r="C844" s="5">
        <v>-18.821102</v>
      </c>
      <c r="D844" s="5">
        <v>1220000</v>
      </c>
      <c r="E844" s="5">
        <v>1</v>
      </c>
      <c r="F844" s="5">
        <v>240000</v>
      </c>
      <c r="G844" s="5">
        <v>1</v>
      </c>
      <c r="I844" s="5">
        <v>0</v>
      </c>
      <c r="J844" s="5">
        <v>0.32751753692022378</v>
      </c>
      <c r="K844" s="5">
        <v>5.766884907414601E-2</v>
      </c>
      <c r="L844" s="6">
        <f>IF(Table1[[#This Row],[seagrass.mn.ssp126.2050]]="","",(Table1[[#This Row],[seagrass.sd.ssp126.2050]]/Table1[[#This Row],[seagrass.mn.ssp126.2050]])^-1)</f>
        <v>5.6792799263104392</v>
      </c>
      <c r="M844" s="6">
        <f>IF(Table1[[#This Row],[seagrass.weights.ssp126.2050]]="","",Table1[[#This Row],[seagrass.weights.ssp126.2050]]*Table1[[#This Row],[seagrass.mn.ssp126.2050]])</f>
        <v>1.8600637729456651</v>
      </c>
      <c r="N844" s="5">
        <v>0.37846901768756208</v>
      </c>
      <c r="O844" s="5">
        <v>6.1421474454302877E-2</v>
      </c>
      <c r="P844" s="6">
        <f>IF(Table1[[#This Row],[corals.mn.ssp126.2050]]="","",(Table1[[#This Row],[corals.sd.ssp126.2050]]/Table1[[#This Row],[corals.mn.ssp126.2050]])^-1)</f>
        <v>6.161835433780416</v>
      </c>
      <c r="Q844" s="6">
        <f>IF(Table1[[#This Row],[coral.weights.ssp126.2050]]="","",Table1[[#This Row],[coral.weights.ssp126.2050]]*Table1[[#This Row],[corals.mn.ssp126.2050]])</f>
        <v>2.332063803775287</v>
      </c>
      <c r="T844" s="6" t="str">
        <f>IF(Table1[[#This Row],[mangrove.mn.ssp126.2050]]="","",(Table1[[#This Row],[mangrove.sd.ssp126.2050]]/Table1[[#This Row],[mangrove.mn.ssp126.2050]])^-1)</f>
        <v/>
      </c>
      <c r="U844" s="6" t="str">
        <f>IF(Table1[[#This Row],[mangrove.weights.ssp126.2050]]="","",Table1[[#This Row],[mangrove.weights.ssp126.2050]]*Table1[[#This Row],[mangrove.mn.ssp126.2050]])</f>
        <v/>
      </c>
      <c r="V844" s="7">
        <f t="shared" si="78"/>
        <v>0.35403147839012239</v>
      </c>
      <c r="W844" s="5">
        <v>0.32837983319095759</v>
      </c>
      <c r="X844" s="5">
        <v>5.888832015500154E-2</v>
      </c>
      <c r="Y844" s="6">
        <f>IF(Table1[[#This Row],[seagrass.mn.ssp126.2100]]="", "", (Table1[[#This Row],[seagrass.sd.ssp126.2100]]/Table1[[#This Row],[seagrass.mn.ssp126.2100]])^-1)</f>
        <v>5.5763151729684282</v>
      </c>
      <c r="Z844" s="6">
        <f>IF(Table1[[#This Row],[seagrass.weights.ssp126.2100]]="","", Table1[[#This Row],[seagrass.weights.ssp126.2100]]*Table1[[#This Row],[seagrass.mn.ssp126.2100]])</f>
        <v>1.8311494463195783</v>
      </c>
      <c r="AA844" s="5">
        <v>0.37664739085129761</v>
      </c>
      <c r="AB844" s="5">
        <v>5.6167554985942628E-2</v>
      </c>
      <c r="AC844" s="6">
        <f>IF(Table1[[#This Row],[corals.mn.ssp126.2100]]="","",(Table1[[#This Row],[corals.sd.ssp126.2100]]/Table1[[#This Row],[corals.mn.ssp126.2100]])^-1)</f>
        <v>6.7057822072825362</v>
      </c>
      <c r="AD844" s="6">
        <f>IF( Table1[[#This Row],[Coral.weights.ssp126.2100]]="","", Table1[[#This Row],[Coral.weights.ssp126.2100]]*Table1[[#This Row],[corals.mn.ssp126.2100]])</f>
        <v>2.5257153719900227</v>
      </c>
      <c r="AG844" s="8" t="str">
        <f>IF(Table1[[#This Row],[mangrove.mn.ssp126.2100]]="","",(Table1[[#This Row],[mangrove.sd.ssp126.2100]]/Table1[[#This Row],[mangrove.mn.ssp126.2100]])^-1)</f>
        <v/>
      </c>
      <c r="AH844" s="6" t="str">
        <f>IF(Table1[[#This Row],[mangrove.weights.ssp126.2100]]="","",Table1[[#This Row],[mangrove.weights.ssp126.2100]]*Table1[[#This Row],[mangrove.mn.ssp126.2100]])</f>
        <v/>
      </c>
      <c r="AI844" s="7">
        <f t="shared" si="79"/>
        <v>0.35473296485299288</v>
      </c>
      <c r="AJ844" s="5">
        <v>0.30484321839751988</v>
      </c>
      <c r="AK844" s="5">
        <v>4.5241065051928583E-2</v>
      </c>
      <c r="AL844" s="6">
        <f>IF(Table1[[#This Row],[seagrass.mn.ssp245.2050]]="","",(Table1[[#This Row],[seagrass.sd.ssp245.2050]]/Table1[[#This Row],[seagrass.mn.ssp245.2050]])^-1)</f>
        <v>6.7381972119271465</v>
      </c>
      <c r="AM844" s="6">
        <f>IF(Table1[[#This Row],[seagrass.weights.ssp245.2050]]="","",Table1[[#This Row],[seagrass.weights.ssp245.2050]]*Table1[[#This Row],[seagrass.mn.ssp245.2050]])</f>
        <v>2.0540937242810666</v>
      </c>
      <c r="AN844" s="5">
        <v>0.35475585261076609</v>
      </c>
      <c r="AO844" s="5">
        <v>5.0317537812926097E-2</v>
      </c>
      <c r="AP844" s="6">
        <f>(Table1[[#This Row],[corals.sd.ssp245.2050]]/Table1[[#This Row],[corals.mn.ssp245.2050]])^-1</f>
        <v>7.0503420483271872</v>
      </c>
      <c r="AQ844" s="6">
        <f>Table1[[#This Row],[coral.weights.ssp245.2050]]*Table1[[#This Row],[corals.mn.ssp245.2050]]</f>
        <v>2.5011501045518463</v>
      </c>
      <c r="AS844" s="5"/>
      <c r="AT844" s="8"/>
      <c r="AU844" s="8"/>
      <c r="AV844" s="7">
        <f t="shared" si="80"/>
        <v>0.33036449640198434</v>
      </c>
      <c r="AW844" s="5">
        <v>0.28440834088205258</v>
      </c>
      <c r="AX844" s="5">
        <v>2.474936601321728E-2</v>
      </c>
      <c r="AY844" s="6">
        <f>(Table1[[#This Row],[seagrass.sd.ssp245.2100]]/Table1[[#This Row],[seagrass.mn.ssp245.2100]])^-1</f>
        <v>11.491540459265327</v>
      </c>
      <c r="AZ844" s="6">
        <f>Table1[[#This Row],[seagrass.weights.ssp245.2100]]*Table1[[#This Row],[seagrass.mn.ssp245.2100]]</f>
        <v>3.2682899561986321</v>
      </c>
      <c r="BA844" s="5">
        <v>0.33754235242661368</v>
      </c>
      <c r="BB844" s="5">
        <v>3.1898130200109107E-2</v>
      </c>
      <c r="BC844" s="8">
        <f>(Table1[[#This Row],[corals.sd.ssp245.2100]]/Table1[[#This Row],[corals.mn.ssp245.2100]])^-1</f>
        <v>10.58188521738052</v>
      </c>
      <c r="BD844" s="8">
        <f>Table1[[#This Row],[corals.weights.ssp245.2100]]*Table1[[#This Row],[corals.mn.ssp245.2100]]</f>
        <v>3.5718344293830291</v>
      </c>
      <c r="BE844" s="5"/>
      <c r="BF844" s="5"/>
      <c r="BG844" s="6"/>
      <c r="BH844" s="6"/>
      <c r="BI844" s="7">
        <f t="shared" si="81"/>
        <v>0.30988050906926773</v>
      </c>
      <c r="BJ844" s="5">
        <v>0.48335099839334988</v>
      </c>
      <c r="BK844" s="5">
        <v>6.6097463130046774E-3</v>
      </c>
      <c r="BL844" s="6">
        <f>(Table1[[#This Row],[seagrass.sd.ssp370.2050]]/Table1[[#This Row],[seagrass.mn.ssp370.2050]])^-1</f>
        <v>73.127012067370373</v>
      </c>
      <c r="BM844" s="6">
        <f>Table1[[#This Row],[seagrass.mn.ssp370.2050]]*Table1[[#This Row],[seagrass.weights.ssp370.2050]]</f>
        <v>35.346014292286014</v>
      </c>
      <c r="BN844" s="5">
        <v>0.50313110472307254</v>
      </c>
      <c r="BO844" s="5">
        <v>8.8534318278578189E-3</v>
      </c>
      <c r="BP844" s="6">
        <f>(Table1[[#This Row],[corals.sd.ssp370.2050]]/Table1[[#This Row],[corals.mn.ssp370.2050]])^-1</f>
        <v>56.828935322000483</v>
      </c>
      <c r="BQ844" s="6">
        <f>Table1[[#This Row],[corals.weights.ssp370.2050]]*Table1[[#This Row],[corals.mn.ssp370.2050]]</f>
        <v>28.592405008794142</v>
      </c>
      <c r="BR844" s="5"/>
      <c r="BS844" s="5"/>
      <c r="BT844" s="6"/>
      <c r="BU844" s="6"/>
      <c r="BV844" s="7">
        <f t="shared" si="82"/>
        <v>0.49200071705459864</v>
      </c>
      <c r="BW844" s="5">
        <v>0.48335099839334988</v>
      </c>
      <c r="BX844" s="5">
        <v>6.6097463130046774E-3</v>
      </c>
      <c r="BY844" s="8">
        <f>(Table1[[#This Row],[seagrass.sd.ssp370.2100]]/Table1[[#This Row],[seagrass.mn.ssp370.2100]])^-1</f>
        <v>73.127012067370373</v>
      </c>
      <c r="BZ844" s="8">
        <f>Table1[[#This Row],[seagrass.imp.ssp370.2100]]*Table1[[#This Row],[seagrass.mn.ssp370.2100]]</f>
        <v>35.346014292286014</v>
      </c>
      <c r="CA844" s="5">
        <v>0.50313110472307254</v>
      </c>
      <c r="CB844" s="5">
        <v>8.8534318278578189E-3</v>
      </c>
      <c r="CC844" s="8">
        <f>(Table1[[#This Row],[corals.sd.ssp370.2100]]/Table1[[#This Row],[corals.mn.ssp370.2100]])^-1</f>
        <v>56.828935322000483</v>
      </c>
      <c r="CD844" s="8">
        <f>Table1[[#This Row],[corals.weights.ssp370.2100]]*Table1[[#This Row],[corals.mn.ssp370.2100]]</f>
        <v>28.592405008794142</v>
      </c>
      <c r="CE844" s="5"/>
      <c r="CF844" s="5"/>
      <c r="CG844" s="12"/>
      <c r="CH844" s="17"/>
      <c r="CI844" s="9">
        <f t="shared" si="83"/>
        <v>0.49200071705459864</v>
      </c>
      <c r="CJ844" s="5"/>
      <c r="CL844" s="5"/>
      <c r="CM844" s="5"/>
      <c r="CP844" s="5"/>
      <c r="CT844" s="5"/>
    </row>
    <row r="845" spans="1:98" x14ac:dyDescent="0.25">
      <c r="A845" s="5" t="s">
        <v>888</v>
      </c>
      <c r="B845" s="5">
        <v>44.33934</v>
      </c>
      <c r="C845" s="5">
        <v>-18.821102</v>
      </c>
      <c r="E845" s="5">
        <v>0</v>
      </c>
      <c r="G845" s="5">
        <v>0</v>
      </c>
      <c r="H845" s="5">
        <v>25560000</v>
      </c>
      <c r="I845" s="5">
        <v>1</v>
      </c>
      <c r="L845" s="6" t="str">
        <f>IF(Table1[[#This Row],[seagrass.mn.ssp126.2050]]="","",(Table1[[#This Row],[seagrass.sd.ssp126.2050]]/Table1[[#This Row],[seagrass.mn.ssp126.2050]])^-1)</f>
        <v/>
      </c>
      <c r="M845" s="6" t="str">
        <f>IF(Table1[[#This Row],[seagrass.weights.ssp126.2050]]="","",Table1[[#This Row],[seagrass.weights.ssp126.2050]]*Table1[[#This Row],[seagrass.mn.ssp126.2050]])</f>
        <v/>
      </c>
      <c r="P845" s="6" t="str">
        <f>IF(Table1[[#This Row],[corals.mn.ssp126.2050]]="","",(Table1[[#This Row],[corals.sd.ssp126.2050]]/Table1[[#This Row],[corals.mn.ssp126.2050]])^-1)</f>
        <v/>
      </c>
      <c r="Q845" s="6" t="str">
        <f>IF(Table1[[#This Row],[coral.weights.ssp126.2050]]="","",Table1[[#This Row],[coral.weights.ssp126.2050]]*Table1[[#This Row],[corals.mn.ssp126.2050]])</f>
        <v/>
      </c>
      <c r="R845" s="5">
        <v>0.46000584055216892</v>
      </c>
      <c r="S845" s="5">
        <v>0.18797760363051819</v>
      </c>
      <c r="T845" s="6">
        <f>IF(Table1[[#This Row],[mangrove.mn.ssp126.2050]]="","",(Table1[[#This Row],[mangrove.sd.ssp126.2050]]/Table1[[#This Row],[mangrove.mn.ssp126.2050]])^-1)</f>
        <v>2.4471311032155687</v>
      </c>
      <c r="U845" s="6">
        <f>IF(Table1[[#This Row],[mangrove.weights.ssp126.2050]]="","",Table1[[#This Row],[mangrove.weights.ssp126.2050]]*Table1[[#This Row],[mangrove.mn.ssp126.2050]])</f>
        <v>1.1256946000760342</v>
      </c>
      <c r="V845" s="7">
        <f t="shared" si="78"/>
        <v>0.46000584055216892</v>
      </c>
      <c r="Y845" s="6" t="str">
        <f>IF(Table1[[#This Row],[seagrass.mn.ssp126.2100]]="", "", (Table1[[#This Row],[seagrass.sd.ssp126.2100]]/Table1[[#This Row],[seagrass.mn.ssp126.2100]])^-1)</f>
        <v/>
      </c>
      <c r="Z845" s="6" t="str">
        <f>IF(Table1[[#This Row],[seagrass.weights.ssp126.2100]]="","", Table1[[#This Row],[seagrass.weights.ssp126.2100]]*Table1[[#This Row],[seagrass.mn.ssp126.2100]])</f>
        <v/>
      </c>
      <c r="AC845" s="6" t="str">
        <f>IF(Table1[[#This Row],[corals.mn.ssp126.2100]]="","",(Table1[[#This Row],[corals.sd.ssp126.2100]]/Table1[[#This Row],[corals.mn.ssp126.2100]])^-1)</f>
        <v/>
      </c>
      <c r="AD845" s="6" t="str">
        <f>IF( Table1[[#This Row],[Coral.weights.ssp126.2100]]="","", Table1[[#This Row],[Coral.weights.ssp126.2100]]*Table1[[#This Row],[corals.mn.ssp126.2100]])</f>
        <v/>
      </c>
      <c r="AE845" s="5">
        <v>0.46194199204698799</v>
      </c>
      <c r="AF845" s="5">
        <v>0.18353211832566979</v>
      </c>
      <c r="AG845" s="8">
        <f>IF(Table1[[#This Row],[mangrove.mn.ssp126.2100]]="","",(Table1[[#This Row],[mangrove.sd.ssp126.2100]]/Table1[[#This Row],[mangrove.mn.ssp126.2100]])^-1)</f>
        <v>2.5169545050817317</v>
      </c>
      <c r="AH845" s="6">
        <f>IF(Table1[[#This Row],[mangrove.weights.ssp126.2100]]="","",Table1[[#This Row],[mangrove.weights.ssp126.2100]]*Table1[[#This Row],[mangrove.mn.ssp126.2100]])</f>
        <v>1.1626869779690958</v>
      </c>
      <c r="AI845" s="7">
        <f t="shared" si="79"/>
        <v>0.46194199204698794</v>
      </c>
      <c r="AL845" s="6" t="str">
        <f>IF(Table1[[#This Row],[seagrass.mn.ssp245.2050]]="","",(Table1[[#This Row],[seagrass.sd.ssp245.2050]]/Table1[[#This Row],[seagrass.mn.ssp245.2050]])^-1)</f>
        <v/>
      </c>
      <c r="AM845" s="6" t="str">
        <f>IF(Table1[[#This Row],[seagrass.weights.ssp245.2050]]="","",Table1[[#This Row],[seagrass.weights.ssp245.2050]]*Table1[[#This Row],[seagrass.mn.ssp245.2050]])</f>
        <v/>
      </c>
      <c r="AR845" s="5">
        <v>0.46949851707599688</v>
      </c>
      <c r="AS845" s="5">
        <v>0.17658046867220009</v>
      </c>
      <c r="AT845" s="8">
        <f>(Table1[[#This Row],[mangrove.sd.ssp245.2050]]/Table1[[#This Row],[mangrove.mn.ssp245.2050]])^-1</f>
        <v>2.6588360570475271</v>
      </c>
      <c r="AU845" s="8">
        <f>Table1[[#This Row],[mangrove.mn.ssp245.2050]]*Table1[[#This Row],[mangrove.weights.ssp245.2050]]</f>
        <v>1.2483195859320046</v>
      </c>
      <c r="AV845" s="7">
        <f t="shared" si="80"/>
        <v>0.46949851707599688</v>
      </c>
      <c r="AX845" s="5"/>
      <c r="AY845" s="6"/>
      <c r="AZ845" s="6"/>
      <c r="BB845" s="5"/>
      <c r="BC845" s="8"/>
      <c r="BD845" s="8"/>
      <c r="BE845" s="5">
        <v>0.48296254762950108</v>
      </c>
      <c r="BF845" s="5">
        <v>0.1556115992456526</v>
      </c>
      <c r="BG845" s="6">
        <f>(Table1[[#This Row],[mangrove.sd.ssp245.2100]]/Table1[[#This Row],[mangrove.mn.ssp245.2100]])^-1</f>
        <v>3.1036410522783946</v>
      </c>
      <c r="BH845" s="6">
        <f>Table1[[#This Row],[mangrove.weights.ssp245.2100]]*Table1[[#This Row],[mangrove.mn.ssp245.2100]]</f>
        <v>1.4989423895358791</v>
      </c>
      <c r="BI845" s="7">
        <f t="shared" si="81"/>
        <v>0.48296254762950114</v>
      </c>
      <c r="BK845" s="5"/>
      <c r="BL845" s="6"/>
      <c r="BM845" s="6"/>
      <c r="BO845" s="5"/>
      <c r="BP845" s="6"/>
      <c r="BQ845" s="6"/>
      <c r="BR845" s="5">
        <v>0.48320884712874251</v>
      </c>
      <c r="BS845" s="5">
        <v>0.1577264377747255</v>
      </c>
      <c r="BT845" s="6">
        <f>(Table1[[#This Row],[mangrove.sd.ssp370.2050]]/Table1[[#This Row],[mangrove.mn.ssp370.2050]])^-1</f>
        <v>3.0635881590053455</v>
      </c>
      <c r="BU845" s="6">
        <f>Table1[[#This Row],[mangrove.weights.ssp370.2050]]*Table1[[#This Row],[mangrove.mn.ssp370.2050]]</f>
        <v>1.4803529023902398</v>
      </c>
      <c r="BV845" s="7">
        <f t="shared" si="82"/>
        <v>0.48320884712874251</v>
      </c>
      <c r="BX845" s="5"/>
      <c r="BY845" s="8"/>
      <c r="BZ845" s="8"/>
      <c r="CA845" s="5"/>
      <c r="CB845" s="5"/>
      <c r="CC845" s="8"/>
      <c r="CD845" s="8"/>
      <c r="CE845" s="5">
        <v>0.4951991854050557</v>
      </c>
      <c r="CF845" s="5">
        <v>0.14325455939701259</v>
      </c>
      <c r="CG845" s="12">
        <f>(Table1[[#This Row],[mangrove.sd.ssp370.2100]]/Table1[[#This Row],[mangrove.mn.ssp370.2100]])^-1</f>
        <v>3.4567778330368624</v>
      </c>
      <c r="CH845" s="17">
        <f>Table1[[#This Row],[mangrove.weights.ssp370.2100]]*Table1[[#This Row],[mangrove.mn.ssp370.2100]]</f>
        <v>1.711793567046108</v>
      </c>
      <c r="CI845" s="9">
        <f t="shared" si="83"/>
        <v>0.4951991854050557</v>
      </c>
      <c r="CJ845" s="5"/>
      <c r="CL845" s="5"/>
      <c r="CM845" s="5"/>
      <c r="CP845" s="5"/>
      <c r="CT845" s="5"/>
    </row>
    <row r="846" spans="1:98" x14ac:dyDescent="0.25">
      <c r="A846" s="5" t="s">
        <v>889</v>
      </c>
      <c r="B846" s="5">
        <v>44.58934</v>
      </c>
      <c r="C846" s="5">
        <v>-18.821102</v>
      </c>
      <c r="E846" s="5">
        <v>0</v>
      </c>
      <c r="G846" s="5">
        <v>0</v>
      </c>
      <c r="I846" s="5">
        <v>0</v>
      </c>
      <c r="L846" s="6" t="str">
        <f>IF(Table1[[#This Row],[seagrass.mn.ssp126.2050]]="","",(Table1[[#This Row],[seagrass.sd.ssp126.2050]]/Table1[[#This Row],[seagrass.mn.ssp126.2050]])^-1)</f>
        <v/>
      </c>
      <c r="M846" s="6" t="str">
        <f>IF(Table1[[#This Row],[seagrass.weights.ssp126.2050]]="","",Table1[[#This Row],[seagrass.weights.ssp126.2050]]*Table1[[#This Row],[seagrass.mn.ssp126.2050]])</f>
        <v/>
      </c>
      <c r="P846" s="6" t="str">
        <f>IF(Table1[[#This Row],[corals.mn.ssp126.2050]]="","",(Table1[[#This Row],[corals.sd.ssp126.2050]]/Table1[[#This Row],[corals.mn.ssp126.2050]])^-1)</f>
        <v/>
      </c>
      <c r="Q846" s="6" t="str">
        <f>IF(Table1[[#This Row],[coral.weights.ssp126.2050]]="","",Table1[[#This Row],[coral.weights.ssp126.2050]]*Table1[[#This Row],[corals.mn.ssp126.2050]])</f>
        <v/>
      </c>
      <c r="T846" s="6" t="str">
        <f>IF(Table1[[#This Row],[mangrove.mn.ssp126.2050]]="","",(Table1[[#This Row],[mangrove.sd.ssp126.2050]]/Table1[[#This Row],[mangrove.mn.ssp126.2050]])^-1)</f>
        <v/>
      </c>
      <c r="U846" s="6" t="str">
        <f>IF(Table1[[#This Row],[mangrove.weights.ssp126.2050]]="","",Table1[[#This Row],[mangrove.weights.ssp126.2050]]*Table1[[#This Row],[mangrove.mn.ssp126.2050]])</f>
        <v/>
      </c>
      <c r="V846" s="7" t="e">
        <f t="shared" si="78"/>
        <v>#DIV/0!</v>
      </c>
      <c r="Y846" s="6" t="str">
        <f>IF(Table1[[#This Row],[seagrass.mn.ssp126.2100]]="", "", (Table1[[#This Row],[seagrass.sd.ssp126.2100]]/Table1[[#This Row],[seagrass.mn.ssp126.2100]])^-1)</f>
        <v/>
      </c>
      <c r="Z846" s="6" t="str">
        <f>IF(Table1[[#This Row],[seagrass.weights.ssp126.2100]]="","", Table1[[#This Row],[seagrass.weights.ssp126.2100]]*Table1[[#This Row],[seagrass.mn.ssp126.2100]])</f>
        <v/>
      </c>
      <c r="AC846" s="6" t="str">
        <f>IF(Table1[[#This Row],[corals.mn.ssp126.2100]]="","",(Table1[[#This Row],[corals.sd.ssp126.2100]]/Table1[[#This Row],[corals.mn.ssp126.2100]])^-1)</f>
        <v/>
      </c>
      <c r="AD846" s="6" t="str">
        <f>IF( Table1[[#This Row],[Coral.weights.ssp126.2100]]="","", Table1[[#This Row],[Coral.weights.ssp126.2100]]*Table1[[#This Row],[corals.mn.ssp126.2100]])</f>
        <v/>
      </c>
      <c r="AG846" s="8" t="str">
        <f>IF(Table1[[#This Row],[mangrove.mn.ssp126.2100]]="","",(Table1[[#This Row],[mangrove.sd.ssp126.2100]]/Table1[[#This Row],[mangrove.mn.ssp126.2100]])^-1)</f>
        <v/>
      </c>
      <c r="AH846" s="6" t="str">
        <f>IF(Table1[[#This Row],[mangrove.weights.ssp126.2100]]="","",Table1[[#This Row],[mangrove.weights.ssp126.2100]]*Table1[[#This Row],[mangrove.mn.ssp126.2100]])</f>
        <v/>
      </c>
      <c r="AI846" s="7" t="e">
        <f t="shared" si="79"/>
        <v>#DIV/0!</v>
      </c>
      <c r="AL846" s="6" t="str">
        <f>IF(Table1[[#This Row],[seagrass.mn.ssp245.2050]]="","",(Table1[[#This Row],[seagrass.sd.ssp245.2050]]/Table1[[#This Row],[seagrass.mn.ssp245.2050]])^-1)</f>
        <v/>
      </c>
      <c r="AM846" s="6" t="str">
        <f>IF(Table1[[#This Row],[seagrass.weights.ssp245.2050]]="","",Table1[[#This Row],[seagrass.weights.ssp245.2050]]*Table1[[#This Row],[seagrass.mn.ssp245.2050]])</f>
        <v/>
      </c>
      <c r="AS846" s="5"/>
      <c r="AT846" s="8"/>
      <c r="AU846" s="8"/>
      <c r="AV846" s="7" t="e">
        <f t="shared" si="80"/>
        <v>#DIV/0!</v>
      </c>
      <c r="AX846" s="5"/>
      <c r="AY846" s="6"/>
      <c r="AZ846" s="6"/>
      <c r="BB846" s="5"/>
      <c r="BC846" s="8"/>
      <c r="BD846" s="8"/>
      <c r="BE846" s="5"/>
      <c r="BF846" s="5"/>
      <c r="BG846" s="6"/>
      <c r="BH846" s="6"/>
      <c r="BI846" s="7" t="e">
        <f t="shared" si="81"/>
        <v>#DIV/0!</v>
      </c>
      <c r="BK846" s="5"/>
      <c r="BL846" s="6"/>
      <c r="BM846" s="6"/>
      <c r="BO846" s="5"/>
      <c r="BP846" s="6"/>
      <c r="BQ846" s="6"/>
      <c r="BR846" s="5"/>
      <c r="BS846" s="5"/>
      <c r="BT846" s="6"/>
      <c r="BU846" s="6"/>
      <c r="BV846" s="7" t="e">
        <f t="shared" si="82"/>
        <v>#DIV/0!</v>
      </c>
      <c r="BX846" s="5"/>
      <c r="BY846" s="8"/>
      <c r="BZ846" s="8"/>
      <c r="CA846" s="5"/>
      <c r="CB846" s="5"/>
      <c r="CC846" s="8"/>
      <c r="CD846" s="8"/>
      <c r="CE846" s="5"/>
      <c r="CF846" s="5"/>
      <c r="CG846" s="12"/>
      <c r="CH846" s="17"/>
      <c r="CI846" s="9" t="e">
        <f t="shared" si="83"/>
        <v>#DIV/0!</v>
      </c>
      <c r="CJ846" s="5"/>
      <c r="CL846" s="5"/>
      <c r="CM846" s="5"/>
      <c r="CP846" s="5"/>
      <c r="CT846" s="5"/>
    </row>
    <row r="847" spans="1:98" x14ac:dyDescent="0.25">
      <c r="A847" s="5" t="s">
        <v>890</v>
      </c>
      <c r="B847" s="5">
        <v>35.58934</v>
      </c>
      <c r="C847" s="5">
        <v>-18.821102</v>
      </c>
      <c r="E847" s="5">
        <v>0</v>
      </c>
      <c r="G847" s="5">
        <v>0</v>
      </c>
      <c r="I847" s="5">
        <v>0</v>
      </c>
      <c r="L847" s="6" t="str">
        <f>IF(Table1[[#This Row],[seagrass.mn.ssp126.2050]]="","",(Table1[[#This Row],[seagrass.sd.ssp126.2050]]/Table1[[#This Row],[seagrass.mn.ssp126.2050]])^-1)</f>
        <v/>
      </c>
      <c r="M847" s="6" t="str">
        <f>IF(Table1[[#This Row],[seagrass.weights.ssp126.2050]]="","",Table1[[#This Row],[seagrass.weights.ssp126.2050]]*Table1[[#This Row],[seagrass.mn.ssp126.2050]])</f>
        <v/>
      </c>
      <c r="P847" s="6" t="str">
        <f>IF(Table1[[#This Row],[corals.mn.ssp126.2050]]="","",(Table1[[#This Row],[corals.sd.ssp126.2050]]/Table1[[#This Row],[corals.mn.ssp126.2050]])^-1)</f>
        <v/>
      </c>
      <c r="Q847" s="6" t="str">
        <f>IF(Table1[[#This Row],[coral.weights.ssp126.2050]]="","",Table1[[#This Row],[coral.weights.ssp126.2050]]*Table1[[#This Row],[corals.mn.ssp126.2050]])</f>
        <v/>
      </c>
      <c r="T847" s="6" t="str">
        <f>IF(Table1[[#This Row],[mangrove.mn.ssp126.2050]]="","",(Table1[[#This Row],[mangrove.sd.ssp126.2050]]/Table1[[#This Row],[mangrove.mn.ssp126.2050]])^-1)</f>
        <v/>
      </c>
      <c r="U847" s="6" t="str">
        <f>IF(Table1[[#This Row],[mangrove.weights.ssp126.2050]]="","",Table1[[#This Row],[mangrove.weights.ssp126.2050]]*Table1[[#This Row],[mangrove.mn.ssp126.2050]])</f>
        <v/>
      </c>
      <c r="V847" s="7" t="e">
        <f t="shared" si="78"/>
        <v>#DIV/0!</v>
      </c>
      <c r="Y847" s="6" t="str">
        <f>IF(Table1[[#This Row],[seagrass.mn.ssp126.2100]]="", "", (Table1[[#This Row],[seagrass.sd.ssp126.2100]]/Table1[[#This Row],[seagrass.mn.ssp126.2100]])^-1)</f>
        <v/>
      </c>
      <c r="Z847" s="6" t="str">
        <f>IF(Table1[[#This Row],[seagrass.weights.ssp126.2100]]="","", Table1[[#This Row],[seagrass.weights.ssp126.2100]]*Table1[[#This Row],[seagrass.mn.ssp126.2100]])</f>
        <v/>
      </c>
      <c r="AC847" s="6" t="str">
        <f>IF(Table1[[#This Row],[corals.mn.ssp126.2100]]="","",(Table1[[#This Row],[corals.sd.ssp126.2100]]/Table1[[#This Row],[corals.mn.ssp126.2100]])^-1)</f>
        <v/>
      </c>
      <c r="AD847" s="6" t="str">
        <f>IF( Table1[[#This Row],[Coral.weights.ssp126.2100]]="","", Table1[[#This Row],[Coral.weights.ssp126.2100]]*Table1[[#This Row],[corals.mn.ssp126.2100]])</f>
        <v/>
      </c>
      <c r="AG847" s="8" t="str">
        <f>IF(Table1[[#This Row],[mangrove.mn.ssp126.2100]]="","",(Table1[[#This Row],[mangrove.sd.ssp126.2100]]/Table1[[#This Row],[mangrove.mn.ssp126.2100]])^-1)</f>
        <v/>
      </c>
      <c r="AH847" s="6" t="str">
        <f>IF(Table1[[#This Row],[mangrove.weights.ssp126.2100]]="","",Table1[[#This Row],[mangrove.weights.ssp126.2100]]*Table1[[#This Row],[mangrove.mn.ssp126.2100]])</f>
        <v/>
      </c>
      <c r="AI847" s="7" t="e">
        <f t="shared" si="79"/>
        <v>#DIV/0!</v>
      </c>
      <c r="AL847" s="6" t="str">
        <f>IF(Table1[[#This Row],[seagrass.mn.ssp245.2050]]="","",(Table1[[#This Row],[seagrass.sd.ssp245.2050]]/Table1[[#This Row],[seagrass.mn.ssp245.2050]])^-1)</f>
        <v/>
      </c>
      <c r="AM847" s="6" t="str">
        <f>IF(Table1[[#This Row],[seagrass.weights.ssp245.2050]]="","",Table1[[#This Row],[seagrass.weights.ssp245.2050]]*Table1[[#This Row],[seagrass.mn.ssp245.2050]])</f>
        <v/>
      </c>
      <c r="AS847" s="5"/>
      <c r="AT847" s="8"/>
      <c r="AU847" s="8"/>
      <c r="AV847" s="7" t="e">
        <f t="shared" si="80"/>
        <v>#DIV/0!</v>
      </c>
      <c r="AX847" s="5"/>
      <c r="AY847" s="6"/>
      <c r="AZ847" s="6"/>
      <c r="BB847" s="5"/>
      <c r="BC847" s="8"/>
      <c r="BD847" s="8"/>
      <c r="BE847" s="5"/>
      <c r="BF847" s="5"/>
      <c r="BG847" s="6"/>
      <c r="BH847" s="6"/>
      <c r="BI847" s="7" t="e">
        <f t="shared" si="81"/>
        <v>#DIV/0!</v>
      </c>
      <c r="BK847" s="5"/>
      <c r="BL847" s="6"/>
      <c r="BM847" s="6"/>
      <c r="BO847" s="5"/>
      <c r="BP847" s="6"/>
      <c r="BQ847" s="6"/>
      <c r="BR847" s="5"/>
      <c r="BS847" s="5"/>
      <c r="BT847" s="6"/>
      <c r="BU847" s="6"/>
      <c r="BV847" s="7" t="e">
        <f t="shared" si="82"/>
        <v>#DIV/0!</v>
      </c>
      <c r="BX847" s="5"/>
      <c r="BY847" s="8"/>
      <c r="BZ847" s="8"/>
      <c r="CA847" s="5"/>
      <c r="CB847" s="5"/>
      <c r="CC847" s="8"/>
      <c r="CD847" s="8"/>
      <c r="CE847" s="5"/>
      <c r="CF847" s="5"/>
      <c r="CG847" s="12"/>
      <c r="CH847" s="17"/>
      <c r="CI847" s="9" t="e">
        <f t="shared" si="83"/>
        <v>#DIV/0!</v>
      </c>
      <c r="CJ847" s="5"/>
      <c r="CL847" s="5"/>
      <c r="CM847" s="5"/>
      <c r="CP847" s="5"/>
      <c r="CT847" s="5"/>
    </row>
    <row r="848" spans="1:98" x14ac:dyDescent="0.25">
      <c r="A848" s="5" t="s">
        <v>891</v>
      </c>
      <c r="B848" s="5">
        <v>35.83934</v>
      </c>
      <c r="C848" s="5">
        <v>-18.821102</v>
      </c>
      <c r="E848" s="5">
        <v>0</v>
      </c>
      <c r="G848" s="5">
        <v>0</v>
      </c>
      <c r="H848" s="5">
        <v>14960000</v>
      </c>
      <c r="I848" s="5">
        <v>1</v>
      </c>
      <c r="L848" s="6" t="str">
        <f>IF(Table1[[#This Row],[seagrass.mn.ssp126.2050]]="","",(Table1[[#This Row],[seagrass.sd.ssp126.2050]]/Table1[[#This Row],[seagrass.mn.ssp126.2050]])^-1)</f>
        <v/>
      </c>
      <c r="M848" s="6" t="str">
        <f>IF(Table1[[#This Row],[seagrass.weights.ssp126.2050]]="","",Table1[[#This Row],[seagrass.weights.ssp126.2050]]*Table1[[#This Row],[seagrass.mn.ssp126.2050]])</f>
        <v/>
      </c>
      <c r="P848" s="6" t="str">
        <f>IF(Table1[[#This Row],[corals.mn.ssp126.2050]]="","",(Table1[[#This Row],[corals.sd.ssp126.2050]]/Table1[[#This Row],[corals.mn.ssp126.2050]])^-1)</f>
        <v/>
      </c>
      <c r="Q848" s="6" t="str">
        <f>IF(Table1[[#This Row],[coral.weights.ssp126.2050]]="","",Table1[[#This Row],[coral.weights.ssp126.2050]]*Table1[[#This Row],[corals.mn.ssp126.2050]])</f>
        <v/>
      </c>
      <c r="R848" s="5">
        <v>0.38523777670345488</v>
      </c>
      <c r="S848" s="5">
        <v>0.13555423231230521</v>
      </c>
      <c r="T848" s="6">
        <f>IF(Table1[[#This Row],[mangrove.mn.ssp126.2050]]="","",(Table1[[#This Row],[mangrove.sd.ssp126.2050]]/Table1[[#This Row],[mangrove.mn.ssp126.2050]])^-1)</f>
        <v>2.8419457668861301</v>
      </c>
      <c r="U848" s="6">
        <f>IF(Table1[[#This Row],[mangrove.weights.ssp126.2050]]="","",Table1[[#This Row],[mangrove.weights.ssp126.2050]]*Table1[[#This Row],[mangrove.mn.ssp126.2050]])</f>
        <v>1.0948248687470079</v>
      </c>
      <c r="V848" s="7">
        <f t="shared" si="78"/>
        <v>0.38523777670345494</v>
      </c>
      <c r="Y848" s="6" t="str">
        <f>IF(Table1[[#This Row],[seagrass.mn.ssp126.2100]]="", "", (Table1[[#This Row],[seagrass.sd.ssp126.2100]]/Table1[[#This Row],[seagrass.mn.ssp126.2100]])^-1)</f>
        <v/>
      </c>
      <c r="Z848" s="6" t="str">
        <f>IF(Table1[[#This Row],[seagrass.weights.ssp126.2100]]="","", Table1[[#This Row],[seagrass.weights.ssp126.2100]]*Table1[[#This Row],[seagrass.mn.ssp126.2100]])</f>
        <v/>
      </c>
      <c r="AC848" s="6" t="str">
        <f>IF(Table1[[#This Row],[corals.mn.ssp126.2100]]="","",(Table1[[#This Row],[corals.sd.ssp126.2100]]/Table1[[#This Row],[corals.mn.ssp126.2100]])^-1)</f>
        <v/>
      </c>
      <c r="AD848" s="6" t="str">
        <f>IF( Table1[[#This Row],[Coral.weights.ssp126.2100]]="","", Table1[[#This Row],[Coral.weights.ssp126.2100]]*Table1[[#This Row],[corals.mn.ssp126.2100]])</f>
        <v/>
      </c>
      <c r="AE848" s="5">
        <v>0.37415183538923208</v>
      </c>
      <c r="AF848" s="5">
        <v>0.13611949037753149</v>
      </c>
      <c r="AG848" s="8">
        <f>IF(Table1[[#This Row],[mangrove.mn.ssp126.2100]]="","",(Table1[[#This Row],[mangrove.sd.ssp126.2100]]/Table1[[#This Row],[mangrove.mn.ssp126.2100]])^-1)</f>
        <v>2.7487014119103055</v>
      </c>
      <c r="AH848" s="6">
        <f>IF(Table1[[#This Row],[mangrove.weights.ssp126.2100]]="","",Table1[[#This Row],[mangrove.weights.ssp126.2100]]*Table1[[#This Row],[mangrove.mn.ssp126.2100]])</f>
        <v>1.0284316782032144</v>
      </c>
      <c r="AI848" s="7">
        <f t="shared" si="79"/>
        <v>0.37415183538923208</v>
      </c>
      <c r="AL848" s="6" t="str">
        <f>IF(Table1[[#This Row],[seagrass.mn.ssp245.2050]]="","",(Table1[[#This Row],[seagrass.sd.ssp245.2050]]/Table1[[#This Row],[seagrass.mn.ssp245.2050]])^-1)</f>
        <v/>
      </c>
      <c r="AM848" s="6" t="str">
        <f>IF(Table1[[#This Row],[seagrass.weights.ssp245.2050]]="","",Table1[[#This Row],[seagrass.weights.ssp245.2050]]*Table1[[#This Row],[seagrass.mn.ssp245.2050]])</f>
        <v/>
      </c>
      <c r="AR848" s="5">
        <v>0.37358476586107142</v>
      </c>
      <c r="AS848" s="5">
        <v>0.13247043783614529</v>
      </c>
      <c r="AT848" s="8">
        <f>(Table1[[#This Row],[mangrove.sd.ssp245.2050]]/Table1[[#This Row],[mangrove.mn.ssp245.2050]])^-1</f>
        <v>2.8201368695041542</v>
      </c>
      <c r="AU848" s="8">
        <f>Table1[[#This Row],[mangrove.mn.ssp245.2050]]*Table1[[#This Row],[mangrove.weights.ssp245.2050]]</f>
        <v>1.0535601720898844</v>
      </c>
      <c r="AV848" s="7">
        <f t="shared" si="80"/>
        <v>0.37358476586107142</v>
      </c>
      <c r="AX848" s="5"/>
      <c r="AY848" s="6"/>
      <c r="AZ848" s="6"/>
      <c r="BB848" s="5"/>
      <c r="BC848" s="8"/>
      <c r="BD848" s="8"/>
      <c r="BE848" s="5">
        <v>0.36318432815211471</v>
      </c>
      <c r="BF848" s="5">
        <v>0.14987497675300199</v>
      </c>
      <c r="BG848" s="6">
        <f>(Table1[[#This Row],[mangrove.sd.ssp245.2100]]/Table1[[#This Row],[mangrove.mn.ssp245.2100]])^-1</f>
        <v>2.4232486037389172</v>
      </c>
      <c r="BH848" s="6">
        <f>Table1[[#This Row],[mangrove.weights.ssp245.2100]]*Table1[[#This Row],[mangrove.mn.ssp245.2100]]</f>
        <v>0.88008591609446862</v>
      </c>
      <c r="BI848" s="7">
        <f t="shared" si="81"/>
        <v>0.36318432815211471</v>
      </c>
      <c r="BK848" s="5"/>
      <c r="BL848" s="6"/>
      <c r="BM848" s="6"/>
      <c r="BO848" s="5"/>
      <c r="BP848" s="6"/>
      <c r="BQ848" s="6"/>
      <c r="BR848" s="5">
        <v>0.37989145434701338</v>
      </c>
      <c r="BS848" s="5">
        <v>0.13182007969671719</v>
      </c>
      <c r="BT848" s="6">
        <f>(Table1[[#This Row],[mangrove.sd.ssp370.2050]]/Table1[[#This Row],[mangrove.mn.ssp370.2050]])^-1</f>
        <v>2.8818936782699733</v>
      </c>
      <c r="BU848" s="6">
        <f>Table1[[#This Row],[mangrove.weights.ssp370.2050]]*Table1[[#This Row],[mangrove.mn.ssp370.2050]]</f>
        <v>1.0948067807114441</v>
      </c>
      <c r="BV848" s="7">
        <f t="shared" si="82"/>
        <v>0.37989145434701338</v>
      </c>
      <c r="BX848" s="5"/>
      <c r="BY848" s="8"/>
      <c r="BZ848" s="8"/>
      <c r="CA848" s="5"/>
      <c r="CB848" s="5"/>
      <c r="CC848" s="8"/>
      <c r="CD848" s="8"/>
      <c r="CE848" s="5">
        <v>0.37757991324500151</v>
      </c>
      <c r="CF848" s="5">
        <v>0.13621303490225739</v>
      </c>
      <c r="CG848" s="12">
        <f>(Table1[[#This Row],[mangrove.sd.ssp370.2100]]/Table1[[#This Row],[mangrove.mn.ssp370.2100]])^-1</f>
        <v>2.7719807690647387</v>
      </c>
      <c r="CH848" s="17">
        <f>Table1[[#This Row],[mangrove.weights.ssp370.2100]]*Table1[[#This Row],[mangrove.mn.ssp370.2100]]</f>
        <v>1.0466442583002766</v>
      </c>
      <c r="CI848" s="9">
        <f t="shared" si="83"/>
        <v>0.37757991324500151</v>
      </c>
      <c r="CJ848" s="5"/>
      <c r="CL848" s="5"/>
      <c r="CM848" s="5"/>
      <c r="CP848" s="5"/>
      <c r="CT848" s="5"/>
    </row>
    <row r="849" spans="1:98" x14ac:dyDescent="0.25">
      <c r="A849" s="5" t="s">
        <v>892</v>
      </c>
      <c r="B849" s="5">
        <v>36.08934</v>
      </c>
      <c r="C849" s="5">
        <v>-18.821102</v>
      </c>
      <c r="E849" s="5">
        <v>0</v>
      </c>
      <c r="G849" s="5">
        <v>0</v>
      </c>
      <c r="H849" s="5">
        <v>151700000</v>
      </c>
      <c r="I849" s="5">
        <v>1</v>
      </c>
      <c r="L849" s="6" t="str">
        <f>IF(Table1[[#This Row],[seagrass.mn.ssp126.2050]]="","",(Table1[[#This Row],[seagrass.sd.ssp126.2050]]/Table1[[#This Row],[seagrass.mn.ssp126.2050]])^-1)</f>
        <v/>
      </c>
      <c r="M849" s="6" t="str">
        <f>IF(Table1[[#This Row],[seagrass.weights.ssp126.2050]]="","",Table1[[#This Row],[seagrass.weights.ssp126.2050]]*Table1[[#This Row],[seagrass.mn.ssp126.2050]])</f>
        <v/>
      </c>
      <c r="P849" s="6" t="str">
        <f>IF(Table1[[#This Row],[corals.mn.ssp126.2050]]="","",(Table1[[#This Row],[corals.sd.ssp126.2050]]/Table1[[#This Row],[corals.mn.ssp126.2050]])^-1)</f>
        <v/>
      </c>
      <c r="Q849" s="6" t="str">
        <f>IF(Table1[[#This Row],[coral.weights.ssp126.2050]]="","",Table1[[#This Row],[coral.weights.ssp126.2050]]*Table1[[#This Row],[corals.mn.ssp126.2050]])</f>
        <v/>
      </c>
      <c r="R849" s="5">
        <v>0.30025072096358191</v>
      </c>
      <c r="S849" s="5">
        <v>0.37318768523014939</v>
      </c>
      <c r="T849" s="6">
        <f>IF(Table1[[#This Row],[mangrove.mn.ssp126.2050]]="","",(Table1[[#This Row],[mangrove.sd.ssp126.2050]]/Table1[[#This Row],[mangrove.mn.ssp126.2050]])^-1)</f>
        <v>0.80455688343095677</v>
      </c>
      <c r="U849" s="6">
        <f>IF(Table1[[#This Row],[mangrove.weights.ssp126.2050]]="","",Table1[[#This Row],[mangrove.weights.ssp126.2050]]*Table1[[#This Row],[mangrove.mn.ssp126.2050]])</f>
        <v>0.24156878430635731</v>
      </c>
      <c r="V849" s="7">
        <f t="shared" si="78"/>
        <v>0.30025072096358191</v>
      </c>
      <c r="Y849" s="6" t="str">
        <f>IF(Table1[[#This Row],[seagrass.mn.ssp126.2100]]="", "", (Table1[[#This Row],[seagrass.sd.ssp126.2100]]/Table1[[#This Row],[seagrass.mn.ssp126.2100]])^-1)</f>
        <v/>
      </c>
      <c r="Z849" s="6" t="str">
        <f>IF(Table1[[#This Row],[seagrass.weights.ssp126.2100]]="","", Table1[[#This Row],[seagrass.weights.ssp126.2100]]*Table1[[#This Row],[seagrass.mn.ssp126.2100]])</f>
        <v/>
      </c>
      <c r="AC849" s="6" t="str">
        <f>IF(Table1[[#This Row],[corals.mn.ssp126.2100]]="","",(Table1[[#This Row],[corals.sd.ssp126.2100]]/Table1[[#This Row],[corals.mn.ssp126.2100]])^-1)</f>
        <v/>
      </c>
      <c r="AD849" s="6" t="str">
        <f>IF( Table1[[#This Row],[Coral.weights.ssp126.2100]]="","", Table1[[#This Row],[Coral.weights.ssp126.2100]]*Table1[[#This Row],[corals.mn.ssp126.2100]])</f>
        <v/>
      </c>
      <c r="AE849" s="5">
        <v>0.26981281819808622</v>
      </c>
      <c r="AF849" s="5">
        <v>0.38025136537609427</v>
      </c>
      <c r="AG849" s="8">
        <f>IF(Table1[[#This Row],[mangrove.mn.ssp126.2100]]="","",(Table1[[#This Row],[mangrove.sd.ssp126.2100]]/Table1[[#This Row],[mangrove.mn.ssp126.2100]])^-1)</f>
        <v>0.70956436390760391</v>
      </c>
      <c r="AH849" s="6">
        <f>IF(Table1[[#This Row],[mangrove.weights.ssp126.2100]]="","",Table1[[#This Row],[mangrove.weights.ssp126.2100]]*Table1[[#This Row],[mangrove.mn.ssp126.2100]])</f>
        <v>0.19144956071884303</v>
      </c>
      <c r="AI849" s="7">
        <f t="shared" si="79"/>
        <v>0.26981281819808622</v>
      </c>
      <c r="AL849" s="6" t="str">
        <f>IF(Table1[[#This Row],[seagrass.mn.ssp245.2050]]="","",(Table1[[#This Row],[seagrass.sd.ssp245.2050]]/Table1[[#This Row],[seagrass.mn.ssp245.2050]])^-1)</f>
        <v/>
      </c>
      <c r="AM849" s="6" t="str">
        <f>IF(Table1[[#This Row],[seagrass.weights.ssp245.2050]]="","",Table1[[#This Row],[seagrass.weights.ssp245.2050]]*Table1[[#This Row],[seagrass.mn.ssp245.2050]])</f>
        <v/>
      </c>
      <c r="AR849" s="5">
        <v>0.24755803859970349</v>
      </c>
      <c r="AS849" s="5">
        <v>0.38573460793472591</v>
      </c>
      <c r="AT849" s="8">
        <f>(Table1[[#This Row],[mangrove.sd.ssp245.2050]]/Table1[[#This Row],[mangrove.mn.ssp245.2050]])^-1</f>
        <v>0.64178332331952781</v>
      </c>
      <c r="AU849" s="8">
        <f>Table1[[#This Row],[mangrove.mn.ssp245.2050]]*Table1[[#This Row],[mangrove.weights.ssp245.2050]]</f>
        <v>0.15887862072698164</v>
      </c>
      <c r="AV849" s="7">
        <f t="shared" si="80"/>
        <v>0.24755803859970346</v>
      </c>
      <c r="AX849" s="5"/>
      <c r="AY849" s="6"/>
      <c r="AZ849" s="6"/>
      <c r="BB849" s="5"/>
      <c r="BC849" s="8"/>
      <c r="BD849" s="8"/>
      <c r="BE849" s="5">
        <v>0.24602888100915099</v>
      </c>
      <c r="BF849" s="5">
        <v>0.39284173890795498</v>
      </c>
      <c r="BG849" s="6">
        <f>(Table1[[#This Row],[mangrove.sd.ssp245.2100]]/Table1[[#This Row],[mangrove.mn.ssp245.2100]])^-1</f>
        <v>0.62627988994518968</v>
      </c>
      <c r="BH849" s="6">
        <f>Table1[[#This Row],[mangrove.weights.ssp245.2100]]*Table1[[#This Row],[mangrove.mn.ssp245.2100]]</f>
        <v>0.15408294052174926</v>
      </c>
      <c r="BI849" s="7">
        <f t="shared" si="81"/>
        <v>0.24602888100915099</v>
      </c>
      <c r="BK849" s="5"/>
      <c r="BL849" s="6"/>
      <c r="BM849" s="6"/>
      <c r="BO849" s="5"/>
      <c r="BP849" s="6"/>
      <c r="BQ849" s="6"/>
      <c r="BR849" s="5">
        <v>0.25852274770560418</v>
      </c>
      <c r="BS849" s="5">
        <v>0.38734830533880871</v>
      </c>
      <c r="BT849" s="6">
        <f>(Table1[[#This Row],[mangrove.sd.ssp370.2050]]/Table1[[#This Row],[mangrove.mn.ssp370.2050]])^-1</f>
        <v>0.66741675164804859</v>
      </c>
      <c r="BU849" s="6">
        <f>Table1[[#This Row],[mangrove.weights.ssp370.2050]]*Table1[[#This Row],[mangrove.mn.ssp370.2050]]</f>
        <v>0.17254241250080235</v>
      </c>
      <c r="BV849" s="7">
        <f t="shared" si="82"/>
        <v>0.25852274770560418</v>
      </c>
      <c r="BX849" s="5"/>
      <c r="BY849" s="8"/>
      <c r="BZ849" s="8"/>
      <c r="CA849" s="5"/>
      <c r="CB849" s="5"/>
      <c r="CC849" s="8"/>
      <c r="CD849" s="8"/>
      <c r="CE849" s="5">
        <v>0.25923801391554369</v>
      </c>
      <c r="CF849" s="5">
        <v>0.37908422752916049</v>
      </c>
      <c r="CG849" s="12">
        <f>(Table1[[#This Row],[mangrove.sd.ssp370.2100]]/Table1[[#This Row],[mangrove.mn.ssp370.2100]])^-1</f>
        <v>0.68385333677751647</v>
      </c>
      <c r="CH849" s="17">
        <f>Table1[[#This Row],[mangrove.weights.ssp370.2100]]*Table1[[#This Row],[mangrove.mn.ssp370.2100]]</f>
        <v>0.1772807808357208</v>
      </c>
      <c r="CI849" s="9">
        <f t="shared" si="83"/>
        <v>0.25923801391554369</v>
      </c>
      <c r="CJ849" s="5"/>
      <c r="CL849" s="5"/>
      <c r="CM849" s="5"/>
      <c r="CP849" s="5"/>
      <c r="CT849" s="5"/>
    </row>
    <row r="850" spans="1:98" x14ac:dyDescent="0.25">
      <c r="A850" s="5" t="s">
        <v>893</v>
      </c>
      <c r="B850" s="5">
        <v>36.33934</v>
      </c>
      <c r="C850" s="5">
        <v>-18.821102</v>
      </c>
      <c r="E850" s="5">
        <v>0</v>
      </c>
      <c r="G850" s="5">
        <v>0</v>
      </c>
      <c r="H850" s="5">
        <v>155630000</v>
      </c>
      <c r="I850" s="5">
        <v>1</v>
      </c>
      <c r="L850" s="6" t="str">
        <f>IF(Table1[[#This Row],[seagrass.mn.ssp126.2050]]="","",(Table1[[#This Row],[seagrass.sd.ssp126.2050]]/Table1[[#This Row],[seagrass.mn.ssp126.2050]])^-1)</f>
        <v/>
      </c>
      <c r="M850" s="6" t="str">
        <f>IF(Table1[[#This Row],[seagrass.weights.ssp126.2050]]="","",Table1[[#This Row],[seagrass.weights.ssp126.2050]]*Table1[[#This Row],[seagrass.mn.ssp126.2050]])</f>
        <v/>
      </c>
      <c r="P850" s="6" t="str">
        <f>IF(Table1[[#This Row],[corals.mn.ssp126.2050]]="","",(Table1[[#This Row],[corals.sd.ssp126.2050]]/Table1[[#This Row],[corals.mn.ssp126.2050]])^-1)</f>
        <v/>
      </c>
      <c r="Q850" s="6" t="str">
        <f>IF(Table1[[#This Row],[coral.weights.ssp126.2050]]="","",Table1[[#This Row],[coral.weights.ssp126.2050]]*Table1[[#This Row],[corals.mn.ssp126.2050]])</f>
        <v/>
      </c>
      <c r="R850" s="5">
        <v>0.35589076636467831</v>
      </c>
      <c r="S850" s="5">
        <v>0.32168639570390678</v>
      </c>
      <c r="T850" s="6">
        <f>IF(Table1[[#This Row],[mangrove.mn.ssp126.2050]]="","",(Table1[[#This Row],[mangrove.sd.ssp126.2050]]/Table1[[#This Row],[mangrove.mn.ssp126.2050]])^-1)</f>
        <v>1.1063283095510654</v>
      </c>
      <c r="U850" s="6">
        <f>IF(Table1[[#This Row],[mangrove.weights.ssp126.2050]]="","",Table1[[#This Row],[mangrove.weights.ssp126.2050]]*Table1[[#This Row],[mangrove.mn.ssp126.2050]])</f>
        <v>0.39373202993706774</v>
      </c>
      <c r="V850" s="7">
        <f t="shared" si="78"/>
        <v>0.35589076636467831</v>
      </c>
      <c r="Y850" s="6" t="str">
        <f>IF(Table1[[#This Row],[seagrass.mn.ssp126.2100]]="", "", (Table1[[#This Row],[seagrass.sd.ssp126.2100]]/Table1[[#This Row],[seagrass.mn.ssp126.2100]])^-1)</f>
        <v/>
      </c>
      <c r="Z850" s="6" t="str">
        <f>IF(Table1[[#This Row],[seagrass.weights.ssp126.2100]]="","", Table1[[#This Row],[seagrass.weights.ssp126.2100]]*Table1[[#This Row],[seagrass.mn.ssp126.2100]])</f>
        <v/>
      </c>
      <c r="AC850" s="6" t="str">
        <f>IF(Table1[[#This Row],[corals.mn.ssp126.2100]]="","",(Table1[[#This Row],[corals.sd.ssp126.2100]]/Table1[[#This Row],[corals.mn.ssp126.2100]])^-1)</f>
        <v/>
      </c>
      <c r="AD850" s="6" t="str">
        <f>IF( Table1[[#This Row],[Coral.weights.ssp126.2100]]="","", Table1[[#This Row],[Coral.weights.ssp126.2100]]*Table1[[#This Row],[corals.mn.ssp126.2100]])</f>
        <v/>
      </c>
      <c r="AE850" s="5">
        <v>0.3453149254923753</v>
      </c>
      <c r="AF850" s="5">
        <v>0.33239762560593611</v>
      </c>
      <c r="AG850" s="8">
        <f>IF(Table1[[#This Row],[mangrove.mn.ssp126.2100]]="","",(Table1[[#This Row],[mangrove.sd.ssp126.2100]]/Table1[[#This Row],[mangrove.mn.ssp126.2100]])^-1)</f>
        <v>1.0388609872374748</v>
      </c>
      <c r="AH850" s="6">
        <f>IF(Table1[[#This Row],[mangrove.weights.ssp126.2100]]="","",Table1[[#This Row],[mangrove.weights.ssp126.2100]]*Table1[[#This Row],[mangrove.mn.ssp126.2100]])</f>
        <v>0.35873420440484405</v>
      </c>
      <c r="AI850" s="7">
        <f t="shared" si="79"/>
        <v>0.3453149254923753</v>
      </c>
      <c r="AL850" s="6" t="str">
        <f>IF(Table1[[#This Row],[seagrass.mn.ssp245.2050]]="","",(Table1[[#This Row],[seagrass.sd.ssp245.2050]]/Table1[[#This Row],[seagrass.mn.ssp245.2050]])^-1)</f>
        <v/>
      </c>
      <c r="AM850" s="6" t="str">
        <f>IF(Table1[[#This Row],[seagrass.weights.ssp245.2050]]="","",Table1[[#This Row],[seagrass.weights.ssp245.2050]]*Table1[[#This Row],[seagrass.mn.ssp245.2050]])</f>
        <v/>
      </c>
      <c r="AR850" s="5">
        <v>0.39720150763152801</v>
      </c>
      <c r="AS850" s="5">
        <v>0.35417899281449661</v>
      </c>
      <c r="AT850" s="8">
        <f>(Table1[[#This Row],[mangrove.sd.ssp245.2050]]/Table1[[#This Row],[mangrove.mn.ssp245.2050]])^-1</f>
        <v>1.1214711083657203</v>
      </c>
      <c r="AU850" s="8">
        <f>Table1[[#This Row],[mangrove.mn.ssp245.2050]]*Table1[[#This Row],[mangrove.weights.ssp245.2050]]</f>
        <v>0.4454500150080648</v>
      </c>
      <c r="AV850" s="7">
        <f t="shared" si="80"/>
        <v>0.39720150763152801</v>
      </c>
      <c r="AX850" s="5"/>
      <c r="AY850" s="6"/>
      <c r="AZ850" s="6"/>
      <c r="BB850" s="5"/>
      <c r="BC850" s="8"/>
      <c r="BD850" s="8"/>
      <c r="BE850" s="5">
        <v>0.37687378089206508</v>
      </c>
      <c r="BF850" s="5">
        <v>0.3681393401253874</v>
      </c>
      <c r="BG850" s="6">
        <f>(Table1[[#This Row],[mangrove.sd.ssp245.2100]]/Table1[[#This Row],[mangrove.mn.ssp245.2100]])^-1</f>
        <v>1.0237259097702047</v>
      </c>
      <c r="BH850" s="6">
        <f>Table1[[#This Row],[mangrove.weights.ssp245.2100]]*Table1[[#This Row],[mangrove.mn.ssp245.2100]]</f>
        <v>0.3858154542122661</v>
      </c>
      <c r="BI850" s="7">
        <f t="shared" si="81"/>
        <v>0.37687378089206508</v>
      </c>
      <c r="BK850" s="5"/>
      <c r="BL850" s="6"/>
      <c r="BM850" s="6"/>
      <c r="BO850" s="5"/>
      <c r="BP850" s="6"/>
      <c r="BQ850" s="6"/>
      <c r="BR850" s="5">
        <v>0.33190997443258002</v>
      </c>
      <c r="BS850" s="5">
        <v>0.35822901272203778</v>
      </c>
      <c r="BT850" s="6">
        <f>(Table1[[#This Row],[mangrove.sd.ssp370.2050]]/Table1[[#This Row],[mangrove.mn.ssp370.2050]])^-1</f>
        <v>0.92653013196929523</v>
      </c>
      <c r="BU850" s="6">
        <f>Table1[[#This Row],[mangrove.weights.ssp370.2050]]*Table1[[#This Row],[mangrove.mn.ssp370.2050]]</f>
        <v>0.30752459241294378</v>
      </c>
      <c r="BV850" s="7">
        <f t="shared" si="82"/>
        <v>0.33190997443258002</v>
      </c>
      <c r="BX850" s="5"/>
      <c r="BY850" s="8"/>
      <c r="BZ850" s="8"/>
      <c r="CA850" s="5"/>
      <c r="CB850" s="5"/>
      <c r="CC850" s="8"/>
      <c r="CD850" s="8"/>
      <c r="CE850" s="5">
        <v>0.34301963012685671</v>
      </c>
      <c r="CF850" s="5">
        <v>0.346711293180133</v>
      </c>
      <c r="CG850" s="12">
        <f>(Table1[[#This Row],[mangrove.sd.ssp370.2100]]/Table1[[#This Row],[mangrove.mn.ssp370.2100]])^-1</f>
        <v>0.98935234263812033</v>
      </c>
      <c r="CH850" s="17">
        <f>Table1[[#This Row],[mangrove.weights.ssp370.2100]]*Table1[[#This Row],[mangrove.mn.ssp370.2100]]</f>
        <v>0.33936727463686722</v>
      </c>
      <c r="CI850" s="9">
        <f t="shared" si="83"/>
        <v>0.34301963012685671</v>
      </c>
      <c r="CJ850" s="5"/>
      <c r="CL850" s="5"/>
      <c r="CM850" s="5"/>
      <c r="CP850" s="5"/>
      <c r="CT850" s="5"/>
    </row>
    <row r="851" spans="1:98" x14ac:dyDescent="0.25">
      <c r="A851" s="5" t="s">
        <v>894</v>
      </c>
      <c r="B851" s="5">
        <v>36.58934</v>
      </c>
      <c r="C851" s="5">
        <v>-18.821102</v>
      </c>
      <c r="E851" s="5">
        <v>0</v>
      </c>
      <c r="G851" s="5">
        <v>0</v>
      </c>
      <c r="I851" s="5">
        <v>0</v>
      </c>
      <c r="L851" s="6" t="str">
        <f>IF(Table1[[#This Row],[seagrass.mn.ssp126.2050]]="","",(Table1[[#This Row],[seagrass.sd.ssp126.2050]]/Table1[[#This Row],[seagrass.mn.ssp126.2050]])^-1)</f>
        <v/>
      </c>
      <c r="M851" s="6" t="str">
        <f>IF(Table1[[#This Row],[seagrass.weights.ssp126.2050]]="","",Table1[[#This Row],[seagrass.weights.ssp126.2050]]*Table1[[#This Row],[seagrass.mn.ssp126.2050]])</f>
        <v/>
      </c>
      <c r="P851" s="6" t="str">
        <f>IF(Table1[[#This Row],[corals.mn.ssp126.2050]]="","",(Table1[[#This Row],[corals.sd.ssp126.2050]]/Table1[[#This Row],[corals.mn.ssp126.2050]])^-1)</f>
        <v/>
      </c>
      <c r="Q851" s="6" t="str">
        <f>IF(Table1[[#This Row],[coral.weights.ssp126.2050]]="","",Table1[[#This Row],[coral.weights.ssp126.2050]]*Table1[[#This Row],[corals.mn.ssp126.2050]])</f>
        <v/>
      </c>
      <c r="T851" s="6" t="str">
        <f>IF(Table1[[#This Row],[mangrove.mn.ssp126.2050]]="","",(Table1[[#This Row],[mangrove.sd.ssp126.2050]]/Table1[[#This Row],[mangrove.mn.ssp126.2050]])^-1)</f>
        <v/>
      </c>
      <c r="U851" s="6" t="str">
        <f>IF(Table1[[#This Row],[mangrove.weights.ssp126.2050]]="","",Table1[[#This Row],[mangrove.weights.ssp126.2050]]*Table1[[#This Row],[mangrove.mn.ssp126.2050]])</f>
        <v/>
      </c>
      <c r="V851" s="7" t="e">
        <f t="shared" si="78"/>
        <v>#DIV/0!</v>
      </c>
      <c r="Y851" s="6" t="str">
        <f>IF(Table1[[#This Row],[seagrass.mn.ssp126.2100]]="", "", (Table1[[#This Row],[seagrass.sd.ssp126.2100]]/Table1[[#This Row],[seagrass.mn.ssp126.2100]])^-1)</f>
        <v/>
      </c>
      <c r="Z851" s="6" t="str">
        <f>IF(Table1[[#This Row],[seagrass.weights.ssp126.2100]]="","", Table1[[#This Row],[seagrass.weights.ssp126.2100]]*Table1[[#This Row],[seagrass.mn.ssp126.2100]])</f>
        <v/>
      </c>
      <c r="AC851" s="6" t="str">
        <f>IF(Table1[[#This Row],[corals.mn.ssp126.2100]]="","",(Table1[[#This Row],[corals.sd.ssp126.2100]]/Table1[[#This Row],[corals.mn.ssp126.2100]])^-1)</f>
        <v/>
      </c>
      <c r="AD851" s="6" t="str">
        <f>IF( Table1[[#This Row],[Coral.weights.ssp126.2100]]="","", Table1[[#This Row],[Coral.weights.ssp126.2100]]*Table1[[#This Row],[corals.mn.ssp126.2100]])</f>
        <v/>
      </c>
      <c r="AG851" s="8" t="str">
        <f>IF(Table1[[#This Row],[mangrove.mn.ssp126.2100]]="","",(Table1[[#This Row],[mangrove.sd.ssp126.2100]]/Table1[[#This Row],[mangrove.mn.ssp126.2100]])^-1)</f>
        <v/>
      </c>
      <c r="AH851" s="6" t="str">
        <f>IF(Table1[[#This Row],[mangrove.weights.ssp126.2100]]="","",Table1[[#This Row],[mangrove.weights.ssp126.2100]]*Table1[[#This Row],[mangrove.mn.ssp126.2100]])</f>
        <v/>
      </c>
      <c r="AI851" s="7" t="e">
        <f t="shared" si="79"/>
        <v>#DIV/0!</v>
      </c>
      <c r="AL851" s="6" t="str">
        <f>IF(Table1[[#This Row],[seagrass.mn.ssp245.2050]]="","",(Table1[[#This Row],[seagrass.sd.ssp245.2050]]/Table1[[#This Row],[seagrass.mn.ssp245.2050]])^-1)</f>
        <v/>
      </c>
      <c r="AM851" s="6" t="str">
        <f>IF(Table1[[#This Row],[seagrass.weights.ssp245.2050]]="","",Table1[[#This Row],[seagrass.weights.ssp245.2050]]*Table1[[#This Row],[seagrass.mn.ssp245.2050]])</f>
        <v/>
      </c>
      <c r="AS851" s="5"/>
      <c r="AT851" s="8"/>
      <c r="AU851" s="8"/>
      <c r="AV851" s="7" t="e">
        <f t="shared" si="80"/>
        <v>#DIV/0!</v>
      </c>
      <c r="AX851" s="5"/>
      <c r="AY851" s="6"/>
      <c r="AZ851" s="6"/>
      <c r="BB851" s="5"/>
      <c r="BC851" s="8"/>
      <c r="BD851" s="8"/>
      <c r="BE851" s="5"/>
      <c r="BF851" s="5"/>
      <c r="BG851" s="6"/>
      <c r="BH851" s="6"/>
      <c r="BI851" s="7" t="e">
        <f t="shared" si="81"/>
        <v>#DIV/0!</v>
      </c>
      <c r="BK851" s="5"/>
      <c r="BL851" s="6"/>
      <c r="BM851" s="6"/>
      <c r="BO851" s="5"/>
      <c r="BP851" s="6"/>
      <c r="BQ851" s="6"/>
      <c r="BR851" s="5"/>
      <c r="BS851" s="5"/>
      <c r="BT851" s="6"/>
      <c r="BU851" s="6"/>
      <c r="BV851" s="7" t="e">
        <f t="shared" si="82"/>
        <v>#DIV/0!</v>
      </c>
      <c r="BX851" s="5"/>
      <c r="BY851" s="8"/>
      <c r="BZ851" s="8"/>
      <c r="CA851" s="5"/>
      <c r="CB851" s="5"/>
      <c r="CC851" s="8"/>
      <c r="CD851" s="8"/>
      <c r="CE851" s="5"/>
      <c r="CF851" s="5"/>
      <c r="CG851" s="12"/>
      <c r="CH851" s="17"/>
      <c r="CI851" s="9" t="e">
        <f t="shared" si="83"/>
        <v>#DIV/0!</v>
      </c>
      <c r="CJ851" s="5"/>
      <c r="CL851" s="5"/>
      <c r="CM851" s="5"/>
      <c r="CP851" s="5"/>
      <c r="CT851" s="5"/>
    </row>
    <row r="852" spans="1:98" x14ac:dyDescent="0.25">
      <c r="A852" s="5" t="s">
        <v>895</v>
      </c>
      <c r="B852" s="5">
        <v>44.08934</v>
      </c>
      <c r="C852" s="5">
        <v>-19.071102</v>
      </c>
      <c r="E852" s="5">
        <v>0</v>
      </c>
      <c r="G852" s="5">
        <v>0</v>
      </c>
      <c r="I852" s="5">
        <v>0</v>
      </c>
      <c r="L852" s="6" t="str">
        <f>IF(Table1[[#This Row],[seagrass.mn.ssp126.2050]]="","",(Table1[[#This Row],[seagrass.sd.ssp126.2050]]/Table1[[#This Row],[seagrass.mn.ssp126.2050]])^-1)</f>
        <v/>
      </c>
      <c r="M852" s="6" t="str">
        <f>IF(Table1[[#This Row],[seagrass.weights.ssp126.2050]]="","",Table1[[#This Row],[seagrass.weights.ssp126.2050]]*Table1[[#This Row],[seagrass.mn.ssp126.2050]])</f>
        <v/>
      </c>
      <c r="P852" s="6" t="str">
        <f>IF(Table1[[#This Row],[corals.mn.ssp126.2050]]="","",(Table1[[#This Row],[corals.sd.ssp126.2050]]/Table1[[#This Row],[corals.mn.ssp126.2050]])^-1)</f>
        <v/>
      </c>
      <c r="Q852" s="6" t="str">
        <f>IF(Table1[[#This Row],[coral.weights.ssp126.2050]]="","",Table1[[#This Row],[coral.weights.ssp126.2050]]*Table1[[#This Row],[corals.mn.ssp126.2050]])</f>
        <v/>
      </c>
      <c r="T852" s="6" t="str">
        <f>IF(Table1[[#This Row],[mangrove.mn.ssp126.2050]]="","",(Table1[[#This Row],[mangrove.sd.ssp126.2050]]/Table1[[#This Row],[mangrove.mn.ssp126.2050]])^-1)</f>
        <v/>
      </c>
      <c r="U852" s="6" t="str">
        <f>IF(Table1[[#This Row],[mangrove.weights.ssp126.2050]]="","",Table1[[#This Row],[mangrove.weights.ssp126.2050]]*Table1[[#This Row],[mangrove.mn.ssp126.2050]])</f>
        <v/>
      </c>
      <c r="V852" s="7" t="e">
        <f t="shared" si="78"/>
        <v>#DIV/0!</v>
      </c>
      <c r="Y852" s="6" t="str">
        <f>IF(Table1[[#This Row],[seagrass.mn.ssp126.2100]]="", "", (Table1[[#This Row],[seagrass.sd.ssp126.2100]]/Table1[[#This Row],[seagrass.mn.ssp126.2100]])^-1)</f>
        <v/>
      </c>
      <c r="Z852" s="6" t="str">
        <f>IF(Table1[[#This Row],[seagrass.weights.ssp126.2100]]="","", Table1[[#This Row],[seagrass.weights.ssp126.2100]]*Table1[[#This Row],[seagrass.mn.ssp126.2100]])</f>
        <v/>
      </c>
      <c r="AC852" s="6" t="str">
        <f>IF(Table1[[#This Row],[corals.mn.ssp126.2100]]="","",(Table1[[#This Row],[corals.sd.ssp126.2100]]/Table1[[#This Row],[corals.mn.ssp126.2100]])^-1)</f>
        <v/>
      </c>
      <c r="AD852" s="6" t="str">
        <f>IF( Table1[[#This Row],[Coral.weights.ssp126.2100]]="","", Table1[[#This Row],[Coral.weights.ssp126.2100]]*Table1[[#This Row],[corals.mn.ssp126.2100]])</f>
        <v/>
      </c>
      <c r="AG852" s="8" t="str">
        <f>IF(Table1[[#This Row],[mangrove.mn.ssp126.2100]]="","",(Table1[[#This Row],[mangrove.sd.ssp126.2100]]/Table1[[#This Row],[mangrove.mn.ssp126.2100]])^-1)</f>
        <v/>
      </c>
      <c r="AH852" s="6" t="str">
        <f>IF(Table1[[#This Row],[mangrove.weights.ssp126.2100]]="","",Table1[[#This Row],[mangrove.weights.ssp126.2100]]*Table1[[#This Row],[mangrove.mn.ssp126.2100]])</f>
        <v/>
      </c>
      <c r="AI852" s="7" t="e">
        <f t="shared" si="79"/>
        <v>#DIV/0!</v>
      </c>
      <c r="AL852" s="6" t="str">
        <f>IF(Table1[[#This Row],[seagrass.mn.ssp245.2050]]="","",(Table1[[#This Row],[seagrass.sd.ssp245.2050]]/Table1[[#This Row],[seagrass.mn.ssp245.2050]])^-1)</f>
        <v/>
      </c>
      <c r="AM852" s="6" t="str">
        <f>IF(Table1[[#This Row],[seagrass.weights.ssp245.2050]]="","",Table1[[#This Row],[seagrass.weights.ssp245.2050]]*Table1[[#This Row],[seagrass.mn.ssp245.2050]])</f>
        <v/>
      </c>
      <c r="AS852" s="5"/>
      <c r="AT852" s="8"/>
      <c r="AU852" s="8"/>
      <c r="AV852" s="7" t="e">
        <f t="shared" si="80"/>
        <v>#DIV/0!</v>
      </c>
      <c r="AX852" s="5"/>
      <c r="AY852" s="6"/>
      <c r="AZ852" s="6"/>
      <c r="BB852" s="5"/>
      <c r="BC852" s="8"/>
      <c r="BD852" s="8"/>
      <c r="BE852" s="5"/>
      <c r="BF852" s="5"/>
      <c r="BG852" s="6"/>
      <c r="BH852" s="6"/>
      <c r="BI852" s="7" t="e">
        <f t="shared" si="81"/>
        <v>#DIV/0!</v>
      </c>
      <c r="BK852" s="5"/>
      <c r="BL852" s="6"/>
      <c r="BM852" s="6"/>
      <c r="BO852" s="5"/>
      <c r="BP852" s="6"/>
      <c r="BQ852" s="6"/>
      <c r="BR852" s="5"/>
      <c r="BS852" s="5"/>
      <c r="BT852" s="6"/>
      <c r="BU852" s="6"/>
      <c r="BV852" s="7" t="e">
        <f t="shared" si="82"/>
        <v>#DIV/0!</v>
      </c>
      <c r="BX852" s="5"/>
      <c r="BY852" s="8"/>
      <c r="BZ852" s="8"/>
      <c r="CA852" s="5"/>
      <c r="CB852" s="5"/>
      <c r="CC852" s="8"/>
      <c r="CD852" s="8"/>
      <c r="CE852" s="5"/>
      <c r="CF852" s="5"/>
      <c r="CG852" s="12"/>
      <c r="CH852" s="17"/>
      <c r="CI852" s="9" t="e">
        <f t="shared" si="83"/>
        <v>#DIV/0!</v>
      </c>
      <c r="CJ852" s="5"/>
      <c r="CL852" s="5"/>
      <c r="CM852" s="5"/>
      <c r="CP852" s="5"/>
      <c r="CT852" s="5"/>
    </row>
    <row r="853" spans="1:98" x14ac:dyDescent="0.25">
      <c r="A853" s="5" t="s">
        <v>896</v>
      </c>
      <c r="B853" s="5">
        <v>44.33934</v>
      </c>
      <c r="C853" s="5">
        <v>-19.071102</v>
      </c>
      <c r="E853" s="5">
        <v>0</v>
      </c>
      <c r="G853" s="5">
        <v>0</v>
      </c>
      <c r="H853" s="5">
        <v>65820000</v>
      </c>
      <c r="I853" s="5">
        <v>1</v>
      </c>
      <c r="L853" s="6" t="str">
        <f>IF(Table1[[#This Row],[seagrass.mn.ssp126.2050]]="","",(Table1[[#This Row],[seagrass.sd.ssp126.2050]]/Table1[[#This Row],[seagrass.mn.ssp126.2050]])^-1)</f>
        <v/>
      </c>
      <c r="M853" s="6" t="str">
        <f>IF(Table1[[#This Row],[seagrass.weights.ssp126.2050]]="","",Table1[[#This Row],[seagrass.weights.ssp126.2050]]*Table1[[#This Row],[seagrass.mn.ssp126.2050]])</f>
        <v/>
      </c>
      <c r="P853" s="6" t="str">
        <f>IF(Table1[[#This Row],[corals.mn.ssp126.2050]]="","",(Table1[[#This Row],[corals.sd.ssp126.2050]]/Table1[[#This Row],[corals.mn.ssp126.2050]])^-1)</f>
        <v/>
      </c>
      <c r="Q853" s="6" t="str">
        <f>IF(Table1[[#This Row],[coral.weights.ssp126.2050]]="","",Table1[[#This Row],[coral.weights.ssp126.2050]]*Table1[[#This Row],[corals.mn.ssp126.2050]])</f>
        <v/>
      </c>
      <c r="R853" s="5">
        <v>0.45914189596627958</v>
      </c>
      <c r="S853" s="5">
        <v>0.2993165096463184</v>
      </c>
      <c r="T853" s="6">
        <f>IF(Table1[[#This Row],[mangrove.mn.ssp126.2050]]="","",(Table1[[#This Row],[mangrove.sd.ssp126.2050]]/Table1[[#This Row],[mangrove.mn.ssp126.2050]])^-1)</f>
        <v>1.5339678272635737</v>
      </c>
      <c r="U853" s="6">
        <f>IF(Table1[[#This Row],[mangrove.weights.ssp126.2050]]="","",Table1[[#This Row],[mangrove.weights.ssp126.2050]]*Table1[[#This Row],[mangrove.mn.ssp126.2050]])</f>
        <v>0.70430889656107165</v>
      </c>
      <c r="V853" s="7">
        <f t="shared" si="78"/>
        <v>0.45914189596627958</v>
      </c>
      <c r="Y853" s="6" t="str">
        <f>IF(Table1[[#This Row],[seagrass.mn.ssp126.2100]]="", "", (Table1[[#This Row],[seagrass.sd.ssp126.2100]]/Table1[[#This Row],[seagrass.mn.ssp126.2100]])^-1)</f>
        <v/>
      </c>
      <c r="Z853" s="6" t="str">
        <f>IF(Table1[[#This Row],[seagrass.weights.ssp126.2100]]="","", Table1[[#This Row],[seagrass.weights.ssp126.2100]]*Table1[[#This Row],[seagrass.mn.ssp126.2100]])</f>
        <v/>
      </c>
      <c r="AC853" s="6" t="str">
        <f>IF(Table1[[#This Row],[corals.mn.ssp126.2100]]="","",(Table1[[#This Row],[corals.sd.ssp126.2100]]/Table1[[#This Row],[corals.mn.ssp126.2100]])^-1)</f>
        <v/>
      </c>
      <c r="AD853" s="6" t="str">
        <f>IF( Table1[[#This Row],[Coral.weights.ssp126.2100]]="","", Table1[[#This Row],[Coral.weights.ssp126.2100]]*Table1[[#This Row],[corals.mn.ssp126.2100]])</f>
        <v/>
      </c>
      <c r="AE853" s="5">
        <v>0.46668984255088741</v>
      </c>
      <c r="AF853" s="5">
        <v>0.29728415725027407</v>
      </c>
      <c r="AG853" s="8">
        <f>IF(Table1[[#This Row],[mangrove.mn.ssp126.2100]]="","",(Table1[[#This Row],[mangrove.sd.ssp126.2100]]/Table1[[#This Row],[mangrove.mn.ssp126.2100]])^-1)</f>
        <v>1.5698443094564105</v>
      </c>
      <c r="AH853" s="6">
        <f>IF(Table1[[#This Row],[mangrove.weights.ssp126.2100]]="","",Table1[[#This Row],[mangrove.weights.ssp126.2100]]*Table1[[#This Row],[mangrove.mn.ssp126.2100]])</f>
        <v>0.73263039360961879</v>
      </c>
      <c r="AI853" s="7">
        <f t="shared" si="79"/>
        <v>0.46668984255088741</v>
      </c>
      <c r="AL853" s="6" t="str">
        <f>IF(Table1[[#This Row],[seagrass.mn.ssp245.2050]]="","",(Table1[[#This Row],[seagrass.sd.ssp245.2050]]/Table1[[#This Row],[seagrass.mn.ssp245.2050]])^-1)</f>
        <v/>
      </c>
      <c r="AM853" s="6" t="str">
        <f>IF(Table1[[#This Row],[seagrass.weights.ssp245.2050]]="","",Table1[[#This Row],[seagrass.weights.ssp245.2050]]*Table1[[#This Row],[seagrass.mn.ssp245.2050]])</f>
        <v/>
      </c>
      <c r="AR853" s="5">
        <v>0.47568158770667079</v>
      </c>
      <c r="AS853" s="5">
        <v>0.28077147471103803</v>
      </c>
      <c r="AT853" s="8">
        <f>(Table1[[#This Row],[mangrove.sd.ssp245.2050]]/Table1[[#This Row],[mangrove.mn.ssp245.2050]])^-1</f>
        <v>1.6941948543605745</v>
      </c>
      <c r="AU853" s="8">
        <f>Table1[[#This Row],[mangrove.mn.ssp245.2050]]*Table1[[#This Row],[mangrove.weights.ssp245.2050]]</f>
        <v>0.80589729820670997</v>
      </c>
      <c r="AV853" s="7">
        <f t="shared" si="80"/>
        <v>0.47568158770667079</v>
      </c>
      <c r="AX853" s="5"/>
      <c r="AY853" s="6"/>
      <c r="AZ853" s="6"/>
      <c r="BB853" s="5"/>
      <c r="BC853" s="8"/>
      <c r="BD853" s="8"/>
      <c r="BE853" s="5">
        <v>0.50221568071063083</v>
      </c>
      <c r="BF853" s="5">
        <v>0.2573595427554945</v>
      </c>
      <c r="BG853" s="6">
        <f>(Table1[[#This Row],[mangrove.sd.ssp245.2100]]/Table1[[#This Row],[mangrove.mn.ssp245.2100]])^-1</f>
        <v>1.9514165876015832</v>
      </c>
      <c r="BH853" s="6">
        <f>Table1[[#This Row],[mangrove.weights.ssp245.2100]]*Table1[[#This Row],[mangrove.mn.ssp245.2100]]</f>
        <v>0.98003200989234551</v>
      </c>
      <c r="BI853" s="7">
        <f t="shared" si="81"/>
        <v>0.50221568071063083</v>
      </c>
      <c r="BK853" s="5"/>
      <c r="BL853" s="6"/>
      <c r="BM853" s="6"/>
      <c r="BO853" s="5"/>
      <c r="BP853" s="6"/>
      <c r="BQ853" s="6"/>
      <c r="BR853" s="5">
        <v>0.48386820823919419</v>
      </c>
      <c r="BS853" s="5">
        <v>0.26550349029636172</v>
      </c>
      <c r="BT853" s="6">
        <f>(Table1[[#This Row],[mangrove.sd.ssp370.2050]]/Table1[[#This Row],[mangrove.mn.ssp370.2050]])^-1</f>
        <v>1.8224551688532915</v>
      </c>
      <c r="BU853" s="6">
        <f>Table1[[#This Row],[mangrove.weights.ssp370.2050]]*Table1[[#This Row],[mangrove.mn.ssp370.2050]]</f>
        <v>0.88182811714930021</v>
      </c>
      <c r="BV853" s="7">
        <f t="shared" si="82"/>
        <v>0.48386820823919413</v>
      </c>
      <c r="BX853" s="5"/>
      <c r="BY853" s="8"/>
      <c r="BZ853" s="8"/>
      <c r="CA853" s="5"/>
      <c r="CB853" s="5"/>
      <c r="CC853" s="8"/>
      <c r="CD853" s="8"/>
      <c r="CE853" s="5">
        <v>0.5372191038688191</v>
      </c>
      <c r="CF853" s="5">
        <v>0.22731527273737751</v>
      </c>
      <c r="CG853" s="12">
        <f>(Table1[[#This Row],[mangrove.sd.ssp370.2100]]/Table1[[#This Row],[mangrove.mn.ssp370.2100]])^-1</f>
        <v>2.363321643106139</v>
      </c>
      <c r="CH853" s="17">
        <f>Table1[[#This Row],[mangrove.weights.ssp370.2100]]*Table1[[#This Row],[mangrove.mn.ssp370.2100]]</f>
        <v>1.2696215352632652</v>
      </c>
      <c r="CI853" s="9">
        <f t="shared" si="83"/>
        <v>0.5372191038688191</v>
      </c>
      <c r="CJ853" s="5"/>
      <c r="CL853" s="5"/>
      <c r="CM853" s="5"/>
      <c r="CP853" s="5"/>
      <c r="CT853" s="5"/>
    </row>
    <row r="854" spans="1:98" x14ac:dyDescent="0.25">
      <c r="A854" s="5" t="s">
        <v>897</v>
      </c>
      <c r="B854" s="5">
        <v>44.58934</v>
      </c>
      <c r="C854" s="5">
        <v>-19.071102</v>
      </c>
      <c r="E854" s="5">
        <v>0</v>
      </c>
      <c r="G854" s="5">
        <v>0</v>
      </c>
      <c r="I854" s="5">
        <v>0</v>
      </c>
      <c r="L854" s="6" t="str">
        <f>IF(Table1[[#This Row],[seagrass.mn.ssp126.2050]]="","",(Table1[[#This Row],[seagrass.sd.ssp126.2050]]/Table1[[#This Row],[seagrass.mn.ssp126.2050]])^-1)</f>
        <v/>
      </c>
      <c r="M854" s="6" t="str">
        <f>IF(Table1[[#This Row],[seagrass.weights.ssp126.2050]]="","",Table1[[#This Row],[seagrass.weights.ssp126.2050]]*Table1[[#This Row],[seagrass.mn.ssp126.2050]])</f>
        <v/>
      </c>
      <c r="P854" s="6" t="str">
        <f>IF(Table1[[#This Row],[corals.mn.ssp126.2050]]="","",(Table1[[#This Row],[corals.sd.ssp126.2050]]/Table1[[#This Row],[corals.mn.ssp126.2050]])^-1)</f>
        <v/>
      </c>
      <c r="Q854" s="6" t="str">
        <f>IF(Table1[[#This Row],[coral.weights.ssp126.2050]]="","",Table1[[#This Row],[coral.weights.ssp126.2050]]*Table1[[#This Row],[corals.mn.ssp126.2050]])</f>
        <v/>
      </c>
      <c r="T854" s="6" t="str">
        <f>IF(Table1[[#This Row],[mangrove.mn.ssp126.2050]]="","",(Table1[[#This Row],[mangrove.sd.ssp126.2050]]/Table1[[#This Row],[mangrove.mn.ssp126.2050]])^-1)</f>
        <v/>
      </c>
      <c r="U854" s="6" t="str">
        <f>IF(Table1[[#This Row],[mangrove.weights.ssp126.2050]]="","",Table1[[#This Row],[mangrove.weights.ssp126.2050]]*Table1[[#This Row],[mangrove.mn.ssp126.2050]])</f>
        <v/>
      </c>
      <c r="V854" s="7" t="e">
        <f t="shared" si="78"/>
        <v>#DIV/0!</v>
      </c>
      <c r="Y854" s="6" t="str">
        <f>IF(Table1[[#This Row],[seagrass.mn.ssp126.2100]]="", "", (Table1[[#This Row],[seagrass.sd.ssp126.2100]]/Table1[[#This Row],[seagrass.mn.ssp126.2100]])^-1)</f>
        <v/>
      </c>
      <c r="Z854" s="6" t="str">
        <f>IF(Table1[[#This Row],[seagrass.weights.ssp126.2100]]="","", Table1[[#This Row],[seagrass.weights.ssp126.2100]]*Table1[[#This Row],[seagrass.mn.ssp126.2100]])</f>
        <v/>
      </c>
      <c r="AC854" s="6" t="str">
        <f>IF(Table1[[#This Row],[corals.mn.ssp126.2100]]="","",(Table1[[#This Row],[corals.sd.ssp126.2100]]/Table1[[#This Row],[corals.mn.ssp126.2100]])^-1)</f>
        <v/>
      </c>
      <c r="AD854" s="6" t="str">
        <f>IF( Table1[[#This Row],[Coral.weights.ssp126.2100]]="","", Table1[[#This Row],[Coral.weights.ssp126.2100]]*Table1[[#This Row],[corals.mn.ssp126.2100]])</f>
        <v/>
      </c>
      <c r="AG854" s="8" t="str">
        <f>IF(Table1[[#This Row],[mangrove.mn.ssp126.2100]]="","",(Table1[[#This Row],[mangrove.sd.ssp126.2100]]/Table1[[#This Row],[mangrove.mn.ssp126.2100]])^-1)</f>
        <v/>
      </c>
      <c r="AH854" s="6" t="str">
        <f>IF(Table1[[#This Row],[mangrove.weights.ssp126.2100]]="","",Table1[[#This Row],[mangrove.weights.ssp126.2100]]*Table1[[#This Row],[mangrove.mn.ssp126.2100]])</f>
        <v/>
      </c>
      <c r="AI854" s="7" t="e">
        <f t="shared" si="79"/>
        <v>#DIV/0!</v>
      </c>
      <c r="AL854" s="6" t="str">
        <f>IF(Table1[[#This Row],[seagrass.mn.ssp245.2050]]="","",(Table1[[#This Row],[seagrass.sd.ssp245.2050]]/Table1[[#This Row],[seagrass.mn.ssp245.2050]])^-1)</f>
        <v/>
      </c>
      <c r="AM854" s="6" t="str">
        <f>IF(Table1[[#This Row],[seagrass.weights.ssp245.2050]]="","",Table1[[#This Row],[seagrass.weights.ssp245.2050]]*Table1[[#This Row],[seagrass.mn.ssp245.2050]])</f>
        <v/>
      </c>
      <c r="AS854" s="5"/>
      <c r="AT854" s="8"/>
      <c r="AU854" s="8"/>
      <c r="AV854" s="7" t="e">
        <f t="shared" si="80"/>
        <v>#DIV/0!</v>
      </c>
      <c r="AX854" s="5"/>
      <c r="AY854" s="6"/>
      <c r="AZ854" s="6"/>
      <c r="BB854" s="5"/>
      <c r="BC854" s="8"/>
      <c r="BD854" s="8"/>
      <c r="BE854" s="5"/>
      <c r="BF854" s="5"/>
      <c r="BG854" s="6"/>
      <c r="BH854" s="6"/>
      <c r="BI854" s="7" t="e">
        <f t="shared" si="81"/>
        <v>#DIV/0!</v>
      </c>
      <c r="BK854" s="5"/>
      <c r="BL854" s="6"/>
      <c r="BM854" s="6"/>
      <c r="BO854" s="5"/>
      <c r="BP854" s="6"/>
      <c r="BQ854" s="6"/>
      <c r="BR854" s="5"/>
      <c r="BS854" s="5"/>
      <c r="BT854" s="6"/>
      <c r="BU854" s="6"/>
      <c r="BV854" s="7" t="e">
        <f t="shared" si="82"/>
        <v>#DIV/0!</v>
      </c>
      <c r="BX854" s="5"/>
      <c r="BY854" s="8"/>
      <c r="BZ854" s="8"/>
      <c r="CA854" s="5"/>
      <c r="CB854" s="5"/>
      <c r="CC854" s="8"/>
      <c r="CD854" s="8"/>
      <c r="CE854" s="5"/>
      <c r="CF854" s="5"/>
      <c r="CG854" s="12"/>
      <c r="CH854" s="17"/>
      <c r="CI854" s="9" t="e">
        <f t="shared" si="83"/>
        <v>#DIV/0!</v>
      </c>
      <c r="CJ854" s="5"/>
      <c r="CL854" s="5"/>
      <c r="CM854" s="5"/>
      <c r="CP854" s="5"/>
      <c r="CT854" s="5"/>
    </row>
    <row r="855" spans="1:98" x14ac:dyDescent="0.25">
      <c r="A855" s="5" t="s">
        <v>898</v>
      </c>
      <c r="B855" s="5">
        <v>35.33934</v>
      </c>
      <c r="C855" s="5">
        <v>-19.071102</v>
      </c>
      <c r="E855" s="5">
        <v>0</v>
      </c>
      <c r="G855" s="5">
        <v>0</v>
      </c>
      <c r="I855" s="5">
        <v>0</v>
      </c>
      <c r="L855" s="6" t="str">
        <f>IF(Table1[[#This Row],[seagrass.mn.ssp126.2050]]="","",(Table1[[#This Row],[seagrass.sd.ssp126.2050]]/Table1[[#This Row],[seagrass.mn.ssp126.2050]])^-1)</f>
        <v/>
      </c>
      <c r="M855" s="6" t="str">
        <f>IF(Table1[[#This Row],[seagrass.weights.ssp126.2050]]="","",Table1[[#This Row],[seagrass.weights.ssp126.2050]]*Table1[[#This Row],[seagrass.mn.ssp126.2050]])</f>
        <v/>
      </c>
      <c r="P855" s="6" t="str">
        <f>IF(Table1[[#This Row],[corals.mn.ssp126.2050]]="","",(Table1[[#This Row],[corals.sd.ssp126.2050]]/Table1[[#This Row],[corals.mn.ssp126.2050]])^-1)</f>
        <v/>
      </c>
      <c r="Q855" s="6" t="str">
        <f>IF(Table1[[#This Row],[coral.weights.ssp126.2050]]="","",Table1[[#This Row],[coral.weights.ssp126.2050]]*Table1[[#This Row],[corals.mn.ssp126.2050]])</f>
        <v/>
      </c>
      <c r="T855" s="6" t="str">
        <f>IF(Table1[[#This Row],[mangrove.mn.ssp126.2050]]="","",(Table1[[#This Row],[mangrove.sd.ssp126.2050]]/Table1[[#This Row],[mangrove.mn.ssp126.2050]])^-1)</f>
        <v/>
      </c>
      <c r="U855" s="6" t="str">
        <f>IF(Table1[[#This Row],[mangrove.weights.ssp126.2050]]="","",Table1[[#This Row],[mangrove.weights.ssp126.2050]]*Table1[[#This Row],[mangrove.mn.ssp126.2050]])</f>
        <v/>
      </c>
      <c r="V855" s="7" t="e">
        <f t="shared" si="78"/>
        <v>#DIV/0!</v>
      </c>
      <c r="Y855" s="6" t="str">
        <f>IF(Table1[[#This Row],[seagrass.mn.ssp126.2100]]="", "", (Table1[[#This Row],[seagrass.sd.ssp126.2100]]/Table1[[#This Row],[seagrass.mn.ssp126.2100]])^-1)</f>
        <v/>
      </c>
      <c r="Z855" s="6" t="str">
        <f>IF(Table1[[#This Row],[seagrass.weights.ssp126.2100]]="","", Table1[[#This Row],[seagrass.weights.ssp126.2100]]*Table1[[#This Row],[seagrass.mn.ssp126.2100]])</f>
        <v/>
      </c>
      <c r="AC855" s="6" t="str">
        <f>IF(Table1[[#This Row],[corals.mn.ssp126.2100]]="","",(Table1[[#This Row],[corals.sd.ssp126.2100]]/Table1[[#This Row],[corals.mn.ssp126.2100]])^-1)</f>
        <v/>
      </c>
      <c r="AD855" s="6" t="str">
        <f>IF( Table1[[#This Row],[Coral.weights.ssp126.2100]]="","", Table1[[#This Row],[Coral.weights.ssp126.2100]]*Table1[[#This Row],[corals.mn.ssp126.2100]])</f>
        <v/>
      </c>
      <c r="AG855" s="8" t="str">
        <f>IF(Table1[[#This Row],[mangrove.mn.ssp126.2100]]="","",(Table1[[#This Row],[mangrove.sd.ssp126.2100]]/Table1[[#This Row],[mangrove.mn.ssp126.2100]])^-1)</f>
        <v/>
      </c>
      <c r="AH855" s="6" t="str">
        <f>IF(Table1[[#This Row],[mangrove.weights.ssp126.2100]]="","",Table1[[#This Row],[mangrove.weights.ssp126.2100]]*Table1[[#This Row],[mangrove.mn.ssp126.2100]])</f>
        <v/>
      </c>
      <c r="AI855" s="7" t="e">
        <f t="shared" si="79"/>
        <v>#DIV/0!</v>
      </c>
      <c r="AL855" s="6" t="str">
        <f>IF(Table1[[#This Row],[seagrass.mn.ssp245.2050]]="","",(Table1[[#This Row],[seagrass.sd.ssp245.2050]]/Table1[[#This Row],[seagrass.mn.ssp245.2050]])^-1)</f>
        <v/>
      </c>
      <c r="AM855" s="6" t="str">
        <f>IF(Table1[[#This Row],[seagrass.weights.ssp245.2050]]="","",Table1[[#This Row],[seagrass.weights.ssp245.2050]]*Table1[[#This Row],[seagrass.mn.ssp245.2050]])</f>
        <v/>
      </c>
      <c r="AS855" s="5"/>
      <c r="AT855" s="8"/>
      <c r="AU855" s="8"/>
      <c r="AV855" s="7" t="e">
        <f t="shared" si="80"/>
        <v>#DIV/0!</v>
      </c>
      <c r="AX855" s="5"/>
      <c r="AY855" s="6"/>
      <c r="AZ855" s="6"/>
      <c r="BB855" s="5"/>
      <c r="BC855" s="8"/>
      <c r="BD855" s="8"/>
      <c r="BE855" s="5"/>
      <c r="BF855" s="5"/>
      <c r="BG855" s="6"/>
      <c r="BH855" s="6"/>
      <c r="BI855" s="7" t="e">
        <f t="shared" si="81"/>
        <v>#DIV/0!</v>
      </c>
      <c r="BK855" s="5"/>
      <c r="BL855" s="6"/>
      <c r="BM855" s="6"/>
      <c r="BO855" s="5"/>
      <c r="BP855" s="6"/>
      <c r="BQ855" s="6"/>
      <c r="BR855" s="5"/>
      <c r="BS855" s="5"/>
      <c r="BT855" s="6"/>
      <c r="BU855" s="6"/>
      <c r="BV855" s="7" t="e">
        <f t="shared" si="82"/>
        <v>#DIV/0!</v>
      </c>
      <c r="BX855" s="5"/>
      <c r="BY855" s="8"/>
      <c r="BZ855" s="8"/>
      <c r="CA855" s="5"/>
      <c r="CB855" s="5"/>
      <c r="CC855" s="8"/>
      <c r="CD855" s="8"/>
      <c r="CE855" s="5"/>
      <c r="CF855" s="5"/>
      <c r="CG855" s="12"/>
      <c r="CH855" s="17"/>
      <c r="CI855" s="9" t="e">
        <f t="shared" si="83"/>
        <v>#DIV/0!</v>
      </c>
      <c r="CJ855" s="5"/>
      <c r="CL855" s="5"/>
      <c r="CM855" s="5"/>
      <c r="CP855" s="5"/>
      <c r="CT855" s="5"/>
    </row>
    <row r="856" spans="1:98" x14ac:dyDescent="0.25">
      <c r="A856" s="5" t="s">
        <v>899</v>
      </c>
      <c r="B856" s="5">
        <v>35.58934</v>
      </c>
      <c r="C856" s="5">
        <v>-19.071102</v>
      </c>
      <c r="E856" s="5">
        <v>0</v>
      </c>
      <c r="G856" s="5">
        <v>0</v>
      </c>
      <c r="H856" s="5">
        <v>54010000</v>
      </c>
      <c r="I856" s="5">
        <v>1</v>
      </c>
      <c r="L856" s="6" t="str">
        <f>IF(Table1[[#This Row],[seagrass.mn.ssp126.2050]]="","",(Table1[[#This Row],[seagrass.sd.ssp126.2050]]/Table1[[#This Row],[seagrass.mn.ssp126.2050]])^-1)</f>
        <v/>
      </c>
      <c r="M856" s="6" t="str">
        <f>IF(Table1[[#This Row],[seagrass.weights.ssp126.2050]]="","",Table1[[#This Row],[seagrass.weights.ssp126.2050]]*Table1[[#This Row],[seagrass.mn.ssp126.2050]])</f>
        <v/>
      </c>
      <c r="P856" s="6" t="str">
        <f>IF(Table1[[#This Row],[corals.mn.ssp126.2050]]="","",(Table1[[#This Row],[corals.sd.ssp126.2050]]/Table1[[#This Row],[corals.mn.ssp126.2050]])^-1)</f>
        <v/>
      </c>
      <c r="Q856" s="6" t="str">
        <f>IF(Table1[[#This Row],[coral.weights.ssp126.2050]]="","",Table1[[#This Row],[coral.weights.ssp126.2050]]*Table1[[#This Row],[corals.mn.ssp126.2050]])</f>
        <v/>
      </c>
      <c r="R856" s="5">
        <v>0.3832297979859362</v>
      </c>
      <c r="S856" s="5">
        <v>0.24113322400416609</v>
      </c>
      <c r="T856" s="6">
        <f>IF(Table1[[#This Row],[mangrove.mn.ssp126.2050]]="","",(Table1[[#This Row],[mangrove.sd.ssp126.2050]]/Table1[[#This Row],[mangrove.mn.ssp126.2050]])^-1)</f>
        <v>1.5892865844953623</v>
      </c>
      <c r="U856" s="6">
        <f>IF(Table1[[#This Row],[mangrove.weights.ssp126.2050]]="","",Table1[[#This Row],[mangrove.weights.ssp126.2050]]*Table1[[#This Row],[mangrove.mn.ssp126.2050]])</f>
        <v>0.60906197671791618</v>
      </c>
      <c r="V856" s="7">
        <f t="shared" si="78"/>
        <v>0.38322979798593615</v>
      </c>
      <c r="Y856" s="6" t="str">
        <f>IF(Table1[[#This Row],[seagrass.mn.ssp126.2100]]="", "", (Table1[[#This Row],[seagrass.sd.ssp126.2100]]/Table1[[#This Row],[seagrass.mn.ssp126.2100]])^-1)</f>
        <v/>
      </c>
      <c r="Z856" s="6" t="str">
        <f>IF(Table1[[#This Row],[seagrass.weights.ssp126.2100]]="","", Table1[[#This Row],[seagrass.weights.ssp126.2100]]*Table1[[#This Row],[seagrass.mn.ssp126.2100]])</f>
        <v/>
      </c>
      <c r="AC856" s="6" t="str">
        <f>IF(Table1[[#This Row],[corals.mn.ssp126.2100]]="","",(Table1[[#This Row],[corals.sd.ssp126.2100]]/Table1[[#This Row],[corals.mn.ssp126.2100]])^-1)</f>
        <v/>
      </c>
      <c r="AD856" s="6" t="str">
        <f>IF( Table1[[#This Row],[Coral.weights.ssp126.2100]]="","", Table1[[#This Row],[Coral.weights.ssp126.2100]]*Table1[[#This Row],[corals.mn.ssp126.2100]])</f>
        <v/>
      </c>
      <c r="AE856" s="5">
        <v>0.33781284046072219</v>
      </c>
      <c r="AF856" s="5">
        <v>0.2470228628211372</v>
      </c>
      <c r="AG856" s="8">
        <f>IF(Table1[[#This Row],[mangrove.mn.ssp126.2100]]="","",(Table1[[#This Row],[mangrove.sd.ssp126.2100]]/Table1[[#This Row],[mangrove.mn.ssp126.2100]])^-1)</f>
        <v>1.3675367397281102</v>
      </c>
      <c r="AH856" s="6">
        <f>IF(Table1[[#This Row],[mangrove.weights.ssp126.2100]]="","",Table1[[#This Row],[mangrove.weights.ssp126.2100]]*Table1[[#This Row],[mangrove.mn.ssp126.2100]])</f>
        <v>0.46197147048194825</v>
      </c>
      <c r="AI856" s="7">
        <f t="shared" si="79"/>
        <v>0.33781284046072219</v>
      </c>
      <c r="AL856" s="6" t="str">
        <f>IF(Table1[[#This Row],[seagrass.mn.ssp245.2050]]="","",(Table1[[#This Row],[seagrass.sd.ssp245.2050]]/Table1[[#This Row],[seagrass.mn.ssp245.2050]])^-1)</f>
        <v/>
      </c>
      <c r="AM856" s="6" t="str">
        <f>IF(Table1[[#This Row],[seagrass.weights.ssp245.2050]]="","",Table1[[#This Row],[seagrass.weights.ssp245.2050]]*Table1[[#This Row],[seagrass.mn.ssp245.2050]])</f>
        <v/>
      </c>
      <c r="AR856" s="5">
        <v>0.32421621487150171</v>
      </c>
      <c r="AS856" s="5">
        <v>0.2481341584936021</v>
      </c>
      <c r="AT856" s="8">
        <f>(Table1[[#This Row],[mangrove.sd.ssp245.2050]]/Table1[[#This Row],[mangrove.mn.ssp245.2050]])^-1</f>
        <v>1.3066166175579625</v>
      </c>
      <c r="AU856" s="8">
        <f>Table1[[#This Row],[mangrove.mn.ssp245.2050]]*Table1[[#This Row],[mangrove.weights.ssp245.2050]]</f>
        <v>0.42362629403284713</v>
      </c>
      <c r="AV856" s="7">
        <f t="shared" si="80"/>
        <v>0.32421621487150171</v>
      </c>
      <c r="AX856" s="5"/>
      <c r="AY856" s="6"/>
      <c r="AZ856" s="6"/>
      <c r="BB856" s="5"/>
      <c r="BC856" s="8"/>
      <c r="BD856" s="8"/>
      <c r="BE856" s="5">
        <v>0.31107068439350027</v>
      </c>
      <c r="BF856" s="5">
        <v>0.26226746374204513</v>
      </c>
      <c r="BG856" s="6">
        <f>(Table1[[#This Row],[mangrove.sd.ssp245.2100]]/Table1[[#This Row],[mangrove.mn.ssp245.2100]])^-1</f>
        <v>1.1860818721282784</v>
      </c>
      <c r="BH856" s="6">
        <f>Table1[[#This Row],[mangrove.weights.ssp245.2100]]*Table1[[#This Row],[mangrove.mn.ssp245.2100]]</f>
        <v>0.36895529970966767</v>
      </c>
      <c r="BI856" s="7">
        <f t="shared" si="81"/>
        <v>0.31107068439350027</v>
      </c>
      <c r="BK856" s="5"/>
      <c r="BL856" s="6"/>
      <c r="BM856" s="6"/>
      <c r="BO856" s="5"/>
      <c r="BP856" s="6"/>
      <c r="BQ856" s="6"/>
      <c r="BR856" s="5">
        <v>0.3175380341805023</v>
      </c>
      <c r="BS856" s="5">
        <v>0.25197639202479361</v>
      </c>
      <c r="BT856" s="6">
        <f>(Table1[[#This Row],[mangrove.sd.ssp370.2050]]/Table1[[#This Row],[mangrove.mn.ssp370.2050]])^-1</f>
        <v>1.2601896218486122</v>
      </c>
      <c r="BU856" s="6">
        <f>Table1[[#This Row],[mangrove.weights.ssp370.2050]]*Table1[[#This Row],[mangrove.mn.ssp370.2050]]</f>
        <v>0.40015813521647886</v>
      </c>
      <c r="BV856" s="7">
        <f t="shared" si="82"/>
        <v>0.3175380341805023</v>
      </c>
      <c r="BX856" s="5"/>
      <c r="BY856" s="8"/>
      <c r="BZ856" s="8"/>
      <c r="CA856" s="5"/>
      <c r="CB856" s="5"/>
      <c r="CC856" s="8"/>
      <c r="CD856" s="8"/>
      <c r="CE856" s="5">
        <v>0.32473147508589589</v>
      </c>
      <c r="CF856" s="5">
        <v>0.2462488683422209</v>
      </c>
      <c r="CG856" s="12">
        <f>(Table1[[#This Row],[mangrove.sd.ssp370.2100]]/Table1[[#This Row],[mangrove.mn.ssp370.2100]])^-1</f>
        <v>1.3187125580394745</v>
      </c>
      <c r="CH856" s="17">
        <f>Table1[[#This Row],[mangrove.weights.ssp370.2100]]*Table1[[#This Row],[mangrove.mn.ssp370.2100]]</f>
        <v>0.42822747418645368</v>
      </c>
      <c r="CI856" s="9">
        <f t="shared" si="83"/>
        <v>0.32473147508589589</v>
      </c>
      <c r="CJ856" s="5"/>
      <c r="CL856" s="5"/>
      <c r="CM856" s="5"/>
      <c r="CP856" s="5"/>
      <c r="CT856" s="5"/>
    </row>
    <row r="857" spans="1:98" x14ac:dyDescent="0.25">
      <c r="A857" s="5" t="s">
        <v>900</v>
      </c>
      <c r="B857" s="5">
        <v>35.83934</v>
      </c>
      <c r="C857" s="5">
        <v>-19.071102</v>
      </c>
      <c r="E857" s="5">
        <v>0</v>
      </c>
      <c r="G857" s="5">
        <v>0</v>
      </c>
      <c r="H857" s="5">
        <v>31310000</v>
      </c>
      <c r="I857" s="5">
        <v>1</v>
      </c>
      <c r="L857" s="6" t="str">
        <f>IF(Table1[[#This Row],[seagrass.mn.ssp126.2050]]="","",(Table1[[#This Row],[seagrass.sd.ssp126.2050]]/Table1[[#This Row],[seagrass.mn.ssp126.2050]])^-1)</f>
        <v/>
      </c>
      <c r="M857" s="6" t="str">
        <f>IF(Table1[[#This Row],[seagrass.weights.ssp126.2050]]="","",Table1[[#This Row],[seagrass.weights.ssp126.2050]]*Table1[[#This Row],[seagrass.mn.ssp126.2050]])</f>
        <v/>
      </c>
      <c r="P857" s="6" t="str">
        <f>IF(Table1[[#This Row],[corals.mn.ssp126.2050]]="","",(Table1[[#This Row],[corals.sd.ssp126.2050]]/Table1[[#This Row],[corals.mn.ssp126.2050]])^-1)</f>
        <v/>
      </c>
      <c r="Q857" s="6" t="str">
        <f>IF(Table1[[#This Row],[coral.weights.ssp126.2050]]="","",Table1[[#This Row],[coral.weights.ssp126.2050]]*Table1[[#This Row],[corals.mn.ssp126.2050]])</f>
        <v/>
      </c>
      <c r="R857" s="5">
        <v>0.42855551903610778</v>
      </c>
      <c r="S857" s="5">
        <v>0.18817088469938631</v>
      </c>
      <c r="T857" s="6">
        <f>IF(Table1[[#This Row],[mangrove.mn.ssp126.2050]]="","",(Table1[[#This Row],[mangrove.sd.ssp126.2050]]/Table1[[#This Row],[mangrove.mn.ssp126.2050]])^-1)</f>
        <v>2.2774804918452163</v>
      </c>
      <c r="U857" s="6">
        <f>IF(Table1[[#This Row],[mangrove.weights.ssp126.2050]]="","",Table1[[#This Row],[mangrove.weights.ssp126.2050]]*Table1[[#This Row],[mangrove.mn.ssp126.2050]])</f>
        <v>0.97602683427733672</v>
      </c>
      <c r="V857" s="7">
        <f t="shared" si="78"/>
        <v>0.42855551903610778</v>
      </c>
      <c r="Y857" s="6" t="str">
        <f>IF(Table1[[#This Row],[seagrass.mn.ssp126.2100]]="", "", (Table1[[#This Row],[seagrass.sd.ssp126.2100]]/Table1[[#This Row],[seagrass.mn.ssp126.2100]])^-1)</f>
        <v/>
      </c>
      <c r="Z857" s="6" t="str">
        <f>IF(Table1[[#This Row],[seagrass.weights.ssp126.2100]]="","", Table1[[#This Row],[seagrass.weights.ssp126.2100]]*Table1[[#This Row],[seagrass.mn.ssp126.2100]])</f>
        <v/>
      </c>
      <c r="AC857" s="6" t="str">
        <f>IF(Table1[[#This Row],[corals.mn.ssp126.2100]]="","",(Table1[[#This Row],[corals.sd.ssp126.2100]]/Table1[[#This Row],[corals.mn.ssp126.2100]])^-1)</f>
        <v/>
      </c>
      <c r="AD857" s="6" t="str">
        <f>IF( Table1[[#This Row],[Coral.weights.ssp126.2100]]="","", Table1[[#This Row],[Coral.weights.ssp126.2100]]*Table1[[#This Row],[corals.mn.ssp126.2100]])</f>
        <v/>
      </c>
      <c r="AE857" s="5">
        <v>0.37492761150570558</v>
      </c>
      <c r="AF857" s="5">
        <v>0.17074144146531661</v>
      </c>
      <c r="AG857" s="8">
        <f>IF(Table1[[#This Row],[mangrove.mn.ssp126.2100]]="","",(Table1[[#This Row],[mangrove.sd.ssp126.2100]]/Table1[[#This Row],[mangrove.mn.ssp126.2100]])^-1)</f>
        <v>2.1958793851571534</v>
      </c>
      <c r="AH857" s="6">
        <f>IF(Table1[[#This Row],[mangrove.weights.ssp126.2100]]="","",Table1[[#This Row],[mangrove.weights.ssp126.2100]]*Table1[[#This Row],[mangrove.mn.ssp126.2100]])</f>
        <v>0.82329581303158883</v>
      </c>
      <c r="AI857" s="7">
        <f t="shared" si="79"/>
        <v>0.37492761150570558</v>
      </c>
      <c r="AL857" s="6" t="str">
        <f>IF(Table1[[#This Row],[seagrass.mn.ssp245.2050]]="","",(Table1[[#This Row],[seagrass.sd.ssp245.2050]]/Table1[[#This Row],[seagrass.mn.ssp245.2050]])^-1)</f>
        <v/>
      </c>
      <c r="AM857" s="6" t="str">
        <f>IF(Table1[[#This Row],[seagrass.weights.ssp245.2050]]="","",Table1[[#This Row],[seagrass.weights.ssp245.2050]]*Table1[[#This Row],[seagrass.mn.ssp245.2050]])</f>
        <v/>
      </c>
      <c r="AR857" s="5">
        <v>0.36979472659218388</v>
      </c>
      <c r="AS857" s="5">
        <v>0.16941061789758849</v>
      </c>
      <c r="AT857" s="8">
        <f>(Table1[[#This Row],[mangrove.sd.ssp245.2050]]/Table1[[#This Row],[mangrove.mn.ssp245.2050]])^-1</f>
        <v>2.1828308708237572</v>
      </c>
      <c r="AU857" s="8">
        <f>Table1[[#This Row],[mangrove.mn.ssp245.2050]]*Table1[[#This Row],[mangrove.weights.ssp245.2050]]</f>
        <v>0.80719934507324986</v>
      </c>
      <c r="AV857" s="7">
        <f t="shared" si="80"/>
        <v>0.36979472659218388</v>
      </c>
      <c r="AX857" s="5"/>
      <c r="AY857" s="6"/>
      <c r="AZ857" s="6"/>
      <c r="BB857" s="5"/>
      <c r="BC857" s="8"/>
      <c r="BD857" s="8"/>
      <c r="BE857" s="5">
        <v>0.35268477979271867</v>
      </c>
      <c r="BF857" s="5">
        <v>0.18807012011518151</v>
      </c>
      <c r="BG857" s="6">
        <f>(Table1[[#This Row],[mangrove.sd.ssp245.2100]]/Table1[[#This Row],[mangrove.mn.ssp245.2100]])^-1</f>
        <v>1.8752834292694698</v>
      </c>
      <c r="BH857" s="6">
        <f>Table1[[#This Row],[mangrove.weights.ssp245.2100]]*Table1[[#This Row],[mangrove.mn.ssp245.2100]]</f>
        <v>0.66138392330083728</v>
      </c>
      <c r="BI857" s="7">
        <f t="shared" si="81"/>
        <v>0.35268477979271867</v>
      </c>
      <c r="BK857" s="5"/>
      <c r="BL857" s="6"/>
      <c r="BM857" s="6"/>
      <c r="BO857" s="5"/>
      <c r="BP857" s="6"/>
      <c r="BQ857" s="6"/>
      <c r="BR857" s="5">
        <v>0.36751309476502408</v>
      </c>
      <c r="BS857" s="5">
        <v>0.17247016337118101</v>
      </c>
      <c r="BT857" s="6">
        <f>(Table1[[#This Row],[mangrove.sd.ssp370.2050]]/Table1[[#This Row],[mangrove.mn.ssp370.2050]])^-1</f>
        <v>2.1308792638763969</v>
      </c>
      <c r="BU857" s="6">
        <f>Table1[[#This Row],[mangrove.weights.ssp370.2050]]*Table1[[#This Row],[mangrove.mn.ssp370.2050]]</f>
        <v>0.783126032837831</v>
      </c>
      <c r="BV857" s="7">
        <f t="shared" si="82"/>
        <v>0.36751309476502408</v>
      </c>
      <c r="BX857" s="5"/>
      <c r="BY857" s="8"/>
      <c r="BZ857" s="8"/>
      <c r="CA857" s="5"/>
      <c r="CB857" s="5"/>
      <c r="CC857" s="8"/>
      <c r="CD857" s="8"/>
      <c r="CE857" s="5">
        <v>0.3708743793608027</v>
      </c>
      <c r="CF857" s="5">
        <v>0.17103305684609241</v>
      </c>
      <c r="CG857" s="12">
        <f>(Table1[[#This Row],[mangrove.sd.ssp370.2100]]/Table1[[#This Row],[mangrove.mn.ssp370.2100]])^-1</f>
        <v>2.1684368285280757</v>
      </c>
      <c r="CH857" s="17">
        <f>Table1[[#This Row],[mangrove.weights.ssp370.2100]]*Table1[[#This Row],[mangrove.mn.ssp370.2100]]</f>
        <v>0.80421766296345742</v>
      </c>
      <c r="CI857" s="9">
        <f t="shared" si="83"/>
        <v>0.3708743793608027</v>
      </c>
      <c r="CJ857" s="5"/>
      <c r="CL857" s="5"/>
      <c r="CM857" s="5"/>
      <c r="CP857" s="5"/>
      <c r="CT857" s="5"/>
    </row>
    <row r="858" spans="1:98" x14ac:dyDescent="0.25">
      <c r="A858" s="5" t="s">
        <v>901</v>
      </c>
      <c r="B858" s="5">
        <v>36.08934</v>
      </c>
      <c r="C858" s="5">
        <v>-19.071102</v>
      </c>
      <c r="E858" s="5">
        <v>0</v>
      </c>
      <c r="G858" s="5">
        <v>0</v>
      </c>
      <c r="I858" s="5">
        <v>0</v>
      </c>
      <c r="L858" s="6" t="str">
        <f>IF(Table1[[#This Row],[seagrass.mn.ssp126.2050]]="","",(Table1[[#This Row],[seagrass.sd.ssp126.2050]]/Table1[[#This Row],[seagrass.mn.ssp126.2050]])^-1)</f>
        <v/>
      </c>
      <c r="M858" s="6" t="str">
        <f>IF(Table1[[#This Row],[seagrass.weights.ssp126.2050]]="","",Table1[[#This Row],[seagrass.weights.ssp126.2050]]*Table1[[#This Row],[seagrass.mn.ssp126.2050]])</f>
        <v/>
      </c>
      <c r="P858" s="6" t="str">
        <f>IF(Table1[[#This Row],[corals.mn.ssp126.2050]]="","",(Table1[[#This Row],[corals.sd.ssp126.2050]]/Table1[[#This Row],[corals.mn.ssp126.2050]])^-1)</f>
        <v/>
      </c>
      <c r="Q858" s="6" t="str">
        <f>IF(Table1[[#This Row],[coral.weights.ssp126.2050]]="","",Table1[[#This Row],[coral.weights.ssp126.2050]]*Table1[[#This Row],[corals.mn.ssp126.2050]])</f>
        <v/>
      </c>
      <c r="T858" s="6" t="str">
        <f>IF(Table1[[#This Row],[mangrove.mn.ssp126.2050]]="","",(Table1[[#This Row],[mangrove.sd.ssp126.2050]]/Table1[[#This Row],[mangrove.mn.ssp126.2050]])^-1)</f>
        <v/>
      </c>
      <c r="U858" s="6" t="str">
        <f>IF(Table1[[#This Row],[mangrove.weights.ssp126.2050]]="","",Table1[[#This Row],[mangrove.weights.ssp126.2050]]*Table1[[#This Row],[mangrove.mn.ssp126.2050]])</f>
        <v/>
      </c>
      <c r="V858" s="7" t="e">
        <f t="shared" si="78"/>
        <v>#DIV/0!</v>
      </c>
      <c r="Y858" s="6" t="str">
        <f>IF(Table1[[#This Row],[seagrass.mn.ssp126.2100]]="", "", (Table1[[#This Row],[seagrass.sd.ssp126.2100]]/Table1[[#This Row],[seagrass.mn.ssp126.2100]])^-1)</f>
        <v/>
      </c>
      <c r="Z858" s="6" t="str">
        <f>IF(Table1[[#This Row],[seagrass.weights.ssp126.2100]]="","", Table1[[#This Row],[seagrass.weights.ssp126.2100]]*Table1[[#This Row],[seagrass.mn.ssp126.2100]])</f>
        <v/>
      </c>
      <c r="AC858" s="6" t="str">
        <f>IF(Table1[[#This Row],[corals.mn.ssp126.2100]]="","",(Table1[[#This Row],[corals.sd.ssp126.2100]]/Table1[[#This Row],[corals.mn.ssp126.2100]])^-1)</f>
        <v/>
      </c>
      <c r="AD858" s="6" t="str">
        <f>IF( Table1[[#This Row],[Coral.weights.ssp126.2100]]="","", Table1[[#This Row],[Coral.weights.ssp126.2100]]*Table1[[#This Row],[corals.mn.ssp126.2100]])</f>
        <v/>
      </c>
      <c r="AG858" s="8" t="str">
        <f>IF(Table1[[#This Row],[mangrove.mn.ssp126.2100]]="","",(Table1[[#This Row],[mangrove.sd.ssp126.2100]]/Table1[[#This Row],[mangrove.mn.ssp126.2100]])^-1)</f>
        <v/>
      </c>
      <c r="AH858" s="6" t="str">
        <f>IF(Table1[[#This Row],[mangrove.weights.ssp126.2100]]="","",Table1[[#This Row],[mangrove.weights.ssp126.2100]]*Table1[[#This Row],[mangrove.mn.ssp126.2100]])</f>
        <v/>
      </c>
      <c r="AI858" s="7" t="e">
        <f t="shared" si="79"/>
        <v>#DIV/0!</v>
      </c>
      <c r="AL858" s="6" t="str">
        <f>IF(Table1[[#This Row],[seagrass.mn.ssp245.2050]]="","",(Table1[[#This Row],[seagrass.sd.ssp245.2050]]/Table1[[#This Row],[seagrass.mn.ssp245.2050]])^-1)</f>
        <v/>
      </c>
      <c r="AM858" s="6" t="str">
        <f>IF(Table1[[#This Row],[seagrass.weights.ssp245.2050]]="","",Table1[[#This Row],[seagrass.weights.ssp245.2050]]*Table1[[#This Row],[seagrass.mn.ssp245.2050]])</f>
        <v/>
      </c>
      <c r="AS858" s="5"/>
      <c r="AT858" s="8"/>
      <c r="AU858" s="8"/>
      <c r="AV858" s="7" t="e">
        <f t="shared" si="80"/>
        <v>#DIV/0!</v>
      </c>
      <c r="AX858" s="5"/>
      <c r="AY858" s="6"/>
      <c r="AZ858" s="6"/>
      <c r="BB858" s="5"/>
      <c r="BC858" s="8"/>
      <c r="BD858" s="8"/>
      <c r="BE858" s="5"/>
      <c r="BF858" s="5"/>
      <c r="BG858" s="6"/>
      <c r="BH858" s="6"/>
      <c r="BI858" s="7" t="e">
        <f t="shared" si="81"/>
        <v>#DIV/0!</v>
      </c>
      <c r="BK858" s="5"/>
      <c r="BL858" s="6"/>
      <c r="BM858" s="6"/>
      <c r="BO858" s="5"/>
      <c r="BP858" s="6"/>
      <c r="BQ858" s="6"/>
      <c r="BR858" s="5"/>
      <c r="BS858" s="5"/>
      <c r="BT858" s="6"/>
      <c r="BU858" s="6"/>
      <c r="BV858" s="7" t="e">
        <f t="shared" si="82"/>
        <v>#DIV/0!</v>
      </c>
      <c r="BX858" s="5"/>
      <c r="BY858" s="8"/>
      <c r="BZ858" s="8"/>
      <c r="CA858" s="5"/>
      <c r="CB858" s="5"/>
      <c r="CC858" s="8"/>
      <c r="CD858" s="8"/>
      <c r="CE858" s="5"/>
      <c r="CF858" s="5"/>
      <c r="CG858" s="12"/>
      <c r="CH858" s="17"/>
      <c r="CI858" s="9" t="e">
        <f t="shared" si="83"/>
        <v>#DIV/0!</v>
      </c>
      <c r="CJ858" s="5"/>
      <c r="CL858" s="5"/>
      <c r="CM858" s="5"/>
      <c r="CP858" s="5"/>
      <c r="CT858" s="5"/>
    </row>
    <row r="859" spans="1:98" x14ac:dyDescent="0.25">
      <c r="A859" s="5" t="s">
        <v>902</v>
      </c>
      <c r="B859" s="5">
        <v>36.33934</v>
      </c>
      <c r="C859" s="5">
        <v>-19.071102</v>
      </c>
      <c r="E859" s="5">
        <v>0</v>
      </c>
      <c r="G859" s="5">
        <v>0</v>
      </c>
      <c r="I859" s="5">
        <v>0</v>
      </c>
      <c r="L859" s="6" t="str">
        <f>IF(Table1[[#This Row],[seagrass.mn.ssp126.2050]]="","",(Table1[[#This Row],[seagrass.sd.ssp126.2050]]/Table1[[#This Row],[seagrass.mn.ssp126.2050]])^-1)</f>
        <v/>
      </c>
      <c r="M859" s="6" t="str">
        <f>IF(Table1[[#This Row],[seagrass.weights.ssp126.2050]]="","",Table1[[#This Row],[seagrass.weights.ssp126.2050]]*Table1[[#This Row],[seagrass.mn.ssp126.2050]])</f>
        <v/>
      </c>
      <c r="P859" s="6" t="str">
        <f>IF(Table1[[#This Row],[corals.mn.ssp126.2050]]="","",(Table1[[#This Row],[corals.sd.ssp126.2050]]/Table1[[#This Row],[corals.mn.ssp126.2050]])^-1)</f>
        <v/>
      </c>
      <c r="Q859" s="6" t="str">
        <f>IF(Table1[[#This Row],[coral.weights.ssp126.2050]]="","",Table1[[#This Row],[coral.weights.ssp126.2050]]*Table1[[#This Row],[corals.mn.ssp126.2050]])</f>
        <v/>
      </c>
      <c r="T859" s="6" t="str">
        <f>IF(Table1[[#This Row],[mangrove.mn.ssp126.2050]]="","",(Table1[[#This Row],[mangrove.sd.ssp126.2050]]/Table1[[#This Row],[mangrove.mn.ssp126.2050]])^-1)</f>
        <v/>
      </c>
      <c r="U859" s="6" t="str">
        <f>IF(Table1[[#This Row],[mangrove.weights.ssp126.2050]]="","",Table1[[#This Row],[mangrove.weights.ssp126.2050]]*Table1[[#This Row],[mangrove.mn.ssp126.2050]])</f>
        <v/>
      </c>
      <c r="V859" s="7" t="e">
        <f t="shared" si="78"/>
        <v>#DIV/0!</v>
      </c>
      <c r="Y859" s="6" t="str">
        <f>IF(Table1[[#This Row],[seagrass.mn.ssp126.2100]]="", "", (Table1[[#This Row],[seagrass.sd.ssp126.2100]]/Table1[[#This Row],[seagrass.mn.ssp126.2100]])^-1)</f>
        <v/>
      </c>
      <c r="Z859" s="6" t="str">
        <f>IF(Table1[[#This Row],[seagrass.weights.ssp126.2100]]="","", Table1[[#This Row],[seagrass.weights.ssp126.2100]]*Table1[[#This Row],[seagrass.mn.ssp126.2100]])</f>
        <v/>
      </c>
      <c r="AC859" s="6" t="str">
        <f>IF(Table1[[#This Row],[corals.mn.ssp126.2100]]="","",(Table1[[#This Row],[corals.sd.ssp126.2100]]/Table1[[#This Row],[corals.mn.ssp126.2100]])^-1)</f>
        <v/>
      </c>
      <c r="AD859" s="6" t="str">
        <f>IF( Table1[[#This Row],[Coral.weights.ssp126.2100]]="","", Table1[[#This Row],[Coral.weights.ssp126.2100]]*Table1[[#This Row],[corals.mn.ssp126.2100]])</f>
        <v/>
      </c>
      <c r="AG859" s="8" t="str">
        <f>IF(Table1[[#This Row],[mangrove.mn.ssp126.2100]]="","",(Table1[[#This Row],[mangrove.sd.ssp126.2100]]/Table1[[#This Row],[mangrove.mn.ssp126.2100]])^-1)</f>
        <v/>
      </c>
      <c r="AH859" s="6" t="str">
        <f>IF(Table1[[#This Row],[mangrove.weights.ssp126.2100]]="","",Table1[[#This Row],[mangrove.weights.ssp126.2100]]*Table1[[#This Row],[mangrove.mn.ssp126.2100]])</f>
        <v/>
      </c>
      <c r="AI859" s="7" t="e">
        <f t="shared" si="79"/>
        <v>#DIV/0!</v>
      </c>
      <c r="AL859" s="6" t="str">
        <f>IF(Table1[[#This Row],[seagrass.mn.ssp245.2050]]="","",(Table1[[#This Row],[seagrass.sd.ssp245.2050]]/Table1[[#This Row],[seagrass.mn.ssp245.2050]])^-1)</f>
        <v/>
      </c>
      <c r="AM859" s="6" t="str">
        <f>IF(Table1[[#This Row],[seagrass.weights.ssp245.2050]]="","",Table1[[#This Row],[seagrass.weights.ssp245.2050]]*Table1[[#This Row],[seagrass.mn.ssp245.2050]])</f>
        <v/>
      </c>
      <c r="AS859" s="5"/>
      <c r="AT859" s="8"/>
      <c r="AU859" s="8"/>
      <c r="AV859" s="7" t="e">
        <f t="shared" si="80"/>
        <v>#DIV/0!</v>
      </c>
      <c r="AX859" s="5"/>
      <c r="AY859" s="6"/>
      <c r="AZ859" s="6"/>
      <c r="BB859" s="5"/>
      <c r="BC859" s="8"/>
      <c r="BD859" s="8"/>
      <c r="BE859" s="5"/>
      <c r="BF859" s="5"/>
      <c r="BG859" s="6"/>
      <c r="BH859" s="6"/>
      <c r="BI859" s="7" t="e">
        <f t="shared" si="81"/>
        <v>#DIV/0!</v>
      </c>
      <c r="BK859" s="5"/>
      <c r="BL859" s="6"/>
      <c r="BM859" s="6"/>
      <c r="BO859" s="5"/>
      <c r="BP859" s="6"/>
      <c r="BQ859" s="6"/>
      <c r="BR859" s="5"/>
      <c r="BS859" s="5"/>
      <c r="BT859" s="6"/>
      <c r="BU859" s="6"/>
      <c r="BV859" s="7" t="e">
        <f t="shared" si="82"/>
        <v>#DIV/0!</v>
      </c>
      <c r="BX859" s="5"/>
      <c r="BY859" s="8"/>
      <c r="BZ859" s="8"/>
      <c r="CA859" s="5"/>
      <c r="CB859" s="5"/>
      <c r="CC859" s="8"/>
      <c r="CD859" s="8"/>
      <c r="CE859" s="5"/>
      <c r="CF859" s="5"/>
      <c r="CG859" s="12"/>
      <c r="CH859" s="17"/>
      <c r="CI859" s="9" t="e">
        <f t="shared" si="83"/>
        <v>#DIV/0!</v>
      </c>
      <c r="CJ859" s="5"/>
      <c r="CL859" s="5"/>
      <c r="CM859" s="5"/>
      <c r="CP859" s="5"/>
      <c r="CT859" s="5"/>
    </row>
    <row r="860" spans="1:98" x14ac:dyDescent="0.25">
      <c r="A860" s="5" t="s">
        <v>903</v>
      </c>
      <c r="B860" s="5">
        <v>36.58934</v>
      </c>
      <c r="C860" s="5">
        <v>-19.071102</v>
      </c>
      <c r="E860" s="5">
        <v>0</v>
      </c>
      <c r="G860" s="5">
        <v>0</v>
      </c>
      <c r="I860" s="5">
        <v>0</v>
      </c>
      <c r="L860" s="6" t="str">
        <f>IF(Table1[[#This Row],[seagrass.mn.ssp126.2050]]="","",(Table1[[#This Row],[seagrass.sd.ssp126.2050]]/Table1[[#This Row],[seagrass.mn.ssp126.2050]])^-1)</f>
        <v/>
      </c>
      <c r="M860" s="6" t="str">
        <f>IF(Table1[[#This Row],[seagrass.weights.ssp126.2050]]="","",Table1[[#This Row],[seagrass.weights.ssp126.2050]]*Table1[[#This Row],[seagrass.mn.ssp126.2050]])</f>
        <v/>
      </c>
      <c r="P860" s="6" t="str">
        <f>IF(Table1[[#This Row],[corals.mn.ssp126.2050]]="","",(Table1[[#This Row],[corals.sd.ssp126.2050]]/Table1[[#This Row],[corals.mn.ssp126.2050]])^-1)</f>
        <v/>
      </c>
      <c r="Q860" s="6" t="str">
        <f>IF(Table1[[#This Row],[coral.weights.ssp126.2050]]="","",Table1[[#This Row],[coral.weights.ssp126.2050]]*Table1[[#This Row],[corals.mn.ssp126.2050]])</f>
        <v/>
      </c>
      <c r="T860" s="6" t="str">
        <f>IF(Table1[[#This Row],[mangrove.mn.ssp126.2050]]="","",(Table1[[#This Row],[mangrove.sd.ssp126.2050]]/Table1[[#This Row],[mangrove.mn.ssp126.2050]])^-1)</f>
        <v/>
      </c>
      <c r="U860" s="6" t="str">
        <f>IF(Table1[[#This Row],[mangrove.weights.ssp126.2050]]="","",Table1[[#This Row],[mangrove.weights.ssp126.2050]]*Table1[[#This Row],[mangrove.mn.ssp126.2050]])</f>
        <v/>
      </c>
      <c r="V860" s="7" t="e">
        <f t="shared" si="78"/>
        <v>#DIV/0!</v>
      </c>
      <c r="Y860" s="6" t="str">
        <f>IF(Table1[[#This Row],[seagrass.mn.ssp126.2100]]="", "", (Table1[[#This Row],[seagrass.sd.ssp126.2100]]/Table1[[#This Row],[seagrass.mn.ssp126.2100]])^-1)</f>
        <v/>
      </c>
      <c r="Z860" s="6" t="str">
        <f>IF(Table1[[#This Row],[seagrass.weights.ssp126.2100]]="","", Table1[[#This Row],[seagrass.weights.ssp126.2100]]*Table1[[#This Row],[seagrass.mn.ssp126.2100]])</f>
        <v/>
      </c>
      <c r="AC860" s="6" t="str">
        <f>IF(Table1[[#This Row],[corals.mn.ssp126.2100]]="","",(Table1[[#This Row],[corals.sd.ssp126.2100]]/Table1[[#This Row],[corals.mn.ssp126.2100]])^-1)</f>
        <v/>
      </c>
      <c r="AD860" s="6" t="str">
        <f>IF( Table1[[#This Row],[Coral.weights.ssp126.2100]]="","", Table1[[#This Row],[Coral.weights.ssp126.2100]]*Table1[[#This Row],[corals.mn.ssp126.2100]])</f>
        <v/>
      </c>
      <c r="AG860" s="8" t="str">
        <f>IF(Table1[[#This Row],[mangrove.mn.ssp126.2100]]="","",(Table1[[#This Row],[mangrove.sd.ssp126.2100]]/Table1[[#This Row],[mangrove.mn.ssp126.2100]])^-1)</f>
        <v/>
      </c>
      <c r="AH860" s="6" t="str">
        <f>IF(Table1[[#This Row],[mangrove.weights.ssp126.2100]]="","",Table1[[#This Row],[mangrove.weights.ssp126.2100]]*Table1[[#This Row],[mangrove.mn.ssp126.2100]])</f>
        <v/>
      </c>
      <c r="AI860" s="7" t="e">
        <f t="shared" si="79"/>
        <v>#DIV/0!</v>
      </c>
      <c r="AL860" s="6" t="str">
        <f>IF(Table1[[#This Row],[seagrass.mn.ssp245.2050]]="","",(Table1[[#This Row],[seagrass.sd.ssp245.2050]]/Table1[[#This Row],[seagrass.mn.ssp245.2050]])^-1)</f>
        <v/>
      </c>
      <c r="AM860" s="6" t="str">
        <f>IF(Table1[[#This Row],[seagrass.weights.ssp245.2050]]="","",Table1[[#This Row],[seagrass.weights.ssp245.2050]]*Table1[[#This Row],[seagrass.mn.ssp245.2050]])</f>
        <v/>
      </c>
      <c r="AS860" s="5"/>
      <c r="AT860" s="8"/>
      <c r="AU860" s="8"/>
      <c r="AV860" s="7" t="e">
        <f t="shared" si="80"/>
        <v>#DIV/0!</v>
      </c>
      <c r="AX860" s="5"/>
      <c r="AY860" s="6"/>
      <c r="AZ860" s="6"/>
      <c r="BB860" s="5"/>
      <c r="BC860" s="8"/>
      <c r="BD860" s="8"/>
      <c r="BE860" s="5"/>
      <c r="BF860" s="5"/>
      <c r="BG860" s="6"/>
      <c r="BH860" s="6"/>
      <c r="BI860" s="7" t="e">
        <f t="shared" si="81"/>
        <v>#DIV/0!</v>
      </c>
      <c r="BK860" s="5"/>
      <c r="BL860" s="6"/>
      <c r="BM860" s="6"/>
      <c r="BO860" s="5"/>
      <c r="BP860" s="6"/>
      <c r="BQ860" s="6"/>
      <c r="BR860" s="5"/>
      <c r="BS860" s="5"/>
      <c r="BT860" s="6"/>
      <c r="BU860" s="6"/>
      <c r="BV860" s="7" t="e">
        <f t="shared" si="82"/>
        <v>#DIV/0!</v>
      </c>
      <c r="BX860" s="5"/>
      <c r="BY860" s="8"/>
      <c r="BZ860" s="8"/>
      <c r="CA860" s="5"/>
      <c r="CB860" s="5"/>
      <c r="CC860" s="8"/>
      <c r="CD860" s="8"/>
      <c r="CE860" s="5"/>
      <c r="CF860" s="5"/>
      <c r="CG860" s="12"/>
      <c r="CH860" s="17"/>
      <c r="CI860" s="9" t="e">
        <f t="shared" si="83"/>
        <v>#DIV/0!</v>
      </c>
      <c r="CJ860" s="5"/>
      <c r="CL860" s="5"/>
      <c r="CM860" s="5"/>
      <c r="CP860" s="5"/>
      <c r="CT860" s="5"/>
    </row>
    <row r="861" spans="1:98" x14ac:dyDescent="0.25">
      <c r="A861" s="5" t="s">
        <v>904</v>
      </c>
      <c r="B861" s="5">
        <v>44.08934</v>
      </c>
      <c r="C861" s="5">
        <v>-19.321102</v>
      </c>
      <c r="E861" s="5">
        <v>0</v>
      </c>
      <c r="G861" s="5">
        <v>0</v>
      </c>
      <c r="I861" s="5">
        <v>0</v>
      </c>
      <c r="L861" s="6" t="str">
        <f>IF(Table1[[#This Row],[seagrass.mn.ssp126.2050]]="","",(Table1[[#This Row],[seagrass.sd.ssp126.2050]]/Table1[[#This Row],[seagrass.mn.ssp126.2050]])^-1)</f>
        <v/>
      </c>
      <c r="M861" s="6" t="str">
        <f>IF(Table1[[#This Row],[seagrass.weights.ssp126.2050]]="","",Table1[[#This Row],[seagrass.weights.ssp126.2050]]*Table1[[#This Row],[seagrass.mn.ssp126.2050]])</f>
        <v/>
      </c>
      <c r="P861" s="6" t="str">
        <f>IF(Table1[[#This Row],[corals.mn.ssp126.2050]]="","",(Table1[[#This Row],[corals.sd.ssp126.2050]]/Table1[[#This Row],[corals.mn.ssp126.2050]])^-1)</f>
        <v/>
      </c>
      <c r="Q861" s="6" t="str">
        <f>IF(Table1[[#This Row],[coral.weights.ssp126.2050]]="","",Table1[[#This Row],[coral.weights.ssp126.2050]]*Table1[[#This Row],[corals.mn.ssp126.2050]])</f>
        <v/>
      </c>
      <c r="T861" s="6" t="str">
        <f>IF(Table1[[#This Row],[mangrove.mn.ssp126.2050]]="","",(Table1[[#This Row],[mangrove.sd.ssp126.2050]]/Table1[[#This Row],[mangrove.mn.ssp126.2050]])^-1)</f>
        <v/>
      </c>
      <c r="U861" s="6" t="str">
        <f>IF(Table1[[#This Row],[mangrove.weights.ssp126.2050]]="","",Table1[[#This Row],[mangrove.weights.ssp126.2050]]*Table1[[#This Row],[mangrove.mn.ssp126.2050]])</f>
        <v/>
      </c>
      <c r="V861" s="7" t="e">
        <f t="shared" si="78"/>
        <v>#DIV/0!</v>
      </c>
      <c r="Y861" s="6" t="str">
        <f>IF(Table1[[#This Row],[seagrass.mn.ssp126.2100]]="", "", (Table1[[#This Row],[seagrass.sd.ssp126.2100]]/Table1[[#This Row],[seagrass.mn.ssp126.2100]])^-1)</f>
        <v/>
      </c>
      <c r="Z861" s="6" t="str">
        <f>IF(Table1[[#This Row],[seagrass.weights.ssp126.2100]]="","", Table1[[#This Row],[seagrass.weights.ssp126.2100]]*Table1[[#This Row],[seagrass.mn.ssp126.2100]])</f>
        <v/>
      </c>
      <c r="AC861" s="6" t="str">
        <f>IF(Table1[[#This Row],[corals.mn.ssp126.2100]]="","",(Table1[[#This Row],[corals.sd.ssp126.2100]]/Table1[[#This Row],[corals.mn.ssp126.2100]])^-1)</f>
        <v/>
      </c>
      <c r="AD861" s="6" t="str">
        <f>IF( Table1[[#This Row],[Coral.weights.ssp126.2100]]="","", Table1[[#This Row],[Coral.weights.ssp126.2100]]*Table1[[#This Row],[corals.mn.ssp126.2100]])</f>
        <v/>
      </c>
      <c r="AG861" s="8" t="str">
        <f>IF(Table1[[#This Row],[mangrove.mn.ssp126.2100]]="","",(Table1[[#This Row],[mangrove.sd.ssp126.2100]]/Table1[[#This Row],[mangrove.mn.ssp126.2100]])^-1)</f>
        <v/>
      </c>
      <c r="AH861" s="6" t="str">
        <f>IF(Table1[[#This Row],[mangrove.weights.ssp126.2100]]="","",Table1[[#This Row],[mangrove.weights.ssp126.2100]]*Table1[[#This Row],[mangrove.mn.ssp126.2100]])</f>
        <v/>
      </c>
      <c r="AI861" s="7" t="e">
        <f t="shared" si="79"/>
        <v>#DIV/0!</v>
      </c>
      <c r="AL861" s="6" t="str">
        <f>IF(Table1[[#This Row],[seagrass.mn.ssp245.2050]]="","",(Table1[[#This Row],[seagrass.sd.ssp245.2050]]/Table1[[#This Row],[seagrass.mn.ssp245.2050]])^-1)</f>
        <v/>
      </c>
      <c r="AM861" s="6" t="str">
        <f>IF(Table1[[#This Row],[seagrass.weights.ssp245.2050]]="","",Table1[[#This Row],[seagrass.weights.ssp245.2050]]*Table1[[#This Row],[seagrass.mn.ssp245.2050]])</f>
        <v/>
      </c>
      <c r="AS861" s="5"/>
      <c r="AT861" s="8"/>
      <c r="AU861" s="8"/>
      <c r="AV861" s="7" t="e">
        <f t="shared" si="80"/>
        <v>#DIV/0!</v>
      </c>
      <c r="AX861" s="5"/>
      <c r="AY861" s="6"/>
      <c r="AZ861" s="6"/>
      <c r="BB861" s="5"/>
      <c r="BC861" s="8"/>
      <c r="BD861" s="8"/>
      <c r="BE861" s="5"/>
      <c r="BF861" s="5"/>
      <c r="BG861" s="6"/>
      <c r="BH861" s="6"/>
      <c r="BI861" s="7" t="e">
        <f t="shared" si="81"/>
        <v>#DIV/0!</v>
      </c>
      <c r="BK861" s="5"/>
      <c r="BL861" s="6"/>
      <c r="BM861" s="6"/>
      <c r="BO861" s="5"/>
      <c r="BP861" s="6"/>
      <c r="BQ861" s="6"/>
      <c r="BR861" s="5"/>
      <c r="BS861" s="5"/>
      <c r="BT861" s="6"/>
      <c r="BU861" s="6"/>
      <c r="BV861" s="7" t="e">
        <f t="shared" si="82"/>
        <v>#DIV/0!</v>
      </c>
      <c r="BX861" s="5"/>
      <c r="BY861" s="8"/>
      <c r="BZ861" s="8"/>
      <c r="CA861" s="5"/>
      <c r="CB861" s="5"/>
      <c r="CC861" s="8"/>
      <c r="CD861" s="8"/>
      <c r="CE861" s="5"/>
      <c r="CF861" s="5"/>
      <c r="CG861" s="12"/>
      <c r="CH861" s="17"/>
      <c r="CI861" s="9" t="e">
        <f t="shared" si="83"/>
        <v>#DIV/0!</v>
      </c>
      <c r="CJ861" s="5"/>
      <c r="CL861" s="5"/>
      <c r="CM861" s="5"/>
      <c r="CP861" s="5"/>
      <c r="CT861" s="5"/>
    </row>
    <row r="862" spans="1:98" x14ac:dyDescent="0.25">
      <c r="A862" s="5" t="s">
        <v>905</v>
      </c>
      <c r="B862" s="5">
        <v>44.33934</v>
      </c>
      <c r="C862" s="5">
        <v>-19.321102</v>
      </c>
      <c r="E862" s="5">
        <v>0</v>
      </c>
      <c r="G862" s="5">
        <v>0</v>
      </c>
      <c r="H862" s="5">
        <v>25200000</v>
      </c>
      <c r="I862" s="5">
        <v>1</v>
      </c>
      <c r="L862" s="6" t="str">
        <f>IF(Table1[[#This Row],[seagrass.mn.ssp126.2050]]="","",(Table1[[#This Row],[seagrass.sd.ssp126.2050]]/Table1[[#This Row],[seagrass.mn.ssp126.2050]])^-1)</f>
        <v/>
      </c>
      <c r="M862" s="6" t="str">
        <f>IF(Table1[[#This Row],[seagrass.weights.ssp126.2050]]="","",Table1[[#This Row],[seagrass.weights.ssp126.2050]]*Table1[[#This Row],[seagrass.mn.ssp126.2050]])</f>
        <v/>
      </c>
      <c r="P862" s="6" t="str">
        <f>IF(Table1[[#This Row],[corals.mn.ssp126.2050]]="","",(Table1[[#This Row],[corals.sd.ssp126.2050]]/Table1[[#This Row],[corals.mn.ssp126.2050]])^-1)</f>
        <v/>
      </c>
      <c r="Q862" s="6" t="str">
        <f>IF(Table1[[#This Row],[coral.weights.ssp126.2050]]="","",Table1[[#This Row],[coral.weights.ssp126.2050]]*Table1[[#This Row],[corals.mn.ssp126.2050]])</f>
        <v/>
      </c>
      <c r="R862" s="5">
        <v>0.53030669522473861</v>
      </c>
      <c r="S862" s="5">
        <v>0.2091663347635333</v>
      </c>
      <c r="T862" s="6">
        <f>IF(Table1[[#This Row],[mangrove.mn.ssp126.2050]]="","",(Table1[[#This Row],[mangrove.sd.ssp126.2050]]/Table1[[#This Row],[mangrove.mn.ssp126.2050]])^-1)</f>
        <v>2.5353348368620643</v>
      </c>
      <c r="U862" s="6">
        <f>IF(Table1[[#This Row],[mangrove.weights.ssp126.2050]]="","",Table1[[#This Row],[mangrove.weights.ssp126.2050]]*Table1[[#This Row],[mangrove.mn.ssp126.2050]])</f>
        <v>1.344505038624473</v>
      </c>
      <c r="V862" s="7">
        <f t="shared" si="78"/>
        <v>0.53030669522473861</v>
      </c>
      <c r="Y862" s="6" t="str">
        <f>IF(Table1[[#This Row],[seagrass.mn.ssp126.2100]]="", "", (Table1[[#This Row],[seagrass.sd.ssp126.2100]]/Table1[[#This Row],[seagrass.mn.ssp126.2100]])^-1)</f>
        <v/>
      </c>
      <c r="Z862" s="6" t="str">
        <f>IF(Table1[[#This Row],[seagrass.weights.ssp126.2100]]="","", Table1[[#This Row],[seagrass.weights.ssp126.2100]]*Table1[[#This Row],[seagrass.mn.ssp126.2100]])</f>
        <v/>
      </c>
      <c r="AC862" s="6" t="str">
        <f>IF(Table1[[#This Row],[corals.mn.ssp126.2100]]="","",(Table1[[#This Row],[corals.sd.ssp126.2100]]/Table1[[#This Row],[corals.mn.ssp126.2100]])^-1)</f>
        <v/>
      </c>
      <c r="AD862" s="6" t="str">
        <f>IF( Table1[[#This Row],[Coral.weights.ssp126.2100]]="","", Table1[[#This Row],[Coral.weights.ssp126.2100]]*Table1[[#This Row],[corals.mn.ssp126.2100]])</f>
        <v/>
      </c>
      <c r="AE862" s="5">
        <v>0.53386127821037477</v>
      </c>
      <c r="AF862" s="5">
        <v>0.20957268730442741</v>
      </c>
      <c r="AG862" s="8">
        <f>IF(Table1[[#This Row],[mangrove.mn.ssp126.2100]]="","",(Table1[[#This Row],[mangrove.sd.ssp126.2100]]/Table1[[#This Row],[mangrove.mn.ssp126.2100]])^-1)</f>
        <v>2.5473800287481283</v>
      </c>
      <c r="AH862" s="6">
        <f>IF(Table1[[#This Row],[mangrove.weights.ssp126.2100]]="","",Table1[[#This Row],[mangrove.weights.ssp126.2100]]*Table1[[#This Row],[mangrove.mn.ssp126.2100]])</f>
        <v>1.3599475582350571</v>
      </c>
      <c r="AI862" s="7">
        <f t="shared" si="79"/>
        <v>0.53386127821037477</v>
      </c>
      <c r="AL862" s="6" t="str">
        <f>IF(Table1[[#This Row],[seagrass.mn.ssp245.2050]]="","",(Table1[[#This Row],[seagrass.sd.ssp245.2050]]/Table1[[#This Row],[seagrass.mn.ssp245.2050]])^-1)</f>
        <v/>
      </c>
      <c r="AM862" s="6" t="str">
        <f>IF(Table1[[#This Row],[seagrass.weights.ssp245.2050]]="","",Table1[[#This Row],[seagrass.weights.ssp245.2050]]*Table1[[#This Row],[seagrass.mn.ssp245.2050]])</f>
        <v/>
      </c>
      <c r="AR862" s="5">
        <v>0.53991639142104775</v>
      </c>
      <c r="AS862" s="5">
        <v>0.19074231634477601</v>
      </c>
      <c r="AT862" s="8">
        <f>(Table1[[#This Row],[mangrove.sd.ssp245.2050]]/Table1[[#This Row],[mangrove.mn.ssp245.2050]])^-1</f>
        <v>2.8306062428492407</v>
      </c>
      <c r="AU862" s="8">
        <f>Table1[[#This Row],[mangrove.mn.ssp245.2050]]*Table1[[#This Row],[mangrove.weights.ssp245.2050]]</f>
        <v>1.5282907081730519</v>
      </c>
      <c r="AV862" s="7">
        <f t="shared" si="80"/>
        <v>0.53991639142104775</v>
      </c>
      <c r="AX862" s="5"/>
      <c r="AY862" s="6"/>
      <c r="AZ862" s="6"/>
      <c r="BB862" s="5"/>
      <c r="BC862" s="8"/>
      <c r="BD862" s="8"/>
      <c r="BE862" s="5">
        <v>0.56107064098278758</v>
      </c>
      <c r="BF862" s="5">
        <v>0.178339776987228</v>
      </c>
      <c r="BG862" s="6">
        <f>(Table1[[#This Row],[mangrove.sd.ssp245.2100]]/Table1[[#This Row],[mangrove.mn.ssp245.2100]])^-1</f>
        <v>3.146076834126406</v>
      </c>
      <c r="BH862" s="6">
        <f>Table1[[#This Row],[mangrove.weights.ssp245.2100]]*Table1[[#This Row],[mangrove.mn.ssp245.2100]]</f>
        <v>1.7651713459044018</v>
      </c>
      <c r="BI862" s="7">
        <f t="shared" si="81"/>
        <v>0.56107064098278758</v>
      </c>
      <c r="BK862" s="5"/>
      <c r="BL862" s="6"/>
      <c r="BM862" s="6"/>
      <c r="BO862" s="5"/>
      <c r="BP862" s="6"/>
      <c r="BQ862" s="6"/>
      <c r="BR862" s="5">
        <v>0.55667907850456422</v>
      </c>
      <c r="BS862" s="5">
        <v>0.1535839351466389</v>
      </c>
      <c r="BT862" s="6">
        <f>(Table1[[#This Row],[mangrove.sd.ssp370.2050]]/Table1[[#This Row],[mangrove.mn.ssp370.2050]])^-1</f>
        <v>3.6245918427149171</v>
      </c>
      <c r="BU862" s="6">
        <f>Table1[[#This Row],[mangrove.weights.ssp370.2050]]*Table1[[#This Row],[mangrove.mn.ssp370.2050]]</f>
        <v>2.0177344469577005</v>
      </c>
      <c r="BV862" s="7">
        <f t="shared" si="82"/>
        <v>0.55667907850456422</v>
      </c>
      <c r="BX862" s="5"/>
      <c r="BY862" s="8"/>
      <c r="BZ862" s="8"/>
      <c r="CA862" s="5"/>
      <c r="CB862" s="5"/>
      <c r="CC862" s="8"/>
      <c r="CD862" s="8"/>
      <c r="CE862" s="5">
        <v>0.57514078884446485</v>
      </c>
      <c r="CF862" s="5">
        <v>0.15818826797584881</v>
      </c>
      <c r="CG862" s="12">
        <f>(Table1[[#This Row],[mangrove.sd.ssp370.2100]]/Table1[[#This Row],[mangrove.mn.ssp370.2100]])^-1</f>
        <v>3.6357992675681472</v>
      </c>
      <c r="CH862" s="17">
        <f>Table1[[#This Row],[mangrove.weights.ssp370.2100]]*Table1[[#This Row],[mangrove.mn.ssp370.2100]]</f>
        <v>2.0910964588292718</v>
      </c>
      <c r="CI862" s="9">
        <f t="shared" si="83"/>
        <v>0.57514078884446485</v>
      </c>
      <c r="CJ862" s="5"/>
      <c r="CL862" s="5"/>
      <c r="CM862" s="5"/>
      <c r="CP862" s="5"/>
      <c r="CT862" s="5"/>
    </row>
    <row r="863" spans="1:98" x14ac:dyDescent="0.25">
      <c r="A863" s="5" t="s">
        <v>906</v>
      </c>
      <c r="B863" s="5">
        <v>44.58934</v>
      </c>
      <c r="C863" s="5">
        <v>-19.321102</v>
      </c>
      <c r="E863" s="5">
        <v>0</v>
      </c>
      <c r="G863" s="5">
        <v>0</v>
      </c>
      <c r="H863" s="5">
        <v>310000</v>
      </c>
      <c r="I863" s="5">
        <v>1</v>
      </c>
      <c r="L863" s="6" t="str">
        <f>IF(Table1[[#This Row],[seagrass.mn.ssp126.2050]]="","",(Table1[[#This Row],[seagrass.sd.ssp126.2050]]/Table1[[#This Row],[seagrass.mn.ssp126.2050]])^-1)</f>
        <v/>
      </c>
      <c r="M863" s="6" t="str">
        <f>IF(Table1[[#This Row],[seagrass.weights.ssp126.2050]]="","",Table1[[#This Row],[seagrass.weights.ssp126.2050]]*Table1[[#This Row],[seagrass.mn.ssp126.2050]])</f>
        <v/>
      </c>
      <c r="P863" s="6" t="str">
        <f>IF(Table1[[#This Row],[corals.mn.ssp126.2050]]="","",(Table1[[#This Row],[corals.sd.ssp126.2050]]/Table1[[#This Row],[corals.mn.ssp126.2050]])^-1)</f>
        <v/>
      </c>
      <c r="Q863" s="6" t="str">
        <f>IF(Table1[[#This Row],[coral.weights.ssp126.2050]]="","",Table1[[#This Row],[coral.weights.ssp126.2050]]*Table1[[#This Row],[corals.mn.ssp126.2050]])</f>
        <v/>
      </c>
      <c r="R863" s="5">
        <v>0.42546348322800681</v>
      </c>
      <c r="S863" s="5">
        <v>5.7105814840648347E-2</v>
      </c>
      <c r="T863" s="6">
        <f>IF(Table1[[#This Row],[mangrove.mn.ssp126.2050]]="","",(Table1[[#This Row],[mangrove.sd.ssp126.2050]]/Table1[[#This Row],[mangrove.mn.ssp126.2050]])^-1)</f>
        <v>7.4504406322761856</v>
      </c>
      <c r="U863" s="6">
        <f>IF(Table1[[#This Row],[mangrove.weights.ssp126.2050]]="","",Table1[[#This Row],[mangrove.weights.ssp126.2050]]*Table1[[#This Row],[mangrove.mn.ssp126.2050]])</f>
        <v>3.1698904229916995</v>
      </c>
      <c r="V863" s="7">
        <f t="shared" si="78"/>
        <v>0.42546348322800681</v>
      </c>
      <c r="Y863" s="6" t="str">
        <f>IF(Table1[[#This Row],[seagrass.mn.ssp126.2100]]="", "", (Table1[[#This Row],[seagrass.sd.ssp126.2100]]/Table1[[#This Row],[seagrass.mn.ssp126.2100]])^-1)</f>
        <v/>
      </c>
      <c r="Z863" s="6" t="str">
        <f>IF(Table1[[#This Row],[seagrass.weights.ssp126.2100]]="","", Table1[[#This Row],[seagrass.weights.ssp126.2100]]*Table1[[#This Row],[seagrass.mn.ssp126.2100]])</f>
        <v/>
      </c>
      <c r="AC863" s="6" t="str">
        <f>IF(Table1[[#This Row],[corals.mn.ssp126.2100]]="","",(Table1[[#This Row],[corals.sd.ssp126.2100]]/Table1[[#This Row],[corals.mn.ssp126.2100]])^-1)</f>
        <v/>
      </c>
      <c r="AD863" s="6" t="str">
        <f>IF( Table1[[#This Row],[Coral.weights.ssp126.2100]]="","", Table1[[#This Row],[Coral.weights.ssp126.2100]]*Table1[[#This Row],[corals.mn.ssp126.2100]])</f>
        <v/>
      </c>
      <c r="AE863" s="5">
        <v>0.42502408036890582</v>
      </c>
      <c r="AF863" s="5">
        <v>6.1259544422876948E-2</v>
      </c>
      <c r="AG863" s="8">
        <f>IF(Table1[[#This Row],[mangrove.mn.ssp126.2100]]="","",(Table1[[#This Row],[mangrove.sd.ssp126.2100]]/Table1[[#This Row],[mangrove.mn.ssp126.2100]])^-1)</f>
        <v>6.9380875155542876</v>
      </c>
      <c r="AH863" s="6">
        <f>IF(Table1[[#This Row],[mangrove.weights.ssp126.2100]]="","",Table1[[#This Row],[mangrove.weights.ssp126.2100]]*Table1[[#This Row],[mangrove.mn.ssp126.2100]])</f>
        <v>2.9488542658174475</v>
      </c>
      <c r="AI863" s="7">
        <f t="shared" si="79"/>
        <v>0.42502408036890582</v>
      </c>
      <c r="AL863" s="6" t="str">
        <f>IF(Table1[[#This Row],[seagrass.mn.ssp245.2050]]="","",(Table1[[#This Row],[seagrass.sd.ssp245.2050]]/Table1[[#This Row],[seagrass.mn.ssp245.2050]])^-1)</f>
        <v/>
      </c>
      <c r="AM863" s="6" t="str">
        <f>IF(Table1[[#This Row],[seagrass.weights.ssp245.2050]]="","",Table1[[#This Row],[seagrass.weights.ssp245.2050]]*Table1[[#This Row],[seagrass.mn.ssp245.2050]])</f>
        <v/>
      </c>
      <c r="AR863" s="5">
        <v>0.45119009921873737</v>
      </c>
      <c r="AS863" s="5">
        <v>8.9331086468029147E-2</v>
      </c>
      <c r="AT863" s="8">
        <f>(Table1[[#This Row],[mangrove.sd.ssp245.2050]]/Table1[[#This Row],[mangrove.mn.ssp245.2050]])^-1</f>
        <v>5.0507624731533358</v>
      </c>
      <c r="AU863" s="8">
        <f>Table1[[#This Row],[mangrove.mn.ssp245.2050]]*Table1[[#This Row],[mangrove.weights.ssp245.2050]]</f>
        <v>2.2788540213923287</v>
      </c>
      <c r="AV863" s="7">
        <f t="shared" si="80"/>
        <v>0.45119009921873732</v>
      </c>
      <c r="AX863" s="5"/>
      <c r="AY863" s="6"/>
      <c r="AZ863" s="6"/>
      <c r="BB863" s="5"/>
      <c r="BC863" s="8"/>
      <c r="BD863" s="8"/>
      <c r="BE863" s="5">
        <v>0.44687298701760753</v>
      </c>
      <c r="BF863" s="5">
        <v>0.1156896839860474</v>
      </c>
      <c r="BG863" s="6">
        <f>(Table1[[#This Row],[mangrove.sd.ssp245.2100]]/Table1[[#This Row],[mangrove.mn.ssp245.2100]])^-1</f>
        <v>3.8626865561453347</v>
      </c>
      <c r="BH863" s="6">
        <f>Table1[[#This Row],[mangrove.weights.ssp245.2100]]*Table1[[#This Row],[mangrove.mn.ssp245.2100]]</f>
        <v>1.7261302792574214</v>
      </c>
      <c r="BI863" s="7">
        <f t="shared" si="81"/>
        <v>0.44687298701760753</v>
      </c>
      <c r="BK863" s="5"/>
      <c r="BL863" s="6"/>
      <c r="BM863" s="6"/>
      <c r="BO863" s="5"/>
      <c r="BP863" s="6"/>
      <c r="BQ863" s="6"/>
      <c r="BR863" s="5">
        <v>0.47953074979326599</v>
      </c>
      <c r="BS863" s="5">
        <v>0.11100443751095131</v>
      </c>
      <c r="BT863" s="6">
        <f>(Table1[[#This Row],[mangrove.sd.ssp370.2050]]/Table1[[#This Row],[mangrove.mn.ssp370.2050]])^-1</f>
        <v>4.3199241448879659</v>
      </c>
      <c r="BU863" s="6">
        <f>Table1[[#This Row],[mangrove.weights.ssp370.2050]]*Table1[[#This Row],[mangrove.mn.ssp370.2050]]</f>
        <v>2.0715364642481595</v>
      </c>
      <c r="BV863" s="7">
        <f t="shared" si="82"/>
        <v>0.47953074979326593</v>
      </c>
      <c r="BX863" s="5"/>
      <c r="BY863" s="8"/>
      <c r="BZ863" s="8"/>
      <c r="CA863" s="5"/>
      <c r="CB863" s="5"/>
      <c r="CC863" s="8"/>
      <c r="CD863" s="8"/>
      <c r="CE863" s="5">
        <v>0.47498284500692528</v>
      </c>
      <c r="CF863" s="5">
        <v>0.1099698009140631</v>
      </c>
      <c r="CG863" s="12">
        <f>(Table1[[#This Row],[mangrove.sd.ssp370.2100]]/Table1[[#This Row],[mangrove.mn.ssp370.2100]])^-1</f>
        <v>4.3192116477332254</v>
      </c>
      <c r="CH863" s="17">
        <f>Table1[[#This Row],[mangrove.weights.ssp370.2100]]*Table1[[#This Row],[mangrove.mn.ssp370.2100]]</f>
        <v>2.0515514366273768</v>
      </c>
      <c r="CI863" s="9">
        <f t="shared" si="83"/>
        <v>0.47498284500692523</v>
      </c>
      <c r="CJ863" s="5"/>
      <c r="CL863" s="5"/>
      <c r="CM863" s="5"/>
      <c r="CP863" s="5"/>
      <c r="CT863" s="5"/>
    </row>
    <row r="864" spans="1:98" x14ac:dyDescent="0.25">
      <c r="A864" s="5" t="s">
        <v>907</v>
      </c>
      <c r="B864" s="5">
        <v>44.83934</v>
      </c>
      <c r="C864" s="5">
        <v>-19.321102</v>
      </c>
      <c r="E864" s="5">
        <v>0</v>
      </c>
      <c r="G864" s="5">
        <v>0</v>
      </c>
      <c r="I864" s="5">
        <v>0</v>
      </c>
      <c r="L864" s="6" t="str">
        <f>IF(Table1[[#This Row],[seagrass.mn.ssp126.2050]]="","",(Table1[[#This Row],[seagrass.sd.ssp126.2050]]/Table1[[#This Row],[seagrass.mn.ssp126.2050]])^-1)</f>
        <v/>
      </c>
      <c r="M864" s="6" t="str">
        <f>IF(Table1[[#This Row],[seagrass.weights.ssp126.2050]]="","",Table1[[#This Row],[seagrass.weights.ssp126.2050]]*Table1[[#This Row],[seagrass.mn.ssp126.2050]])</f>
        <v/>
      </c>
      <c r="P864" s="6" t="str">
        <f>IF(Table1[[#This Row],[corals.mn.ssp126.2050]]="","",(Table1[[#This Row],[corals.sd.ssp126.2050]]/Table1[[#This Row],[corals.mn.ssp126.2050]])^-1)</f>
        <v/>
      </c>
      <c r="Q864" s="6" t="str">
        <f>IF(Table1[[#This Row],[coral.weights.ssp126.2050]]="","",Table1[[#This Row],[coral.weights.ssp126.2050]]*Table1[[#This Row],[corals.mn.ssp126.2050]])</f>
        <v/>
      </c>
      <c r="T864" s="6" t="str">
        <f>IF(Table1[[#This Row],[mangrove.mn.ssp126.2050]]="","",(Table1[[#This Row],[mangrove.sd.ssp126.2050]]/Table1[[#This Row],[mangrove.mn.ssp126.2050]])^-1)</f>
        <v/>
      </c>
      <c r="U864" s="6" t="str">
        <f>IF(Table1[[#This Row],[mangrove.weights.ssp126.2050]]="","",Table1[[#This Row],[mangrove.weights.ssp126.2050]]*Table1[[#This Row],[mangrove.mn.ssp126.2050]])</f>
        <v/>
      </c>
      <c r="V864" s="7" t="e">
        <f t="shared" si="78"/>
        <v>#DIV/0!</v>
      </c>
      <c r="Y864" s="6" t="str">
        <f>IF(Table1[[#This Row],[seagrass.mn.ssp126.2100]]="", "", (Table1[[#This Row],[seagrass.sd.ssp126.2100]]/Table1[[#This Row],[seagrass.mn.ssp126.2100]])^-1)</f>
        <v/>
      </c>
      <c r="Z864" s="6" t="str">
        <f>IF(Table1[[#This Row],[seagrass.weights.ssp126.2100]]="","", Table1[[#This Row],[seagrass.weights.ssp126.2100]]*Table1[[#This Row],[seagrass.mn.ssp126.2100]])</f>
        <v/>
      </c>
      <c r="AC864" s="6" t="str">
        <f>IF(Table1[[#This Row],[corals.mn.ssp126.2100]]="","",(Table1[[#This Row],[corals.sd.ssp126.2100]]/Table1[[#This Row],[corals.mn.ssp126.2100]])^-1)</f>
        <v/>
      </c>
      <c r="AD864" s="6" t="str">
        <f>IF( Table1[[#This Row],[Coral.weights.ssp126.2100]]="","", Table1[[#This Row],[Coral.weights.ssp126.2100]]*Table1[[#This Row],[corals.mn.ssp126.2100]])</f>
        <v/>
      </c>
      <c r="AG864" s="8" t="str">
        <f>IF(Table1[[#This Row],[mangrove.mn.ssp126.2100]]="","",(Table1[[#This Row],[mangrove.sd.ssp126.2100]]/Table1[[#This Row],[mangrove.mn.ssp126.2100]])^-1)</f>
        <v/>
      </c>
      <c r="AH864" s="6" t="str">
        <f>IF(Table1[[#This Row],[mangrove.weights.ssp126.2100]]="","",Table1[[#This Row],[mangrove.weights.ssp126.2100]]*Table1[[#This Row],[mangrove.mn.ssp126.2100]])</f>
        <v/>
      </c>
      <c r="AI864" s="7" t="e">
        <f t="shared" si="79"/>
        <v>#DIV/0!</v>
      </c>
      <c r="AL864" s="6" t="str">
        <f>IF(Table1[[#This Row],[seagrass.mn.ssp245.2050]]="","",(Table1[[#This Row],[seagrass.sd.ssp245.2050]]/Table1[[#This Row],[seagrass.mn.ssp245.2050]])^-1)</f>
        <v/>
      </c>
      <c r="AM864" s="6" t="str">
        <f>IF(Table1[[#This Row],[seagrass.weights.ssp245.2050]]="","",Table1[[#This Row],[seagrass.weights.ssp245.2050]]*Table1[[#This Row],[seagrass.mn.ssp245.2050]])</f>
        <v/>
      </c>
      <c r="AS864" s="5"/>
      <c r="AT864" s="8"/>
      <c r="AU864" s="8"/>
      <c r="AV864" s="7" t="e">
        <f t="shared" si="80"/>
        <v>#DIV/0!</v>
      </c>
      <c r="AX864" s="5"/>
      <c r="AY864" s="6"/>
      <c r="AZ864" s="6"/>
      <c r="BB864" s="5"/>
      <c r="BC864" s="8"/>
      <c r="BD864" s="8"/>
      <c r="BE864" s="5"/>
      <c r="BF864" s="5"/>
      <c r="BG864" s="6"/>
      <c r="BH864" s="6"/>
      <c r="BI864" s="7" t="e">
        <f t="shared" si="81"/>
        <v>#DIV/0!</v>
      </c>
      <c r="BK864" s="5"/>
      <c r="BL864" s="6"/>
      <c r="BM864" s="6"/>
      <c r="BO864" s="5"/>
      <c r="BP864" s="6"/>
      <c r="BQ864" s="6"/>
      <c r="BR864" s="5"/>
      <c r="BS864" s="5"/>
      <c r="BT864" s="6"/>
      <c r="BU864" s="6"/>
      <c r="BV864" s="7" t="e">
        <f t="shared" si="82"/>
        <v>#DIV/0!</v>
      </c>
      <c r="BX864" s="5"/>
      <c r="BY864" s="8"/>
      <c r="BZ864" s="8"/>
      <c r="CA864" s="5"/>
      <c r="CB864" s="5"/>
      <c r="CC864" s="8"/>
      <c r="CD864" s="8"/>
      <c r="CE864" s="5"/>
      <c r="CF864" s="5"/>
      <c r="CG864" s="12"/>
      <c r="CH864" s="17"/>
      <c r="CI864" s="9" t="e">
        <f t="shared" si="83"/>
        <v>#DIV/0!</v>
      </c>
      <c r="CJ864" s="5"/>
      <c r="CL864" s="5"/>
      <c r="CM864" s="5"/>
      <c r="CP864" s="5"/>
      <c r="CT864" s="5"/>
    </row>
    <row r="865" spans="1:98" x14ac:dyDescent="0.25">
      <c r="A865" s="5" t="s">
        <v>908</v>
      </c>
      <c r="B865" s="5">
        <v>63.33934</v>
      </c>
      <c r="C865" s="5">
        <v>-19.321102</v>
      </c>
      <c r="E865" s="5">
        <v>0</v>
      </c>
      <c r="G865" s="5">
        <v>0</v>
      </c>
      <c r="I865" s="5">
        <v>0</v>
      </c>
      <c r="L865" s="6" t="str">
        <f>IF(Table1[[#This Row],[seagrass.mn.ssp126.2050]]="","",(Table1[[#This Row],[seagrass.sd.ssp126.2050]]/Table1[[#This Row],[seagrass.mn.ssp126.2050]])^-1)</f>
        <v/>
      </c>
      <c r="M865" s="6" t="str">
        <f>IF(Table1[[#This Row],[seagrass.weights.ssp126.2050]]="","",Table1[[#This Row],[seagrass.weights.ssp126.2050]]*Table1[[#This Row],[seagrass.mn.ssp126.2050]])</f>
        <v/>
      </c>
      <c r="P865" s="6" t="str">
        <f>IF(Table1[[#This Row],[corals.mn.ssp126.2050]]="","",(Table1[[#This Row],[corals.sd.ssp126.2050]]/Table1[[#This Row],[corals.mn.ssp126.2050]])^-1)</f>
        <v/>
      </c>
      <c r="Q865" s="6" t="str">
        <f>IF(Table1[[#This Row],[coral.weights.ssp126.2050]]="","",Table1[[#This Row],[coral.weights.ssp126.2050]]*Table1[[#This Row],[corals.mn.ssp126.2050]])</f>
        <v/>
      </c>
      <c r="T865" s="6" t="str">
        <f>IF(Table1[[#This Row],[mangrove.mn.ssp126.2050]]="","",(Table1[[#This Row],[mangrove.sd.ssp126.2050]]/Table1[[#This Row],[mangrove.mn.ssp126.2050]])^-1)</f>
        <v/>
      </c>
      <c r="U865" s="6" t="str">
        <f>IF(Table1[[#This Row],[mangrove.weights.ssp126.2050]]="","",Table1[[#This Row],[mangrove.weights.ssp126.2050]]*Table1[[#This Row],[mangrove.mn.ssp126.2050]])</f>
        <v/>
      </c>
      <c r="V865" s="7" t="e">
        <f t="shared" si="78"/>
        <v>#DIV/0!</v>
      </c>
      <c r="Y865" s="6" t="str">
        <f>IF(Table1[[#This Row],[seagrass.mn.ssp126.2100]]="", "", (Table1[[#This Row],[seagrass.sd.ssp126.2100]]/Table1[[#This Row],[seagrass.mn.ssp126.2100]])^-1)</f>
        <v/>
      </c>
      <c r="Z865" s="6" t="str">
        <f>IF(Table1[[#This Row],[seagrass.weights.ssp126.2100]]="","", Table1[[#This Row],[seagrass.weights.ssp126.2100]]*Table1[[#This Row],[seagrass.mn.ssp126.2100]])</f>
        <v/>
      </c>
      <c r="AC865" s="6" t="str">
        <f>IF(Table1[[#This Row],[corals.mn.ssp126.2100]]="","",(Table1[[#This Row],[corals.sd.ssp126.2100]]/Table1[[#This Row],[corals.mn.ssp126.2100]])^-1)</f>
        <v/>
      </c>
      <c r="AD865" s="6" t="str">
        <f>IF( Table1[[#This Row],[Coral.weights.ssp126.2100]]="","", Table1[[#This Row],[Coral.weights.ssp126.2100]]*Table1[[#This Row],[corals.mn.ssp126.2100]])</f>
        <v/>
      </c>
      <c r="AG865" s="8" t="str">
        <f>IF(Table1[[#This Row],[mangrove.mn.ssp126.2100]]="","",(Table1[[#This Row],[mangrove.sd.ssp126.2100]]/Table1[[#This Row],[mangrove.mn.ssp126.2100]])^-1)</f>
        <v/>
      </c>
      <c r="AH865" s="6" t="str">
        <f>IF(Table1[[#This Row],[mangrove.weights.ssp126.2100]]="","",Table1[[#This Row],[mangrove.weights.ssp126.2100]]*Table1[[#This Row],[mangrove.mn.ssp126.2100]])</f>
        <v/>
      </c>
      <c r="AI865" s="7" t="e">
        <f t="shared" si="79"/>
        <v>#DIV/0!</v>
      </c>
      <c r="AL865" s="6" t="str">
        <f>IF(Table1[[#This Row],[seagrass.mn.ssp245.2050]]="","",(Table1[[#This Row],[seagrass.sd.ssp245.2050]]/Table1[[#This Row],[seagrass.mn.ssp245.2050]])^-1)</f>
        <v/>
      </c>
      <c r="AM865" s="6" t="str">
        <f>IF(Table1[[#This Row],[seagrass.weights.ssp245.2050]]="","",Table1[[#This Row],[seagrass.weights.ssp245.2050]]*Table1[[#This Row],[seagrass.mn.ssp245.2050]])</f>
        <v/>
      </c>
      <c r="AS865" s="5"/>
      <c r="AT865" s="8"/>
      <c r="AU865" s="8"/>
      <c r="AV865" s="7" t="e">
        <f t="shared" si="80"/>
        <v>#DIV/0!</v>
      </c>
      <c r="AX865" s="5"/>
      <c r="AY865" s="6"/>
      <c r="AZ865" s="6"/>
      <c r="BB865" s="5"/>
      <c r="BC865" s="8"/>
      <c r="BD865" s="8"/>
      <c r="BE865" s="5"/>
      <c r="BF865" s="5"/>
      <c r="BG865" s="6"/>
      <c r="BH865" s="6"/>
      <c r="BI865" s="7" t="e">
        <f t="shared" si="81"/>
        <v>#DIV/0!</v>
      </c>
      <c r="BK865" s="5"/>
      <c r="BL865" s="6"/>
      <c r="BM865" s="6"/>
      <c r="BO865" s="5"/>
      <c r="BP865" s="6"/>
      <c r="BQ865" s="6"/>
      <c r="BR865" s="5"/>
      <c r="BS865" s="5"/>
      <c r="BT865" s="6"/>
      <c r="BU865" s="6"/>
      <c r="BV865" s="7" t="e">
        <f t="shared" si="82"/>
        <v>#DIV/0!</v>
      </c>
      <c r="BX865" s="5"/>
      <c r="BY865" s="8"/>
      <c r="BZ865" s="8"/>
      <c r="CA865" s="5"/>
      <c r="CB865" s="5"/>
      <c r="CC865" s="8"/>
      <c r="CD865" s="8"/>
      <c r="CE865" s="5"/>
      <c r="CF865" s="5"/>
      <c r="CG865" s="12"/>
      <c r="CH865" s="17"/>
      <c r="CI865" s="9" t="e">
        <f t="shared" si="83"/>
        <v>#DIV/0!</v>
      </c>
      <c r="CJ865" s="5"/>
      <c r="CL865" s="5"/>
      <c r="CM865" s="5"/>
      <c r="CP865" s="5"/>
      <c r="CT865" s="5"/>
    </row>
    <row r="866" spans="1:98" x14ac:dyDescent="0.25">
      <c r="A866" s="5" t="s">
        <v>909</v>
      </c>
      <c r="B866" s="5">
        <v>63.58934</v>
      </c>
      <c r="C866" s="5">
        <v>-19.321102</v>
      </c>
      <c r="E866" s="5">
        <v>0</v>
      </c>
      <c r="G866" s="5">
        <v>0</v>
      </c>
      <c r="I866" s="5">
        <v>0</v>
      </c>
      <c r="L866" s="6" t="str">
        <f>IF(Table1[[#This Row],[seagrass.mn.ssp126.2050]]="","",(Table1[[#This Row],[seagrass.sd.ssp126.2050]]/Table1[[#This Row],[seagrass.mn.ssp126.2050]])^-1)</f>
        <v/>
      </c>
      <c r="M866" s="6" t="str">
        <f>IF(Table1[[#This Row],[seagrass.weights.ssp126.2050]]="","",Table1[[#This Row],[seagrass.weights.ssp126.2050]]*Table1[[#This Row],[seagrass.mn.ssp126.2050]])</f>
        <v/>
      </c>
      <c r="P866" s="6" t="str">
        <f>IF(Table1[[#This Row],[corals.mn.ssp126.2050]]="","",(Table1[[#This Row],[corals.sd.ssp126.2050]]/Table1[[#This Row],[corals.mn.ssp126.2050]])^-1)</f>
        <v/>
      </c>
      <c r="Q866" s="6" t="str">
        <f>IF(Table1[[#This Row],[coral.weights.ssp126.2050]]="","",Table1[[#This Row],[coral.weights.ssp126.2050]]*Table1[[#This Row],[corals.mn.ssp126.2050]])</f>
        <v/>
      </c>
      <c r="T866" s="6" t="str">
        <f>IF(Table1[[#This Row],[mangrove.mn.ssp126.2050]]="","",(Table1[[#This Row],[mangrove.sd.ssp126.2050]]/Table1[[#This Row],[mangrove.mn.ssp126.2050]])^-1)</f>
        <v/>
      </c>
      <c r="U866" s="6" t="str">
        <f>IF(Table1[[#This Row],[mangrove.weights.ssp126.2050]]="","",Table1[[#This Row],[mangrove.weights.ssp126.2050]]*Table1[[#This Row],[mangrove.mn.ssp126.2050]])</f>
        <v/>
      </c>
      <c r="V866" s="7" t="e">
        <f t="shared" si="78"/>
        <v>#DIV/0!</v>
      </c>
      <c r="Y866" s="6" t="str">
        <f>IF(Table1[[#This Row],[seagrass.mn.ssp126.2100]]="", "", (Table1[[#This Row],[seagrass.sd.ssp126.2100]]/Table1[[#This Row],[seagrass.mn.ssp126.2100]])^-1)</f>
        <v/>
      </c>
      <c r="Z866" s="6" t="str">
        <f>IF(Table1[[#This Row],[seagrass.weights.ssp126.2100]]="","", Table1[[#This Row],[seagrass.weights.ssp126.2100]]*Table1[[#This Row],[seagrass.mn.ssp126.2100]])</f>
        <v/>
      </c>
      <c r="AC866" s="6" t="str">
        <f>IF(Table1[[#This Row],[corals.mn.ssp126.2100]]="","",(Table1[[#This Row],[corals.sd.ssp126.2100]]/Table1[[#This Row],[corals.mn.ssp126.2100]])^-1)</f>
        <v/>
      </c>
      <c r="AD866" s="6" t="str">
        <f>IF( Table1[[#This Row],[Coral.weights.ssp126.2100]]="","", Table1[[#This Row],[Coral.weights.ssp126.2100]]*Table1[[#This Row],[corals.mn.ssp126.2100]])</f>
        <v/>
      </c>
      <c r="AG866" s="8" t="str">
        <f>IF(Table1[[#This Row],[mangrove.mn.ssp126.2100]]="","",(Table1[[#This Row],[mangrove.sd.ssp126.2100]]/Table1[[#This Row],[mangrove.mn.ssp126.2100]])^-1)</f>
        <v/>
      </c>
      <c r="AH866" s="6" t="str">
        <f>IF(Table1[[#This Row],[mangrove.weights.ssp126.2100]]="","",Table1[[#This Row],[mangrove.weights.ssp126.2100]]*Table1[[#This Row],[mangrove.mn.ssp126.2100]])</f>
        <v/>
      </c>
      <c r="AI866" s="7" t="e">
        <f t="shared" si="79"/>
        <v>#DIV/0!</v>
      </c>
      <c r="AL866" s="6" t="str">
        <f>IF(Table1[[#This Row],[seagrass.mn.ssp245.2050]]="","",(Table1[[#This Row],[seagrass.sd.ssp245.2050]]/Table1[[#This Row],[seagrass.mn.ssp245.2050]])^-1)</f>
        <v/>
      </c>
      <c r="AM866" s="6" t="str">
        <f>IF(Table1[[#This Row],[seagrass.weights.ssp245.2050]]="","",Table1[[#This Row],[seagrass.weights.ssp245.2050]]*Table1[[#This Row],[seagrass.mn.ssp245.2050]])</f>
        <v/>
      </c>
      <c r="AS866" s="5"/>
      <c r="AT866" s="8"/>
      <c r="AU866" s="8"/>
      <c r="AV866" s="7" t="e">
        <f t="shared" si="80"/>
        <v>#DIV/0!</v>
      </c>
      <c r="AX866" s="5"/>
      <c r="AY866" s="6"/>
      <c r="AZ866" s="6"/>
      <c r="BB866" s="5"/>
      <c r="BC866" s="8"/>
      <c r="BD866" s="8"/>
      <c r="BE866" s="5"/>
      <c r="BF866" s="5"/>
      <c r="BG866" s="6"/>
      <c r="BH866" s="6"/>
      <c r="BI866" s="7" t="e">
        <f t="shared" si="81"/>
        <v>#DIV/0!</v>
      </c>
      <c r="BK866" s="5"/>
      <c r="BL866" s="6"/>
      <c r="BM866" s="6"/>
      <c r="BO866" s="5"/>
      <c r="BP866" s="6"/>
      <c r="BQ866" s="6"/>
      <c r="BR866" s="5"/>
      <c r="BS866" s="5"/>
      <c r="BT866" s="6"/>
      <c r="BU866" s="6"/>
      <c r="BV866" s="7" t="e">
        <f t="shared" si="82"/>
        <v>#DIV/0!</v>
      </c>
      <c r="BX866" s="5"/>
      <c r="BY866" s="8"/>
      <c r="BZ866" s="8"/>
      <c r="CA866" s="5"/>
      <c r="CB866" s="5"/>
      <c r="CC866" s="8"/>
      <c r="CD866" s="8"/>
      <c r="CE866" s="5"/>
      <c r="CF866" s="5"/>
      <c r="CG866" s="12"/>
      <c r="CH866" s="17"/>
      <c r="CI866" s="9" t="e">
        <f t="shared" si="83"/>
        <v>#DIV/0!</v>
      </c>
      <c r="CJ866" s="5"/>
      <c r="CL866" s="5"/>
      <c r="CM866" s="5"/>
      <c r="CP866" s="5"/>
      <c r="CT866" s="5"/>
    </row>
    <row r="867" spans="1:98" x14ac:dyDescent="0.25">
      <c r="A867" s="5" t="s">
        <v>910</v>
      </c>
      <c r="B867" s="5">
        <v>34.33934</v>
      </c>
      <c r="C867" s="5">
        <v>-19.321102</v>
      </c>
      <c r="E867" s="5">
        <v>0</v>
      </c>
      <c r="G867" s="5">
        <v>0</v>
      </c>
      <c r="I867" s="5">
        <v>0</v>
      </c>
      <c r="L867" s="6" t="str">
        <f>IF(Table1[[#This Row],[seagrass.mn.ssp126.2050]]="","",(Table1[[#This Row],[seagrass.sd.ssp126.2050]]/Table1[[#This Row],[seagrass.mn.ssp126.2050]])^-1)</f>
        <v/>
      </c>
      <c r="M867" s="6" t="str">
        <f>IF(Table1[[#This Row],[seagrass.weights.ssp126.2050]]="","",Table1[[#This Row],[seagrass.weights.ssp126.2050]]*Table1[[#This Row],[seagrass.mn.ssp126.2050]])</f>
        <v/>
      </c>
      <c r="P867" s="6" t="str">
        <f>IF(Table1[[#This Row],[corals.mn.ssp126.2050]]="","",(Table1[[#This Row],[corals.sd.ssp126.2050]]/Table1[[#This Row],[corals.mn.ssp126.2050]])^-1)</f>
        <v/>
      </c>
      <c r="Q867" s="6" t="str">
        <f>IF(Table1[[#This Row],[coral.weights.ssp126.2050]]="","",Table1[[#This Row],[coral.weights.ssp126.2050]]*Table1[[#This Row],[corals.mn.ssp126.2050]])</f>
        <v/>
      </c>
      <c r="T867" s="6" t="str">
        <f>IF(Table1[[#This Row],[mangrove.mn.ssp126.2050]]="","",(Table1[[#This Row],[mangrove.sd.ssp126.2050]]/Table1[[#This Row],[mangrove.mn.ssp126.2050]])^-1)</f>
        <v/>
      </c>
      <c r="U867" s="6" t="str">
        <f>IF(Table1[[#This Row],[mangrove.weights.ssp126.2050]]="","",Table1[[#This Row],[mangrove.weights.ssp126.2050]]*Table1[[#This Row],[mangrove.mn.ssp126.2050]])</f>
        <v/>
      </c>
      <c r="V867" s="7" t="e">
        <f t="shared" si="78"/>
        <v>#DIV/0!</v>
      </c>
      <c r="Y867" s="6" t="str">
        <f>IF(Table1[[#This Row],[seagrass.mn.ssp126.2100]]="", "", (Table1[[#This Row],[seagrass.sd.ssp126.2100]]/Table1[[#This Row],[seagrass.mn.ssp126.2100]])^-1)</f>
        <v/>
      </c>
      <c r="Z867" s="6" t="str">
        <f>IF(Table1[[#This Row],[seagrass.weights.ssp126.2100]]="","", Table1[[#This Row],[seagrass.weights.ssp126.2100]]*Table1[[#This Row],[seagrass.mn.ssp126.2100]])</f>
        <v/>
      </c>
      <c r="AC867" s="6" t="str">
        <f>IF(Table1[[#This Row],[corals.mn.ssp126.2100]]="","",(Table1[[#This Row],[corals.sd.ssp126.2100]]/Table1[[#This Row],[corals.mn.ssp126.2100]])^-1)</f>
        <v/>
      </c>
      <c r="AD867" s="6" t="str">
        <f>IF( Table1[[#This Row],[Coral.weights.ssp126.2100]]="","", Table1[[#This Row],[Coral.weights.ssp126.2100]]*Table1[[#This Row],[corals.mn.ssp126.2100]])</f>
        <v/>
      </c>
      <c r="AG867" s="8" t="str">
        <f>IF(Table1[[#This Row],[mangrove.mn.ssp126.2100]]="","",(Table1[[#This Row],[mangrove.sd.ssp126.2100]]/Table1[[#This Row],[mangrove.mn.ssp126.2100]])^-1)</f>
        <v/>
      </c>
      <c r="AH867" s="6" t="str">
        <f>IF(Table1[[#This Row],[mangrove.weights.ssp126.2100]]="","",Table1[[#This Row],[mangrove.weights.ssp126.2100]]*Table1[[#This Row],[mangrove.mn.ssp126.2100]])</f>
        <v/>
      </c>
      <c r="AI867" s="7" t="e">
        <f t="shared" si="79"/>
        <v>#DIV/0!</v>
      </c>
      <c r="AL867" s="6" t="str">
        <f>IF(Table1[[#This Row],[seagrass.mn.ssp245.2050]]="","",(Table1[[#This Row],[seagrass.sd.ssp245.2050]]/Table1[[#This Row],[seagrass.mn.ssp245.2050]])^-1)</f>
        <v/>
      </c>
      <c r="AM867" s="6" t="str">
        <f>IF(Table1[[#This Row],[seagrass.weights.ssp245.2050]]="","",Table1[[#This Row],[seagrass.weights.ssp245.2050]]*Table1[[#This Row],[seagrass.mn.ssp245.2050]])</f>
        <v/>
      </c>
      <c r="AS867" s="5"/>
      <c r="AT867" s="8"/>
      <c r="AU867" s="8"/>
      <c r="AV867" s="7" t="e">
        <f t="shared" si="80"/>
        <v>#DIV/0!</v>
      </c>
      <c r="AX867" s="5"/>
      <c r="AY867" s="6"/>
      <c r="AZ867" s="6"/>
      <c r="BB867" s="5"/>
      <c r="BC867" s="8"/>
      <c r="BD867" s="8"/>
      <c r="BE867" s="5"/>
      <c r="BF867" s="5"/>
      <c r="BG867" s="6"/>
      <c r="BH867" s="6"/>
      <c r="BI867" s="7" t="e">
        <f t="shared" si="81"/>
        <v>#DIV/0!</v>
      </c>
      <c r="BK867" s="5"/>
      <c r="BL867" s="6"/>
      <c r="BM867" s="6"/>
      <c r="BO867" s="5"/>
      <c r="BP867" s="6"/>
      <c r="BQ867" s="6"/>
      <c r="BR867" s="5"/>
      <c r="BS867" s="5"/>
      <c r="BT867" s="6"/>
      <c r="BU867" s="6"/>
      <c r="BV867" s="7" t="e">
        <f t="shared" si="82"/>
        <v>#DIV/0!</v>
      </c>
      <c r="BX867" s="5"/>
      <c r="BY867" s="8"/>
      <c r="BZ867" s="8"/>
      <c r="CA867" s="5"/>
      <c r="CB867" s="5"/>
      <c r="CC867" s="8"/>
      <c r="CD867" s="8"/>
      <c r="CE867" s="5"/>
      <c r="CF867" s="5"/>
      <c r="CG867" s="12"/>
      <c r="CH867" s="17"/>
      <c r="CI867" s="9" t="e">
        <f t="shared" si="83"/>
        <v>#DIV/0!</v>
      </c>
      <c r="CJ867" s="5"/>
      <c r="CL867" s="5"/>
      <c r="CM867" s="5"/>
      <c r="CP867" s="5"/>
      <c r="CT867" s="5"/>
    </row>
    <row r="868" spans="1:98" x14ac:dyDescent="0.25">
      <c r="A868" s="5" t="s">
        <v>911</v>
      </c>
      <c r="B868" s="5">
        <v>34.58934</v>
      </c>
      <c r="C868" s="5">
        <v>-19.321102</v>
      </c>
      <c r="E868" s="5">
        <v>0</v>
      </c>
      <c r="G868" s="5">
        <v>0</v>
      </c>
      <c r="I868" s="5">
        <v>0</v>
      </c>
      <c r="L868" s="6" t="str">
        <f>IF(Table1[[#This Row],[seagrass.mn.ssp126.2050]]="","",(Table1[[#This Row],[seagrass.sd.ssp126.2050]]/Table1[[#This Row],[seagrass.mn.ssp126.2050]])^-1)</f>
        <v/>
      </c>
      <c r="M868" s="6" t="str">
        <f>IF(Table1[[#This Row],[seagrass.weights.ssp126.2050]]="","",Table1[[#This Row],[seagrass.weights.ssp126.2050]]*Table1[[#This Row],[seagrass.mn.ssp126.2050]])</f>
        <v/>
      </c>
      <c r="P868" s="6" t="str">
        <f>IF(Table1[[#This Row],[corals.mn.ssp126.2050]]="","",(Table1[[#This Row],[corals.sd.ssp126.2050]]/Table1[[#This Row],[corals.mn.ssp126.2050]])^-1)</f>
        <v/>
      </c>
      <c r="Q868" s="6" t="str">
        <f>IF(Table1[[#This Row],[coral.weights.ssp126.2050]]="","",Table1[[#This Row],[coral.weights.ssp126.2050]]*Table1[[#This Row],[corals.mn.ssp126.2050]])</f>
        <v/>
      </c>
      <c r="T868" s="6" t="str">
        <f>IF(Table1[[#This Row],[mangrove.mn.ssp126.2050]]="","",(Table1[[#This Row],[mangrove.sd.ssp126.2050]]/Table1[[#This Row],[mangrove.mn.ssp126.2050]])^-1)</f>
        <v/>
      </c>
      <c r="U868" s="6" t="str">
        <f>IF(Table1[[#This Row],[mangrove.weights.ssp126.2050]]="","",Table1[[#This Row],[mangrove.weights.ssp126.2050]]*Table1[[#This Row],[mangrove.mn.ssp126.2050]])</f>
        <v/>
      </c>
      <c r="V868" s="7" t="e">
        <f t="shared" si="78"/>
        <v>#DIV/0!</v>
      </c>
      <c r="Y868" s="6" t="str">
        <f>IF(Table1[[#This Row],[seagrass.mn.ssp126.2100]]="", "", (Table1[[#This Row],[seagrass.sd.ssp126.2100]]/Table1[[#This Row],[seagrass.mn.ssp126.2100]])^-1)</f>
        <v/>
      </c>
      <c r="Z868" s="6" t="str">
        <f>IF(Table1[[#This Row],[seagrass.weights.ssp126.2100]]="","", Table1[[#This Row],[seagrass.weights.ssp126.2100]]*Table1[[#This Row],[seagrass.mn.ssp126.2100]])</f>
        <v/>
      </c>
      <c r="AC868" s="6" t="str">
        <f>IF(Table1[[#This Row],[corals.mn.ssp126.2100]]="","",(Table1[[#This Row],[corals.sd.ssp126.2100]]/Table1[[#This Row],[corals.mn.ssp126.2100]])^-1)</f>
        <v/>
      </c>
      <c r="AD868" s="6" t="str">
        <f>IF( Table1[[#This Row],[Coral.weights.ssp126.2100]]="","", Table1[[#This Row],[Coral.weights.ssp126.2100]]*Table1[[#This Row],[corals.mn.ssp126.2100]])</f>
        <v/>
      </c>
      <c r="AG868" s="8" t="str">
        <f>IF(Table1[[#This Row],[mangrove.mn.ssp126.2100]]="","",(Table1[[#This Row],[mangrove.sd.ssp126.2100]]/Table1[[#This Row],[mangrove.mn.ssp126.2100]])^-1)</f>
        <v/>
      </c>
      <c r="AH868" s="6" t="str">
        <f>IF(Table1[[#This Row],[mangrove.weights.ssp126.2100]]="","",Table1[[#This Row],[mangrove.weights.ssp126.2100]]*Table1[[#This Row],[mangrove.mn.ssp126.2100]])</f>
        <v/>
      </c>
      <c r="AI868" s="7" t="e">
        <f t="shared" si="79"/>
        <v>#DIV/0!</v>
      </c>
      <c r="AL868" s="6" t="str">
        <f>IF(Table1[[#This Row],[seagrass.mn.ssp245.2050]]="","",(Table1[[#This Row],[seagrass.sd.ssp245.2050]]/Table1[[#This Row],[seagrass.mn.ssp245.2050]])^-1)</f>
        <v/>
      </c>
      <c r="AM868" s="6" t="str">
        <f>IF(Table1[[#This Row],[seagrass.weights.ssp245.2050]]="","",Table1[[#This Row],[seagrass.weights.ssp245.2050]]*Table1[[#This Row],[seagrass.mn.ssp245.2050]])</f>
        <v/>
      </c>
      <c r="AS868" s="5"/>
      <c r="AT868" s="8"/>
      <c r="AU868" s="8"/>
      <c r="AV868" s="7" t="e">
        <f t="shared" si="80"/>
        <v>#DIV/0!</v>
      </c>
      <c r="AX868" s="5"/>
      <c r="AY868" s="6"/>
      <c r="AZ868" s="6"/>
      <c r="BB868" s="5"/>
      <c r="BC868" s="8"/>
      <c r="BD868" s="8"/>
      <c r="BE868" s="5"/>
      <c r="BF868" s="5"/>
      <c r="BG868" s="6"/>
      <c r="BH868" s="6"/>
      <c r="BI868" s="7" t="e">
        <f t="shared" si="81"/>
        <v>#DIV/0!</v>
      </c>
      <c r="BK868" s="5"/>
      <c r="BL868" s="6"/>
      <c r="BM868" s="6"/>
      <c r="BO868" s="5"/>
      <c r="BP868" s="6"/>
      <c r="BQ868" s="6"/>
      <c r="BR868" s="5"/>
      <c r="BS868" s="5"/>
      <c r="BT868" s="6"/>
      <c r="BU868" s="6"/>
      <c r="BV868" s="7" t="e">
        <f t="shared" si="82"/>
        <v>#DIV/0!</v>
      </c>
      <c r="BX868" s="5"/>
      <c r="BY868" s="8"/>
      <c r="BZ868" s="8"/>
      <c r="CA868" s="5"/>
      <c r="CB868" s="5"/>
      <c r="CC868" s="8"/>
      <c r="CD868" s="8"/>
      <c r="CE868" s="5"/>
      <c r="CF868" s="5"/>
      <c r="CG868" s="12"/>
      <c r="CH868" s="17"/>
      <c r="CI868" s="9" t="e">
        <f t="shared" si="83"/>
        <v>#DIV/0!</v>
      </c>
      <c r="CJ868" s="5"/>
      <c r="CL868" s="5"/>
      <c r="CM868" s="5"/>
      <c r="CP868" s="5"/>
      <c r="CT868" s="5"/>
    </row>
    <row r="869" spans="1:98" x14ac:dyDescent="0.25">
      <c r="A869" s="5" t="s">
        <v>912</v>
      </c>
      <c r="B869" s="5">
        <v>34.83934</v>
      </c>
      <c r="C869" s="5">
        <v>-19.321102</v>
      </c>
      <c r="E869" s="5">
        <v>0</v>
      </c>
      <c r="G869" s="5">
        <v>0</v>
      </c>
      <c r="I869" s="5">
        <v>0</v>
      </c>
      <c r="L869" s="6" t="str">
        <f>IF(Table1[[#This Row],[seagrass.mn.ssp126.2050]]="","",(Table1[[#This Row],[seagrass.sd.ssp126.2050]]/Table1[[#This Row],[seagrass.mn.ssp126.2050]])^-1)</f>
        <v/>
      </c>
      <c r="M869" s="6" t="str">
        <f>IF(Table1[[#This Row],[seagrass.weights.ssp126.2050]]="","",Table1[[#This Row],[seagrass.weights.ssp126.2050]]*Table1[[#This Row],[seagrass.mn.ssp126.2050]])</f>
        <v/>
      </c>
      <c r="P869" s="6" t="str">
        <f>IF(Table1[[#This Row],[corals.mn.ssp126.2050]]="","",(Table1[[#This Row],[corals.sd.ssp126.2050]]/Table1[[#This Row],[corals.mn.ssp126.2050]])^-1)</f>
        <v/>
      </c>
      <c r="Q869" s="6" t="str">
        <f>IF(Table1[[#This Row],[coral.weights.ssp126.2050]]="","",Table1[[#This Row],[coral.weights.ssp126.2050]]*Table1[[#This Row],[corals.mn.ssp126.2050]])</f>
        <v/>
      </c>
      <c r="T869" s="6" t="str">
        <f>IF(Table1[[#This Row],[mangrove.mn.ssp126.2050]]="","",(Table1[[#This Row],[mangrove.sd.ssp126.2050]]/Table1[[#This Row],[mangrove.mn.ssp126.2050]])^-1)</f>
        <v/>
      </c>
      <c r="U869" s="6" t="str">
        <f>IF(Table1[[#This Row],[mangrove.weights.ssp126.2050]]="","",Table1[[#This Row],[mangrove.weights.ssp126.2050]]*Table1[[#This Row],[mangrove.mn.ssp126.2050]])</f>
        <v/>
      </c>
      <c r="V869" s="7" t="e">
        <f t="shared" si="78"/>
        <v>#DIV/0!</v>
      </c>
      <c r="Y869" s="6" t="str">
        <f>IF(Table1[[#This Row],[seagrass.mn.ssp126.2100]]="", "", (Table1[[#This Row],[seagrass.sd.ssp126.2100]]/Table1[[#This Row],[seagrass.mn.ssp126.2100]])^-1)</f>
        <v/>
      </c>
      <c r="Z869" s="6" t="str">
        <f>IF(Table1[[#This Row],[seagrass.weights.ssp126.2100]]="","", Table1[[#This Row],[seagrass.weights.ssp126.2100]]*Table1[[#This Row],[seagrass.mn.ssp126.2100]])</f>
        <v/>
      </c>
      <c r="AC869" s="6" t="str">
        <f>IF(Table1[[#This Row],[corals.mn.ssp126.2100]]="","",(Table1[[#This Row],[corals.sd.ssp126.2100]]/Table1[[#This Row],[corals.mn.ssp126.2100]])^-1)</f>
        <v/>
      </c>
      <c r="AD869" s="6" t="str">
        <f>IF( Table1[[#This Row],[Coral.weights.ssp126.2100]]="","", Table1[[#This Row],[Coral.weights.ssp126.2100]]*Table1[[#This Row],[corals.mn.ssp126.2100]])</f>
        <v/>
      </c>
      <c r="AG869" s="8" t="str">
        <f>IF(Table1[[#This Row],[mangrove.mn.ssp126.2100]]="","",(Table1[[#This Row],[mangrove.sd.ssp126.2100]]/Table1[[#This Row],[mangrove.mn.ssp126.2100]])^-1)</f>
        <v/>
      </c>
      <c r="AH869" s="6" t="str">
        <f>IF(Table1[[#This Row],[mangrove.weights.ssp126.2100]]="","",Table1[[#This Row],[mangrove.weights.ssp126.2100]]*Table1[[#This Row],[mangrove.mn.ssp126.2100]])</f>
        <v/>
      </c>
      <c r="AI869" s="7" t="e">
        <f t="shared" si="79"/>
        <v>#DIV/0!</v>
      </c>
      <c r="AL869" s="6" t="str">
        <f>IF(Table1[[#This Row],[seagrass.mn.ssp245.2050]]="","",(Table1[[#This Row],[seagrass.sd.ssp245.2050]]/Table1[[#This Row],[seagrass.mn.ssp245.2050]])^-1)</f>
        <v/>
      </c>
      <c r="AM869" s="6" t="str">
        <f>IF(Table1[[#This Row],[seagrass.weights.ssp245.2050]]="","",Table1[[#This Row],[seagrass.weights.ssp245.2050]]*Table1[[#This Row],[seagrass.mn.ssp245.2050]])</f>
        <v/>
      </c>
      <c r="AS869" s="5"/>
      <c r="AT869" s="8"/>
      <c r="AU869" s="8"/>
      <c r="AV869" s="7" t="e">
        <f t="shared" si="80"/>
        <v>#DIV/0!</v>
      </c>
      <c r="AX869" s="5"/>
      <c r="AY869" s="6"/>
      <c r="AZ869" s="6"/>
      <c r="BB869" s="5"/>
      <c r="BC869" s="8"/>
      <c r="BD869" s="8"/>
      <c r="BE869" s="5"/>
      <c r="BF869" s="5"/>
      <c r="BG869" s="6"/>
      <c r="BH869" s="6"/>
      <c r="BI869" s="7" t="e">
        <f t="shared" si="81"/>
        <v>#DIV/0!</v>
      </c>
      <c r="BK869" s="5"/>
      <c r="BL869" s="6"/>
      <c r="BM869" s="6"/>
      <c r="BO869" s="5"/>
      <c r="BP869" s="6"/>
      <c r="BQ869" s="6"/>
      <c r="BR869" s="5"/>
      <c r="BS869" s="5"/>
      <c r="BT869" s="6"/>
      <c r="BU869" s="6"/>
      <c r="BV869" s="7" t="e">
        <f t="shared" si="82"/>
        <v>#DIV/0!</v>
      </c>
      <c r="BX869" s="5"/>
      <c r="BY869" s="8"/>
      <c r="BZ869" s="8"/>
      <c r="CA869" s="5"/>
      <c r="CB869" s="5"/>
      <c r="CC869" s="8"/>
      <c r="CD869" s="8"/>
      <c r="CE869" s="5"/>
      <c r="CF869" s="5"/>
      <c r="CG869" s="12"/>
      <c r="CH869" s="17"/>
      <c r="CI869" s="9" t="e">
        <f t="shared" si="83"/>
        <v>#DIV/0!</v>
      </c>
      <c r="CJ869" s="5"/>
      <c r="CL869" s="5"/>
      <c r="CM869" s="5"/>
      <c r="CP869" s="5"/>
      <c r="CT869" s="5"/>
    </row>
    <row r="870" spans="1:98" x14ac:dyDescent="0.25">
      <c r="A870" s="5" t="s">
        <v>913</v>
      </c>
      <c r="B870" s="5">
        <v>35.08934</v>
      </c>
      <c r="C870" s="5">
        <v>-19.321102</v>
      </c>
      <c r="E870" s="5">
        <v>0</v>
      </c>
      <c r="G870" s="5">
        <v>0</v>
      </c>
      <c r="I870" s="5">
        <v>0</v>
      </c>
      <c r="L870" s="6" t="str">
        <f>IF(Table1[[#This Row],[seagrass.mn.ssp126.2050]]="","",(Table1[[#This Row],[seagrass.sd.ssp126.2050]]/Table1[[#This Row],[seagrass.mn.ssp126.2050]])^-1)</f>
        <v/>
      </c>
      <c r="M870" s="6" t="str">
        <f>IF(Table1[[#This Row],[seagrass.weights.ssp126.2050]]="","",Table1[[#This Row],[seagrass.weights.ssp126.2050]]*Table1[[#This Row],[seagrass.mn.ssp126.2050]])</f>
        <v/>
      </c>
      <c r="P870" s="6" t="str">
        <f>IF(Table1[[#This Row],[corals.mn.ssp126.2050]]="","",(Table1[[#This Row],[corals.sd.ssp126.2050]]/Table1[[#This Row],[corals.mn.ssp126.2050]])^-1)</f>
        <v/>
      </c>
      <c r="Q870" s="6" t="str">
        <f>IF(Table1[[#This Row],[coral.weights.ssp126.2050]]="","",Table1[[#This Row],[coral.weights.ssp126.2050]]*Table1[[#This Row],[corals.mn.ssp126.2050]])</f>
        <v/>
      </c>
      <c r="T870" s="6" t="str">
        <f>IF(Table1[[#This Row],[mangrove.mn.ssp126.2050]]="","",(Table1[[#This Row],[mangrove.sd.ssp126.2050]]/Table1[[#This Row],[mangrove.mn.ssp126.2050]])^-1)</f>
        <v/>
      </c>
      <c r="U870" s="6" t="str">
        <f>IF(Table1[[#This Row],[mangrove.weights.ssp126.2050]]="","",Table1[[#This Row],[mangrove.weights.ssp126.2050]]*Table1[[#This Row],[mangrove.mn.ssp126.2050]])</f>
        <v/>
      </c>
      <c r="V870" s="7" t="e">
        <f t="shared" si="78"/>
        <v>#DIV/0!</v>
      </c>
      <c r="Y870" s="6" t="str">
        <f>IF(Table1[[#This Row],[seagrass.mn.ssp126.2100]]="", "", (Table1[[#This Row],[seagrass.sd.ssp126.2100]]/Table1[[#This Row],[seagrass.mn.ssp126.2100]])^-1)</f>
        <v/>
      </c>
      <c r="Z870" s="6" t="str">
        <f>IF(Table1[[#This Row],[seagrass.weights.ssp126.2100]]="","", Table1[[#This Row],[seagrass.weights.ssp126.2100]]*Table1[[#This Row],[seagrass.mn.ssp126.2100]])</f>
        <v/>
      </c>
      <c r="AC870" s="6" t="str">
        <f>IF(Table1[[#This Row],[corals.mn.ssp126.2100]]="","",(Table1[[#This Row],[corals.sd.ssp126.2100]]/Table1[[#This Row],[corals.mn.ssp126.2100]])^-1)</f>
        <v/>
      </c>
      <c r="AD870" s="6" t="str">
        <f>IF( Table1[[#This Row],[Coral.weights.ssp126.2100]]="","", Table1[[#This Row],[Coral.weights.ssp126.2100]]*Table1[[#This Row],[corals.mn.ssp126.2100]])</f>
        <v/>
      </c>
      <c r="AG870" s="8" t="str">
        <f>IF(Table1[[#This Row],[mangrove.mn.ssp126.2100]]="","",(Table1[[#This Row],[mangrove.sd.ssp126.2100]]/Table1[[#This Row],[mangrove.mn.ssp126.2100]])^-1)</f>
        <v/>
      </c>
      <c r="AH870" s="6" t="str">
        <f>IF(Table1[[#This Row],[mangrove.weights.ssp126.2100]]="","",Table1[[#This Row],[mangrove.weights.ssp126.2100]]*Table1[[#This Row],[mangrove.mn.ssp126.2100]])</f>
        <v/>
      </c>
      <c r="AI870" s="7" t="e">
        <f t="shared" si="79"/>
        <v>#DIV/0!</v>
      </c>
      <c r="AL870" s="6" t="str">
        <f>IF(Table1[[#This Row],[seagrass.mn.ssp245.2050]]="","",(Table1[[#This Row],[seagrass.sd.ssp245.2050]]/Table1[[#This Row],[seagrass.mn.ssp245.2050]])^-1)</f>
        <v/>
      </c>
      <c r="AM870" s="6" t="str">
        <f>IF(Table1[[#This Row],[seagrass.weights.ssp245.2050]]="","",Table1[[#This Row],[seagrass.weights.ssp245.2050]]*Table1[[#This Row],[seagrass.mn.ssp245.2050]])</f>
        <v/>
      </c>
      <c r="AS870" s="5"/>
      <c r="AT870" s="8"/>
      <c r="AU870" s="8"/>
      <c r="AV870" s="7" t="e">
        <f t="shared" si="80"/>
        <v>#DIV/0!</v>
      </c>
      <c r="AX870" s="5"/>
      <c r="AY870" s="6"/>
      <c r="AZ870" s="6"/>
      <c r="BB870" s="5"/>
      <c r="BC870" s="8"/>
      <c r="BD870" s="8"/>
      <c r="BE870" s="5"/>
      <c r="BF870" s="5"/>
      <c r="BG870" s="6"/>
      <c r="BH870" s="6"/>
      <c r="BI870" s="7" t="e">
        <f t="shared" si="81"/>
        <v>#DIV/0!</v>
      </c>
      <c r="BK870" s="5"/>
      <c r="BL870" s="6"/>
      <c r="BM870" s="6"/>
      <c r="BO870" s="5"/>
      <c r="BP870" s="6"/>
      <c r="BQ870" s="6"/>
      <c r="BR870" s="5"/>
      <c r="BS870" s="5"/>
      <c r="BT870" s="6"/>
      <c r="BU870" s="6"/>
      <c r="BV870" s="7" t="e">
        <f t="shared" si="82"/>
        <v>#DIV/0!</v>
      </c>
      <c r="BX870" s="5"/>
      <c r="BY870" s="8"/>
      <c r="BZ870" s="8"/>
      <c r="CA870" s="5"/>
      <c r="CB870" s="5"/>
      <c r="CC870" s="8"/>
      <c r="CD870" s="8"/>
      <c r="CE870" s="5"/>
      <c r="CF870" s="5"/>
      <c r="CG870" s="12"/>
      <c r="CH870" s="17"/>
      <c r="CI870" s="9" t="e">
        <f t="shared" si="83"/>
        <v>#DIV/0!</v>
      </c>
      <c r="CJ870" s="5"/>
      <c r="CL870" s="5"/>
      <c r="CM870" s="5"/>
      <c r="CP870" s="5"/>
      <c r="CT870" s="5"/>
    </row>
    <row r="871" spans="1:98" x14ac:dyDescent="0.25">
      <c r="A871" s="5" t="s">
        <v>914</v>
      </c>
      <c r="B871" s="5">
        <v>35.33934</v>
      </c>
      <c r="C871" s="5">
        <v>-19.321102</v>
      </c>
      <c r="E871" s="5">
        <v>0</v>
      </c>
      <c r="G871" s="5">
        <v>0</v>
      </c>
      <c r="H871" s="5">
        <v>19590000</v>
      </c>
      <c r="I871" s="5">
        <v>1</v>
      </c>
      <c r="L871" s="6" t="str">
        <f>IF(Table1[[#This Row],[seagrass.mn.ssp126.2050]]="","",(Table1[[#This Row],[seagrass.sd.ssp126.2050]]/Table1[[#This Row],[seagrass.mn.ssp126.2050]])^-1)</f>
        <v/>
      </c>
      <c r="M871" s="6" t="str">
        <f>IF(Table1[[#This Row],[seagrass.weights.ssp126.2050]]="","",Table1[[#This Row],[seagrass.weights.ssp126.2050]]*Table1[[#This Row],[seagrass.mn.ssp126.2050]])</f>
        <v/>
      </c>
      <c r="P871" s="6" t="str">
        <f>IF(Table1[[#This Row],[corals.mn.ssp126.2050]]="","",(Table1[[#This Row],[corals.sd.ssp126.2050]]/Table1[[#This Row],[corals.mn.ssp126.2050]])^-1)</f>
        <v/>
      </c>
      <c r="Q871" s="6" t="str">
        <f>IF(Table1[[#This Row],[coral.weights.ssp126.2050]]="","",Table1[[#This Row],[coral.weights.ssp126.2050]]*Table1[[#This Row],[corals.mn.ssp126.2050]])</f>
        <v/>
      </c>
      <c r="R871" s="5">
        <v>0.38213353130320932</v>
      </c>
      <c r="S871" s="5">
        <v>0.14441282909611719</v>
      </c>
      <c r="T871" s="6">
        <f>IF(Table1[[#This Row],[mangrove.mn.ssp126.2050]]="","",(Table1[[#This Row],[mangrove.sd.ssp126.2050]]/Table1[[#This Row],[mangrove.mn.ssp126.2050]])^-1)</f>
        <v>2.6461190026882706</v>
      </c>
      <c r="U871" s="6">
        <f>IF(Table1[[#This Row],[mangrove.weights.ssp126.2050]]="","",Table1[[#This Row],[mangrove.weights.ssp126.2050]]*Table1[[#This Row],[mangrove.mn.ssp126.2050]])</f>
        <v>1.0111707987457952</v>
      </c>
      <c r="V871" s="7">
        <f t="shared" si="78"/>
        <v>0.38213353130320926</v>
      </c>
      <c r="Y871" s="6" t="str">
        <f>IF(Table1[[#This Row],[seagrass.mn.ssp126.2100]]="", "", (Table1[[#This Row],[seagrass.sd.ssp126.2100]]/Table1[[#This Row],[seagrass.mn.ssp126.2100]])^-1)</f>
        <v/>
      </c>
      <c r="Z871" s="6" t="str">
        <f>IF(Table1[[#This Row],[seagrass.weights.ssp126.2100]]="","", Table1[[#This Row],[seagrass.weights.ssp126.2100]]*Table1[[#This Row],[seagrass.mn.ssp126.2100]])</f>
        <v/>
      </c>
      <c r="AC871" s="6" t="str">
        <f>IF(Table1[[#This Row],[corals.mn.ssp126.2100]]="","",(Table1[[#This Row],[corals.sd.ssp126.2100]]/Table1[[#This Row],[corals.mn.ssp126.2100]])^-1)</f>
        <v/>
      </c>
      <c r="AD871" s="6" t="str">
        <f>IF( Table1[[#This Row],[Coral.weights.ssp126.2100]]="","", Table1[[#This Row],[Coral.weights.ssp126.2100]]*Table1[[#This Row],[corals.mn.ssp126.2100]])</f>
        <v/>
      </c>
      <c r="AE871" s="5">
        <v>0.3717676009079392</v>
      </c>
      <c r="AF871" s="5">
        <v>0.14865005064063341</v>
      </c>
      <c r="AG871" s="8">
        <f>IF(Table1[[#This Row],[mangrove.mn.ssp126.2100]]="","",(Table1[[#This Row],[mangrove.sd.ssp126.2100]]/Table1[[#This Row],[mangrove.mn.ssp126.2100]])^-1)</f>
        <v>2.5009584544757413</v>
      </c>
      <c r="AH871" s="6">
        <f>IF(Table1[[#This Row],[mangrove.weights.ssp126.2100]]="","",Table1[[#This Row],[mangrove.weights.ssp126.2100]]*Table1[[#This Row],[mangrove.mn.ssp126.2100]])</f>
        <v>0.92977532459087386</v>
      </c>
      <c r="AI871" s="7">
        <f t="shared" si="79"/>
        <v>0.3717676009079392</v>
      </c>
      <c r="AL871" s="6" t="str">
        <f>IF(Table1[[#This Row],[seagrass.mn.ssp245.2050]]="","",(Table1[[#This Row],[seagrass.sd.ssp245.2050]]/Table1[[#This Row],[seagrass.mn.ssp245.2050]])^-1)</f>
        <v/>
      </c>
      <c r="AM871" s="6" t="str">
        <f>IF(Table1[[#This Row],[seagrass.weights.ssp245.2050]]="","",Table1[[#This Row],[seagrass.weights.ssp245.2050]]*Table1[[#This Row],[seagrass.mn.ssp245.2050]])</f>
        <v/>
      </c>
      <c r="AR871" s="5">
        <v>0.37399040408041279</v>
      </c>
      <c r="AS871" s="5">
        <v>0.14686451758156549</v>
      </c>
      <c r="AT871" s="8">
        <f>(Table1[[#This Row],[mangrove.sd.ssp245.2050]]/Table1[[#This Row],[mangrove.mn.ssp245.2050]])^-1</f>
        <v>2.5464993875917394</v>
      </c>
      <c r="AU871" s="8">
        <f>Table1[[#This Row],[mangrove.mn.ssp245.2050]]*Table1[[#This Row],[mangrove.weights.ssp245.2050]]</f>
        <v>0.95236633495595835</v>
      </c>
      <c r="AV871" s="7">
        <f t="shared" si="80"/>
        <v>0.37399040408041279</v>
      </c>
      <c r="AX871" s="5"/>
      <c r="AY871" s="6"/>
      <c r="AZ871" s="6"/>
      <c r="BB871" s="5"/>
      <c r="BC871" s="8"/>
      <c r="BD871" s="8"/>
      <c r="BE871" s="5">
        <v>0.36352034555847451</v>
      </c>
      <c r="BF871" s="5">
        <v>0.15644501438690139</v>
      </c>
      <c r="BG871" s="6">
        <f>(Table1[[#This Row],[mangrove.sd.ssp245.2100]]/Table1[[#This Row],[mangrove.mn.ssp245.2100]])^-1</f>
        <v>2.3236301072494312</v>
      </c>
      <c r="BH871" s="6">
        <f>Table1[[#This Row],[mangrove.weights.ssp245.2100]]*Table1[[#This Row],[mangrove.mn.ssp245.2100]]</f>
        <v>0.84468681953738844</v>
      </c>
      <c r="BI871" s="7">
        <f t="shared" si="81"/>
        <v>0.36352034555847451</v>
      </c>
      <c r="BK871" s="5"/>
      <c r="BL871" s="6"/>
      <c r="BM871" s="6"/>
      <c r="BO871" s="5"/>
      <c r="BP871" s="6"/>
      <c r="BQ871" s="6"/>
      <c r="BR871" s="5">
        <v>0.36778279274360098</v>
      </c>
      <c r="BS871" s="5">
        <v>0.14846622231246531</v>
      </c>
      <c r="BT871" s="6">
        <f>(Table1[[#This Row],[mangrove.sd.ssp370.2050]]/Table1[[#This Row],[mangrove.mn.ssp370.2050]])^-1</f>
        <v>2.4772152683292306</v>
      </c>
      <c r="BU871" s="6">
        <f>Table1[[#This Row],[mangrove.weights.ssp370.2050]]*Table1[[#This Row],[mangrove.mn.ssp370.2050]]</f>
        <v>0.91107714961321329</v>
      </c>
      <c r="BV871" s="7">
        <f t="shared" si="82"/>
        <v>0.36778279274360098</v>
      </c>
      <c r="BX871" s="5"/>
      <c r="BY871" s="8"/>
      <c r="BZ871" s="8"/>
      <c r="CA871" s="5"/>
      <c r="CB871" s="5"/>
      <c r="CC871" s="8"/>
      <c r="CD871" s="8"/>
      <c r="CE871" s="5">
        <v>0.37089440766729109</v>
      </c>
      <c r="CF871" s="5">
        <v>0.1469802410960413</v>
      </c>
      <c r="CG871" s="12">
        <f>(Table1[[#This Row],[mangrove.sd.ssp370.2100]]/Table1[[#This Row],[mangrove.mn.ssp370.2100]])^-1</f>
        <v>2.5234303937829137</v>
      </c>
      <c r="CH871" s="17">
        <f>Table1[[#This Row],[mangrove.weights.ssp370.2100]]*Table1[[#This Row],[mangrove.mn.ssp370.2100]]</f>
        <v>0.93592622119175284</v>
      </c>
      <c r="CI871" s="9">
        <f t="shared" si="83"/>
        <v>0.37089440766729109</v>
      </c>
      <c r="CJ871" s="5"/>
      <c r="CL871" s="5"/>
      <c r="CM871" s="5"/>
      <c r="CP871" s="5"/>
      <c r="CT871" s="5"/>
    </row>
    <row r="872" spans="1:98" x14ac:dyDescent="0.25">
      <c r="A872" s="5" t="s">
        <v>915</v>
      </c>
      <c r="B872" s="5">
        <v>35.58934</v>
      </c>
      <c r="C872" s="5">
        <v>-19.321102</v>
      </c>
      <c r="E872" s="5">
        <v>0</v>
      </c>
      <c r="G872" s="5">
        <v>0</v>
      </c>
      <c r="H872" s="5">
        <v>40140000</v>
      </c>
      <c r="I872" s="5">
        <v>1</v>
      </c>
      <c r="L872" s="6" t="str">
        <f>IF(Table1[[#This Row],[seagrass.mn.ssp126.2050]]="","",(Table1[[#This Row],[seagrass.sd.ssp126.2050]]/Table1[[#This Row],[seagrass.mn.ssp126.2050]])^-1)</f>
        <v/>
      </c>
      <c r="M872" s="6" t="str">
        <f>IF(Table1[[#This Row],[seagrass.weights.ssp126.2050]]="","",Table1[[#This Row],[seagrass.weights.ssp126.2050]]*Table1[[#This Row],[seagrass.mn.ssp126.2050]])</f>
        <v/>
      </c>
      <c r="P872" s="6" t="str">
        <f>IF(Table1[[#This Row],[corals.mn.ssp126.2050]]="","",(Table1[[#This Row],[corals.sd.ssp126.2050]]/Table1[[#This Row],[corals.mn.ssp126.2050]])^-1)</f>
        <v/>
      </c>
      <c r="Q872" s="6" t="str">
        <f>IF(Table1[[#This Row],[coral.weights.ssp126.2050]]="","",Table1[[#This Row],[coral.weights.ssp126.2050]]*Table1[[#This Row],[corals.mn.ssp126.2050]])</f>
        <v/>
      </c>
      <c r="R872" s="5">
        <v>0.39671808216958332</v>
      </c>
      <c r="S872" s="5">
        <v>0.19462039724857669</v>
      </c>
      <c r="T872" s="6">
        <f>IF(Table1[[#This Row],[mangrove.mn.ssp126.2050]]="","",(Table1[[#This Row],[mangrove.sd.ssp126.2050]]/Table1[[#This Row],[mangrove.mn.ssp126.2050]])^-1)</f>
        <v>2.0384198561822875</v>
      </c>
      <c r="U872" s="6">
        <f>IF(Table1[[#This Row],[mangrove.weights.ssp126.2050]]="","",Table1[[#This Row],[mangrove.weights.ssp126.2050]]*Table1[[#This Row],[mangrove.mn.ssp126.2050]])</f>
        <v>0.80867801600103495</v>
      </c>
      <c r="V872" s="7">
        <f t="shared" si="78"/>
        <v>0.39671808216958332</v>
      </c>
      <c r="Y872" s="6" t="str">
        <f>IF(Table1[[#This Row],[seagrass.mn.ssp126.2100]]="", "", (Table1[[#This Row],[seagrass.sd.ssp126.2100]]/Table1[[#This Row],[seagrass.mn.ssp126.2100]])^-1)</f>
        <v/>
      </c>
      <c r="Z872" s="6" t="str">
        <f>IF(Table1[[#This Row],[seagrass.weights.ssp126.2100]]="","", Table1[[#This Row],[seagrass.weights.ssp126.2100]]*Table1[[#This Row],[seagrass.mn.ssp126.2100]])</f>
        <v/>
      </c>
      <c r="AC872" s="6" t="str">
        <f>IF(Table1[[#This Row],[corals.mn.ssp126.2100]]="","",(Table1[[#This Row],[corals.sd.ssp126.2100]]/Table1[[#This Row],[corals.mn.ssp126.2100]])^-1)</f>
        <v/>
      </c>
      <c r="AD872" s="6" t="str">
        <f>IF( Table1[[#This Row],[Coral.weights.ssp126.2100]]="","", Table1[[#This Row],[Coral.weights.ssp126.2100]]*Table1[[#This Row],[corals.mn.ssp126.2100]])</f>
        <v/>
      </c>
      <c r="AE872" s="5">
        <v>0.36332984435553239</v>
      </c>
      <c r="AF872" s="5">
        <v>0.1980977460892461</v>
      </c>
      <c r="AG872" s="8">
        <f>IF(Table1[[#This Row],[mangrove.mn.ssp126.2100]]="","",(Table1[[#This Row],[mangrove.sd.ssp126.2100]]/Table1[[#This Row],[mangrove.mn.ssp126.2100]])^-1)</f>
        <v>1.8340937821263583</v>
      </c>
      <c r="AH872" s="6">
        <f>IF(Table1[[#This Row],[mangrove.weights.ssp126.2100]]="","",Table1[[#This Row],[mangrove.weights.ssp126.2100]]*Table1[[#This Row],[mangrove.mn.ssp126.2100]])</f>
        <v>0.66638100839341952</v>
      </c>
      <c r="AI872" s="7">
        <f t="shared" si="79"/>
        <v>0.36332984435553239</v>
      </c>
      <c r="AL872" s="6" t="str">
        <f>IF(Table1[[#This Row],[seagrass.mn.ssp245.2050]]="","",(Table1[[#This Row],[seagrass.sd.ssp245.2050]]/Table1[[#This Row],[seagrass.mn.ssp245.2050]])^-1)</f>
        <v/>
      </c>
      <c r="AM872" s="6" t="str">
        <f>IF(Table1[[#This Row],[seagrass.weights.ssp245.2050]]="","",Table1[[#This Row],[seagrass.weights.ssp245.2050]]*Table1[[#This Row],[seagrass.mn.ssp245.2050]])</f>
        <v/>
      </c>
      <c r="AR872" s="5">
        <v>0.34835002048631369</v>
      </c>
      <c r="AS872" s="5">
        <v>0.2024021701091098</v>
      </c>
      <c r="AT872" s="8">
        <f>(Table1[[#This Row],[mangrove.sd.ssp245.2050]]/Table1[[#This Row],[mangrove.mn.ssp245.2050]])^-1</f>
        <v>1.7210784859595487</v>
      </c>
      <c r="AU872" s="8">
        <f>Table1[[#This Row],[mangrove.mn.ssp245.2050]]*Table1[[#This Row],[mangrove.weights.ssp245.2050]]</f>
        <v>0.5995377258425626</v>
      </c>
      <c r="AV872" s="7">
        <f t="shared" si="80"/>
        <v>0.34835002048631375</v>
      </c>
      <c r="AX872" s="5"/>
      <c r="AY872" s="6"/>
      <c r="AZ872" s="6"/>
      <c r="BB872" s="5"/>
      <c r="BC872" s="8"/>
      <c r="BD872" s="8"/>
      <c r="BE872" s="5">
        <v>0.33749905670433872</v>
      </c>
      <c r="BF872" s="5">
        <v>0.21440293755426601</v>
      </c>
      <c r="BG872" s="6">
        <f>(Table1[[#This Row],[mangrove.sd.ssp245.2100]]/Table1[[#This Row],[mangrove.mn.ssp245.2100]])^-1</f>
        <v>1.5741344804052262</v>
      </c>
      <c r="BH872" s="6">
        <f>Table1[[#This Row],[mangrove.weights.ssp245.2100]]*Table1[[#This Row],[mangrove.mn.ssp245.2100]]</f>
        <v>0.5312689022625382</v>
      </c>
      <c r="BI872" s="7">
        <f t="shared" si="81"/>
        <v>0.33749905670433872</v>
      </c>
      <c r="BK872" s="5"/>
      <c r="BL872" s="6"/>
      <c r="BM872" s="6"/>
      <c r="BO872" s="5"/>
      <c r="BP872" s="6"/>
      <c r="BQ872" s="6"/>
      <c r="BR872" s="5">
        <v>0.34806491891236191</v>
      </c>
      <c r="BS872" s="5">
        <v>0.20417077017825089</v>
      </c>
      <c r="BT872" s="6">
        <f>(Table1[[#This Row],[mangrove.sd.ssp370.2050]]/Table1[[#This Row],[mangrove.mn.ssp370.2050]])^-1</f>
        <v>1.7047735021447219</v>
      </c>
      <c r="BU872" s="6">
        <f>Table1[[#This Row],[mangrove.weights.ssp370.2050]]*Table1[[#This Row],[mangrove.mn.ssp370.2050]]</f>
        <v>0.59337185078794585</v>
      </c>
      <c r="BV872" s="7">
        <f t="shared" si="82"/>
        <v>0.34806491891236191</v>
      </c>
      <c r="BX872" s="5"/>
      <c r="BY872" s="8"/>
      <c r="BZ872" s="8"/>
      <c r="CA872" s="5"/>
      <c r="CB872" s="5"/>
      <c r="CC872" s="8"/>
      <c r="CD872" s="8"/>
      <c r="CE872" s="5">
        <v>0.35469647792919201</v>
      </c>
      <c r="CF872" s="5">
        <v>0.19906848831063659</v>
      </c>
      <c r="CG872" s="12">
        <f>(Table1[[#This Row],[mangrove.sd.ssp370.2100]]/Table1[[#This Row],[mangrove.mn.ssp370.2100]])^-1</f>
        <v>1.7817811394423493</v>
      </c>
      <c r="CH872" s="17">
        <f>Table1[[#This Row],[mangrove.weights.ssp370.2100]]*Table1[[#This Row],[mangrove.mn.ssp370.2100]]</f>
        <v>0.63199149460086379</v>
      </c>
      <c r="CI872" s="9">
        <f t="shared" si="83"/>
        <v>0.35469647792919201</v>
      </c>
      <c r="CJ872" s="5"/>
      <c r="CL872" s="5"/>
      <c r="CM872" s="5"/>
      <c r="CP872" s="5"/>
      <c r="CT872" s="5"/>
    </row>
    <row r="873" spans="1:98" x14ac:dyDescent="0.25">
      <c r="A873" s="5" t="s">
        <v>916</v>
      </c>
      <c r="B873" s="5">
        <v>35.83934</v>
      </c>
      <c r="C873" s="5">
        <v>-19.321102</v>
      </c>
      <c r="E873" s="5">
        <v>0</v>
      </c>
      <c r="G873" s="5">
        <v>0</v>
      </c>
      <c r="I873" s="5">
        <v>0</v>
      </c>
      <c r="L873" s="6" t="str">
        <f>IF(Table1[[#This Row],[seagrass.mn.ssp126.2050]]="","",(Table1[[#This Row],[seagrass.sd.ssp126.2050]]/Table1[[#This Row],[seagrass.mn.ssp126.2050]])^-1)</f>
        <v/>
      </c>
      <c r="M873" s="6" t="str">
        <f>IF(Table1[[#This Row],[seagrass.weights.ssp126.2050]]="","",Table1[[#This Row],[seagrass.weights.ssp126.2050]]*Table1[[#This Row],[seagrass.mn.ssp126.2050]])</f>
        <v/>
      </c>
      <c r="P873" s="6" t="str">
        <f>IF(Table1[[#This Row],[corals.mn.ssp126.2050]]="","",(Table1[[#This Row],[corals.sd.ssp126.2050]]/Table1[[#This Row],[corals.mn.ssp126.2050]])^-1)</f>
        <v/>
      </c>
      <c r="Q873" s="6" t="str">
        <f>IF(Table1[[#This Row],[coral.weights.ssp126.2050]]="","",Table1[[#This Row],[coral.weights.ssp126.2050]]*Table1[[#This Row],[corals.mn.ssp126.2050]])</f>
        <v/>
      </c>
      <c r="T873" s="6" t="str">
        <f>IF(Table1[[#This Row],[mangrove.mn.ssp126.2050]]="","",(Table1[[#This Row],[mangrove.sd.ssp126.2050]]/Table1[[#This Row],[mangrove.mn.ssp126.2050]])^-1)</f>
        <v/>
      </c>
      <c r="U873" s="6" t="str">
        <f>IF(Table1[[#This Row],[mangrove.weights.ssp126.2050]]="","",Table1[[#This Row],[mangrove.weights.ssp126.2050]]*Table1[[#This Row],[mangrove.mn.ssp126.2050]])</f>
        <v/>
      </c>
      <c r="V873" s="7" t="e">
        <f t="shared" si="78"/>
        <v>#DIV/0!</v>
      </c>
      <c r="Y873" s="6" t="str">
        <f>IF(Table1[[#This Row],[seagrass.mn.ssp126.2100]]="", "", (Table1[[#This Row],[seagrass.sd.ssp126.2100]]/Table1[[#This Row],[seagrass.mn.ssp126.2100]])^-1)</f>
        <v/>
      </c>
      <c r="Z873" s="6" t="str">
        <f>IF(Table1[[#This Row],[seagrass.weights.ssp126.2100]]="","", Table1[[#This Row],[seagrass.weights.ssp126.2100]]*Table1[[#This Row],[seagrass.mn.ssp126.2100]])</f>
        <v/>
      </c>
      <c r="AC873" s="6" t="str">
        <f>IF(Table1[[#This Row],[corals.mn.ssp126.2100]]="","",(Table1[[#This Row],[corals.sd.ssp126.2100]]/Table1[[#This Row],[corals.mn.ssp126.2100]])^-1)</f>
        <v/>
      </c>
      <c r="AD873" s="6" t="str">
        <f>IF( Table1[[#This Row],[Coral.weights.ssp126.2100]]="","", Table1[[#This Row],[Coral.weights.ssp126.2100]]*Table1[[#This Row],[corals.mn.ssp126.2100]])</f>
        <v/>
      </c>
      <c r="AG873" s="8" t="str">
        <f>IF(Table1[[#This Row],[mangrove.mn.ssp126.2100]]="","",(Table1[[#This Row],[mangrove.sd.ssp126.2100]]/Table1[[#This Row],[mangrove.mn.ssp126.2100]])^-1)</f>
        <v/>
      </c>
      <c r="AH873" s="6" t="str">
        <f>IF(Table1[[#This Row],[mangrove.weights.ssp126.2100]]="","",Table1[[#This Row],[mangrove.weights.ssp126.2100]]*Table1[[#This Row],[mangrove.mn.ssp126.2100]])</f>
        <v/>
      </c>
      <c r="AI873" s="7" t="e">
        <f t="shared" si="79"/>
        <v>#DIV/0!</v>
      </c>
      <c r="AL873" s="6" t="str">
        <f>IF(Table1[[#This Row],[seagrass.mn.ssp245.2050]]="","",(Table1[[#This Row],[seagrass.sd.ssp245.2050]]/Table1[[#This Row],[seagrass.mn.ssp245.2050]])^-1)</f>
        <v/>
      </c>
      <c r="AM873" s="6" t="str">
        <f>IF(Table1[[#This Row],[seagrass.weights.ssp245.2050]]="","",Table1[[#This Row],[seagrass.weights.ssp245.2050]]*Table1[[#This Row],[seagrass.mn.ssp245.2050]])</f>
        <v/>
      </c>
      <c r="AS873" s="5"/>
      <c r="AT873" s="8"/>
      <c r="AU873" s="8"/>
      <c r="AV873" s="7" t="e">
        <f t="shared" si="80"/>
        <v>#DIV/0!</v>
      </c>
      <c r="AX873" s="5"/>
      <c r="AY873" s="6"/>
      <c r="AZ873" s="6"/>
      <c r="BB873" s="5"/>
      <c r="BC873" s="8"/>
      <c r="BD873" s="8"/>
      <c r="BE873" s="5"/>
      <c r="BF873" s="5"/>
      <c r="BG873" s="6"/>
      <c r="BH873" s="6"/>
      <c r="BI873" s="7" t="e">
        <f t="shared" si="81"/>
        <v>#DIV/0!</v>
      </c>
      <c r="BK873" s="5"/>
      <c r="BL873" s="6"/>
      <c r="BM873" s="6"/>
      <c r="BO873" s="5"/>
      <c r="BP873" s="6"/>
      <c r="BQ873" s="6"/>
      <c r="BR873" s="5"/>
      <c r="BS873" s="5"/>
      <c r="BT873" s="6"/>
      <c r="BU873" s="6"/>
      <c r="BV873" s="7" t="e">
        <f t="shared" si="82"/>
        <v>#DIV/0!</v>
      </c>
      <c r="BX873" s="5"/>
      <c r="BY873" s="8"/>
      <c r="BZ873" s="8"/>
      <c r="CA873" s="5"/>
      <c r="CB873" s="5"/>
      <c r="CC873" s="8"/>
      <c r="CD873" s="8"/>
      <c r="CE873" s="5"/>
      <c r="CF873" s="5"/>
      <c r="CG873" s="12"/>
      <c r="CH873" s="17"/>
      <c r="CI873" s="9" t="e">
        <f t="shared" si="83"/>
        <v>#DIV/0!</v>
      </c>
      <c r="CJ873" s="5"/>
      <c r="CL873" s="5"/>
      <c r="CM873" s="5"/>
      <c r="CP873" s="5"/>
      <c r="CT873" s="5"/>
    </row>
    <row r="874" spans="1:98" x14ac:dyDescent="0.25">
      <c r="A874" s="5" t="s">
        <v>917</v>
      </c>
      <c r="B874" s="5">
        <v>36.08934</v>
      </c>
      <c r="C874" s="5">
        <v>-19.321102</v>
      </c>
      <c r="E874" s="5">
        <v>0</v>
      </c>
      <c r="G874" s="5">
        <v>0</v>
      </c>
      <c r="I874" s="5">
        <v>0</v>
      </c>
      <c r="L874" s="6" t="str">
        <f>IF(Table1[[#This Row],[seagrass.mn.ssp126.2050]]="","",(Table1[[#This Row],[seagrass.sd.ssp126.2050]]/Table1[[#This Row],[seagrass.mn.ssp126.2050]])^-1)</f>
        <v/>
      </c>
      <c r="M874" s="6" t="str">
        <f>IF(Table1[[#This Row],[seagrass.weights.ssp126.2050]]="","",Table1[[#This Row],[seagrass.weights.ssp126.2050]]*Table1[[#This Row],[seagrass.mn.ssp126.2050]])</f>
        <v/>
      </c>
      <c r="P874" s="6" t="str">
        <f>IF(Table1[[#This Row],[corals.mn.ssp126.2050]]="","",(Table1[[#This Row],[corals.sd.ssp126.2050]]/Table1[[#This Row],[corals.mn.ssp126.2050]])^-1)</f>
        <v/>
      </c>
      <c r="Q874" s="6" t="str">
        <f>IF(Table1[[#This Row],[coral.weights.ssp126.2050]]="","",Table1[[#This Row],[coral.weights.ssp126.2050]]*Table1[[#This Row],[corals.mn.ssp126.2050]])</f>
        <v/>
      </c>
      <c r="T874" s="6" t="str">
        <f>IF(Table1[[#This Row],[mangrove.mn.ssp126.2050]]="","",(Table1[[#This Row],[mangrove.sd.ssp126.2050]]/Table1[[#This Row],[mangrove.mn.ssp126.2050]])^-1)</f>
        <v/>
      </c>
      <c r="U874" s="6" t="str">
        <f>IF(Table1[[#This Row],[mangrove.weights.ssp126.2050]]="","",Table1[[#This Row],[mangrove.weights.ssp126.2050]]*Table1[[#This Row],[mangrove.mn.ssp126.2050]])</f>
        <v/>
      </c>
      <c r="V874" s="7" t="e">
        <f t="shared" si="78"/>
        <v>#DIV/0!</v>
      </c>
      <c r="Y874" s="6" t="str">
        <f>IF(Table1[[#This Row],[seagrass.mn.ssp126.2100]]="", "", (Table1[[#This Row],[seagrass.sd.ssp126.2100]]/Table1[[#This Row],[seagrass.mn.ssp126.2100]])^-1)</f>
        <v/>
      </c>
      <c r="Z874" s="6" t="str">
        <f>IF(Table1[[#This Row],[seagrass.weights.ssp126.2100]]="","", Table1[[#This Row],[seagrass.weights.ssp126.2100]]*Table1[[#This Row],[seagrass.mn.ssp126.2100]])</f>
        <v/>
      </c>
      <c r="AC874" s="6" t="str">
        <f>IF(Table1[[#This Row],[corals.mn.ssp126.2100]]="","",(Table1[[#This Row],[corals.sd.ssp126.2100]]/Table1[[#This Row],[corals.mn.ssp126.2100]])^-1)</f>
        <v/>
      </c>
      <c r="AD874" s="6" t="str">
        <f>IF( Table1[[#This Row],[Coral.weights.ssp126.2100]]="","", Table1[[#This Row],[Coral.weights.ssp126.2100]]*Table1[[#This Row],[corals.mn.ssp126.2100]])</f>
        <v/>
      </c>
      <c r="AG874" s="8" t="str">
        <f>IF(Table1[[#This Row],[mangrove.mn.ssp126.2100]]="","",(Table1[[#This Row],[mangrove.sd.ssp126.2100]]/Table1[[#This Row],[mangrove.mn.ssp126.2100]])^-1)</f>
        <v/>
      </c>
      <c r="AH874" s="6" t="str">
        <f>IF(Table1[[#This Row],[mangrove.weights.ssp126.2100]]="","",Table1[[#This Row],[mangrove.weights.ssp126.2100]]*Table1[[#This Row],[mangrove.mn.ssp126.2100]])</f>
        <v/>
      </c>
      <c r="AI874" s="7" t="e">
        <f t="shared" si="79"/>
        <v>#DIV/0!</v>
      </c>
      <c r="AL874" s="6" t="str">
        <f>IF(Table1[[#This Row],[seagrass.mn.ssp245.2050]]="","",(Table1[[#This Row],[seagrass.sd.ssp245.2050]]/Table1[[#This Row],[seagrass.mn.ssp245.2050]])^-1)</f>
        <v/>
      </c>
      <c r="AM874" s="6" t="str">
        <f>IF(Table1[[#This Row],[seagrass.weights.ssp245.2050]]="","",Table1[[#This Row],[seagrass.weights.ssp245.2050]]*Table1[[#This Row],[seagrass.mn.ssp245.2050]])</f>
        <v/>
      </c>
      <c r="AS874" s="5"/>
      <c r="AT874" s="8"/>
      <c r="AU874" s="8"/>
      <c r="AV874" s="7" t="e">
        <f t="shared" si="80"/>
        <v>#DIV/0!</v>
      </c>
      <c r="AX874" s="5"/>
      <c r="AY874" s="6"/>
      <c r="AZ874" s="6"/>
      <c r="BB874" s="5"/>
      <c r="BC874" s="8"/>
      <c r="BD874" s="8"/>
      <c r="BE874" s="5"/>
      <c r="BF874" s="5"/>
      <c r="BG874" s="6"/>
      <c r="BH874" s="6"/>
      <c r="BI874" s="7" t="e">
        <f t="shared" si="81"/>
        <v>#DIV/0!</v>
      </c>
      <c r="BK874" s="5"/>
      <c r="BL874" s="6"/>
      <c r="BM874" s="6"/>
      <c r="BO874" s="5"/>
      <c r="BP874" s="6"/>
      <c r="BQ874" s="6"/>
      <c r="BR874" s="5"/>
      <c r="BS874" s="5"/>
      <c r="BT874" s="6"/>
      <c r="BU874" s="6"/>
      <c r="BV874" s="7" t="e">
        <f t="shared" si="82"/>
        <v>#DIV/0!</v>
      </c>
      <c r="BX874" s="5"/>
      <c r="BY874" s="8"/>
      <c r="BZ874" s="8"/>
      <c r="CA874" s="5"/>
      <c r="CB874" s="5"/>
      <c r="CC874" s="8"/>
      <c r="CD874" s="8"/>
      <c r="CE874" s="5"/>
      <c r="CF874" s="5"/>
      <c r="CG874" s="12"/>
      <c r="CH874" s="17"/>
      <c r="CI874" s="9" t="e">
        <f t="shared" si="83"/>
        <v>#DIV/0!</v>
      </c>
      <c r="CJ874" s="5"/>
      <c r="CL874" s="5"/>
      <c r="CM874" s="5"/>
      <c r="CP874" s="5"/>
      <c r="CT874" s="5"/>
    </row>
    <row r="875" spans="1:98" x14ac:dyDescent="0.25">
      <c r="A875" s="5" t="s">
        <v>918</v>
      </c>
      <c r="B875" s="5">
        <v>44.08934</v>
      </c>
      <c r="C875" s="5">
        <v>-19.571102</v>
      </c>
      <c r="E875" s="5">
        <v>0</v>
      </c>
      <c r="G875" s="5">
        <v>0</v>
      </c>
      <c r="I875" s="5">
        <v>0</v>
      </c>
      <c r="L875" s="6" t="str">
        <f>IF(Table1[[#This Row],[seagrass.mn.ssp126.2050]]="","",(Table1[[#This Row],[seagrass.sd.ssp126.2050]]/Table1[[#This Row],[seagrass.mn.ssp126.2050]])^-1)</f>
        <v/>
      </c>
      <c r="M875" s="6" t="str">
        <f>IF(Table1[[#This Row],[seagrass.weights.ssp126.2050]]="","",Table1[[#This Row],[seagrass.weights.ssp126.2050]]*Table1[[#This Row],[seagrass.mn.ssp126.2050]])</f>
        <v/>
      </c>
      <c r="P875" s="6" t="str">
        <f>IF(Table1[[#This Row],[corals.mn.ssp126.2050]]="","",(Table1[[#This Row],[corals.sd.ssp126.2050]]/Table1[[#This Row],[corals.mn.ssp126.2050]])^-1)</f>
        <v/>
      </c>
      <c r="Q875" s="6" t="str">
        <f>IF(Table1[[#This Row],[coral.weights.ssp126.2050]]="","",Table1[[#This Row],[coral.weights.ssp126.2050]]*Table1[[#This Row],[corals.mn.ssp126.2050]])</f>
        <v/>
      </c>
      <c r="T875" s="6" t="str">
        <f>IF(Table1[[#This Row],[mangrove.mn.ssp126.2050]]="","",(Table1[[#This Row],[mangrove.sd.ssp126.2050]]/Table1[[#This Row],[mangrove.mn.ssp126.2050]])^-1)</f>
        <v/>
      </c>
      <c r="U875" s="6" t="str">
        <f>IF(Table1[[#This Row],[mangrove.weights.ssp126.2050]]="","",Table1[[#This Row],[mangrove.weights.ssp126.2050]]*Table1[[#This Row],[mangrove.mn.ssp126.2050]])</f>
        <v/>
      </c>
      <c r="V875" s="7" t="e">
        <f t="shared" si="78"/>
        <v>#DIV/0!</v>
      </c>
      <c r="Y875" s="6" t="str">
        <f>IF(Table1[[#This Row],[seagrass.mn.ssp126.2100]]="", "", (Table1[[#This Row],[seagrass.sd.ssp126.2100]]/Table1[[#This Row],[seagrass.mn.ssp126.2100]])^-1)</f>
        <v/>
      </c>
      <c r="Z875" s="6" t="str">
        <f>IF(Table1[[#This Row],[seagrass.weights.ssp126.2100]]="","", Table1[[#This Row],[seagrass.weights.ssp126.2100]]*Table1[[#This Row],[seagrass.mn.ssp126.2100]])</f>
        <v/>
      </c>
      <c r="AC875" s="6" t="str">
        <f>IF(Table1[[#This Row],[corals.mn.ssp126.2100]]="","",(Table1[[#This Row],[corals.sd.ssp126.2100]]/Table1[[#This Row],[corals.mn.ssp126.2100]])^-1)</f>
        <v/>
      </c>
      <c r="AD875" s="6" t="str">
        <f>IF( Table1[[#This Row],[Coral.weights.ssp126.2100]]="","", Table1[[#This Row],[Coral.weights.ssp126.2100]]*Table1[[#This Row],[corals.mn.ssp126.2100]])</f>
        <v/>
      </c>
      <c r="AG875" s="8" t="str">
        <f>IF(Table1[[#This Row],[mangrove.mn.ssp126.2100]]="","",(Table1[[#This Row],[mangrove.sd.ssp126.2100]]/Table1[[#This Row],[mangrove.mn.ssp126.2100]])^-1)</f>
        <v/>
      </c>
      <c r="AH875" s="6" t="str">
        <f>IF(Table1[[#This Row],[mangrove.weights.ssp126.2100]]="","",Table1[[#This Row],[mangrove.weights.ssp126.2100]]*Table1[[#This Row],[mangrove.mn.ssp126.2100]])</f>
        <v/>
      </c>
      <c r="AI875" s="7" t="e">
        <f t="shared" si="79"/>
        <v>#DIV/0!</v>
      </c>
      <c r="AL875" s="6" t="str">
        <f>IF(Table1[[#This Row],[seagrass.mn.ssp245.2050]]="","",(Table1[[#This Row],[seagrass.sd.ssp245.2050]]/Table1[[#This Row],[seagrass.mn.ssp245.2050]])^-1)</f>
        <v/>
      </c>
      <c r="AM875" s="6" t="str">
        <f>IF(Table1[[#This Row],[seagrass.weights.ssp245.2050]]="","",Table1[[#This Row],[seagrass.weights.ssp245.2050]]*Table1[[#This Row],[seagrass.mn.ssp245.2050]])</f>
        <v/>
      </c>
      <c r="AS875" s="5"/>
      <c r="AT875" s="8"/>
      <c r="AU875" s="8"/>
      <c r="AV875" s="7" t="e">
        <f t="shared" si="80"/>
        <v>#DIV/0!</v>
      </c>
      <c r="AX875" s="5"/>
      <c r="AY875" s="6"/>
      <c r="AZ875" s="6"/>
      <c r="BB875" s="5"/>
      <c r="BC875" s="8"/>
      <c r="BD875" s="8"/>
      <c r="BE875" s="5"/>
      <c r="BF875" s="5"/>
      <c r="BG875" s="6"/>
      <c r="BH875" s="6"/>
      <c r="BI875" s="7" t="e">
        <f t="shared" si="81"/>
        <v>#DIV/0!</v>
      </c>
      <c r="BK875" s="5"/>
      <c r="BL875" s="6"/>
      <c r="BM875" s="6"/>
      <c r="BO875" s="5"/>
      <c r="BP875" s="6"/>
      <c r="BQ875" s="6"/>
      <c r="BR875" s="5"/>
      <c r="BS875" s="5"/>
      <c r="BT875" s="6"/>
      <c r="BU875" s="6"/>
      <c r="BV875" s="7" t="e">
        <f t="shared" si="82"/>
        <v>#DIV/0!</v>
      </c>
      <c r="BX875" s="5"/>
      <c r="BY875" s="8"/>
      <c r="BZ875" s="8"/>
      <c r="CA875" s="5"/>
      <c r="CB875" s="5"/>
      <c r="CC875" s="8"/>
      <c r="CD875" s="8"/>
      <c r="CE875" s="5"/>
      <c r="CF875" s="5"/>
      <c r="CG875" s="12"/>
      <c r="CH875" s="17"/>
      <c r="CI875" s="9" t="e">
        <f t="shared" si="83"/>
        <v>#DIV/0!</v>
      </c>
      <c r="CJ875" s="5"/>
      <c r="CL875" s="5"/>
      <c r="CM875" s="5"/>
      <c r="CP875" s="5"/>
      <c r="CT875" s="5"/>
    </row>
    <row r="876" spans="1:98" x14ac:dyDescent="0.25">
      <c r="A876" s="5" t="s">
        <v>919</v>
      </c>
      <c r="B876" s="5">
        <v>44.33934</v>
      </c>
      <c r="C876" s="5">
        <v>-19.571102</v>
      </c>
      <c r="E876" s="5">
        <v>0</v>
      </c>
      <c r="G876" s="5">
        <v>0</v>
      </c>
      <c r="H876" s="5">
        <v>45910000</v>
      </c>
      <c r="I876" s="5">
        <v>1</v>
      </c>
      <c r="L876" s="6" t="str">
        <f>IF(Table1[[#This Row],[seagrass.mn.ssp126.2050]]="","",(Table1[[#This Row],[seagrass.sd.ssp126.2050]]/Table1[[#This Row],[seagrass.mn.ssp126.2050]])^-1)</f>
        <v/>
      </c>
      <c r="M876" s="6" t="str">
        <f>IF(Table1[[#This Row],[seagrass.weights.ssp126.2050]]="","",Table1[[#This Row],[seagrass.weights.ssp126.2050]]*Table1[[#This Row],[seagrass.mn.ssp126.2050]])</f>
        <v/>
      </c>
      <c r="P876" s="6" t="str">
        <f>IF(Table1[[#This Row],[corals.mn.ssp126.2050]]="","",(Table1[[#This Row],[corals.sd.ssp126.2050]]/Table1[[#This Row],[corals.mn.ssp126.2050]])^-1)</f>
        <v/>
      </c>
      <c r="Q876" s="6" t="str">
        <f>IF(Table1[[#This Row],[coral.weights.ssp126.2050]]="","",Table1[[#This Row],[coral.weights.ssp126.2050]]*Table1[[#This Row],[corals.mn.ssp126.2050]])</f>
        <v/>
      </c>
      <c r="R876" s="5">
        <v>0.53382320108186743</v>
      </c>
      <c r="S876" s="5">
        <v>0.28098676742750789</v>
      </c>
      <c r="T876" s="6">
        <f>IF(Table1[[#This Row],[mangrove.mn.ssp126.2050]]="","",(Table1[[#This Row],[mangrove.sd.ssp126.2050]]/Table1[[#This Row],[mangrove.mn.ssp126.2050]])^-1)</f>
        <v>1.8998161584943287</v>
      </c>
      <c r="U876" s="6">
        <f>IF(Table1[[#This Row],[mangrove.weights.ssp126.2050]]="","",Table1[[#This Row],[mangrove.weights.ssp126.2050]]*Table1[[#This Row],[mangrove.mn.ssp126.2050]])</f>
        <v>1.0141659431944989</v>
      </c>
      <c r="V876" s="7">
        <f t="shared" si="78"/>
        <v>0.53382320108186743</v>
      </c>
      <c r="Y876" s="6" t="str">
        <f>IF(Table1[[#This Row],[seagrass.mn.ssp126.2100]]="", "", (Table1[[#This Row],[seagrass.sd.ssp126.2100]]/Table1[[#This Row],[seagrass.mn.ssp126.2100]])^-1)</f>
        <v/>
      </c>
      <c r="Z876" s="6" t="str">
        <f>IF(Table1[[#This Row],[seagrass.weights.ssp126.2100]]="","", Table1[[#This Row],[seagrass.weights.ssp126.2100]]*Table1[[#This Row],[seagrass.mn.ssp126.2100]])</f>
        <v/>
      </c>
      <c r="AC876" s="6" t="str">
        <f>IF(Table1[[#This Row],[corals.mn.ssp126.2100]]="","",(Table1[[#This Row],[corals.sd.ssp126.2100]]/Table1[[#This Row],[corals.mn.ssp126.2100]])^-1)</f>
        <v/>
      </c>
      <c r="AD876" s="6" t="str">
        <f>IF( Table1[[#This Row],[Coral.weights.ssp126.2100]]="","", Table1[[#This Row],[Coral.weights.ssp126.2100]]*Table1[[#This Row],[corals.mn.ssp126.2100]])</f>
        <v/>
      </c>
      <c r="AE876" s="5">
        <v>0.54009261201296122</v>
      </c>
      <c r="AF876" s="5">
        <v>0.28023793930527419</v>
      </c>
      <c r="AG876" s="8">
        <f>IF(Table1[[#This Row],[mangrove.mn.ssp126.2100]]="","",(Table1[[#This Row],[mangrove.sd.ssp126.2100]]/Table1[[#This Row],[mangrove.mn.ssp126.2100]])^-1)</f>
        <v>1.9272644287632201</v>
      </c>
      <c r="AH876" s="6">
        <f>IF(Table1[[#This Row],[mangrove.weights.ssp126.2100]]="","",Table1[[#This Row],[mangrove.weights.ssp126.2100]]*Table1[[#This Row],[mangrove.mn.ssp126.2100]])</f>
        <v>1.0409012793703951</v>
      </c>
      <c r="AI876" s="7">
        <f t="shared" si="79"/>
        <v>0.54009261201296122</v>
      </c>
      <c r="AL876" s="6" t="str">
        <f>IF(Table1[[#This Row],[seagrass.mn.ssp245.2050]]="","",(Table1[[#This Row],[seagrass.sd.ssp245.2050]]/Table1[[#This Row],[seagrass.mn.ssp245.2050]])^-1)</f>
        <v/>
      </c>
      <c r="AM876" s="6" t="str">
        <f>IF(Table1[[#This Row],[seagrass.weights.ssp245.2050]]="","",Table1[[#This Row],[seagrass.weights.ssp245.2050]]*Table1[[#This Row],[seagrass.mn.ssp245.2050]])</f>
        <v/>
      </c>
      <c r="AR876" s="5">
        <v>0.55709188757158057</v>
      </c>
      <c r="AS876" s="5">
        <v>0.25535428082153983</v>
      </c>
      <c r="AT876" s="8">
        <f>(Table1[[#This Row],[mangrove.sd.ssp245.2050]]/Table1[[#This Row],[mangrove.mn.ssp245.2050]])^-1</f>
        <v>2.1816430324930285</v>
      </c>
      <c r="AU876" s="8">
        <f>Table1[[#This Row],[mangrove.mn.ssp245.2050]]*Table1[[#This Row],[mangrove.weights.ssp245.2050]]</f>
        <v>1.2153756349789284</v>
      </c>
      <c r="AV876" s="7">
        <f t="shared" si="80"/>
        <v>0.55709188757158057</v>
      </c>
      <c r="AX876" s="5"/>
      <c r="AY876" s="6"/>
      <c r="AZ876" s="6"/>
      <c r="BB876" s="5"/>
      <c r="BC876" s="8"/>
      <c r="BD876" s="8"/>
      <c r="BE876" s="5">
        <v>0.57594142710649954</v>
      </c>
      <c r="BF876" s="5">
        <v>0.2424527669308533</v>
      </c>
      <c r="BG876" s="6">
        <f>(Table1[[#This Row],[mangrove.sd.ssp245.2100]]/Table1[[#This Row],[mangrove.mn.ssp245.2100]])^-1</f>
        <v>2.3754788794419333</v>
      </c>
      <c r="BH876" s="6">
        <f>Table1[[#This Row],[mangrove.weights.ssp245.2100]]*Table1[[#This Row],[mangrove.mn.ssp245.2100]]</f>
        <v>1.3681366958871355</v>
      </c>
      <c r="BI876" s="7">
        <f t="shared" si="81"/>
        <v>0.57594142710649954</v>
      </c>
      <c r="BK876" s="5"/>
      <c r="BL876" s="6"/>
      <c r="BM876" s="6"/>
      <c r="BO876" s="5"/>
      <c r="BP876" s="6"/>
      <c r="BQ876" s="6"/>
      <c r="BR876" s="5">
        <v>0.56532893484110291</v>
      </c>
      <c r="BS876" s="5">
        <v>0.20743408760479259</v>
      </c>
      <c r="BT876" s="6">
        <f>(Table1[[#This Row],[mangrove.sd.ssp370.2050]]/Table1[[#This Row],[mangrove.mn.ssp370.2050]])^-1</f>
        <v>2.7253424997253997</v>
      </c>
      <c r="BU876" s="6">
        <f>Table1[[#This Row],[mangrove.weights.ssp370.2050]]*Table1[[#This Row],[mangrove.mn.ssp370.2050]]</f>
        <v>1.5407149724469491</v>
      </c>
      <c r="BV876" s="7">
        <f t="shared" si="82"/>
        <v>0.56532893484110291</v>
      </c>
      <c r="BX876" s="5"/>
      <c r="BY876" s="8"/>
      <c r="BZ876" s="8"/>
      <c r="CA876" s="5"/>
      <c r="CB876" s="5"/>
      <c r="CC876" s="8"/>
      <c r="CD876" s="8"/>
      <c r="CE876" s="5">
        <v>0.59448766116373664</v>
      </c>
      <c r="CF876" s="5">
        <v>0.21236214077800139</v>
      </c>
      <c r="CG876" s="12">
        <f>(Table1[[#This Row],[mangrove.sd.ssp370.2100]]/Table1[[#This Row],[mangrove.mn.ssp370.2100]])^-1</f>
        <v>2.7994051057584723</v>
      </c>
      <c r="CH876" s="17">
        <f>Table1[[#This Row],[mangrove.weights.ssp370.2100]]*Table1[[#This Row],[mangrove.mn.ssp370.2100]]</f>
        <v>1.664211793972177</v>
      </c>
      <c r="CI876" s="9">
        <f t="shared" si="83"/>
        <v>0.59448766116373664</v>
      </c>
      <c r="CJ876" s="5"/>
      <c r="CL876" s="5"/>
      <c r="CM876" s="5"/>
      <c r="CP876" s="5"/>
      <c r="CT876" s="5"/>
    </row>
    <row r="877" spans="1:98" x14ac:dyDescent="0.25">
      <c r="A877" s="5" t="s">
        <v>920</v>
      </c>
      <c r="B877" s="5">
        <v>44.58934</v>
      </c>
      <c r="C877" s="5">
        <v>-19.571102</v>
      </c>
      <c r="E877" s="5">
        <v>0</v>
      </c>
      <c r="G877" s="5">
        <v>0</v>
      </c>
      <c r="H877" s="5">
        <v>19790000</v>
      </c>
      <c r="I877" s="5">
        <v>1</v>
      </c>
      <c r="L877" s="6" t="str">
        <f>IF(Table1[[#This Row],[seagrass.mn.ssp126.2050]]="","",(Table1[[#This Row],[seagrass.sd.ssp126.2050]]/Table1[[#This Row],[seagrass.mn.ssp126.2050]])^-1)</f>
        <v/>
      </c>
      <c r="M877" s="6" t="str">
        <f>IF(Table1[[#This Row],[seagrass.weights.ssp126.2050]]="","",Table1[[#This Row],[seagrass.weights.ssp126.2050]]*Table1[[#This Row],[seagrass.mn.ssp126.2050]])</f>
        <v/>
      </c>
      <c r="P877" s="6" t="str">
        <f>IF(Table1[[#This Row],[corals.mn.ssp126.2050]]="","",(Table1[[#This Row],[corals.sd.ssp126.2050]]/Table1[[#This Row],[corals.mn.ssp126.2050]])^-1)</f>
        <v/>
      </c>
      <c r="Q877" s="6" t="str">
        <f>IF(Table1[[#This Row],[coral.weights.ssp126.2050]]="","",Table1[[#This Row],[coral.weights.ssp126.2050]]*Table1[[#This Row],[corals.mn.ssp126.2050]])</f>
        <v/>
      </c>
      <c r="R877" s="5">
        <v>0.40390095200140658</v>
      </c>
      <c r="S877" s="5">
        <v>0.20376552125929789</v>
      </c>
      <c r="T877" s="6">
        <f>IF(Table1[[#This Row],[mangrove.mn.ssp126.2050]]="","",(Table1[[#This Row],[mangrove.sd.ssp126.2050]]/Table1[[#This Row],[mangrove.mn.ssp126.2050]])^-1)</f>
        <v>1.9821849619368637</v>
      </c>
      <c r="U877" s="6">
        <f>IF(Table1[[#This Row],[mangrove.weights.ssp126.2050]]="","",Table1[[#This Row],[mangrove.weights.ssp126.2050]]*Table1[[#This Row],[mangrove.mn.ssp126.2050]])</f>
        <v>0.80060639316917115</v>
      </c>
      <c r="V877" s="7">
        <f t="shared" si="78"/>
        <v>0.40390095200140663</v>
      </c>
      <c r="Y877" s="6" t="str">
        <f>IF(Table1[[#This Row],[seagrass.mn.ssp126.2100]]="", "", (Table1[[#This Row],[seagrass.sd.ssp126.2100]]/Table1[[#This Row],[seagrass.mn.ssp126.2100]])^-1)</f>
        <v/>
      </c>
      <c r="Z877" s="6" t="str">
        <f>IF(Table1[[#This Row],[seagrass.weights.ssp126.2100]]="","", Table1[[#This Row],[seagrass.weights.ssp126.2100]]*Table1[[#This Row],[seagrass.mn.ssp126.2100]])</f>
        <v/>
      </c>
      <c r="AC877" s="6" t="str">
        <f>IF(Table1[[#This Row],[corals.mn.ssp126.2100]]="","",(Table1[[#This Row],[corals.sd.ssp126.2100]]/Table1[[#This Row],[corals.mn.ssp126.2100]])^-1)</f>
        <v/>
      </c>
      <c r="AD877" s="6" t="str">
        <f>IF( Table1[[#This Row],[Coral.weights.ssp126.2100]]="","", Table1[[#This Row],[Coral.weights.ssp126.2100]]*Table1[[#This Row],[corals.mn.ssp126.2100]])</f>
        <v/>
      </c>
      <c r="AE877" s="5">
        <v>0.40731790237186882</v>
      </c>
      <c r="AF877" s="5">
        <v>0.19143289014184511</v>
      </c>
      <c r="AG877" s="8">
        <f>IF(Table1[[#This Row],[mangrove.mn.ssp126.2100]]="","",(Table1[[#This Row],[mangrove.sd.ssp126.2100]]/Table1[[#This Row],[mangrove.mn.ssp126.2100]])^-1)</f>
        <v>2.1277320844399332</v>
      </c>
      <c r="AH877" s="6">
        <f>IF(Table1[[#This Row],[mangrove.weights.ssp126.2100]]="","",Table1[[#This Row],[mangrove.weights.ssp126.2100]]*Table1[[#This Row],[mangrove.mn.ssp126.2100]])</f>
        <v>0.86666336944339772</v>
      </c>
      <c r="AI877" s="7">
        <f t="shared" si="79"/>
        <v>0.40731790237186882</v>
      </c>
      <c r="AL877" s="6" t="str">
        <f>IF(Table1[[#This Row],[seagrass.mn.ssp245.2050]]="","",(Table1[[#This Row],[seagrass.sd.ssp245.2050]]/Table1[[#This Row],[seagrass.mn.ssp245.2050]])^-1)</f>
        <v/>
      </c>
      <c r="AM877" s="6" t="str">
        <f>IF(Table1[[#This Row],[seagrass.weights.ssp245.2050]]="","",Table1[[#This Row],[seagrass.weights.ssp245.2050]]*Table1[[#This Row],[seagrass.mn.ssp245.2050]])</f>
        <v/>
      </c>
      <c r="AR877" s="5">
        <v>0.42713767364274091</v>
      </c>
      <c r="AS877" s="5">
        <v>0.18597473952322391</v>
      </c>
      <c r="AT877" s="8">
        <f>(Table1[[#This Row],[mangrove.sd.ssp245.2050]]/Table1[[#This Row],[mangrove.mn.ssp245.2050]])^-1</f>
        <v>2.2967510251003813</v>
      </c>
      <c r="AU877" s="8">
        <f>Table1[[#This Row],[mangrove.mn.ssp245.2050]]*Table1[[#This Row],[mangrove.weights.ssp245.2050]]</f>
        <v>0.98102888979795733</v>
      </c>
      <c r="AV877" s="7">
        <f t="shared" si="80"/>
        <v>0.42713767364274091</v>
      </c>
      <c r="AX877" s="5"/>
      <c r="AY877" s="6"/>
      <c r="AZ877" s="6"/>
      <c r="BB877" s="5"/>
      <c r="BC877" s="8"/>
      <c r="BD877" s="8"/>
      <c r="BE877" s="5">
        <v>0.44204143747481001</v>
      </c>
      <c r="BF877" s="5">
        <v>0.16997854341179111</v>
      </c>
      <c r="BG877" s="6">
        <f>(Table1[[#This Row],[mangrove.sd.ssp245.2100]]/Table1[[#This Row],[mangrove.mn.ssp245.2100]])^-1</f>
        <v>2.6005719816289847</v>
      </c>
      <c r="BH877" s="6">
        <f>Table1[[#This Row],[mangrove.weights.ssp245.2100]]*Table1[[#This Row],[mangrove.mn.ssp245.2100]]</f>
        <v>1.1495605770159916</v>
      </c>
      <c r="BI877" s="7">
        <f t="shared" si="81"/>
        <v>0.44204143747481001</v>
      </c>
      <c r="BK877" s="5"/>
      <c r="BL877" s="6"/>
      <c r="BM877" s="6"/>
      <c r="BO877" s="5"/>
      <c r="BP877" s="6"/>
      <c r="BQ877" s="6"/>
      <c r="BR877" s="5">
        <v>0.45152800059715981</v>
      </c>
      <c r="BS877" s="5">
        <v>0.1712230658639676</v>
      </c>
      <c r="BT877" s="6">
        <f>(Table1[[#This Row],[mangrove.sd.ssp370.2050]]/Table1[[#This Row],[mangrove.mn.ssp370.2050]])^-1</f>
        <v>2.6370746156121707</v>
      </c>
      <c r="BU877" s="6">
        <f>Table1[[#This Row],[mangrove.weights.ssp370.2050]]*Table1[[#This Row],[mangrove.mn.ssp370.2050]]</f>
        <v>1.1907130286128871</v>
      </c>
      <c r="BV877" s="7">
        <f t="shared" si="82"/>
        <v>0.45152800059715975</v>
      </c>
      <c r="BX877" s="5"/>
      <c r="BY877" s="8"/>
      <c r="BZ877" s="8"/>
      <c r="CA877" s="5"/>
      <c r="CB877" s="5"/>
      <c r="CC877" s="8"/>
      <c r="CD877" s="8"/>
      <c r="CE877" s="5">
        <v>0.4601921958289879</v>
      </c>
      <c r="CF877" s="5">
        <v>0.16234212374916371</v>
      </c>
      <c r="CG877" s="12">
        <f>(Table1[[#This Row],[mangrove.sd.ssp370.2100]]/Table1[[#This Row],[mangrove.mn.ssp370.2100]])^-1</f>
        <v>2.8347060220798577</v>
      </c>
      <c r="CH877" s="17">
        <f>Table1[[#This Row],[mangrove.weights.ssp370.2100]]*Table1[[#This Row],[mangrove.mn.ssp370.2100]]</f>
        <v>1.3045095888305851</v>
      </c>
      <c r="CI877" s="9">
        <f t="shared" si="83"/>
        <v>0.4601921958289879</v>
      </c>
      <c r="CJ877" s="5"/>
      <c r="CL877" s="5"/>
      <c r="CM877" s="5"/>
      <c r="CP877" s="5"/>
      <c r="CT877" s="5"/>
    </row>
    <row r="878" spans="1:98" x14ac:dyDescent="0.25">
      <c r="A878" s="5" t="s">
        <v>921</v>
      </c>
      <c r="B878" s="5">
        <v>44.83934</v>
      </c>
      <c r="C878" s="5">
        <v>-19.571102</v>
      </c>
      <c r="E878" s="5">
        <v>0</v>
      </c>
      <c r="G878" s="5">
        <v>0</v>
      </c>
      <c r="I878" s="5">
        <v>0</v>
      </c>
      <c r="L878" s="6" t="str">
        <f>IF(Table1[[#This Row],[seagrass.mn.ssp126.2050]]="","",(Table1[[#This Row],[seagrass.sd.ssp126.2050]]/Table1[[#This Row],[seagrass.mn.ssp126.2050]])^-1)</f>
        <v/>
      </c>
      <c r="M878" s="6" t="str">
        <f>IF(Table1[[#This Row],[seagrass.weights.ssp126.2050]]="","",Table1[[#This Row],[seagrass.weights.ssp126.2050]]*Table1[[#This Row],[seagrass.mn.ssp126.2050]])</f>
        <v/>
      </c>
      <c r="P878" s="6" t="str">
        <f>IF(Table1[[#This Row],[corals.mn.ssp126.2050]]="","",(Table1[[#This Row],[corals.sd.ssp126.2050]]/Table1[[#This Row],[corals.mn.ssp126.2050]])^-1)</f>
        <v/>
      </c>
      <c r="Q878" s="6" t="str">
        <f>IF(Table1[[#This Row],[coral.weights.ssp126.2050]]="","",Table1[[#This Row],[coral.weights.ssp126.2050]]*Table1[[#This Row],[corals.mn.ssp126.2050]])</f>
        <v/>
      </c>
      <c r="T878" s="6" t="str">
        <f>IF(Table1[[#This Row],[mangrove.mn.ssp126.2050]]="","",(Table1[[#This Row],[mangrove.sd.ssp126.2050]]/Table1[[#This Row],[mangrove.mn.ssp126.2050]])^-1)</f>
        <v/>
      </c>
      <c r="U878" s="6" t="str">
        <f>IF(Table1[[#This Row],[mangrove.weights.ssp126.2050]]="","",Table1[[#This Row],[mangrove.weights.ssp126.2050]]*Table1[[#This Row],[mangrove.mn.ssp126.2050]])</f>
        <v/>
      </c>
      <c r="V878" s="7" t="e">
        <f t="shared" si="78"/>
        <v>#DIV/0!</v>
      </c>
      <c r="Y878" s="6" t="str">
        <f>IF(Table1[[#This Row],[seagrass.mn.ssp126.2100]]="", "", (Table1[[#This Row],[seagrass.sd.ssp126.2100]]/Table1[[#This Row],[seagrass.mn.ssp126.2100]])^-1)</f>
        <v/>
      </c>
      <c r="Z878" s="6" t="str">
        <f>IF(Table1[[#This Row],[seagrass.weights.ssp126.2100]]="","", Table1[[#This Row],[seagrass.weights.ssp126.2100]]*Table1[[#This Row],[seagrass.mn.ssp126.2100]])</f>
        <v/>
      </c>
      <c r="AC878" s="6" t="str">
        <f>IF(Table1[[#This Row],[corals.mn.ssp126.2100]]="","",(Table1[[#This Row],[corals.sd.ssp126.2100]]/Table1[[#This Row],[corals.mn.ssp126.2100]])^-1)</f>
        <v/>
      </c>
      <c r="AD878" s="6" t="str">
        <f>IF( Table1[[#This Row],[Coral.weights.ssp126.2100]]="","", Table1[[#This Row],[Coral.weights.ssp126.2100]]*Table1[[#This Row],[corals.mn.ssp126.2100]])</f>
        <v/>
      </c>
      <c r="AG878" s="8" t="str">
        <f>IF(Table1[[#This Row],[mangrove.mn.ssp126.2100]]="","",(Table1[[#This Row],[mangrove.sd.ssp126.2100]]/Table1[[#This Row],[mangrove.mn.ssp126.2100]])^-1)</f>
        <v/>
      </c>
      <c r="AH878" s="6" t="str">
        <f>IF(Table1[[#This Row],[mangrove.weights.ssp126.2100]]="","",Table1[[#This Row],[mangrove.weights.ssp126.2100]]*Table1[[#This Row],[mangrove.mn.ssp126.2100]])</f>
        <v/>
      </c>
      <c r="AI878" s="7" t="e">
        <f t="shared" si="79"/>
        <v>#DIV/0!</v>
      </c>
      <c r="AL878" s="6" t="str">
        <f>IF(Table1[[#This Row],[seagrass.mn.ssp245.2050]]="","",(Table1[[#This Row],[seagrass.sd.ssp245.2050]]/Table1[[#This Row],[seagrass.mn.ssp245.2050]])^-1)</f>
        <v/>
      </c>
      <c r="AM878" s="6" t="str">
        <f>IF(Table1[[#This Row],[seagrass.weights.ssp245.2050]]="","",Table1[[#This Row],[seagrass.weights.ssp245.2050]]*Table1[[#This Row],[seagrass.mn.ssp245.2050]])</f>
        <v/>
      </c>
      <c r="AS878" s="5"/>
      <c r="AT878" s="8"/>
      <c r="AU878" s="8"/>
      <c r="AV878" s="7" t="e">
        <f t="shared" si="80"/>
        <v>#DIV/0!</v>
      </c>
      <c r="AX878" s="5"/>
      <c r="AY878" s="6"/>
      <c r="AZ878" s="6"/>
      <c r="BB878" s="5"/>
      <c r="BC878" s="8"/>
      <c r="BD878" s="8"/>
      <c r="BE878" s="5"/>
      <c r="BF878" s="5"/>
      <c r="BG878" s="6"/>
      <c r="BH878" s="6"/>
      <c r="BI878" s="7" t="e">
        <f t="shared" si="81"/>
        <v>#DIV/0!</v>
      </c>
      <c r="BK878" s="5"/>
      <c r="BL878" s="6"/>
      <c r="BM878" s="6"/>
      <c r="BO878" s="5"/>
      <c r="BP878" s="6"/>
      <c r="BQ878" s="6"/>
      <c r="BR878" s="5"/>
      <c r="BS878" s="5"/>
      <c r="BT878" s="6"/>
      <c r="BU878" s="6"/>
      <c r="BV878" s="7" t="e">
        <f t="shared" si="82"/>
        <v>#DIV/0!</v>
      </c>
      <c r="BX878" s="5"/>
      <c r="BY878" s="8"/>
      <c r="BZ878" s="8"/>
      <c r="CA878" s="5"/>
      <c r="CB878" s="5"/>
      <c r="CC878" s="8"/>
      <c r="CD878" s="8"/>
      <c r="CE878" s="5"/>
      <c r="CF878" s="5"/>
      <c r="CG878" s="12"/>
      <c r="CH878" s="17"/>
      <c r="CI878" s="9" t="e">
        <f t="shared" si="83"/>
        <v>#DIV/0!</v>
      </c>
      <c r="CJ878" s="5"/>
      <c r="CL878" s="5"/>
      <c r="CM878" s="5"/>
      <c r="CP878" s="5"/>
      <c r="CT878" s="5"/>
    </row>
    <row r="879" spans="1:98" x14ac:dyDescent="0.25">
      <c r="A879" s="5" t="s">
        <v>922</v>
      </c>
      <c r="B879" s="5">
        <v>48.83934</v>
      </c>
      <c r="C879" s="5">
        <v>-19.571102</v>
      </c>
      <c r="E879" s="5">
        <v>0</v>
      </c>
      <c r="G879" s="5">
        <v>0</v>
      </c>
      <c r="I879" s="5">
        <v>0</v>
      </c>
      <c r="L879" s="6" t="str">
        <f>IF(Table1[[#This Row],[seagrass.mn.ssp126.2050]]="","",(Table1[[#This Row],[seagrass.sd.ssp126.2050]]/Table1[[#This Row],[seagrass.mn.ssp126.2050]])^-1)</f>
        <v/>
      </c>
      <c r="M879" s="6" t="str">
        <f>IF(Table1[[#This Row],[seagrass.weights.ssp126.2050]]="","",Table1[[#This Row],[seagrass.weights.ssp126.2050]]*Table1[[#This Row],[seagrass.mn.ssp126.2050]])</f>
        <v/>
      </c>
      <c r="P879" s="6" t="str">
        <f>IF(Table1[[#This Row],[corals.mn.ssp126.2050]]="","",(Table1[[#This Row],[corals.sd.ssp126.2050]]/Table1[[#This Row],[corals.mn.ssp126.2050]])^-1)</f>
        <v/>
      </c>
      <c r="Q879" s="6" t="str">
        <f>IF(Table1[[#This Row],[coral.weights.ssp126.2050]]="","",Table1[[#This Row],[coral.weights.ssp126.2050]]*Table1[[#This Row],[corals.mn.ssp126.2050]])</f>
        <v/>
      </c>
      <c r="T879" s="6" t="str">
        <f>IF(Table1[[#This Row],[mangrove.mn.ssp126.2050]]="","",(Table1[[#This Row],[mangrove.sd.ssp126.2050]]/Table1[[#This Row],[mangrove.mn.ssp126.2050]])^-1)</f>
        <v/>
      </c>
      <c r="U879" s="6" t="str">
        <f>IF(Table1[[#This Row],[mangrove.weights.ssp126.2050]]="","",Table1[[#This Row],[mangrove.weights.ssp126.2050]]*Table1[[#This Row],[mangrove.mn.ssp126.2050]])</f>
        <v/>
      </c>
      <c r="V879" s="7" t="e">
        <f t="shared" si="78"/>
        <v>#DIV/0!</v>
      </c>
      <c r="Y879" s="6" t="str">
        <f>IF(Table1[[#This Row],[seagrass.mn.ssp126.2100]]="", "", (Table1[[#This Row],[seagrass.sd.ssp126.2100]]/Table1[[#This Row],[seagrass.mn.ssp126.2100]])^-1)</f>
        <v/>
      </c>
      <c r="Z879" s="6" t="str">
        <f>IF(Table1[[#This Row],[seagrass.weights.ssp126.2100]]="","", Table1[[#This Row],[seagrass.weights.ssp126.2100]]*Table1[[#This Row],[seagrass.mn.ssp126.2100]])</f>
        <v/>
      </c>
      <c r="AC879" s="6" t="str">
        <f>IF(Table1[[#This Row],[corals.mn.ssp126.2100]]="","",(Table1[[#This Row],[corals.sd.ssp126.2100]]/Table1[[#This Row],[corals.mn.ssp126.2100]])^-1)</f>
        <v/>
      </c>
      <c r="AD879" s="6" t="str">
        <f>IF( Table1[[#This Row],[Coral.weights.ssp126.2100]]="","", Table1[[#This Row],[Coral.weights.ssp126.2100]]*Table1[[#This Row],[corals.mn.ssp126.2100]])</f>
        <v/>
      </c>
      <c r="AG879" s="8" t="str">
        <f>IF(Table1[[#This Row],[mangrove.mn.ssp126.2100]]="","",(Table1[[#This Row],[mangrove.sd.ssp126.2100]]/Table1[[#This Row],[mangrove.mn.ssp126.2100]])^-1)</f>
        <v/>
      </c>
      <c r="AH879" s="6" t="str">
        <f>IF(Table1[[#This Row],[mangrove.weights.ssp126.2100]]="","",Table1[[#This Row],[mangrove.weights.ssp126.2100]]*Table1[[#This Row],[mangrove.mn.ssp126.2100]])</f>
        <v/>
      </c>
      <c r="AI879" s="7" t="e">
        <f t="shared" si="79"/>
        <v>#DIV/0!</v>
      </c>
      <c r="AL879" s="6" t="str">
        <f>IF(Table1[[#This Row],[seagrass.mn.ssp245.2050]]="","",(Table1[[#This Row],[seagrass.sd.ssp245.2050]]/Table1[[#This Row],[seagrass.mn.ssp245.2050]])^-1)</f>
        <v/>
      </c>
      <c r="AM879" s="6" t="str">
        <f>IF(Table1[[#This Row],[seagrass.weights.ssp245.2050]]="","",Table1[[#This Row],[seagrass.weights.ssp245.2050]]*Table1[[#This Row],[seagrass.mn.ssp245.2050]])</f>
        <v/>
      </c>
      <c r="AS879" s="5"/>
      <c r="AT879" s="8"/>
      <c r="AU879" s="8"/>
      <c r="AV879" s="7" t="e">
        <f t="shared" si="80"/>
        <v>#DIV/0!</v>
      </c>
      <c r="AX879" s="5"/>
      <c r="AY879" s="6"/>
      <c r="AZ879" s="6"/>
      <c r="BB879" s="5"/>
      <c r="BC879" s="8"/>
      <c r="BD879" s="8"/>
      <c r="BE879" s="5"/>
      <c r="BF879" s="5"/>
      <c r="BG879" s="6"/>
      <c r="BH879" s="6"/>
      <c r="BI879" s="7" t="e">
        <f t="shared" si="81"/>
        <v>#DIV/0!</v>
      </c>
      <c r="BK879" s="5"/>
      <c r="BL879" s="6"/>
      <c r="BM879" s="6"/>
      <c r="BO879" s="5"/>
      <c r="BP879" s="6"/>
      <c r="BQ879" s="6"/>
      <c r="BR879" s="5"/>
      <c r="BS879" s="5"/>
      <c r="BT879" s="6"/>
      <c r="BU879" s="6"/>
      <c r="BV879" s="7" t="e">
        <f t="shared" si="82"/>
        <v>#DIV/0!</v>
      </c>
      <c r="BX879" s="5"/>
      <c r="BY879" s="8"/>
      <c r="BZ879" s="8"/>
      <c r="CA879" s="5"/>
      <c r="CB879" s="5"/>
      <c r="CC879" s="8"/>
      <c r="CD879" s="8"/>
      <c r="CE879" s="5"/>
      <c r="CF879" s="5"/>
      <c r="CG879" s="12"/>
      <c r="CH879" s="17"/>
      <c r="CI879" s="9" t="e">
        <f t="shared" si="83"/>
        <v>#DIV/0!</v>
      </c>
      <c r="CJ879" s="5"/>
      <c r="CL879" s="5"/>
      <c r="CM879" s="5"/>
      <c r="CP879" s="5"/>
      <c r="CT879" s="5"/>
    </row>
    <row r="880" spans="1:98" x14ac:dyDescent="0.25">
      <c r="A880" s="5" t="s">
        <v>923</v>
      </c>
      <c r="B880" s="5">
        <v>63.08934</v>
      </c>
      <c r="C880" s="5">
        <v>-19.571102</v>
      </c>
      <c r="E880" s="5">
        <v>0</v>
      </c>
      <c r="G880" s="5">
        <v>0</v>
      </c>
      <c r="I880" s="5">
        <v>0</v>
      </c>
      <c r="L880" s="6" t="str">
        <f>IF(Table1[[#This Row],[seagrass.mn.ssp126.2050]]="","",(Table1[[#This Row],[seagrass.sd.ssp126.2050]]/Table1[[#This Row],[seagrass.mn.ssp126.2050]])^-1)</f>
        <v/>
      </c>
      <c r="M880" s="6" t="str">
        <f>IF(Table1[[#This Row],[seagrass.weights.ssp126.2050]]="","",Table1[[#This Row],[seagrass.weights.ssp126.2050]]*Table1[[#This Row],[seagrass.mn.ssp126.2050]])</f>
        <v/>
      </c>
      <c r="P880" s="6" t="str">
        <f>IF(Table1[[#This Row],[corals.mn.ssp126.2050]]="","",(Table1[[#This Row],[corals.sd.ssp126.2050]]/Table1[[#This Row],[corals.mn.ssp126.2050]])^-1)</f>
        <v/>
      </c>
      <c r="Q880" s="6" t="str">
        <f>IF(Table1[[#This Row],[coral.weights.ssp126.2050]]="","",Table1[[#This Row],[coral.weights.ssp126.2050]]*Table1[[#This Row],[corals.mn.ssp126.2050]])</f>
        <v/>
      </c>
      <c r="T880" s="6" t="str">
        <f>IF(Table1[[#This Row],[mangrove.mn.ssp126.2050]]="","",(Table1[[#This Row],[mangrove.sd.ssp126.2050]]/Table1[[#This Row],[mangrove.mn.ssp126.2050]])^-1)</f>
        <v/>
      </c>
      <c r="U880" s="6" t="str">
        <f>IF(Table1[[#This Row],[mangrove.weights.ssp126.2050]]="","",Table1[[#This Row],[mangrove.weights.ssp126.2050]]*Table1[[#This Row],[mangrove.mn.ssp126.2050]])</f>
        <v/>
      </c>
      <c r="V880" s="7" t="e">
        <f t="shared" si="78"/>
        <v>#DIV/0!</v>
      </c>
      <c r="Y880" s="6" t="str">
        <f>IF(Table1[[#This Row],[seagrass.mn.ssp126.2100]]="", "", (Table1[[#This Row],[seagrass.sd.ssp126.2100]]/Table1[[#This Row],[seagrass.mn.ssp126.2100]])^-1)</f>
        <v/>
      </c>
      <c r="Z880" s="6" t="str">
        <f>IF(Table1[[#This Row],[seagrass.weights.ssp126.2100]]="","", Table1[[#This Row],[seagrass.weights.ssp126.2100]]*Table1[[#This Row],[seagrass.mn.ssp126.2100]])</f>
        <v/>
      </c>
      <c r="AC880" s="6" t="str">
        <f>IF(Table1[[#This Row],[corals.mn.ssp126.2100]]="","",(Table1[[#This Row],[corals.sd.ssp126.2100]]/Table1[[#This Row],[corals.mn.ssp126.2100]])^-1)</f>
        <v/>
      </c>
      <c r="AD880" s="6" t="str">
        <f>IF( Table1[[#This Row],[Coral.weights.ssp126.2100]]="","", Table1[[#This Row],[Coral.weights.ssp126.2100]]*Table1[[#This Row],[corals.mn.ssp126.2100]])</f>
        <v/>
      </c>
      <c r="AG880" s="8" t="str">
        <f>IF(Table1[[#This Row],[mangrove.mn.ssp126.2100]]="","",(Table1[[#This Row],[mangrove.sd.ssp126.2100]]/Table1[[#This Row],[mangrove.mn.ssp126.2100]])^-1)</f>
        <v/>
      </c>
      <c r="AH880" s="6" t="str">
        <f>IF(Table1[[#This Row],[mangrove.weights.ssp126.2100]]="","",Table1[[#This Row],[mangrove.weights.ssp126.2100]]*Table1[[#This Row],[mangrove.mn.ssp126.2100]])</f>
        <v/>
      </c>
      <c r="AI880" s="7" t="e">
        <f t="shared" si="79"/>
        <v>#DIV/0!</v>
      </c>
      <c r="AL880" s="6" t="str">
        <f>IF(Table1[[#This Row],[seagrass.mn.ssp245.2050]]="","",(Table1[[#This Row],[seagrass.sd.ssp245.2050]]/Table1[[#This Row],[seagrass.mn.ssp245.2050]])^-1)</f>
        <v/>
      </c>
      <c r="AM880" s="6" t="str">
        <f>IF(Table1[[#This Row],[seagrass.weights.ssp245.2050]]="","",Table1[[#This Row],[seagrass.weights.ssp245.2050]]*Table1[[#This Row],[seagrass.mn.ssp245.2050]])</f>
        <v/>
      </c>
      <c r="AS880" s="5"/>
      <c r="AT880" s="8"/>
      <c r="AU880" s="8"/>
      <c r="AV880" s="7" t="e">
        <f t="shared" si="80"/>
        <v>#DIV/0!</v>
      </c>
      <c r="AX880" s="5"/>
      <c r="AY880" s="6"/>
      <c r="AZ880" s="6"/>
      <c r="BB880" s="5"/>
      <c r="BC880" s="8"/>
      <c r="BD880" s="8"/>
      <c r="BE880" s="5"/>
      <c r="BF880" s="5"/>
      <c r="BG880" s="6"/>
      <c r="BH880" s="6"/>
      <c r="BI880" s="7" t="e">
        <f t="shared" si="81"/>
        <v>#DIV/0!</v>
      </c>
      <c r="BK880" s="5"/>
      <c r="BL880" s="6"/>
      <c r="BM880" s="6"/>
      <c r="BO880" s="5"/>
      <c r="BP880" s="6"/>
      <c r="BQ880" s="6"/>
      <c r="BR880" s="5"/>
      <c r="BS880" s="5"/>
      <c r="BT880" s="6"/>
      <c r="BU880" s="6"/>
      <c r="BV880" s="7" t="e">
        <f t="shared" si="82"/>
        <v>#DIV/0!</v>
      </c>
      <c r="BX880" s="5"/>
      <c r="BY880" s="8"/>
      <c r="BZ880" s="8"/>
      <c r="CA880" s="5"/>
      <c r="CB880" s="5"/>
      <c r="CC880" s="8"/>
      <c r="CD880" s="8"/>
      <c r="CE880" s="5"/>
      <c r="CF880" s="5"/>
      <c r="CG880" s="12"/>
      <c r="CH880" s="17"/>
      <c r="CI880" s="9" t="e">
        <f t="shared" si="83"/>
        <v>#DIV/0!</v>
      </c>
      <c r="CJ880" s="5"/>
      <c r="CL880" s="5"/>
      <c r="CM880" s="5"/>
      <c r="CP880" s="5"/>
      <c r="CT880" s="5"/>
    </row>
    <row r="881" spans="1:98" x14ac:dyDescent="0.25">
      <c r="A881" s="5" t="s">
        <v>924</v>
      </c>
      <c r="B881" s="5">
        <v>63.33934</v>
      </c>
      <c r="C881" s="5">
        <v>-19.571102</v>
      </c>
      <c r="D881" s="5">
        <v>6960000</v>
      </c>
      <c r="E881" s="5">
        <v>1</v>
      </c>
      <c r="F881" s="5">
        <v>2060000</v>
      </c>
      <c r="G881" s="5">
        <v>1</v>
      </c>
      <c r="I881" s="5">
        <v>0</v>
      </c>
      <c r="J881" s="5">
        <v>0.41464247699300599</v>
      </c>
      <c r="K881" s="5">
        <v>3.0512610326190188E-2</v>
      </c>
      <c r="L881" s="6">
        <f>IF(Table1[[#This Row],[seagrass.mn.ssp126.2050]]="","",(Table1[[#This Row],[seagrass.sd.ssp126.2050]]/Table1[[#This Row],[seagrass.mn.ssp126.2050]])^-1)</f>
        <v>13.589216804473194</v>
      </c>
      <c r="M881" s="6">
        <f>IF(Table1[[#This Row],[seagrass.weights.ssp126.2050]]="","",Table1[[#This Row],[seagrass.weights.ssp126.2050]]*Table1[[#This Row],[seagrass.mn.ssp126.2050]])</f>
        <v>5.6346665162017473</v>
      </c>
      <c r="N881" s="5">
        <v>0.48110759054785579</v>
      </c>
      <c r="O881" s="5">
        <v>2.406275838773321E-2</v>
      </c>
      <c r="P881" s="6">
        <f>IF(Table1[[#This Row],[corals.mn.ssp126.2050]]="","",(Table1[[#This Row],[corals.sd.ssp126.2050]]/Table1[[#This Row],[corals.mn.ssp126.2050]])^-1)</f>
        <v>19.993866987132961</v>
      </c>
      <c r="Q881" s="6">
        <f>IF(Table1[[#This Row],[coral.weights.ssp126.2050]]="","",Table1[[#This Row],[coral.weights.ssp126.2050]]*Table1[[#This Row],[corals.mn.ssp126.2050]])</f>
        <v>9.6192011719138559</v>
      </c>
      <c r="T881" s="6" t="str">
        <f>IF(Table1[[#This Row],[mangrove.mn.ssp126.2050]]="","",(Table1[[#This Row],[mangrove.sd.ssp126.2050]]/Table1[[#This Row],[mangrove.mn.ssp126.2050]])^-1)</f>
        <v/>
      </c>
      <c r="U881" s="6" t="str">
        <f>IF(Table1[[#This Row],[mangrove.weights.ssp126.2050]]="","",Table1[[#This Row],[mangrove.weights.ssp126.2050]]*Table1[[#This Row],[mangrove.mn.ssp126.2050]])</f>
        <v/>
      </c>
      <c r="V881" s="7">
        <f t="shared" si="78"/>
        <v>0.45421283473461704</v>
      </c>
      <c r="W881" s="5">
        <v>0.41605305632472589</v>
      </c>
      <c r="X881" s="5">
        <v>3.2507470747911479E-2</v>
      </c>
      <c r="Y881" s="6">
        <f>IF(Table1[[#This Row],[seagrass.mn.ssp126.2100]]="", "", (Table1[[#This Row],[seagrass.sd.ssp126.2100]]/Table1[[#This Row],[seagrass.mn.ssp126.2100]])^-1)</f>
        <v>12.798690477986701</v>
      </c>
      <c r="Z881" s="6">
        <f>IF(Table1[[#This Row],[seagrass.weights.ssp126.2100]]="","", Table1[[#This Row],[seagrass.weights.ssp126.2100]]*Table1[[#This Row],[seagrass.mn.ssp126.2100]])</f>
        <v>5.3249342903205337</v>
      </c>
      <c r="AA881" s="5">
        <v>0.48554044811630431</v>
      </c>
      <c r="AB881" s="5">
        <v>2.1333927917569811E-2</v>
      </c>
      <c r="AC881" s="6">
        <f>IF(Table1[[#This Row],[corals.mn.ssp126.2100]]="","",(Table1[[#This Row],[corals.sd.ssp126.2100]]/Table1[[#This Row],[corals.mn.ssp126.2100]])^-1)</f>
        <v>22.75907418419801</v>
      </c>
      <c r="AD881" s="6">
        <f>IF( Table1[[#This Row],[Coral.weights.ssp126.2100]]="","", Table1[[#This Row],[Coral.weights.ssp126.2100]]*Table1[[#This Row],[corals.mn.ssp126.2100]])</f>
        <v>11.050451078107715</v>
      </c>
      <c r="AG881" s="8" t="str">
        <f>IF(Table1[[#This Row],[mangrove.mn.ssp126.2100]]="","",(Table1[[#This Row],[mangrove.sd.ssp126.2100]]/Table1[[#This Row],[mangrove.mn.ssp126.2100]])^-1)</f>
        <v/>
      </c>
      <c r="AH881" s="6" t="str">
        <f>IF(Table1[[#This Row],[mangrove.weights.ssp126.2100]]="","",Table1[[#This Row],[mangrove.weights.ssp126.2100]]*Table1[[#This Row],[mangrove.mn.ssp126.2100]])</f>
        <v/>
      </c>
      <c r="AI881" s="7">
        <f t="shared" si="79"/>
        <v>0.46052910029643368</v>
      </c>
      <c r="AJ881" s="5">
        <v>0.36828957821874531</v>
      </c>
      <c r="AK881" s="5">
        <v>2.4474174658520829E-3</v>
      </c>
      <c r="AL881" s="6">
        <f>IF(Table1[[#This Row],[seagrass.mn.ssp245.2050]]="","",(Table1[[#This Row],[seagrass.sd.ssp245.2050]]/Table1[[#This Row],[seagrass.mn.ssp245.2050]])^-1)</f>
        <v>150.48089807209212</v>
      </c>
      <c r="AM881" s="6">
        <f>IF(Table1[[#This Row],[seagrass.weights.ssp245.2050]]="","",Table1[[#This Row],[seagrass.weights.ssp245.2050]]*Table1[[#This Row],[seagrass.mn.ssp245.2050]])</f>
        <v>55.420546480948808</v>
      </c>
      <c r="AN881" s="5">
        <v>0.42520314530230752</v>
      </c>
      <c r="AO881" s="5">
        <v>1.447544251472316E-2</v>
      </c>
      <c r="AP881" s="6">
        <f>(Table1[[#This Row],[corals.sd.ssp245.2050]]/Table1[[#This Row],[corals.mn.ssp245.2050]])^-1</f>
        <v>29.374103407880479</v>
      </c>
      <c r="AQ881" s="6">
        <f>Table1[[#This Row],[coral.weights.ssp245.2050]]*Table1[[#This Row],[corals.mn.ssp245.2050]]</f>
        <v>12.489961159466009</v>
      </c>
      <c r="AS881" s="5"/>
      <c r="AT881" s="8"/>
      <c r="AU881" s="8"/>
      <c r="AV881" s="7">
        <f t="shared" si="80"/>
        <v>0.37758476039920891</v>
      </c>
      <c r="AW881" s="5">
        <v>0.37341252234591082</v>
      </c>
      <c r="AX881" s="5">
        <v>4.7975195980649908E-3</v>
      </c>
      <c r="AY881" s="6">
        <f>(Table1[[#This Row],[seagrass.sd.ssp245.2100]]/Table1[[#This Row],[seagrass.mn.ssp245.2100]])^-1</f>
        <v>77.834496496173003</v>
      </c>
      <c r="AZ881" s="6">
        <f>Table1[[#This Row],[seagrass.weights.ssp245.2100]]*Table1[[#This Row],[seagrass.mn.ssp245.2100]]</f>
        <v>29.064375662159918</v>
      </c>
      <c r="BA881" s="5">
        <v>0.43875398497074752</v>
      </c>
      <c r="BB881" s="5">
        <v>4.6883387259279482E-3</v>
      </c>
      <c r="BC881" s="8">
        <f>(Table1[[#This Row],[corals.sd.ssp245.2100]]/Table1[[#This Row],[corals.mn.ssp245.2100]])^-1</f>
        <v>93.584105291775032</v>
      </c>
      <c r="BD881" s="8">
        <f>Table1[[#This Row],[corals.weights.ssp245.2100]]*Table1[[#This Row],[corals.mn.ssp245.2100]]</f>
        <v>41.060399126688317</v>
      </c>
      <c r="BE881" s="5"/>
      <c r="BF881" s="5"/>
      <c r="BG881" s="6"/>
      <c r="BH881" s="6"/>
      <c r="BI881" s="7">
        <f t="shared" si="81"/>
        <v>0.40908497711115105</v>
      </c>
      <c r="BJ881" s="5">
        <v>0.33483105635230348</v>
      </c>
      <c r="BK881" s="5">
        <f>NonZeroMin!$C$16</f>
        <v>9.4033807947367773E-4</v>
      </c>
      <c r="BL881" s="6">
        <f>(Table1[[#This Row],[seagrass.sd.ssp370.2050]]/Table1[[#This Row],[seagrass.mn.ssp370.2050]])^-1</f>
        <v>356.07518578819418</v>
      </c>
      <c r="BM881" s="6">
        <f>Table1[[#This Row],[seagrass.mn.ssp370.2050]]*Table1[[#This Row],[seagrass.weights.ssp370.2050]]</f>
        <v>119.22503059830377</v>
      </c>
      <c r="BN881" s="5">
        <v>0.39703736952471369</v>
      </c>
      <c r="BO881" s="5">
        <v>1.04185739824623E-3</v>
      </c>
      <c r="BP881" s="6">
        <f>(Table1[[#This Row],[corals.sd.ssp370.2050]]/Table1[[#This Row],[corals.mn.ssp370.2050]])^-1</f>
        <v>381.08609699662452</v>
      </c>
      <c r="BQ881" s="6">
        <f>Table1[[#This Row],[corals.weights.ssp370.2050]]*Table1[[#This Row],[corals.mn.ssp370.2050]]</f>
        <v>151.3054215139797</v>
      </c>
      <c r="BR881" s="5"/>
      <c r="BS881" s="5"/>
      <c r="BT881" s="6"/>
      <c r="BU881" s="6"/>
      <c r="BV881" s="7">
        <f t="shared" si="82"/>
        <v>0.36698950206701608</v>
      </c>
      <c r="BW881" s="5">
        <v>0.33581226189222968</v>
      </c>
      <c r="BX881" s="5">
        <v>4.2482420774553721E-3</v>
      </c>
      <c r="BY881" s="8">
        <f>(Table1[[#This Row],[seagrass.sd.ssp370.2100]]/Table1[[#This Row],[seagrass.mn.ssp370.2100]])^-1</f>
        <v>79.047346118603429</v>
      </c>
      <c r="BZ881" s="8">
        <f>Table1[[#This Row],[seagrass.imp.ssp370.2100]]*Table1[[#This Row],[seagrass.mn.ssp370.2100]]</f>
        <v>26.545068096666181</v>
      </c>
      <c r="CA881" s="5">
        <v>0.40070065429343632</v>
      </c>
      <c r="CB881" s="5">
        <f>NonZeroMin!$C$20</f>
        <v>8.8537505761509139E-4</v>
      </c>
      <c r="CC881" s="8">
        <f>(Table1[[#This Row],[corals.sd.ssp370.2100]]/Table1[[#This Row],[corals.mn.ssp370.2100]])^-1</f>
        <v>452.57730138998028</v>
      </c>
      <c r="CD881" s="8">
        <f>Table1[[#This Row],[corals.weights.ssp370.2100]]*Table1[[#This Row],[corals.mn.ssp370.2100]]</f>
        <v>181.34802078532283</v>
      </c>
      <c r="CE881" s="5"/>
      <c r="CF881" s="5"/>
      <c r="CG881" s="12"/>
      <c r="CH881" s="17"/>
      <c r="CI881" s="9">
        <f t="shared" si="83"/>
        <v>0.39105238979468554</v>
      </c>
      <c r="CJ881" s="5"/>
      <c r="CL881" s="5"/>
      <c r="CM881" s="5"/>
      <c r="CP881" s="5"/>
      <c r="CT881" s="5"/>
    </row>
    <row r="882" spans="1:98" x14ac:dyDescent="0.25">
      <c r="A882" s="5" t="s">
        <v>925</v>
      </c>
      <c r="B882" s="5">
        <v>63.58934</v>
      </c>
      <c r="C882" s="5">
        <v>-19.571102</v>
      </c>
      <c r="D882" s="5">
        <v>1170000</v>
      </c>
      <c r="E882" s="5">
        <v>1</v>
      </c>
      <c r="F882" s="5">
        <v>290000</v>
      </c>
      <c r="G882" s="5">
        <v>1</v>
      </c>
      <c r="I882" s="5">
        <v>0</v>
      </c>
      <c r="J882" s="5">
        <v>0.30823678310252778</v>
      </c>
      <c r="K882" s="5">
        <v>5.4200398699224377E-2</v>
      </c>
      <c r="L882" s="6">
        <f>IF(Table1[[#This Row],[seagrass.mn.ssp126.2050]]="","",(Table1[[#This Row],[seagrass.sd.ssp126.2050]]/Table1[[#This Row],[seagrass.mn.ssp126.2050]])^-1)</f>
        <v>5.686983684622577</v>
      </c>
      <c r="M882" s="6">
        <f>IF(Table1[[#This Row],[seagrass.weights.ssp126.2050]]="","",Table1[[#This Row],[seagrass.weights.ssp126.2050]]*Table1[[#This Row],[seagrass.mn.ssp126.2050]])</f>
        <v>1.7529375565046235</v>
      </c>
      <c r="N882" s="5">
        <v>0.33458389196216509</v>
      </c>
      <c r="O882" s="5">
        <v>4.3182185949141721E-2</v>
      </c>
      <c r="P882" s="6">
        <f>IF(Table1[[#This Row],[corals.mn.ssp126.2050]]="","",(Table1[[#This Row],[corals.sd.ssp126.2050]]/Table1[[#This Row],[corals.mn.ssp126.2050]])^-1)</f>
        <v>7.7481925615397236</v>
      </c>
      <c r="Q882" s="6">
        <f>IF(Table1[[#This Row],[coral.weights.ssp126.2050]]="","",Table1[[#This Row],[coral.weights.ssp126.2050]]*Table1[[#This Row],[corals.mn.ssp126.2050]])</f>
        <v>2.5924204229122583</v>
      </c>
      <c r="T882" s="6" t="str">
        <f>IF(Table1[[#This Row],[mangrove.mn.ssp126.2050]]="","",(Table1[[#This Row],[mangrove.sd.ssp126.2050]]/Table1[[#This Row],[mangrove.mn.ssp126.2050]])^-1)</f>
        <v/>
      </c>
      <c r="U882" s="6" t="str">
        <f>IF(Table1[[#This Row],[mangrove.weights.ssp126.2050]]="","",Table1[[#This Row],[mangrove.weights.ssp126.2050]]*Table1[[#This Row],[mangrove.mn.ssp126.2050]])</f>
        <v/>
      </c>
      <c r="V882" s="7">
        <f t="shared" si="78"/>
        <v>0.32343140869909426</v>
      </c>
      <c r="W882" s="5">
        <v>0.31012164249931118</v>
      </c>
      <c r="X882" s="5">
        <v>5.6865992421321877E-2</v>
      </c>
      <c r="Y882" s="6">
        <f>IF(Table1[[#This Row],[seagrass.mn.ssp126.2100]]="", "", (Table1[[#This Row],[seagrass.sd.ssp126.2100]]/Table1[[#This Row],[seagrass.mn.ssp126.2100]])^-1)</f>
        <v>5.4535519261074423</v>
      </c>
      <c r="Z882" s="6">
        <f>IF(Table1[[#This Row],[seagrass.weights.ssp126.2100]]="","", Table1[[#This Row],[seagrass.weights.ssp126.2100]]*Table1[[#This Row],[seagrass.mn.ssp126.2100]])</f>
        <v>1.6912644807797221</v>
      </c>
      <c r="AA882" s="5">
        <v>0.33653138806593108</v>
      </c>
      <c r="AB882" s="5">
        <v>4.2761957021763303E-2</v>
      </c>
      <c r="AC882" s="6">
        <f>IF(Table1[[#This Row],[corals.mn.ssp126.2100]]="","",(Table1[[#This Row],[corals.sd.ssp126.2100]]/Table1[[#This Row],[corals.mn.ssp126.2100]])^-1)</f>
        <v>7.8698780763157439</v>
      </c>
      <c r="AD882" s="6">
        <f>IF( Table1[[#This Row],[Coral.weights.ssp126.2100]]="","", Table1[[#This Row],[Coral.weights.ssp126.2100]]*Table1[[#This Row],[corals.mn.ssp126.2100]])</f>
        <v>2.648460992932177</v>
      </c>
      <c r="AG882" s="8" t="str">
        <f>IF(Table1[[#This Row],[mangrove.mn.ssp126.2100]]="","",(Table1[[#This Row],[mangrove.sd.ssp126.2100]]/Table1[[#This Row],[mangrove.mn.ssp126.2100]])^-1)</f>
        <v/>
      </c>
      <c r="AH882" s="6" t="str">
        <f>IF(Table1[[#This Row],[mangrove.weights.ssp126.2100]]="","",Table1[[#This Row],[mangrove.weights.ssp126.2100]]*Table1[[#This Row],[mangrove.mn.ssp126.2100]])</f>
        <v/>
      </c>
      <c r="AI882" s="7">
        <f t="shared" si="79"/>
        <v>0.32572133999447705</v>
      </c>
      <c r="AJ882" s="5">
        <v>0.26184129131248862</v>
      </c>
      <c r="AK882" s="5">
        <v>1.557284343990163E-2</v>
      </c>
      <c r="AL882" s="6">
        <f>IF(Table1[[#This Row],[seagrass.mn.ssp245.2050]]="","",(Table1[[#This Row],[seagrass.sd.ssp245.2050]]/Table1[[#This Row],[seagrass.mn.ssp245.2050]])^-1)</f>
        <v>16.813968002887894</v>
      </c>
      <c r="AM882" s="6">
        <f>IF(Table1[[#This Row],[seagrass.weights.ssp245.2050]]="","",Table1[[#This Row],[seagrass.weights.ssp245.2050]]*Table1[[#This Row],[seagrass.mn.ssp245.2050]])</f>
        <v>4.4025910939630313</v>
      </c>
      <c r="AN882" s="5">
        <v>0.29558202466210542</v>
      </c>
      <c r="AO882" s="5">
        <v>1.514918807447139E-2</v>
      </c>
      <c r="AP882" s="6">
        <f>(Table1[[#This Row],[corals.sd.ssp245.2050]]/Table1[[#This Row],[corals.mn.ssp245.2050]])^-1</f>
        <v>19.511410328333344</v>
      </c>
      <c r="AQ882" s="6">
        <f>Table1[[#This Row],[coral.weights.ssp245.2050]]*Table1[[#This Row],[corals.mn.ssp245.2050]]</f>
        <v>5.7672221688618848</v>
      </c>
      <c r="AS882" s="5"/>
      <c r="AT882" s="8"/>
      <c r="AU882" s="8"/>
      <c r="AV882" s="7">
        <f t="shared" si="80"/>
        <v>0.27996441413754203</v>
      </c>
      <c r="AW882" s="5">
        <v>0.26066474596671019</v>
      </c>
      <c r="AX882" s="5">
        <v>4.4893455500154052E-3</v>
      </c>
      <c r="AY882" s="6">
        <f>(Table1[[#This Row],[seagrass.sd.ssp245.2100]]/Table1[[#This Row],[seagrass.mn.ssp245.2100]])^-1</f>
        <v>58.062972222268719</v>
      </c>
      <c r="AZ882" s="6">
        <f>Table1[[#This Row],[seagrass.weights.ssp245.2100]]*Table1[[#This Row],[seagrass.mn.ssp245.2100]]</f>
        <v>15.134969904389825</v>
      </c>
      <c r="BA882" s="5">
        <v>0.28852344541212982</v>
      </c>
      <c r="BB882" s="5">
        <v>8.8059485216130176E-3</v>
      </c>
      <c r="BC882" s="8">
        <f>(Table1[[#This Row],[corals.sd.ssp245.2100]]/Table1[[#This Row],[corals.mn.ssp245.2100]])^-1</f>
        <v>32.764607322423906</v>
      </c>
      <c r="BD882" s="8">
        <f>Table1[[#This Row],[corals.weights.ssp245.2100]]*Table1[[#This Row],[corals.mn.ssp245.2100]]</f>
        <v>9.4533573922412426</v>
      </c>
      <c r="BE882" s="5"/>
      <c r="BF882" s="5"/>
      <c r="BG882" s="6"/>
      <c r="BH882" s="6"/>
      <c r="BI882" s="7">
        <f t="shared" si="81"/>
        <v>0.27071432950089935</v>
      </c>
      <c r="BJ882" s="5">
        <v>0.2363364056688004</v>
      </c>
      <c r="BK882" s="5">
        <v>5.4063961531706801E-3</v>
      </c>
      <c r="BL882" s="6">
        <f>(Table1[[#This Row],[seagrass.sd.ssp370.2050]]/Table1[[#This Row],[seagrass.mn.ssp370.2050]])^-1</f>
        <v>43.714222741557073</v>
      </c>
      <c r="BM882" s="6">
        <f>Table1[[#This Row],[seagrass.mn.ssp370.2050]]*Table1[[#This Row],[seagrass.weights.ssp370.2050]]</f>
        <v>10.331262279344932</v>
      </c>
      <c r="BN882" s="5">
        <v>0.27150215699028091</v>
      </c>
      <c r="BO882" s="5">
        <v>3.9528165688338781E-3</v>
      </c>
      <c r="BP882" s="6">
        <f>(Table1[[#This Row],[corals.sd.ssp370.2050]]/Table1[[#This Row],[corals.mn.ssp370.2050]])^-1</f>
        <v>68.685746546133529</v>
      </c>
      <c r="BQ882" s="6">
        <f>Table1[[#This Row],[corals.weights.ssp370.2050]]*Table1[[#This Row],[corals.mn.ssp370.2050]]</f>
        <v>18.648328341762991</v>
      </c>
      <c r="BR882" s="5"/>
      <c r="BS882" s="5"/>
      <c r="BT882" s="6"/>
      <c r="BU882" s="6"/>
      <c r="BV882" s="7">
        <f t="shared" si="82"/>
        <v>0.25782560978227603</v>
      </c>
      <c r="BW882" s="5">
        <v>0.2344542202155179</v>
      </c>
      <c r="BX882" s="5">
        <v>2.7445839582371928E-3</v>
      </c>
      <c r="BY882" s="8">
        <f>(Table1[[#This Row],[seagrass.sd.ssp370.2100]]/Table1[[#This Row],[seagrass.mn.ssp370.2100]])^-1</f>
        <v>85.424320692344381</v>
      </c>
      <c r="BZ882" s="8">
        <f>Table1[[#This Row],[seagrass.imp.ssp370.2100]]*Table1[[#This Row],[seagrass.mn.ssp370.2100]]</f>
        <v>20.028092495363932</v>
      </c>
      <c r="CA882" s="5">
        <v>0.27150215699028091</v>
      </c>
      <c r="CB882" s="5">
        <v>3.9528165688338781E-3</v>
      </c>
      <c r="CC882" s="8">
        <f>(Table1[[#This Row],[corals.sd.ssp370.2100]]/Table1[[#This Row],[corals.mn.ssp370.2100]])^-1</f>
        <v>68.685746546133529</v>
      </c>
      <c r="CD882" s="8">
        <f>Table1[[#This Row],[corals.weights.ssp370.2100]]*Table1[[#This Row],[corals.mn.ssp370.2100]]</f>
        <v>18.648328341762991</v>
      </c>
      <c r="CE882" s="5"/>
      <c r="CF882" s="5"/>
      <c r="CG882" s="12"/>
      <c r="CH882" s="17"/>
      <c r="CI882" s="9">
        <f t="shared" si="83"/>
        <v>0.25096621869145658</v>
      </c>
      <c r="CJ882" s="5"/>
      <c r="CL882" s="5"/>
      <c r="CM882" s="5"/>
      <c r="CP882" s="5"/>
      <c r="CT882" s="5"/>
    </row>
    <row r="883" spans="1:98" x14ac:dyDescent="0.25">
      <c r="A883" s="5" t="s">
        <v>926</v>
      </c>
      <c r="B883" s="5">
        <v>63.83934</v>
      </c>
      <c r="C883" s="5">
        <v>-19.571102</v>
      </c>
      <c r="E883" s="5">
        <v>0</v>
      </c>
      <c r="G883" s="5">
        <v>0</v>
      </c>
      <c r="I883" s="5">
        <v>0</v>
      </c>
      <c r="L883" s="6" t="str">
        <f>IF(Table1[[#This Row],[seagrass.mn.ssp126.2050]]="","",(Table1[[#This Row],[seagrass.sd.ssp126.2050]]/Table1[[#This Row],[seagrass.mn.ssp126.2050]])^-1)</f>
        <v/>
      </c>
      <c r="M883" s="6" t="str">
        <f>IF(Table1[[#This Row],[seagrass.weights.ssp126.2050]]="","",Table1[[#This Row],[seagrass.weights.ssp126.2050]]*Table1[[#This Row],[seagrass.mn.ssp126.2050]])</f>
        <v/>
      </c>
      <c r="P883" s="6" t="str">
        <f>IF(Table1[[#This Row],[corals.mn.ssp126.2050]]="","",(Table1[[#This Row],[corals.sd.ssp126.2050]]/Table1[[#This Row],[corals.mn.ssp126.2050]])^-1)</f>
        <v/>
      </c>
      <c r="Q883" s="6" t="str">
        <f>IF(Table1[[#This Row],[coral.weights.ssp126.2050]]="","",Table1[[#This Row],[coral.weights.ssp126.2050]]*Table1[[#This Row],[corals.mn.ssp126.2050]])</f>
        <v/>
      </c>
      <c r="T883" s="6" t="str">
        <f>IF(Table1[[#This Row],[mangrove.mn.ssp126.2050]]="","",(Table1[[#This Row],[mangrove.sd.ssp126.2050]]/Table1[[#This Row],[mangrove.mn.ssp126.2050]])^-1)</f>
        <v/>
      </c>
      <c r="U883" s="6" t="str">
        <f>IF(Table1[[#This Row],[mangrove.weights.ssp126.2050]]="","",Table1[[#This Row],[mangrove.weights.ssp126.2050]]*Table1[[#This Row],[mangrove.mn.ssp126.2050]])</f>
        <v/>
      </c>
      <c r="V883" s="7" t="e">
        <f t="shared" si="78"/>
        <v>#DIV/0!</v>
      </c>
      <c r="Y883" s="6" t="str">
        <f>IF(Table1[[#This Row],[seagrass.mn.ssp126.2100]]="", "", (Table1[[#This Row],[seagrass.sd.ssp126.2100]]/Table1[[#This Row],[seagrass.mn.ssp126.2100]])^-1)</f>
        <v/>
      </c>
      <c r="Z883" s="6" t="str">
        <f>IF(Table1[[#This Row],[seagrass.weights.ssp126.2100]]="","", Table1[[#This Row],[seagrass.weights.ssp126.2100]]*Table1[[#This Row],[seagrass.mn.ssp126.2100]])</f>
        <v/>
      </c>
      <c r="AC883" s="6" t="str">
        <f>IF(Table1[[#This Row],[corals.mn.ssp126.2100]]="","",(Table1[[#This Row],[corals.sd.ssp126.2100]]/Table1[[#This Row],[corals.mn.ssp126.2100]])^-1)</f>
        <v/>
      </c>
      <c r="AD883" s="6" t="str">
        <f>IF( Table1[[#This Row],[Coral.weights.ssp126.2100]]="","", Table1[[#This Row],[Coral.weights.ssp126.2100]]*Table1[[#This Row],[corals.mn.ssp126.2100]])</f>
        <v/>
      </c>
      <c r="AG883" s="8" t="str">
        <f>IF(Table1[[#This Row],[mangrove.mn.ssp126.2100]]="","",(Table1[[#This Row],[mangrove.sd.ssp126.2100]]/Table1[[#This Row],[mangrove.mn.ssp126.2100]])^-1)</f>
        <v/>
      </c>
      <c r="AH883" s="6" t="str">
        <f>IF(Table1[[#This Row],[mangrove.weights.ssp126.2100]]="","",Table1[[#This Row],[mangrove.weights.ssp126.2100]]*Table1[[#This Row],[mangrove.mn.ssp126.2100]])</f>
        <v/>
      </c>
      <c r="AI883" s="7" t="e">
        <f t="shared" si="79"/>
        <v>#DIV/0!</v>
      </c>
      <c r="AL883" s="6" t="str">
        <f>IF(Table1[[#This Row],[seagrass.mn.ssp245.2050]]="","",(Table1[[#This Row],[seagrass.sd.ssp245.2050]]/Table1[[#This Row],[seagrass.mn.ssp245.2050]])^-1)</f>
        <v/>
      </c>
      <c r="AM883" s="6" t="str">
        <f>IF(Table1[[#This Row],[seagrass.weights.ssp245.2050]]="","",Table1[[#This Row],[seagrass.weights.ssp245.2050]]*Table1[[#This Row],[seagrass.mn.ssp245.2050]])</f>
        <v/>
      </c>
      <c r="AS883" s="5"/>
      <c r="AT883" s="8"/>
      <c r="AU883" s="8"/>
      <c r="AV883" s="7" t="e">
        <f t="shared" si="80"/>
        <v>#DIV/0!</v>
      </c>
      <c r="AX883" s="5"/>
      <c r="AY883" s="6"/>
      <c r="AZ883" s="6"/>
      <c r="BB883" s="5"/>
      <c r="BC883" s="8"/>
      <c r="BD883" s="8"/>
      <c r="BE883" s="5"/>
      <c r="BF883" s="5"/>
      <c r="BG883" s="6"/>
      <c r="BH883" s="6"/>
      <c r="BI883" s="7" t="e">
        <f t="shared" si="81"/>
        <v>#DIV/0!</v>
      </c>
      <c r="BK883" s="5"/>
      <c r="BL883" s="6"/>
      <c r="BM883" s="6"/>
      <c r="BO883" s="5"/>
      <c r="BP883" s="6"/>
      <c r="BQ883" s="6"/>
      <c r="BR883" s="5"/>
      <c r="BS883" s="5"/>
      <c r="BT883" s="6"/>
      <c r="BU883" s="6"/>
      <c r="BV883" s="7" t="e">
        <f t="shared" si="82"/>
        <v>#DIV/0!</v>
      </c>
      <c r="BX883" s="5"/>
      <c r="BY883" s="8"/>
      <c r="BZ883" s="8"/>
      <c r="CA883" s="5"/>
      <c r="CB883" s="5"/>
      <c r="CC883" s="8"/>
      <c r="CD883" s="8"/>
      <c r="CE883" s="5"/>
      <c r="CF883" s="5"/>
      <c r="CG883" s="12"/>
      <c r="CH883" s="17"/>
      <c r="CI883" s="9" t="e">
        <f t="shared" si="83"/>
        <v>#DIV/0!</v>
      </c>
      <c r="CJ883" s="5"/>
      <c r="CL883" s="5"/>
      <c r="CM883" s="5"/>
      <c r="CP883" s="5"/>
      <c r="CT883" s="5"/>
    </row>
    <row r="884" spans="1:98" x14ac:dyDescent="0.25">
      <c r="A884" s="5" t="s">
        <v>927</v>
      </c>
      <c r="B884" s="5">
        <v>34.33934</v>
      </c>
      <c r="C884" s="5">
        <v>-19.571102</v>
      </c>
      <c r="E884" s="5">
        <v>0</v>
      </c>
      <c r="G884" s="5">
        <v>0</v>
      </c>
      <c r="I884" s="5">
        <v>0</v>
      </c>
      <c r="L884" s="6" t="str">
        <f>IF(Table1[[#This Row],[seagrass.mn.ssp126.2050]]="","",(Table1[[#This Row],[seagrass.sd.ssp126.2050]]/Table1[[#This Row],[seagrass.mn.ssp126.2050]])^-1)</f>
        <v/>
      </c>
      <c r="M884" s="6" t="str">
        <f>IF(Table1[[#This Row],[seagrass.weights.ssp126.2050]]="","",Table1[[#This Row],[seagrass.weights.ssp126.2050]]*Table1[[#This Row],[seagrass.mn.ssp126.2050]])</f>
        <v/>
      </c>
      <c r="P884" s="6" t="str">
        <f>IF(Table1[[#This Row],[corals.mn.ssp126.2050]]="","",(Table1[[#This Row],[corals.sd.ssp126.2050]]/Table1[[#This Row],[corals.mn.ssp126.2050]])^-1)</f>
        <v/>
      </c>
      <c r="Q884" s="6" t="str">
        <f>IF(Table1[[#This Row],[coral.weights.ssp126.2050]]="","",Table1[[#This Row],[coral.weights.ssp126.2050]]*Table1[[#This Row],[corals.mn.ssp126.2050]])</f>
        <v/>
      </c>
      <c r="T884" s="6" t="str">
        <f>IF(Table1[[#This Row],[mangrove.mn.ssp126.2050]]="","",(Table1[[#This Row],[mangrove.sd.ssp126.2050]]/Table1[[#This Row],[mangrove.mn.ssp126.2050]])^-1)</f>
        <v/>
      </c>
      <c r="U884" s="6" t="str">
        <f>IF(Table1[[#This Row],[mangrove.weights.ssp126.2050]]="","",Table1[[#This Row],[mangrove.weights.ssp126.2050]]*Table1[[#This Row],[mangrove.mn.ssp126.2050]])</f>
        <v/>
      </c>
      <c r="V884" s="7" t="e">
        <f t="shared" si="78"/>
        <v>#DIV/0!</v>
      </c>
      <c r="Y884" s="6" t="str">
        <f>IF(Table1[[#This Row],[seagrass.mn.ssp126.2100]]="", "", (Table1[[#This Row],[seagrass.sd.ssp126.2100]]/Table1[[#This Row],[seagrass.mn.ssp126.2100]])^-1)</f>
        <v/>
      </c>
      <c r="Z884" s="6" t="str">
        <f>IF(Table1[[#This Row],[seagrass.weights.ssp126.2100]]="","", Table1[[#This Row],[seagrass.weights.ssp126.2100]]*Table1[[#This Row],[seagrass.mn.ssp126.2100]])</f>
        <v/>
      </c>
      <c r="AC884" s="6" t="str">
        <f>IF(Table1[[#This Row],[corals.mn.ssp126.2100]]="","",(Table1[[#This Row],[corals.sd.ssp126.2100]]/Table1[[#This Row],[corals.mn.ssp126.2100]])^-1)</f>
        <v/>
      </c>
      <c r="AD884" s="6" t="str">
        <f>IF( Table1[[#This Row],[Coral.weights.ssp126.2100]]="","", Table1[[#This Row],[Coral.weights.ssp126.2100]]*Table1[[#This Row],[corals.mn.ssp126.2100]])</f>
        <v/>
      </c>
      <c r="AG884" s="8" t="str">
        <f>IF(Table1[[#This Row],[mangrove.mn.ssp126.2100]]="","",(Table1[[#This Row],[mangrove.sd.ssp126.2100]]/Table1[[#This Row],[mangrove.mn.ssp126.2100]])^-1)</f>
        <v/>
      </c>
      <c r="AH884" s="6" t="str">
        <f>IF(Table1[[#This Row],[mangrove.weights.ssp126.2100]]="","",Table1[[#This Row],[mangrove.weights.ssp126.2100]]*Table1[[#This Row],[mangrove.mn.ssp126.2100]])</f>
        <v/>
      </c>
      <c r="AI884" s="7" t="e">
        <f t="shared" si="79"/>
        <v>#DIV/0!</v>
      </c>
      <c r="AL884" s="6" t="str">
        <f>IF(Table1[[#This Row],[seagrass.mn.ssp245.2050]]="","",(Table1[[#This Row],[seagrass.sd.ssp245.2050]]/Table1[[#This Row],[seagrass.mn.ssp245.2050]])^-1)</f>
        <v/>
      </c>
      <c r="AM884" s="6" t="str">
        <f>IF(Table1[[#This Row],[seagrass.weights.ssp245.2050]]="","",Table1[[#This Row],[seagrass.weights.ssp245.2050]]*Table1[[#This Row],[seagrass.mn.ssp245.2050]])</f>
        <v/>
      </c>
      <c r="AS884" s="5"/>
      <c r="AT884" s="8"/>
      <c r="AU884" s="8"/>
      <c r="AV884" s="7" t="e">
        <f t="shared" si="80"/>
        <v>#DIV/0!</v>
      </c>
      <c r="AX884" s="5"/>
      <c r="AY884" s="6"/>
      <c r="AZ884" s="6"/>
      <c r="BB884" s="5"/>
      <c r="BC884" s="8"/>
      <c r="BD884" s="8"/>
      <c r="BE884" s="5"/>
      <c r="BF884" s="5"/>
      <c r="BG884" s="6"/>
      <c r="BH884" s="6"/>
      <c r="BI884" s="7" t="e">
        <f t="shared" si="81"/>
        <v>#DIV/0!</v>
      </c>
      <c r="BK884" s="5"/>
      <c r="BL884" s="6"/>
      <c r="BM884" s="6"/>
      <c r="BO884" s="5"/>
      <c r="BP884" s="6"/>
      <c r="BQ884" s="6"/>
      <c r="BR884" s="5"/>
      <c r="BS884" s="5"/>
      <c r="BT884" s="6"/>
      <c r="BU884" s="6"/>
      <c r="BV884" s="7" t="e">
        <f t="shared" si="82"/>
        <v>#DIV/0!</v>
      </c>
      <c r="BX884" s="5"/>
      <c r="BY884" s="8"/>
      <c r="BZ884" s="8"/>
      <c r="CA884" s="5"/>
      <c r="CB884" s="5"/>
      <c r="CC884" s="8"/>
      <c r="CD884" s="8"/>
      <c r="CE884" s="5"/>
      <c r="CF884" s="5"/>
      <c r="CG884" s="12"/>
      <c r="CH884" s="17"/>
      <c r="CI884" s="9" t="e">
        <f t="shared" si="83"/>
        <v>#DIV/0!</v>
      </c>
      <c r="CJ884" s="5"/>
      <c r="CL884" s="5"/>
      <c r="CM884" s="5"/>
      <c r="CP884" s="5"/>
      <c r="CT884" s="5"/>
    </row>
    <row r="885" spans="1:98" x14ac:dyDescent="0.25">
      <c r="A885" s="5" t="s">
        <v>928</v>
      </c>
      <c r="B885" s="5">
        <v>34.58934</v>
      </c>
      <c r="C885" s="5">
        <v>-19.571102</v>
      </c>
      <c r="E885" s="5">
        <v>0</v>
      </c>
      <c r="G885" s="5">
        <v>0</v>
      </c>
      <c r="H885" s="5">
        <v>12510000</v>
      </c>
      <c r="I885" s="5">
        <v>1</v>
      </c>
      <c r="L885" s="6" t="str">
        <f>IF(Table1[[#This Row],[seagrass.mn.ssp126.2050]]="","",(Table1[[#This Row],[seagrass.sd.ssp126.2050]]/Table1[[#This Row],[seagrass.mn.ssp126.2050]])^-1)</f>
        <v/>
      </c>
      <c r="M885" s="6" t="str">
        <f>IF(Table1[[#This Row],[seagrass.weights.ssp126.2050]]="","",Table1[[#This Row],[seagrass.weights.ssp126.2050]]*Table1[[#This Row],[seagrass.mn.ssp126.2050]])</f>
        <v/>
      </c>
      <c r="P885" s="6" t="str">
        <f>IF(Table1[[#This Row],[corals.mn.ssp126.2050]]="","",(Table1[[#This Row],[corals.sd.ssp126.2050]]/Table1[[#This Row],[corals.mn.ssp126.2050]])^-1)</f>
        <v/>
      </c>
      <c r="Q885" s="6" t="str">
        <f>IF(Table1[[#This Row],[coral.weights.ssp126.2050]]="","",Table1[[#This Row],[coral.weights.ssp126.2050]]*Table1[[#This Row],[corals.mn.ssp126.2050]])</f>
        <v/>
      </c>
      <c r="R885" s="5">
        <v>0.38475075224796668</v>
      </c>
      <c r="S885" s="5">
        <v>0.11858798422193249</v>
      </c>
      <c r="T885" s="6">
        <f>IF(Table1[[#This Row],[mangrove.mn.ssp126.2050]]="","",(Table1[[#This Row],[mangrove.sd.ssp126.2050]]/Table1[[#This Row],[mangrove.mn.ssp126.2050]])^-1)</f>
        <v>3.2444328552538813</v>
      </c>
      <c r="U885" s="6">
        <f>IF(Table1[[#This Row],[mangrove.weights.ssp126.2050]]="","",Table1[[#This Row],[mangrove.weights.ssp126.2050]]*Table1[[#This Row],[mangrove.mn.ssp126.2050]])</f>
        <v>1.2482979816769493</v>
      </c>
      <c r="V885" s="7">
        <f t="shared" si="78"/>
        <v>0.38475075224796668</v>
      </c>
      <c r="Y885" s="6" t="str">
        <f>IF(Table1[[#This Row],[seagrass.mn.ssp126.2100]]="", "", (Table1[[#This Row],[seagrass.sd.ssp126.2100]]/Table1[[#This Row],[seagrass.mn.ssp126.2100]])^-1)</f>
        <v/>
      </c>
      <c r="Z885" s="6" t="str">
        <f>IF(Table1[[#This Row],[seagrass.weights.ssp126.2100]]="","", Table1[[#This Row],[seagrass.weights.ssp126.2100]]*Table1[[#This Row],[seagrass.mn.ssp126.2100]])</f>
        <v/>
      </c>
      <c r="AC885" s="6" t="str">
        <f>IF(Table1[[#This Row],[corals.mn.ssp126.2100]]="","",(Table1[[#This Row],[corals.sd.ssp126.2100]]/Table1[[#This Row],[corals.mn.ssp126.2100]])^-1)</f>
        <v/>
      </c>
      <c r="AD885" s="6" t="str">
        <f>IF( Table1[[#This Row],[Coral.weights.ssp126.2100]]="","", Table1[[#This Row],[Coral.weights.ssp126.2100]]*Table1[[#This Row],[corals.mn.ssp126.2100]])</f>
        <v/>
      </c>
      <c r="AE885" s="5">
        <v>0.37941824264378321</v>
      </c>
      <c r="AF885" s="5">
        <v>0.1198324125091204</v>
      </c>
      <c r="AG885" s="8">
        <f>IF(Table1[[#This Row],[mangrove.mn.ssp126.2100]]="","",(Table1[[#This Row],[mangrove.sd.ssp126.2100]]/Table1[[#This Row],[mangrove.mn.ssp126.2100]])^-1)</f>
        <v>3.1662405412634569</v>
      </c>
      <c r="AH885" s="6">
        <f>IF(Table1[[#This Row],[mangrove.weights.ssp126.2100]]="","",Table1[[#This Row],[mangrove.weights.ssp126.2100]]*Table1[[#This Row],[mangrove.mn.ssp126.2100]])</f>
        <v>1.2013294219536819</v>
      </c>
      <c r="AI885" s="7">
        <f t="shared" si="79"/>
        <v>0.37941824264378327</v>
      </c>
      <c r="AL885" s="6" t="str">
        <f>IF(Table1[[#This Row],[seagrass.mn.ssp245.2050]]="","",(Table1[[#This Row],[seagrass.sd.ssp245.2050]]/Table1[[#This Row],[seagrass.mn.ssp245.2050]])^-1)</f>
        <v/>
      </c>
      <c r="AM885" s="6" t="str">
        <f>IF(Table1[[#This Row],[seagrass.weights.ssp245.2050]]="","",Table1[[#This Row],[seagrass.weights.ssp245.2050]]*Table1[[#This Row],[seagrass.mn.ssp245.2050]])</f>
        <v/>
      </c>
      <c r="AR885" s="5">
        <v>0.37109680011362461</v>
      </c>
      <c r="AS885" s="5">
        <v>0.11689439341308459</v>
      </c>
      <c r="AT885" s="8">
        <f>(Table1[[#This Row],[mangrove.sd.ssp245.2050]]/Table1[[#This Row],[mangrove.mn.ssp245.2050]])^-1</f>
        <v>3.1746330108599192</v>
      </c>
      <c r="AU885" s="8">
        <f>Table1[[#This Row],[mangrove.mn.ssp245.2050]]*Table1[[#This Row],[mangrove.weights.ssp245.2050]]</f>
        <v>1.1780961518651978</v>
      </c>
      <c r="AV885" s="7">
        <f t="shared" si="80"/>
        <v>0.37109680011362461</v>
      </c>
      <c r="AX885" s="5"/>
      <c r="AY885" s="6"/>
      <c r="AZ885" s="6"/>
      <c r="BB885" s="5"/>
      <c r="BC885" s="8"/>
      <c r="BD885" s="8"/>
      <c r="BE885" s="5">
        <v>0.36760088382120609</v>
      </c>
      <c r="BF885" s="5">
        <v>0.13041401729679131</v>
      </c>
      <c r="BG885" s="6">
        <f>(Table1[[#This Row],[mangrove.sd.ssp245.2100]]/Table1[[#This Row],[mangrove.mn.ssp245.2100]])^-1</f>
        <v>2.8187221852435833</v>
      </c>
      <c r="BH885" s="6">
        <f>Table1[[#This Row],[mangrove.weights.ssp245.2100]]*Table1[[#This Row],[mangrove.mn.ssp245.2100]]</f>
        <v>1.0361647665419826</v>
      </c>
      <c r="BI885" s="7">
        <f t="shared" si="81"/>
        <v>0.36760088382120609</v>
      </c>
      <c r="BK885" s="5"/>
      <c r="BL885" s="6"/>
      <c r="BM885" s="6"/>
      <c r="BO885" s="5"/>
      <c r="BP885" s="6"/>
      <c r="BQ885" s="6"/>
      <c r="BR885" s="5">
        <v>0.38716732782821017</v>
      </c>
      <c r="BS885" s="5">
        <v>0.113964307315046</v>
      </c>
      <c r="BT885" s="6">
        <f>(Table1[[#This Row],[mangrove.sd.ssp370.2050]]/Table1[[#This Row],[mangrove.mn.ssp370.2050]])^-1</f>
        <v>3.3972682934659035</v>
      </c>
      <c r="BU885" s="6">
        <f>Table1[[#This Row],[mangrove.weights.ssp370.2050]]*Table1[[#This Row],[mangrove.mn.ssp370.2050]]</f>
        <v>1.3153112870966976</v>
      </c>
      <c r="BV885" s="7">
        <f t="shared" si="82"/>
        <v>0.38716732782821017</v>
      </c>
      <c r="BX885" s="5"/>
      <c r="BY885" s="8"/>
      <c r="BZ885" s="8"/>
      <c r="CA885" s="5"/>
      <c r="CB885" s="5"/>
      <c r="CC885" s="8"/>
      <c r="CD885" s="8"/>
      <c r="CE885" s="5">
        <v>0.38521077836600282</v>
      </c>
      <c r="CF885" s="5">
        <v>0.11666594069481021</v>
      </c>
      <c r="CG885" s="12">
        <f>(Table1[[#This Row],[mangrove.sd.ssp370.2100]]/Table1[[#This Row],[mangrove.mn.ssp370.2100]])^-1</f>
        <v>3.3018272177111809</v>
      </c>
      <c r="CH885" s="17">
        <f>Table1[[#This Row],[mangrove.weights.ssp370.2100]]*Table1[[#This Row],[mangrove.mn.ssp370.2100]]</f>
        <v>1.2718994325645774</v>
      </c>
      <c r="CI885" s="9">
        <f t="shared" si="83"/>
        <v>0.38521077836600282</v>
      </c>
      <c r="CJ885" s="5"/>
      <c r="CL885" s="5"/>
      <c r="CM885" s="5"/>
      <c r="CP885" s="5"/>
      <c r="CT885" s="5"/>
    </row>
    <row r="886" spans="1:98" x14ac:dyDescent="0.25">
      <c r="A886" s="5" t="s">
        <v>929</v>
      </c>
      <c r="B886" s="5">
        <v>34.83934</v>
      </c>
      <c r="C886" s="5">
        <v>-19.571102</v>
      </c>
      <c r="E886" s="5">
        <v>0</v>
      </c>
      <c r="G886" s="5">
        <v>0</v>
      </c>
      <c r="I886" s="5">
        <v>0</v>
      </c>
      <c r="L886" s="6" t="str">
        <f>IF(Table1[[#This Row],[seagrass.mn.ssp126.2050]]="","",(Table1[[#This Row],[seagrass.sd.ssp126.2050]]/Table1[[#This Row],[seagrass.mn.ssp126.2050]])^-1)</f>
        <v/>
      </c>
      <c r="M886" s="6" t="str">
        <f>IF(Table1[[#This Row],[seagrass.weights.ssp126.2050]]="","",Table1[[#This Row],[seagrass.weights.ssp126.2050]]*Table1[[#This Row],[seagrass.mn.ssp126.2050]])</f>
        <v/>
      </c>
      <c r="P886" s="6" t="str">
        <f>IF(Table1[[#This Row],[corals.mn.ssp126.2050]]="","",(Table1[[#This Row],[corals.sd.ssp126.2050]]/Table1[[#This Row],[corals.mn.ssp126.2050]])^-1)</f>
        <v/>
      </c>
      <c r="Q886" s="6" t="str">
        <f>IF(Table1[[#This Row],[coral.weights.ssp126.2050]]="","",Table1[[#This Row],[coral.weights.ssp126.2050]]*Table1[[#This Row],[corals.mn.ssp126.2050]])</f>
        <v/>
      </c>
      <c r="T886" s="6" t="str">
        <f>IF(Table1[[#This Row],[mangrove.mn.ssp126.2050]]="","",(Table1[[#This Row],[mangrove.sd.ssp126.2050]]/Table1[[#This Row],[mangrove.mn.ssp126.2050]])^-1)</f>
        <v/>
      </c>
      <c r="U886" s="6" t="str">
        <f>IF(Table1[[#This Row],[mangrove.weights.ssp126.2050]]="","",Table1[[#This Row],[mangrove.weights.ssp126.2050]]*Table1[[#This Row],[mangrove.mn.ssp126.2050]])</f>
        <v/>
      </c>
      <c r="V886" s="7" t="e">
        <f t="shared" si="78"/>
        <v>#DIV/0!</v>
      </c>
      <c r="Y886" s="6" t="str">
        <f>IF(Table1[[#This Row],[seagrass.mn.ssp126.2100]]="", "", (Table1[[#This Row],[seagrass.sd.ssp126.2100]]/Table1[[#This Row],[seagrass.mn.ssp126.2100]])^-1)</f>
        <v/>
      </c>
      <c r="Z886" s="6" t="str">
        <f>IF(Table1[[#This Row],[seagrass.weights.ssp126.2100]]="","", Table1[[#This Row],[seagrass.weights.ssp126.2100]]*Table1[[#This Row],[seagrass.mn.ssp126.2100]])</f>
        <v/>
      </c>
      <c r="AC886" s="6" t="str">
        <f>IF(Table1[[#This Row],[corals.mn.ssp126.2100]]="","",(Table1[[#This Row],[corals.sd.ssp126.2100]]/Table1[[#This Row],[corals.mn.ssp126.2100]])^-1)</f>
        <v/>
      </c>
      <c r="AD886" s="6" t="str">
        <f>IF( Table1[[#This Row],[Coral.weights.ssp126.2100]]="","", Table1[[#This Row],[Coral.weights.ssp126.2100]]*Table1[[#This Row],[corals.mn.ssp126.2100]])</f>
        <v/>
      </c>
      <c r="AG886" s="8" t="str">
        <f>IF(Table1[[#This Row],[mangrove.mn.ssp126.2100]]="","",(Table1[[#This Row],[mangrove.sd.ssp126.2100]]/Table1[[#This Row],[mangrove.mn.ssp126.2100]])^-1)</f>
        <v/>
      </c>
      <c r="AH886" s="6" t="str">
        <f>IF(Table1[[#This Row],[mangrove.weights.ssp126.2100]]="","",Table1[[#This Row],[mangrove.weights.ssp126.2100]]*Table1[[#This Row],[mangrove.mn.ssp126.2100]])</f>
        <v/>
      </c>
      <c r="AI886" s="7" t="e">
        <f t="shared" si="79"/>
        <v>#DIV/0!</v>
      </c>
      <c r="AL886" s="6" t="str">
        <f>IF(Table1[[#This Row],[seagrass.mn.ssp245.2050]]="","",(Table1[[#This Row],[seagrass.sd.ssp245.2050]]/Table1[[#This Row],[seagrass.mn.ssp245.2050]])^-1)</f>
        <v/>
      </c>
      <c r="AM886" s="6" t="str">
        <f>IF(Table1[[#This Row],[seagrass.weights.ssp245.2050]]="","",Table1[[#This Row],[seagrass.weights.ssp245.2050]]*Table1[[#This Row],[seagrass.mn.ssp245.2050]])</f>
        <v/>
      </c>
      <c r="AS886" s="5"/>
      <c r="AT886" s="8"/>
      <c r="AU886" s="8"/>
      <c r="AV886" s="7" t="e">
        <f t="shared" si="80"/>
        <v>#DIV/0!</v>
      </c>
      <c r="AX886" s="5"/>
      <c r="AY886" s="6"/>
      <c r="AZ886" s="6"/>
      <c r="BB886" s="5"/>
      <c r="BC886" s="8"/>
      <c r="BD886" s="8"/>
      <c r="BE886" s="5"/>
      <c r="BF886" s="5"/>
      <c r="BG886" s="6"/>
      <c r="BH886" s="6"/>
      <c r="BI886" s="7" t="e">
        <f t="shared" si="81"/>
        <v>#DIV/0!</v>
      </c>
      <c r="BK886" s="5"/>
      <c r="BL886" s="6"/>
      <c r="BM886" s="6"/>
      <c r="BO886" s="5"/>
      <c r="BP886" s="6"/>
      <c r="BQ886" s="6"/>
      <c r="BR886" s="5"/>
      <c r="BS886" s="5"/>
      <c r="BT886" s="6"/>
      <c r="BU886" s="6"/>
      <c r="BV886" s="7" t="e">
        <f t="shared" si="82"/>
        <v>#DIV/0!</v>
      </c>
      <c r="BX886" s="5"/>
      <c r="BY886" s="8"/>
      <c r="BZ886" s="8"/>
      <c r="CA886" s="5"/>
      <c r="CB886" s="5"/>
      <c r="CC886" s="8"/>
      <c r="CD886" s="8"/>
      <c r="CE886" s="5"/>
      <c r="CF886" s="5"/>
      <c r="CG886" s="12"/>
      <c r="CH886" s="17"/>
      <c r="CI886" s="9" t="e">
        <f t="shared" si="83"/>
        <v>#DIV/0!</v>
      </c>
      <c r="CJ886" s="5"/>
      <c r="CL886" s="5"/>
      <c r="CM886" s="5"/>
      <c r="CP886" s="5"/>
      <c r="CT886" s="5"/>
    </row>
    <row r="887" spans="1:98" x14ac:dyDescent="0.25">
      <c r="A887" s="5" t="s">
        <v>930</v>
      </c>
      <c r="B887" s="5">
        <v>35.08934</v>
      </c>
      <c r="C887" s="5">
        <v>-19.571102</v>
      </c>
      <c r="E887" s="5">
        <v>0</v>
      </c>
      <c r="G887" s="5">
        <v>0</v>
      </c>
      <c r="H887" s="5">
        <v>16820000</v>
      </c>
      <c r="I887" s="5">
        <v>1</v>
      </c>
      <c r="L887" s="6" t="str">
        <f>IF(Table1[[#This Row],[seagrass.mn.ssp126.2050]]="","",(Table1[[#This Row],[seagrass.sd.ssp126.2050]]/Table1[[#This Row],[seagrass.mn.ssp126.2050]])^-1)</f>
        <v/>
      </c>
      <c r="M887" s="6" t="str">
        <f>IF(Table1[[#This Row],[seagrass.weights.ssp126.2050]]="","",Table1[[#This Row],[seagrass.weights.ssp126.2050]]*Table1[[#This Row],[seagrass.mn.ssp126.2050]])</f>
        <v/>
      </c>
      <c r="P887" s="6" t="str">
        <f>IF(Table1[[#This Row],[corals.mn.ssp126.2050]]="","",(Table1[[#This Row],[corals.sd.ssp126.2050]]/Table1[[#This Row],[corals.mn.ssp126.2050]])^-1)</f>
        <v/>
      </c>
      <c r="Q887" s="6" t="str">
        <f>IF(Table1[[#This Row],[coral.weights.ssp126.2050]]="","",Table1[[#This Row],[coral.weights.ssp126.2050]]*Table1[[#This Row],[corals.mn.ssp126.2050]])</f>
        <v/>
      </c>
      <c r="R887" s="5">
        <v>0.37790998174146329</v>
      </c>
      <c r="S887" s="5">
        <v>0.14351787966321569</v>
      </c>
      <c r="T887" s="6">
        <f>IF(Table1[[#This Row],[mangrove.mn.ssp126.2050]]="","",(Table1[[#This Row],[mangrove.sd.ssp126.2050]]/Table1[[#This Row],[mangrove.mn.ssp126.2050]])^-1)</f>
        <v>2.6331909489485259</v>
      </c>
      <c r="U887" s="6">
        <f>IF(Table1[[#This Row],[mangrove.weights.ssp126.2050]]="","",Table1[[#This Row],[mangrove.weights.ssp126.2050]]*Table1[[#This Row],[mangrove.mn.ssp126.2050]])</f>
        <v>0.99510914343892376</v>
      </c>
      <c r="V887" s="7">
        <f t="shared" si="78"/>
        <v>0.37790998174146329</v>
      </c>
      <c r="Y887" s="6" t="str">
        <f>IF(Table1[[#This Row],[seagrass.mn.ssp126.2100]]="", "", (Table1[[#This Row],[seagrass.sd.ssp126.2100]]/Table1[[#This Row],[seagrass.mn.ssp126.2100]])^-1)</f>
        <v/>
      </c>
      <c r="Z887" s="6" t="str">
        <f>IF(Table1[[#This Row],[seagrass.weights.ssp126.2100]]="","", Table1[[#This Row],[seagrass.weights.ssp126.2100]]*Table1[[#This Row],[seagrass.mn.ssp126.2100]])</f>
        <v/>
      </c>
      <c r="AC887" s="6" t="str">
        <f>IF(Table1[[#This Row],[corals.mn.ssp126.2100]]="","",(Table1[[#This Row],[corals.sd.ssp126.2100]]/Table1[[#This Row],[corals.mn.ssp126.2100]])^-1)</f>
        <v/>
      </c>
      <c r="AD887" s="6" t="str">
        <f>IF( Table1[[#This Row],[Coral.weights.ssp126.2100]]="","", Table1[[#This Row],[Coral.weights.ssp126.2100]]*Table1[[#This Row],[corals.mn.ssp126.2100]])</f>
        <v/>
      </c>
      <c r="AE887" s="5">
        <v>0.37869561341271962</v>
      </c>
      <c r="AF887" s="5">
        <v>0.1427442299639449</v>
      </c>
      <c r="AG887" s="8">
        <f>IF(Table1[[#This Row],[mangrove.mn.ssp126.2100]]="","",(Table1[[#This Row],[mangrove.sd.ssp126.2100]]/Table1[[#This Row],[mangrove.mn.ssp126.2100]])^-1)</f>
        <v>2.6529661724916838</v>
      </c>
      <c r="AH887" s="6">
        <f>IF(Table1[[#This Row],[mangrove.weights.ssp126.2100]]="","",Table1[[#This Row],[mangrove.weights.ssp126.2100]]*Table1[[#This Row],[mangrove.mn.ssp126.2100]])</f>
        <v>1.0046666520549332</v>
      </c>
      <c r="AI887" s="7">
        <f t="shared" si="79"/>
        <v>0.37869561341271968</v>
      </c>
      <c r="AL887" s="6" t="str">
        <f>IF(Table1[[#This Row],[seagrass.mn.ssp245.2050]]="","",(Table1[[#This Row],[seagrass.sd.ssp245.2050]]/Table1[[#This Row],[seagrass.mn.ssp245.2050]])^-1)</f>
        <v/>
      </c>
      <c r="AM887" s="6" t="str">
        <f>IF(Table1[[#This Row],[seagrass.weights.ssp245.2050]]="","",Table1[[#This Row],[seagrass.weights.ssp245.2050]]*Table1[[#This Row],[seagrass.mn.ssp245.2050]])</f>
        <v/>
      </c>
      <c r="AR887" s="5">
        <v>0.37733393524177838</v>
      </c>
      <c r="AS887" s="5">
        <v>0.14652493862926719</v>
      </c>
      <c r="AT887" s="8">
        <f>(Table1[[#This Row],[mangrove.sd.ssp245.2050]]/Table1[[#This Row],[mangrove.mn.ssp245.2050]])^-1</f>
        <v>2.5752198825109005</v>
      </c>
      <c r="AU887" s="8">
        <f>Table1[[#This Row],[mangrove.mn.ssp245.2050]]*Table1[[#This Row],[mangrove.weights.ssp245.2050]]</f>
        <v>0.97171785238070829</v>
      </c>
      <c r="AV887" s="7">
        <f t="shared" si="80"/>
        <v>0.37733393524177838</v>
      </c>
      <c r="AX887" s="5"/>
      <c r="AY887" s="6"/>
      <c r="AZ887" s="6"/>
      <c r="BB887" s="5"/>
      <c r="BC887" s="8"/>
      <c r="BD887" s="8"/>
      <c r="BE887" s="5">
        <v>0.37392944089652203</v>
      </c>
      <c r="BF887" s="5">
        <v>0.15472060939556281</v>
      </c>
      <c r="BG887" s="6">
        <f>(Table1[[#This Row],[mangrove.sd.ssp245.2100]]/Table1[[#This Row],[mangrove.mn.ssp245.2100]])^-1</f>
        <v>2.4168043440193805</v>
      </c>
      <c r="BH887" s="6">
        <f>Table1[[#This Row],[mangrove.weights.ssp245.2100]]*Table1[[#This Row],[mangrove.mn.ssp245.2100]]</f>
        <v>0.90371429711545259</v>
      </c>
      <c r="BI887" s="7">
        <f t="shared" si="81"/>
        <v>0.37392944089652203</v>
      </c>
      <c r="BK887" s="5"/>
      <c r="BL887" s="6"/>
      <c r="BM887" s="6"/>
      <c r="BO887" s="5"/>
      <c r="BP887" s="6"/>
      <c r="BQ887" s="6"/>
      <c r="BR887" s="5">
        <v>0.37726235449575868</v>
      </c>
      <c r="BS887" s="5">
        <v>0.14655363956544629</v>
      </c>
      <c r="BT887" s="6">
        <f>(Table1[[#This Row],[mangrove.sd.ssp370.2050]]/Table1[[#This Row],[mangrove.mn.ssp370.2050]])^-1</f>
        <v>2.5742271267666816</v>
      </c>
      <c r="BU887" s="6">
        <f>Table1[[#This Row],[mangrove.weights.ssp370.2050]]*Table1[[#This Row],[mangrove.mn.ssp370.2050]]</f>
        <v>0.97115898685085011</v>
      </c>
      <c r="BV887" s="7">
        <f t="shared" si="82"/>
        <v>0.37726235449575868</v>
      </c>
      <c r="BX887" s="5"/>
      <c r="BY887" s="8"/>
      <c r="BZ887" s="8"/>
      <c r="CA887" s="5"/>
      <c r="CB887" s="5"/>
      <c r="CC887" s="8"/>
      <c r="CD887" s="8"/>
      <c r="CE887" s="5">
        <v>0.37930912251230142</v>
      </c>
      <c r="CF887" s="5">
        <v>0.14580524949972051</v>
      </c>
      <c r="CG887" s="12">
        <f>(Table1[[#This Row],[mangrove.sd.ssp370.2100]]/Table1[[#This Row],[mangrove.mn.ssp370.2100]])^-1</f>
        <v>2.601477819308752</v>
      </c>
      <c r="CH887" s="17">
        <f>Table1[[#This Row],[mangrove.weights.ssp370.2100]]*Table1[[#This Row],[mangrove.mn.ssp370.2100]]</f>
        <v>0.98676426887721813</v>
      </c>
      <c r="CI887" s="9">
        <f t="shared" si="83"/>
        <v>0.37930912251230142</v>
      </c>
      <c r="CJ887" s="5"/>
      <c r="CL887" s="5"/>
      <c r="CM887" s="5"/>
      <c r="CP887" s="5"/>
      <c r="CT887" s="5"/>
    </row>
    <row r="888" spans="1:98" x14ac:dyDescent="0.25">
      <c r="A888" s="5" t="s">
        <v>931</v>
      </c>
      <c r="B888" s="5">
        <v>35.33934</v>
      </c>
      <c r="C888" s="5">
        <v>-19.571102</v>
      </c>
      <c r="E888" s="5">
        <v>0</v>
      </c>
      <c r="G888" s="5">
        <v>0</v>
      </c>
      <c r="H888" s="5">
        <v>14310000</v>
      </c>
      <c r="I888" s="5">
        <v>1</v>
      </c>
      <c r="L888" s="6" t="str">
        <f>IF(Table1[[#This Row],[seagrass.mn.ssp126.2050]]="","",(Table1[[#This Row],[seagrass.sd.ssp126.2050]]/Table1[[#This Row],[seagrass.mn.ssp126.2050]])^-1)</f>
        <v/>
      </c>
      <c r="M888" s="6" t="str">
        <f>IF(Table1[[#This Row],[seagrass.weights.ssp126.2050]]="","",Table1[[#This Row],[seagrass.weights.ssp126.2050]]*Table1[[#This Row],[seagrass.mn.ssp126.2050]])</f>
        <v/>
      </c>
      <c r="P888" s="6" t="str">
        <f>IF(Table1[[#This Row],[corals.mn.ssp126.2050]]="","",(Table1[[#This Row],[corals.sd.ssp126.2050]]/Table1[[#This Row],[corals.mn.ssp126.2050]])^-1)</f>
        <v/>
      </c>
      <c r="Q888" s="6" t="str">
        <f>IF(Table1[[#This Row],[coral.weights.ssp126.2050]]="","",Table1[[#This Row],[coral.weights.ssp126.2050]]*Table1[[#This Row],[corals.mn.ssp126.2050]])</f>
        <v/>
      </c>
      <c r="R888" s="5">
        <v>0.53617130083970066</v>
      </c>
      <c r="S888" s="5">
        <v>0.121788270122088</v>
      </c>
      <c r="T888" s="6">
        <f>IF(Table1[[#This Row],[mangrove.mn.ssp126.2050]]="","",(Table1[[#This Row],[mangrove.sd.ssp126.2050]]/Table1[[#This Row],[mangrove.mn.ssp126.2050]])^-1)</f>
        <v>4.4024872042456131</v>
      </c>
      <c r="U888" s="6">
        <f>IF(Table1[[#This Row],[mangrove.weights.ssp126.2050]]="","",Table1[[#This Row],[mangrove.weights.ssp126.2050]]*Table1[[#This Row],[mangrove.mn.ssp126.2050]])</f>
        <v>2.3604872912305073</v>
      </c>
      <c r="V888" s="7">
        <f t="shared" si="78"/>
        <v>0.53617130083970066</v>
      </c>
      <c r="Y888" s="6" t="str">
        <f>IF(Table1[[#This Row],[seagrass.mn.ssp126.2100]]="", "", (Table1[[#This Row],[seagrass.sd.ssp126.2100]]/Table1[[#This Row],[seagrass.mn.ssp126.2100]])^-1)</f>
        <v/>
      </c>
      <c r="Z888" s="6" t="str">
        <f>IF(Table1[[#This Row],[seagrass.weights.ssp126.2100]]="","", Table1[[#This Row],[seagrass.weights.ssp126.2100]]*Table1[[#This Row],[seagrass.mn.ssp126.2100]])</f>
        <v/>
      </c>
      <c r="AC888" s="6" t="str">
        <f>IF(Table1[[#This Row],[corals.mn.ssp126.2100]]="","",(Table1[[#This Row],[corals.sd.ssp126.2100]]/Table1[[#This Row],[corals.mn.ssp126.2100]])^-1)</f>
        <v/>
      </c>
      <c r="AD888" s="6" t="str">
        <f>IF( Table1[[#This Row],[Coral.weights.ssp126.2100]]="","", Table1[[#This Row],[Coral.weights.ssp126.2100]]*Table1[[#This Row],[corals.mn.ssp126.2100]])</f>
        <v/>
      </c>
      <c r="AE888" s="5">
        <v>0.50608657311876926</v>
      </c>
      <c r="AF888" s="5">
        <v>0.1131623051731241</v>
      </c>
      <c r="AG888" s="8">
        <f>IF(Table1[[#This Row],[mangrove.mn.ssp126.2100]]="","",(Table1[[#This Row],[mangrove.sd.ssp126.2100]]/Table1[[#This Row],[mangrove.mn.ssp126.2100]])^-1)</f>
        <v>4.4722186627828089</v>
      </c>
      <c r="AH888" s="6">
        <f>IF(Table1[[#This Row],[mangrove.weights.ssp126.2100]]="","",Table1[[#This Row],[mangrove.weights.ssp126.2100]]*Table1[[#This Row],[mangrove.mn.ssp126.2100]])</f>
        <v>2.2633298172855563</v>
      </c>
      <c r="AI888" s="7">
        <f t="shared" si="79"/>
        <v>0.50608657311876926</v>
      </c>
      <c r="AL888" s="6" t="str">
        <f>IF(Table1[[#This Row],[seagrass.mn.ssp245.2050]]="","",(Table1[[#This Row],[seagrass.sd.ssp245.2050]]/Table1[[#This Row],[seagrass.mn.ssp245.2050]])^-1)</f>
        <v/>
      </c>
      <c r="AM888" s="6" t="str">
        <f>IF(Table1[[#This Row],[seagrass.weights.ssp245.2050]]="","",Table1[[#This Row],[seagrass.weights.ssp245.2050]]*Table1[[#This Row],[seagrass.mn.ssp245.2050]])</f>
        <v/>
      </c>
      <c r="AR888" s="5">
        <v>0.53347181386282905</v>
      </c>
      <c r="AS888" s="5">
        <v>0.13224632787836041</v>
      </c>
      <c r="AT888" s="8">
        <f>(Table1[[#This Row],[mangrove.sd.ssp245.2050]]/Table1[[#This Row],[mangrove.mn.ssp245.2050]])^-1</f>
        <v>4.0339253453866339</v>
      </c>
      <c r="AU888" s="8">
        <f>Table1[[#This Row],[mangrove.mn.ssp245.2050]]*Table1[[#This Row],[mangrove.weights.ssp245.2050]]</f>
        <v>2.1519854709906467</v>
      </c>
      <c r="AV888" s="7">
        <f t="shared" si="80"/>
        <v>0.53347181386282905</v>
      </c>
      <c r="AX888" s="5"/>
      <c r="AY888" s="6"/>
      <c r="AZ888" s="6"/>
      <c r="BB888" s="5"/>
      <c r="BC888" s="8"/>
      <c r="BD888" s="8"/>
      <c r="BE888" s="5">
        <v>0.52618705874105764</v>
      </c>
      <c r="BF888" s="5">
        <v>0.11443987789925621</v>
      </c>
      <c r="BG888" s="6">
        <f>(Table1[[#This Row],[mangrove.sd.ssp245.2100]]/Table1[[#This Row],[mangrove.mn.ssp245.2100]])^-1</f>
        <v>4.5979344648049265</v>
      </c>
      <c r="BH888" s="6">
        <f>Table1[[#This Row],[mangrove.weights.ssp245.2100]]*Table1[[#This Row],[mangrove.mn.ssp245.2100]]</f>
        <v>2.4193736123198435</v>
      </c>
      <c r="BI888" s="7">
        <f t="shared" si="81"/>
        <v>0.52618705874105764</v>
      </c>
      <c r="BK888" s="5"/>
      <c r="BL888" s="6"/>
      <c r="BM888" s="6"/>
      <c r="BO888" s="5"/>
      <c r="BP888" s="6"/>
      <c r="BQ888" s="6"/>
      <c r="BR888" s="5">
        <v>0.52788224072303602</v>
      </c>
      <c r="BS888" s="5">
        <v>0.11733689037173339</v>
      </c>
      <c r="BT888" s="6">
        <f>(Table1[[#This Row],[mangrove.sd.ssp370.2050]]/Table1[[#This Row],[mangrove.mn.ssp370.2050]])^-1</f>
        <v>4.4988599838521335</v>
      </c>
      <c r="BU888" s="6">
        <f>Table1[[#This Row],[mangrove.weights.ssp370.2050]]*Table1[[#This Row],[mangrove.mn.ssp370.2050]]</f>
        <v>2.3748682889750659</v>
      </c>
      <c r="BV888" s="7">
        <f t="shared" si="82"/>
        <v>0.52788224072303602</v>
      </c>
      <c r="BX888" s="5"/>
      <c r="BY888" s="8"/>
      <c r="BZ888" s="8"/>
      <c r="CA888" s="5"/>
      <c r="CB888" s="5"/>
      <c r="CC888" s="8"/>
      <c r="CD888" s="8"/>
      <c r="CE888" s="5">
        <v>0.51883659285895622</v>
      </c>
      <c r="CF888" s="5">
        <v>0.1032193673626535</v>
      </c>
      <c r="CG888" s="12">
        <f>(Table1[[#This Row],[mangrove.sd.ssp370.2100]]/Table1[[#This Row],[mangrove.mn.ssp370.2100]])^-1</f>
        <v>5.0265430424124071</v>
      </c>
      <c r="CH888" s="17">
        <f>Table1[[#This Row],[mangrove.weights.ssp370.2100]]*Table1[[#This Row],[mangrove.mn.ssp370.2100]]</f>
        <v>2.6079544659841454</v>
      </c>
      <c r="CI888" s="9">
        <f t="shared" si="83"/>
        <v>0.51883659285895622</v>
      </c>
      <c r="CJ888" s="5"/>
      <c r="CL888" s="5"/>
      <c r="CM888" s="5"/>
      <c r="CP888" s="5"/>
      <c r="CT888" s="5"/>
    </row>
    <row r="889" spans="1:98" x14ac:dyDescent="0.25">
      <c r="A889" s="5" t="s">
        <v>932</v>
      </c>
      <c r="B889" s="5">
        <v>35.58934</v>
      </c>
      <c r="C889" s="5">
        <v>-19.571102</v>
      </c>
      <c r="E889" s="5">
        <v>0</v>
      </c>
      <c r="G889" s="5">
        <v>0</v>
      </c>
      <c r="I889" s="5">
        <v>0</v>
      </c>
      <c r="L889" s="6" t="str">
        <f>IF(Table1[[#This Row],[seagrass.mn.ssp126.2050]]="","",(Table1[[#This Row],[seagrass.sd.ssp126.2050]]/Table1[[#This Row],[seagrass.mn.ssp126.2050]])^-1)</f>
        <v/>
      </c>
      <c r="M889" s="6" t="str">
        <f>IF(Table1[[#This Row],[seagrass.weights.ssp126.2050]]="","",Table1[[#This Row],[seagrass.weights.ssp126.2050]]*Table1[[#This Row],[seagrass.mn.ssp126.2050]])</f>
        <v/>
      </c>
      <c r="P889" s="6" t="str">
        <f>IF(Table1[[#This Row],[corals.mn.ssp126.2050]]="","",(Table1[[#This Row],[corals.sd.ssp126.2050]]/Table1[[#This Row],[corals.mn.ssp126.2050]])^-1)</f>
        <v/>
      </c>
      <c r="Q889" s="6" t="str">
        <f>IF(Table1[[#This Row],[coral.weights.ssp126.2050]]="","",Table1[[#This Row],[coral.weights.ssp126.2050]]*Table1[[#This Row],[corals.mn.ssp126.2050]])</f>
        <v/>
      </c>
      <c r="T889" s="6" t="str">
        <f>IF(Table1[[#This Row],[mangrove.mn.ssp126.2050]]="","",(Table1[[#This Row],[mangrove.sd.ssp126.2050]]/Table1[[#This Row],[mangrove.mn.ssp126.2050]])^-1)</f>
        <v/>
      </c>
      <c r="U889" s="6" t="str">
        <f>IF(Table1[[#This Row],[mangrove.weights.ssp126.2050]]="","",Table1[[#This Row],[mangrove.weights.ssp126.2050]]*Table1[[#This Row],[mangrove.mn.ssp126.2050]])</f>
        <v/>
      </c>
      <c r="V889" s="7" t="e">
        <f t="shared" si="78"/>
        <v>#DIV/0!</v>
      </c>
      <c r="Y889" s="6" t="str">
        <f>IF(Table1[[#This Row],[seagrass.mn.ssp126.2100]]="", "", (Table1[[#This Row],[seagrass.sd.ssp126.2100]]/Table1[[#This Row],[seagrass.mn.ssp126.2100]])^-1)</f>
        <v/>
      </c>
      <c r="Z889" s="6" t="str">
        <f>IF(Table1[[#This Row],[seagrass.weights.ssp126.2100]]="","", Table1[[#This Row],[seagrass.weights.ssp126.2100]]*Table1[[#This Row],[seagrass.mn.ssp126.2100]])</f>
        <v/>
      </c>
      <c r="AC889" s="6" t="str">
        <f>IF(Table1[[#This Row],[corals.mn.ssp126.2100]]="","",(Table1[[#This Row],[corals.sd.ssp126.2100]]/Table1[[#This Row],[corals.mn.ssp126.2100]])^-1)</f>
        <v/>
      </c>
      <c r="AD889" s="6" t="str">
        <f>IF( Table1[[#This Row],[Coral.weights.ssp126.2100]]="","", Table1[[#This Row],[Coral.weights.ssp126.2100]]*Table1[[#This Row],[corals.mn.ssp126.2100]])</f>
        <v/>
      </c>
      <c r="AG889" s="8" t="str">
        <f>IF(Table1[[#This Row],[mangrove.mn.ssp126.2100]]="","",(Table1[[#This Row],[mangrove.sd.ssp126.2100]]/Table1[[#This Row],[mangrove.mn.ssp126.2100]])^-1)</f>
        <v/>
      </c>
      <c r="AH889" s="6" t="str">
        <f>IF(Table1[[#This Row],[mangrove.weights.ssp126.2100]]="","",Table1[[#This Row],[mangrove.weights.ssp126.2100]]*Table1[[#This Row],[mangrove.mn.ssp126.2100]])</f>
        <v/>
      </c>
      <c r="AI889" s="7" t="e">
        <f t="shared" si="79"/>
        <v>#DIV/0!</v>
      </c>
      <c r="AL889" s="6" t="str">
        <f>IF(Table1[[#This Row],[seagrass.mn.ssp245.2050]]="","",(Table1[[#This Row],[seagrass.sd.ssp245.2050]]/Table1[[#This Row],[seagrass.mn.ssp245.2050]])^-1)</f>
        <v/>
      </c>
      <c r="AM889" s="6" t="str">
        <f>IF(Table1[[#This Row],[seagrass.weights.ssp245.2050]]="","",Table1[[#This Row],[seagrass.weights.ssp245.2050]]*Table1[[#This Row],[seagrass.mn.ssp245.2050]])</f>
        <v/>
      </c>
      <c r="AS889" s="5"/>
      <c r="AT889" s="8"/>
      <c r="AU889" s="8"/>
      <c r="AV889" s="7" t="e">
        <f t="shared" si="80"/>
        <v>#DIV/0!</v>
      </c>
      <c r="AX889" s="5"/>
      <c r="AY889" s="6"/>
      <c r="AZ889" s="6"/>
      <c r="BB889" s="5"/>
      <c r="BC889" s="8"/>
      <c r="BD889" s="8"/>
      <c r="BE889" s="5"/>
      <c r="BF889" s="5"/>
      <c r="BG889" s="6"/>
      <c r="BH889" s="6"/>
      <c r="BI889" s="7" t="e">
        <f t="shared" si="81"/>
        <v>#DIV/0!</v>
      </c>
      <c r="BK889" s="5"/>
      <c r="BL889" s="6"/>
      <c r="BM889" s="6"/>
      <c r="BO889" s="5"/>
      <c r="BP889" s="6"/>
      <c r="BQ889" s="6"/>
      <c r="BR889" s="5"/>
      <c r="BS889" s="5"/>
      <c r="BT889" s="6"/>
      <c r="BU889" s="6"/>
      <c r="BV889" s="7" t="e">
        <f t="shared" si="82"/>
        <v>#DIV/0!</v>
      </c>
      <c r="BX889" s="5"/>
      <c r="BY889" s="8"/>
      <c r="BZ889" s="8"/>
      <c r="CA889" s="5"/>
      <c r="CB889" s="5"/>
      <c r="CC889" s="8"/>
      <c r="CD889" s="8"/>
      <c r="CE889" s="5"/>
      <c r="CF889" s="5"/>
      <c r="CG889" s="12"/>
      <c r="CH889" s="17"/>
      <c r="CI889" s="9" t="e">
        <f t="shared" si="83"/>
        <v>#DIV/0!</v>
      </c>
      <c r="CJ889" s="5"/>
      <c r="CL889" s="5"/>
      <c r="CM889" s="5"/>
      <c r="CP889" s="5"/>
      <c r="CT889" s="5"/>
    </row>
    <row r="890" spans="1:98" x14ac:dyDescent="0.25">
      <c r="A890" s="5" t="s">
        <v>933</v>
      </c>
      <c r="B890" s="5">
        <v>35.83934</v>
      </c>
      <c r="C890" s="5">
        <v>-19.571102</v>
      </c>
      <c r="E890" s="5">
        <v>0</v>
      </c>
      <c r="G890" s="5">
        <v>0</v>
      </c>
      <c r="I890" s="5">
        <v>0</v>
      </c>
      <c r="L890" s="6" t="str">
        <f>IF(Table1[[#This Row],[seagrass.mn.ssp126.2050]]="","",(Table1[[#This Row],[seagrass.sd.ssp126.2050]]/Table1[[#This Row],[seagrass.mn.ssp126.2050]])^-1)</f>
        <v/>
      </c>
      <c r="M890" s="6" t="str">
        <f>IF(Table1[[#This Row],[seagrass.weights.ssp126.2050]]="","",Table1[[#This Row],[seagrass.weights.ssp126.2050]]*Table1[[#This Row],[seagrass.mn.ssp126.2050]])</f>
        <v/>
      </c>
      <c r="P890" s="6" t="str">
        <f>IF(Table1[[#This Row],[corals.mn.ssp126.2050]]="","",(Table1[[#This Row],[corals.sd.ssp126.2050]]/Table1[[#This Row],[corals.mn.ssp126.2050]])^-1)</f>
        <v/>
      </c>
      <c r="Q890" s="6" t="str">
        <f>IF(Table1[[#This Row],[coral.weights.ssp126.2050]]="","",Table1[[#This Row],[coral.weights.ssp126.2050]]*Table1[[#This Row],[corals.mn.ssp126.2050]])</f>
        <v/>
      </c>
      <c r="T890" s="6" t="str">
        <f>IF(Table1[[#This Row],[mangrove.mn.ssp126.2050]]="","",(Table1[[#This Row],[mangrove.sd.ssp126.2050]]/Table1[[#This Row],[mangrove.mn.ssp126.2050]])^-1)</f>
        <v/>
      </c>
      <c r="U890" s="6" t="str">
        <f>IF(Table1[[#This Row],[mangrove.weights.ssp126.2050]]="","",Table1[[#This Row],[mangrove.weights.ssp126.2050]]*Table1[[#This Row],[mangrove.mn.ssp126.2050]])</f>
        <v/>
      </c>
      <c r="V890" s="7" t="e">
        <f t="shared" si="78"/>
        <v>#DIV/0!</v>
      </c>
      <c r="Y890" s="6" t="str">
        <f>IF(Table1[[#This Row],[seagrass.mn.ssp126.2100]]="", "", (Table1[[#This Row],[seagrass.sd.ssp126.2100]]/Table1[[#This Row],[seagrass.mn.ssp126.2100]])^-1)</f>
        <v/>
      </c>
      <c r="Z890" s="6" t="str">
        <f>IF(Table1[[#This Row],[seagrass.weights.ssp126.2100]]="","", Table1[[#This Row],[seagrass.weights.ssp126.2100]]*Table1[[#This Row],[seagrass.mn.ssp126.2100]])</f>
        <v/>
      </c>
      <c r="AC890" s="6" t="str">
        <f>IF(Table1[[#This Row],[corals.mn.ssp126.2100]]="","",(Table1[[#This Row],[corals.sd.ssp126.2100]]/Table1[[#This Row],[corals.mn.ssp126.2100]])^-1)</f>
        <v/>
      </c>
      <c r="AD890" s="6" t="str">
        <f>IF( Table1[[#This Row],[Coral.weights.ssp126.2100]]="","", Table1[[#This Row],[Coral.weights.ssp126.2100]]*Table1[[#This Row],[corals.mn.ssp126.2100]])</f>
        <v/>
      </c>
      <c r="AG890" s="8" t="str">
        <f>IF(Table1[[#This Row],[mangrove.mn.ssp126.2100]]="","",(Table1[[#This Row],[mangrove.sd.ssp126.2100]]/Table1[[#This Row],[mangrove.mn.ssp126.2100]])^-1)</f>
        <v/>
      </c>
      <c r="AH890" s="6" t="str">
        <f>IF(Table1[[#This Row],[mangrove.weights.ssp126.2100]]="","",Table1[[#This Row],[mangrove.weights.ssp126.2100]]*Table1[[#This Row],[mangrove.mn.ssp126.2100]])</f>
        <v/>
      </c>
      <c r="AI890" s="7" t="e">
        <f t="shared" si="79"/>
        <v>#DIV/0!</v>
      </c>
      <c r="AL890" s="6" t="str">
        <f>IF(Table1[[#This Row],[seagrass.mn.ssp245.2050]]="","",(Table1[[#This Row],[seagrass.sd.ssp245.2050]]/Table1[[#This Row],[seagrass.mn.ssp245.2050]])^-1)</f>
        <v/>
      </c>
      <c r="AM890" s="6" t="str">
        <f>IF(Table1[[#This Row],[seagrass.weights.ssp245.2050]]="","",Table1[[#This Row],[seagrass.weights.ssp245.2050]]*Table1[[#This Row],[seagrass.mn.ssp245.2050]])</f>
        <v/>
      </c>
      <c r="AS890" s="5"/>
      <c r="AT890" s="8"/>
      <c r="AU890" s="8"/>
      <c r="AV890" s="7" t="e">
        <f t="shared" si="80"/>
        <v>#DIV/0!</v>
      </c>
      <c r="AX890" s="5"/>
      <c r="AY890" s="6"/>
      <c r="AZ890" s="6"/>
      <c r="BB890" s="5"/>
      <c r="BC890" s="8"/>
      <c r="BD890" s="8"/>
      <c r="BE890" s="5"/>
      <c r="BF890" s="5"/>
      <c r="BG890" s="6"/>
      <c r="BH890" s="6"/>
      <c r="BI890" s="7" t="e">
        <f t="shared" si="81"/>
        <v>#DIV/0!</v>
      </c>
      <c r="BK890" s="5"/>
      <c r="BL890" s="6"/>
      <c r="BM890" s="6"/>
      <c r="BO890" s="5"/>
      <c r="BP890" s="6"/>
      <c r="BQ890" s="6"/>
      <c r="BR890" s="5"/>
      <c r="BS890" s="5"/>
      <c r="BT890" s="6"/>
      <c r="BU890" s="6"/>
      <c r="BV890" s="7" t="e">
        <f t="shared" si="82"/>
        <v>#DIV/0!</v>
      </c>
      <c r="BX890" s="5"/>
      <c r="BY890" s="8"/>
      <c r="BZ890" s="8"/>
      <c r="CA890" s="5"/>
      <c r="CB890" s="5"/>
      <c r="CC890" s="8"/>
      <c r="CD890" s="8"/>
      <c r="CE890" s="5"/>
      <c r="CF890" s="5"/>
      <c r="CG890" s="12"/>
      <c r="CH890" s="17"/>
      <c r="CI890" s="9" t="e">
        <f t="shared" si="83"/>
        <v>#DIV/0!</v>
      </c>
      <c r="CJ890" s="5"/>
      <c r="CL890" s="5"/>
      <c r="CM890" s="5"/>
      <c r="CP890" s="5"/>
      <c r="CT890" s="5"/>
    </row>
    <row r="891" spans="1:98" x14ac:dyDescent="0.25">
      <c r="A891" s="5" t="s">
        <v>934</v>
      </c>
      <c r="B891" s="5">
        <v>44.08934</v>
      </c>
      <c r="C891" s="5">
        <v>-19.821102</v>
      </c>
      <c r="E891" s="5">
        <v>0</v>
      </c>
      <c r="G891" s="5">
        <v>0</v>
      </c>
      <c r="I891" s="5">
        <v>0</v>
      </c>
      <c r="L891" s="6" t="str">
        <f>IF(Table1[[#This Row],[seagrass.mn.ssp126.2050]]="","",(Table1[[#This Row],[seagrass.sd.ssp126.2050]]/Table1[[#This Row],[seagrass.mn.ssp126.2050]])^-1)</f>
        <v/>
      </c>
      <c r="M891" s="6" t="str">
        <f>IF(Table1[[#This Row],[seagrass.weights.ssp126.2050]]="","",Table1[[#This Row],[seagrass.weights.ssp126.2050]]*Table1[[#This Row],[seagrass.mn.ssp126.2050]])</f>
        <v/>
      </c>
      <c r="P891" s="6" t="str">
        <f>IF(Table1[[#This Row],[corals.mn.ssp126.2050]]="","",(Table1[[#This Row],[corals.sd.ssp126.2050]]/Table1[[#This Row],[corals.mn.ssp126.2050]])^-1)</f>
        <v/>
      </c>
      <c r="Q891" s="6" t="str">
        <f>IF(Table1[[#This Row],[coral.weights.ssp126.2050]]="","",Table1[[#This Row],[coral.weights.ssp126.2050]]*Table1[[#This Row],[corals.mn.ssp126.2050]])</f>
        <v/>
      </c>
      <c r="T891" s="6" t="str">
        <f>IF(Table1[[#This Row],[mangrove.mn.ssp126.2050]]="","",(Table1[[#This Row],[mangrove.sd.ssp126.2050]]/Table1[[#This Row],[mangrove.mn.ssp126.2050]])^-1)</f>
        <v/>
      </c>
      <c r="U891" s="6" t="str">
        <f>IF(Table1[[#This Row],[mangrove.weights.ssp126.2050]]="","",Table1[[#This Row],[mangrove.weights.ssp126.2050]]*Table1[[#This Row],[mangrove.mn.ssp126.2050]])</f>
        <v/>
      </c>
      <c r="V891" s="7" t="e">
        <f t="shared" si="78"/>
        <v>#DIV/0!</v>
      </c>
      <c r="Y891" s="6" t="str">
        <f>IF(Table1[[#This Row],[seagrass.mn.ssp126.2100]]="", "", (Table1[[#This Row],[seagrass.sd.ssp126.2100]]/Table1[[#This Row],[seagrass.mn.ssp126.2100]])^-1)</f>
        <v/>
      </c>
      <c r="Z891" s="6" t="str">
        <f>IF(Table1[[#This Row],[seagrass.weights.ssp126.2100]]="","", Table1[[#This Row],[seagrass.weights.ssp126.2100]]*Table1[[#This Row],[seagrass.mn.ssp126.2100]])</f>
        <v/>
      </c>
      <c r="AC891" s="6" t="str">
        <f>IF(Table1[[#This Row],[corals.mn.ssp126.2100]]="","",(Table1[[#This Row],[corals.sd.ssp126.2100]]/Table1[[#This Row],[corals.mn.ssp126.2100]])^-1)</f>
        <v/>
      </c>
      <c r="AD891" s="6" t="str">
        <f>IF( Table1[[#This Row],[Coral.weights.ssp126.2100]]="","", Table1[[#This Row],[Coral.weights.ssp126.2100]]*Table1[[#This Row],[corals.mn.ssp126.2100]])</f>
        <v/>
      </c>
      <c r="AG891" s="8" t="str">
        <f>IF(Table1[[#This Row],[mangrove.mn.ssp126.2100]]="","",(Table1[[#This Row],[mangrove.sd.ssp126.2100]]/Table1[[#This Row],[mangrove.mn.ssp126.2100]])^-1)</f>
        <v/>
      </c>
      <c r="AH891" s="6" t="str">
        <f>IF(Table1[[#This Row],[mangrove.weights.ssp126.2100]]="","",Table1[[#This Row],[mangrove.weights.ssp126.2100]]*Table1[[#This Row],[mangrove.mn.ssp126.2100]])</f>
        <v/>
      </c>
      <c r="AI891" s="7" t="e">
        <f t="shared" si="79"/>
        <v>#DIV/0!</v>
      </c>
      <c r="AL891" s="6" t="str">
        <f>IF(Table1[[#This Row],[seagrass.mn.ssp245.2050]]="","",(Table1[[#This Row],[seagrass.sd.ssp245.2050]]/Table1[[#This Row],[seagrass.mn.ssp245.2050]])^-1)</f>
        <v/>
      </c>
      <c r="AM891" s="6" t="str">
        <f>IF(Table1[[#This Row],[seagrass.weights.ssp245.2050]]="","",Table1[[#This Row],[seagrass.weights.ssp245.2050]]*Table1[[#This Row],[seagrass.mn.ssp245.2050]])</f>
        <v/>
      </c>
      <c r="AS891" s="5"/>
      <c r="AT891" s="8"/>
      <c r="AU891" s="8"/>
      <c r="AV891" s="7" t="e">
        <f t="shared" si="80"/>
        <v>#DIV/0!</v>
      </c>
      <c r="AX891" s="5"/>
      <c r="AY891" s="6"/>
      <c r="AZ891" s="6"/>
      <c r="BB891" s="5"/>
      <c r="BC891" s="8"/>
      <c r="BD891" s="8"/>
      <c r="BE891" s="5"/>
      <c r="BF891" s="5"/>
      <c r="BG891" s="6"/>
      <c r="BH891" s="6"/>
      <c r="BI891" s="7" t="e">
        <f t="shared" si="81"/>
        <v>#DIV/0!</v>
      </c>
      <c r="BK891" s="5"/>
      <c r="BL891" s="6"/>
      <c r="BM891" s="6"/>
      <c r="BO891" s="5"/>
      <c r="BP891" s="6"/>
      <c r="BQ891" s="6"/>
      <c r="BR891" s="5"/>
      <c r="BS891" s="5"/>
      <c r="BT891" s="6"/>
      <c r="BU891" s="6"/>
      <c r="BV891" s="7" t="e">
        <f t="shared" si="82"/>
        <v>#DIV/0!</v>
      </c>
      <c r="BX891" s="5"/>
      <c r="BY891" s="8"/>
      <c r="BZ891" s="8"/>
      <c r="CA891" s="5"/>
      <c r="CB891" s="5"/>
      <c r="CC891" s="8"/>
      <c r="CD891" s="8"/>
      <c r="CE891" s="5"/>
      <c r="CF891" s="5"/>
      <c r="CG891" s="12"/>
      <c r="CH891" s="17"/>
      <c r="CI891" s="9" t="e">
        <f t="shared" si="83"/>
        <v>#DIV/0!</v>
      </c>
      <c r="CJ891" s="5"/>
      <c r="CL891" s="5"/>
      <c r="CM891" s="5"/>
      <c r="CP891" s="5"/>
      <c r="CT891" s="5"/>
    </row>
    <row r="892" spans="1:98" x14ac:dyDescent="0.25">
      <c r="A892" s="5" t="s">
        <v>935</v>
      </c>
      <c r="B892" s="5">
        <v>44.33934</v>
      </c>
      <c r="C892" s="5">
        <v>-19.821102</v>
      </c>
      <c r="E892" s="5">
        <v>0</v>
      </c>
      <c r="G892" s="5">
        <v>0</v>
      </c>
      <c r="H892" s="5">
        <v>63080000</v>
      </c>
      <c r="I892" s="5">
        <v>1</v>
      </c>
      <c r="L892" s="6" t="str">
        <f>IF(Table1[[#This Row],[seagrass.mn.ssp126.2050]]="","",(Table1[[#This Row],[seagrass.sd.ssp126.2050]]/Table1[[#This Row],[seagrass.mn.ssp126.2050]])^-1)</f>
        <v/>
      </c>
      <c r="M892" s="6" t="str">
        <f>IF(Table1[[#This Row],[seagrass.weights.ssp126.2050]]="","",Table1[[#This Row],[seagrass.weights.ssp126.2050]]*Table1[[#This Row],[seagrass.mn.ssp126.2050]])</f>
        <v/>
      </c>
      <c r="P892" s="6" t="str">
        <f>IF(Table1[[#This Row],[corals.mn.ssp126.2050]]="","",(Table1[[#This Row],[corals.sd.ssp126.2050]]/Table1[[#This Row],[corals.mn.ssp126.2050]])^-1)</f>
        <v/>
      </c>
      <c r="Q892" s="6" t="str">
        <f>IF(Table1[[#This Row],[coral.weights.ssp126.2050]]="","",Table1[[#This Row],[coral.weights.ssp126.2050]]*Table1[[#This Row],[corals.mn.ssp126.2050]])</f>
        <v/>
      </c>
      <c r="R892" s="5">
        <v>0.54196375566460242</v>
      </c>
      <c r="S892" s="5">
        <v>0.32994522322791392</v>
      </c>
      <c r="T892" s="6">
        <f>IF(Table1[[#This Row],[mangrove.mn.ssp126.2050]]="","",(Table1[[#This Row],[mangrove.sd.ssp126.2050]]/Table1[[#This Row],[mangrove.mn.ssp126.2050]])^-1)</f>
        <v>1.6425870644905016</v>
      </c>
      <c r="U892" s="6">
        <f>IF(Table1[[#This Row],[mangrove.weights.ssp126.2050]]="","",Table1[[#This Row],[mangrove.weights.ssp126.2050]]*Table1[[#This Row],[mangrove.mn.ssp126.2050]])</f>
        <v>0.89022265447736681</v>
      </c>
      <c r="V892" s="7">
        <f t="shared" si="78"/>
        <v>0.54196375566460242</v>
      </c>
      <c r="Y892" s="6" t="str">
        <f>IF(Table1[[#This Row],[seagrass.mn.ssp126.2100]]="", "", (Table1[[#This Row],[seagrass.sd.ssp126.2100]]/Table1[[#This Row],[seagrass.mn.ssp126.2100]])^-1)</f>
        <v/>
      </c>
      <c r="Z892" s="6" t="str">
        <f>IF(Table1[[#This Row],[seagrass.weights.ssp126.2100]]="","", Table1[[#This Row],[seagrass.weights.ssp126.2100]]*Table1[[#This Row],[seagrass.mn.ssp126.2100]])</f>
        <v/>
      </c>
      <c r="AC892" s="6" t="str">
        <f>IF(Table1[[#This Row],[corals.mn.ssp126.2100]]="","",(Table1[[#This Row],[corals.sd.ssp126.2100]]/Table1[[#This Row],[corals.mn.ssp126.2100]])^-1)</f>
        <v/>
      </c>
      <c r="AD892" s="6" t="str">
        <f>IF( Table1[[#This Row],[Coral.weights.ssp126.2100]]="","", Table1[[#This Row],[Coral.weights.ssp126.2100]]*Table1[[#This Row],[corals.mn.ssp126.2100]])</f>
        <v/>
      </c>
      <c r="AE892" s="5">
        <v>0.55163664144557245</v>
      </c>
      <c r="AF892" s="5">
        <v>0.3275588095852307</v>
      </c>
      <c r="AG892" s="8">
        <f>IF(Table1[[#This Row],[mangrove.mn.ssp126.2100]]="","",(Table1[[#This Row],[mangrove.sd.ssp126.2100]]/Table1[[#This Row],[mangrove.mn.ssp126.2100]])^-1)</f>
        <v>1.6840842783134999</v>
      </c>
      <c r="AH892" s="6">
        <f>IF(Table1[[#This Row],[mangrove.weights.ssp126.2100]]="","",Table1[[#This Row],[mangrove.weights.ssp126.2100]]*Table1[[#This Row],[mangrove.mn.ssp126.2100]])</f>
        <v>0.92900259520014983</v>
      </c>
      <c r="AI892" s="7">
        <f t="shared" si="79"/>
        <v>0.55163664144557245</v>
      </c>
      <c r="AL892" s="6" t="str">
        <f>IF(Table1[[#This Row],[seagrass.mn.ssp245.2050]]="","",(Table1[[#This Row],[seagrass.sd.ssp245.2050]]/Table1[[#This Row],[seagrass.mn.ssp245.2050]])^-1)</f>
        <v/>
      </c>
      <c r="AM892" s="6" t="str">
        <f>IF(Table1[[#This Row],[seagrass.weights.ssp245.2050]]="","",Table1[[#This Row],[seagrass.weights.ssp245.2050]]*Table1[[#This Row],[seagrass.mn.ssp245.2050]])</f>
        <v/>
      </c>
      <c r="AR892" s="5">
        <v>0.56888464713114995</v>
      </c>
      <c r="AS892" s="5">
        <v>0.2987907732397605</v>
      </c>
      <c r="AT892" s="8">
        <f>(Table1[[#This Row],[mangrove.sd.ssp245.2050]]/Table1[[#This Row],[mangrove.mn.ssp245.2050]])^-1</f>
        <v>1.9039565411032837</v>
      </c>
      <c r="AU892" s="8">
        <f>Table1[[#This Row],[mangrove.mn.ssp245.2050]]*Table1[[#This Row],[mangrove.weights.ssp245.2050]]</f>
        <v>1.0831316450385864</v>
      </c>
      <c r="AV892" s="7">
        <f t="shared" si="80"/>
        <v>0.56888464713114995</v>
      </c>
      <c r="AX892" s="5"/>
      <c r="AY892" s="6"/>
      <c r="AZ892" s="6"/>
      <c r="BB892" s="5"/>
      <c r="BC892" s="8"/>
      <c r="BD892" s="8"/>
      <c r="BE892" s="5">
        <v>0.58758750610939781</v>
      </c>
      <c r="BF892" s="5">
        <v>0.28790376166090131</v>
      </c>
      <c r="BG892" s="6">
        <f>(Table1[[#This Row],[mangrove.sd.ssp245.2100]]/Table1[[#This Row],[mangrove.mn.ssp245.2100]])^-1</f>
        <v>2.0409163906704002</v>
      </c>
      <c r="BH892" s="6">
        <f>Table1[[#This Row],[mangrove.weights.ssp245.2100]]*Table1[[#This Row],[mangrove.mn.ssp245.2100]]</f>
        <v>1.199216972171814</v>
      </c>
      <c r="BI892" s="7">
        <f t="shared" si="81"/>
        <v>0.58758750610939781</v>
      </c>
      <c r="BK892" s="5"/>
      <c r="BL892" s="6"/>
      <c r="BM892" s="6"/>
      <c r="BO892" s="5"/>
      <c r="BP892" s="6"/>
      <c r="BQ892" s="6"/>
      <c r="BR892" s="5">
        <v>0.58349038963923139</v>
      </c>
      <c r="BS892" s="5">
        <v>0.2477272239201069</v>
      </c>
      <c r="BT892" s="6">
        <f>(Table1[[#This Row],[mangrove.sd.ssp370.2050]]/Table1[[#This Row],[mangrove.mn.ssp370.2050]])^-1</f>
        <v>2.3553745139751356</v>
      </c>
      <c r="BU892" s="6">
        <f>Table1[[#This Row],[mangrove.weights.ssp370.2050]]*Table1[[#This Row],[mangrove.mn.ssp370.2050]]</f>
        <v>1.3743383929056672</v>
      </c>
      <c r="BV892" s="7">
        <f t="shared" si="82"/>
        <v>0.58349038963923139</v>
      </c>
      <c r="BX892" s="5"/>
      <c r="BY892" s="8"/>
      <c r="BZ892" s="8"/>
      <c r="CA892" s="5"/>
      <c r="CB892" s="5"/>
      <c r="CC892" s="8"/>
      <c r="CD892" s="8"/>
      <c r="CE892" s="5">
        <v>0.6088504094988576</v>
      </c>
      <c r="CF892" s="5">
        <v>0.25662769043441441</v>
      </c>
      <c r="CG892" s="12">
        <f>(Table1[[#This Row],[mangrove.sd.ssp370.2100]]/Table1[[#This Row],[mangrove.mn.ssp370.2100]])^-1</f>
        <v>2.3725047303671998</v>
      </c>
      <c r="CH892" s="17">
        <f>Table1[[#This Row],[mangrove.weights.ssp370.2100]]*Table1[[#This Row],[mangrove.mn.ssp370.2100]]</f>
        <v>1.4445004766220464</v>
      </c>
      <c r="CI892" s="9">
        <f t="shared" si="83"/>
        <v>0.6088504094988576</v>
      </c>
      <c r="CJ892" s="5"/>
      <c r="CL892" s="5"/>
      <c r="CM892" s="5"/>
      <c r="CP892" s="5"/>
      <c r="CT892" s="5"/>
    </row>
    <row r="893" spans="1:98" x14ac:dyDescent="0.25">
      <c r="A893" s="5" t="s">
        <v>936</v>
      </c>
      <c r="B893" s="5">
        <v>44.58934</v>
      </c>
      <c r="C893" s="5">
        <v>-19.821102</v>
      </c>
      <c r="E893" s="5">
        <v>0</v>
      </c>
      <c r="G893" s="5">
        <v>0</v>
      </c>
      <c r="H893" s="5">
        <v>36540000</v>
      </c>
      <c r="I893" s="5">
        <v>1</v>
      </c>
      <c r="L893" s="6" t="str">
        <f>IF(Table1[[#This Row],[seagrass.mn.ssp126.2050]]="","",(Table1[[#This Row],[seagrass.sd.ssp126.2050]]/Table1[[#This Row],[seagrass.mn.ssp126.2050]])^-1)</f>
        <v/>
      </c>
      <c r="M893" s="6" t="str">
        <f>IF(Table1[[#This Row],[seagrass.weights.ssp126.2050]]="","",Table1[[#This Row],[seagrass.weights.ssp126.2050]]*Table1[[#This Row],[seagrass.mn.ssp126.2050]])</f>
        <v/>
      </c>
      <c r="P893" s="6" t="str">
        <f>IF(Table1[[#This Row],[corals.mn.ssp126.2050]]="","",(Table1[[#This Row],[corals.sd.ssp126.2050]]/Table1[[#This Row],[corals.mn.ssp126.2050]])^-1)</f>
        <v/>
      </c>
      <c r="Q893" s="6" t="str">
        <f>IF(Table1[[#This Row],[coral.weights.ssp126.2050]]="","",Table1[[#This Row],[coral.weights.ssp126.2050]]*Table1[[#This Row],[corals.mn.ssp126.2050]])</f>
        <v/>
      </c>
      <c r="R893" s="5">
        <v>0.37490297349051338</v>
      </c>
      <c r="S893" s="5">
        <v>0.26145737271281377</v>
      </c>
      <c r="T893" s="6">
        <f>IF(Table1[[#This Row],[mangrove.mn.ssp126.2050]]="","",(Table1[[#This Row],[mangrove.sd.ssp126.2050]]/Table1[[#This Row],[mangrove.mn.ssp126.2050]])^-1)</f>
        <v>1.4338971190623448</v>
      </c>
      <c r="U893" s="6">
        <f>IF(Table1[[#This Row],[mangrove.weights.ssp126.2050]]="","",Table1[[#This Row],[mangrove.weights.ssp126.2050]]*Table1[[#This Row],[mangrove.mn.ssp126.2050]])</f>
        <v>0.53757229361595382</v>
      </c>
      <c r="V893" s="7">
        <f t="shared" si="78"/>
        <v>0.37490297349051344</v>
      </c>
      <c r="Y893" s="6" t="str">
        <f>IF(Table1[[#This Row],[seagrass.mn.ssp126.2100]]="", "", (Table1[[#This Row],[seagrass.sd.ssp126.2100]]/Table1[[#This Row],[seagrass.mn.ssp126.2100]])^-1)</f>
        <v/>
      </c>
      <c r="Z893" s="6" t="str">
        <f>IF(Table1[[#This Row],[seagrass.weights.ssp126.2100]]="","", Table1[[#This Row],[seagrass.weights.ssp126.2100]]*Table1[[#This Row],[seagrass.mn.ssp126.2100]])</f>
        <v/>
      </c>
      <c r="AC893" s="6" t="str">
        <f>IF(Table1[[#This Row],[corals.mn.ssp126.2100]]="","",(Table1[[#This Row],[corals.sd.ssp126.2100]]/Table1[[#This Row],[corals.mn.ssp126.2100]])^-1)</f>
        <v/>
      </c>
      <c r="AD893" s="6" t="str">
        <f>IF( Table1[[#This Row],[Coral.weights.ssp126.2100]]="","", Table1[[#This Row],[Coral.weights.ssp126.2100]]*Table1[[#This Row],[corals.mn.ssp126.2100]])</f>
        <v/>
      </c>
      <c r="AE893" s="5">
        <v>0.38001249509608248</v>
      </c>
      <c r="AF893" s="5">
        <v>0.2548087278115253</v>
      </c>
      <c r="AG893" s="8">
        <f>IF(Table1[[#This Row],[mangrove.mn.ssp126.2100]]="","",(Table1[[#This Row],[mangrove.sd.ssp126.2100]]/Table1[[#This Row],[mangrove.mn.ssp126.2100]])^-1)</f>
        <v>1.4913637313756647</v>
      </c>
      <c r="AH893" s="6">
        <f>IF(Table1[[#This Row],[mangrove.weights.ssp126.2100]]="","",Table1[[#This Row],[mangrove.weights.ssp126.2100]]*Table1[[#This Row],[mangrove.mn.ssp126.2100]])</f>
        <v>0.56673685265587004</v>
      </c>
      <c r="AI893" s="7">
        <f t="shared" si="79"/>
        <v>0.38001249509608248</v>
      </c>
      <c r="AL893" s="6" t="str">
        <f>IF(Table1[[#This Row],[seagrass.mn.ssp245.2050]]="","",(Table1[[#This Row],[seagrass.sd.ssp245.2050]]/Table1[[#This Row],[seagrass.mn.ssp245.2050]])^-1)</f>
        <v/>
      </c>
      <c r="AM893" s="6" t="str">
        <f>IF(Table1[[#This Row],[seagrass.weights.ssp245.2050]]="","",Table1[[#This Row],[seagrass.weights.ssp245.2050]]*Table1[[#This Row],[seagrass.mn.ssp245.2050]])</f>
        <v/>
      </c>
      <c r="AR893" s="5">
        <v>0.41246196474960217</v>
      </c>
      <c r="AS893" s="5">
        <v>0.25456378568982252</v>
      </c>
      <c r="AT893" s="8">
        <f>(Table1[[#This Row],[mangrove.sd.ssp245.2050]]/Table1[[#This Row],[mangrove.mn.ssp245.2050]])^-1</f>
        <v>1.6202696060317601</v>
      </c>
      <c r="AU893" s="8">
        <f>Table1[[#This Row],[mangrove.mn.ssp245.2050]]*Table1[[#This Row],[mangrove.weights.ssp245.2050]]</f>
        <v>0.66829958512792365</v>
      </c>
      <c r="AV893" s="7">
        <f t="shared" si="80"/>
        <v>0.41246196474960217</v>
      </c>
      <c r="AX893" s="5"/>
      <c r="AY893" s="6"/>
      <c r="AZ893" s="6"/>
      <c r="BB893" s="5"/>
      <c r="BC893" s="8"/>
      <c r="BD893" s="8"/>
      <c r="BE893" s="5">
        <v>0.42963528624419878</v>
      </c>
      <c r="BF893" s="5">
        <v>0.24130880409439059</v>
      </c>
      <c r="BG893" s="6">
        <f>(Table1[[#This Row],[mangrove.sd.ssp245.2100]]/Table1[[#This Row],[mangrove.mn.ssp245.2100]])^-1</f>
        <v>1.7804376755194651</v>
      </c>
      <c r="BH893" s="6">
        <f>Table1[[#This Row],[mangrove.weights.ssp245.2100]]*Table1[[#This Row],[mangrove.mn.ssp245.2100]]</f>
        <v>0.76493885036176124</v>
      </c>
      <c r="BI893" s="7">
        <f t="shared" si="81"/>
        <v>0.42963528624419878</v>
      </c>
      <c r="BK893" s="5"/>
      <c r="BL893" s="6"/>
      <c r="BM893" s="6"/>
      <c r="BO893" s="5"/>
      <c r="BP893" s="6"/>
      <c r="BQ893" s="6"/>
      <c r="BR893" s="5">
        <v>0.44289773155984219</v>
      </c>
      <c r="BS893" s="5">
        <v>0.2340304623268758</v>
      </c>
      <c r="BT893" s="6">
        <f>(Table1[[#This Row],[mangrove.sd.ssp370.2050]]/Table1[[#This Row],[mangrove.mn.ssp370.2050]])^-1</f>
        <v>1.892478983959091</v>
      </c>
      <c r="BU893" s="6">
        <f>Table1[[#This Row],[mangrove.weights.ssp370.2050]]*Table1[[#This Row],[mangrove.mn.ssp370.2050]]</f>
        <v>0.83817464902015637</v>
      </c>
      <c r="BV893" s="7">
        <f t="shared" si="82"/>
        <v>0.44289773155984219</v>
      </c>
      <c r="BX893" s="5"/>
      <c r="BY893" s="8"/>
      <c r="BZ893" s="8"/>
      <c r="CA893" s="5"/>
      <c r="CB893" s="5"/>
      <c r="CC893" s="8"/>
      <c r="CD893" s="8"/>
      <c r="CE893" s="5">
        <v>0.44934177049695229</v>
      </c>
      <c r="CF893" s="5">
        <v>0.22773928714384251</v>
      </c>
      <c r="CG893" s="12">
        <f>(Table1[[#This Row],[mangrove.sd.ssp370.2100]]/Table1[[#This Row],[mangrove.mn.ssp370.2100]])^-1</f>
        <v>1.9730533810494602</v>
      </c>
      <c r="CH893" s="17">
        <f>Table1[[#This Row],[mangrove.weights.ssp370.2100]]*Table1[[#This Row],[mangrove.mn.ssp370.2100]]</f>
        <v>0.88657529952576231</v>
      </c>
      <c r="CI893" s="9">
        <f t="shared" si="83"/>
        <v>0.44934177049695229</v>
      </c>
      <c r="CJ893" s="5"/>
      <c r="CL893" s="5"/>
      <c r="CM893" s="5"/>
      <c r="CP893" s="5"/>
      <c r="CT893" s="5"/>
    </row>
    <row r="894" spans="1:98" x14ac:dyDescent="0.25">
      <c r="A894" s="5" t="s">
        <v>937</v>
      </c>
      <c r="B894" s="5">
        <v>44.83934</v>
      </c>
      <c r="C894" s="5">
        <v>-19.821102</v>
      </c>
      <c r="E894" s="5">
        <v>0</v>
      </c>
      <c r="G894" s="5">
        <v>0</v>
      </c>
      <c r="I894" s="5">
        <v>0</v>
      </c>
      <c r="L894" s="6" t="str">
        <f>IF(Table1[[#This Row],[seagrass.mn.ssp126.2050]]="","",(Table1[[#This Row],[seagrass.sd.ssp126.2050]]/Table1[[#This Row],[seagrass.mn.ssp126.2050]])^-1)</f>
        <v/>
      </c>
      <c r="M894" s="6" t="str">
        <f>IF(Table1[[#This Row],[seagrass.weights.ssp126.2050]]="","",Table1[[#This Row],[seagrass.weights.ssp126.2050]]*Table1[[#This Row],[seagrass.mn.ssp126.2050]])</f>
        <v/>
      </c>
      <c r="P894" s="6" t="str">
        <f>IF(Table1[[#This Row],[corals.mn.ssp126.2050]]="","",(Table1[[#This Row],[corals.sd.ssp126.2050]]/Table1[[#This Row],[corals.mn.ssp126.2050]])^-1)</f>
        <v/>
      </c>
      <c r="Q894" s="6" t="str">
        <f>IF(Table1[[#This Row],[coral.weights.ssp126.2050]]="","",Table1[[#This Row],[coral.weights.ssp126.2050]]*Table1[[#This Row],[corals.mn.ssp126.2050]])</f>
        <v/>
      </c>
      <c r="T894" s="6" t="str">
        <f>IF(Table1[[#This Row],[mangrove.mn.ssp126.2050]]="","",(Table1[[#This Row],[mangrove.sd.ssp126.2050]]/Table1[[#This Row],[mangrove.mn.ssp126.2050]])^-1)</f>
        <v/>
      </c>
      <c r="U894" s="6" t="str">
        <f>IF(Table1[[#This Row],[mangrove.weights.ssp126.2050]]="","",Table1[[#This Row],[mangrove.weights.ssp126.2050]]*Table1[[#This Row],[mangrove.mn.ssp126.2050]])</f>
        <v/>
      </c>
      <c r="V894" s="7" t="e">
        <f t="shared" si="78"/>
        <v>#DIV/0!</v>
      </c>
      <c r="Y894" s="6" t="str">
        <f>IF(Table1[[#This Row],[seagrass.mn.ssp126.2100]]="", "", (Table1[[#This Row],[seagrass.sd.ssp126.2100]]/Table1[[#This Row],[seagrass.mn.ssp126.2100]])^-1)</f>
        <v/>
      </c>
      <c r="Z894" s="6" t="str">
        <f>IF(Table1[[#This Row],[seagrass.weights.ssp126.2100]]="","", Table1[[#This Row],[seagrass.weights.ssp126.2100]]*Table1[[#This Row],[seagrass.mn.ssp126.2100]])</f>
        <v/>
      </c>
      <c r="AC894" s="6" t="str">
        <f>IF(Table1[[#This Row],[corals.mn.ssp126.2100]]="","",(Table1[[#This Row],[corals.sd.ssp126.2100]]/Table1[[#This Row],[corals.mn.ssp126.2100]])^-1)</f>
        <v/>
      </c>
      <c r="AD894" s="6" t="str">
        <f>IF( Table1[[#This Row],[Coral.weights.ssp126.2100]]="","", Table1[[#This Row],[Coral.weights.ssp126.2100]]*Table1[[#This Row],[corals.mn.ssp126.2100]])</f>
        <v/>
      </c>
      <c r="AG894" s="8" t="str">
        <f>IF(Table1[[#This Row],[mangrove.mn.ssp126.2100]]="","",(Table1[[#This Row],[mangrove.sd.ssp126.2100]]/Table1[[#This Row],[mangrove.mn.ssp126.2100]])^-1)</f>
        <v/>
      </c>
      <c r="AH894" s="6" t="str">
        <f>IF(Table1[[#This Row],[mangrove.weights.ssp126.2100]]="","",Table1[[#This Row],[mangrove.weights.ssp126.2100]]*Table1[[#This Row],[mangrove.mn.ssp126.2100]])</f>
        <v/>
      </c>
      <c r="AI894" s="7" t="e">
        <f t="shared" si="79"/>
        <v>#DIV/0!</v>
      </c>
      <c r="AL894" s="6" t="str">
        <f>IF(Table1[[#This Row],[seagrass.mn.ssp245.2050]]="","",(Table1[[#This Row],[seagrass.sd.ssp245.2050]]/Table1[[#This Row],[seagrass.mn.ssp245.2050]])^-1)</f>
        <v/>
      </c>
      <c r="AM894" s="6" t="str">
        <f>IF(Table1[[#This Row],[seagrass.weights.ssp245.2050]]="","",Table1[[#This Row],[seagrass.weights.ssp245.2050]]*Table1[[#This Row],[seagrass.mn.ssp245.2050]])</f>
        <v/>
      </c>
      <c r="AS894" s="5"/>
      <c r="AT894" s="8"/>
      <c r="AU894" s="8"/>
      <c r="AV894" s="7" t="e">
        <f t="shared" si="80"/>
        <v>#DIV/0!</v>
      </c>
      <c r="AX894" s="5"/>
      <c r="AY894" s="6"/>
      <c r="AZ894" s="6"/>
      <c r="BB894" s="5"/>
      <c r="BC894" s="8"/>
      <c r="BD894" s="8"/>
      <c r="BE894" s="5"/>
      <c r="BF894" s="5"/>
      <c r="BG894" s="6"/>
      <c r="BH894" s="6"/>
      <c r="BI894" s="7" t="e">
        <f t="shared" si="81"/>
        <v>#DIV/0!</v>
      </c>
      <c r="BK894" s="5"/>
      <c r="BL894" s="6"/>
      <c r="BM894" s="6"/>
      <c r="BO894" s="5"/>
      <c r="BP894" s="6"/>
      <c r="BQ894" s="6"/>
      <c r="BR894" s="5"/>
      <c r="BS894" s="5"/>
      <c r="BT894" s="6"/>
      <c r="BU894" s="6"/>
      <c r="BV894" s="7" t="e">
        <f t="shared" si="82"/>
        <v>#DIV/0!</v>
      </c>
      <c r="BX894" s="5"/>
      <c r="BY894" s="8"/>
      <c r="BZ894" s="8"/>
      <c r="CA894" s="5"/>
      <c r="CB894" s="5"/>
      <c r="CC894" s="8"/>
      <c r="CD894" s="8"/>
      <c r="CE894" s="5"/>
      <c r="CF894" s="5"/>
      <c r="CG894" s="12"/>
      <c r="CH894" s="17"/>
      <c r="CI894" s="9" t="e">
        <f t="shared" si="83"/>
        <v>#DIV/0!</v>
      </c>
      <c r="CJ894" s="5"/>
      <c r="CL894" s="5"/>
      <c r="CM894" s="5"/>
      <c r="CP894" s="5"/>
      <c r="CT894" s="5"/>
    </row>
    <row r="895" spans="1:98" x14ac:dyDescent="0.25">
      <c r="A895" s="5" t="s">
        <v>938</v>
      </c>
      <c r="B895" s="5">
        <v>48.58934</v>
      </c>
      <c r="C895" s="5">
        <v>-19.821102</v>
      </c>
      <c r="E895" s="5">
        <v>0</v>
      </c>
      <c r="G895" s="5">
        <v>0</v>
      </c>
      <c r="I895" s="5">
        <v>0</v>
      </c>
      <c r="L895" s="6" t="str">
        <f>IF(Table1[[#This Row],[seagrass.mn.ssp126.2050]]="","",(Table1[[#This Row],[seagrass.sd.ssp126.2050]]/Table1[[#This Row],[seagrass.mn.ssp126.2050]])^-1)</f>
        <v/>
      </c>
      <c r="M895" s="6" t="str">
        <f>IF(Table1[[#This Row],[seagrass.weights.ssp126.2050]]="","",Table1[[#This Row],[seagrass.weights.ssp126.2050]]*Table1[[#This Row],[seagrass.mn.ssp126.2050]])</f>
        <v/>
      </c>
      <c r="P895" s="6" t="str">
        <f>IF(Table1[[#This Row],[corals.mn.ssp126.2050]]="","",(Table1[[#This Row],[corals.sd.ssp126.2050]]/Table1[[#This Row],[corals.mn.ssp126.2050]])^-1)</f>
        <v/>
      </c>
      <c r="Q895" s="6" t="str">
        <f>IF(Table1[[#This Row],[coral.weights.ssp126.2050]]="","",Table1[[#This Row],[coral.weights.ssp126.2050]]*Table1[[#This Row],[corals.mn.ssp126.2050]])</f>
        <v/>
      </c>
      <c r="T895" s="6" t="str">
        <f>IF(Table1[[#This Row],[mangrove.mn.ssp126.2050]]="","",(Table1[[#This Row],[mangrove.sd.ssp126.2050]]/Table1[[#This Row],[mangrove.mn.ssp126.2050]])^-1)</f>
        <v/>
      </c>
      <c r="U895" s="6" t="str">
        <f>IF(Table1[[#This Row],[mangrove.weights.ssp126.2050]]="","",Table1[[#This Row],[mangrove.weights.ssp126.2050]]*Table1[[#This Row],[mangrove.mn.ssp126.2050]])</f>
        <v/>
      </c>
      <c r="V895" s="7" t="e">
        <f t="shared" si="78"/>
        <v>#DIV/0!</v>
      </c>
      <c r="Y895" s="6" t="str">
        <f>IF(Table1[[#This Row],[seagrass.mn.ssp126.2100]]="", "", (Table1[[#This Row],[seagrass.sd.ssp126.2100]]/Table1[[#This Row],[seagrass.mn.ssp126.2100]])^-1)</f>
        <v/>
      </c>
      <c r="Z895" s="6" t="str">
        <f>IF(Table1[[#This Row],[seagrass.weights.ssp126.2100]]="","", Table1[[#This Row],[seagrass.weights.ssp126.2100]]*Table1[[#This Row],[seagrass.mn.ssp126.2100]])</f>
        <v/>
      </c>
      <c r="AC895" s="6" t="str">
        <f>IF(Table1[[#This Row],[corals.mn.ssp126.2100]]="","",(Table1[[#This Row],[corals.sd.ssp126.2100]]/Table1[[#This Row],[corals.mn.ssp126.2100]])^-1)</f>
        <v/>
      </c>
      <c r="AD895" s="6" t="str">
        <f>IF( Table1[[#This Row],[Coral.weights.ssp126.2100]]="","", Table1[[#This Row],[Coral.weights.ssp126.2100]]*Table1[[#This Row],[corals.mn.ssp126.2100]])</f>
        <v/>
      </c>
      <c r="AG895" s="8" t="str">
        <f>IF(Table1[[#This Row],[mangrove.mn.ssp126.2100]]="","",(Table1[[#This Row],[mangrove.sd.ssp126.2100]]/Table1[[#This Row],[mangrove.mn.ssp126.2100]])^-1)</f>
        <v/>
      </c>
      <c r="AH895" s="6" t="str">
        <f>IF(Table1[[#This Row],[mangrove.weights.ssp126.2100]]="","",Table1[[#This Row],[mangrove.weights.ssp126.2100]]*Table1[[#This Row],[mangrove.mn.ssp126.2100]])</f>
        <v/>
      </c>
      <c r="AI895" s="7" t="e">
        <f t="shared" si="79"/>
        <v>#DIV/0!</v>
      </c>
      <c r="AL895" s="6" t="str">
        <f>IF(Table1[[#This Row],[seagrass.mn.ssp245.2050]]="","",(Table1[[#This Row],[seagrass.sd.ssp245.2050]]/Table1[[#This Row],[seagrass.mn.ssp245.2050]])^-1)</f>
        <v/>
      </c>
      <c r="AM895" s="6" t="str">
        <f>IF(Table1[[#This Row],[seagrass.weights.ssp245.2050]]="","",Table1[[#This Row],[seagrass.weights.ssp245.2050]]*Table1[[#This Row],[seagrass.mn.ssp245.2050]])</f>
        <v/>
      </c>
      <c r="AS895" s="5"/>
      <c r="AT895" s="8"/>
      <c r="AU895" s="8"/>
      <c r="AV895" s="7" t="e">
        <f t="shared" si="80"/>
        <v>#DIV/0!</v>
      </c>
      <c r="AX895" s="5"/>
      <c r="AY895" s="6"/>
      <c r="AZ895" s="6"/>
      <c r="BB895" s="5"/>
      <c r="BC895" s="8"/>
      <c r="BD895" s="8"/>
      <c r="BE895" s="5"/>
      <c r="BF895" s="5"/>
      <c r="BG895" s="6"/>
      <c r="BH895" s="6"/>
      <c r="BI895" s="7" t="e">
        <f t="shared" si="81"/>
        <v>#DIV/0!</v>
      </c>
      <c r="BK895" s="5"/>
      <c r="BL895" s="6"/>
      <c r="BM895" s="6"/>
      <c r="BO895" s="5"/>
      <c r="BP895" s="6"/>
      <c r="BQ895" s="6"/>
      <c r="BR895" s="5"/>
      <c r="BS895" s="5"/>
      <c r="BT895" s="6"/>
      <c r="BU895" s="6"/>
      <c r="BV895" s="7" t="e">
        <f t="shared" si="82"/>
        <v>#DIV/0!</v>
      </c>
      <c r="BX895" s="5"/>
      <c r="BY895" s="8"/>
      <c r="BZ895" s="8"/>
      <c r="CA895" s="5"/>
      <c r="CB895" s="5"/>
      <c r="CC895" s="8"/>
      <c r="CD895" s="8"/>
      <c r="CE895" s="5"/>
      <c r="CF895" s="5"/>
      <c r="CG895" s="12"/>
      <c r="CH895" s="17"/>
      <c r="CI895" s="9" t="e">
        <f t="shared" si="83"/>
        <v>#DIV/0!</v>
      </c>
      <c r="CJ895" s="5"/>
      <c r="CL895" s="5"/>
      <c r="CM895" s="5"/>
      <c r="CP895" s="5"/>
      <c r="CT895" s="5"/>
    </row>
    <row r="896" spans="1:98" x14ac:dyDescent="0.25">
      <c r="A896" s="5" t="s">
        <v>939</v>
      </c>
      <c r="B896" s="5">
        <v>48.83934</v>
      </c>
      <c r="C896" s="5">
        <v>-19.821102</v>
      </c>
      <c r="E896" s="5">
        <v>0</v>
      </c>
      <c r="G896" s="5">
        <v>0</v>
      </c>
      <c r="I896" s="5">
        <v>0</v>
      </c>
      <c r="L896" s="6" t="str">
        <f>IF(Table1[[#This Row],[seagrass.mn.ssp126.2050]]="","",(Table1[[#This Row],[seagrass.sd.ssp126.2050]]/Table1[[#This Row],[seagrass.mn.ssp126.2050]])^-1)</f>
        <v/>
      </c>
      <c r="M896" s="6" t="str">
        <f>IF(Table1[[#This Row],[seagrass.weights.ssp126.2050]]="","",Table1[[#This Row],[seagrass.weights.ssp126.2050]]*Table1[[#This Row],[seagrass.mn.ssp126.2050]])</f>
        <v/>
      </c>
      <c r="P896" s="6" t="str">
        <f>IF(Table1[[#This Row],[corals.mn.ssp126.2050]]="","",(Table1[[#This Row],[corals.sd.ssp126.2050]]/Table1[[#This Row],[corals.mn.ssp126.2050]])^-1)</f>
        <v/>
      </c>
      <c r="Q896" s="6" t="str">
        <f>IF(Table1[[#This Row],[coral.weights.ssp126.2050]]="","",Table1[[#This Row],[coral.weights.ssp126.2050]]*Table1[[#This Row],[corals.mn.ssp126.2050]])</f>
        <v/>
      </c>
      <c r="T896" s="6" t="str">
        <f>IF(Table1[[#This Row],[mangrove.mn.ssp126.2050]]="","",(Table1[[#This Row],[mangrove.sd.ssp126.2050]]/Table1[[#This Row],[mangrove.mn.ssp126.2050]])^-1)</f>
        <v/>
      </c>
      <c r="U896" s="6" t="str">
        <f>IF(Table1[[#This Row],[mangrove.weights.ssp126.2050]]="","",Table1[[#This Row],[mangrove.weights.ssp126.2050]]*Table1[[#This Row],[mangrove.mn.ssp126.2050]])</f>
        <v/>
      </c>
      <c r="V896" s="7" t="e">
        <f t="shared" si="78"/>
        <v>#DIV/0!</v>
      </c>
      <c r="Y896" s="6" t="str">
        <f>IF(Table1[[#This Row],[seagrass.mn.ssp126.2100]]="", "", (Table1[[#This Row],[seagrass.sd.ssp126.2100]]/Table1[[#This Row],[seagrass.mn.ssp126.2100]])^-1)</f>
        <v/>
      </c>
      <c r="Z896" s="6" t="str">
        <f>IF(Table1[[#This Row],[seagrass.weights.ssp126.2100]]="","", Table1[[#This Row],[seagrass.weights.ssp126.2100]]*Table1[[#This Row],[seagrass.mn.ssp126.2100]])</f>
        <v/>
      </c>
      <c r="AC896" s="6" t="str">
        <f>IF(Table1[[#This Row],[corals.mn.ssp126.2100]]="","",(Table1[[#This Row],[corals.sd.ssp126.2100]]/Table1[[#This Row],[corals.mn.ssp126.2100]])^-1)</f>
        <v/>
      </c>
      <c r="AD896" s="6" t="str">
        <f>IF( Table1[[#This Row],[Coral.weights.ssp126.2100]]="","", Table1[[#This Row],[Coral.weights.ssp126.2100]]*Table1[[#This Row],[corals.mn.ssp126.2100]])</f>
        <v/>
      </c>
      <c r="AG896" s="8" t="str">
        <f>IF(Table1[[#This Row],[mangrove.mn.ssp126.2100]]="","",(Table1[[#This Row],[mangrove.sd.ssp126.2100]]/Table1[[#This Row],[mangrove.mn.ssp126.2100]])^-1)</f>
        <v/>
      </c>
      <c r="AH896" s="6" t="str">
        <f>IF(Table1[[#This Row],[mangrove.weights.ssp126.2100]]="","",Table1[[#This Row],[mangrove.weights.ssp126.2100]]*Table1[[#This Row],[mangrove.mn.ssp126.2100]])</f>
        <v/>
      </c>
      <c r="AI896" s="7" t="e">
        <f t="shared" si="79"/>
        <v>#DIV/0!</v>
      </c>
      <c r="AL896" s="6" t="str">
        <f>IF(Table1[[#This Row],[seagrass.mn.ssp245.2050]]="","",(Table1[[#This Row],[seagrass.sd.ssp245.2050]]/Table1[[#This Row],[seagrass.mn.ssp245.2050]])^-1)</f>
        <v/>
      </c>
      <c r="AM896" s="6" t="str">
        <f>IF(Table1[[#This Row],[seagrass.weights.ssp245.2050]]="","",Table1[[#This Row],[seagrass.weights.ssp245.2050]]*Table1[[#This Row],[seagrass.mn.ssp245.2050]])</f>
        <v/>
      </c>
      <c r="AS896" s="5"/>
      <c r="AT896" s="8"/>
      <c r="AU896" s="8"/>
      <c r="AV896" s="7" t="e">
        <f t="shared" si="80"/>
        <v>#DIV/0!</v>
      </c>
      <c r="AX896" s="5"/>
      <c r="AY896" s="6"/>
      <c r="AZ896" s="6"/>
      <c r="BB896" s="5"/>
      <c r="BC896" s="8"/>
      <c r="BD896" s="8"/>
      <c r="BE896" s="5"/>
      <c r="BF896" s="5"/>
      <c r="BG896" s="6"/>
      <c r="BH896" s="6"/>
      <c r="BI896" s="7" t="e">
        <f t="shared" si="81"/>
        <v>#DIV/0!</v>
      </c>
      <c r="BK896" s="5"/>
      <c r="BL896" s="6"/>
      <c r="BM896" s="6"/>
      <c r="BO896" s="5"/>
      <c r="BP896" s="6"/>
      <c r="BQ896" s="6"/>
      <c r="BR896" s="5"/>
      <c r="BS896" s="5"/>
      <c r="BT896" s="6"/>
      <c r="BU896" s="6"/>
      <c r="BV896" s="7" t="e">
        <f t="shared" si="82"/>
        <v>#DIV/0!</v>
      </c>
      <c r="BX896" s="5"/>
      <c r="BY896" s="8"/>
      <c r="BZ896" s="8"/>
      <c r="CA896" s="5"/>
      <c r="CB896" s="5"/>
      <c r="CC896" s="8"/>
      <c r="CD896" s="8"/>
      <c r="CE896" s="5"/>
      <c r="CF896" s="5"/>
      <c r="CG896" s="12"/>
      <c r="CH896" s="17"/>
      <c r="CI896" s="9" t="e">
        <f t="shared" si="83"/>
        <v>#DIV/0!</v>
      </c>
      <c r="CJ896" s="5"/>
      <c r="CL896" s="5"/>
      <c r="CM896" s="5"/>
      <c r="CP896" s="5"/>
      <c r="CT896" s="5"/>
    </row>
    <row r="897" spans="1:98" x14ac:dyDescent="0.25">
      <c r="A897" s="5" t="s">
        <v>940</v>
      </c>
      <c r="B897" s="5">
        <v>49.08934</v>
      </c>
      <c r="C897" s="5">
        <v>-19.821102</v>
      </c>
      <c r="E897" s="5">
        <v>0</v>
      </c>
      <c r="G897" s="5">
        <v>0</v>
      </c>
      <c r="I897" s="5">
        <v>0</v>
      </c>
      <c r="L897" s="6" t="str">
        <f>IF(Table1[[#This Row],[seagrass.mn.ssp126.2050]]="","",(Table1[[#This Row],[seagrass.sd.ssp126.2050]]/Table1[[#This Row],[seagrass.mn.ssp126.2050]])^-1)</f>
        <v/>
      </c>
      <c r="M897" s="6" t="str">
        <f>IF(Table1[[#This Row],[seagrass.weights.ssp126.2050]]="","",Table1[[#This Row],[seagrass.weights.ssp126.2050]]*Table1[[#This Row],[seagrass.mn.ssp126.2050]])</f>
        <v/>
      </c>
      <c r="P897" s="6" t="str">
        <f>IF(Table1[[#This Row],[corals.mn.ssp126.2050]]="","",(Table1[[#This Row],[corals.sd.ssp126.2050]]/Table1[[#This Row],[corals.mn.ssp126.2050]])^-1)</f>
        <v/>
      </c>
      <c r="Q897" s="6" t="str">
        <f>IF(Table1[[#This Row],[coral.weights.ssp126.2050]]="","",Table1[[#This Row],[coral.weights.ssp126.2050]]*Table1[[#This Row],[corals.mn.ssp126.2050]])</f>
        <v/>
      </c>
      <c r="T897" s="6" t="str">
        <f>IF(Table1[[#This Row],[mangrove.mn.ssp126.2050]]="","",(Table1[[#This Row],[mangrove.sd.ssp126.2050]]/Table1[[#This Row],[mangrove.mn.ssp126.2050]])^-1)</f>
        <v/>
      </c>
      <c r="U897" s="6" t="str">
        <f>IF(Table1[[#This Row],[mangrove.weights.ssp126.2050]]="","",Table1[[#This Row],[mangrove.weights.ssp126.2050]]*Table1[[#This Row],[mangrove.mn.ssp126.2050]])</f>
        <v/>
      </c>
      <c r="V897" s="7" t="e">
        <f t="shared" si="78"/>
        <v>#DIV/0!</v>
      </c>
      <c r="Y897" s="6" t="str">
        <f>IF(Table1[[#This Row],[seagrass.mn.ssp126.2100]]="", "", (Table1[[#This Row],[seagrass.sd.ssp126.2100]]/Table1[[#This Row],[seagrass.mn.ssp126.2100]])^-1)</f>
        <v/>
      </c>
      <c r="Z897" s="6" t="str">
        <f>IF(Table1[[#This Row],[seagrass.weights.ssp126.2100]]="","", Table1[[#This Row],[seagrass.weights.ssp126.2100]]*Table1[[#This Row],[seagrass.mn.ssp126.2100]])</f>
        <v/>
      </c>
      <c r="AC897" s="6" t="str">
        <f>IF(Table1[[#This Row],[corals.mn.ssp126.2100]]="","",(Table1[[#This Row],[corals.sd.ssp126.2100]]/Table1[[#This Row],[corals.mn.ssp126.2100]])^-1)</f>
        <v/>
      </c>
      <c r="AD897" s="6" t="str">
        <f>IF( Table1[[#This Row],[Coral.weights.ssp126.2100]]="","", Table1[[#This Row],[Coral.weights.ssp126.2100]]*Table1[[#This Row],[corals.mn.ssp126.2100]])</f>
        <v/>
      </c>
      <c r="AG897" s="8" t="str">
        <f>IF(Table1[[#This Row],[mangrove.mn.ssp126.2100]]="","",(Table1[[#This Row],[mangrove.sd.ssp126.2100]]/Table1[[#This Row],[mangrove.mn.ssp126.2100]])^-1)</f>
        <v/>
      </c>
      <c r="AH897" s="6" t="str">
        <f>IF(Table1[[#This Row],[mangrove.weights.ssp126.2100]]="","",Table1[[#This Row],[mangrove.weights.ssp126.2100]]*Table1[[#This Row],[mangrove.mn.ssp126.2100]])</f>
        <v/>
      </c>
      <c r="AI897" s="7" t="e">
        <f t="shared" si="79"/>
        <v>#DIV/0!</v>
      </c>
      <c r="AL897" s="6" t="str">
        <f>IF(Table1[[#This Row],[seagrass.mn.ssp245.2050]]="","",(Table1[[#This Row],[seagrass.sd.ssp245.2050]]/Table1[[#This Row],[seagrass.mn.ssp245.2050]])^-1)</f>
        <v/>
      </c>
      <c r="AM897" s="6" t="str">
        <f>IF(Table1[[#This Row],[seagrass.weights.ssp245.2050]]="","",Table1[[#This Row],[seagrass.weights.ssp245.2050]]*Table1[[#This Row],[seagrass.mn.ssp245.2050]])</f>
        <v/>
      </c>
      <c r="AS897" s="5"/>
      <c r="AT897" s="8"/>
      <c r="AU897" s="8"/>
      <c r="AV897" s="7" t="e">
        <f t="shared" si="80"/>
        <v>#DIV/0!</v>
      </c>
      <c r="AX897" s="5"/>
      <c r="AY897" s="6"/>
      <c r="AZ897" s="6"/>
      <c r="BB897" s="5"/>
      <c r="BC897" s="8"/>
      <c r="BD897" s="8"/>
      <c r="BE897" s="5"/>
      <c r="BF897" s="5"/>
      <c r="BG897" s="6"/>
      <c r="BH897" s="6"/>
      <c r="BI897" s="7" t="e">
        <f t="shared" si="81"/>
        <v>#DIV/0!</v>
      </c>
      <c r="BK897" s="5"/>
      <c r="BL897" s="6"/>
      <c r="BM897" s="6"/>
      <c r="BO897" s="5"/>
      <c r="BP897" s="6"/>
      <c r="BQ897" s="6"/>
      <c r="BR897" s="5"/>
      <c r="BS897" s="5"/>
      <c r="BT897" s="6"/>
      <c r="BU897" s="6"/>
      <c r="BV897" s="7" t="e">
        <f t="shared" si="82"/>
        <v>#DIV/0!</v>
      </c>
      <c r="BX897" s="5"/>
      <c r="BY897" s="8"/>
      <c r="BZ897" s="8"/>
      <c r="CA897" s="5"/>
      <c r="CB897" s="5"/>
      <c r="CC897" s="8"/>
      <c r="CD897" s="8"/>
      <c r="CE897" s="5"/>
      <c r="CF897" s="5"/>
      <c r="CG897" s="12"/>
      <c r="CH897" s="17"/>
      <c r="CI897" s="9" t="e">
        <f t="shared" si="83"/>
        <v>#DIV/0!</v>
      </c>
      <c r="CJ897" s="5"/>
      <c r="CL897" s="5"/>
      <c r="CM897" s="5"/>
      <c r="CP897" s="5"/>
      <c r="CT897" s="5"/>
    </row>
    <row r="898" spans="1:98" x14ac:dyDescent="0.25">
      <c r="A898" s="5" t="s">
        <v>941</v>
      </c>
      <c r="B898" s="5">
        <v>57.33934</v>
      </c>
      <c r="C898" s="5">
        <v>-19.821102</v>
      </c>
      <c r="E898" s="5">
        <v>0</v>
      </c>
      <c r="G898" s="5">
        <v>0</v>
      </c>
      <c r="I898" s="5">
        <v>0</v>
      </c>
      <c r="L898" s="6" t="str">
        <f>IF(Table1[[#This Row],[seagrass.mn.ssp126.2050]]="","",(Table1[[#This Row],[seagrass.sd.ssp126.2050]]/Table1[[#This Row],[seagrass.mn.ssp126.2050]])^-1)</f>
        <v/>
      </c>
      <c r="M898" s="6" t="str">
        <f>IF(Table1[[#This Row],[seagrass.weights.ssp126.2050]]="","",Table1[[#This Row],[seagrass.weights.ssp126.2050]]*Table1[[#This Row],[seagrass.mn.ssp126.2050]])</f>
        <v/>
      </c>
      <c r="P898" s="6" t="str">
        <f>IF(Table1[[#This Row],[corals.mn.ssp126.2050]]="","",(Table1[[#This Row],[corals.sd.ssp126.2050]]/Table1[[#This Row],[corals.mn.ssp126.2050]])^-1)</f>
        <v/>
      </c>
      <c r="Q898" s="6" t="str">
        <f>IF(Table1[[#This Row],[coral.weights.ssp126.2050]]="","",Table1[[#This Row],[coral.weights.ssp126.2050]]*Table1[[#This Row],[corals.mn.ssp126.2050]])</f>
        <v/>
      </c>
      <c r="T898" s="6" t="str">
        <f>IF(Table1[[#This Row],[mangrove.mn.ssp126.2050]]="","",(Table1[[#This Row],[mangrove.sd.ssp126.2050]]/Table1[[#This Row],[mangrove.mn.ssp126.2050]])^-1)</f>
        <v/>
      </c>
      <c r="U898" s="6" t="str">
        <f>IF(Table1[[#This Row],[mangrove.weights.ssp126.2050]]="","",Table1[[#This Row],[mangrove.weights.ssp126.2050]]*Table1[[#This Row],[mangrove.mn.ssp126.2050]])</f>
        <v/>
      </c>
      <c r="V898" s="7" t="e">
        <f t="shared" ref="V898:V961" si="84">SUM(U898,Q898,M898)/SUM(T898,P898,L898)</f>
        <v>#DIV/0!</v>
      </c>
      <c r="Y898" s="6" t="str">
        <f>IF(Table1[[#This Row],[seagrass.mn.ssp126.2100]]="", "", (Table1[[#This Row],[seagrass.sd.ssp126.2100]]/Table1[[#This Row],[seagrass.mn.ssp126.2100]])^-1)</f>
        <v/>
      </c>
      <c r="Z898" s="6" t="str">
        <f>IF(Table1[[#This Row],[seagrass.weights.ssp126.2100]]="","", Table1[[#This Row],[seagrass.weights.ssp126.2100]]*Table1[[#This Row],[seagrass.mn.ssp126.2100]])</f>
        <v/>
      </c>
      <c r="AC898" s="6" t="str">
        <f>IF(Table1[[#This Row],[corals.mn.ssp126.2100]]="","",(Table1[[#This Row],[corals.sd.ssp126.2100]]/Table1[[#This Row],[corals.mn.ssp126.2100]])^-1)</f>
        <v/>
      </c>
      <c r="AD898" s="6" t="str">
        <f>IF( Table1[[#This Row],[Coral.weights.ssp126.2100]]="","", Table1[[#This Row],[Coral.weights.ssp126.2100]]*Table1[[#This Row],[corals.mn.ssp126.2100]])</f>
        <v/>
      </c>
      <c r="AG898" s="8" t="str">
        <f>IF(Table1[[#This Row],[mangrove.mn.ssp126.2100]]="","",(Table1[[#This Row],[mangrove.sd.ssp126.2100]]/Table1[[#This Row],[mangrove.mn.ssp126.2100]])^-1)</f>
        <v/>
      </c>
      <c r="AH898" s="6" t="str">
        <f>IF(Table1[[#This Row],[mangrove.weights.ssp126.2100]]="","",Table1[[#This Row],[mangrove.weights.ssp126.2100]]*Table1[[#This Row],[mangrove.mn.ssp126.2100]])</f>
        <v/>
      </c>
      <c r="AI898" s="7" t="e">
        <f t="shared" ref="AI898:AI961" si="85">SUM(AH898,AD898,Z898)/SUM(Y898,AC898,AG898)</f>
        <v>#DIV/0!</v>
      </c>
      <c r="AL898" s="6" t="str">
        <f>IF(Table1[[#This Row],[seagrass.mn.ssp245.2050]]="","",(Table1[[#This Row],[seagrass.sd.ssp245.2050]]/Table1[[#This Row],[seagrass.mn.ssp245.2050]])^-1)</f>
        <v/>
      </c>
      <c r="AM898" s="6" t="str">
        <f>IF(Table1[[#This Row],[seagrass.weights.ssp245.2050]]="","",Table1[[#This Row],[seagrass.weights.ssp245.2050]]*Table1[[#This Row],[seagrass.mn.ssp245.2050]])</f>
        <v/>
      </c>
      <c r="AS898" s="5"/>
      <c r="AT898" s="8"/>
      <c r="AU898" s="8"/>
      <c r="AV898" s="7" t="e">
        <f t="shared" si="80"/>
        <v>#DIV/0!</v>
      </c>
      <c r="AX898" s="5"/>
      <c r="AY898" s="6"/>
      <c r="AZ898" s="6"/>
      <c r="BB898" s="5"/>
      <c r="BC898" s="8"/>
      <c r="BD898" s="8"/>
      <c r="BE898" s="5"/>
      <c r="BF898" s="5"/>
      <c r="BG898" s="6"/>
      <c r="BH898" s="6"/>
      <c r="BI898" s="7" t="e">
        <f t="shared" si="81"/>
        <v>#DIV/0!</v>
      </c>
      <c r="BK898" s="5"/>
      <c r="BL898" s="6"/>
      <c r="BM898" s="6"/>
      <c r="BO898" s="5"/>
      <c r="BP898" s="6"/>
      <c r="BQ898" s="6"/>
      <c r="BR898" s="5"/>
      <c r="BS898" s="5"/>
      <c r="BT898" s="6"/>
      <c r="BU898" s="6"/>
      <c r="BV898" s="7" t="e">
        <f t="shared" si="82"/>
        <v>#DIV/0!</v>
      </c>
      <c r="BX898" s="5"/>
      <c r="BY898" s="8"/>
      <c r="BZ898" s="8"/>
      <c r="CA898" s="5"/>
      <c r="CB898" s="5"/>
      <c r="CC898" s="8"/>
      <c r="CD898" s="8"/>
      <c r="CE898" s="5"/>
      <c r="CF898" s="5"/>
      <c r="CG898" s="12"/>
      <c r="CH898" s="17"/>
      <c r="CI898" s="9" t="e">
        <f t="shared" si="83"/>
        <v>#DIV/0!</v>
      </c>
      <c r="CJ898" s="5"/>
      <c r="CL898" s="5"/>
      <c r="CM898" s="5"/>
      <c r="CP898" s="5"/>
      <c r="CT898" s="5"/>
    </row>
    <row r="899" spans="1:98" x14ac:dyDescent="0.25">
      <c r="A899" s="5" t="s">
        <v>942</v>
      </c>
      <c r="B899" s="5">
        <v>57.58934</v>
      </c>
      <c r="C899" s="5">
        <v>-19.821102</v>
      </c>
      <c r="D899" s="5">
        <v>1400000</v>
      </c>
      <c r="E899" s="5">
        <v>1</v>
      </c>
      <c r="F899" s="5">
        <v>300000</v>
      </c>
      <c r="G899" s="5">
        <v>1</v>
      </c>
      <c r="I899" s="5">
        <v>0</v>
      </c>
      <c r="J899" s="5">
        <v>0.30086947634817113</v>
      </c>
      <c r="K899" s="5">
        <v>4.8028927041462888E-2</v>
      </c>
      <c r="L899" s="6">
        <f>IF(Table1[[#This Row],[seagrass.mn.ssp126.2050]]="","",(Table1[[#This Row],[seagrass.sd.ssp126.2050]]/Table1[[#This Row],[seagrass.mn.ssp126.2050]])^-1)</f>
        <v>6.2643389074345457</v>
      </c>
      <c r="M899" s="6">
        <f>IF(Table1[[#This Row],[seagrass.weights.ssp126.2050]]="","",Table1[[#This Row],[seagrass.weights.ssp126.2050]]*Table1[[#This Row],[seagrass.mn.ssp126.2050]])</f>
        <v>1.8847483667473062</v>
      </c>
      <c r="N899" s="5">
        <v>0.34087781305388631</v>
      </c>
      <c r="O899" s="5">
        <v>3.6615183855959618E-2</v>
      </c>
      <c r="P899" s="6">
        <f>IF(Table1[[#This Row],[corals.mn.ssp126.2050]]="","",(Table1[[#This Row],[corals.sd.ssp126.2050]]/Table1[[#This Row],[corals.mn.ssp126.2050]])^-1)</f>
        <v>9.3097392162460455</v>
      </c>
      <c r="Q899" s="6">
        <f>IF(Table1[[#This Row],[coral.weights.ssp126.2050]]="","",Table1[[#This Row],[coral.weights.ssp126.2050]]*Table1[[#This Row],[corals.mn.ssp126.2050]])</f>
        <v>3.1734835441359537</v>
      </c>
      <c r="T899" s="6" t="str">
        <f>IF(Table1[[#This Row],[mangrove.mn.ssp126.2050]]="","",(Table1[[#This Row],[mangrove.sd.ssp126.2050]]/Table1[[#This Row],[mangrove.mn.ssp126.2050]])^-1)</f>
        <v/>
      </c>
      <c r="U899" s="6" t="str">
        <f>IF(Table1[[#This Row],[mangrove.weights.ssp126.2050]]="","",Table1[[#This Row],[mangrove.weights.ssp126.2050]]*Table1[[#This Row],[mangrove.mn.ssp126.2050]])</f>
        <v/>
      </c>
      <c r="V899" s="7">
        <f t="shared" si="84"/>
        <v>0.32478531767425461</v>
      </c>
      <c r="W899" s="5">
        <v>0.30778901861908009</v>
      </c>
      <c r="X899" s="5">
        <v>4.94070556773007E-2</v>
      </c>
      <c r="Y899" s="6">
        <f>IF(Table1[[#This Row],[seagrass.mn.ssp126.2100]]="", "", (Table1[[#This Row],[seagrass.sd.ssp126.2100]]/Table1[[#This Row],[seagrass.mn.ssp126.2100]])^-1)</f>
        <v>6.2296571694007863</v>
      </c>
      <c r="Z899" s="6">
        <f>IF(Table1[[#This Row],[seagrass.weights.ssp126.2100]]="","", Table1[[#This Row],[seagrass.weights.ssp126.2100]]*Table1[[#This Row],[seagrass.mn.ssp126.2100]])</f>
        <v>1.9174200665031844</v>
      </c>
      <c r="AA899" s="5">
        <v>0.3454151228524468</v>
      </c>
      <c r="AB899" s="5">
        <v>3.7107751106248997E-2</v>
      </c>
      <c r="AC899" s="6">
        <f>IF(Table1[[#This Row],[corals.mn.ssp126.2100]]="","",(Table1[[#This Row],[corals.sd.ssp126.2100]]/Table1[[#This Row],[corals.mn.ssp126.2100]])^-1)</f>
        <v>9.3084359077281409</v>
      </c>
      <c r="AD899" s="6">
        <f>IF( Table1[[#This Row],[Coral.weights.ssp126.2100]]="","", Table1[[#This Row],[Coral.weights.ssp126.2100]]*Table1[[#This Row],[corals.mn.ssp126.2100]])</f>
        <v>3.2152745326320429</v>
      </c>
      <c r="AG899" s="8" t="str">
        <f>IF(Table1[[#This Row],[mangrove.mn.ssp126.2100]]="","",(Table1[[#This Row],[mangrove.sd.ssp126.2100]]/Table1[[#This Row],[mangrove.mn.ssp126.2100]])^-1)</f>
        <v/>
      </c>
      <c r="AH899" s="6" t="str">
        <f>IF(Table1[[#This Row],[mangrove.weights.ssp126.2100]]="","",Table1[[#This Row],[mangrove.weights.ssp126.2100]]*Table1[[#This Row],[mangrove.mn.ssp126.2100]])</f>
        <v/>
      </c>
      <c r="AI899" s="7">
        <f t="shared" si="85"/>
        <v>0.33032976271008596</v>
      </c>
      <c r="AJ899" s="5">
        <v>0.27632967271530667</v>
      </c>
      <c r="AK899" s="5">
        <v>2.210173950720952E-2</v>
      </c>
      <c r="AL899" s="6">
        <f>IF(Table1[[#This Row],[seagrass.mn.ssp245.2050]]="","",(Table1[[#This Row],[seagrass.sd.ssp245.2050]]/Table1[[#This Row],[seagrass.mn.ssp245.2050]])^-1)</f>
        <v>12.502621009770239</v>
      </c>
      <c r="AM899" s="6">
        <f>IF(Table1[[#This Row],[seagrass.weights.ssp245.2050]]="","",Table1[[#This Row],[seagrass.weights.ssp245.2050]]*Table1[[#This Row],[seagrass.mn.ssp245.2050]])</f>
        <v>3.4548451717133273</v>
      </c>
      <c r="AN899" s="5">
        <v>0.30678637322725888</v>
      </c>
      <c r="AO899" s="5">
        <v>2.0432436003996971E-2</v>
      </c>
      <c r="AP899" s="6">
        <f>(Table1[[#This Row],[corals.sd.ssp245.2050]]/Table1[[#This Row],[corals.mn.ssp245.2050]])^-1</f>
        <v>15.014674372025228</v>
      </c>
      <c r="AQ899" s="6">
        <f>Table1[[#This Row],[coral.weights.ssp245.2050]]*Table1[[#This Row],[corals.mn.ssp245.2050]]</f>
        <v>4.6062974957818907</v>
      </c>
      <c r="AS899" s="5"/>
      <c r="AT899" s="8"/>
      <c r="AU899" s="8"/>
      <c r="AV899" s="7">
        <f t="shared" ref="AV899:AV962" si="86">SUM(AU899,AQ899,AM899)/SUM(AT899,AP899,AL899)</f>
        <v>0.29294821877110072</v>
      </c>
      <c r="AW899" s="5">
        <v>0.26821871753263288</v>
      </c>
      <c r="AX899" s="5">
        <v>1.0631116684071859E-2</v>
      </c>
      <c r="AY899" s="6">
        <f>(Table1[[#This Row],[seagrass.sd.ssp245.2100]]/Table1[[#This Row],[seagrass.mn.ssp245.2100]])^-1</f>
        <v>25.229590221175293</v>
      </c>
      <c r="AZ899" s="6">
        <f>Table1[[#This Row],[seagrass.weights.ssp245.2100]]*Table1[[#This Row],[seagrass.mn.ssp245.2100]]</f>
        <v>6.7670483329974926</v>
      </c>
      <c r="BA899" s="5">
        <v>0.30170992460053181</v>
      </c>
      <c r="BB899" s="5">
        <v>6.4830288726835444E-3</v>
      </c>
      <c r="BC899" s="8">
        <f>(Table1[[#This Row],[corals.sd.ssp245.2100]]/Table1[[#This Row],[corals.mn.ssp245.2100]])^-1</f>
        <v>46.538420624932968</v>
      </c>
      <c r="BD899" s="8">
        <f>Table1[[#This Row],[corals.weights.ssp245.2100]]*Table1[[#This Row],[corals.mn.ssp245.2100]]</f>
        <v>14.041103377776361</v>
      </c>
      <c r="BE899" s="5"/>
      <c r="BF899" s="5"/>
      <c r="BG899" s="6"/>
      <c r="BH899" s="6"/>
      <c r="BI899" s="7">
        <f t="shared" ref="BI899:BI962" si="87">SUM(BH899,BD899,AZ899)/SUM(BG899,BC899,AY899)</f>
        <v>0.28993630261527875</v>
      </c>
      <c r="BJ899" s="5">
        <v>0.24010496829973091</v>
      </c>
      <c r="BK899" s="5">
        <v>5.2467806200106083E-3</v>
      </c>
      <c r="BL899" s="6">
        <f>(Table1[[#This Row],[seagrass.sd.ssp370.2050]]/Table1[[#This Row],[seagrass.mn.ssp370.2050]])^-1</f>
        <v>45.762341841394822</v>
      </c>
      <c r="BM899" s="6">
        <f>Table1[[#This Row],[seagrass.mn.ssp370.2050]]*Table1[[#This Row],[seagrass.weights.ssp370.2050]]</f>
        <v>10.987765637149552</v>
      </c>
      <c r="BN899" s="5">
        <v>0.28227412606983437</v>
      </c>
      <c r="BO899" s="5">
        <v>3.6710226014041482E-3</v>
      </c>
      <c r="BP899" s="6">
        <f>(Table1[[#This Row],[corals.sd.ssp370.2050]]/Table1[[#This Row],[corals.mn.ssp370.2050]])^-1</f>
        <v>76.892505636403854</v>
      </c>
      <c r="BQ899" s="6">
        <f>Table1[[#This Row],[corals.weights.ssp370.2050]]*Table1[[#This Row],[corals.mn.ssp370.2050]]</f>
        <v>21.70476482983571</v>
      </c>
      <c r="BR899" s="5"/>
      <c r="BS899" s="5"/>
      <c r="BT899" s="6"/>
      <c r="BU899" s="6"/>
      <c r="BV899" s="7">
        <f t="shared" ref="BV899:BV962" si="88">SUM(BU899,BQ899,BM899)/SUM(BT899,BP899,BL899)</f>
        <v>0.26654087579296709</v>
      </c>
      <c r="BW899" s="5">
        <v>0.23827711959720571</v>
      </c>
      <c r="BX899" s="5">
        <v>2.6618121949334868E-3</v>
      </c>
      <c r="BY899" s="8">
        <f>(Table1[[#This Row],[seagrass.sd.ssp370.2100]]/Table1[[#This Row],[seagrass.mn.ssp370.2100]])^-1</f>
        <v>89.516878783087762</v>
      </c>
      <c r="BZ899" s="8">
        <f>Table1[[#This Row],[seagrass.imp.ssp370.2100]]*Table1[[#This Row],[seagrass.mn.ssp370.2100]]</f>
        <v>21.329824031766368</v>
      </c>
      <c r="CA899" s="5">
        <v>0.28098751029610503</v>
      </c>
      <c r="CB899" s="5">
        <v>1.851473124632909E-3</v>
      </c>
      <c r="CC899" s="8">
        <f>(Table1[[#This Row],[corals.sd.ssp370.2100]]/Table1[[#This Row],[corals.mn.ssp370.2100]])^-1</f>
        <v>151.76429328501126</v>
      </c>
      <c r="CD899" s="8">
        <f>Table1[[#This Row],[corals.weights.ssp370.2100]]*Table1[[#This Row],[corals.mn.ssp370.2100]]</f>
        <v>42.643870922003202</v>
      </c>
      <c r="CE899" s="5"/>
      <c r="CF899" s="5"/>
      <c r="CG899" s="12"/>
      <c r="CH899" s="17"/>
      <c r="CI899" s="9">
        <f t="shared" ref="CI899:CI962" si="89">SUM(CH899,CD899,BZ899)/SUM(CG899,CC899,BY899)</f>
        <v>0.26514167850491743</v>
      </c>
      <c r="CJ899" s="5"/>
      <c r="CL899" s="5"/>
      <c r="CM899" s="5"/>
      <c r="CP899" s="5"/>
      <c r="CT899" s="5"/>
    </row>
    <row r="900" spans="1:98" x14ac:dyDescent="0.25">
      <c r="A900" s="5" t="s">
        <v>943</v>
      </c>
      <c r="B900" s="5">
        <v>57.83934</v>
      </c>
      <c r="C900" s="5">
        <v>-19.821102</v>
      </c>
      <c r="D900" s="5">
        <v>90000</v>
      </c>
      <c r="E900" s="5">
        <v>1</v>
      </c>
      <c r="G900" s="5">
        <v>0</v>
      </c>
      <c r="I900" s="5">
        <v>0</v>
      </c>
      <c r="L900" s="6" t="str">
        <f>IF(Table1[[#This Row],[seagrass.mn.ssp126.2050]]="","",(Table1[[#This Row],[seagrass.sd.ssp126.2050]]/Table1[[#This Row],[seagrass.mn.ssp126.2050]])^-1)</f>
        <v/>
      </c>
      <c r="M900" s="6" t="str">
        <f>IF(Table1[[#This Row],[seagrass.weights.ssp126.2050]]="","",Table1[[#This Row],[seagrass.weights.ssp126.2050]]*Table1[[#This Row],[seagrass.mn.ssp126.2050]])</f>
        <v/>
      </c>
      <c r="N900" s="5">
        <v>0.23898835022384299</v>
      </c>
      <c r="O900" s="5">
        <v>5.7544308657838578E-2</v>
      </c>
      <c r="P900" s="6">
        <f>IF(Table1[[#This Row],[corals.mn.ssp126.2050]]="","",(Table1[[#This Row],[corals.sd.ssp126.2050]]/Table1[[#This Row],[corals.mn.ssp126.2050]])^-1)</f>
        <v>4.1531188018067962</v>
      </c>
      <c r="Q900" s="6">
        <f>IF(Table1[[#This Row],[coral.weights.ssp126.2050]]="","",Table1[[#This Row],[coral.weights.ssp126.2050]]*Table1[[#This Row],[corals.mn.ssp126.2050]])</f>
        <v>0.99254701072742979</v>
      </c>
      <c r="T900" s="6" t="str">
        <f>IF(Table1[[#This Row],[mangrove.mn.ssp126.2050]]="","",(Table1[[#This Row],[mangrove.sd.ssp126.2050]]/Table1[[#This Row],[mangrove.mn.ssp126.2050]])^-1)</f>
        <v/>
      </c>
      <c r="U900" s="6" t="str">
        <f>IF(Table1[[#This Row],[mangrove.weights.ssp126.2050]]="","",Table1[[#This Row],[mangrove.weights.ssp126.2050]]*Table1[[#This Row],[mangrove.mn.ssp126.2050]])</f>
        <v/>
      </c>
      <c r="V900" s="7">
        <f t="shared" si="84"/>
        <v>0.23898835022384299</v>
      </c>
      <c r="Y900" s="6" t="str">
        <f>IF(Table1[[#This Row],[seagrass.mn.ssp126.2100]]="", "", (Table1[[#This Row],[seagrass.sd.ssp126.2100]]/Table1[[#This Row],[seagrass.mn.ssp126.2100]])^-1)</f>
        <v/>
      </c>
      <c r="Z900" s="6" t="str">
        <f>IF(Table1[[#This Row],[seagrass.weights.ssp126.2100]]="","", Table1[[#This Row],[seagrass.weights.ssp126.2100]]*Table1[[#This Row],[seagrass.mn.ssp126.2100]])</f>
        <v/>
      </c>
      <c r="AA900" s="5">
        <v>0.24894961181006461</v>
      </c>
      <c r="AB900" s="5">
        <v>5.7896994437659249E-2</v>
      </c>
      <c r="AC900" s="6">
        <f>IF(Table1[[#This Row],[corals.mn.ssp126.2100]]="","",(Table1[[#This Row],[corals.sd.ssp126.2100]]/Table1[[#This Row],[corals.mn.ssp126.2100]])^-1)</f>
        <v>4.2998710766950401</v>
      </c>
      <c r="AD900" s="6">
        <f>IF( Table1[[#This Row],[Coral.weights.ssp126.2100]]="","", Table1[[#This Row],[Coral.weights.ssp126.2100]]*Table1[[#This Row],[corals.mn.ssp126.2100]])</f>
        <v>1.0704512353765547</v>
      </c>
      <c r="AG900" s="8" t="str">
        <f>IF(Table1[[#This Row],[mangrove.mn.ssp126.2100]]="","",(Table1[[#This Row],[mangrove.sd.ssp126.2100]]/Table1[[#This Row],[mangrove.mn.ssp126.2100]])^-1)</f>
        <v/>
      </c>
      <c r="AH900" s="6" t="str">
        <f>IF(Table1[[#This Row],[mangrove.weights.ssp126.2100]]="","",Table1[[#This Row],[mangrove.weights.ssp126.2100]]*Table1[[#This Row],[mangrove.mn.ssp126.2100]])</f>
        <v/>
      </c>
      <c r="AI900" s="7">
        <f t="shared" si="85"/>
        <v>0.24894961181006459</v>
      </c>
      <c r="AL900" s="6" t="str">
        <f>IF(Table1[[#This Row],[seagrass.mn.ssp245.2050]]="","",(Table1[[#This Row],[seagrass.sd.ssp245.2050]]/Table1[[#This Row],[seagrass.mn.ssp245.2050]])^-1)</f>
        <v/>
      </c>
      <c r="AM900" s="6" t="str">
        <f>IF(Table1[[#This Row],[seagrass.weights.ssp245.2050]]="","",Table1[[#This Row],[seagrass.weights.ssp245.2050]]*Table1[[#This Row],[seagrass.mn.ssp245.2050]])</f>
        <v/>
      </c>
      <c r="AN900" s="5">
        <v>0.20439030128521399</v>
      </c>
      <c r="AO900" s="5">
        <v>2.3713575112524189E-2</v>
      </c>
      <c r="AP900" s="6">
        <f>(Table1[[#This Row],[corals.sd.ssp245.2050]]/Table1[[#This Row],[corals.mn.ssp245.2050]])^-1</f>
        <v>8.6191263997669605</v>
      </c>
      <c r="AQ900" s="6">
        <f>Table1[[#This Row],[coral.weights.ssp245.2050]]*Table1[[#This Row],[corals.mn.ssp245.2050]]</f>
        <v>1.7616658416637108</v>
      </c>
      <c r="AS900" s="5"/>
      <c r="AT900" s="8"/>
      <c r="AU900" s="8"/>
      <c r="AV900" s="7">
        <f t="shared" si="86"/>
        <v>0.20439030128521399</v>
      </c>
      <c r="AX900" s="5"/>
      <c r="AY900" s="6"/>
      <c r="AZ900" s="6"/>
      <c r="BA900" s="5">
        <v>0.1956966251115754</v>
      </c>
      <c r="BB900" s="5">
        <v>3.679436134458178E-3</v>
      </c>
      <c r="BC900" s="8">
        <f>(Table1[[#This Row],[corals.sd.ssp245.2100]]/Table1[[#This Row],[corals.mn.ssp245.2100]])^-1</f>
        <v>53.186580215066854</v>
      </c>
      <c r="BD900" s="8">
        <f>Table1[[#This Row],[corals.weights.ssp245.2100]]*Table1[[#This Row],[corals.mn.ssp245.2100]]</f>
        <v>10.408434249314672</v>
      </c>
      <c r="BE900" s="5"/>
      <c r="BF900" s="5"/>
      <c r="BG900" s="6"/>
      <c r="BH900" s="6"/>
      <c r="BI900" s="7">
        <f t="shared" si="87"/>
        <v>0.1956966251115754</v>
      </c>
      <c r="BK900" s="5"/>
      <c r="BL900" s="6"/>
      <c r="BM900" s="6"/>
      <c r="BN900" s="5">
        <v>0.18167232682686579</v>
      </c>
      <c r="BO900" s="5">
        <v>8.414492476117412E-3</v>
      </c>
      <c r="BP900" s="6">
        <f>(Table1[[#This Row],[corals.sd.ssp370.2050]]/Table1[[#This Row],[corals.mn.ssp370.2050]])^-1</f>
        <v>21.590408137210964</v>
      </c>
      <c r="BQ900" s="6">
        <f>Table1[[#This Row],[corals.weights.ssp370.2050]]*Table1[[#This Row],[corals.mn.ssp370.2050]]</f>
        <v>3.9223796834288129</v>
      </c>
      <c r="BR900" s="5"/>
      <c r="BS900" s="5"/>
      <c r="BT900" s="6"/>
      <c r="BU900" s="6"/>
      <c r="BV900" s="7">
        <f t="shared" si="88"/>
        <v>0.18167232682686579</v>
      </c>
      <c r="BX900" s="5"/>
      <c r="BY900" s="8"/>
      <c r="BZ900" s="8"/>
      <c r="CA900" s="5">
        <v>0.17878398962327949</v>
      </c>
      <c r="CB900" s="5">
        <v>4.3297668300988591E-3</v>
      </c>
      <c r="CC900" s="8">
        <f>(Table1[[#This Row],[corals.sd.ssp370.2100]]/Table1[[#This Row],[corals.mn.ssp370.2100]])^-1</f>
        <v>41.291828553085715</v>
      </c>
      <c r="CD900" s="8">
        <f>Table1[[#This Row],[corals.weights.ssp370.2100]]*Table1[[#This Row],[corals.mn.ssp370.2100]]</f>
        <v>7.3823178475611124</v>
      </c>
      <c r="CE900" s="5"/>
      <c r="CF900" s="5"/>
      <c r="CG900" s="12"/>
      <c r="CH900" s="17"/>
      <c r="CI900" s="9">
        <f t="shared" si="89"/>
        <v>0.17878398962327949</v>
      </c>
      <c r="CJ900" s="5"/>
      <c r="CL900" s="5"/>
      <c r="CM900" s="5"/>
      <c r="CP900" s="5"/>
      <c r="CT900" s="5"/>
    </row>
    <row r="901" spans="1:98" x14ac:dyDescent="0.25">
      <c r="A901" s="5" t="s">
        <v>944</v>
      </c>
      <c r="B901" s="5">
        <v>63.08934</v>
      </c>
      <c r="C901" s="5">
        <v>-19.821102</v>
      </c>
      <c r="E901" s="5">
        <v>0</v>
      </c>
      <c r="G901" s="5">
        <v>0</v>
      </c>
      <c r="I901" s="5">
        <v>0</v>
      </c>
      <c r="L901" s="6" t="str">
        <f>IF(Table1[[#This Row],[seagrass.mn.ssp126.2050]]="","",(Table1[[#This Row],[seagrass.sd.ssp126.2050]]/Table1[[#This Row],[seagrass.mn.ssp126.2050]])^-1)</f>
        <v/>
      </c>
      <c r="M901" s="6" t="str">
        <f>IF(Table1[[#This Row],[seagrass.weights.ssp126.2050]]="","",Table1[[#This Row],[seagrass.weights.ssp126.2050]]*Table1[[#This Row],[seagrass.mn.ssp126.2050]])</f>
        <v/>
      </c>
      <c r="P901" s="6" t="str">
        <f>IF(Table1[[#This Row],[corals.mn.ssp126.2050]]="","",(Table1[[#This Row],[corals.sd.ssp126.2050]]/Table1[[#This Row],[corals.mn.ssp126.2050]])^-1)</f>
        <v/>
      </c>
      <c r="Q901" s="6" t="str">
        <f>IF(Table1[[#This Row],[coral.weights.ssp126.2050]]="","",Table1[[#This Row],[coral.weights.ssp126.2050]]*Table1[[#This Row],[corals.mn.ssp126.2050]])</f>
        <v/>
      </c>
      <c r="T901" s="6" t="str">
        <f>IF(Table1[[#This Row],[mangrove.mn.ssp126.2050]]="","",(Table1[[#This Row],[mangrove.sd.ssp126.2050]]/Table1[[#This Row],[mangrove.mn.ssp126.2050]])^-1)</f>
        <v/>
      </c>
      <c r="U901" s="6" t="str">
        <f>IF(Table1[[#This Row],[mangrove.weights.ssp126.2050]]="","",Table1[[#This Row],[mangrove.weights.ssp126.2050]]*Table1[[#This Row],[mangrove.mn.ssp126.2050]])</f>
        <v/>
      </c>
      <c r="V901" s="7" t="e">
        <f t="shared" si="84"/>
        <v>#DIV/0!</v>
      </c>
      <c r="Y901" s="6" t="str">
        <f>IF(Table1[[#This Row],[seagrass.mn.ssp126.2100]]="", "", (Table1[[#This Row],[seagrass.sd.ssp126.2100]]/Table1[[#This Row],[seagrass.mn.ssp126.2100]])^-1)</f>
        <v/>
      </c>
      <c r="Z901" s="6" t="str">
        <f>IF(Table1[[#This Row],[seagrass.weights.ssp126.2100]]="","", Table1[[#This Row],[seagrass.weights.ssp126.2100]]*Table1[[#This Row],[seagrass.mn.ssp126.2100]])</f>
        <v/>
      </c>
      <c r="AC901" s="6" t="str">
        <f>IF(Table1[[#This Row],[corals.mn.ssp126.2100]]="","",(Table1[[#This Row],[corals.sd.ssp126.2100]]/Table1[[#This Row],[corals.mn.ssp126.2100]])^-1)</f>
        <v/>
      </c>
      <c r="AD901" s="6" t="str">
        <f>IF( Table1[[#This Row],[Coral.weights.ssp126.2100]]="","", Table1[[#This Row],[Coral.weights.ssp126.2100]]*Table1[[#This Row],[corals.mn.ssp126.2100]])</f>
        <v/>
      </c>
      <c r="AG901" s="8" t="str">
        <f>IF(Table1[[#This Row],[mangrove.mn.ssp126.2100]]="","",(Table1[[#This Row],[mangrove.sd.ssp126.2100]]/Table1[[#This Row],[mangrove.mn.ssp126.2100]])^-1)</f>
        <v/>
      </c>
      <c r="AH901" s="6" t="str">
        <f>IF(Table1[[#This Row],[mangrove.weights.ssp126.2100]]="","",Table1[[#This Row],[mangrove.weights.ssp126.2100]]*Table1[[#This Row],[mangrove.mn.ssp126.2100]])</f>
        <v/>
      </c>
      <c r="AI901" s="7" t="e">
        <f t="shared" si="85"/>
        <v>#DIV/0!</v>
      </c>
      <c r="AL901" s="6" t="str">
        <f>IF(Table1[[#This Row],[seagrass.mn.ssp245.2050]]="","",(Table1[[#This Row],[seagrass.sd.ssp245.2050]]/Table1[[#This Row],[seagrass.mn.ssp245.2050]])^-1)</f>
        <v/>
      </c>
      <c r="AM901" s="6" t="str">
        <f>IF(Table1[[#This Row],[seagrass.weights.ssp245.2050]]="","",Table1[[#This Row],[seagrass.weights.ssp245.2050]]*Table1[[#This Row],[seagrass.mn.ssp245.2050]])</f>
        <v/>
      </c>
      <c r="AS901" s="5"/>
      <c r="AT901" s="8"/>
      <c r="AU901" s="8"/>
      <c r="AV901" s="7" t="e">
        <f t="shared" si="86"/>
        <v>#DIV/0!</v>
      </c>
      <c r="AX901" s="5"/>
      <c r="AY901" s="6"/>
      <c r="AZ901" s="6"/>
      <c r="BB901" s="5"/>
      <c r="BC901" s="8"/>
      <c r="BD901" s="8"/>
      <c r="BE901" s="5"/>
      <c r="BF901" s="5"/>
      <c r="BG901" s="6"/>
      <c r="BH901" s="6"/>
      <c r="BI901" s="7" t="e">
        <f t="shared" si="87"/>
        <v>#DIV/0!</v>
      </c>
      <c r="BK901" s="5"/>
      <c r="BL901" s="6"/>
      <c r="BM901" s="6"/>
      <c r="BO901" s="5"/>
      <c r="BP901" s="6"/>
      <c r="BQ901" s="6"/>
      <c r="BR901" s="5"/>
      <c r="BS901" s="5"/>
      <c r="BT901" s="6"/>
      <c r="BU901" s="6"/>
      <c r="BV901" s="7" t="e">
        <f t="shared" si="88"/>
        <v>#DIV/0!</v>
      </c>
      <c r="BX901" s="5"/>
      <c r="BY901" s="8"/>
      <c r="BZ901" s="8"/>
      <c r="CA901" s="5"/>
      <c r="CB901" s="5"/>
      <c r="CC901" s="8"/>
      <c r="CD901" s="8"/>
      <c r="CE901" s="5"/>
      <c r="CF901" s="5"/>
      <c r="CG901" s="12"/>
      <c r="CH901" s="17"/>
      <c r="CI901" s="9" t="e">
        <f t="shared" si="89"/>
        <v>#DIV/0!</v>
      </c>
      <c r="CJ901" s="5"/>
      <c r="CL901" s="5"/>
      <c r="CM901" s="5"/>
      <c r="CP901" s="5"/>
      <c r="CT901" s="5"/>
    </row>
    <row r="902" spans="1:98" x14ac:dyDescent="0.25">
      <c r="A902" s="5" t="s">
        <v>945</v>
      </c>
      <c r="B902" s="5">
        <v>63.33934</v>
      </c>
      <c r="C902" s="5">
        <v>-19.821102</v>
      </c>
      <c r="D902" s="5">
        <v>10160000</v>
      </c>
      <c r="E902" s="5">
        <v>1</v>
      </c>
      <c r="F902" s="5">
        <v>13970000</v>
      </c>
      <c r="G902" s="5">
        <v>1</v>
      </c>
      <c r="I902" s="5">
        <v>0</v>
      </c>
      <c r="J902" s="5">
        <v>0.53142833018720415</v>
      </c>
      <c r="K902" s="5">
        <v>1.050117362177899E-2</v>
      </c>
      <c r="L902" s="6">
        <f>IF(Table1[[#This Row],[seagrass.mn.ssp126.2050]]="","",(Table1[[#This Row],[seagrass.sd.ssp126.2050]]/Table1[[#This Row],[seagrass.mn.ssp126.2050]])^-1)</f>
        <v>50.606565449507883</v>
      </c>
      <c r="M902" s="6">
        <f>IF(Table1[[#This Row],[seagrass.weights.ssp126.2050]]="","",Table1[[#This Row],[seagrass.weights.ssp126.2050]]*Table1[[#This Row],[seagrass.mn.ssp126.2050]])</f>
        <v>26.893762573341434</v>
      </c>
      <c r="N902" s="5">
        <v>0.51004006537801738</v>
      </c>
      <c r="O902" s="5">
        <v>1.6853939910099491E-2</v>
      </c>
      <c r="P902" s="6">
        <f>IF(Table1[[#This Row],[corals.mn.ssp126.2050]]="","",(Table1[[#This Row],[corals.sd.ssp126.2050]]/Table1[[#This Row],[corals.mn.ssp126.2050]])^-1)</f>
        <v>30.262364058411229</v>
      </c>
      <c r="Q902" s="6">
        <f>IF(Table1[[#This Row],[coral.weights.ssp126.2050]]="","",Table1[[#This Row],[coral.weights.ssp126.2050]]*Table1[[#This Row],[corals.mn.ssp126.2050]])</f>
        <v>15.435018142845427</v>
      </c>
      <c r="T902" s="6" t="str">
        <f>IF(Table1[[#This Row],[mangrove.mn.ssp126.2050]]="","",(Table1[[#This Row],[mangrove.sd.ssp126.2050]]/Table1[[#This Row],[mangrove.mn.ssp126.2050]])^-1)</f>
        <v/>
      </c>
      <c r="U902" s="6" t="str">
        <f>IF(Table1[[#This Row],[mangrove.weights.ssp126.2050]]="","",Table1[[#This Row],[mangrove.weights.ssp126.2050]]*Table1[[#This Row],[mangrove.mn.ssp126.2050]])</f>
        <v/>
      </c>
      <c r="V902" s="7">
        <f t="shared" si="84"/>
        <v>0.52342452130569872</v>
      </c>
      <c r="W902" s="5">
        <v>0.54300525675732048</v>
      </c>
      <c r="X902" s="5">
        <v>1.354352614213933E-2</v>
      </c>
      <c r="Y902" s="6">
        <f>IF(Table1[[#This Row],[seagrass.mn.ssp126.2100]]="", "", (Table1[[#This Row],[seagrass.sd.ssp126.2100]]/Table1[[#This Row],[seagrass.mn.ssp126.2100]])^-1)</f>
        <v>40.093344307714204</v>
      </c>
      <c r="Z902" s="6">
        <f>IF(Table1[[#This Row],[seagrass.weights.ssp126.2100]]="","", Table1[[#This Row],[seagrass.weights.ssp126.2100]]*Table1[[#This Row],[seagrass.mn.ssp126.2100]])</f>
        <v>21.770896720070006</v>
      </c>
      <c r="AA902" s="5">
        <v>0.51822371686481306</v>
      </c>
      <c r="AB902" s="5">
        <v>1.780564515881922E-2</v>
      </c>
      <c r="AC902" s="6">
        <f>IF(Table1[[#This Row],[corals.mn.ssp126.2100]]="","",(Table1[[#This Row],[corals.sd.ssp126.2100]]/Table1[[#This Row],[corals.mn.ssp126.2100]])^-1)</f>
        <v>29.104461660471451</v>
      </c>
      <c r="AD902" s="6">
        <f>IF( Table1[[#This Row],[Coral.weights.ssp126.2100]]="","", Table1[[#This Row],[Coral.weights.ssp126.2100]]*Table1[[#This Row],[corals.mn.ssp126.2100]])</f>
        <v>15.082622299038963</v>
      </c>
      <c r="AG902" s="8" t="str">
        <f>IF(Table1[[#This Row],[mangrove.mn.ssp126.2100]]="","",(Table1[[#This Row],[mangrove.sd.ssp126.2100]]/Table1[[#This Row],[mangrove.mn.ssp126.2100]])^-1)</f>
        <v/>
      </c>
      <c r="AH902" s="6" t="str">
        <f>IF(Table1[[#This Row],[mangrove.weights.ssp126.2100]]="","",Table1[[#This Row],[mangrove.weights.ssp126.2100]]*Table1[[#This Row],[mangrove.mn.ssp126.2100]])</f>
        <v/>
      </c>
      <c r="AI902" s="7">
        <f t="shared" si="85"/>
        <v>0.53258218961527082</v>
      </c>
      <c r="AJ902" s="5">
        <v>0.47329346260195793</v>
      </c>
      <c r="AK902" s="5">
        <v>9.5063438250651121E-3</v>
      </c>
      <c r="AL902" s="6">
        <f>IF(Table1[[#This Row],[seagrass.mn.ssp245.2050]]="","",(Table1[[#This Row],[seagrass.sd.ssp245.2050]]/Table1[[#This Row],[seagrass.mn.ssp245.2050]])^-1)</f>
        <v>49.787118087822392</v>
      </c>
      <c r="AM902" s="6">
        <f>IF(Table1[[#This Row],[seagrass.weights.ssp245.2050]]="","",Table1[[#This Row],[seagrass.weights.ssp245.2050]]*Table1[[#This Row],[seagrass.mn.ssp245.2050]])</f>
        <v>23.563917512758032</v>
      </c>
      <c r="AN902" s="5">
        <v>0.45373910836646297</v>
      </c>
      <c r="AO902" s="5">
        <v>1.4642120294758859E-2</v>
      </c>
      <c r="AP902" s="6">
        <f>(Table1[[#This Row],[corals.sd.ssp245.2050]]/Table1[[#This Row],[corals.mn.ssp245.2050]])^-1</f>
        <v>30.988620447878624</v>
      </c>
      <c r="AQ902" s="6">
        <f>Table1[[#This Row],[coral.weights.ssp245.2050]]*Table1[[#This Row],[corals.mn.ssp245.2050]]</f>
        <v>14.060749011527189</v>
      </c>
      <c r="AS902" s="5"/>
      <c r="AT902" s="8"/>
      <c r="AU902" s="8"/>
      <c r="AV902" s="7">
        <f t="shared" si="86"/>
        <v>0.46579167465805321</v>
      </c>
      <c r="AW902" s="5">
        <v>0.48268879867573022</v>
      </c>
      <c r="AX902" s="5">
        <f>NonZeroMin!$C$12</f>
        <v>9.4048968592101831E-4</v>
      </c>
      <c r="AY902" s="6">
        <f>(Table1[[#This Row],[seagrass.sd.ssp245.2100]]/Table1[[#This Row],[seagrass.mn.ssp245.2100]])^-1</f>
        <v>513.23135798457452</v>
      </c>
      <c r="AZ902" s="6"/>
      <c r="BA902" s="5">
        <v>0.4660004122861533</v>
      </c>
      <c r="BB902" s="5">
        <v>4.5048053541304348E-3</v>
      </c>
      <c r="BC902" s="8">
        <f>(Table1[[#This Row],[corals.sd.ssp245.2100]]/Table1[[#This Row],[corals.mn.ssp245.2100]])^-1</f>
        <v>103.44518256685159</v>
      </c>
      <c r="BD902" s="8">
        <f>Table1[[#This Row],[corals.weights.ssp245.2100]]*Table1[[#This Row],[corals.mn.ssp245.2100]]</f>
        <v>48.205497725169238</v>
      </c>
      <c r="BE902" s="5"/>
      <c r="BF902" s="5"/>
      <c r="BG902" s="6"/>
      <c r="BH902" s="6"/>
      <c r="BI902" s="7">
        <f t="shared" si="87"/>
        <v>7.8169825759975164E-2</v>
      </c>
      <c r="BJ902" s="5">
        <v>0.4100146081311753</v>
      </c>
      <c r="BK902" s="5">
        <v>2.1265359028362781E-3</v>
      </c>
      <c r="BL902" s="6">
        <f>(Table1[[#This Row],[seagrass.sd.ssp370.2050]]/Table1[[#This Row],[seagrass.mn.ssp370.2050]])^-1</f>
        <v>192.80869304125844</v>
      </c>
      <c r="BM902" s="6">
        <f>Table1[[#This Row],[seagrass.mn.ssp370.2050]]*Table1[[#This Row],[seagrass.weights.ssp370.2050]]</f>
        <v>79.054380721595649</v>
      </c>
      <c r="BN902" s="5">
        <v>0.41844848869113499</v>
      </c>
      <c r="BO902" s="5">
        <v>9.8040621845716107E-4</v>
      </c>
      <c r="BP902" s="6">
        <f>(Table1[[#This Row],[corals.sd.ssp370.2050]]/Table1[[#This Row],[corals.mn.ssp370.2050]])^-1</f>
        <v>426.81133678408946</v>
      </c>
      <c r="BQ902" s="6">
        <f>Table1[[#This Row],[corals.weights.ssp370.2050]]*Table1[[#This Row],[corals.mn.ssp370.2050]]</f>
        <v>178.59855883354527</v>
      </c>
      <c r="BR902" s="5"/>
      <c r="BS902" s="5"/>
      <c r="BT902" s="6"/>
      <c r="BU902" s="6"/>
      <c r="BV902" s="7">
        <f t="shared" si="88"/>
        <v>0.41582409727420439</v>
      </c>
      <c r="BW902" s="5">
        <v>0.41375139735409489</v>
      </c>
      <c r="BX902" s="5">
        <v>3.1580820959462639E-3</v>
      </c>
      <c r="BY902" s="8">
        <f>(Table1[[#This Row],[seagrass.sd.ssp370.2100]]/Table1[[#This Row],[seagrass.mn.ssp370.2100]])^-1</f>
        <v>131.01350274750268</v>
      </c>
      <c r="BZ902" s="8">
        <f>Table1[[#This Row],[seagrass.imp.ssp370.2100]]*Table1[[#This Row],[seagrass.mn.ssp370.2100]]</f>
        <v>54.207019834033787</v>
      </c>
      <c r="CA902" s="5">
        <v>0.42120741910009812</v>
      </c>
      <c r="CB902" s="5">
        <v>2.9213105835418172E-3</v>
      </c>
      <c r="CC902" s="8">
        <f>(Table1[[#This Row],[corals.sd.ssp370.2100]]/Table1[[#This Row],[corals.mn.ssp370.2100]])^-1</f>
        <v>144.18440184796214</v>
      </c>
      <c r="CD902" s="8">
        <f>Table1[[#This Row],[corals.weights.ssp370.2100]]*Table1[[#This Row],[corals.mn.ssp370.2100]]</f>
        <v>60.73153977687155</v>
      </c>
      <c r="CE902" s="5"/>
      <c r="CF902" s="5"/>
      <c r="CG902" s="12"/>
      <c r="CH902" s="17"/>
      <c r="CI902" s="9">
        <f t="shared" si="89"/>
        <v>0.41765782984380867</v>
      </c>
      <c r="CJ902" s="5"/>
      <c r="CL902" s="5"/>
      <c r="CM902" s="5"/>
      <c r="CP902" s="5"/>
      <c r="CT902" s="5"/>
    </row>
    <row r="903" spans="1:98" x14ac:dyDescent="0.25">
      <c r="A903" s="5" t="s">
        <v>946</v>
      </c>
      <c r="B903" s="5">
        <v>63.58934</v>
      </c>
      <c r="C903" s="5">
        <v>-19.821102</v>
      </c>
      <c r="D903" s="5">
        <v>1770000</v>
      </c>
      <c r="E903" s="5">
        <v>1</v>
      </c>
      <c r="F903" s="5">
        <v>230000</v>
      </c>
      <c r="G903" s="5">
        <v>1</v>
      </c>
      <c r="I903" s="5">
        <v>0</v>
      </c>
      <c r="J903" s="5">
        <v>0.29309468753471479</v>
      </c>
      <c r="K903" s="5">
        <v>5.0352208742454427E-2</v>
      </c>
      <c r="L903" s="6">
        <f>IF(Table1[[#This Row],[seagrass.mn.ssp126.2050]]="","",(Table1[[#This Row],[seagrass.sd.ssp126.2050]]/Table1[[#This Row],[seagrass.mn.ssp126.2050]])^-1)</f>
        <v>5.8208903810726431</v>
      </c>
      <c r="M903" s="6">
        <f>IF(Table1[[#This Row],[seagrass.weights.ssp126.2050]]="","",Table1[[#This Row],[seagrass.weights.ssp126.2050]]*Table1[[#This Row],[seagrass.mn.ssp126.2050]])</f>
        <v>1.7060720474143132</v>
      </c>
      <c r="N903" s="5">
        <v>0.36173068353571519</v>
      </c>
      <c r="O903" s="5">
        <v>4.0453637323603749E-2</v>
      </c>
      <c r="P903" s="6">
        <f>IF(Table1[[#This Row],[corals.mn.ssp126.2050]]="","",(Table1[[#This Row],[corals.sd.ssp126.2050]]/Table1[[#This Row],[corals.mn.ssp126.2050]])^-1)</f>
        <v>8.9418580742714528</v>
      </c>
      <c r="Q903" s="6">
        <f>IF(Table1[[#This Row],[coral.weights.ssp126.2050]]="","",Table1[[#This Row],[coral.weights.ssp126.2050]]*Table1[[#This Row],[corals.mn.ssp126.2050]])</f>
        <v>3.2345444332855666</v>
      </c>
      <c r="T903" s="6" t="str">
        <f>IF(Table1[[#This Row],[mangrove.mn.ssp126.2050]]="","",(Table1[[#This Row],[mangrove.sd.ssp126.2050]]/Table1[[#This Row],[mangrove.mn.ssp126.2050]])^-1)</f>
        <v/>
      </c>
      <c r="U903" s="6" t="str">
        <f>IF(Table1[[#This Row],[mangrove.weights.ssp126.2050]]="","",Table1[[#This Row],[mangrove.weights.ssp126.2050]]*Table1[[#This Row],[mangrove.mn.ssp126.2050]])</f>
        <v/>
      </c>
      <c r="V903" s="7">
        <f t="shared" si="84"/>
        <v>0.33466779547485848</v>
      </c>
      <c r="W903" s="5">
        <v>0.29876743255879018</v>
      </c>
      <c r="X903" s="5">
        <v>5.3833523787134387E-2</v>
      </c>
      <c r="Y903" s="6">
        <f>IF(Table1[[#This Row],[seagrass.mn.ssp126.2100]]="", "", (Table1[[#This Row],[seagrass.sd.ssp126.2100]]/Table1[[#This Row],[seagrass.mn.ssp126.2100]])^-1)</f>
        <v>5.5498397938830868</v>
      </c>
      <c r="Z903" s="6">
        <f>IF(Table1[[#This Row],[seagrass.weights.ssp126.2100]]="","", Table1[[#This Row],[seagrass.weights.ssp126.2100]]*Table1[[#This Row],[seagrass.mn.ssp126.2100]])</f>
        <v>1.658111386331055</v>
      </c>
      <c r="AA903" s="5">
        <v>0.36883225905452122</v>
      </c>
      <c r="AB903" s="5">
        <v>3.4648992092019062E-2</v>
      </c>
      <c r="AC903" s="6">
        <f>IF(Table1[[#This Row],[corals.mn.ssp126.2100]]="","",(Table1[[#This Row],[corals.sd.ssp126.2100]]/Table1[[#This Row],[corals.mn.ssp126.2100]])^-1)</f>
        <v>10.644819280023931</v>
      </c>
      <c r="AD903" s="6">
        <f>IF( Table1[[#This Row],[Coral.weights.ssp126.2100]]="","", Table1[[#This Row],[Coral.weights.ssp126.2100]]*Table1[[#This Row],[corals.mn.ssp126.2100]])</f>
        <v>3.9261527422783487</v>
      </c>
      <c r="AG903" s="8" t="str">
        <f>IF(Table1[[#This Row],[mangrove.mn.ssp126.2100]]="","",(Table1[[#This Row],[mangrove.sd.ssp126.2100]]/Table1[[#This Row],[mangrove.mn.ssp126.2100]])^-1)</f>
        <v/>
      </c>
      <c r="AH903" s="6" t="str">
        <f>IF(Table1[[#This Row],[mangrove.weights.ssp126.2100]]="","",Table1[[#This Row],[mangrove.weights.ssp126.2100]]*Table1[[#This Row],[mangrove.mn.ssp126.2100]])</f>
        <v/>
      </c>
      <c r="AI903" s="7">
        <f t="shared" si="85"/>
        <v>0.34482134530431829</v>
      </c>
      <c r="AJ903" s="5">
        <v>0.25536144939978872</v>
      </c>
      <c r="AK903" s="5">
        <v>1.6329141865779901E-2</v>
      </c>
      <c r="AL903" s="6">
        <f>IF(Table1[[#This Row],[seagrass.mn.ssp245.2050]]="","",(Table1[[#This Row],[seagrass.sd.ssp245.2050]]/Table1[[#This Row],[seagrass.mn.ssp245.2050]])^-1)</f>
        <v>15.638387583301968</v>
      </c>
      <c r="AM903" s="6">
        <f>IF(Table1[[#This Row],[seagrass.weights.ssp245.2050]]="","",Table1[[#This Row],[seagrass.weights.ssp245.2050]]*Table1[[#This Row],[seagrass.mn.ssp245.2050]])</f>
        <v>3.9934413195476499</v>
      </c>
      <c r="AN903" s="5">
        <v>0.31898475645203339</v>
      </c>
      <c r="AO903" s="5">
        <v>1.172266989074037E-2</v>
      </c>
      <c r="AP903" s="6">
        <f>(Table1[[#This Row],[corals.sd.ssp245.2050]]/Table1[[#This Row],[corals.mn.ssp245.2050]])^-1</f>
        <v>27.210930566593579</v>
      </c>
      <c r="AQ903" s="6">
        <f>Table1[[#This Row],[coral.weights.ssp245.2050]]*Table1[[#This Row],[corals.mn.ssp245.2050]]</f>
        <v>8.6798720596180434</v>
      </c>
      <c r="AS903" s="5"/>
      <c r="AT903" s="8"/>
      <c r="AU903" s="8"/>
      <c r="AV903" s="7">
        <f t="shared" si="86"/>
        <v>0.29576464518832923</v>
      </c>
      <c r="AW903" s="5">
        <v>0.24909957866871921</v>
      </c>
      <c r="AX903" s="5">
        <v>2.4466593887777989E-3</v>
      </c>
      <c r="AY903" s="6">
        <f>(Table1[[#This Row],[seagrass.sd.ssp245.2100]]/Table1[[#This Row],[seagrass.mn.ssp245.2100]])^-1</f>
        <v>101.81211974632647</v>
      </c>
      <c r="AZ903" s="6">
        <f>Table1[[#This Row],[seagrass.weights.ssp245.2100]]*Table1[[#This Row],[seagrass.mn.ssp245.2100]]</f>
        <v>25.361356132179111</v>
      </c>
      <c r="BA903" s="5">
        <v>0.31389469952606558</v>
      </c>
      <c r="BB903" s="5">
        <v>4.5242423527856292E-3</v>
      </c>
      <c r="BC903" s="8">
        <f>(Table1[[#This Row],[corals.sd.ssp245.2100]]/Table1[[#This Row],[corals.mn.ssp245.2100]])^-1</f>
        <v>69.380611171900838</v>
      </c>
      <c r="BD903" s="8">
        <f>Table1[[#This Row],[corals.weights.ssp245.2100]]*Table1[[#This Row],[corals.mn.ssp245.2100]]</f>
        <v>21.778206096738604</v>
      </c>
      <c r="BE903" s="5"/>
      <c r="BF903" s="5"/>
      <c r="BG903" s="6"/>
      <c r="BH903" s="6"/>
      <c r="BI903" s="7">
        <f t="shared" si="87"/>
        <v>0.27535960187138209</v>
      </c>
      <c r="BJ903" s="5">
        <v>0.23245027302891241</v>
      </c>
      <c r="BK903" s="5">
        <v>5.5785932478140217E-3</v>
      </c>
      <c r="BL903" s="6">
        <f>(Table1[[#This Row],[seagrass.sd.ssp370.2050]]/Table1[[#This Row],[seagrass.mn.ssp370.2050]])^-1</f>
        <v>41.668259846691335</v>
      </c>
      <c r="BM903" s="6">
        <f>Table1[[#This Row],[seagrass.mn.ssp370.2050]]*Table1[[#This Row],[seagrass.weights.ssp370.2050]]</f>
        <v>9.685798378003069</v>
      </c>
      <c r="BN903" s="5">
        <v>0.29939983338880533</v>
      </c>
      <c r="BO903" s="5">
        <v>6.5755868646331086E-3</v>
      </c>
      <c r="BP903" s="6">
        <f>(Table1[[#This Row],[corals.sd.ssp370.2050]]/Table1[[#This Row],[corals.mn.ssp370.2050]])^-1</f>
        <v>45.53203228127542</v>
      </c>
      <c r="BQ903" s="6">
        <f>Table1[[#This Row],[corals.weights.ssp370.2050]]*Table1[[#This Row],[corals.mn.ssp370.2050]]</f>
        <v>13.632282878867567</v>
      </c>
      <c r="BR903" s="5"/>
      <c r="BS903" s="5"/>
      <c r="BT903" s="6"/>
      <c r="BU903" s="6"/>
      <c r="BV903" s="7">
        <f t="shared" si="88"/>
        <v>0.26740829288336859</v>
      </c>
      <c r="BW903" s="5">
        <v>0.23050955910050711</v>
      </c>
      <c r="BX903" s="5">
        <v>2.834009289576828E-3</v>
      </c>
      <c r="BY903" s="8">
        <f>(Table1[[#This Row],[seagrass.sd.ssp370.2100]]/Table1[[#This Row],[seagrass.mn.ssp370.2100]])^-1</f>
        <v>81.336910202904306</v>
      </c>
      <c r="BZ903" s="8">
        <f>Table1[[#This Row],[seagrass.imp.ssp370.2100]]*Table1[[#This Row],[seagrass.mn.ssp370.2100]]</f>
        <v>18.748935309469008</v>
      </c>
      <c r="CA903" s="5">
        <v>0.30052215480278832</v>
      </c>
      <c r="CB903" s="5">
        <v>8.1627890296296114E-3</v>
      </c>
      <c r="CC903" s="8">
        <f>(Table1[[#This Row],[corals.sd.ssp370.2100]]/Table1[[#This Row],[corals.mn.ssp370.2100]])^-1</f>
        <v>36.816111957805262</v>
      </c>
      <c r="CD903" s="8">
        <f>Table1[[#This Row],[corals.weights.ssp370.2100]]*Table1[[#This Row],[corals.mn.ssp370.2100]]</f>
        <v>11.064057297020339</v>
      </c>
      <c r="CE903" s="5"/>
      <c r="CF903" s="5"/>
      <c r="CG903" s="12"/>
      <c r="CH903" s="17"/>
      <c r="CI903" s="9">
        <f t="shared" si="89"/>
        <v>0.25232526482427392</v>
      </c>
      <c r="CJ903" s="5"/>
      <c r="CL903" s="5"/>
      <c r="CM903" s="5"/>
      <c r="CP903" s="5"/>
      <c r="CT903" s="5"/>
    </row>
    <row r="904" spans="1:98" x14ac:dyDescent="0.25">
      <c r="A904" s="5" t="s">
        <v>947</v>
      </c>
      <c r="B904" s="5">
        <v>63.83934</v>
      </c>
      <c r="C904" s="5">
        <v>-19.821102</v>
      </c>
      <c r="E904" s="5">
        <v>0</v>
      </c>
      <c r="G904" s="5">
        <v>0</v>
      </c>
      <c r="I904" s="5">
        <v>0</v>
      </c>
      <c r="L904" s="6" t="str">
        <f>IF(Table1[[#This Row],[seagrass.mn.ssp126.2050]]="","",(Table1[[#This Row],[seagrass.sd.ssp126.2050]]/Table1[[#This Row],[seagrass.mn.ssp126.2050]])^-1)</f>
        <v/>
      </c>
      <c r="M904" s="6" t="str">
        <f>IF(Table1[[#This Row],[seagrass.weights.ssp126.2050]]="","",Table1[[#This Row],[seagrass.weights.ssp126.2050]]*Table1[[#This Row],[seagrass.mn.ssp126.2050]])</f>
        <v/>
      </c>
      <c r="P904" s="6" t="str">
        <f>IF(Table1[[#This Row],[corals.mn.ssp126.2050]]="","",(Table1[[#This Row],[corals.sd.ssp126.2050]]/Table1[[#This Row],[corals.mn.ssp126.2050]])^-1)</f>
        <v/>
      </c>
      <c r="Q904" s="6" t="str">
        <f>IF(Table1[[#This Row],[coral.weights.ssp126.2050]]="","",Table1[[#This Row],[coral.weights.ssp126.2050]]*Table1[[#This Row],[corals.mn.ssp126.2050]])</f>
        <v/>
      </c>
      <c r="T904" s="6" t="str">
        <f>IF(Table1[[#This Row],[mangrove.mn.ssp126.2050]]="","",(Table1[[#This Row],[mangrove.sd.ssp126.2050]]/Table1[[#This Row],[mangrove.mn.ssp126.2050]])^-1)</f>
        <v/>
      </c>
      <c r="U904" s="6" t="str">
        <f>IF(Table1[[#This Row],[mangrove.weights.ssp126.2050]]="","",Table1[[#This Row],[mangrove.weights.ssp126.2050]]*Table1[[#This Row],[mangrove.mn.ssp126.2050]])</f>
        <v/>
      </c>
      <c r="V904" s="7" t="e">
        <f t="shared" si="84"/>
        <v>#DIV/0!</v>
      </c>
      <c r="Y904" s="6" t="str">
        <f>IF(Table1[[#This Row],[seagrass.mn.ssp126.2100]]="", "", (Table1[[#This Row],[seagrass.sd.ssp126.2100]]/Table1[[#This Row],[seagrass.mn.ssp126.2100]])^-1)</f>
        <v/>
      </c>
      <c r="Z904" s="6" t="str">
        <f>IF(Table1[[#This Row],[seagrass.weights.ssp126.2100]]="","", Table1[[#This Row],[seagrass.weights.ssp126.2100]]*Table1[[#This Row],[seagrass.mn.ssp126.2100]])</f>
        <v/>
      </c>
      <c r="AC904" s="6" t="str">
        <f>IF(Table1[[#This Row],[corals.mn.ssp126.2100]]="","",(Table1[[#This Row],[corals.sd.ssp126.2100]]/Table1[[#This Row],[corals.mn.ssp126.2100]])^-1)</f>
        <v/>
      </c>
      <c r="AD904" s="6" t="str">
        <f>IF( Table1[[#This Row],[Coral.weights.ssp126.2100]]="","", Table1[[#This Row],[Coral.weights.ssp126.2100]]*Table1[[#This Row],[corals.mn.ssp126.2100]])</f>
        <v/>
      </c>
      <c r="AG904" s="8" t="str">
        <f>IF(Table1[[#This Row],[mangrove.mn.ssp126.2100]]="","",(Table1[[#This Row],[mangrove.sd.ssp126.2100]]/Table1[[#This Row],[mangrove.mn.ssp126.2100]])^-1)</f>
        <v/>
      </c>
      <c r="AH904" s="6" t="str">
        <f>IF(Table1[[#This Row],[mangrove.weights.ssp126.2100]]="","",Table1[[#This Row],[mangrove.weights.ssp126.2100]]*Table1[[#This Row],[mangrove.mn.ssp126.2100]])</f>
        <v/>
      </c>
      <c r="AI904" s="7" t="e">
        <f t="shared" si="85"/>
        <v>#DIV/0!</v>
      </c>
      <c r="AL904" s="6" t="str">
        <f>IF(Table1[[#This Row],[seagrass.mn.ssp245.2050]]="","",(Table1[[#This Row],[seagrass.sd.ssp245.2050]]/Table1[[#This Row],[seagrass.mn.ssp245.2050]])^-1)</f>
        <v/>
      </c>
      <c r="AM904" s="6" t="str">
        <f>IF(Table1[[#This Row],[seagrass.weights.ssp245.2050]]="","",Table1[[#This Row],[seagrass.weights.ssp245.2050]]*Table1[[#This Row],[seagrass.mn.ssp245.2050]])</f>
        <v/>
      </c>
      <c r="AS904" s="5"/>
      <c r="AT904" s="8"/>
      <c r="AU904" s="8"/>
      <c r="AV904" s="7" t="e">
        <f t="shared" si="86"/>
        <v>#DIV/0!</v>
      </c>
      <c r="AX904" s="5"/>
      <c r="AY904" s="6"/>
      <c r="AZ904" s="6"/>
      <c r="BB904" s="5"/>
      <c r="BC904" s="8"/>
      <c r="BD904" s="8"/>
      <c r="BE904" s="5"/>
      <c r="BF904" s="5"/>
      <c r="BG904" s="6"/>
      <c r="BH904" s="6"/>
      <c r="BI904" s="7" t="e">
        <f t="shared" si="87"/>
        <v>#DIV/0!</v>
      </c>
      <c r="BK904" s="5"/>
      <c r="BL904" s="6"/>
      <c r="BM904" s="6"/>
      <c r="BO904" s="5"/>
      <c r="BP904" s="6"/>
      <c r="BQ904" s="6"/>
      <c r="BR904" s="5"/>
      <c r="BS904" s="5"/>
      <c r="BT904" s="6"/>
      <c r="BU904" s="6"/>
      <c r="BV904" s="7" t="e">
        <f t="shared" si="88"/>
        <v>#DIV/0!</v>
      </c>
      <c r="BX904" s="5"/>
      <c r="BY904" s="8"/>
      <c r="BZ904" s="8"/>
      <c r="CA904" s="5"/>
      <c r="CB904" s="5"/>
      <c r="CC904" s="8"/>
      <c r="CD904" s="8"/>
      <c r="CE904" s="5"/>
      <c r="CF904" s="5"/>
      <c r="CG904" s="12"/>
      <c r="CH904" s="17"/>
      <c r="CI904" s="9" t="e">
        <f t="shared" si="89"/>
        <v>#DIV/0!</v>
      </c>
      <c r="CJ904" s="5"/>
      <c r="CL904" s="5"/>
      <c r="CM904" s="5"/>
      <c r="CP904" s="5"/>
      <c r="CT904" s="5"/>
    </row>
    <row r="905" spans="1:98" x14ac:dyDescent="0.25">
      <c r="A905" s="5" t="s">
        <v>948</v>
      </c>
      <c r="B905" s="5">
        <v>34.33934</v>
      </c>
      <c r="C905" s="5">
        <v>-19.821102</v>
      </c>
      <c r="E905" s="5">
        <v>0</v>
      </c>
      <c r="G905" s="5">
        <v>0</v>
      </c>
      <c r="I905" s="5">
        <v>0</v>
      </c>
      <c r="L905" s="6" t="str">
        <f>IF(Table1[[#This Row],[seagrass.mn.ssp126.2050]]="","",(Table1[[#This Row],[seagrass.sd.ssp126.2050]]/Table1[[#This Row],[seagrass.mn.ssp126.2050]])^-1)</f>
        <v/>
      </c>
      <c r="M905" s="6" t="str">
        <f>IF(Table1[[#This Row],[seagrass.weights.ssp126.2050]]="","",Table1[[#This Row],[seagrass.weights.ssp126.2050]]*Table1[[#This Row],[seagrass.mn.ssp126.2050]])</f>
        <v/>
      </c>
      <c r="P905" s="6" t="str">
        <f>IF(Table1[[#This Row],[corals.mn.ssp126.2050]]="","",(Table1[[#This Row],[corals.sd.ssp126.2050]]/Table1[[#This Row],[corals.mn.ssp126.2050]])^-1)</f>
        <v/>
      </c>
      <c r="Q905" s="6" t="str">
        <f>IF(Table1[[#This Row],[coral.weights.ssp126.2050]]="","",Table1[[#This Row],[coral.weights.ssp126.2050]]*Table1[[#This Row],[corals.mn.ssp126.2050]])</f>
        <v/>
      </c>
      <c r="T905" s="6" t="str">
        <f>IF(Table1[[#This Row],[mangrove.mn.ssp126.2050]]="","",(Table1[[#This Row],[mangrove.sd.ssp126.2050]]/Table1[[#This Row],[mangrove.mn.ssp126.2050]])^-1)</f>
        <v/>
      </c>
      <c r="U905" s="6" t="str">
        <f>IF(Table1[[#This Row],[mangrove.weights.ssp126.2050]]="","",Table1[[#This Row],[mangrove.weights.ssp126.2050]]*Table1[[#This Row],[mangrove.mn.ssp126.2050]])</f>
        <v/>
      </c>
      <c r="V905" s="7" t="e">
        <f t="shared" si="84"/>
        <v>#DIV/0!</v>
      </c>
      <c r="Y905" s="6" t="str">
        <f>IF(Table1[[#This Row],[seagrass.mn.ssp126.2100]]="", "", (Table1[[#This Row],[seagrass.sd.ssp126.2100]]/Table1[[#This Row],[seagrass.mn.ssp126.2100]])^-1)</f>
        <v/>
      </c>
      <c r="Z905" s="6" t="str">
        <f>IF(Table1[[#This Row],[seagrass.weights.ssp126.2100]]="","", Table1[[#This Row],[seagrass.weights.ssp126.2100]]*Table1[[#This Row],[seagrass.mn.ssp126.2100]])</f>
        <v/>
      </c>
      <c r="AC905" s="6" t="str">
        <f>IF(Table1[[#This Row],[corals.mn.ssp126.2100]]="","",(Table1[[#This Row],[corals.sd.ssp126.2100]]/Table1[[#This Row],[corals.mn.ssp126.2100]])^-1)</f>
        <v/>
      </c>
      <c r="AD905" s="6" t="str">
        <f>IF( Table1[[#This Row],[Coral.weights.ssp126.2100]]="","", Table1[[#This Row],[Coral.weights.ssp126.2100]]*Table1[[#This Row],[corals.mn.ssp126.2100]])</f>
        <v/>
      </c>
      <c r="AG905" s="8" t="str">
        <f>IF(Table1[[#This Row],[mangrove.mn.ssp126.2100]]="","",(Table1[[#This Row],[mangrove.sd.ssp126.2100]]/Table1[[#This Row],[mangrove.mn.ssp126.2100]])^-1)</f>
        <v/>
      </c>
      <c r="AH905" s="6" t="str">
        <f>IF(Table1[[#This Row],[mangrove.weights.ssp126.2100]]="","",Table1[[#This Row],[mangrove.weights.ssp126.2100]]*Table1[[#This Row],[mangrove.mn.ssp126.2100]])</f>
        <v/>
      </c>
      <c r="AI905" s="7" t="e">
        <f t="shared" si="85"/>
        <v>#DIV/0!</v>
      </c>
      <c r="AL905" s="6" t="str">
        <f>IF(Table1[[#This Row],[seagrass.mn.ssp245.2050]]="","",(Table1[[#This Row],[seagrass.sd.ssp245.2050]]/Table1[[#This Row],[seagrass.mn.ssp245.2050]])^-1)</f>
        <v/>
      </c>
      <c r="AM905" s="6" t="str">
        <f>IF(Table1[[#This Row],[seagrass.weights.ssp245.2050]]="","",Table1[[#This Row],[seagrass.weights.ssp245.2050]]*Table1[[#This Row],[seagrass.mn.ssp245.2050]])</f>
        <v/>
      </c>
      <c r="AS905" s="5"/>
      <c r="AT905" s="8"/>
      <c r="AU905" s="8"/>
      <c r="AV905" s="7" t="e">
        <f t="shared" si="86"/>
        <v>#DIV/0!</v>
      </c>
      <c r="AX905" s="5"/>
      <c r="AY905" s="6"/>
      <c r="AZ905" s="6"/>
      <c r="BB905" s="5"/>
      <c r="BC905" s="8"/>
      <c r="BD905" s="8"/>
      <c r="BE905" s="5"/>
      <c r="BF905" s="5"/>
      <c r="BG905" s="6"/>
      <c r="BH905" s="6"/>
      <c r="BI905" s="7" t="e">
        <f t="shared" si="87"/>
        <v>#DIV/0!</v>
      </c>
      <c r="BK905" s="5"/>
      <c r="BL905" s="6"/>
      <c r="BM905" s="6"/>
      <c r="BO905" s="5"/>
      <c r="BP905" s="6"/>
      <c r="BQ905" s="6"/>
      <c r="BR905" s="5"/>
      <c r="BS905" s="5"/>
      <c r="BT905" s="6"/>
      <c r="BU905" s="6"/>
      <c r="BV905" s="7" t="e">
        <f t="shared" si="88"/>
        <v>#DIV/0!</v>
      </c>
      <c r="BX905" s="5"/>
      <c r="BY905" s="8"/>
      <c r="BZ905" s="8"/>
      <c r="CA905" s="5"/>
      <c r="CB905" s="5"/>
      <c r="CC905" s="8"/>
      <c r="CD905" s="8"/>
      <c r="CE905" s="5"/>
      <c r="CF905" s="5"/>
      <c r="CG905" s="12"/>
      <c r="CH905" s="17"/>
      <c r="CI905" s="9" t="e">
        <f t="shared" si="89"/>
        <v>#DIV/0!</v>
      </c>
      <c r="CJ905" s="5"/>
      <c r="CL905" s="5"/>
      <c r="CM905" s="5"/>
      <c r="CP905" s="5"/>
      <c r="CT905" s="5"/>
    </row>
    <row r="906" spans="1:98" x14ac:dyDescent="0.25">
      <c r="A906" s="5" t="s">
        <v>949</v>
      </c>
      <c r="B906" s="5">
        <v>34.58934</v>
      </c>
      <c r="C906" s="5">
        <v>-19.821102</v>
      </c>
      <c r="E906" s="5">
        <v>0</v>
      </c>
      <c r="G906" s="5">
        <v>0</v>
      </c>
      <c r="H906" s="5">
        <v>13480000</v>
      </c>
      <c r="I906" s="5">
        <v>1</v>
      </c>
      <c r="L906" s="6" t="str">
        <f>IF(Table1[[#This Row],[seagrass.mn.ssp126.2050]]="","",(Table1[[#This Row],[seagrass.sd.ssp126.2050]]/Table1[[#This Row],[seagrass.mn.ssp126.2050]])^-1)</f>
        <v/>
      </c>
      <c r="M906" s="6" t="str">
        <f>IF(Table1[[#This Row],[seagrass.weights.ssp126.2050]]="","",Table1[[#This Row],[seagrass.weights.ssp126.2050]]*Table1[[#This Row],[seagrass.mn.ssp126.2050]])</f>
        <v/>
      </c>
      <c r="P906" s="6" t="str">
        <f>IF(Table1[[#This Row],[corals.mn.ssp126.2050]]="","",(Table1[[#This Row],[corals.sd.ssp126.2050]]/Table1[[#This Row],[corals.mn.ssp126.2050]])^-1)</f>
        <v/>
      </c>
      <c r="Q906" s="6" t="str">
        <f>IF(Table1[[#This Row],[coral.weights.ssp126.2050]]="","",Table1[[#This Row],[coral.weights.ssp126.2050]]*Table1[[#This Row],[corals.mn.ssp126.2050]])</f>
        <v/>
      </c>
      <c r="R906" s="5">
        <v>0.38505916602845047</v>
      </c>
      <c r="S906" s="5">
        <v>0.12275120957794949</v>
      </c>
      <c r="T906" s="6">
        <f>IF(Table1[[#This Row],[mangrove.mn.ssp126.2050]]="","",(Table1[[#This Row],[mangrove.sd.ssp126.2050]]/Table1[[#This Row],[mangrove.mn.ssp126.2050]])^-1)</f>
        <v>3.1369073050472074</v>
      </c>
      <c r="U906" s="6">
        <f>IF(Table1[[#This Row],[mangrove.weights.ssp126.2050]]="","",Table1[[#This Row],[mangrove.weights.ssp126.2050]]*Table1[[#This Row],[mangrove.mn.ssp126.2050]])</f>
        <v>1.2078949107900319</v>
      </c>
      <c r="V906" s="7">
        <f t="shared" si="84"/>
        <v>0.38505916602845053</v>
      </c>
      <c r="Y906" s="6" t="str">
        <f>IF(Table1[[#This Row],[seagrass.mn.ssp126.2100]]="", "", (Table1[[#This Row],[seagrass.sd.ssp126.2100]]/Table1[[#This Row],[seagrass.mn.ssp126.2100]])^-1)</f>
        <v/>
      </c>
      <c r="Z906" s="6" t="str">
        <f>IF(Table1[[#This Row],[seagrass.weights.ssp126.2100]]="","", Table1[[#This Row],[seagrass.weights.ssp126.2100]]*Table1[[#This Row],[seagrass.mn.ssp126.2100]])</f>
        <v/>
      </c>
      <c r="AC906" s="6" t="str">
        <f>IF(Table1[[#This Row],[corals.mn.ssp126.2100]]="","",(Table1[[#This Row],[corals.sd.ssp126.2100]]/Table1[[#This Row],[corals.mn.ssp126.2100]])^-1)</f>
        <v/>
      </c>
      <c r="AD906" s="6" t="str">
        <f>IF( Table1[[#This Row],[Coral.weights.ssp126.2100]]="","", Table1[[#This Row],[Coral.weights.ssp126.2100]]*Table1[[#This Row],[corals.mn.ssp126.2100]])</f>
        <v/>
      </c>
      <c r="AE906" s="5">
        <v>0.38047269597413919</v>
      </c>
      <c r="AF906" s="5">
        <v>0.12199169717216279</v>
      </c>
      <c r="AG906" s="8">
        <f>IF(Table1[[#This Row],[mangrove.mn.ssp126.2100]]="","",(Table1[[#This Row],[mangrove.sd.ssp126.2100]]/Table1[[#This Row],[mangrove.mn.ssp126.2100]])^-1)</f>
        <v>3.1188409112563686</v>
      </c>
      <c r="AH906" s="6">
        <f>IF(Table1[[#This Row],[mangrove.weights.ssp126.2100]]="","",Table1[[#This Row],[mangrove.weights.ssp126.2100]]*Table1[[#This Row],[mangrove.mn.ssp126.2100]])</f>
        <v>1.1866338098201517</v>
      </c>
      <c r="AI906" s="7">
        <f t="shared" si="85"/>
        <v>0.38047269597413924</v>
      </c>
      <c r="AL906" s="6" t="str">
        <f>IF(Table1[[#This Row],[seagrass.mn.ssp245.2050]]="","",(Table1[[#This Row],[seagrass.sd.ssp245.2050]]/Table1[[#This Row],[seagrass.mn.ssp245.2050]])^-1)</f>
        <v/>
      </c>
      <c r="AM906" s="6" t="str">
        <f>IF(Table1[[#This Row],[seagrass.weights.ssp245.2050]]="","",Table1[[#This Row],[seagrass.weights.ssp245.2050]]*Table1[[#This Row],[seagrass.mn.ssp245.2050]])</f>
        <v/>
      </c>
      <c r="AR906" s="5">
        <v>0.37165169930408282</v>
      </c>
      <c r="AS906" s="5">
        <v>0.1224155207573256</v>
      </c>
      <c r="AT906" s="8">
        <f>(Table1[[#This Row],[mangrove.sd.ssp245.2050]]/Table1[[#This Row],[mangrove.mn.ssp245.2050]])^-1</f>
        <v>3.0359851185932434</v>
      </c>
      <c r="AU906" s="8">
        <f>Table1[[#This Row],[mangrove.mn.ssp245.2050]]*Table1[[#This Row],[mangrove.weights.ssp245.2050]]</f>
        <v>1.1283290283870864</v>
      </c>
      <c r="AV906" s="7">
        <f t="shared" si="86"/>
        <v>0.37165169930408282</v>
      </c>
      <c r="AX906" s="5"/>
      <c r="AY906" s="6"/>
      <c r="AZ906" s="6"/>
      <c r="BB906" s="5"/>
      <c r="BC906" s="8"/>
      <c r="BD906" s="8"/>
      <c r="BE906" s="5">
        <v>0.3660686835618932</v>
      </c>
      <c r="BF906" s="5">
        <v>0.13851311027599231</v>
      </c>
      <c r="BG906" s="6">
        <f>(Table1[[#This Row],[mangrove.sd.ssp245.2100]]/Table1[[#This Row],[mangrove.mn.ssp245.2100]])^-1</f>
        <v>2.6428450190201369</v>
      </c>
      <c r="BH906" s="6">
        <f>Table1[[#This Row],[mangrove.weights.ssp245.2100]]*Table1[[#This Row],[mangrove.mn.ssp245.2100]]</f>
        <v>0.96746279697080817</v>
      </c>
      <c r="BI906" s="7">
        <f t="shared" si="87"/>
        <v>0.3660686835618932</v>
      </c>
      <c r="BK906" s="5"/>
      <c r="BL906" s="6"/>
      <c r="BM906" s="6"/>
      <c r="BO906" s="5"/>
      <c r="BP906" s="6"/>
      <c r="BQ906" s="6"/>
      <c r="BR906" s="5">
        <v>0.38905648629547668</v>
      </c>
      <c r="BS906" s="5">
        <v>0.11903682554522391</v>
      </c>
      <c r="BT906" s="6">
        <f>(Table1[[#This Row],[mangrove.sd.ssp370.2050]]/Table1[[#This Row],[mangrove.mn.ssp370.2050]])^-1</f>
        <v>3.2683708130948785</v>
      </c>
      <c r="BU906" s="6">
        <f>Table1[[#This Row],[mangrove.weights.ssp370.2050]]*Table1[[#This Row],[mangrove.mn.ssp370.2050]]</f>
        <v>1.2715808644533835</v>
      </c>
      <c r="BV906" s="7">
        <f t="shared" si="88"/>
        <v>0.38905648629547662</v>
      </c>
      <c r="BX906" s="5"/>
      <c r="BY906" s="8"/>
      <c r="BZ906" s="8"/>
      <c r="CA906" s="5"/>
      <c r="CB906" s="5"/>
      <c r="CC906" s="8"/>
      <c r="CD906" s="8"/>
      <c r="CE906" s="5">
        <v>0.38611661775833278</v>
      </c>
      <c r="CF906" s="5">
        <v>0.1196428130606155</v>
      </c>
      <c r="CG906" s="12">
        <f>(Table1[[#This Row],[mangrove.sd.ssp370.2100]]/Table1[[#This Row],[mangrove.mn.ssp370.2100]])^-1</f>
        <v>3.2272445613821512</v>
      </c>
      <c r="CH906" s="17">
        <f>Table1[[#This Row],[mangrove.weights.ssp370.2100]]*Table1[[#This Row],[mangrove.mn.ssp370.2100]]</f>
        <v>1.2460927547198504</v>
      </c>
      <c r="CI906" s="9">
        <f t="shared" si="89"/>
        <v>0.38611661775833278</v>
      </c>
      <c r="CJ906" s="5"/>
      <c r="CL906" s="5"/>
      <c r="CM906" s="5"/>
      <c r="CP906" s="5"/>
      <c r="CT906" s="5"/>
    </row>
    <row r="907" spans="1:98" x14ac:dyDescent="0.25">
      <c r="A907" s="5" t="s">
        <v>950</v>
      </c>
      <c r="B907" s="5">
        <v>34.83934</v>
      </c>
      <c r="C907" s="5">
        <v>-19.821102</v>
      </c>
      <c r="E907" s="5">
        <v>0</v>
      </c>
      <c r="G907" s="5">
        <v>0</v>
      </c>
      <c r="H907" s="5">
        <v>36960000</v>
      </c>
      <c r="I907" s="5">
        <v>1</v>
      </c>
      <c r="L907" s="6" t="str">
        <f>IF(Table1[[#This Row],[seagrass.mn.ssp126.2050]]="","",(Table1[[#This Row],[seagrass.sd.ssp126.2050]]/Table1[[#This Row],[seagrass.mn.ssp126.2050]])^-1)</f>
        <v/>
      </c>
      <c r="M907" s="6" t="str">
        <f>IF(Table1[[#This Row],[seagrass.weights.ssp126.2050]]="","",Table1[[#This Row],[seagrass.weights.ssp126.2050]]*Table1[[#This Row],[seagrass.mn.ssp126.2050]])</f>
        <v/>
      </c>
      <c r="P907" s="6" t="str">
        <f>IF(Table1[[#This Row],[corals.mn.ssp126.2050]]="","",(Table1[[#This Row],[corals.sd.ssp126.2050]]/Table1[[#This Row],[corals.mn.ssp126.2050]])^-1)</f>
        <v/>
      </c>
      <c r="Q907" s="6" t="str">
        <f>IF(Table1[[#This Row],[coral.weights.ssp126.2050]]="","",Table1[[#This Row],[coral.weights.ssp126.2050]]*Table1[[#This Row],[corals.mn.ssp126.2050]])</f>
        <v/>
      </c>
      <c r="R907" s="5">
        <v>0.37154220011001848</v>
      </c>
      <c r="S907" s="5">
        <v>0.18329793053787319</v>
      </c>
      <c r="T907" s="6">
        <f>IF(Table1[[#This Row],[mangrove.mn.ssp126.2050]]="","",(Table1[[#This Row],[mangrove.sd.ssp126.2050]]/Table1[[#This Row],[mangrove.mn.ssp126.2050]])^-1)</f>
        <v>2.0269852421124313</v>
      </c>
      <c r="U907" s="6">
        <f>IF(Table1[[#This Row],[mangrove.weights.ssp126.2050]]="","",Table1[[#This Row],[mangrove.weights.ssp126.2050]]*Table1[[#This Row],[mangrove.mn.ssp126.2050]])</f>
        <v>0.75311055644499114</v>
      </c>
      <c r="V907" s="7">
        <f t="shared" si="84"/>
        <v>0.37154220011001848</v>
      </c>
      <c r="Y907" s="6" t="str">
        <f>IF(Table1[[#This Row],[seagrass.mn.ssp126.2100]]="", "", (Table1[[#This Row],[seagrass.sd.ssp126.2100]]/Table1[[#This Row],[seagrass.mn.ssp126.2100]])^-1)</f>
        <v/>
      </c>
      <c r="Z907" s="6" t="str">
        <f>IF(Table1[[#This Row],[seagrass.weights.ssp126.2100]]="","", Table1[[#This Row],[seagrass.weights.ssp126.2100]]*Table1[[#This Row],[seagrass.mn.ssp126.2100]])</f>
        <v/>
      </c>
      <c r="AC907" s="6" t="str">
        <f>IF(Table1[[#This Row],[corals.mn.ssp126.2100]]="","",(Table1[[#This Row],[corals.sd.ssp126.2100]]/Table1[[#This Row],[corals.mn.ssp126.2100]])^-1)</f>
        <v/>
      </c>
      <c r="AD907" s="6" t="str">
        <f>IF( Table1[[#This Row],[Coral.weights.ssp126.2100]]="","", Table1[[#This Row],[Coral.weights.ssp126.2100]]*Table1[[#This Row],[corals.mn.ssp126.2100]])</f>
        <v/>
      </c>
      <c r="AE907" s="5">
        <v>0.36798277366948262</v>
      </c>
      <c r="AF907" s="5">
        <v>0.18701918260463399</v>
      </c>
      <c r="AG907" s="8">
        <f>IF(Table1[[#This Row],[mangrove.mn.ssp126.2100]]="","",(Table1[[#This Row],[mangrove.sd.ssp126.2100]]/Table1[[#This Row],[mangrove.mn.ssp126.2100]])^-1)</f>
        <v>1.9676204790575569</v>
      </c>
      <c r="AH907" s="6">
        <f>IF(Table1[[#This Row],[mangrove.weights.ssp126.2100]]="","",Table1[[#This Row],[mangrove.weights.ssp126.2100]]*Table1[[#This Row],[mangrove.mn.ssp126.2100]])</f>
        <v>0.72405044141247588</v>
      </c>
      <c r="AI907" s="7">
        <f t="shared" si="85"/>
        <v>0.36798277366948262</v>
      </c>
      <c r="AL907" s="6" t="str">
        <f>IF(Table1[[#This Row],[seagrass.mn.ssp245.2050]]="","",(Table1[[#This Row],[seagrass.sd.ssp245.2050]]/Table1[[#This Row],[seagrass.mn.ssp245.2050]])^-1)</f>
        <v/>
      </c>
      <c r="AM907" s="6" t="str">
        <f>IF(Table1[[#This Row],[seagrass.weights.ssp245.2050]]="","",Table1[[#This Row],[seagrass.weights.ssp245.2050]]*Table1[[#This Row],[seagrass.mn.ssp245.2050]])</f>
        <v/>
      </c>
      <c r="AR907" s="5">
        <v>0.35181172455747989</v>
      </c>
      <c r="AS907" s="5">
        <v>0.19089669785503471</v>
      </c>
      <c r="AT907" s="8">
        <f>(Table1[[#This Row],[mangrove.sd.ssp245.2050]]/Table1[[#This Row],[mangrove.mn.ssp245.2050]])^-1</f>
        <v>1.842942955590791</v>
      </c>
      <c r="AU907" s="8">
        <f>Table1[[#This Row],[mangrove.mn.ssp245.2050]]*Table1[[#This Row],[mangrove.weights.ssp245.2050]]</f>
        <v>0.64836893946745522</v>
      </c>
      <c r="AV907" s="7">
        <f t="shared" si="86"/>
        <v>0.35181172455747989</v>
      </c>
      <c r="AX907" s="5"/>
      <c r="AY907" s="6"/>
      <c r="AZ907" s="6"/>
      <c r="BB907" s="5"/>
      <c r="BC907" s="8"/>
      <c r="BD907" s="8"/>
      <c r="BE907" s="5">
        <v>0.34557376693652658</v>
      </c>
      <c r="BF907" s="5">
        <v>0.20598429927820991</v>
      </c>
      <c r="BG907" s="6">
        <f>(Table1[[#This Row],[mangrove.sd.ssp245.2100]]/Table1[[#This Row],[mangrove.mn.ssp245.2100]])^-1</f>
        <v>1.6776704251122656</v>
      </c>
      <c r="BH907" s="6">
        <f>Table1[[#This Row],[mangrove.weights.ssp245.2100]]*Table1[[#This Row],[mangrove.mn.ssp245.2100]]</f>
        <v>0.57975888848404955</v>
      </c>
      <c r="BI907" s="7">
        <f t="shared" si="87"/>
        <v>0.34557376693652658</v>
      </c>
      <c r="BK907" s="5"/>
      <c r="BL907" s="6"/>
      <c r="BM907" s="6"/>
      <c r="BO907" s="5"/>
      <c r="BP907" s="6"/>
      <c r="BQ907" s="6"/>
      <c r="BR907" s="5">
        <v>0.35714914078128412</v>
      </c>
      <c r="BS907" s="5">
        <v>0.19416110987570351</v>
      </c>
      <c r="BT907" s="6">
        <f>(Table1[[#This Row],[mangrove.sd.ssp370.2050]]/Table1[[#This Row],[mangrove.mn.ssp370.2050]])^-1</f>
        <v>1.8394473589995495</v>
      </c>
      <c r="BU907" s="6">
        <f>Table1[[#This Row],[mangrove.weights.ssp370.2050]]*Table1[[#This Row],[mangrove.mn.ssp370.2050]]</f>
        <v>0.65695704377909137</v>
      </c>
      <c r="BV907" s="7">
        <f t="shared" si="88"/>
        <v>0.35714914078128412</v>
      </c>
      <c r="BX907" s="5"/>
      <c r="BY907" s="8"/>
      <c r="BZ907" s="8"/>
      <c r="CA907" s="5"/>
      <c r="CB907" s="5"/>
      <c r="CC907" s="8"/>
      <c r="CD907" s="8"/>
      <c r="CE907" s="5">
        <v>0.35968801626350339</v>
      </c>
      <c r="CF907" s="5">
        <v>0.19264206118483421</v>
      </c>
      <c r="CG907" s="12">
        <f>(Table1[[#This Row],[mangrove.sd.ssp370.2100]]/Table1[[#This Row],[mangrove.mn.ssp370.2100]])^-1</f>
        <v>1.8671312695226701</v>
      </c>
      <c r="CH907" s="17">
        <f>Table1[[#This Row],[mangrove.weights.ssp370.2100]]*Table1[[#This Row],[mangrove.mn.ssp370.2100]]</f>
        <v>0.6715847424381659</v>
      </c>
      <c r="CI907" s="9">
        <f t="shared" si="89"/>
        <v>0.35968801626350339</v>
      </c>
      <c r="CJ907" s="5"/>
      <c r="CL907" s="5"/>
      <c r="CM907" s="5"/>
      <c r="CP907" s="5"/>
      <c r="CT907" s="5"/>
    </row>
    <row r="908" spans="1:98" x14ac:dyDescent="0.25">
      <c r="A908" s="5" t="s">
        <v>951</v>
      </c>
      <c r="B908" s="5">
        <v>35.08934</v>
      </c>
      <c r="C908" s="5">
        <v>-19.821102</v>
      </c>
      <c r="E908" s="5">
        <v>0</v>
      </c>
      <c r="G908" s="5">
        <v>0</v>
      </c>
      <c r="H908" s="5">
        <v>10400000</v>
      </c>
      <c r="I908" s="5">
        <v>1</v>
      </c>
      <c r="L908" s="6" t="str">
        <f>IF(Table1[[#This Row],[seagrass.mn.ssp126.2050]]="","",(Table1[[#This Row],[seagrass.sd.ssp126.2050]]/Table1[[#This Row],[seagrass.mn.ssp126.2050]])^-1)</f>
        <v/>
      </c>
      <c r="M908" s="6" t="str">
        <f>IF(Table1[[#This Row],[seagrass.weights.ssp126.2050]]="","",Table1[[#This Row],[seagrass.weights.ssp126.2050]]*Table1[[#This Row],[seagrass.mn.ssp126.2050]])</f>
        <v/>
      </c>
      <c r="P908" s="6" t="str">
        <f>IF(Table1[[#This Row],[corals.mn.ssp126.2050]]="","",(Table1[[#This Row],[corals.sd.ssp126.2050]]/Table1[[#This Row],[corals.mn.ssp126.2050]])^-1)</f>
        <v/>
      </c>
      <c r="Q908" s="6" t="str">
        <f>IF(Table1[[#This Row],[coral.weights.ssp126.2050]]="","",Table1[[#This Row],[coral.weights.ssp126.2050]]*Table1[[#This Row],[corals.mn.ssp126.2050]])</f>
        <v/>
      </c>
      <c r="R908" s="5">
        <v>0.44036294989438551</v>
      </c>
      <c r="S908" s="5">
        <v>0.1680860475619306</v>
      </c>
      <c r="T908" s="6">
        <f>IF(Table1[[#This Row],[mangrove.mn.ssp126.2050]]="","",(Table1[[#This Row],[mangrove.sd.ssp126.2050]]/Table1[[#This Row],[mangrove.mn.ssp126.2050]])^-1)</f>
        <v>2.6198661714151834</v>
      </c>
      <c r="U908" s="6">
        <f>IF(Table1[[#This Row],[mangrove.weights.ssp126.2050]]="","",Table1[[#This Row],[mangrove.weights.ssp126.2050]]*Table1[[#This Row],[mangrove.mn.ssp126.2050]])</f>
        <v>1.1536919955728999</v>
      </c>
      <c r="V908" s="7">
        <f t="shared" si="84"/>
        <v>0.44036294989438546</v>
      </c>
      <c r="Y908" s="6" t="str">
        <f>IF(Table1[[#This Row],[seagrass.mn.ssp126.2100]]="", "", (Table1[[#This Row],[seagrass.sd.ssp126.2100]]/Table1[[#This Row],[seagrass.mn.ssp126.2100]])^-1)</f>
        <v/>
      </c>
      <c r="Z908" s="6" t="str">
        <f>IF(Table1[[#This Row],[seagrass.weights.ssp126.2100]]="","", Table1[[#This Row],[seagrass.weights.ssp126.2100]]*Table1[[#This Row],[seagrass.mn.ssp126.2100]])</f>
        <v/>
      </c>
      <c r="AC908" s="6" t="str">
        <f>IF(Table1[[#This Row],[corals.mn.ssp126.2100]]="","",(Table1[[#This Row],[corals.sd.ssp126.2100]]/Table1[[#This Row],[corals.mn.ssp126.2100]])^-1)</f>
        <v/>
      </c>
      <c r="AD908" s="6" t="str">
        <f>IF( Table1[[#This Row],[Coral.weights.ssp126.2100]]="","", Table1[[#This Row],[Coral.weights.ssp126.2100]]*Table1[[#This Row],[corals.mn.ssp126.2100]])</f>
        <v/>
      </c>
      <c r="AE908" s="5">
        <v>0.43582222851447772</v>
      </c>
      <c r="AF908" s="5">
        <v>0.15992443048272381</v>
      </c>
      <c r="AG908" s="8">
        <f>IF(Table1[[#This Row],[mangrove.mn.ssp126.2100]]="","",(Table1[[#This Row],[mangrove.sd.ssp126.2100]]/Table1[[#This Row],[mangrove.mn.ssp126.2100]])^-1)</f>
        <v>2.7251760547089043</v>
      </c>
      <c r="AH908" s="6">
        <f>IF(Table1[[#This Row],[mangrove.weights.ssp126.2100]]="","",Table1[[#This Row],[mangrove.weights.ssp126.2100]]*Table1[[#This Row],[mangrove.mn.ssp126.2100]])</f>
        <v>1.1876923012575269</v>
      </c>
      <c r="AI908" s="7">
        <f t="shared" si="85"/>
        <v>0.43582222851447772</v>
      </c>
      <c r="AL908" s="6" t="str">
        <f>IF(Table1[[#This Row],[seagrass.mn.ssp245.2050]]="","",(Table1[[#This Row],[seagrass.sd.ssp245.2050]]/Table1[[#This Row],[seagrass.mn.ssp245.2050]])^-1)</f>
        <v/>
      </c>
      <c r="AM908" s="6" t="str">
        <f>IF(Table1[[#This Row],[seagrass.weights.ssp245.2050]]="","",Table1[[#This Row],[seagrass.weights.ssp245.2050]]*Table1[[#This Row],[seagrass.mn.ssp245.2050]])</f>
        <v/>
      </c>
      <c r="AR908" s="5">
        <v>0.4404071994468618</v>
      </c>
      <c r="AS908" s="5">
        <v>0.1738030581286758</v>
      </c>
      <c r="AT908" s="8">
        <f>(Table1[[#This Row],[mangrove.sd.ssp245.2050]]/Table1[[#This Row],[mangrove.mn.ssp245.2050]])^-1</f>
        <v>2.5339439028788813</v>
      </c>
      <c r="AU908" s="8">
        <f>Table1[[#This Row],[mangrove.mn.ssp245.2050]]*Table1[[#This Row],[mangrove.weights.ssp245.2050]]</f>
        <v>1.1159671378223388</v>
      </c>
      <c r="AV908" s="7">
        <f t="shared" si="86"/>
        <v>0.4404071994468618</v>
      </c>
      <c r="AX908" s="5"/>
      <c r="AY908" s="6"/>
      <c r="AZ908" s="6"/>
      <c r="BB908" s="5"/>
      <c r="BC908" s="8"/>
      <c r="BD908" s="8"/>
      <c r="BE908" s="5">
        <v>0.43730073727096058</v>
      </c>
      <c r="BF908" s="5">
        <v>0.18393797238260981</v>
      </c>
      <c r="BG908" s="6">
        <f>(Table1[[#This Row],[mangrove.sd.ssp245.2100]]/Table1[[#This Row],[mangrove.mn.ssp245.2100]])^-1</f>
        <v>2.3774358910585915</v>
      </c>
      <c r="BH908" s="6">
        <f>Table1[[#This Row],[mangrove.weights.ssp245.2100]]*Table1[[#This Row],[mangrove.mn.ssp245.2100]]</f>
        <v>1.0396544679743651</v>
      </c>
      <c r="BI908" s="7">
        <f t="shared" si="87"/>
        <v>0.43730073727096053</v>
      </c>
      <c r="BK908" s="5"/>
      <c r="BL908" s="6"/>
      <c r="BM908" s="6"/>
      <c r="BO908" s="5"/>
      <c r="BP908" s="6"/>
      <c r="BQ908" s="6"/>
      <c r="BR908" s="5">
        <v>0.44427091571126143</v>
      </c>
      <c r="BS908" s="5">
        <v>0.16334320595482421</v>
      </c>
      <c r="BT908" s="6">
        <f>(Table1[[#This Row],[mangrove.sd.ssp370.2050]]/Table1[[#This Row],[mangrove.mn.ssp370.2050]])^-1</f>
        <v>2.7198616135533262</v>
      </c>
      <c r="BU908" s="6">
        <f>Table1[[#This Row],[mangrove.weights.ssp370.2050]]*Table1[[#This Row],[mangrove.mn.ssp370.2050]]</f>
        <v>1.2083554096612452</v>
      </c>
      <c r="BV908" s="7">
        <f t="shared" si="88"/>
        <v>0.44427091571126137</v>
      </c>
      <c r="BX908" s="5"/>
      <c r="BY908" s="8"/>
      <c r="BZ908" s="8"/>
      <c r="CA908" s="5"/>
      <c r="CB908" s="5"/>
      <c r="CC908" s="8"/>
      <c r="CD908" s="8"/>
      <c r="CE908" s="5">
        <v>0.44917376255200392</v>
      </c>
      <c r="CF908" s="5">
        <v>0.16742584805671351</v>
      </c>
      <c r="CG908" s="12">
        <f>(Table1[[#This Row],[mangrove.sd.ssp370.2100]]/Table1[[#This Row],[mangrove.mn.ssp370.2100]])^-1</f>
        <v>2.6828220837194245</v>
      </c>
      <c r="CH908" s="17">
        <f>Table1[[#This Row],[mangrove.weights.ssp370.2100]]*Table1[[#This Row],[mangrove.mn.ssp370.2100]]</f>
        <v>1.2050532896018611</v>
      </c>
      <c r="CI908" s="9">
        <f t="shared" si="89"/>
        <v>0.44917376255200386</v>
      </c>
      <c r="CJ908" s="5"/>
      <c r="CL908" s="5"/>
      <c r="CM908" s="5"/>
      <c r="CP908" s="5"/>
      <c r="CT908" s="5"/>
    </row>
    <row r="909" spans="1:98" x14ac:dyDescent="0.25">
      <c r="A909" s="5" t="s">
        <v>952</v>
      </c>
      <c r="B909" s="5">
        <v>35.33934</v>
      </c>
      <c r="C909" s="5">
        <v>-19.821102</v>
      </c>
      <c r="E909" s="5">
        <v>0</v>
      </c>
      <c r="G909" s="5">
        <v>0</v>
      </c>
      <c r="I909" s="5">
        <v>0</v>
      </c>
      <c r="L909" s="6" t="str">
        <f>IF(Table1[[#This Row],[seagrass.mn.ssp126.2050]]="","",(Table1[[#This Row],[seagrass.sd.ssp126.2050]]/Table1[[#This Row],[seagrass.mn.ssp126.2050]])^-1)</f>
        <v/>
      </c>
      <c r="M909" s="6" t="str">
        <f>IF(Table1[[#This Row],[seagrass.weights.ssp126.2050]]="","",Table1[[#This Row],[seagrass.weights.ssp126.2050]]*Table1[[#This Row],[seagrass.mn.ssp126.2050]])</f>
        <v/>
      </c>
      <c r="P909" s="6" t="str">
        <f>IF(Table1[[#This Row],[corals.mn.ssp126.2050]]="","",(Table1[[#This Row],[corals.sd.ssp126.2050]]/Table1[[#This Row],[corals.mn.ssp126.2050]])^-1)</f>
        <v/>
      </c>
      <c r="Q909" s="6" t="str">
        <f>IF(Table1[[#This Row],[coral.weights.ssp126.2050]]="","",Table1[[#This Row],[coral.weights.ssp126.2050]]*Table1[[#This Row],[corals.mn.ssp126.2050]])</f>
        <v/>
      </c>
      <c r="T909" s="6" t="str">
        <f>IF(Table1[[#This Row],[mangrove.mn.ssp126.2050]]="","",(Table1[[#This Row],[mangrove.sd.ssp126.2050]]/Table1[[#This Row],[mangrove.mn.ssp126.2050]])^-1)</f>
        <v/>
      </c>
      <c r="U909" s="6" t="str">
        <f>IF(Table1[[#This Row],[mangrove.weights.ssp126.2050]]="","",Table1[[#This Row],[mangrove.weights.ssp126.2050]]*Table1[[#This Row],[mangrove.mn.ssp126.2050]])</f>
        <v/>
      </c>
      <c r="V909" s="7" t="e">
        <f t="shared" si="84"/>
        <v>#DIV/0!</v>
      </c>
      <c r="Y909" s="6" t="str">
        <f>IF(Table1[[#This Row],[seagrass.mn.ssp126.2100]]="", "", (Table1[[#This Row],[seagrass.sd.ssp126.2100]]/Table1[[#This Row],[seagrass.mn.ssp126.2100]])^-1)</f>
        <v/>
      </c>
      <c r="Z909" s="6" t="str">
        <f>IF(Table1[[#This Row],[seagrass.weights.ssp126.2100]]="","", Table1[[#This Row],[seagrass.weights.ssp126.2100]]*Table1[[#This Row],[seagrass.mn.ssp126.2100]])</f>
        <v/>
      </c>
      <c r="AC909" s="6" t="str">
        <f>IF(Table1[[#This Row],[corals.mn.ssp126.2100]]="","",(Table1[[#This Row],[corals.sd.ssp126.2100]]/Table1[[#This Row],[corals.mn.ssp126.2100]])^-1)</f>
        <v/>
      </c>
      <c r="AD909" s="6" t="str">
        <f>IF( Table1[[#This Row],[Coral.weights.ssp126.2100]]="","", Table1[[#This Row],[Coral.weights.ssp126.2100]]*Table1[[#This Row],[corals.mn.ssp126.2100]])</f>
        <v/>
      </c>
      <c r="AG909" s="8" t="str">
        <f>IF(Table1[[#This Row],[mangrove.mn.ssp126.2100]]="","",(Table1[[#This Row],[mangrove.sd.ssp126.2100]]/Table1[[#This Row],[mangrove.mn.ssp126.2100]])^-1)</f>
        <v/>
      </c>
      <c r="AH909" s="6" t="str">
        <f>IF(Table1[[#This Row],[mangrove.weights.ssp126.2100]]="","",Table1[[#This Row],[mangrove.weights.ssp126.2100]]*Table1[[#This Row],[mangrove.mn.ssp126.2100]])</f>
        <v/>
      </c>
      <c r="AI909" s="7" t="e">
        <f t="shared" si="85"/>
        <v>#DIV/0!</v>
      </c>
      <c r="AL909" s="6" t="str">
        <f>IF(Table1[[#This Row],[seagrass.mn.ssp245.2050]]="","",(Table1[[#This Row],[seagrass.sd.ssp245.2050]]/Table1[[#This Row],[seagrass.mn.ssp245.2050]])^-1)</f>
        <v/>
      </c>
      <c r="AM909" s="6" t="str">
        <f>IF(Table1[[#This Row],[seagrass.weights.ssp245.2050]]="","",Table1[[#This Row],[seagrass.weights.ssp245.2050]]*Table1[[#This Row],[seagrass.mn.ssp245.2050]])</f>
        <v/>
      </c>
      <c r="AS909" s="5"/>
      <c r="AT909" s="8"/>
      <c r="AU909" s="8"/>
      <c r="AV909" s="7" t="e">
        <f t="shared" si="86"/>
        <v>#DIV/0!</v>
      </c>
      <c r="AX909" s="5"/>
      <c r="AY909" s="6"/>
      <c r="AZ909" s="6"/>
      <c r="BB909" s="5"/>
      <c r="BC909" s="8"/>
      <c r="BD909" s="8"/>
      <c r="BE909" s="5"/>
      <c r="BF909" s="5"/>
      <c r="BG909" s="6"/>
      <c r="BH909" s="6"/>
      <c r="BI909" s="7" t="e">
        <f t="shared" si="87"/>
        <v>#DIV/0!</v>
      </c>
      <c r="BK909" s="5"/>
      <c r="BL909" s="6"/>
      <c r="BM909" s="6"/>
      <c r="BO909" s="5"/>
      <c r="BP909" s="6"/>
      <c r="BQ909" s="6"/>
      <c r="BR909" s="5"/>
      <c r="BS909" s="5"/>
      <c r="BT909" s="6"/>
      <c r="BU909" s="6"/>
      <c r="BV909" s="7" t="e">
        <f t="shared" si="88"/>
        <v>#DIV/0!</v>
      </c>
      <c r="BX909" s="5"/>
      <c r="BY909" s="8"/>
      <c r="BZ909" s="8"/>
      <c r="CA909" s="5"/>
      <c r="CB909" s="5"/>
      <c r="CC909" s="8"/>
      <c r="CD909" s="8"/>
      <c r="CE909" s="5"/>
      <c r="CF909" s="5"/>
      <c r="CG909" s="12"/>
      <c r="CH909" s="17"/>
      <c r="CI909" s="9" t="e">
        <f t="shared" si="89"/>
        <v>#DIV/0!</v>
      </c>
      <c r="CJ909" s="5"/>
      <c r="CL909" s="5"/>
      <c r="CM909" s="5"/>
      <c r="CP909" s="5"/>
      <c r="CT909" s="5"/>
    </row>
    <row r="910" spans="1:98" x14ac:dyDescent="0.25">
      <c r="A910" s="5" t="s">
        <v>953</v>
      </c>
      <c r="B910" s="5">
        <v>35.58934</v>
      </c>
      <c r="C910" s="5">
        <v>-19.821102</v>
      </c>
      <c r="E910" s="5">
        <v>0</v>
      </c>
      <c r="G910" s="5">
        <v>0</v>
      </c>
      <c r="I910" s="5">
        <v>0</v>
      </c>
      <c r="L910" s="6" t="str">
        <f>IF(Table1[[#This Row],[seagrass.mn.ssp126.2050]]="","",(Table1[[#This Row],[seagrass.sd.ssp126.2050]]/Table1[[#This Row],[seagrass.mn.ssp126.2050]])^-1)</f>
        <v/>
      </c>
      <c r="M910" s="6" t="str">
        <f>IF(Table1[[#This Row],[seagrass.weights.ssp126.2050]]="","",Table1[[#This Row],[seagrass.weights.ssp126.2050]]*Table1[[#This Row],[seagrass.mn.ssp126.2050]])</f>
        <v/>
      </c>
      <c r="P910" s="6" t="str">
        <f>IF(Table1[[#This Row],[corals.mn.ssp126.2050]]="","",(Table1[[#This Row],[corals.sd.ssp126.2050]]/Table1[[#This Row],[corals.mn.ssp126.2050]])^-1)</f>
        <v/>
      </c>
      <c r="Q910" s="6" t="str">
        <f>IF(Table1[[#This Row],[coral.weights.ssp126.2050]]="","",Table1[[#This Row],[coral.weights.ssp126.2050]]*Table1[[#This Row],[corals.mn.ssp126.2050]])</f>
        <v/>
      </c>
      <c r="T910" s="6" t="str">
        <f>IF(Table1[[#This Row],[mangrove.mn.ssp126.2050]]="","",(Table1[[#This Row],[mangrove.sd.ssp126.2050]]/Table1[[#This Row],[mangrove.mn.ssp126.2050]])^-1)</f>
        <v/>
      </c>
      <c r="U910" s="6" t="str">
        <f>IF(Table1[[#This Row],[mangrove.weights.ssp126.2050]]="","",Table1[[#This Row],[mangrove.weights.ssp126.2050]]*Table1[[#This Row],[mangrove.mn.ssp126.2050]])</f>
        <v/>
      </c>
      <c r="V910" s="7" t="e">
        <f t="shared" si="84"/>
        <v>#DIV/0!</v>
      </c>
      <c r="Y910" s="6" t="str">
        <f>IF(Table1[[#This Row],[seagrass.mn.ssp126.2100]]="", "", (Table1[[#This Row],[seagrass.sd.ssp126.2100]]/Table1[[#This Row],[seagrass.mn.ssp126.2100]])^-1)</f>
        <v/>
      </c>
      <c r="Z910" s="6" t="str">
        <f>IF(Table1[[#This Row],[seagrass.weights.ssp126.2100]]="","", Table1[[#This Row],[seagrass.weights.ssp126.2100]]*Table1[[#This Row],[seagrass.mn.ssp126.2100]])</f>
        <v/>
      </c>
      <c r="AC910" s="6" t="str">
        <f>IF(Table1[[#This Row],[corals.mn.ssp126.2100]]="","",(Table1[[#This Row],[corals.sd.ssp126.2100]]/Table1[[#This Row],[corals.mn.ssp126.2100]])^-1)</f>
        <v/>
      </c>
      <c r="AD910" s="6" t="str">
        <f>IF( Table1[[#This Row],[Coral.weights.ssp126.2100]]="","", Table1[[#This Row],[Coral.weights.ssp126.2100]]*Table1[[#This Row],[corals.mn.ssp126.2100]])</f>
        <v/>
      </c>
      <c r="AG910" s="8" t="str">
        <f>IF(Table1[[#This Row],[mangrove.mn.ssp126.2100]]="","",(Table1[[#This Row],[mangrove.sd.ssp126.2100]]/Table1[[#This Row],[mangrove.mn.ssp126.2100]])^-1)</f>
        <v/>
      </c>
      <c r="AH910" s="6" t="str">
        <f>IF(Table1[[#This Row],[mangrove.weights.ssp126.2100]]="","",Table1[[#This Row],[mangrove.weights.ssp126.2100]]*Table1[[#This Row],[mangrove.mn.ssp126.2100]])</f>
        <v/>
      </c>
      <c r="AI910" s="7" t="e">
        <f t="shared" si="85"/>
        <v>#DIV/0!</v>
      </c>
      <c r="AL910" s="6" t="str">
        <f>IF(Table1[[#This Row],[seagrass.mn.ssp245.2050]]="","",(Table1[[#This Row],[seagrass.sd.ssp245.2050]]/Table1[[#This Row],[seagrass.mn.ssp245.2050]])^-1)</f>
        <v/>
      </c>
      <c r="AM910" s="6" t="str">
        <f>IF(Table1[[#This Row],[seagrass.weights.ssp245.2050]]="","",Table1[[#This Row],[seagrass.weights.ssp245.2050]]*Table1[[#This Row],[seagrass.mn.ssp245.2050]])</f>
        <v/>
      </c>
      <c r="AS910" s="5"/>
      <c r="AT910" s="8"/>
      <c r="AU910" s="8"/>
      <c r="AV910" s="7" t="e">
        <f t="shared" si="86"/>
        <v>#DIV/0!</v>
      </c>
      <c r="AX910" s="5"/>
      <c r="AY910" s="6"/>
      <c r="AZ910" s="6"/>
      <c r="BB910" s="5"/>
      <c r="BC910" s="8"/>
      <c r="BD910" s="8"/>
      <c r="BE910" s="5"/>
      <c r="BF910" s="5"/>
      <c r="BG910" s="6"/>
      <c r="BH910" s="6"/>
      <c r="BI910" s="7" t="e">
        <f t="shared" si="87"/>
        <v>#DIV/0!</v>
      </c>
      <c r="BK910" s="5"/>
      <c r="BL910" s="6"/>
      <c r="BM910" s="6"/>
      <c r="BO910" s="5"/>
      <c r="BP910" s="6"/>
      <c r="BQ910" s="6"/>
      <c r="BR910" s="5"/>
      <c r="BS910" s="5"/>
      <c r="BT910" s="6"/>
      <c r="BU910" s="6"/>
      <c r="BV910" s="7" t="e">
        <f t="shared" si="88"/>
        <v>#DIV/0!</v>
      </c>
      <c r="BX910" s="5"/>
      <c r="BY910" s="8"/>
      <c r="BZ910" s="8"/>
      <c r="CA910" s="5"/>
      <c r="CB910" s="5"/>
      <c r="CC910" s="8"/>
      <c r="CD910" s="8"/>
      <c r="CE910" s="5"/>
      <c r="CF910" s="5"/>
      <c r="CG910" s="12"/>
      <c r="CH910" s="17"/>
      <c r="CI910" s="9" t="e">
        <f t="shared" si="89"/>
        <v>#DIV/0!</v>
      </c>
      <c r="CJ910" s="5"/>
      <c r="CL910" s="5"/>
      <c r="CM910" s="5"/>
      <c r="CP910" s="5"/>
      <c r="CT910" s="5"/>
    </row>
    <row r="911" spans="1:98" x14ac:dyDescent="0.25">
      <c r="A911" s="5" t="s">
        <v>954</v>
      </c>
      <c r="B911" s="5">
        <v>44.08934</v>
      </c>
      <c r="C911" s="5">
        <v>-20.071102</v>
      </c>
      <c r="E911" s="5">
        <v>0</v>
      </c>
      <c r="G911" s="5">
        <v>0</v>
      </c>
      <c r="I911" s="5">
        <v>0</v>
      </c>
      <c r="L911" s="6" t="str">
        <f>IF(Table1[[#This Row],[seagrass.mn.ssp126.2050]]="","",(Table1[[#This Row],[seagrass.sd.ssp126.2050]]/Table1[[#This Row],[seagrass.mn.ssp126.2050]])^-1)</f>
        <v/>
      </c>
      <c r="M911" s="6" t="str">
        <f>IF(Table1[[#This Row],[seagrass.weights.ssp126.2050]]="","",Table1[[#This Row],[seagrass.weights.ssp126.2050]]*Table1[[#This Row],[seagrass.mn.ssp126.2050]])</f>
        <v/>
      </c>
      <c r="P911" s="6" t="str">
        <f>IF(Table1[[#This Row],[corals.mn.ssp126.2050]]="","",(Table1[[#This Row],[corals.sd.ssp126.2050]]/Table1[[#This Row],[corals.mn.ssp126.2050]])^-1)</f>
        <v/>
      </c>
      <c r="Q911" s="6" t="str">
        <f>IF(Table1[[#This Row],[coral.weights.ssp126.2050]]="","",Table1[[#This Row],[coral.weights.ssp126.2050]]*Table1[[#This Row],[corals.mn.ssp126.2050]])</f>
        <v/>
      </c>
      <c r="T911" s="6" t="str">
        <f>IF(Table1[[#This Row],[mangrove.mn.ssp126.2050]]="","",(Table1[[#This Row],[mangrove.sd.ssp126.2050]]/Table1[[#This Row],[mangrove.mn.ssp126.2050]])^-1)</f>
        <v/>
      </c>
      <c r="U911" s="6" t="str">
        <f>IF(Table1[[#This Row],[mangrove.weights.ssp126.2050]]="","",Table1[[#This Row],[mangrove.weights.ssp126.2050]]*Table1[[#This Row],[mangrove.mn.ssp126.2050]])</f>
        <v/>
      </c>
      <c r="V911" s="7" t="e">
        <f t="shared" si="84"/>
        <v>#DIV/0!</v>
      </c>
      <c r="Y911" s="6" t="str">
        <f>IF(Table1[[#This Row],[seagrass.mn.ssp126.2100]]="", "", (Table1[[#This Row],[seagrass.sd.ssp126.2100]]/Table1[[#This Row],[seagrass.mn.ssp126.2100]])^-1)</f>
        <v/>
      </c>
      <c r="Z911" s="6" t="str">
        <f>IF(Table1[[#This Row],[seagrass.weights.ssp126.2100]]="","", Table1[[#This Row],[seagrass.weights.ssp126.2100]]*Table1[[#This Row],[seagrass.mn.ssp126.2100]])</f>
        <v/>
      </c>
      <c r="AC911" s="6" t="str">
        <f>IF(Table1[[#This Row],[corals.mn.ssp126.2100]]="","",(Table1[[#This Row],[corals.sd.ssp126.2100]]/Table1[[#This Row],[corals.mn.ssp126.2100]])^-1)</f>
        <v/>
      </c>
      <c r="AD911" s="6" t="str">
        <f>IF( Table1[[#This Row],[Coral.weights.ssp126.2100]]="","", Table1[[#This Row],[Coral.weights.ssp126.2100]]*Table1[[#This Row],[corals.mn.ssp126.2100]])</f>
        <v/>
      </c>
      <c r="AG911" s="8" t="str">
        <f>IF(Table1[[#This Row],[mangrove.mn.ssp126.2100]]="","",(Table1[[#This Row],[mangrove.sd.ssp126.2100]]/Table1[[#This Row],[mangrove.mn.ssp126.2100]])^-1)</f>
        <v/>
      </c>
      <c r="AH911" s="6" t="str">
        <f>IF(Table1[[#This Row],[mangrove.weights.ssp126.2100]]="","",Table1[[#This Row],[mangrove.weights.ssp126.2100]]*Table1[[#This Row],[mangrove.mn.ssp126.2100]])</f>
        <v/>
      </c>
      <c r="AI911" s="7" t="e">
        <f t="shared" si="85"/>
        <v>#DIV/0!</v>
      </c>
      <c r="AL911" s="6" t="str">
        <f>IF(Table1[[#This Row],[seagrass.mn.ssp245.2050]]="","",(Table1[[#This Row],[seagrass.sd.ssp245.2050]]/Table1[[#This Row],[seagrass.mn.ssp245.2050]])^-1)</f>
        <v/>
      </c>
      <c r="AM911" s="6" t="str">
        <f>IF(Table1[[#This Row],[seagrass.weights.ssp245.2050]]="","",Table1[[#This Row],[seagrass.weights.ssp245.2050]]*Table1[[#This Row],[seagrass.mn.ssp245.2050]])</f>
        <v/>
      </c>
      <c r="AS911" s="5"/>
      <c r="AT911" s="8"/>
      <c r="AU911" s="8"/>
      <c r="AV911" s="7" t="e">
        <f t="shared" si="86"/>
        <v>#DIV/0!</v>
      </c>
      <c r="AX911" s="5"/>
      <c r="AY911" s="6"/>
      <c r="AZ911" s="6"/>
      <c r="BB911" s="5"/>
      <c r="BC911" s="8"/>
      <c r="BD911" s="8"/>
      <c r="BE911" s="5"/>
      <c r="BF911" s="5"/>
      <c r="BG911" s="6"/>
      <c r="BH911" s="6"/>
      <c r="BI911" s="7" t="e">
        <f t="shared" si="87"/>
        <v>#DIV/0!</v>
      </c>
      <c r="BK911" s="5"/>
      <c r="BL911" s="6"/>
      <c r="BM911" s="6"/>
      <c r="BO911" s="5"/>
      <c r="BP911" s="6"/>
      <c r="BQ911" s="6"/>
      <c r="BR911" s="5"/>
      <c r="BS911" s="5"/>
      <c r="BT911" s="6"/>
      <c r="BU911" s="6"/>
      <c r="BV911" s="7" t="e">
        <f t="shared" si="88"/>
        <v>#DIV/0!</v>
      </c>
      <c r="BX911" s="5"/>
      <c r="BY911" s="8"/>
      <c r="BZ911" s="8"/>
      <c r="CA911" s="5"/>
      <c r="CB911" s="5"/>
      <c r="CC911" s="8"/>
      <c r="CD911" s="8"/>
      <c r="CE911" s="5"/>
      <c r="CF911" s="5"/>
      <c r="CG911" s="12"/>
      <c r="CH911" s="17"/>
      <c r="CI911" s="9" t="e">
        <f t="shared" si="89"/>
        <v>#DIV/0!</v>
      </c>
      <c r="CJ911" s="5"/>
      <c r="CL911" s="5"/>
      <c r="CM911" s="5"/>
      <c r="CP911" s="5"/>
      <c r="CT911" s="5"/>
    </row>
    <row r="912" spans="1:98" x14ac:dyDescent="0.25">
      <c r="A912" s="5" t="s">
        <v>955</v>
      </c>
      <c r="B912" s="5">
        <v>44.33934</v>
      </c>
      <c r="C912" s="5">
        <v>-20.071102</v>
      </c>
      <c r="E912" s="5">
        <v>0</v>
      </c>
      <c r="G912" s="5">
        <v>0</v>
      </c>
      <c r="H912" s="5">
        <v>38200000</v>
      </c>
      <c r="I912" s="5">
        <v>1</v>
      </c>
      <c r="L912" s="6" t="str">
        <f>IF(Table1[[#This Row],[seagrass.mn.ssp126.2050]]="","",(Table1[[#This Row],[seagrass.sd.ssp126.2050]]/Table1[[#This Row],[seagrass.mn.ssp126.2050]])^-1)</f>
        <v/>
      </c>
      <c r="M912" s="6" t="str">
        <f>IF(Table1[[#This Row],[seagrass.weights.ssp126.2050]]="","",Table1[[#This Row],[seagrass.weights.ssp126.2050]]*Table1[[#This Row],[seagrass.mn.ssp126.2050]])</f>
        <v/>
      </c>
      <c r="P912" s="6" t="str">
        <f>IF(Table1[[#This Row],[corals.mn.ssp126.2050]]="","",(Table1[[#This Row],[corals.sd.ssp126.2050]]/Table1[[#This Row],[corals.mn.ssp126.2050]])^-1)</f>
        <v/>
      </c>
      <c r="Q912" s="6" t="str">
        <f>IF(Table1[[#This Row],[coral.weights.ssp126.2050]]="","",Table1[[#This Row],[coral.weights.ssp126.2050]]*Table1[[#This Row],[corals.mn.ssp126.2050]])</f>
        <v/>
      </c>
      <c r="R912" s="5">
        <v>0.53284568150682254</v>
      </c>
      <c r="S912" s="5">
        <v>0.2652588503558943</v>
      </c>
      <c r="T912" s="6">
        <f>IF(Table1[[#This Row],[mangrove.mn.ssp126.2050]]="","",(Table1[[#This Row],[mangrove.sd.ssp126.2050]]/Table1[[#This Row],[mangrove.mn.ssp126.2050]])^-1)</f>
        <v>2.0087762605919104</v>
      </c>
      <c r="U912" s="6">
        <f>IF(Table1[[#This Row],[mangrove.weights.ssp126.2050]]="","",Table1[[#This Row],[mangrove.weights.ssp126.2050]]*Table1[[#This Row],[mangrove.mn.ssp126.2050]])</f>
        <v>1.070367755569823</v>
      </c>
      <c r="V912" s="7">
        <f t="shared" si="84"/>
        <v>0.53284568150682254</v>
      </c>
      <c r="Y912" s="6" t="str">
        <f>IF(Table1[[#This Row],[seagrass.mn.ssp126.2100]]="", "", (Table1[[#This Row],[seagrass.sd.ssp126.2100]]/Table1[[#This Row],[seagrass.mn.ssp126.2100]])^-1)</f>
        <v/>
      </c>
      <c r="Z912" s="6" t="str">
        <f>IF(Table1[[#This Row],[seagrass.weights.ssp126.2100]]="","", Table1[[#This Row],[seagrass.weights.ssp126.2100]]*Table1[[#This Row],[seagrass.mn.ssp126.2100]])</f>
        <v/>
      </c>
      <c r="AC912" s="6" t="str">
        <f>IF(Table1[[#This Row],[corals.mn.ssp126.2100]]="","",(Table1[[#This Row],[corals.sd.ssp126.2100]]/Table1[[#This Row],[corals.mn.ssp126.2100]])^-1)</f>
        <v/>
      </c>
      <c r="AD912" s="6" t="str">
        <f>IF( Table1[[#This Row],[Coral.weights.ssp126.2100]]="","", Table1[[#This Row],[Coral.weights.ssp126.2100]]*Table1[[#This Row],[corals.mn.ssp126.2100]])</f>
        <v/>
      </c>
      <c r="AE912" s="5">
        <v>0.53567559014474786</v>
      </c>
      <c r="AF912" s="5">
        <v>0.26468152920062971</v>
      </c>
      <c r="AG912" s="8">
        <f>IF(Table1[[#This Row],[mangrove.mn.ssp126.2100]]="","",(Table1[[#This Row],[mangrove.sd.ssp126.2100]]/Table1[[#This Row],[mangrove.mn.ssp126.2100]])^-1)</f>
        <v>2.0238495363184317</v>
      </c>
      <c r="AH912" s="6">
        <f>IF(Table1[[#This Row],[mangrove.weights.ssp126.2100]]="","",Table1[[#This Row],[mangrove.weights.ssp126.2100]]*Table1[[#This Row],[mangrove.mn.ssp126.2100]])</f>
        <v>1.0841267947315503</v>
      </c>
      <c r="AI912" s="7">
        <f t="shared" si="85"/>
        <v>0.53567559014474786</v>
      </c>
      <c r="AL912" s="6" t="str">
        <f>IF(Table1[[#This Row],[seagrass.mn.ssp245.2050]]="","",(Table1[[#This Row],[seagrass.sd.ssp245.2050]]/Table1[[#This Row],[seagrass.mn.ssp245.2050]])^-1)</f>
        <v/>
      </c>
      <c r="AM912" s="6" t="str">
        <f>IF(Table1[[#This Row],[seagrass.weights.ssp245.2050]]="","",Table1[[#This Row],[seagrass.weights.ssp245.2050]]*Table1[[#This Row],[seagrass.mn.ssp245.2050]])</f>
        <v/>
      </c>
      <c r="AR912" s="5">
        <v>0.55633558202500499</v>
      </c>
      <c r="AS912" s="5">
        <v>0.244581226572645</v>
      </c>
      <c r="AT912" s="8">
        <f>(Table1[[#This Row],[mangrove.sd.ssp245.2050]]/Table1[[#This Row],[mangrove.mn.ssp245.2050]])^-1</f>
        <v>2.2746454820798085</v>
      </c>
      <c r="AU912" s="8">
        <f>Table1[[#This Row],[mangrove.mn.ssp245.2050]]*Table1[[#This Row],[mangrove.weights.ssp245.2050]]</f>
        <v>1.2654662181734184</v>
      </c>
      <c r="AV912" s="7">
        <f t="shared" si="86"/>
        <v>0.55633558202500499</v>
      </c>
      <c r="AX912" s="5"/>
      <c r="AY912" s="6"/>
      <c r="AZ912" s="6"/>
      <c r="BB912" s="5"/>
      <c r="BC912" s="8"/>
      <c r="BD912" s="8"/>
      <c r="BE912" s="5">
        <v>0.5724297903059874</v>
      </c>
      <c r="BF912" s="5">
        <v>0.22699107665154791</v>
      </c>
      <c r="BG912" s="6">
        <f>(Table1[[#This Row],[mangrove.sd.ssp245.2100]]/Table1[[#This Row],[mangrove.mn.ssp245.2100]])^-1</f>
        <v>2.5218162702700404</v>
      </c>
      <c r="BH912" s="6">
        <f>Table1[[#This Row],[mangrove.weights.ssp245.2100]]*Table1[[#This Row],[mangrove.mn.ssp245.2100]]</f>
        <v>1.4435627587809066</v>
      </c>
      <c r="BI912" s="7">
        <f t="shared" si="87"/>
        <v>0.5724297903059874</v>
      </c>
      <c r="BK912" s="5"/>
      <c r="BL912" s="6"/>
      <c r="BM912" s="6"/>
      <c r="BO912" s="5"/>
      <c r="BP912" s="6"/>
      <c r="BQ912" s="6"/>
      <c r="BR912" s="5">
        <v>0.58012724983490394</v>
      </c>
      <c r="BS912" s="5">
        <v>0.18936752964234699</v>
      </c>
      <c r="BT912" s="6">
        <f>(Table1[[#This Row],[mangrove.sd.ssp370.2050]]/Table1[[#This Row],[mangrove.mn.ssp370.2050]])^-1</f>
        <v>3.0634990641245285</v>
      </c>
      <c r="BU912" s="6">
        <f>Table1[[#This Row],[mangrove.weights.ssp370.2050]]*Table1[[#This Row],[mangrove.mn.ssp370.2050]]</f>
        <v>1.7772192869423649</v>
      </c>
      <c r="BV912" s="7">
        <f t="shared" si="88"/>
        <v>0.58012724983490394</v>
      </c>
      <c r="BX912" s="5"/>
      <c r="BY912" s="8"/>
      <c r="BZ912" s="8"/>
      <c r="CA912" s="5"/>
      <c r="CB912" s="5"/>
      <c r="CC912" s="8"/>
      <c r="CD912" s="8"/>
      <c r="CE912" s="5">
        <v>0.59419676365522922</v>
      </c>
      <c r="CF912" s="5">
        <v>0.20138543477437459</v>
      </c>
      <c r="CG912" s="12">
        <f>(Table1[[#This Row],[mangrove.sd.ssp370.2100]]/Table1[[#This Row],[mangrove.mn.ssp370.2100]])^-1</f>
        <v>2.950544880869598</v>
      </c>
      <c r="CH912" s="17">
        <f>Table1[[#This Row],[mangrove.weights.ssp370.2100]]*Table1[[#This Row],[mangrove.mn.ssp370.2100]]</f>
        <v>1.753204219232219</v>
      </c>
      <c r="CI912" s="9">
        <f t="shared" si="89"/>
        <v>0.59419676365522922</v>
      </c>
      <c r="CJ912" s="5"/>
      <c r="CL912" s="5"/>
      <c r="CM912" s="5"/>
      <c r="CP912" s="5"/>
      <c r="CT912" s="5"/>
    </row>
    <row r="913" spans="1:98" x14ac:dyDescent="0.25">
      <c r="A913" s="5" t="s">
        <v>956</v>
      </c>
      <c r="B913" s="5">
        <v>44.58934</v>
      </c>
      <c r="C913" s="5">
        <v>-20.071102</v>
      </c>
      <c r="E913" s="5">
        <v>0</v>
      </c>
      <c r="G913" s="5">
        <v>0</v>
      </c>
      <c r="H913" s="5">
        <v>26410000</v>
      </c>
      <c r="I913" s="5">
        <v>1</v>
      </c>
      <c r="L913" s="6" t="str">
        <f>IF(Table1[[#This Row],[seagrass.mn.ssp126.2050]]="","",(Table1[[#This Row],[seagrass.sd.ssp126.2050]]/Table1[[#This Row],[seagrass.mn.ssp126.2050]])^-1)</f>
        <v/>
      </c>
      <c r="M913" s="6" t="str">
        <f>IF(Table1[[#This Row],[seagrass.weights.ssp126.2050]]="","",Table1[[#This Row],[seagrass.weights.ssp126.2050]]*Table1[[#This Row],[seagrass.mn.ssp126.2050]])</f>
        <v/>
      </c>
      <c r="P913" s="6" t="str">
        <f>IF(Table1[[#This Row],[corals.mn.ssp126.2050]]="","",(Table1[[#This Row],[corals.sd.ssp126.2050]]/Table1[[#This Row],[corals.mn.ssp126.2050]])^-1)</f>
        <v/>
      </c>
      <c r="Q913" s="6" t="str">
        <f>IF(Table1[[#This Row],[coral.weights.ssp126.2050]]="","",Table1[[#This Row],[coral.weights.ssp126.2050]]*Table1[[#This Row],[corals.mn.ssp126.2050]])</f>
        <v/>
      </c>
      <c r="R913" s="5">
        <v>0.34629650045499633</v>
      </c>
      <c r="S913" s="5">
        <v>0.22713104918685301</v>
      </c>
      <c r="T913" s="6">
        <f>IF(Table1[[#This Row],[mangrove.mn.ssp126.2050]]="","",(Table1[[#This Row],[mangrove.sd.ssp126.2050]]/Table1[[#This Row],[mangrove.mn.ssp126.2050]])^-1)</f>
        <v>1.524655046920115</v>
      </c>
      <c r="U913" s="6">
        <f>IF(Table1[[#This Row],[mangrove.weights.ssp126.2050]]="","",Table1[[#This Row],[mangrove.weights.ssp126.2050]]*Table1[[#This Row],[mangrove.mn.ssp126.2050]])</f>
        <v>0.52798270714948403</v>
      </c>
      <c r="V913" s="7">
        <f t="shared" si="84"/>
        <v>0.34629650045499633</v>
      </c>
      <c r="Y913" s="6" t="str">
        <f>IF(Table1[[#This Row],[seagrass.mn.ssp126.2100]]="", "", (Table1[[#This Row],[seagrass.sd.ssp126.2100]]/Table1[[#This Row],[seagrass.mn.ssp126.2100]])^-1)</f>
        <v/>
      </c>
      <c r="Z913" s="6" t="str">
        <f>IF(Table1[[#This Row],[seagrass.weights.ssp126.2100]]="","", Table1[[#This Row],[seagrass.weights.ssp126.2100]]*Table1[[#This Row],[seagrass.mn.ssp126.2100]])</f>
        <v/>
      </c>
      <c r="AC913" s="6" t="str">
        <f>IF(Table1[[#This Row],[corals.mn.ssp126.2100]]="","",(Table1[[#This Row],[corals.sd.ssp126.2100]]/Table1[[#This Row],[corals.mn.ssp126.2100]])^-1)</f>
        <v/>
      </c>
      <c r="AD913" s="6" t="str">
        <f>IF( Table1[[#This Row],[Coral.weights.ssp126.2100]]="","", Table1[[#This Row],[Coral.weights.ssp126.2100]]*Table1[[#This Row],[corals.mn.ssp126.2100]])</f>
        <v/>
      </c>
      <c r="AE913" s="5">
        <v>0.35137054971859238</v>
      </c>
      <c r="AF913" s="5">
        <v>0.22349114004090909</v>
      </c>
      <c r="AG913" s="8">
        <f>IF(Table1[[#This Row],[mangrove.mn.ssp126.2100]]="","",(Table1[[#This Row],[mangrove.sd.ssp126.2100]]/Table1[[#This Row],[mangrove.mn.ssp126.2100]])^-1)</f>
        <v>1.5721900637952604</v>
      </c>
      <c r="AH913" s="6">
        <f>IF(Table1[[#This Row],[mangrove.weights.ssp126.2100]]="","",Table1[[#This Row],[mangrove.weights.ssp126.2100]]*Table1[[#This Row],[mangrove.mn.ssp126.2100]])</f>
        <v>0.55242128697784942</v>
      </c>
      <c r="AI913" s="7">
        <f t="shared" si="85"/>
        <v>0.35137054971859233</v>
      </c>
      <c r="AL913" s="6" t="str">
        <f>IF(Table1[[#This Row],[seagrass.mn.ssp245.2050]]="","",(Table1[[#This Row],[seagrass.sd.ssp245.2050]]/Table1[[#This Row],[seagrass.mn.ssp245.2050]])^-1)</f>
        <v/>
      </c>
      <c r="AM913" s="6" t="str">
        <f>IF(Table1[[#This Row],[seagrass.weights.ssp245.2050]]="","",Table1[[#This Row],[seagrass.weights.ssp245.2050]]*Table1[[#This Row],[seagrass.mn.ssp245.2050]])</f>
        <v/>
      </c>
      <c r="AR913" s="5">
        <v>0.40916939637691002</v>
      </c>
      <c r="AS913" s="5">
        <v>0.21558286200846069</v>
      </c>
      <c r="AT913" s="8">
        <f>(Table1[[#This Row],[mangrove.sd.ssp245.2050]]/Table1[[#This Row],[mangrove.mn.ssp245.2050]])^-1</f>
        <v>1.8979681063926681</v>
      </c>
      <c r="AU913" s="8">
        <f>Table1[[#This Row],[mangrove.mn.ssp245.2050]]*Table1[[#This Row],[mangrove.weights.ssp245.2050]]</f>
        <v>0.77659046443531499</v>
      </c>
      <c r="AV913" s="7">
        <f t="shared" si="86"/>
        <v>0.40916939637691002</v>
      </c>
      <c r="AX913" s="5"/>
      <c r="AY913" s="6"/>
      <c r="AZ913" s="6"/>
      <c r="BB913" s="5"/>
      <c r="BC913" s="8"/>
      <c r="BD913" s="8"/>
      <c r="BE913" s="5">
        <v>0.42900335899840158</v>
      </c>
      <c r="BF913" s="5">
        <v>0.20288074294355379</v>
      </c>
      <c r="BG913" s="6">
        <f>(Table1[[#This Row],[mangrove.sd.ssp245.2100]]/Table1[[#This Row],[mangrove.mn.ssp245.2100]])^-1</f>
        <v>2.1145592862786411</v>
      </c>
      <c r="BH913" s="6">
        <f>Table1[[#This Row],[mangrove.weights.ssp245.2100]]*Table1[[#This Row],[mangrove.mn.ssp245.2100]]</f>
        <v>0.90715303661479973</v>
      </c>
      <c r="BI913" s="7">
        <f t="shared" si="87"/>
        <v>0.42900335899840158</v>
      </c>
      <c r="BK913" s="5"/>
      <c r="BL913" s="6"/>
      <c r="BM913" s="6"/>
      <c r="BO913" s="5"/>
      <c r="BP913" s="6"/>
      <c r="BQ913" s="6"/>
      <c r="BR913" s="5">
        <v>0.44734183268508337</v>
      </c>
      <c r="BS913" s="5">
        <v>0.19894733911339091</v>
      </c>
      <c r="BT913" s="6">
        <f>(Table1[[#This Row],[mangrove.sd.ssp370.2050]]/Table1[[#This Row],[mangrove.mn.ssp370.2050]])^-1</f>
        <v>2.2485439346847405</v>
      </c>
      <c r="BU913" s="6">
        <f>Table1[[#This Row],[mangrove.weights.ssp370.2050]]*Table1[[#This Row],[mangrove.mn.ssp370.2050]]</f>
        <v>1.0058677646148002</v>
      </c>
      <c r="BV913" s="7">
        <f t="shared" si="88"/>
        <v>0.44734183268508337</v>
      </c>
      <c r="BX913" s="5"/>
      <c r="BY913" s="8"/>
      <c r="BZ913" s="8"/>
      <c r="CA913" s="5"/>
      <c r="CB913" s="5"/>
      <c r="CC913" s="8"/>
      <c r="CD913" s="8"/>
      <c r="CE913" s="5">
        <v>0.45455255141047368</v>
      </c>
      <c r="CF913" s="5">
        <v>0.1932264158140479</v>
      </c>
      <c r="CG913" s="12">
        <f>(Table1[[#This Row],[mangrove.sd.ssp370.2100]]/Table1[[#This Row],[mangrove.mn.ssp370.2100]])^-1</f>
        <v>2.3524348340027892</v>
      </c>
      <c r="CH913" s="17">
        <f>Table1[[#This Row],[mangrove.weights.ssp370.2100]]*Table1[[#This Row],[mangrove.mn.ssp370.2100]]</f>
        <v>1.069305255822842</v>
      </c>
      <c r="CI913" s="9">
        <f t="shared" si="89"/>
        <v>0.45455255141047368</v>
      </c>
      <c r="CJ913" s="5"/>
      <c r="CL913" s="5"/>
      <c r="CM913" s="5"/>
      <c r="CP913" s="5"/>
      <c r="CT913" s="5"/>
    </row>
    <row r="914" spans="1:98" x14ac:dyDescent="0.25">
      <c r="A914" s="5" t="s">
        <v>957</v>
      </c>
      <c r="B914" s="5">
        <v>44.83934</v>
      </c>
      <c r="C914" s="5">
        <v>-20.071102</v>
      </c>
      <c r="E914" s="5">
        <v>0</v>
      </c>
      <c r="G914" s="5">
        <v>0</v>
      </c>
      <c r="I914" s="5">
        <v>0</v>
      </c>
      <c r="L914" s="6" t="str">
        <f>IF(Table1[[#This Row],[seagrass.mn.ssp126.2050]]="","",(Table1[[#This Row],[seagrass.sd.ssp126.2050]]/Table1[[#This Row],[seagrass.mn.ssp126.2050]])^-1)</f>
        <v/>
      </c>
      <c r="M914" s="6" t="str">
        <f>IF(Table1[[#This Row],[seagrass.weights.ssp126.2050]]="","",Table1[[#This Row],[seagrass.weights.ssp126.2050]]*Table1[[#This Row],[seagrass.mn.ssp126.2050]])</f>
        <v/>
      </c>
      <c r="P914" s="6" t="str">
        <f>IF(Table1[[#This Row],[corals.mn.ssp126.2050]]="","",(Table1[[#This Row],[corals.sd.ssp126.2050]]/Table1[[#This Row],[corals.mn.ssp126.2050]])^-1)</f>
        <v/>
      </c>
      <c r="Q914" s="6" t="str">
        <f>IF(Table1[[#This Row],[coral.weights.ssp126.2050]]="","",Table1[[#This Row],[coral.weights.ssp126.2050]]*Table1[[#This Row],[corals.mn.ssp126.2050]])</f>
        <v/>
      </c>
      <c r="T914" s="6" t="str">
        <f>IF(Table1[[#This Row],[mangrove.mn.ssp126.2050]]="","",(Table1[[#This Row],[mangrove.sd.ssp126.2050]]/Table1[[#This Row],[mangrove.mn.ssp126.2050]])^-1)</f>
        <v/>
      </c>
      <c r="U914" s="6" t="str">
        <f>IF(Table1[[#This Row],[mangrove.weights.ssp126.2050]]="","",Table1[[#This Row],[mangrove.weights.ssp126.2050]]*Table1[[#This Row],[mangrove.mn.ssp126.2050]])</f>
        <v/>
      </c>
      <c r="V914" s="7" t="e">
        <f t="shared" si="84"/>
        <v>#DIV/0!</v>
      </c>
      <c r="Y914" s="6" t="str">
        <f>IF(Table1[[#This Row],[seagrass.mn.ssp126.2100]]="", "", (Table1[[#This Row],[seagrass.sd.ssp126.2100]]/Table1[[#This Row],[seagrass.mn.ssp126.2100]])^-1)</f>
        <v/>
      </c>
      <c r="Z914" s="6" t="str">
        <f>IF(Table1[[#This Row],[seagrass.weights.ssp126.2100]]="","", Table1[[#This Row],[seagrass.weights.ssp126.2100]]*Table1[[#This Row],[seagrass.mn.ssp126.2100]])</f>
        <v/>
      </c>
      <c r="AC914" s="6" t="str">
        <f>IF(Table1[[#This Row],[corals.mn.ssp126.2100]]="","",(Table1[[#This Row],[corals.sd.ssp126.2100]]/Table1[[#This Row],[corals.mn.ssp126.2100]])^-1)</f>
        <v/>
      </c>
      <c r="AD914" s="6" t="str">
        <f>IF( Table1[[#This Row],[Coral.weights.ssp126.2100]]="","", Table1[[#This Row],[Coral.weights.ssp126.2100]]*Table1[[#This Row],[corals.mn.ssp126.2100]])</f>
        <v/>
      </c>
      <c r="AG914" s="8" t="str">
        <f>IF(Table1[[#This Row],[mangrove.mn.ssp126.2100]]="","",(Table1[[#This Row],[mangrove.sd.ssp126.2100]]/Table1[[#This Row],[mangrove.mn.ssp126.2100]])^-1)</f>
        <v/>
      </c>
      <c r="AH914" s="6" t="str">
        <f>IF(Table1[[#This Row],[mangrove.weights.ssp126.2100]]="","",Table1[[#This Row],[mangrove.weights.ssp126.2100]]*Table1[[#This Row],[mangrove.mn.ssp126.2100]])</f>
        <v/>
      </c>
      <c r="AI914" s="7" t="e">
        <f t="shared" si="85"/>
        <v>#DIV/0!</v>
      </c>
      <c r="AL914" s="6" t="str">
        <f>IF(Table1[[#This Row],[seagrass.mn.ssp245.2050]]="","",(Table1[[#This Row],[seagrass.sd.ssp245.2050]]/Table1[[#This Row],[seagrass.mn.ssp245.2050]])^-1)</f>
        <v/>
      </c>
      <c r="AM914" s="6" t="str">
        <f>IF(Table1[[#This Row],[seagrass.weights.ssp245.2050]]="","",Table1[[#This Row],[seagrass.weights.ssp245.2050]]*Table1[[#This Row],[seagrass.mn.ssp245.2050]])</f>
        <v/>
      </c>
      <c r="AS914" s="5"/>
      <c r="AT914" s="8"/>
      <c r="AU914" s="8"/>
      <c r="AV914" s="7" t="e">
        <f t="shared" si="86"/>
        <v>#DIV/0!</v>
      </c>
      <c r="AX914" s="5"/>
      <c r="AY914" s="6"/>
      <c r="AZ914" s="6"/>
      <c r="BB914" s="5"/>
      <c r="BC914" s="8"/>
      <c r="BD914" s="8"/>
      <c r="BE914" s="5"/>
      <c r="BF914" s="5"/>
      <c r="BG914" s="6"/>
      <c r="BH914" s="6"/>
      <c r="BI914" s="7" t="e">
        <f t="shared" si="87"/>
        <v>#DIV/0!</v>
      </c>
      <c r="BK914" s="5"/>
      <c r="BL914" s="6"/>
      <c r="BM914" s="6"/>
      <c r="BO914" s="5"/>
      <c r="BP914" s="6"/>
      <c r="BQ914" s="6"/>
      <c r="BR914" s="5"/>
      <c r="BS914" s="5"/>
      <c r="BT914" s="6"/>
      <c r="BU914" s="6"/>
      <c r="BV914" s="7" t="e">
        <f t="shared" si="88"/>
        <v>#DIV/0!</v>
      </c>
      <c r="BX914" s="5"/>
      <c r="BY914" s="8"/>
      <c r="BZ914" s="8"/>
      <c r="CA914" s="5"/>
      <c r="CB914" s="5"/>
      <c r="CC914" s="8"/>
      <c r="CD914" s="8"/>
      <c r="CE914" s="5"/>
      <c r="CF914" s="5"/>
      <c r="CG914" s="12"/>
      <c r="CH914" s="17"/>
      <c r="CI914" s="9" t="e">
        <f t="shared" si="89"/>
        <v>#DIV/0!</v>
      </c>
      <c r="CJ914" s="5"/>
      <c r="CL914" s="5"/>
      <c r="CM914" s="5"/>
      <c r="CP914" s="5"/>
      <c r="CT914" s="5"/>
    </row>
    <row r="915" spans="1:98" x14ac:dyDescent="0.25">
      <c r="A915" s="5" t="s">
        <v>958</v>
      </c>
      <c r="B915" s="5">
        <v>48.58934</v>
      </c>
      <c r="C915" s="5">
        <v>-20.071102</v>
      </c>
      <c r="E915" s="5">
        <v>0</v>
      </c>
      <c r="G915" s="5">
        <v>0</v>
      </c>
      <c r="I915" s="5">
        <v>0</v>
      </c>
      <c r="L915" s="6" t="str">
        <f>IF(Table1[[#This Row],[seagrass.mn.ssp126.2050]]="","",(Table1[[#This Row],[seagrass.sd.ssp126.2050]]/Table1[[#This Row],[seagrass.mn.ssp126.2050]])^-1)</f>
        <v/>
      </c>
      <c r="M915" s="6" t="str">
        <f>IF(Table1[[#This Row],[seagrass.weights.ssp126.2050]]="","",Table1[[#This Row],[seagrass.weights.ssp126.2050]]*Table1[[#This Row],[seagrass.mn.ssp126.2050]])</f>
        <v/>
      </c>
      <c r="P915" s="6" t="str">
        <f>IF(Table1[[#This Row],[corals.mn.ssp126.2050]]="","",(Table1[[#This Row],[corals.sd.ssp126.2050]]/Table1[[#This Row],[corals.mn.ssp126.2050]])^-1)</f>
        <v/>
      </c>
      <c r="Q915" s="6" t="str">
        <f>IF(Table1[[#This Row],[coral.weights.ssp126.2050]]="","",Table1[[#This Row],[coral.weights.ssp126.2050]]*Table1[[#This Row],[corals.mn.ssp126.2050]])</f>
        <v/>
      </c>
      <c r="T915" s="6" t="str">
        <f>IF(Table1[[#This Row],[mangrove.mn.ssp126.2050]]="","",(Table1[[#This Row],[mangrove.sd.ssp126.2050]]/Table1[[#This Row],[mangrove.mn.ssp126.2050]])^-1)</f>
        <v/>
      </c>
      <c r="U915" s="6" t="str">
        <f>IF(Table1[[#This Row],[mangrove.weights.ssp126.2050]]="","",Table1[[#This Row],[mangrove.weights.ssp126.2050]]*Table1[[#This Row],[mangrove.mn.ssp126.2050]])</f>
        <v/>
      </c>
      <c r="V915" s="7" t="e">
        <f t="shared" si="84"/>
        <v>#DIV/0!</v>
      </c>
      <c r="Y915" s="6" t="str">
        <f>IF(Table1[[#This Row],[seagrass.mn.ssp126.2100]]="", "", (Table1[[#This Row],[seagrass.sd.ssp126.2100]]/Table1[[#This Row],[seagrass.mn.ssp126.2100]])^-1)</f>
        <v/>
      </c>
      <c r="Z915" s="6" t="str">
        <f>IF(Table1[[#This Row],[seagrass.weights.ssp126.2100]]="","", Table1[[#This Row],[seagrass.weights.ssp126.2100]]*Table1[[#This Row],[seagrass.mn.ssp126.2100]])</f>
        <v/>
      </c>
      <c r="AC915" s="6" t="str">
        <f>IF(Table1[[#This Row],[corals.mn.ssp126.2100]]="","",(Table1[[#This Row],[corals.sd.ssp126.2100]]/Table1[[#This Row],[corals.mn.ssp126.2100]])^-1)</f>
        <v/>
      </c>
      <c r="AD915" s="6" t="str">
        <f>IF( Table1[[#This Row],[Coral.weights.ssp126.2100]]="","", Table1[[#This Row],[Coral.weights.ssp126.2100]]*Table1[[#This Row],[corals.mn.ssp126.2100]])</f>
        <v/>
      </c>
      <c r="AG915" s="8" t="str">
        <f>IF(Table1[[#This Row],[mangrove.mn.ssp126.2100]]="","",(Table1[[#This Row],[mangrove.sd.ssp126.2100]]/Table1[[#This Row],[mangrove.mn.ssp126.2100]])^-1)</f>
        <v/>
      </c>
      <c r="AH915" s="6" t="str">
        <f>IF(Table1[[#This Row],[mangrove.weights.ssp126.2100]]="","",Table1[[#This Row],[mangrove.weights.ssp126.2100]]*Table1[[#This Row],[mangrove.mn.ssp126.2100]])</f>
        <v/>
      </c>
      <c r="AI915" s="7" t="e">
        <f t="shared" si="85"/>
        <v>#DIV/0!</v>
      </c>
      <c r="AL915" s="6" t="str">
        <f>IF(Table1[[#This Row],[seagrass.mn.ssp245.2050]]="","",(Table1[[#This Row],[seagrass.sd.ssp245.2050]]/Table1[[#This Row],[seagrass.mn.ssp245.2050]])^-1)</f>
        <v/>
      </c>
      <c r="AM915" s="6" t="str">
        <f>IF(Table1[[#This Row],[seagrass.weights.ssp245.2050]]="","",Table1[[#This Row],[seagrass.weights.ssp245.2050]]*Table1[[#This Row],[seagrass.mn.ssp245.2050]])</f>
        <v/>
      </c>
      <c r="AS915" s="5"/>
      <c r="AT915" s="8"/>
      <c r="AU915" s="8"/>
      <c r="AV915" s="7" t="e">
        <f t="shared" si="86"/>
        <v>#DIV/0!</v>
      </c>
      <c r="AX915" s="5"/>
      <c r="AY915" s="6"/>
      <c r="AZ915" s="6"/>
      <c r="BB915" s="5"/>
      <c r="BC915" s="8"/>
      <c r="BD915" s="8"/>
      <c r="BE915" s="5"/>
      <c r="BF915" s="5"/>
      <c r="BG915" s="6"/>
      <c r="BH915" s="6"/>
      <c r="BI915" s="7" t="e">
        <f t="shared" si="87"/>
        <v>#DIV/0!</v>
      </c>
      <c r="BK915" s="5"/>
      <c r="BL915" s="6"/>
      <c r="BM915" s="6"/>
      <c r="BO915" s="5"/>
      <c r="BP915" s="6"/>
      <c r="BQ915" s="6"/>
      <c r="BR915" s="5"/>
      <c r="BS915" s="5"/>
      <c r="BT915" s="6"/>
      <c r="BU915" s="6"/>
      <c r="BV915" s="7" t="e">
        <f t="shared" si="88"/>
        <v>#DIV/0!</v>
      </c>
      <c r="BX915" s="5"/>
      <c r="BY915" s="8"/>
      <c r="BZ915" s="8"/>
      <c r="CA915" s="5"/>
      <c r="CB915" s="5"/>
      <c r="CC915" s="8"/>
      <c r="CD915" s="8"/>
      <c r="CE915" s="5"/>
      <c r="CF915" s="5"/>
      <c r="CG915" s="12"/>
      <c r="CH915" s="17"/>
      <c r="CI915" s="9" t="e">
        <f t="shared" si="89"/>
        <v>#DIV/0!</v>
      </c>
      <c r="CJ915" s="5"/>
      <c r="CL915" s="5"/>
      <c r="CM915" s="5"/>
      <c r="CP915" s="5"/>
      <c r="CT915" s="5"/>
    </row>
    <row r="916" spans="1:98" x14ac:dyDescent="0.25">
      <c r="A916" s="5" t="s">
        <v>959</v>
      </c>
      <c r="B916" s="5">
        <v>48.83934</v>
      </c>
      <c r="C916" s="5">
        <v>-20.071102</v>
      </c>
      <c r="E916" s="5">
        <v>0</v>
      </c>
      <c r="G916" s="5">
        <v>0</v>
      </c>
      <c r="I916" s="5">
        <v>0</v>
      </c>
      <c r="L916" s="6" t="str">
        <f>IF(Table1[[#This Row],[seagrass.mn.ssp126.2050]]="","",(Table1[[#This Row],[seagrass.sd.ssp126.2050]]/Table1[[#This Row],[seagrass.mn.ssp126.2050]])^-1)</f>
        <v/>
      </c>
      <c r="M916" s="6" t="str">
        <f>IF(Table1[[#This Row],[seagrass.weights.ssp126.2050]]="","",Table1[[#This Row],[seagrass.weights.ssp126.2050]]*Table1[[#This Row],[seagrass.mn.ssp126.2050]])</f>
        <v/>
      </c>
      <c r="P916" s="6" t="str">
        <f>IF(Table1[[#This Row],[corals.mn.ssp126.2050]]="","",(Table1[[#This Row],[corals.sd.ssp126.2050]]/Table1[[#This Row],[corals.mn.ssp126.2050]])^-1)</f>
        <v/>
      </c>
      <c r="Q916" s="6" t="str">
        <f>IF(Table1[[#This Row],[coral.weights.ssp126.2050]]="","",Table1[[#This Row],[coral.weights.ssp126.2050]]*Table1[[#This Row],[corals.mn.ssp126.2050]])</f>
        <v/>
      </c>
      <c r="T916" s="6" t="str">
        <f>IF(Table1[[#This Row],[mangrove.mn.ssp126.2050]]="","",(Table1[[#This Row],[mangrove.sd.ssp126.2050]]/Table1[[#This Row],[mangrove.mn.ssp126.2050]])^-1)</f>
        <v/>
      </c>
      <c r="U916" s="6" t="str">
        <f>IF(Table1[[#This Row],[mangrove.weights.ssp126.2050]]="","",Table1[[#This Row],[mangrove.weights.ssp126.2050]]*Table1[[#This Row],[mangrove.mn.ssp126.2050]])</f>
        <v/>
      </c>
      <c r="V916" s="7" t="e">
        <f t="shared" si="84"/>
        <v>#DIV/0!</v>
      </c>
      <c r="Y916" s="6" t="str">
        <f>IF(Table1[[#This Row],[seagrass.mn.ssp126.2100]]="", "", (Table1[[#This Row],[seagrass.sd.ssp126.2100]]/Table1[[#This Row],[seagrass.mn.ssp126.2100]])^-1)</f>
        <v/>
      </c>
      <c r="Z916" s="6" t="str">
        <f>IF(Table1[[#This Row],[seagrass.weights.ssp126.2100]]="","", Table1[[#This Row],[seagrass.weights.ssp126.2100]]*Table1[[#This Row],[seagrass.mn.ssp126.2100]])</f>
        <v/>
      </c>
      <c r="AC916" s="6" t="str">
        <f>IF(Table1[[#This Row],[corals.mn.ssp126.2100]]="","",(Table1[[#This Row],[corals.sd.ssp126.2100]]/Table1[[#This Row],[corals.mn.ssp126.2100]])^-1)</f>
        <v/>
      </c>
      <c r="AD916" s="6" t="str">
        <f>IF( Table1[[#This Row],[Coral.weights.ssp126.2100]]="","", Table1[[#This Row],[Coral.weights.ssp126.2100]]*Table1[[#This Row],[corals.mn.ssp126.2100]])</f>
        <v/>
      </c>
      <c r="AG916" s="8" t="str">
        <f>IF(Table1[[#This Row],[mangrove.mn.ssp126.2100]]="","",(Table1[[#This Row],[mangrove.sd.ssp126.2100]]/Table1[[#This Row],[mangrove.mn.ssp126.2100]])^-1)</f>
        <v/>
      </c>
      <c r="AH916" s="6" t="str">
        <f>IF(Table1[[#This Row],[mangrove.weights.ssp126.2100]]="","",Table1[[#This Row],[mangrove.weights.ssp126.2100]]*Table1[[#This Row],[mangrove.mn.ssp126.2100]])</f>
        <v/>
      </c>
      <c r="AI916" s="7" t="e">
        <f t="shared" si="85"/>
        <v>#DIV/0!</v>
      </c>
      <c r="AL916" s="6" t="str">
        <f>IF(Table1[[#This Row],[seagrass.mn.ssp245.2050]]="","",(Table1[[#This Row],[seagrass.sd.ssp245.2050]]/Table1[[#This Row],[seagrass.mn.ssp245.2050]])^-1)</f>
        <v/>
      </c>
      <c r="AM916" s="6" t="str">
        <f>IF(Table1[[#This Row],[seagrass.weights.ssp245.2050]]="","",Table1[[#This Row],[seagrass.weights.ssp245.2050]]*Table1[[#This Row],[seagrass.mn.ssp245.2050]])</f>
        <v/>
      </c>
      <c r="AS916" s="5"/>
      <c r="AT916" s="8"/>
      <c r="AU916" s="8"/>
      <c r="AV916" s="7" t="e">
        <f t="shared" si="86"/>
        <v>#DIV/0!</v>
      </c>
      <c r="AX916" s="5"/>
      <c r="AY916" s="6"/>
      <c r="AZ916" s="6"/>
      <c r="BB916" s="5"/>
      <c r="BC916" s="8"/>
      <c r="BD916" s="8"/>
      <c r="BE916" s="5"/>
      <c r="BF916" s="5"/>
      <c r="BG916" s="6"/>
      <c r="BH916" s="6"/>
      <c r="BI916" s="7" t="e">
        <f t="shared" si="87"/>
        <v>#DIV/0!</v>
      </c>
      <c r="BK916" s="5"/>
      <c r="BL916" s="6"/>
      <c r="BM916" s="6"/>
      <c r="BO916" s="5"/>
      <c r="BP916" s="6"/>
      <c r="BQ916" s="6"/>
      <c r="BR916" s="5"/>
      <c r="BS916" s="5"/>
      <c r="BT916" s="6"/>
      <c r="BU916" s="6"/>
      <c r="BV916" s="7" t="e">
        <f t="shared" si="88"/>
        <v>#DIV/0!</v>
      </c>
      <c r="BX916" s="5"/>
      <c r="BY916" s="8"/>
      <c r="BZ916" s="8"/>
      <c r="CA916" s="5"/>
      <c r="CB916" s="5"/>
      <c r="CC916" s="8"/>
      <c r="CD916" s="8"/>
      <c r="CE916" s="5"/>
      <c r="CF916" s="5"/>
      <c r="CG916" s="12"/>
      <c r="CH916" s="17"/>
      <c r="CI916" s="9" t="e">
        <f t="shared" si="89"/>
        <v>#DIV/0!</v>
      </c>
      <c r="CJ916" s="5"/>
      <c r="CL916" s="5"/>
      <c r="CM916" s="5"/>
      <c r="CP916" s="5"/>
      <c r="CT916" s="5"/>
    </row>
    <row r="917" spans="1:98" x14ac:dyDescent="0.25">
      <c r="A917" s="5" t="s">
        <v>960</v>
      </c>
      <c r="B917" s="5">
        <v>49.08934</v>
      </c>
      <c r="C917" s="5">
        <v>-20.071102</v>
      </c>
      <c r="E917" s="5">
        <v>0</v>
      </c>
      <c r="G917" s="5">
        <v>0</v>
      </c>
      <c r="I917" s="5">
        <v>0</v>
      </c>
      <c r="L917" s="6" t="str">
        <f>IF(Table1[[#This Row],[seagrass.mn.ssp126.2050]]="","",(Table1[[#This Row],[seagrass.sd.ssp126.2050]]/Table1[[#This Row],[seagrass.mn.ssp126.2050]])^-1)</f>
        <v/>
      </c>
      <c r="M917" s="6" t="str">
        <f>IF(Table1[[#This Row],[seagrass.weights.ssp126.2050]]="","",Table1[[#This Row],[seagrass.weights.ssp126.2050]]*Table1[[#This Row],[seagrass.mn.ssp126.2050]])</f>
        <v/>
      </c>
      <c r="P917" s="6" t="str">
        <f>IF(Table1[[#This Row],[corals.mn.ssp126.2050]]="","",(Table1[[#This Row],[corals.sd.ssp126.2050]]/Table1[[#This Row],[corals.mn.ssp126.2050]])^-1)</f>
        <v/>
      </c>
      <c r="Q917" s="6" t="str">
        <f>IF(Table1[[#This Row],[coral.weights.ssp126.2050]]="","",Table1[[#This Row],[coral.weights.ssp126.2050]]*Table1[[#This Row],[corals.mn.ssp126.2050]])</f>
        <v/>
      </c>
      <c r="T917" s="6" t="str">
        <f>IF(Table1[[#This Row],[mangrove.mn.ssp126.2050]]="","",(Table1[[#This Row],[mangrove.sd.ssp126.2050]]/Table1[[#This Row],[mangrove.mn.ssp126.2050]])^-1)</f>
        <v/>
      </c>
      <c r="U917" s="6" t="str">
        <f>IF(Table1[[#This Row],[mangrove.weights.ssp126.2050]]="","",Table1[[#This Row],[mangrove.weights.ssp126.2050]]*Table1[[#This Row],[mangrove.mn.ssp126.2050]])</f>
        <v/>
      </c>
      <c r="V917" s="7" t="e">
        <f t="shared" si="84"/>
        <v>#DIV/0!</v>
      </c>
      <c r="Y917" s="6" t="str">
        <f>IF(Table1[[#This Row],[seagrass.mn.ssp126.2100]]="", "", (Table1[[#This Row],[seagrass.sd.ssp126.2100]]/Table1[[#This Row],[seagrass.mn.ssp126.2100]])^-1)</f>
        <v/>
      </c>
      <c r="Z917" s="6" t="str">
        <f>IF(Table1[[#This Row],[seagrass.weights.ssp126.2100]]="","", Table1[[#This Row],[seagrass.weights.ssp126.2100]]*Table1[[#This Row],[seagrass.mn.ssp126.2100]])</f>
        <v/>
      </c>
      <c r="AC917" s="6" t="str">
        <f>IF(Table1[[#This Row],[corals.mn.ssp126.2100]]="","",(Table1[[#This Row],[corals.sd.ssp126.2100]]/Table1[[#This Row],[corals.mn.ssp126.2100]])^-1)</f>
        <v/>
      </c>
      <c r="AD917" s="6" t="str">
        <f>IF( Table1[[#This Row],[Coral.weights.ssp126.2100]]="","", Table1[[#This Row],[Coral.weights.ssp126.2100]]*Table1[[#This Row],[corals.mn.ssp126.2100]])</f>
        <v/>
      </c>
      <c r="AG917" s="8" t="str">
        <f>IF(Table1[[#This Row],[mangrove.mn.ssp126.2100]]="","",(Table1[[#This Row],[mangrove.sd.ssp126.2100]]/Table1[[#This Row],[mangrove.mn.ssp126.2100]])^-1)</f>
        <v/>
      </c>
      <c r="AH917" s="6" t="str">
        <f>IF(Table1[[#This Row],[mangrove.weights.ssp126.2100]]="","",Table1[[#This Row],[mangrove.weights.ssp126.2100]]*Table1[[#This Row],[mangrove.mn.ssp126.2100]])</f>
        <v/>
      </c>
      <c r="AI917" s="7" t="e">
        <f t="shared" si="85"/>
        <v>#DIV/0!</v>
      </c>
      <c r="AL917" s="6" t="str">
        <f>IF(Table1[[#This Row],[seagrass.mn.ssp245.2050]]="","",(Table1[[#This Row],[seagrass.sd.ssp245.2050]]/Table1[[#This Row],[seagrass.mn.ssp245.2050]])^-1)</f>
        <v/>
      </c>
      <c r="AM917" s="6" t="str">
        <f>IF(Table1[[#This Row],[seagrass.weights.ssp245.2050]]="","",Table1[[#This Row],[seagrass.weights.ssp245.2050]]*Table1[[#This Row],[seagrass.mn.ssp245.2050]])</f>
        <v/>
      </c>
      <c r="AS917" s="5"/>
      <c r="AT917" s="8"/>
      <c r="AU917" s="8"/>
      <c r="AV917" s="7" t="e">
        <f t="shared" si="86"/>
        <v>#DIV/0!</v>
      </c>
      <c r="AX917" s="5"/>
      <c r="AY917" s="6"/>
      <c r="AZ917" s="6"/>
      <c r="BB917" s="5"/>
      <c r="BC917" s="8"/>
      <c r="BD917" s="8"/>
      <c r="BE917" s="5"/>
      <c r="BF917" s="5"/>
      <c r="BG917" s="6"/>
      <c r="BH917" s="6"/>
      <c r="BI917" s="7" t="e">
        <f t="shared" si="87"/>
        <v>#DIV/0!</v>
      </c>
      <c r="BK917" s="5"/>
      <c r="BL917" s="6"/>
      <c r="BM917" s="6"/>
      <c r="BO917" s="5"/>
      <c r="BP917" s="6"/>
      <c r="BQ917" s="6"/>
      <c r="BR917" s="5"/>
      <c r="BS917" s="5"/>
      <c r="BT917" s="6"/>
      <c r="BU917" s="6"/>
      <c r="BV917" s="7" t="e">
        <f t="shared" si="88"/>
        <v>#DIV/0!</v>
      </c>
      <c r="BX917" s="5"/>
      <c r="BY917" s="8"/>
      <c r="BZ917" s="8"/>
      <c r="CA917" s="5"/>
      <c r="CB917" s="5"/>
      <c r="CC917" s="8"/>
      <c r="CD917" s="8"/>
      <c r="CE917" s="5"/>
      <c r="CF917" s="5"/>
      <c r="CG917" s="12"/>
      <c r="CH917" s="17"/>
      <c r="CI917" s="9" t="e">
        <f t="shared" si="89"/>
        <v>#DIV/0!</v>
      </c>
      <c r="CJ917" s="5"/>
      <c r="CL917" s="5"/>
      <c r="CM917" s="5"/>
      <c r="CP917" s="5"/>
      <c r="CT917" s="5"/>
    </row>
    <row r="918" spans="1:98" x14ac:dyDescent="0.25">
      <c r="A918" s="5" t="s">
        <v>961</v>
      </c>
      <c r="B918" s="5">
        <v>57.08934</v>
      </c>
      <c r="C918" s="5">
        <v>-20.071102</v>
      </c>
      <c r="E918" s="5">
        <v>0</v>
      </c>
      <c r="G918" s="5">
        <v>0</v>
      </c>
      <c r="I918" s="5">
        <v>0</v>
      </c>
      <c r="L918" s="6" t="str">
        <f>IF(Table1[[#This Row],[seagrass.mn.ssp126.2050]]="","",(Table1[[#This Row],[seagrass.sd.ssp126.2050]]/Table1[[#This Row],[seagrass.mn.ssp126.2050]])^-1)</f>
        <v/>
      </c>
      <c r="M918" s="6" t="str">
        <f>IF(Table1[[#This Row],[seagrass.weights.ssp126.2050]]="","",Table1[[#This Row],[seagrass.weights.ssp126.2050]]*Table1[[#This Row],[seagrass.mn.ssp126.2050]])</f>
        <v/>
      </c>
      <c r="P918" s="6" t="str">
        <f>IF(Table1[[#This Row],[corals.mn.ssp126.2050]]="","",(Table1[[#This Row],[corals.sd.ssp126.2050]]/Table1[[#This Row],[corals.mn.ssp126.2050]])^-1)</f>
        <v/>
      </c>
      <c r="Q918" s="6" t="str">
        <f>IF(Table1[[#This Row],[coral.weights.ssp126.2050]]="","",Table1[[#This Row],[coral.weights.ssp126.2050]]*Table1[[#This Row],[corals.mn.ssp126.2050]])</f>
        <v/>
      </c>
      <c r="T918" s="6" t="str">
        <f>IF(Table1[[#This Row],[mangrove.mn.ssp126.2050]]="","",(Table1[[#This Row],[mangrove.sd.ssp126.2050]]/Table1[[#This Row],[mangrove.mn.ssp126.2050]])^-1)</f>
        <v/>
      </c>
      <c r="U918" s="6" t="str">
        <f>IF(Table1[[#This Row],[mangrove.weights.ssp126.2050]]="","",Table1[[#This Row],[mangrove.weights.ssp126.2050]]*Table1[[#This Row],[mangrove.mn.ssp126.2050]])</f>
        <v/>
      </c>
      <c r="V918" s="7" t="e">
        <f t="shared" si="84"/>
        <v>#DIV/0!</v>
      </c>
      <c r="Y918" s="6" t="str">
        <f>IF(Table1[[#This Row],[seagrass.mn.ssp126.2100]]="", "", (Table1[[#This Row],[seagrass.sd.ssp126.2100]]/Table1[[#This Row],[seagrass.mn.ssp126.2100]])^-1)</f>
        <v/>
      </c>
      <c r="Z918" s="6" t="str">
        <f>IF(Table1[[#This Row],[seagrass.weights.ssp126.2100]]="","", Table1[[#This Row],[seagrass.weights.ssp126.2100]]*Table1[[#This Row],[seagrass.mn.ssp126.2100]])</f>
        <v/>
      </c>
      <c r="AC918" s="6" t="str">
        <f>IF(Table1[[#This Row],[corals.mn.ssp126.2100]]="","",(Table1[[#This Row],[corals.sd.ssp126.2100]]/Table1[[#This Row],[corals.mn.ssp126.2100]])^-1)</f>
        <v/>
      </c>
      <c r="AD918" s="6" t="str">
        <f>IF( Table1[[#This Row],[Coral.weights.ssp126.2100]]="","", Table1[[#This Row],[Coral.weights.ssp126.2100]]*Table1[[#This Row],[corals.mn.ssp126.2100]])</f>
        <v/>
      </c>
      <c r="AG918" s="8" t="str">
        <f>IF(Table1[[#This Row],[mangrove.mn.ssp126.2100]]="","",(Table1[[#This Row],[mangrove.sd.ssp126.2100]]/Table1[[#This Row],[mangrove.mn.ssp126.2100]])^-1)</f>
        <v/>
      </c>
      <c r="AH918" s="6" t="str">
        <f>IF(Table1[[#This Row],[mangrove.weights.ssp126.2100]]="","",Table1[[#This Row],[mangrove.weights.ssp126.2100]]*Table1[[#This Row],[mangrove.mn.ssp126.2100]])</f>
        <v/>
      </c>
      <c r="AI918" s="7" t="e">
        <f t="shared" si="85"/>
        <v>#DIV/0!</v>
      </c>
      <c r="AL918" s="6" t="str">
        <f>IF(Table1[[#This Row],[seagrass.mn.ssp245.2050]]="","",(Table1[[#This Row],[seagrass.sd.ssp245.2050]]/Table1[[#This Row],[seagrass.mn.ssp245.2050]])^-1)</f>
        <v/>
      </c>
      <c r="AM918" s="6" t="str">
        <f>IF(Table1[[#This Row],[seagrass.weights.ssp245.2050]]="","",Table1[[#This Row],[seagrass.weights.ssp245.2050]]*Table1[[#This Row],[seagrass.mn.ssp245.2050]])</f>
        <v/>
      </c>
      <c r="AS918" s="5"/>
      <c r="AT918" s="8"/>
      <c r="AU918" s="8"/>
      <c r="AV918" s="7" t="e">
        <f t="shared" si="86"/>
        <v>#DIV/0!</v>
      </c>
      <c r="AX918" s="5"/>
      <c r="AY918" s="6"/>
      <c r="AZ918" s="6"/>
      <c r="BB918" s="5"/>
      <c r="BC918" s="8"/>
      <c r="BD918" s="8"/>
      <c r="BE918" s="5"/>
      <c r="BF918" s="5"/>
      <c r="BG918" s="6"/>
      <c r="BH918" s="6"/>
      <c r="BI918" s="7" t="e">
        <f t="shared" si="87"/>
        <v>#DIV/0!</v>
      </c>
      <c r="BK918" s="5"/>
      <c r="BL918" s="6"/>
      <c r="BM918" s="6"/>
      <c r="BO918" s="5"/>
      <c r="BP918" s="6"/>
      <c r="BQ918" s="6"/>
      <c r="BR918" s="5"/>
      <c r="BS918" s="5"/>
      <c r="BT918" s="6"/>
      <c r="BU918" s="6"/>
      <c r="BV918" s="7" t="e">
        <f t="shared" si="88"/>
        <v>#DIV/0!</v>
      </c>
      <c r="BX918" s="5"/>
      <c r="BY918" s="8"/>
      <c r="BZ918" s="8"/>
      <c r="CA918" s="5"/>
      <c r="CB918" s="5"/>
      <c r="CC918" s="8"/>
      <c r="CD918" s="8"/>
      <c r="CE918" s="5"/>
      <c r="CF918" s="5"/>
      <c r="CG918" s="12"/>
      <c r="CH918" s="17"/>
      <c r="CI918" s="9" t="e">
        <f t="shared" si="89"/>
        <v>#DIV/0!</v>
      </c>
      <c r="CJ918" s="5"/>
      <c r="CL918" s="5"/>
      <c r="CM918" s="5"/>
      <c r="CP918" s="5"/>
      <c r="CT918" s="5"/>
    </row>
    <row r="919" spans="1:98" x14ac:dyDescent="0.25">
      <c r="A919" s="5" t="s">
        <v>962</v>
      </c>
      <c r="B919" s="5">
        <v>57.33934</v>
      </c>
      <c r="C919" s="5">
        <v>-20.071102</v>
      </c>
      <c r="D919" s="5">
        <v>1380000</v>
      </c>
      <c r="E919" s="5">
        <v>1</v>
      </c>
      <c r="F919" s="5">
        <v>1230000</v>
      </c>
      <c r="G919" s="5">
        <v>1</v>
      </c>
      <c r="I919" s="5">
        <v>0</v>
      </c>
      <c r="J919" s="5">
        <v>0.38035184439136932</v>
      </c>
      <c r="K919" s="5">
        <v>3.9822946875466322E-2</v>
      </c>
      <c r="L919" s="6">
        <f>IF(Table1[[#This Row],[seagrass.mn.ssp126.2050]]="","",(Table1[[#This Row],[seagrass.sd.ssp126.2050]]/Table1[[#This Row],[seagrass.mn.ssp126.2050]])^-1)</f>
        <v>9.5510722895721276</v>
      </c>
      <c r="M919" s="6">
        <f>IF(Table1[[#This Row],[seagrass.weights.ssp126.2050]]="","",Table1[[#This Row],[seagrass.weights.ssp126.2050]]*Table1[[#This Row],[seagrass.mn.ssp126.2050]])</f>
        <v>3.6327679612540575</v>
      </c>
      <c r="N919" s="5">
        <v>0.33955174554631418</v>
      </c>
      <c r="O919" s="5">
        <v>4.0808784805051762E-2</v>
      </c>
      <c r="P919" s="6">
        <f>IF(Table1[[#This Row],[corals.mn.ssp126.2050]]="","",(Table1[[#This Row],[corals.sd.ssp126.2050]]/Table1[[#This Row],[corals.mn.ssp126.2050]])^-1)</f>
        <v>8.3205551738036743</v>
      </c>
      <c r="Q919" s="6">
        <f>IF(Table1[[#This Row],[coral.weights.ssp126.2050]]="","",Table1[[#This Row],[coral.weights.ssp126.2050]]*Table1[[#This Row],[corals.mn.ssp126.2050]])</f>
        <v>2.8252590331794529</v>
      </c>
      <c r="T919" s="6" t="str">
        <f>IF(Table1[[#This Row],[mangrove.mn.ssp126.2050]]="","",(Table1[[#This Row],[mangrove.sd.ssp126.2050]]/Table1[[#This Row],[mangrove.mn.ssp126.2050]])^-1)</f>
        <v/>
      </c>
      <c r="U919" s="6" t="str">
        <f>IF(Table1[[#This Row],[mangrove.weights.ssp126.2050]]="","",Table1[[#This Row],[mangrove.weights.ssp126.2050]]*Table1[[#This Row],[mangrove.mn.ssp126.2050]])</f>
        <v/>
      </c>
      <c r="V919" s="7">
        <f t="shared" si="84"/>
        <v>0.36135640179764816</v>
      </c>
      <c r="W919" s="5">
        <v>0.385348616916522</v>
      </c>
      <c r="X919" s="5">
        <v>3.9123151778622342E-2</v>
      </c>
      <c r="Y919" s="6">
        <f>IF(Table1[[#This Row],[seagrass.mn.ssp126.2100]]="", "", (Table1[[#This Row],[seagrass.sd.ssp126.2100]]/Table1[[#This Row],[seagrass.mn.ssp126.2100]])^-1)</f>
        <v>9.8496312131755204</v>
      </c>
      <c r="Z919" s="6">
        <f>IF(Table1[[#This Row],[seagrass.weights.ssp126.2100]]="","", Table1[[#This Row],[seagrass.weights.ssp126.2100]]*Table1[[#This Row],[seagrass.mn.ssp126.2100]])</f>
        <v>3.7955417651349914</v>
      </c>
      <c r="AA919" s="5">
        <v>0.34412443286721639</v>
      </c>
      <c r="AB919" s="5">
        <v>4.1206597627840173E-2</v>
      </c>
      <c r="AC919" s="6">
        <f>IF(Table1[[#This Row],[corals.mn.ssp126.2100]]="","",(Table1[[#This Row],[corals.sd.ssp126.2100]]/Table1[[#This Row],[corals.mn.ssp126.2100]])^-1)</f>
        <v>8.3511974459817466</v>
      </c>
      <c r="AD919" s="6">
        <f>IF( Table1[[#This Row],[Coral.weights.ssp126.2100]]="","", Table1[[#This Row],[Coral.weights.ssp126.2100]]*Table1[[#This Row],[corals.mn.ssp126.2100]])</f>
        <v>2.8738510848606147</v>
      </c>
      <c r="AG919" s="8" t="str">
        <f>IF(Table1[[#This Row],[mangrove.mn.ssp126.2100]]="","",(Table1[[#This Row],[mangrove.sd.ssp126.2100]]/Table1[[#This Row],[mangrove.mn.ssp126.2100]])^-1)</f>
        <v/>
      </c>
      <c r="AH919" s="6" t="str">
        <f>IF(Table1[[#This Row],[mangrove.weights.ssp126.2100]]="","",Table1[[#This Row],[mangrove.weights.ssp126.2100]]*Table1[[#This Row],[mangrove.mn.ssp126.2100]])</f>
        <v/>
      </c>
      <c r="AI919" s="7">
        <f t="shared" si="85"/>
        <v>0.36643347261225262</v>
      </c>
      <c r="AJ919" s="5">
        <v>0.35575192092097407</v>
      </c>
      <c r="AK919" s="5">
        <v>1.0318991657931129E-2</v>
      </c>
      <c r="AL919" s="6">
        <f>IF(Table1[[#This Row],[seagrass.mn.ssp245.2050]]="","",(Table1[[#This Row],[seagrass.sd.ssp245.2050]]/Table1[[#This Row],[seagrass.mn.ssp245.2050]])^-1)</f>
        <v>34.475453873203278</v>
      </c>
      <c r="AM919" s="6">
        <f>IF(Table1[[#This Row],[seagrass.weights.ssp245.2050]]="","",Table1[[#This Row],[seagrass.weights.ssp245.2050]]*Table1[[#This Row],[seagrass.mn.ssp245.2050]])</f>
        <v>12.264708940014502</v>
      </c>
      <c r="AN919" s="5">
        <v>0.31246322288885081</v>
      </c>
      <c r="AO919" s="5">
        <v>3.1924815745250218E-2</v>
      </c>
      <c r="AP919" s="6">
        <f>(Table1[[#This Row],[corals.sd.ssp245.2050]]/Table1[[#This Row],[corals.mn.ssp245.2050]])^-1</f>
        <v>9.7874714573830914</v>
      </c>
      <c r="AQ919" s="6">
        <f>Table1[[#This Row],[coral.weights.ssp245.2050]]*Table1[[#This Row],[corals.mn.ssp245.2050]]</f>
        <v>3.0582248755065584</v>
      </c>
      <c r="AS919" s="5"/>
      <c r="AT919" s="8"/>
      <c r="AU919" s="8"/>
      <c r="AV919" s="7">
        <f t="shared" si="86"/>
        <v>0.34617987177934384</v>
      </c>
      <c r="AW919" s="5">
        <v>0.35030019768466258</v>
      </c>
      <c r="AX919" s="5">
        <v>5.2862526825527981E-3</v>
      </c>
      <c r="AY919" s="6">
        <f>(Table1[[#This Row],[seagrass.sd.ssp245.2100]]/Table1[[#This Row],[seagrass.mn.ssp245.2100]])^-1</f>
        <v>66.266260566927386</v>
      </c>
      <c r="AZ919" s="6">
        <f>Table1[[#This Row],[seagrass.weights.ssp245.2100]]*Table1[[#This Row],[seagrass.mn.ssp245.2100]]</f>
        <v>23.213084176418025</v>
      </c>
      <c r="BA919" s="5">
        <v>0.30380236144860728</v>
      </c>
      <c r="BB919" s="5">
        <v>1.280170175553322E-2</v>
      </c>
      <c r="BC919" s="8">
        <f>(Table1[[#This Row],[corals.sd.ssp245.2100]]/Table1[[#This Row],[corals.mn.ssp245.2100]])^-1</f>
        <v>23.731404406238116</v>
      </c>
      <c r="BD919" s="8">
        <f>Table1[[#This Row],[corals.weights.ssp245.2100]]*Table1[[#This Row],[corals.mn.ssp245.2100]]</f>
        <v>7.2096566991070237</v>
      </c>
      <c r="BE919" s="5"/>
      <c r="BF919" s="5"/>
      <c r="BG919" s="6"/>
      <c r="BH919" s="6"/>
      <c r="BI919" s="7">
        <f t="shared" si="87"/>
        <v>0.33803922451317114</v>
      </c>
      <c r="BJ919" s="5">
        <v>0.31240196833068962</v>
      </c>
      <c r="BK919" s="5">
        <v>4.8144152708252223E-3</v>
      </c>
      <c r="BL919" s="6">
        <f>(Table1[[#This Row],[seagrass.sd.ssp370.2050]]/Table1[[#This Row],[seagrass.mn.ssp370.2050]])^-1</f>
        <v>64.888870352295527</v>
      </c>
      <c r="BM919" s="6">
        <f>Table1[[#This Row],[seagrass.mn.ssp370.2050]]*Table1[[#This Row],[seagrass.weights.ssp370.2050]]</f>
        <v>20.271410820812051</v>
      </c>
      <c r="BN919" s="5">
        <v>0.27701261064139232</v>
      </c>
      <c r="BO919" s="5">
        <f>NonZeroMin!$C$17</f>
        <v>8.8537505761509139E-4</v>
      </c>
      <c r="BP919" s="6">
        <f>(Table1[[#This Row],[corals.sd.ssp370.2050]]/Table1[[#This Row],[corals.mn.ssp370.2050]])^-1</f>
        <v>312.8760046477625</v>
      </c>
      <c r="BQ919" s="6">
        <f>Table1[[#This Row],[corals.weights.ssp370.2050]]*Table1[[#This Row],[corals.mn.ssp370.2050]]</f>
        <v>86.670598854525082</v>
      </c>
      <c r="BR919" s="5"/>
      <c r="BS919" s="5"/>
      <c r="BT919" s="6"/>
      <c r="BU919" s="6"/>
      <c r="BV919" s="7">
        <f t="shared" si="88"/>
        <v>0.2830914591392879</v>
      </c>
      <c r="BW919" s="5">
        <v>0.31343612593748982</v>
      </c>
      <c r="BX919" s="5">
        <v>9.5723013016064985E-3</v>
      </c>
      <c r="BY919" s="8">
        <f>(Table1[[#This Row],[seagrass.sd.ssp370.2100]]/Table1[[#This Row],[seagrass.mn.ssp370.2100]])^-1</f>
        <v>32.744072304210327</v>
      </c>
      <c r="BZ919" s="8">
        <f>Table1[[#This Row],[seagrass.imp.ssp370.2100]]*Table1[[#This Row],[seagrass.mn.ssp370.2100]]</f>
        <v>10.26317517044874</v>
      </c>
      <c r="CA919" s="5">
        <v>0.27834546586794229</v>
      </c>
      <c r="CB919" s="5">
        <v>1.884941938066985E-3</v>
      </c>
      <c r="CC919" s="8">
        <f>(Table1[[#This Row],[corals.sd.ssp370.2100]]/Table1[[#This Row],[corals.mn.ssp370.2100]])^-1</f>
        <v>147.66792559848639</v>
      </c>
      <c r="CD919" s="8">
        <f>Table1[[#This Row],[corals.weights.ssp370.2100]]*Table1[[#This Row],[corals.mn.ssp370.2100]]</f>
        <v>41.102697544463332</v>
      </c>
      <c r="CE919" s="5"/>
      <c r="CF919" s="5"/>
      <c r="CG919" s="12"/>
      <c r="CH919" s="17"/>
      <c r="CI919" s="9">
        <f t="shared" si="89"/>
        <v>0.28471428348471428</v>
      </c>
      <c r="CJ919" s="5"/>
      <c r="CL919" s="5"/>
      <c r="CM919" s="5"/>
      <c r="CP919" s="5"/>
      <c r="CT919" s="5"/>
    </row>
    <row r="920" spans="1:98" x14ac:dyDescent="0.25">
      <c r="A920" s="5" t="s">
        <v>963</v>
      </c>
      <c r="B920" s="5">
        <v>57.58934</v>
      </c>
      <c r="C920" s="5">
        <v>-20.071102</v>
      </c>
      <c r="D920" s="5">
        <v>13170000</v>
      </c>
      <c r="E920" s="5">
        <v>1</v>
      </c>
      <c r="F920" s="5">
        <v>20830000</v>
      </c>
      <c r="G920" s="5">
        <v>1</v>
      </c>
      <c r="H920" s="5">
        <v>1070000</v>
      </c>
      <c r="I920" s="5">
        <v>1</v>
      </c>
      <c r="J920" s="5">
        <v>0.55397176701239514</v>
      </c>
      <c r="K920" s="5">
        <v>1.965461392490978E-3</v>
      </c>
      <c r="L920" s="6">
        <f>IF(Table1[[#This Row],[seagrass.mn.ssp126.2050]]="","",(Table1[[#This Row],[seagrass.sd.ssp126.2050]]/Table1[[#This Row],[seagrass.mn.ssp126.2050]])^-1)</f>
        <v>281.85329364842158</v>
      </c>
      <c r="M920" s="6">
        <f>IF(Table1[[#This Row],[seagrass.weights.ssp126.2050]]="","",Table1[[#This Row],[seagrass.weights.ssp126.2050]]*Table1[[#This Row],[seagrass.mn.ssp126.2050]])</f>
        <v>156.1387671206796</v>
      </c>
      <c r="N920" s="5">
        <v>0.52385391949100812</v>
      </c>
      <c r="O920" s="5">
        <v>4.4642999384504438E-3</v>
      </c>
      <c r="P920" s="6">
        <f>IF(Table1[[#This Row],[corals.mn.ssp126.2050]]="","",(Table1[[#This Row],[corals.sd.ssp126.2050]]/Table1[[#This Row],[corals.mn.ssp126.2050]])^-1)</f>
        <v>117.34290408651115</v>
      </c>
      <c r="Q920" s="6">
        <f>IF(Table1[[#This Row],[coral.weights.ssp126.2050]]="","",Table1[[#This Row],[coral.weights.ssp126.2050]]*Table1[[#This Row],[corals.mn.ssp126.2050]])</f>
        <v>61.470540230176304</v>
      </c>
      <c r="R920" s="5">
        <v>0.51286519256298568</v>
      </c>
      <c r="S920" s="5">
        <v>0.1532620384412029</v>
      </c>
      <c r="T920" s="6">
        <f>IF(Table1[[#This Row],[mangrove.mn.ssp126.2050]]="","",(Table1[[#This Row],[mangrove.sd.ssp126.2050]]/Table1[[#This Row],[mangrove.mn.ssp126.2050]])^-1)</f>
        <v>3.3463289264532401</v>
      </c>
      <c r="U920" s="6">
        <f>IF(Table1[[#This Row],[mangrove.weights.ssp126.2050]]="","",Table1[[#This Row],[mangrove.weights.ssp126.2050]]*Table1[[#This Row],[mangrove.mn.ssp126.2050]])</f>
        <v>1.7162156292445301</v>
      </c>
      <c r="V920" s="7">
        <f t="shared" si="84"/>
        <v>0.54485056473199533</v>
      </c>
      <c r="W920" s="5">
        <v>0.56451361784282161</v>
      </c>
      <c r="X920" s="5">
        <v>7.0116067356641928E-3</v>
      </c>
      <c r="Y920" s="6">
        <f>IF(Table1[[#This Row],[seagrass.mn.ssp126.2100]]="", "", (Table1[[#This Row],[seagrass.sd.ssp126.2100]]/Table1[[#This Row],[seagrass.mn.ssp126.2100]])^-1)</f>
        <v>80.511306341733473</v>
      </c>
      <c r="Z920" s="6">
        <f>IF(Table1[[#This Row],[seagrass.weights.ssp126.2100]]="","", Table1[[#This Row],[seagrass.weights.ssp126.2100]]*Table1[[#This Row],[seagrass.mn.ssp126.2100]])</f>
        <v>45.449728820223669</v>
      </c>
      <c r="AA920" s="5">
        <v>0.53913483948362173</v>
      </c>
      <c r="AB920" s="5">
        <v>9.9699342505752062E-3</v>
      </c>
      <c r="AC920" s="6">
        <f>IF(Table1[[#This Row],[corals.mn.ssp126.2100]]="","",(Table1[[#This Row],[corals.sd.ssp126.2100]]/Table1[[#This Row],[corals.mn.ssp126.2100]])^-1)</f>
        <v>54.076067698492274</v>
      </c>
      <c r="AD920" s="6">
        <f>IF( Table1[[#This Row],[Coral.weights.ssp126.2100]]="","", Table1[[#This Row],[Coral.weights.ssp126.2100]]*Table1[[#This Row],[corals.mn.ssp126.2100]])</f>
        <v>29.154292078532094</v>
      </c>
      <c r="AE920" s="5">
        <v>0.50540121353873713</v>
      </c>
      <c r="AF920" s="5">
        <v>0.1539032229641244</v>
      </c>
      <c r="AG920" s="8">
        <f>IF(Table1[[#This Row],[mangrove.mn.ssp126.2100]]="","",(Table1[[#This Row],[mangrove.sd.ssp126.2100]]/Table1[[#This Row],[mangrove.mn.ssp126.2100]])^-1)</f>
        <v>3.2838897315136064</v>
      </c>
      <c r="AH920" s="6">
        <f>IF(Table1[[#This Row],[mangrove.weights.ssp126.2100]]="","",Table1[[#This Row],[mangrove.weights.ssp126.2100]]*Table1[[#This Row],[mangrove.mn.ssp126.2100]])</f>
        <v>1.6596818554343744</v>
      </c>
      <c r="AI920" s="7">
        <f t="shared" si="85"/>
        <v>0.55315154636177755</v>
      </c>
      <c r="AJ920" s="5">
        <v>0.51397936922811382</v>
      </c>
      <c r="AK920" s="5">
        <v>6.6015402070433368E-3</v>
      </c>
      <c r="AL920" s="6">
        <f>IF(Table1[[#This Row],[seagrass.mn.ssp245.2050]]="","",(Table1[[#This Row],[seagrass.sd.ssp245.2050]]/Table1[[#This Row],[seagrass.mn.ssp245.2050]])^-1)</f>
        <v>77.857492813531195</v>
      </c>
      <c r="AM920" s="6">
        <f>IF(Table1[[#This Row],[seagrass.weights.ssp245.2050]]="","",Table1[[#This Row],[seagrass.weights.ssp245.2050]]*Table1[[#This Row],[seagrass.mn.ssp245.2050]])</f>
        <v>40.017145045981167</v>
      </c>
      <c r="AN920" s="5">
        <v>0.5012517018715078</v>
      </c>
      <c r="AO920" s="5">
        <v>2.6552073005439761E-3</v>
      </c>
      <c r="AP920" s="6">
        <f>(Table1[[#This Row],[corals.sd.ssp245.2050]]/Table1[[#This Row],[corals.mn.ssp245.2050]])^-1</f>
        <v>188.78062807706789</v>
      </c>
      <c r="AQ920" s="6">
        <f>Table1[[#This Row],[coral.weights.ssp245.2050]]*Table1[[#This Row],[corals.mn.ssp245.2050]]</f>
        <v>94.626611104002436</v>
      </c>
      <c r="AR920" s="5">
        <v>0.52249615015483031</v>
      </c>
      <c r="AS920" s="5">
        <v>0.15379112139252291</v>
      </c>
      <c r="AT920" s="8">
        <f>(Table1[[#This Row],[mangrove.sd.ssp245.2050]]/Table1[[#This Row],[mangrove.mn.ssp245.2050]])^-1</f>
        <v>3.3974402775909094</v>
      </c>
      <c r="AU920" s="8">
        <f>Table1[[#This Row],[mangrove.mn.ssp245.2050]]*Table1[[#This Row],[mangrove.weights.ssp245.2050]]</f>
        <v>1.7751494654222082</v>
      </c>
      <c r="AV920" s="7">
        <f t="shared" si="86"/>
        <v>0.50518866857849931</v>
      </c>
      <c r="AW920" s="5">
        <v>0.51664358968728763</v>
      </c>
      <c r="AX920" s="5">
        <v>9.4414543141833288E-4</v>
      </c>
      <c r="AY920" s="6">
        <f>(Table1[[#This Row],[seagrass.sd.ssp245.2100]]/Table1[[#This Row],[seagrass.mn.ssp245.2100]])^-1</f>
        <v>547.20763612779979</v>
      </c>
      <c r="AZ920" s="6">
        <f>Table1[[#This Row],[seagrass.weights.ssp245.2100]]*Table1[[#This Row],[seagrass.mn.ssp245.2100]]</f>
        <v>282.71131743336156</v>
      </c>
      <c r="BA920" s="5">
        <v>0.49624302170840051</v>
      </c>
      <c r="BB920" s="5">
        <v>7.9683129389160855E-3</v>
      </c>
      <c r="BC920" s="8">
        <f>(Table1[[#This Row],[corals.sd.ssp245.2100]]/Table1[[#This Row],[corals.mn.ssp245.2100]])^-1</f>
        <v>62.277049798687187</v>
      </c>
      <c r="BD920" s="8">
        <f>Table1[[#This Row],[corals.weights.ssp245.2100]]*Table1[[#This Row],[corals.mn.ssp245.2100]]</f>
        <v>30.904551375185065</v>
      </c>
      <c r="BE920" s="5">
        <v>0.52736502167367394</v>
      </c>
      <c r="BF920" s="5">
        <v>0.15668991220026601</v>
      </c>
      <c r="BG920" s="6">
        <f>(Table1[[#This Row],[mangrove.sd.ssp245.2100]]/Table1[[#This Row],[mangrove.mn.ssp245.2100]])^-1</f>
        <v>3.3656603304470973</v>
      </c>
      <c r="BH920" s="6">
        <f>Table1[[#This Row],[mangrove.weights.ssp245.2100]]*Table1[[#This Row],[mangrove.mn.ssp245.2100]]</f>
        <v>1.774931533112458</v>
      </c>
      <c r="BI920" s="7">
        <f t="shared" si="87"/>
        <v>0.51462939079328396</v>
      </c>
      <c r="BJ920" s="5">
        <v>0.42693711242449189</v>
      </c>
      <c r="BK920" s="5">
        <v>1.0196098332214811E-3</v>
      </c>
      <c r="BL920" s="6">
        <f>(Table1[[#This Row],[seagrass.sd.ssp370.2050]]/Table1[[#This Row],[seagrass.mn.ssp370.2050]])^-1</f>
        <v>418.72596606446422</v>
      </c>
      <c r="BM920" s="6">
        <f>Table1[[#This Row],[seagrass.mn.ssp370.2050]]*Table1[[#This Row],[seagrass.weights.ssp370.2050]]</f>
        <v>178.76965484871815</v>
      </c>
      <c r="BN920" s="5">
        <v>0.43410069445765542</v>
      </c>
      <c r="BO920" s="5">
        <v>1.89240782734888E-3</v>
      </c>
      <c r="BP920" s="6">
        <f>(Table1[[#This Row],[corals.sd.ssp370.2050]]/Table1[[#This Row],[corals.mn.ssp370.2050]])^-1</f>
        <v>229.39066737310932</v>
      </c>
      <c r="BQ920" s="6">
        <f>Table1[[#This Row],[corals.weights.ssp370.2050]]*Table1[[#This Row],[corals.mn.ssp370.2050]]</f>
        <v>99.578648008771793</v>
      </c>
      <c r="BR920" s="5">
        <v>0.53259808860267221</v>
      </c>
      <c r="BS920" s="5">
        <v>0.15758613723175841</v>
      </c>
      <c r="BT920" s="6">
        <f>(Table1[[#This Row],[mangrove.sd.ssp370.2050]]/Table1[[#This Row],[mangrove.mn.ssp370.2050]])^-1</f>
        <v>3.3797267828158772</v>
      </c>
      <c r="BU920" s="6">
        <f>Table1[[#This Row],[mangrove.weights.ssp370.2050]]*Table1[[#This Row],[mangrove.mn.ssp370.2050]]</f>
        <v>1.8000360245269948</v>
      </c>
      <c r="BV920" s="7">
        <f t="shared" si="88"/>
        <v>0.43000752726730168</v>
      </c>
      <c r="BW920" s="5">
        <v>0.43195705803383622</v>
      </c>
      <c r="BX920" s="5">
        <f>NonZeroMin!$C$19</f>
        <v>9.4033807947367773E-4</v>
      </c>
      <c r="BY920" s="8">
        <f>(Table1[[#This Row],[seagrass.sd.ssp370.2100]]/Table1[[#This Row],[seagrass.mn.ssp370.2100]])^-1</f>
        <v>459.36357089315101</v>
      </c>
      <c r="BZ920" s="8">
        <f>Table1[[#This Row],[seagrass.imp.ssp370.2100]]*Table1[[#This Row],[seagrass.mn.ssp370.2100]]</f>
        <v>198.42533665092307</v>
      </c>
      <c r="CA920" s="5">
        <v>0.43474915064581021</v>
      </c>
      <c r="CB920" s="5">
        <v>6.6153575592763029E-3</v>
      </c>
      <c r="CC920" s="8">
        <f>(Table1[[#This Row],[corals.sd.ssp370.2100]]/Table1[[#This Row],[corals.mn.ssp370.2100]])^-1</f>
        <v>65.718163644259661</v>
      </c>
      <c r="CD920" s="8">
        <f>Table1[[#This Row],[corals.weights.ssp370.2100]]*Table1[[#This Row],[corals.mn.ssp370.2100]]</f>
        <v>28.570915826344251</v>
      </c>
      <c r="CE920" s="5">
        <v>0.52572326541805137</v>
      </c>
      <c r="CF920" s="5">
        <v>0.15801463869794441</v>
      </c>
      <c r="CG920" s="12">
        <f>(Table1[[#This Row],[mangrove.sd.ssp370.2100]]/Table1[[#This Row],[mangrove.mn.ssp370.2100]])^-1</f>
        <v>3.3270541878275384</v>
      </c>
      <c r="CH920" s="17">
        <f>Table1[[#This Row],[mangrove.weights.ssp370.2100]]*Table1[[#This Row],[mangrove.mn.ssp370.2100]]</f>
        <v>1.7491097918474963</v>
      </c>
      <c r="CI920" s="9">
        <f t="shared" si="89"/>
        <v>0.43289469658699742</v>
      </c>
      <c r="CJ920" s="5"/>
      <c r="CL920" s="5"/>
      <c r="CM920" s="5"/>
      <c r="CP920" s="5"/>
      <c r="CT920" s="5"/>
    </row>
    <row r="921" spans="1:98" x14ac:dyDescent="0.25">
      <c r="A921" s="5" t="s">
        <v>964</v>
      </c>
      <c r="B921" s="5">
        <v>57.83934</v>
      </c>
      <c r="C921" s="5">
        <v>-20.071102</v>
      </c>
      <c r="D921" s="5">
        <v>7430000</v>
      </c>
      <c r="E921" s="5">
        <v>1</v>
      </c>
      <c r="F921" s="5">
        <v>6290000</v>
      </c>
      <c r="G921" s="5">
        <v>1</v>
      </c>
      <c r="H921" s="5">
        <v>560000</v>
      </c>
      <c r="I921" s="5">
        <v>1</v>
      </c>
      <c r="J921" s="5">
        <v>0.46569409855537458</v>
      </c>
      <c r="K921" s="5">
        <v>2.7809493939458779E-2</v>
      </c>
      <c r="L921" s="6">
        <f>IF(Table1[[#This Row],[seagrass.mn.ssp126.2050]]="","",(Table1[[#This Row],[seagrass.sd.ssp126.2050]]/Table1[[#This Row],[seagrass.mn.ssp126.2050]])^-1)</f>
        <v>16.74586742100341</v>
      </c>
      <c r="M921" s="6">
        <f>IF(Table1[[#This Row],[seagrass.weights.ssp126.2050]]="","",Table1[[#This Row],[seagrass.weights.ssp126.2050]]*Table1[[#This Row],[seagrass.mn.ssp126.2050]])</f>
        <v>7.7984516331519984</v>
      </c>
      <c r="N921" s="5">
        <v>0.47289304462347181</v>
      </c>
      <c r="O921" s="5">
        <v>2.1507207106101239E-2</v>
      </c>
      <c r="P921" s="6">
        <f>IF(Table1[[#This Row],[corals.mn.ssp126.2050]]="","",(Table1[[#This Row],[corals.sd.ssp126.2050]]/Table1[[#This Row],[corals.mn.ssp126.2050]])^-1)</f>
        <v>21.98765475640581</v>
      </c>
      <c r="Q921" s="6">
        <f>IF(Table1[[#This Row],[coral.weights.ssp126.2050]]="","",Table1[[#This Row],[coral.weights.ssp126.2050]]*Table1[[#This Row],[corals.mn.ssp126.2050]])</f>
        <v>10.397809001886506</v>
      </c>
      <c r="R921" s="5">
        <v>0.51394686721486416</v>
      </c>
      <c r="S921" s="5">
        <v>0.1711492841314203</v>
      </c>
      <c r="T921" s="6">
        <f>IF(Table1[[#This Row],[mangrove.mn.ssp126.2050]]="","",(Table1[[#This Row],[mangrove.sd.ssp126.2050]]/Table1[[#This Row],[mangrove.mn.ssp126.2050]])^-1)</f>
        <v>3.0029156699260282</v>
      </c>
      <c r="U921" s="6">
        <f>IF(Table1[[#This Row],[mangrove.weights.ssp126.2050]]="","",Table1[[#This Row],[mangrove.weights.ssp126.2050]]*Table1[[#This Row],[mangrove.mn.ssp126.2050]])</f>
        <v>1.5433391010689073</v>
      </c>
      <c r="V921" s="7">
        <f t="shared" si="84"/>
        <v>0.47295842084826428</v>
      </c>
      <c r="W921" s="5">
        <v>0.45490763253246919</v>
      </c>
      <c r="X921" s="5">
        <v>1.6495146414692768E-2</v>
      </c>
      <c r="Y921" s="6">
        <f>IF(Table1[[#This Row],[seagrass.mn.ssp126.2100]]="", "", (Table1[[#This Row],[seagrass.sd.ssp126.2100]]/Table1[[#This Row],[seagrass.mn.ssp126.2100]])^-1)</f>
        <v>27.578271880464669</v>
      </c>
      <c r="Z921" s="6">
        <f>IF(Table1[[#This Row],[seagrass.weights.ssp126.2100]]="","", Table1[[#This Row],[seagrass.weights.ssp126.2100]]*Table1[[#This Row],[seagrass.mn.ssp126.2100]])</f>
        <v>12.54556637047895</v>
      </c>
      <c r="AA921" s="5">
        <v>0.45895400165882438</v>
      </c>
      <c r="AB921" s="5">
        <v>7.2671474743729531E-3</v>
      </c>
      <c r="AC921" s="6">
        <f>IF(Table1[[#This Row],[corals.mn.ssp126.2100]]="","",(Table1[[#This Row],[corals.sd.ssp126.2100]]/Table1[[#This Row],[corals.mn.ssp126.2100]])^-1)</f>
        <v>63.154628866042842</v>
      </c>
      <c r="AD921" s="6">
        <f>IF( Table1[[#This Row],[Coral.weights.ssp126.2100]]="","", Table1[[#This Row],[Coral.weights.ssp126.2100]]*Table1[[#This Row],[corals.mn.ssp126.2100]])</f>
        <v>28.985069641348264</v>
      </c>
      <c r="AE921" s="5">
        <v>0.50828945672178416</v>
      </c>
      <c r="AF921" s="5">
        <v>0.17317514758056779</v>
      </c>
      <c r="AG921" s="8">
        <f>IF(Table1[[#This Row],[mangrove.mn.ssp126.2100]]="","",(Table1[[#This Row],[mangrove.sd.ssp126.2100]]/Table1[[#This Row],[mangrove.mn.ssp126.2100]])^-1)</f>
        <v>2.9351177915717277</v>
      </c>
      <c r="AH921" s="6">
        <f>IF(Table1[[#This Row],[mangrove.weights.ssp126.2100]]="","",Table1[[#This Row],[mangrove.weights.ssp126.2100]]*Table1[[#This Row],[mangrove.mn.ssp126.2100]])</f>
        <v>1.4918894276924364</v>
      </c>
      <c r="AI921" s="7">
        <f t="shared" si="85"/>
        <v>0.4593085891106955</v>
      </c>
      <c r="AJ921" s="5">
        <v>0.44035687153135927</v>
      </c>
      <c r="AK921" s="5">
        <v>1.389951886402485E-2</v>
      </c>
      <c r="AL921" s="6">
        <f>IF(Table1[[#This Row],[seagrass.mn.ssp245.2050]]="","",(Table1[[#This Row],[seagrass.sd.ssp245.2050]]/Table1[[#This Row],[seagrass.mn.ssp245.2050]])^-1)</f>
        <v>31.681447094625991</v>
      </c>
      <c r="AM921" s="6">
        <f>IF(Table1[[#This Row],[seagrass.weights.ssp245.2050]]="","",Table1[[#This Row],[seagrass.weights.ssp245.2050]]*Table1[[#This Row],[seagrass.mn.ssp245.2050]])</f>
        <v>13.951142928175774</v>
      </c>
      <c r="AN921" s="5">
        <v>0.45697982274414078</v>
      </c>
      <c r="AO921" s="5">
        <v>1.366515965569976E-2</v>
      </c>
      <c r="AP921" s="6">
        <f>(Table1[[#This Row],[corals.sd.ssp245.2050]]/Table1[[#This Row],[corals.mn.ssp245.2050]])^-1</f>
        <v>33.441235540452233</v>
      </c>
      <c r="AQ921" s="6">
        <f>Table1[[#This Row],[coral.weights.ssp245.2050]]*Table1[[#This Row],[corals.mn.ssp245.2050]]</f>
        <v>15.281969889620923</v>
      </c>
      <c r="AR921" s="5">
        <v>0.53108578515114735</v>
      </c>
      <c r="AS921" s="5">
        <v>0.1725109707829571</v>
      </c>
      <c r="AT921" s="8">
        <f>(Table1[[#This Row],[mangrove.sd.ssp245.2050]]/Table1[[#This Row],[mangrove.mn.ssp245.2050]])^-1</f>
        <v>3.0785623820952668</v>
      </c>
      <c r="AU921" s="8">
        <f>Table1[[#This Row],[mangrove.mn.ssp245.2050]]*Table1[[#This Row],[mangrove.weights.ssp245.2050]]</f>
        <v>1.6349807198318513</v>
      </c>
      <c r="AV921" s="7">
        <f t="shared" si="86"/>
        <v>0.45260307975104813</v>
      </c>
      <c r="AW921" s="5">
        <v>0.43051978325491219</v>
      </c>
      <c r="AX921" s="5">
        <v>4.0470518446774611E-3</v>
      </c>
      <c r="AY921" s="6">
        <f>(Table1[[#This Row],[seagrass.sd.ssp245.2100]]/Table1[[#This Row],[seagrass.mn.ssp245.2100]])^-1</f>
        <v>106.37861825790952</v>
      </c>
      <c r="AZ921" s="6">
        <f>Table1[[#This Row],[seagrass.weights.ssp245.2100]]*Table1[[#This Row],[seagrass.mn.ssp245.2100]]</f>
        <v>45.798099675352255</v>
      </c>
      <c r="BA921" s="5">
        <v>0.44468579176899792</v>
      </c>
      <c r="BB921" s="5">
        <v>5.5665884879438909E-3</v>
      </c>
      <c r="BC921" s="8">
        <f>(Table1[[#This Row],[corals.sd.ssp245.2100]]/Table1[[#This Row],[corals.mn.ssp245.2100]])^-1</f>
        <v>79.884797076719025</v>
      </c>
      <c r="BD921" s="8">
        <f>Table1[[#This Row],[corals.weights.ssp245.2100]]*Table1[[#This Row],[corals.mn.ssp245.2100]]</f>
        <v>35.523634238366533</v>
      </c>
      <c r="BE921" s="5">
        <v>0.53854782771631571</v>
      </c>
      <c r="BF921" s="5">
        <v>0.17563142733143119</v>
      </c>
      <c r="BG921" s="6">
        <f>(Table1[[#This Row],[mangrove.sd.ssp245.2100]]/Table1[[#This Row],[mangrove.mn.ssp245.2100]])^-1</f>
        <v>3.0663522804493919</v>
      </c>
      <c r="BH921" s="6">
        <f>Table1[[#This Row],[mangrove.weights.ssp245.2100]]*Table1[[#This Row],[mangrove.mn.ssp245.2100]]</f>
        <v>1.6513773596489909</v>
      </c>
      <c r="BI921" s="7">
        <f t="shared" si="87"/>
        <v>0.4382465172727541</v>
      </c>
      <c r="BJ921" s="5">
        <v>0.37679963283456208</v>
      </c>
      <c r="BK921" s="5">
        <v>2.3680700823411269E-3</v>
      </c>
      <c r="BL921" s="6">
        <f>(Table1[[#This Row],[seagrass.sd.ssp370.2050]]/Table1[[#This Row],[seagrass.mn.ssp370.2050]])^-1</f>
        <v>159.11675741540958</v>
      </c>
      <c r="BM921" s="6">
        <f>Table1[[#This Row],[seagrass.mn.ssp370.2050]]*Table1[[#This Row],[seagrass.weights.ssp370.2050]]</f>
        <v>59.955135771952413</v>
      </c>
      <c r="BN921" s="5">
        <v>0.4035981965282423</v>
      </c>
      <c r="BO921" s="5">
        <v>2.042205451517926E-3</v>
      </c>
      <c r="BP921" s="6">
        <f>(Table1[[#This Row],[corals.sd.ssp370.2050]]/Table1[[#This Row],[corals.mn.ssp370.2050]])^-1</f>
        <v>197.62859619645846</v>
      </c>
      <c r="BQ921" s="6">
        <f>Table1[[#This Row],[corals.weights.ssp370.2050]]*Table1[[#This Row],[corals.mn.ssp370.2050]]</f>
        <v>79.762545007298883</v>
      </c>
      <c r="BR921" s="5">
        <v>0.54156660038825055</v>
      </c>
      <c r="BS921" s="5">
        <v>0.1783696286936344</v>
      </c>
      <c r="BT921" s="6">
        <f>(Table1[[#This Row],[mangrove.sd.ssp370.2050]]/Table1[[#This Row],[mangrove.mn.ssp370.2050]])^-1</f>
        <v>3.0362041136411122</v>
      </c>
      <c r="BU921" s="6">
        <f>Table1[[#This Row],[mangrove.weights.ssp370.2050]]*Table1[[#This Row],[mangrove.mn.ssp370.2050]]</f>
        <v>1.6443067399094387</v>
      </c>
      <c r="BV921" s="7">
        <f t="shared" si="88"/>
        <v>0.3929105994560485</v>
      </c>
      <c r="BW921" s="5">
        <v>0.37680488098657788</v>
      </c>
      <c r="BX921" s="5">
        <f>NonZeroMin!$C$19</f>
        <v>9.4033807947367773E-4</v>
      </c>
      <c r="BY921" s="8">
        <f>(Table1[[#This Row],[seagrass.sd.ssp370.2100]]/Table1[[#This Row],[seagrass.mn.ssp370.2100]])^-1</f>
        <v>400.71213663651866</v>
      </c>
      <c r="BZ921" s="8">
        <f>Table1[[#This Row],[seagrass.imp.ssp370.2100]]*Table1[[#This Row],[seagrass.mn.ssp370.2100]]</f>
        <v>150.99028895520075</v>
      </c>
      <c r="CA921" s="5">
        <v>0.4035981965282423</v>
      </c>
      <c r="CB921" s="5">
        <v>2.042205451517926E-3</v>
      </c>
      <c r="CC921" s="8">
        <f>(Table1[[#This Row],[corals.sd.ssp370.2100]]/Table1[[#This Row],[corals.mn.ssp370.2100]])^-1</f>
        <v>197.62859619645846</v>
      </c>
      <c r="CD921" s="8">
        <f>Table1[[#This Row],[corals.weights.ssp370.2100]]*Table1[[#This Row],[corals.mn.ssp370.2100]]</f>
        <v>79.762545007298883</v>
      </c>
      <c r="CE921" s="5">
        <v>0.53342670437892326</v>
      </c>
      <c r="CF921" s="5">
        <v>0.17843928778979579</v>
      </c>
      <c r="CG921" s="12">
        <f>(Table1[[#This Row],[mangrove.sd.ssp370.2100]]/Table1[[#This Row],[mangrove.mn.ssp370.2100]])^-1</f>
        <v>2.9894016670101715</v>
      </c>
      <c r="CH921" s="17">
        <f>Table1[[#This Row],[mangrove.weights.ssp370.2100]]*Table1[[#This Row],[mangrove.mn.ssp370.2100]]</f>
        <v>1.5946266792980952</v>
      </c>
      <c r="CI921" s="9">
        <f t="shared" si="89"/>
        <v>0.38638918509380416</v>
      </c>
      <c r="CJ921" s="5"/>
      <c r="CL921" s="5"/>
      <c r="CM921" s="5"/>
      <c r="CP921" s="5"/>
      <c r="CT921" s="5"/>
    </row>
    <row r="922" spans="1:98" x14ac:dyDescent="0.25">
      <c r="A922" s="5" t="s">
        <v>965</v>
      </c>
      <c r="B922" s="5">
        <v>58.08934</v>
      </c>
      <c r="C922" s="5">
        <v>-20.071102</v>
      </c>
      <c r="E922" s="5">
        <v>0</v>
      </c>
      <c r="G922" s="5">
        <v>0</v>
      </c>
      <c r="I922" s="5">
        <v>0</v>
      </c>
      <c r="L922" s="6" t="str">
        <f>IF(Table1[[#This Row],[seagrass.mn.ssp126.2050]]="","",(Table1[[#This Row],[seagrass.sd.ssp126.2050]]/Table1[[#This Row],[seagrass.mn.ssp126.2050]])^-1)</f>
        <v/>
      </c>
      <c r="M922" s="6" t="str">
        <f>IF(Table1[[#This Row],[seagrass.weights.ssp126.2050]]="","",Table1[[#This Row],[seagrass.weights.ssp126.2050]]*Table1[[#This Row],[seagrass.mn.ssp126.2050]])</f>
        <v/>
      </c>
      <c r="P922" s="6" t="str">
        <f>IF(Table1[[#This Row],[corals.mn.ssp126.2050]]="","",(Table1[[#This Row],[corals.sd.ssp126.2050]]/Table1[[#This Row],[corals.mn.ssp126.2050]])^-1)</f>
        <v/>
      </c>
      <c r="Q922" s="6" t="str">
        <f>IF(Table1[[#This Row],[coral.weights.ssp126.2050]]="","",Table1[[#This Row],[coral.weights.ssp126.2050]]*Table1[[#This Row],[corals.mn.ssp126.2050]])</f>
        <v/>
      </c>
      <c r="T922" s="6" t="str">
        <f>IF(Table1[[#This Row],[mangrove.mn.ssp126.2050]]="","",(Table1[[#This Row],[mangrove.sd.ssp126.2050]]/Table1[[#This Row],[mangrove.mn.ssp126.2050]])^-1)</f>
        <v/>
      </c>
      <c r="U922" s="6" t="str">
        <f>IF(Table1[[#This Row],[mangrove.weights.ssp126.2050]]="","",Table1[[#This Row],[mangrove.weights.ssp126.2050]]*Table1[[#This Row],[mangrove.mn.ssp126.2050]])</f>
        <v/>
      </c>
      <c r="V922" s="7" t="e">
        <f t="shared" si="84"/>
        <v>#DIV/0!</v>
      </c>
      <c r="Y922" s="6" t="str">
        <f>IF(Table1[[#This Row],[seagrass.mn.ssp126.2100]]="", "", (Table1[[#This Row],[seagrass.sd.ssp126.2100]]/Table1[[#This Row],[seagrass.mn.ssp126.2100]])^-1)</f>
        <v/>
      </c>
      <c r="Z922" s="6" t="str">
        <f>IF(Table1[[#This Row],[seagrass.weights.ssp126.2100]]="","", Table1[[#This Row],[seagrass.weights.ssp126.2100]]*Table1[[#This Row],[seagrass.mn.ssp126.2100]])</f>
        <v/>
      </c>
      <c r="AC922" s="6" t="str">
        <f>IF(Table1[[#This Row],[corals.mn.ssp126.2100]]="","",(Table1[[#This Row],[corals.sd.ssp126.2100]]/Table1[[#This Row],[corals.mn.ssp126.2100]])^-1)</f>
        <v/>
      </c>
      <c r="AD922" s="6" t="str">
        <f>IF( Table1[[#This Row],[Coral.weights.ssp126.2100]]="","", Table1[[#This Row],[Coral.weights.ssp126.2100]]*Table1[[#This Row],[corals.mn.ssp126.2100]])</f>
        <v/>
      </c>
      <c r="AG922" s="8" t="str">
        <f>IF(Table1[[#This Row],[mangrove.mn.ssp126.2100]]="","",(Table1[[#This Row],[mangrove.sd.ssp126.2100]]/Table1[[#This Row],[mangrove.mn.ssp126.2100]])^-1)</f>
        <v/>
      </c>
      <c r="AH922" s="6" t="str">
        <f>IF(Table1[[#This Row],[mangrove.weights.ssp126.2100]]="","",Table1[[#This Row],[mangrove.weights.ssp126.2100]]*Table1[[#This Row],[mangrove.mn.ssp126.2100]])</f>
        <v/>
      </c>
      <c r="AI922" s="7" t="e">
        <f t="shared" si="85"/>
        <v>#DIV/0!</v>
      </c>
      <c r="AL922" s="6" t="str">
        <f>IF(Table1[[#This Row],[seagrass.mn.ssp245.2050]]="","",(Table1[[#This Row],[seagrass.sd.ssp245.2050]]/Table1[[#This Row],[seagrass.mn.ssp245.2050]])^-1)</f>
        <v/>
      </c>
      <c r="AM922" s="6" t="str">
        <f>IF(Table1[[#This Row],[seagrass.weights.ssp245.2050]]="","",Table1[[#This Row],[seagrass.weights.ssp245.2050]]*Table1[[#This Row],[seagrass.mn.ssp245.2050]])</f>
        <v/>
      </c>
      <c r="AS922" s="5"/>
      <c r="AT922" s="8"/>
      <c r="AU922" s="8"/>
      <c r="AV922" s="7" t="e">
        <f t="shared" si="86"/>
        <v>#DIV/0!</v>
      </c>
      <c r="AX922" s="5"/>
      <c r="AY922" s="6"/>
      <c r="AZ922" s="6"/>
      <c r="BB922" s="5"/>
      <c r="BC922" s="8"/>
      <c r="BD922" s="8"/>
      <c r="BE922" s="5"/>
      <c r="BF922" s="5"/>
      <c r="BG922" s="6"/>
      <c r="BH922" s="6"/>
      <c r="BI922" s="7" t="e">
        <f t="shared" si="87"/>
        <v>#DIV/0!</v>
      </c>
      <c r="BK922" s="5"/>
      <c r="BL922" s="6"/>
      <c r="BM922" s="6"/>
      <c r="BO922" s="5"/>
      <c r="BP922" s="6"/>
      <c r="BQ922" s="6"/>
      <c r="BR922" s="5"/>
      <c r="BS922" s="5"/>
      <c r="BT922" s="6"/>
      <c r="BU922" s="6"/>
      <c r="BV922" s="7" t="e">
        <f t="shared" si="88"/>
        <v>#DIV/0!</v>
      </c>
      <c r="BX922" s="5"/>
      <c r="BY922" s="8"/>
      <c r="BZ922" s="8"/>
      <c r="CA922" s="5"/>
      <c r="CB922" s="5"/>
      <c r="CC922" s="8"/>
      <c r="CD922" s="8"/>
      <c r="CE922" s="5"/>
      <c r="CF922" s="5"/>
      <c r="CG922" s="12"/>
      <c r="CH922" s="17"/>
      <c r="CI922" s="9" t="e">
        <f t="shared" si="89"/>
        <v>#DIV/0!</v>
      </c>
      <c r="CJ922" s="5"/>
      <c r="CL922" s="5"/>
      <c r="CM922" s="5"/>
      <c r="CP922" s="5"/>
      <c r="CT922" s="5"/>
    </row>
    <row r="923" spans="1:98" x14ac:dyDescent="0.25">
      <c r="A923" s="5" t="s">
        <v>966</v>
      </c>
      <c r="B923" s="5">
        <v>63.33934</v>
      </c>
      <c r="C923" s="5">
        <v>-20.071102</v>
      </c>
      <c r="E923" s="5">
        <v>0</v>
      </c>
      <c r="G923" s="5">
        <v>0</v>
      </c>
      <c r="I923" s="5">
        <v>0</v>
      </c>
      <c r="L923" s="6" t="str">
        <f>IF(Table1[[#This Row],[seagrass.mn.ssp126.2050]]="","",(Table1[[#This Row],[seagrass.sd.ssp126.2050]]/Table1[[#This Row],[seagrass.mn.ssp126.2050]])^-1)</f>
        <v/>
      </c>
      <c r="M923" s="6" t="str">
        <f>IF(Table1[[#This Row],[seagrass.weights.ssp126.2050]]="","",Table1[[#This Row],[seagrass.weights.ssp126.2050]]*Table1[[#This Row],[seagrass.mn.ssp126.2050]])</f>
        <v/>
      </c>
      <c r="P923" s="6" t="str">
        <f>IF(Table1[[#This Row],[corals.mn.ssp126.2050]]="","",(Table1[[#This Row],[corals.sd.ssp126.2050]]/Table1[[#This Row],[corals.mn.ssp126.2050]])^-1)</f>
        <v/>
      </c>
      <c r="Q923" s="6" t="str">
        <f>IF(Table1[[#This Row],[coral.weights.ssp126.2050]]="","",Table1[[#This Row],[coral.weights.ssp126.2050]]*Table1[[#This Row],[corals.mn.ssp126.2050]])</f>
        <v/>
      </c>
      <c r="T923" s="6" t="str">
        <f>IF(Table1[[#This Row],[mangrove.mn.ssp126.2050]]="","",(Table1[[#This Row],[mangrove.sd.ssp126.2050]]/Table1[[#This Row],[mangrove.mn.ssp126.2050]])^-1)</f>
        <v/>
      </c>
      <c r="U923" s="6" t="str">
        <f>IF(Table1[[#This Row],[mangrove.weights.ssp126.2050]]="","",Table1[[#This Row],[mangrove.weights.ssp126.2050]]*Table1[[#This Row],[mangrove.mn.ssp126.2050]])</f>
        <v/>
      </c>
      <c r="V923" s="7" t="e">
        <f t="shared" si="84"/>
        <v>#DIV/0!</v>
      </c>
      <c r="Y923" s="6" t="str">
        <f>IF(Table1[[#This Row],[seagrass.mn.ssp126.2100]]="", "", (Table1[[#This Row],[seagrass.sd.ssp126.2100]]/Table1[[#This Row],[seagrass.mn.ssp126.2100]])^-1)</f>
        <v/>
      </c>
      <c r="Z923" s="6" t="str">
        <f>IF(Table1[[#This Row],[seagrass.weights.ssp126.2100]]="","", Table1[[#This Row],[seagrass.weights.ssp126.2100]]*Table1[[#This Row],[seagrass.mn.ssp126.2100]])</f>
        <v/>
      </c>
      <c r="AC923" s="6" t="str">
        <f>IF(Table1[[#This Row],[corals.mn.ssp126.2100]]="","",(Table1[[#This Row],[corals.sd.ssp126.2100]]/Table1[[#This Row],[corals.mn.ssp126.2100]])^-1)</f>
        <v/>
      </c>
      <c r="AD923" s="6" t="str">
        <f>IF( Table1[[#This Row],[Coral.weights.ssp126.2100]]="","", Table1[[#This Row],[Coral.weights.ssp126.2100]]*Table1[[#This Row],[corals.mn.ssp126.2100]])</f>
        <v/>
      </c>
      <c r="AG923" s="8" t="str">
        <f>IF(Table1[[#This Row],[mangrove.mn.ssp126.2100]]="","",(Table1[[#This Row],[mangrove.sd.ssp126.2100]]/Table1[[#This Row],[mangrove.mn.ssp126.2100]])^-1)</f>
        <v/>
      </c>
      <c r="AH923" s="6" t="str">
        <f>IF(Table1[[#This Row],[mangrove.weights.ssp126.2100]]="","",Table1[[#This Row],[mangrove.weights.ssp126.2100]]*Table1[[#This Row],[mangrove.mn.ssp126.2100]])</f>
        <v/>
      </c>
      <c r="AI923" s="7" t="e">
        <f t="shared" si="85"/>
        <v>#DIV/0!</v>
      </c>
      <c r="AL923" s="6" t="str">
        <f>IF(Table1[[#This Row],[seagrass.mn.ssp245.2050]]="","",(Table1[[#This Row],[seagrass.sd.ssp245.2050]]/Table1[[#This Row],[seagrass.mn.ssp245.2050]])^-1)</f>
        <v/>
      </c>
      <c r="AM923" s="6" t="str">
        <f>IF(Table1[[#This Row],[seagrass.weights.ssp245.2050]]="","",Table1[[#This Row],[seagrass.weights.ssp245.2050]]*Table1[[#This Row],[seagrass.mn.ssp245.2050]])</f>
        <v/>
      </c>
      <c r="AS923" s="5"/>
      <c r="AT923" s="8"/>
      <c r="AU923" s="8"/>
      <c r="AV923" s="7" t="e">
        <f t="shared" si="86"/>
        <v>#DIV/0!</v>
      </c>
      <c r="AX923" s="5"/>
      <c r="AY923" s="6"/>
      <c r="AZ923" s="6"/>
      <c r="BB923" s="5"/>
      <c r="BC923" s="8"/>
      <c r="BD923" s="8"/>
      <c r="BE923" s="5"/>
      <c r="BF923" s="5"/>
      <c r="BG923" s="6"/>
      <c r="BH923" s="6"/>
      <c r="BI923" s="7" t="e">
        <f t="shared" si="87"/>
        <v>#DIV/0!</v>
      </c>
      <c r="BK923" s="5"/>
      <c r="BL923" s="6"/>
      <c r="BM923" s="6"/>
      <c r="BO923" s="5"/>
      <c r="BP923" s="6"/>
      <c r="BQ923" s="6"/>
      <c r="BR923" s="5"/>
      <c r="BS923" s="5"/>
      <c r="BT923" s="6"/>
      <c r="BU923" s="6"/>
      <c r="BV923" s="7" t="e">
        <f t="shared" si="88"/>
        <v>#DIV/0!</v>
      </c>
      <c r="BX923" s="5"/>
      <c r="BY923" s="8"/>
      <c r="BZ923" s="8"/>
      <c r="CA923" s="5"/>
      <c r="CB923" s="5"/>
      <c r="CC923" s="8"/>
      <c r="CD923" s="8"/>
      <c r="CE923" s="5"/>
      <c r="CF923" s="5"/>
      <c r="CG923" s="12"/>
      <c r="CH923" s="17"/>
      <c r="CI923" s="9" t="e">
        <f t="shared" si="89"/>
        <v>#DIV/0!</v>
      </c>
      <c r="CJ923" s="5"/>
      <c r="CL923" s="5"/>
      <c r="CM923" s="5"/>
      <c r="CP923" s="5"/>
      <c r="CT923" s="5"/>
    </row>
    <row r="924" spans="1:98" x14ac:dyDescent="0.25">
      <c r="A924" s="5" t="s">
        <v>967</v>
      </c>
      <c r="B924" s="5">
        <v>63.58934</v>
      </c>
      <c r="C924" s="5">
        <v>-20.071102</v>
      </c>
      <c r="E924" s="5">
        <v>0</v>
      </c>
      <c r="G924" s="5">
        <v>0</v>
      </c>
      <c r="I924" s="5">
        <v>0</v>
      </c>
      <c r="L924" s="6" t="str">
        <f>IF(Table1[[#This Row],[seagrass.mn.ssp126.2050]]="","",(Table1[[#This Row],[seagrass.sd.ssp126.2050]]/Table1[[#This Row],[seagrass.mn.ssp126.2050]])^-1)</f>
        <v/>
      </c>
      <c r="M924" s="6" t="str">
        <f>IF(Table1[[#This Row],[seagrass.weights.ssp126.2050]]="","",Table1[[#This Row],[seagrass.weights.ssp126.2050]]*Table1[[#This Row],[seagrass.mn.ssp126.2050]])</f>
        <v/>
      </c>
      <c r="P924" s="6" t="str">
        <f>IF(Table1[[#This Row],[corals.mn.ssp126.2050]]="","",(Table1[[#This Row],[corals.sd.ssp126.2050]]/Table1[[#This Row],[corals.mn.ssp126.2050]])^-1)</f>
        <v/>
      </c>
      <c r="Q924" s="6" t="str">
        <f>IF(Table1[[#This Row],[coral.weights.ssp126.2050]]="","",Table1[[#This Row],[coral.weights.ssp126.2050]]*Table1[[#This Row],[corals.mn.ssp126.2050]])</f>
        <v/>
      </c>
      <c r="T924" s="6" t="str">
        <f>IF(Table1[[#This Row],[mangrove.mn.ssp126.2050]]="","",(Table1[[#This Row],[mangrove.sd.ssp126.2050]]/Table1[[#This Row],[mangrove.mn.ssp126.2050]])^-1)</f>
        <v/>
      </c>
      <c r="U924" s="6" t="str">
        <f>IF(Table1[[#This Row],[mangrove.weights.ssp126.2050]]="","",Table1[[#This Row],[mangrove.weights.ssp126.2050]]*Table1[[#This Row],[mangrove.mn.ssp126.2050]])</f>
        <v/>
      </c>
      <c r="V924" s="7" t="e">
        <f t="shared" si="84"/>
        <v>#DIV/0!</v>
      </c>
      <c r="Y924" s="6" t="str">
        <f>IF(Table1[[#This Row],[seagrass.mn.ssp126.2100]]="", "", (Table1[[#This Row],[seagrass.sd.ssp126.2100]]/Table1[[#This Row],[seagrass.mn.ssp126.2100]])^-1)</f>
        <v/>
      </c>
      <c r="Z924" s="6" t="str">
        <f>IF(Table1[[#This Row],[seagrass.weights.ssp126.2100]]="","", Table1[[#This Row],[seagrass.weights.ssp126.2100]]*Table1[[#This Row],[seagrass.mn.ssp126.2100]])</f>
        <v/>
      </c>
      <c r="AC924" s="6" t="str">
        <f>IF(Table1[[#This Row],[corals.mn.ssp126.2100]]="","",(Table1[[#This Row],[corals.sd.ssp126.2100]]/Table1[[#This Row],[corals.mn.ssp126.2100]])^-1)</f>
        <v/>
      </c>
      <c r="AD924" s="6" t="str">
        <f>IF( Table1[[#This Row],[Coral.weights.ssp126.2100]]="","", Table1[[#This Row],[Coral.weights.ssp126.2100]]*Table1[[#This Row],[corals.mn.ssp126.2100]])</f>
        <v/>
      </c>
      <c r="AG924" s="8" t="str">
        <f>IF(Table1[[#This Row],[mangrove.mn.ssp126.2100]]="","",(Table1[[#This Row],[mangrove.sd.ssp126.2100]]/Table1[[#This Row],[mangrove.mn.ssp126.2100]])^-1)</f>
        <v/>
      </c>
      <c r="AH924" s="6" t="str">
        <f>IF(Table1[[#This Row],[mangrove.weights.ssp126.2100]]="","",Table1[[#This Row],[mangrove.weights.ssp126.2100]]*Table1[[#This Row],[mangrove.mn.ssp126.2100]])</f>
        <v/>
      </c>
      <c r="AI924" s="7" t="e">
        <f t="shared" si="85"/>
        <v>#DIV/0!</v>
      </c>
      <c r="AL924" s="6" t="str">
        <f>IF(Table1[[#This Row],[seagrass.mn.ssp245.2050]]="","",(Table1[[#This Row],[seagrass.sd.ssp245.2050]]/Table1[[#This Row],[seagrass.mn.ssp245.2050]])^-1)</f>
        <v/>
      </c>
      <c r="AM924" s="6" t="str">
        <f>IF(Table1[[#This Row],[seagrass.weights.ssp245.2050]]="","",Table1[[#This Row],[seagrass.weights.ssp245.2050]]*Table1[[#This Row],[seagrass.mn.ssp245.2050]])</f>
        <v/>
      </c>
      <c r="AS924" s="5"/>
      <c r="AT924" s="8"/>
      <c r="AU924" s="8"/>
      <c r="AV924" s="7" t="e">
        <f t="shared" si="86"/>
        <v>#DIV/0!</v>
      </c>
      <c r="AX924" s="5"/>
      <c r="AY924" s="6"/>
      <c r="AZ924" s="6"/>
      <c r="BB924" s="5"/>
      <c r="BC924" s="8"/>
      <c r="BD924" s="8"/>
      <c r="BE924" s="5"/>
      <c r="BF924" s="5"/>
      <c r="BG924" s="6"/>
      <c r="BH924" s="6"/>
      <c r="BI924" s="7" t="e">
        <f t="shared" si="87"/>
        <v>#DIV/0!</v>
      </c>
      <c r="BK924" s="5"/>
      <c r="BL924" s="6"/>
      <c r="BM924" s="6"/>
      <c r="BO924" s="5"/>
      <c r="BP924" s="6"/>
      <c r="BQ924" s="6"/>
      <c r="BR924" s="5"/>
      <c r="BS924" s="5"/>
      <c r="BT924" s="6"/>
      <c r="BU924" s="6"/>
      <c r="BV924" s="7" t="e">
        <f t="shared" si="88"/>
        <v>#DIV/0!</v>
      </c>
      <c r="BX924" s="5"/>
      <c r="BY924" s="8"/>
      <c r="BZ924" s="8"/>
      <c r="CA924" s="5"/>
      <c r="CB924" s="5"/>
      <c r="CC924" s="8"/>
      <c r="CD924" s="8"/>
      <c r="CE924" s="5"/>
      <c r="CF924" s="5"/>
      <c r="CG924" s="12"/>
      <c r="CH924" s="17"/>
      <c r="CI924" s="9" t="e">
        <f t="shared" si="89"/>
        <v>#DIV/0!</v>
      </c>
      <c r="CJ924" s="5"/>
      <c r="CL924" s="5"/>
      <c r="CM924" s="5"/>
      <c r="CP924" s="5"/>
      <c r="CT924" s="5"/>
    </row>
    <row r="925" spans="1:98" x14ac:dyDescent="0.25">
      <c r="A925" s="5" t="s">
        <v>968</v>
      </c>
      <c r="B925" s="5">
        <v>34.33934</v>
      </c>
      <c r="C925" s="5">
        <v>-20.071102</v>
      </c>
      <c r="E925" s="5">
        <v>0</v>
      </c>
      <c r="G925" s="5">
        <v>0</v>
      </c>
      <c r="I925" s="5">
        <v>0</v>
      </c>
      <c r="L925" s="6" t="str">
        <f>IF(Table1[[#This Row],[seagrass.mn.ssp126.2050]]="","",(Table1[[#This Row],[seagrass.sd.ssp126.2050]]/Table1[[#This Row],[seagrass.mn.ssp126.2050]])^-1)</f>
        <v/>
      </c>
      <c r="M925" s="6" t="str">
        <f>IF(Table1[[#This Row],[seagrass.weights.ssp126.2050]]="","",Table1[[#This Row],[seagrass.weights.ssp126.2050]]*Table1[[#This Row],[seagrass.mn.ssp126.2050]])</f>
        <v/>
      </c>
      <c r="P925" s="6" t="str">
        <f>IF(Table1[[#This Row],[corals.mn.ssp126.2050]]="","",(Table1[[#This Row],[corals.sd.ssp126.2050]]/Table1[[#This Row],[corals.mn.ssp126.2050]])^-1)</f>
        <v/>
      </c>
      <c r="Q925" s="6" t="str">
        <f>IF(Table1[[#This Row],[coral.weights.ssp126.2050]]="","",Table1[[#This Row],[coral.weights.ssp126.2050]]*Table1[[#This Row],[corals.mn.ssp126.2050]])</f>
        <v/>
      </c>
      <c r="T925" s="6" t="str">
        <f>IF(Table1[[#This Row],[mangrove.mn.ssp126.2050]]="","",(Table1[[#This Row],[mangrove.sd.ssp126.2050]]/Table1[[#This Row],[mangrove.mn.ssp126.2050]])^-1)</f>
        <v/>
      </c>
      <c r="U925" s="6" t="str">
        <f>IF(Table1[[#This Row],[mangrove.weights.ssp126.2050]]="","",Table1[[#This Row],[mangrove.weights.ssp126.2050]]*Table1[[#This Row],[mangrove.mn.ssp126.2050]])</f>
        <v/>
      </c>
      <c r="V925" s="7" t="e">
        <f t="shared" si="84"/>
        <v>#DIV/0!</v>
      </c>
      <c r="Y925" s="6" t="str">
        <f>IF(Table1[[#This Row],[seagrass.mn.ssp126.2100]]="", "", (Table1[[#This Row],[seagrass.sd.ssp126.2100]]/Table1[[#This Row],[seagrass.mn.ssp126.2100]])^-1)</f>
        <v/>
      </c>
      <c r="Z925" s="6" t="str">
        <f>IF(Table1[[#This Row],[seagrass.weights.ssp126.2100]]="","", Table1[[#This Row],[seagrass.weights.ssp126.2100]]*Table1[[#This Row],[seagrass.mn.ssp126.2100]])</f>
        <v/>
      </c>
      <c r="AC925" s="6" t="str">
        <f>IF(Table1[[#This Row],[corals.mn.ssp126.2100]]="","",(Table1[[#This Row],[corals.sd.ssp126.2100]]/Table1[[#This Row],[corals.mn.ssp126.2100]])^-1)</f>
        <v/>
      </c>
      <c r="AD925" s="6" t="str">
        <f>IF( Table1[[#This Row],[Coral.weights.ssp126.2100]]="","", Table1[[#This Row],[Coral.weights.ssp126.2100]]*Table1[[#This Row],[corals.mn.ssp126.2100]])</f>
        <v/>
      </c>
      <c r="AG925" s="8" t="str">
        <f>IF(Table1[[#This Row],[mangrove.mn.ssp126.2100]]="","",(Table1[[#This Row],[mangrove.sd.ssp126.2100]]/Table1[[#This Row],[mangrove.mn.ssp126.2100]])^-1)</f>
        <v/>
      </c>
      <c r="AH925" s="6" t="str">
        <f>IF(Table1[[#This Row],[mangrove.weights.ssp126.2100]]="","",Table1[[#This Row],[mangrove.weights.ssp126.2100]]*Table1[[#This Row],[mangrove.mn.ssp126.2100]])</f>
        <v/>
      </c>
      <c r="AI925" s="7" t="e">
        <f t="shared" si="85"/>
        <v>#DIV/0!</v>
      </c>
      <c r="AL925" s="6" t="str">
        <f>IF(Table1[[#This Row],[seagrass.mn.ssp245.2050]]="","",(Table1[[#This Row],[seagrass.sd.ssp245.2050]]/Table1[[#This Row],[seagrass.mn.ssp245.2050]])^-1)</f>
        <v/>
      </c>
      <c r="AM925" s="6" t="str">
        <f>IF(Table1[[#This Row],[seagrass.weights.ssp245.2050]]="","",Table1[[#This Row],[seagrass.weights.ssp245.2050]]*Table1[[#This Row],[seagrass.mn.ssp245.2050]])</f>
        <v/>
      </c>
      <c r="AS925" s="5"/>
      <c r="AT925" s="8"/>
      <c r="AU925" s="8"/>
      <c r="AV925" s="7" t="e">
        <f t="shared" si="86"/>
        <v>#DIV/0!</v>
      </c>
      <c r="AX925" s="5"/>
      <c r="AY925" s="6"/>
      <c r="AZ925" s="6"/>
      <c r="BB925" s="5"/>
      <c r="BC925" s="8"/>
      <c r="BD925" s="8"/>
      <c r="BE925" s="5"/>
      <c r="BF925" s="5"/>
      <c r="BG925" s="6"/>
      <c r="BH925" s="6"/>
      <c r="BI925" s="7" t="e">
        <f t="shared" si="87"/>
        <v>#DIV/0!</v>
      </c>
      <c r="BK925" s="5"/>
      <c r="BL925" s="6"/>
      <c r="BM925" s="6"/>
      <c r="BO925" s="5"/>
      <c r="BP925" s="6"/>
      <c r="BQ925" s="6"/>
      <c r="BR925" s="5"/>
      <c r="BS925" s="5"/>
      <c r="BT925" s="6"/>
      <c r="BU925" s="6"/>
      <c r="BV925" s="7" t="e">
        <f t="shared" si="88"/>
        <v>#DIV/0!</v>
      </c>
      <c r="BX925" s="5"/>
      <c r="BY925" s="8"/>
      <c r="BZ925" s="8"/>
      <c r="CA925" s="5"/>
      <c r="CB925" s="5"/>
      <c r="CC925" s="8"/>
      <c r="CD925" s="8"/>
      <c r="CE925" s="5"/>
      <c r="CF925" s="5"/>
      <c r="CG925" s="12"/>
      <c r="CH925" s="17"/>
      <c r="CI925" s="9" t="e">
        <f t="shared" si="89"/>
        <v>#DIV/0!</v>
      </c>
      <c r="CJ925" s="5"/>
      <c r="CL925" s="5"/>
      <c r="CM925" s="5"/>
      <c r="CP925" s="5"/>
      <c r="CT925" s="5"/>
    </row>
    <row r="926" spans="1:98" x14ac:dyDescent="0.25">
      <c r="A926" s="5" t="s">
        <v>969</v>
      </c>
      <c r="B926" s="5">
        <v>34.58934</v>
      </c>
      <c r="C926" s="5">
        <v>-20.071102</v>
      </c>
      <c r="E926" s="5">
        <v>0</v>
      </c>
      <c r="G926" s="5">
        <v>0</v>
      </c>
      <c r="H926" s="5">
        <v>19940000</v>
      </c>
      <c r="I926" s="5">
        <v>1</v>
      </c>
      <c r="L926" s="6" t="str">
        <f>IF(Table1[[#This Row],[seagrass.mn.ssp126.2050]]="","",(Table1[[#This Row],[seagrass.sd.ssp126.2050]]/Table1[[#This Row],[seagrass.mn.ssp126.2050]])^-1)</f>
        <v/>
      </c>
      <c r="M926" s="6" t="str">
        <f>IF(Table1[[#This Row],[seagrass.weights.ssp126.2050]]="","",Table1[[#This Row],[seagrass.weights.ssp126.2050]]*Table1[[#This Row],[seagrass.mn.ssp126.2050]])</f>
        <v/>
      </c>
      <c r="P926" s="6" t="str">
        <f>IF(Table1[[#This Row],[corals.mn.ssp126.2050]]="","",(Table1[[#This Row],[corals.sd.ssp126.2050]]/Table1[[#This Row],[corals.mn.ssp126.2050]])^-1)</f>
        <v/>
      </c>
      <c r="Q926" s="6" t="str">
        <f>IF(Table1[[#This Row],[coral.weights.ssp126.2050]]="","",Table1[[#This Row],[coral.weights.ssp126.2050]]*Table1[[#This Row],[corals.mn.ssp126.2050]])</f>
        <v/>
      </c>
      <c r="R926" s="5">
        <v>0.36792742903186781</v>
      </c>
      <c r="S926" s="5">
        <v>0.14821160896697061</v>
      </c>
      <c r="T926" s="6">
        <f>IF(Table1[[#This Row],[mangrove.mn.ssp126.2050]]="","",(Table1[[#This Row],[mangrove.sd.ssp126.2050]]/Table1[[#This Row],[mangrove.mn.ssp126.2050]])^-1)</f>
        <v>2.4824467637610055</v>
      </c>
      <c r="U926" s="6">
        <f>IF(Table1[[#This Row],[mangrove.weights.ssp126.2050]]="","",Table1[[#This Row],[mangrove.weights.ssp126.2050]]*Table1[[#This Row],[mangrove.mn.ssp126.2050]])</f>
        <v>0.9133602554990673</v>
      </c>
      <c r="V926" s="7">
        <f t="shared" si="84"/>
        <v>0.36792742903186781</v>
      </c>
      <c r="Y926" s="6" t="str">
        <f>IF(Table1[[#This Row],[seagrass.mn.ssp126.2100]]="", "", (Table1[[#This Row],[seagrass.sd.ssp126.2100]]/Table1[[#This Row],[seagrass.mn.ssp126.2100]])^-1)</f>
        <v/>
      </c>
      <c r="Z926" s="6" t="str">
        <f>IF(Table1[[#This Row],[seagrass.weights.ssp126.2100]]="","", Table1[[#This Row],[seagrass.weights.ssp126.2100]]*Table1[[#This Row],[seagrass.mn.ssp126.2100]])</f>
        <v/>
      </c>
      <c r="AC926" s="6" t="str">
        <f>IF(Table1[[#This Row],[corals.mn.ssp126.2100]]="","",(Table1[[#This Row],[corals.sd.ssp126.2100]]/Table1[[#This Row],[corals.mn.ssp126.2100]])^-1)</f>
        <v/>
      </c>
      <c r="AD926" s="6" t="str">
        <f>IF( Table1[[#This Row],[Coral.weights.ssp126.2100]]="","", Table1[[#This Row],[Coral.weights.ssp126.2100]]*Table1[[#This Row],[corals.mn.ssp126.2100]])</f>
        <v/>
      </c>
      <c r="AE926" s="5">
        <v>0.36460160150900722</v>
      </c>
      <c r="AF926" s="5">
        <v>0.1516634724298328</v>
      </c>
      <c r="AG926" s="8">
        <f>IF(Table1[[#This Row],[mangrove.mn.ssp126.2100]]="","",(Table1[[#This Row],[mangrove.sd.ssp126.2100]]/Table1[[#This Row],[mangrove.mn.ssp126.2100]])^-1)</f>
        <v>2.40401723412795</v>
      </c>
      <c r="AH926" s="6">
        <f>IF(Table1[[#This Row],[mangrove.weights.ssp126.2100]]="","",Table1[[#This Row],[mangrove.weights.ssp126.2100]]*Table1[[#This Row],[mangrove.mn.ssp126.2100]])</f>
        <v>0.8765085336183045</v>
      </c>
      <c r="AI926" s="7">
        <f t="shared" si="85"/>
        <v>0.36460160150900722</v>
      </c>
      <c r="AL926" s="6" t="str">
        <f>IF(Table1[[#This Row],[seagrass.mn.ssp245.2050]]="","",(Table1[[#This Row],[seagrass.sd.ssp245.2050]]/Table1[[#This Row],[seagrass.mn.ssp245.2050]])^-1)</f>
        <v/>
      </c>
      <c r="AM926" s="6" t="str">
        <f>IF(Table1[[#This Row],[seagrass.weights.ssp245.2050]]="","",Table1[[#This Row],[seagrass.weights.ssp245.2050]]*Table1[[#This Row],[seagrass.mn.ssp245.2050]])</f>
        <v/>
      </c>
      <c r="AR926" s="5">
        <v>0.35556124304045261</v>
      </c>
      <c r="AS926" s="5">
        <v>0.1506185915777094</v>
      </c>
      <c r="AT926" s="8">
        <f>(Table1[[#This Row],[mangrove.sd.ssp245.2050]]/Table1[[#This Row],[mangrove.mn.ssp245.2050]])^-1</f>
        <v>2.3606730040162813</v>
      </c>
      <c r="AU926" s="8">
        <f>Table1[[#This Row],[mangrove.mn.ssp245.2050]]*Table1[[#This Row],[mangrove.weights.ssp245.2050]]</f>
        <v>0.83936382772006835</v>
      </c>
      <c r="AV926" s="7">
        <f t="shared" si="86"/>
        <v>0.35556124304045261</v>
      </c>
      <c r="AX926" s="5"/>
      <c r="AY926" s="6"/>
      <c r="AZ926" s="6"/>
      <c r="BB926" s="5"/>
      <c r="BC926" s="8"/>
      <c r="BD926" s="8"/>
      <c r="BE926" s="5">
        <v>0.35106527880556121</v>
      </c>
      <c r="BF926" s="5">
        <v>0.16648739365734069</v>
      </c>
      <c r="BG926" s="6">
        <f>(Table1[[#This Row],[mangrove.sd.ssp245.2100]]/Table1[[#This Row],[mangrove.mn.ssp245.2100]])^-1</f>
        <v>2.1086598275909894</v>
      </c>
      <c r="BH926" s="6">
        <f>Table1[[#This Row],[mangrove.weights.ssp245.2100]]*Table1[[#This Row],[mangrove.mn.ssp245.2100]]</f>
        <v>0.74027725027931734</v>
      </c>
      <c r="BI926" s="7">
        <f t="shared" si="87"/>
        <v>0.35106527880556121</v>
      </c>
      <c r="BK926" s="5"/>
      <c r="BL926" s="6"/>
      <c r="BM926" s="6"/>
      <c r="BO926" s="5"/>
      <c r="BP926" s="6"/>
      <c r="BQ926" s="6"/>
      <c r="BR926" s="5">
        <v>0.37485482545027149</v>
      </c>
      <c r="BS926" s="5">
        <v>0.14938753454954731</v>
      </c>
      <c r="BT926" s="6">
        <f>(Table1[[#This Row],[mangrove.sd.ssp370.2050]]/Table1[[#This Row],[mangrove.mn.ssp370.2050]])^-1</f>
        <v>2.5092778094275565</v>
      </c>
      <c r="BU926" s="6">
        <f>Table1[[#This Row],[mangrove.weights.ssp370.2050]]*Table1[[#This Row],[mangrove.mn.ssp370.2050]]</f>
        <v>0.94061489525920627</v>
      </c>
      <c r="BV926" s="7">
        <f t="shared" si="88"/>
        <v>0.37485482545027149</v>
      </c>
      <c r="BX926" s="5"/>
      <c r="BY926" s="8"/>
      <c r="BZ926" s="8"/>
      <c r="CA926" s="5"/>
      <c r="CB926" s="5"/>
      <c r="CC926" s="8"/>
      <c r="CD926" s="8"/>
      <c r="CE926" s="5">
        <v>0.36848831018045691</v>
      </c>
      <c r="CF926" s="5">
        <v>0.15012403646382061</v>
      </c>
      <c r="CG926" s="12">
        <f>(Table1[[#This Row],[mangrove.sd.ssp370.2100]]/Table1[[#This Row],[mangrove.mn.ssp370.2100]])^-1</f>
        <v>2.4545590357161848</v>
      </c>
      <c r="CH926" s="17">
        <f>Table1[[#This Row],[mangrove.weights.ssp370.2100]]*Table1[[#This Row],[mangrove.mn.ssp370.2100]]</f>
        <v>0.90447631130922879</v>
      </c>
      <c r="CI926" s="9">
        <f t="shared" si="89"/>
        <v>0.36848831018045691</v>
      </c>
      <c r="CJ926" s="5"/>
      <c r="CL926" s="5"/>
      <c r="CM926" s="5"/>
      <c r="CP926" s="5"/>
      <c r="CT926" s="5"/>
    </row>
    <row r="927" spans="1:98" x14ac:dyDescent="0.25">
      <c r="A927" s="5" t="s">
        <v>970</v>
      </c>
      <c r="B927" s="5">
        <v>34.83934</v>
      </c>
      <c r="C927" s="5">
        <v>-20.071102</v>
      </c>
      <c r="E927" s="5">
        <v>0</v>
      </c>
      <c r="G927" s="5">
        <v>0</v>
      </c>
      <c r="H927" s="5">
        <v>9420000</v>
      </c>
      <c r="I927" s="5">
        <v>1</v>
      </c>
      <c r="L927" s="6" t="str">
        <f>IF(Table1[[#This Row],[seagrass.mn.ssp126.2050]]="","",(Table1[[#This Row],[seagrass.sd.ssp126.2050]]/Table1[[#This Row],[seagrass.mn.ssp126.2050]])^-1)</f>
        <v/>
      </c>
      <c r="M927" s="6" t="str">
        <f>IF(Table1[[#This Row],[seagrass.weights.ssp126.2050]]="","",Table1[[#This Row],[seagrass.weights.ssp126.2050]]*Table1[[#This Row],[seagrass.mn.ssp126.2050]])</f>
        <v/>
      </c>
      <c r="P927" s="6" t="str">
        <f>IF(Table1[[#This Row],[corals.mn.ssp126.2050]]="","",(Table1[[#This Row],[corals.sd.ssp126.2050]]/Table1[[#This Row],[corals.mn.ssp126.2050]])^-1)</f>
        <v/>
      </c>
      <c r="Q927" s="6" t="str">
        <f>IF(Table1[[#This Row],[coral.weights.ssp126.2050]]="","",Table1[[#This Row],[coral.weights.ssp126.2050]]*Table1[[#This Row],[corals.mn.ssp126.2050]])</f>
        <v/>
      </c>
      <c r="R927" s="5">
        <v>0.45310139799519111</v>
      </c>
      <c r="S927" s="5">
        <v>0.16407710318250779</v>
      </c>
      <c r="T927" s="6">
        <f>IF(Table1[[#This Row],[mangrove.mn.ssp126.2050]]="","",(Table1[[#This Row],[mangrove.sd.ssp126.2050]]/Table1[[#This Row],[mangrove.mn.ssp126.2050]])^-1)</f>
        <v>2.7615150999539106</v>
      </c>
      <c r="U927" s="6">
        <f>IF(Table1[[#This Row],[mangrove.weights.ssp126.2050]]="","",Table1[[#This Row],[mangrove.weights.ssp126.2050]]*Table1[[#This Row],[mangrove.mn.ssp126.2050]])</f>
        <v>1.2512463523739468</v>
      </c>
      <c r="V927" s="7">
        <f t="shared" si="84"/>
        <v>0.45310139799519111</v>
      </c>
      <c r="Y927" s="6" t="str">
        <f>IF(Table1[[#This Row],[seagrass.mn.ssp126.2100]]="", "", (Table1[[#This Row],[seagrass.sd.ssp126.2100]]/Table1[[#This Row],[seagrass.mn.ssp126.2100]])^-1)</f>
        <v/>
      </c>
      <c r="Z927" s="6" t="str">
        <f>IF(Table1[[#This Row],[seagrass.weights.ssp126.2100]]="","", Table1[[#This Row],[seagrass.weights.ssp126.2100]]*Table1[[#This Row],[seagrass.mn.ssp126.2100]])</f>
        <v/>
      </c>
      <c r="AC927" s="6" t="str">
        <f>IF(Table1[[#This Row],[corals.mn.ssp126.2100]]="","",(Table1[[#This Row],[corals.sd.ssp126.2100]]/Table1[[#This Row],[corals.mn.ssp126.2100]])^-1)</f>
        <v/>
      </c>
      <c r="AD927" s="6" t="str">
        <f>IF( Table1[[#This Row],[Coral.weights.ssp126.2100]]="","", Table1[[#This Row],[Coral.weights.ssp126.2100]]*Table1[[#This Row],[corals.mn.ssp126.2100]])</f>
        <v/>
      </c>
      <c r="AE927" s="5">
        <v>0.44629635168269238</v>
      </c>
      <c r="AF927" s="5">
        <v>0.15458510212985269</v>
      </c>
      <c r="AG927" s="8">
        <f>IF(Table1[[#This Row],[mangrove.mn.ssp126.2100]]="","",(Table1[[#This Row],[mangrove.sd.ssp126.2100]]/Table1[[#This Row],[mangrove.mn.ssp126.2100]])^-1)</f>
        <v>2.8870592672494402</v>
      </c>
      <c r="AH927" s="6">
        <f>IF(Table1[[#This Row],[mangrove.weights.ssp126.2100]]="","",Table1[[#This Row],[mangrove.weights.ssp126.2100]]*Table1[[#This Row],[mangrove.mn.ssp126.2100]])</f>
        <v>1.2884840180651322</v>
      </c>
      <c r="AI927" s="7">
        <f t="shared" si="85"/>
        <v>0.44629635168269233</v>
      </c>
      <c r="AL927" s="6" t="str">
        <f>IF(Table1[[#This Row],[seagrass.mn.ssp245.2050]]="","",(Table1[[#This Row],[seagrass.sd.ssp245.2050]]/Table1[[#This Row],[seagrass.mn.ssp245.2050]])^-1)</f>
        <v/>
      </c>
      <c r="AM927" s="6" t="str">
        <f>IF(Table1[[#This Row],[seagrass.weights.ssp245.2050]]="","",Table1[[#This Row],[seagrass.weights.ssp245.2050]]*Table1[[#This Row],[seagrass.mn.ssp245.2050]])</f>
        <v/>
      </c>
      <c r="AR927" s="5">
        <v>0.45157223241964473</v>
      </c>
      <c r="AS927" s="5">
        <v>0.16744853954923189</v>
      </c>
      <c r="AT927" s="8">
        <f>(Table1[[#This Row],[mangrove.sd.ssp245.2050]]/Table1[[#This Row],[mangrove.mn.ssp245.2050]])^-1</f>
        <v>2.6967821495204922</v>
      </c>
      <c r="AU927" s="8">
        <f>Table1[[#This Row],[mangrove.mn.ssp245.2050]]*Table1[[#This Row],[mangrove.weights.ssp245.2050]]</f>
        <v>1.2177919356084168</v>
      </c>
      <c r="AV927" s="7">
        <f t="shared" si="86"/>
        <v>0.45157223241964473</v>
      </c>
      <c r="AX927" s="5"/>
      <c r="AY927" s="6"/>
      <c r="AZ927" s="6"/>
      <c r="BB927" s="5"/>
      <c r="BC927" s="8"/>
      <c r="BD927" s="8"/>
      <c r="BE927" s="5">
        <v>0.44830651487747009</v>
      </c>
      <c r="BF927" s="5">
        <v>0.17563516478316191</v>
      </c>
      <c r="BG927" s="6">
        <f>(Table1[[#This Row],[mangrove.sd.ssp245.2100]]/Table1[[#This Row],[mangrove.mn.ssp245.2100]])^-1</f>
        <v>2.5524872278905342</v>
      </c>
      <c r="BH927" s="6">
        <f>Table1[[#This Row],[mangrove.weights.ssp245.2100]]*Table1[[#This Row],[mangrove.mn.ssp245.2100]]</f>
        <v>1.1442966534048602</v>
      </c>
      <c r="BI927" s="7">
        <f t="shared" si="87"/>
        <v>0.44830651487747009</v>
      </c>
      <c r="BK927" s="5"/>
      <c r="BL927" s="6"/>
      <c r="BM927" s="6"/>
      <c r="BO927" s="5"/>
      <c r="BP927" s="6"/>
      <c r="BQ927" s="6"/>
      <c r="BR927" s="5">
        <v>0.4672258475019162</v>
      </c>
      <c r="BS927" s="5">
        <v>0.14885876333417561</v>
      </c>
      <c r="BT927" s="6">
        <f>(Table1[[#This Row],[mangrove.sd.ssp370.2050]]/Table1[[#This Row],[mangrove.mn.ssp370.2050]])^-1</f>
        <v>3.1387191256791032</v>
      </c>
      <c r="BU927" s="6">
        <f>Table1[[#This Row],[mangrove.weights.ssp370.2050]]*Table1[[#This Row],[mangrove.mn.ssp370.2050]]</f>
        <v>1.4664907035658925</v>
      </c>
      <c r="BV927" s="7">
        <f t="shared" si="88"/>
        <v>0.46722584750191626</v>
      </c>
      <c r="BX927" s="5"/>
      <c r="BY927" s="8"/>
      <c r="BZ927" s="8"/>
      <c r="CA927" s="5"/>
      <c r="CB927" s="5"/>
      <c r="CC927" s="8"/>
      <c r="CD927" s="8"/>
      <c r="CE927" s="5">
        <v>0.46377518378124177</v>
      </c>
      <c r="CF927" s="5">
        <v>0.14475017456444039</v>
      </c>
      <c r="CG927" s="12">
        <f>(Table1[[#This Row],[mangrove.sd.ssp370.2100]]/Table1[[#This Row],[mangrove.mn.ssp370.2100]])^-1</f>
        <v>3.2039697718967286</v>
      </c>
      <c r="CH927" s="17">
        <f>Table1[[#This Row],[mangrove.weights.ssp370.2100]]*Table1[[#This Row],[mangrove.mn.ssp370.2100]]</f>
        <v>1.4859216697909485</v>
      </c>
      <c r="CI927" s="9">
        <f t="shared" si="89"/>
        <v>0.46377518378124177</v>
      </c>
      <c r="CJ927" s="5"/>
      <c r="CL927" s="5"/>
      <c r="CM927" s="5"/>
      <c r="CP927" s="5"/>
      <c r="CT927" s="5"/>
    </row>
    <row r="928" spans="1:98" x14ac:dyDescent="0.25">
      <c r="A928" s="5" t="s">
        <v>971</v>
      </c>
      <c r="B928" s="5">
        <v>35.08934</v>
      </c>
      <c r="C928" s="5">
        <v>-20.071102</v>
      </c>
      <c r="E928" s="5">
        <v>0</v>
      </c>
      <c r="G928" s="5">
        <v>0</v>
      </c>
      <c r="I928" s="5">
        <v>0</v>
      </c>
      <c r="L928" s="6" t="str">
        <f>IF(Table1[[#This Row],[seagrass.mn.ssp126.2050]]="","",(Table1[[#This Row],[seagrass.sd.ssp126.2050]]/Table1[[#This Row],[seagrass.mn.ssp126.2050]])^-1)</f>
        <v/>
      </c>
      <c r="M928" s="6" t="str">
        <f>IF(Table1[[#This Row],[seagrass.weights.ssp126.2050]]="","",Table1[[#This Row],[seagrass.weights.ssp126.2050]]*Table1[[#This Row],[seagrass.mn.ssp126.2050]])</f>
        <v/>
      </c>
      <c r="P928" s="6" t="str">
        <f>IF(Table1[[#This Row],[corals.mn.ssp126.2050]]="","",(Table1[[#This Row],[corals.sd.ssp126.2050]]/Table1[[#This Row],[corals.mn.ssp126.2050]])^-1)</f>
        <v/>
      </c>
      <c r="Q928" s="6" t="str">
        <f>IF(Table1[[#This Row],[coral.weights.ssp126.2050]]="","",Table1[[#This Row],[coral.weights.ssp126.2050]]*Table1[[#This Row],[corals.mn.ssp126.2050]])</f>
        <v/>
      </c>
      <c r="T928" s="6" t="str">
        <f>IF(Table1[[#This Row],[mangrove.mn.ssp126.2050]]="","",(Table1[[#This Row],[mangrove.sd.ssp126.2050]]/Table1[[#This Row],[mangrove.mn.ssp126.2050]])^-1)</f>
        <v/>
      </c>
      <c r="U928" s="6" t="str">
        <f>IF(Table1[[#This Row],[mangrove.weights.ssp126.2050]]="","",Table1[[#This Row],[mangrove.weights.ssp126.2050]]*Table1[[#This Row],[mangrove.mn.ssp126.2050]])</f>
        <v/>
      </c>
      <c r="V928" s="7" t="e">
        <f t="shared" si="84"/>
        <v>#DIV/0!</v>
      </c>
      <c r="Y928" s="6" t="str">
        <f>IF(Table1[[#This Row],[seagrass.mn.ssp126.2100]]="", "", (Table1[[#This Row],[seagrass.sd.ssp126.2100]]/Table1[[#This Row],[seagrass.mn.ssp126.2100]])^-1)</f>
        <v/>
      </c>
      <c r="Z928" s="6" t="str">
        <f>IF(Table1[[#This Row],[seagrass.weights.ssp126.2100]]="","", Table1[[#This Row],[seagrass.weights.ssp126.2100]]*Table1[[#This Row],[seagrass.mn.ssp126.2100]])</f>
        <v/>
      </c>
      <c r="AC928" s="6" t="str">
        <f>IF(Table1[[#This Row],[corals.mn.ssp126.2100]]="","",(Table1[[#This Row],[corals.sd.ssp126.2100]]/Table1[[#This Row],[corals.mn.ssp126.2100]])^-1)</f>
        <v/>
      </c>
      <c r="AD928" s="6" t="str">
        <f>IF( Table1[[#This Row],[Coral.weights.ssp126.2100]]="","", Table1[[#This Row],[Coral.weights.ssp126.2100]]*Table1[[#This Row],[corals.mn.ssp126.2100]])</f>
        <v/>
      </c>
      <c r="AG928" s="8" t="str">
        <f>IF(Table1[[#This Row],[mangrove.mn.ssp126.2100]]="","",(Table1[[#This Row],[mangrove.sd.ssp126.2100]]/Table1[[#This Row],[mangrove.mn.ssp126.2100]])^-1)</f>
        <v/>
      </c>
      <c r="AH928" s="6" t="str">
        <f>IF(Table1[[#This Row],[mangrove.weights.ssp126.2100]]="","",Table1[[#This Row],[mangrove.weights.ssp126.2100]]*Table1[[#This Row],[mangrove.mn.ssp126.2100]])</f>
        <v/>
      </c>
      <c r="AI928" s="7" t="e">
        <f t="shared" si="85"/>
        <v>#DIV/0!</v>
      </c>
      <c r="AL928" s="6" t="str">
        <f>IF(Table1[[#This Row],[seagrass.mn.ssp245.2050]]="","",(Table1[[#This Row],[seagrass.sd.ssp245.2050]]/Table1[[#This Row],[seagrass.mn.ssp245.2050]])^-1)</f>
        <v/>
      </c>
      <c r="AM928" s="6" t="str">
        <f>IF(Table1[[#This Row],[seagrass.weights.ssp245.2050]]="","",Table1[[#This Row],[seagrass.weights.ssp245.2050]]*Table1[[#This Row],[seagrass.mn.ssp245.2050]])</f>
        <v/>
      </c>
      <c r="AS928" s="5"/>
      <c r="AT928" s="8"/>
      <c r="AU928" s="8"/>
      <c r="AV928" s="7" t="e">
        <f t="shared" si="86"/>
        <v>#DIV/0!</v>
      </c>
      <c r="AX928" s="5"/>
      <c r="AY928" s="6"/>
      <c r="AZ928" s="6"/>
      <c r="BB928" s="5"/>
      <c r="BC928" s="8"/>
      <c r="BD928" s="8"/>
      <c r="BE928" s="5"/>
      <c r="BF928" s="5"/>
      <c r="BG928" s="6"/>
      <c r="BH928" s="6"/>
      <c r="BI928" s="7" t="e">
        <f t="shared" si="87"/>
        <v>#DIV/0!</v>
      </c>
      <c r="BK928" s="5"/>
      <c r="BL928" s="6"/>
      <c r="BM928" s="6"/>
      <c r="BO928" s="5"/>
      <c r="BP928" s="6"/>
      <c r="BQ928" s="6"/>
      <c r="BR928" s="5"/>
      <c r="BS928" s="5"/>
      <c r="BT928" s="6"/>
      <c r="BU928" s="6"/>
      <c r="BV928" s="7" t="e">
        <f t="shared" si="88"/>
        <v>#DIV/0!</v>
      </c>
      <c r="BX928" s="5"/>
      <c r="BY928" s="8"/>
      <c r="BZ928" s="8"/>
      <c r="CA928" s="5"/>
      <c r="CB928" s="5"/>
      <c r="CC928" s="8"/>
      <c r="CD928" s="8"/>
      <c r="CE928" s="5"/>
      <c r="CF928" s="5"/>
      <c r="CG928" s="12"/>
      <c r="CH928" s="17"/>
      <c r="CI928" s="9" t="e">
        <f t="shared" si="89"/>
        <v>#DIV/0!</v>
      </c>
      <c r="CJ928" s="5"/>
      <c r="CL928" s="5"/>
      <c r="CM928" s="5"/>
      <c r="CP928" s="5"/>
      <c r="CT928" s="5"/>
    </row>
    <row r="929" spans="1:98" x14ac:dyDescent="0.25">
      <c r="A929" s="5" t="s">
        <v>972</v>
      </c>
      <c r="B929" s="5">
        <v>43.08934</v>
      </c>
      <c r="C929" s="5">
        <v>11.178898</v>
      </c>
      <c r="E929" s="5">
        <v>0</v>
      </c>
      <c r="G929" s="5">
        <v>0</v>
      </c>
      <c r="I929" s="5">
        <v>0</v>
      </c>
      <c r="L929" s="6" t="str">
        <f>IF(Table1[[#This Row],[seagrass.mn.ssp126.2050]]="","",(Table1[[#This Row],[seagrass.sd.ssp126.2050]]/Table1[[#This Row],[seagrass.mn.ssp126.2050]])^-1)</f>
        <v/>
      </c>
      <c r="M929" s="6" t="str">
        <f>IF(Table1[[#This Row],[seagrass.weights.ssp126.2050]]="","",Table1[[#This Row],[seagrass.weights.ssp126.2050]]*Table1[[#This Row],[seagrass.mn.ssp126.2050]])</f>
        <v/>
      </c>
      <c r="P929" s="6" t="str">
        <f>IF(Table1[[#This Row],[corals.mn.ssp126.2050]]="","",(Table1[[#This Row],[corals.sd.ssp126.2050]]/Table1[[#This Row],[corals.mn.ssp126.2050]])^-1)</f>
        <v/>
      </c>
      <c r="Q929" s="6" t="str">
        <f>IF(Table1[[#This Row],[coral.weights.ssp126.2050]]="","",Table1[[#This Row],[coral.weights.ssp126.2050]]*Table1[[#This Row],[corals.mn.ssp126.2050]])</f>
        <v/>
      </c>
      <c r="T929" s="6" t="str">
        <f>IF(Table1[[#This Row],[mangrove.mn.ssp126.2050]]="","",(Table1[[#This Row],[mangrove.sd.ssp126.2050]]/Table1[[#This Row],[mangrove.mn.ssp126.2050]])^-1)</f>
        <v/>
      </c>
      <c r="U929" s="6" t="str">
        <f>IF(Table1[[#This Row],[mangrove.weights.ssp126.2050]]="","",Table1[[#This Row],[mangrove.weights.ssp126.2050]]*Table1[[#This Row],[mangrove.mn.ssp126.2050]])</f>
        <v/>
      </c>
      <c r="V929" s="7" t="e">
        <f t="shared" si="84"/>
        <v>#DIV/0!</v>
      </c>
      <c r="Y929" s="6" t="str">
        <f>IF(Table1[[#This Row],[seagrass.mn.ssp126.2100]]="", "", (Table1[[#This Row],[seagrass.sd.ssp126.2100]]/Table1[[#This Row],[seagrass.mn.ssp126.2100]])^-1)</f>
        <v/>
      </c>
      <c r="Z929" s="6" t="str">
        <f>IF(Table1[[#This Row],[seagrass.weights.ssp126.2100]]="","", Table1[[#This Row],[seagrass.weights.ssp126.2100]]*Table1[[#This Row],[seagrass.mn.ssp126.2100]])</f>
        <v/>
      </c>
      <c r="AC929" s="6" t="str">
        <f>IF(Table1[[#This Row],[corals.mn.ssp126.2100]]="","",(Table1[[#This Row],[corals.sd.ssp126.2100]]/Table1[[#This Row],[corals.mn.ssp126.2100]])^-1)</f>
        <v/>
      </c>
      <c r="AD929" s="6" t="str">
        <f>IF( Table1[[#This Row],[Coral.weights.ssp126.2100]]="","", Table1[[#This Row],[Coral.weights.ssp126.2100]]*Table1[[#This Row],[corals.mn.ssp126.2100]])</f>
        <v/>
      </c>
      <c r="AG929" s="8" t="str">
        <f>IF(Table1[[#This Row],[mangrove.mn.ssp126.2100]]="","",(Table1[[#This Row],[mangrove.sd.ssp126.2100]]/Table1[[#This Row],[mangrove.mn.ssp126.2100]])^-1)</f>
        <v/>
      </c>
      <c r="AH929" s="6" t="str">
        <f>IF(Table1[[#This Row],[mangrove.weights.ssp126.2100]]="","",Table1[[#This Row],[mangrove.weights.ssp126.2100]]*Table1[[#This Row],[mangrove.mn.ssp126.2100]])</f>
        <v/>
      </c>
      <c r="AI929" s="7" t="e">
        <f t="shared" si="85"/>
        <v>#DIV/0!</v>
      </c>
      <c r="AL929" s="6" t="str">
        <f>IF(Table1[[#This Row],[seagrass.mn.ssp245.2050]]="","",(Table1[[#This Row],[seagrass.sd.ssp245.2050]]/Table1[[#This Row],[seagrass.mn.ssp245.2050]])^-1)</f>
        <v/>
      </c>
      <c r="AM929" s="6" t="str">
        <f>IF(Table1[[#This Row],[seagrass.weights.ssp245.2050]]="","",Table1[[#This Row],[seagrass.weights.ssp245.2050]]*Table1[[#This Row],[seagrass.mn.ssp245.2050]])</f>
        <v/>
      </c>
      <c r="AS929" s="5"/>
      <c r="AT929" s="8"/>
      <c r="AU929" s="8"/>
      <c r="AV929" s="7" t="e">
        <f t="shared" si="86"/>
        <v>#DIV/0!</v>
      </c>
      <c r="AX929" s="5"/>
      <c r="AY929" s="6"/>
      <c r="AZ929" s="6"/>
      <c r="BB929" s="5"/>
      <c r="BC929" s="8"/>
      <c r="BD929" s="8"/>
      <c r="BE929" s="5"/>
      <c r="BF929" s="5"/>
      <c r="BG929" s="6"/>
      <c r="BH929" s="6"/>
      <c r="BI929" s="7" t="e">
        <f t="shared" si="87"/>
        <v>#DIV/0!</v>
      </c>
      <c r="BK929" s="5"/>
      <c r="BL929" s="6"/>
      <c r="BM929" s="6"/>
      <c r="BO929" s="5"/>
      <c r="BP929" s="6"/>
      <c r="BQ929" s="6"/>
      <c r="BR929" s="5"/>
      <c r="BS929" s="5"/>
      <c r="BT929" s="6"/>
      <c r="BU929" s="6"/>
      <c r="BV929" s="7" t="e">
        <f t="shared" si="88"/>
        <v>#DIV/0!</v>
      </c>
      <c r="BX929" s="5"/>
      <c r="BY929" s="8"/>
      <c r="BZ929" s="8"/>
      <c r="CA929" s="5"/>
      <c r="CB929" s="5"/>
      <c r="CC929" s="8"/>
      <c r="CD929" s="8"/>
      <c r="CE929" s="5"/>
      <c r="CF929" s="5"/>
      <c r="CG929" s="12"/>
      <c r="CH929" s="17"/>
      <c r="CI929" s="9" t="e">
        <f t="shared" si="89"/>
        <v>#DIV/0!</v>
      </c>
      <c r="CJ929" s="5"/>
      <c r="CL929" s="5"/>
      <c r="CM929" s="5"/>
      <c r="CP929" s="5"/>
      <c r="CT929" s="5"/>
    </row>
    <row r="930" spans="1:98" x14ac:dyDescent="0.25">
      <c r="A930" s="5" t="s">
        <v>973</v>
      </c>
      <c r="B930" s="5">
        <v>43.33934</v>
      </c>
      <c r="C930" s="5">
        <v>11.178898</v>
      </c>
      <c r="E930" s="5">
        <v>0</v>
      </c>
      <c r="G930" s="5">
        <v>0</v>
      </c>
      <c r="I930" s="5">
        <v>0</v>
      </c>
      <c r="L930" s="6" t="str">
        <f>IF(Table1[[#This Row],[seagrass.mn.ssp126.2050]]="","",(Table1[[#This Row],[seagrass.sd.ssp126.2050]]/Table1[[#This Row],[seagrass.mn.ssp126.2050]])^-1)</f>
        <v/>
      </c>
      <c r="M930" s="6" t="str">
        <f>IF(Table1[[#This Row],[seagrass.weights.ssp126.2050]]="","",Table1[[#This Row],[seagrass.weights.ssp126.2050]]*Table1[[#This Row],[seagrass.mn.ssp126.2050]])</f>
        <v/>
      </c>
      <c r="P930" s="6" t="str">
        <f>IF(Table1[[#This Row],[corals.mn.ssp126.2050]]="","",(Table1[[#This Row],[corals.sd.ssp126.2050]]/Table1[[#This Row],[corals.mn.ssp126.2050]])^-1)</f>
        <v/>
      </c>
      <c r="Q930" s="6" t="str">
        <f>IF(Table1[[#This Row],[coral.weights.ssp126.2050]]="","",Table1[[#This Row],[coral.weights.ssp126.2050]]*Table1[[#This Row],[corals.mn.ssp126.2050]])</f>
        <v/>
      </c>
      <c r="T930" s="6" t="str">
        <f>IF(Table1[[#This Row],[mangrove.mn.ssp126.2050]]="","",(Table1[[#This Row],[mangrove.sd.ssp126.2050]]/Table1[[#This Row],[mangrove.mn.ssp126.2050]])^-1)</f>
        <v/>
      </c>
      <c r="U930" s="6" t="str">
        <f>IF(Table1[[#This Row],[mangrove.weights.ssp126.2050]]="","",Table1[[#This Row],[mangrove.weights.ssp126.2050]]*Table1[[#This Row],[mangrove.mn.ssp126.2050]])</f>
        <v/>
      </c>
      <c r="V930" s="7" t="e">
        <f t="shared" si="84"/>
        <v>#DIV/0!</v>
      </c>
      <c r="Y930" s="6" t="str">
        <f>IF(Table1[[#This Row],[seagrass.mn.ssp126.2100]]="", "", (Table1[[#This Row],[seagrass.sd.ssp126.2100]]/Table1[[#This Row],[seagrass.mn.ssp126.2100]])^-1)</f>
        <v/>
      </c>
      <c r="Z930" s="6" t="str">
        <f>IF(Table1[[#This Row],[seagrass.weights.ssp126.2100]]="","", Table1[[#This Row],[seagrass.weights.ssp126.2100]]*Table1[[#This Row],[seagrass.mn.ssp126.2100]])</f>
        <v/>
      </c>
      <c r="AC930" s="6" t="str">
        <f>IF(Table1[[#This Row],[corals.mn.ssp126.2100]]="","",(Table1[[#This Row],[corals.sd.ssp126.2100]]/Table1[[#This Row],[corals.mn.ssp126.2100]])^-1)</f>
        <v/>
      </c>
      <c r="AD930" s="6" t="str">
        <f>IF( Table1[[#This Row],[Coral.weights.ssp126.2100]]="","", Table1[[#This Row],[Coral.weights.ssp126.2100]]*Table1[[#This Row],[corals.mn.ssp126.2100]])</f>
        <v/>
      </c>
      <c r="AG930" s="8" t="str">
        <f>IF(Table1[[#This Row],[mangrove.mn.ssp126.2100]]="","",(Table1[[#This Row],[mangrove.sd.ssp126.2100]]/Table1[[#This Row],[mangrove.mn.ssp126.2100]])^-1)</f>
        <v/>
      </c>
      <c r="AH930" s="6" t="str">
        <f>IF(Table1[[#This Row],[mangrove.weights.ssp126.2100]]="","",Table1[[#This Row],[mangrove.weights.ssp126.2100]]*Table1[[#This Row],[mangrove.mn.ssp126.2100]])</f>
        <v/>
      </c>
      <c r="AI930" s="7" t="e">
        <f t="shared" si="85"/>
        <v>#DIV/0!</v>
      </c>
      <c r="AL930" s="6" t="str">
        <f>IF(Table1[[#This Row],[seagrass.mn.ssp245.2050]]="","",(Table1[[#This Row],[seagrass.sd.ssp245.2050]]/Table1[[#This Row],[seagrass.mn.ssp245.2050]])^-1)</f>
        <v/>
      </c>
      <c r="AM930" s="6" t="str">
        <f>IF(Table1[[#This Row],[seagrass.weights.ssp245.2050]]="","",Table1[[#This Row],[seagrass.weights.ssp245.2050]]*Table1[[#This Row],[seagrass.mn.ssp245.2050]])</f>
        <v/>
      </c>
      <c r="AS930" s="5"/>
      <c r="AT930" s="8"/>
      <c r="AU930" s="8"/>
      <c r="AV930" s="7" t="e">
        <f t="shared" si="86"/>
        <v>#DIV/0!</v>
      </c>
      <c r="AX930" s="5"/>
      <c r="AY930" s="6"/>
      <c r="AZ930" s="6"/>
      <c r="BB930" s="5"/>
      <c r="BC930" s="8"/>
      <c r="BD930" s="8"/>
      <c r="BE930" s="5"/>
      <c r="BF930" s="5"/>
      <c r="BG930" s="6"/>
      <c r="BH930" s="6"/>
      <c r="BI930" s="7" t="e">
        <f t="shared" si="87"/>
        <v>#DIV/0!</v>
      </c>
      <c r="BK930" s="5"/>
      <c r="BL930" s="6"/>
      <c r="BM930" s="6"/>
      <c r="BO930" s="5"/>
      <c r="BP930" s="6"/>
      <c r="BQ930" s="6"/>
      <c r="BR930" s="5"/>
      <c r="BS930" s="5"/>
      <c r="BT930" s="6"/>
      <c r="BU930" s="6"/>
      <c r="BV930" s="7" t="e">
        <f t="shared" si="88"/>
        <v>#DIV/0!</v>
      </c>
      <c r="BX930" s="5"/>
      <c r="BY930" s="8"/>
      <c r="BZ930" s="8"/>
      <c r="CA930" s="5"/>
      <c r="CB930" s="5"/>
      <c r="CC930" s="8"/>
      <c r="CD930" s="8"/>
      <c r="CE930" s="5"/>
      <c r="CF930" s="5"/>
      <c r="CG930" s="12"/>
      <c r="CH930" s="17"/>
      <c r="CI930" s="9" t="e">
        <f t="shared" si="89"/>
        <v>#DIV/0!</v>
      </c>
      <c r="CJ930" s="5"/>
      <c r="CL930" s="5"/>
      <c r="CM930" s="5"/>
      <c r="CP930" s="5"/>
      <c r="CT930" s="5"/>
    </row>
    <row r="931" spans="1:98" x14ac:dyDescent="0.25">
      <c r="A931" s="5" t="s">
        <v>974</v>
      </c>
      <c r="B931" s="5">
        <v>43.58934</v>
      </c>
      <c r="C931" s="5">
        <v>11.178898</v>
      </c>
      <c r="E931" s="5">
        <v>0</v>
      </c>
      <c r="G931" s="5">
        <v>0</v>
      </c>
      <c r="I931" s="5">
        <v>0</v>
      </c>
      <c r="L931" s="6" t="str">
        <f>IF(Table1[[#This Row],[seagrass.mn.ssp126.2050]]="","",(Table1[[#This Row],[seagrass.sd.ssp126.2050]]/Table1[[#This Row],[seagrass.mn.ssp126.2050]])^-1)</f>
        <v/>
      </c>
      <c r="M931" s="6" t="str">
        <f>IF(Table1[[#This Row],[seagrass.weights.ssp126.2050]]="","",Table1[[#This Row],[seagrass.weights.ssp126.2050]]*Table1[[#This Row],[seagrass.mn.ssp126.2050]])</f>
        <v/>
      </c>
      <c r="P931" s="6" t="str">
        <f>IF(Table1[[#This Row],[corals.mn.ssp126.2050]]="","",(Table1[[#This Row],[corals.sd.ssp126.2050]]/Table1[[#This Row],[corals.mn.ssp126.2050]])^-1)</f>
        <v/>
      </c>
      <c r="Q931" s="6" t="str">
        <f>IF(Table1[[#This Row],[coral.weights.ssp126.2050]]="","",Table1[[#This Row],[coral.weights.ssp126.2050]]*Table1[[#This Row],[corals.mn.ssp126.2050]])</f>
        <v/>
      </c>
      <c r="T931" s="6" t="str">
        <f>IF(Table1[[#This Row],[mangrove.mn.ssp126.2050]]="","",(Table1[[#This Row],[mangrove.sd.ssp126.2050]]/Table1[[#This Row],[mangrove.mn.ssp126.2050]])^-1)</f>
        <v/>
      </c>
      <c r="U931" s="6" t="str">
        <f>IF(Table1[[#This Row],[mangrove.weights.ssp126.2050]]="","",Table1[[#This Row],[mangrove.weights.ssp126.2050]]*Table1[[#This Row],[mangrove.mn.ssp126.2050]])</f>
        <v/>
      </c>
      <c r="V931" s="7" t="e">
        <f t="shared" si="84"/>
        <v>#DIV/0!</v>
      </c>
      <c r="Y931" s="6" t="str">
        <f>IF(Table1[[#This Row],[seagrass.mn.ssp126.2100]]="", "", (Table1[[#This Row],[seagrass.sd.ssp126.2100]]/Table1[[#This Row],[seagrass.mn.ssp126.2100]])^-1)</f>
        <v/>
      </c>
      <c r="Z931" s="6" t="str">
        <f>IF(Table1[[#This Row],[seagrass.weights.ssp126.2100]]="","", Table1[[#This Row],[seagrass.weights.ssp126.2100]]*Table1[[#This Row],[seagrass.mn.ssp126.2100]])</f>
        <v/>
      </c>
      <c r="AC931" s="6" t="str">
        <f>IF(Table1[[#This Row],[corals.mn.ssp126.2100]]="","",(Table1[[#This Row],[corals.sd.ssp126.2100]]/Table1[[#This Row],[corals.mn.ssp126.2100]])^-1)</f>
        <v/>
      </c>
      <c r="AD931" s="6" t="str">
        <f>IF( Table1[[#This Row],[Coral.weights.ssp126.2100]]="","", Table1[[#This Row],[Coral.weights.ssp126.2100]]*Table1[[#This Row],[corals.mn.ssp126.2100]])</f>
        <v/>
      </c>
      <c r="AG931" s="8" t="str">
        <f>IF(Table1[[#This Row],[mangrove.mn.ssp126.2100]]="","",(Table1[[#This Row],[mangrove.sd.ssp126.2100]]/Table1[[#This Row],[mangrove.mn.ssp126.2100]])^-1)</f>
        <v/>
      </c>
      <c r="AH931" s="6" t="str">
        <f>IF(Table1[[#This Row],[mangrove.weights.ssp126.2100]]="","",Table1[[#This Row],[mangrove.weights.ssp126.2100]]*Table1[[#This Row],[mangrove.mn.ssp126.2100]])</f>
        <v/>
      </c>
      <c r="AI931" s="7" t="e">
        <f t="shared" si="85"/>
        <v>#DIV/0!</v>
      </c>
      <c r="AL931" s="6" t="str">
        <f>IF(Table1[[#This Row],[seagrass.mn.ssp245.2050]]="","",(Table1[[#This Row],[seagrass.sd.ssp245.2050]]/Table1[[#This Row],[seagrass.mn.ssp245.2050]])^-1)</f>
        <v/>
      </c>
      <c r="AM931" s="6" t="str">
        <f>IF(Table1[[#This Row],[seagrass.weights.ssp245.2050]]="","",Table1[[#This Row],[seagrass.weights.ssp245.2050]]*Table1[[#This Row],[seagrass.mn.ssp245.2050]])</f>
        <v/>
      </c>
      <c r="AS931" s="5"/>
      <c r="AT931" s="8"/>
      <c r="AU931" s="8"/>
      <c r="AV931" s="7" t="e">
        <f t="shared" si="86"/>
        <v>#DIV/0!</v>
      </c>
      <c r="AX931" s="5"/>
      <c r="AY931" s="6"/>
      <c r="AZ931" s="6"/>
      <c r="BB931" s="5"/>
      <c r="BC931" s="8"/>
      <c r="BD931" s="8"/>
      <c r="BE931" s="5"/>
      <c r="BF931" s="5"/>
      <c r="BG931" s="6"/>
      <c r="BH931" s="6"/>
      <c r="BI931" s="7" t="e">
        <f t="shared" si="87"/>
        <v>#DIV/0!</v>
      </c>
      <c r="BK931" s="5"/>
      <c r="BL931" s="6"/>
      <c r="BM931" s="6"/>
      <c r="BO931" s="5"/>
      <c r="BP931" s="6"/>
      <c r="BQ931" s="6"/>
      <c r="BR931" s="5"/>
      <c r="BS931" s="5"/>
      <c r="BT931" s="6"/>
      <c r="BU931" s="6"/>
      <c r="BV931" s="7" t="e">
        <f t="shared" si="88"/>
        <v>#DIV/0!</v>
      </c>
      <c r="BX931" s="5"/>
      <c r="BY931" s="8"/>
      <c r="BZ931" s="8"/>
      <c r="CA931" s="5"/>
      <c r="CB931" s="5"/>
      <c r="CC931" s="8"/>
      <c r="CD931" s="8"/>
      <c r="CE931" s="5"/>
      <c r="CF931" s="5"/>
      <c r="CG931" s="12"/>
      <c r="CH931" s="17"/>
      <c r="CI931" s="9" t="e">
        <f t="shared" si="89"/>
        <v>#DIV/0!</v>
      </c>
      <c r="CJ931" s="5"/>
      <c r="CL931" s="5"/>
      <c r="CM931" s="5"/>
      <c r="CP931" s="5"/>
      <c r="CT931" s="5"/>
    </row>
    <row r="932" spans="1:98" x14ac:dyDescent="0.25">
      <c r="A932" s="5" t="s">
        <v>975</v>
      </c>
      <c r="B932" s="5">
        <v>43.83934</v>
      </c>
      <c r="C932" s="5">
        <v>11.178898</v>
      </c>
      <c r="E932" s="5">
        <v>0</v>
      </c>
      <c r="G932" s="5">
        <v>0</v>
      </c>
      <c r="I932" s="5">
        <v>0</v>
      </c>
      <c r="L932" s="6" t="str">
        <f>IF(Table1[[#This Row],[seagrass.mn.ssp126.2050]]="","",(Table1[[#This Row],[seagrass.sd.ssp126.2050]]/Table1[[#This Row],[seagrass.mn.ssp126.2050]])^-1)</f>
        <v/>
      </c>
      <c r="M932" s="6" t="str">
        <f>IF(Table1[[#This Row],[seagrass.weights.ssp126.2050]]="","",Table1[[#This Row],[seagrass.weights.ssp126.2050]]*Table1[[#This Row],[seagrass.mn.ssp126.2050]])</f>
        <v/>
      </c>
      <c r="P932" s="6" t="str">
        <f>IF(Table1[[#This Row],[corals.mn.ssp126.2050]]="","",(Table1[[#This Row],[corals.sd.ssp126.2050]]/Table1[[#This Row],[corals.mn.ssp126.2050]])^-1)</f>
        <v/>
      </c>
      <c r="Q932" s="6" t="str">
        <f>IF(Table1[[#This Row],[coral.weights.ssp126.2050]]="","",Table1[[#This Row],[coral.weights.ssp126.2050]]*Table1[[#This Row],[corals.mn.ssp126.2050]])</f>
        <v/>
      </c>
      <c r="T932" s="6" t="str">
        <f>IF(Table1[[#This Row],[mangrove.mn.ssp126.2050]]="","",(Table1[[#This Row],[mangrove.sd.ssp126.2050]]/Table1[[#This Row],[mangrove.mn.ssp126.2050]])^-1)</f>
        <v/>
      </c>
      <c r="U932" s="6" t="str">
        <f>IF(Table1[[#This Row],[mangrove.weights.ssp126.2050]]="","",Table1[[#This Row],[mangrove.weights.ssp126.2050]]*Table1[[#This Row],[mangrove.mn.ssp126.2050]])</f>
        <v/>
      </c>
      <c r="V932" s="7" t="e">
        <f t="shared" si="84"/>
        <v>#DIV/0!</v>
      </c>
      <c r="Y932" s="6" t="str">
        <f>IF(Table1[[#This Row],[seagrass.mn.ssp126.2100]]="", "", (Table1[[#This Row],[seagrass.sd.ssp126.2100]]/Table1[[#This Row],[seagrass.mn.ssp126.2100]])^-1)</f>
        <v/>
      </c>
      <c r="Z932" s="6" t="str">
        <f>IF(Table1[[#This Row],[seagrass.weights.ssp126.2100]]="","", Table1[[#This Row],[seagrass.weights.ssp126.2100]]*Table1[[#This Row],[seagrass.mn.ssp126.2100]])</f>
        <v/>
      </c>
      <c r="AC932" s="6" t="str">
        <f>IF(Table1[[#This Row],[corals.mn.ssp126.2100]]="","",(Table1[[#This Row],[corals.sd.ssp126.2100]]/Table1[[#This Row],[corals.mn.ssp126.2100]])^-1)</f>
        <v/>
      </c>
      <c r="AD932" s="6" t="str">
        <f>IF( Table1[[#This Row],[Coral.weights.ssp126.2100]]="","", Table1[[#This Row],[Coral.weights.ssp126.2100]]*Table1[[#This Row],[corals.mn.ssp126.2100]])</f>
        <v/>
      </c>
      <c r="AG932" s="8" t="str">
        <f>IF(Table1[[#This Row],[mangrove.mn.ssp126.2100]]="","",(Table1[[#This Row],[mangrove.sd.ssp126.2100]]/Table1[[#This Row],[mangrove.mn.ssp126.2100]])^-1)</f>
        <v/>
      </c>
      <c r="AH932" s="6" t="str">
        <f>IF(Table1[[#This Row],[mangrove.weights.ssp126.2100]]="","",Table1[[#This Row],[mangrove.weights.ssp126.2100]]*Table1[[#This Row],[mangrove.mn.ssp126.2100]])</f>
        <v/>
      </c>
      <c r="AI932" s="7" t="e">
        <f t="shared" si="85"/>
        <v>#DIV/0!</v>
      </c>
      <c r="AL932" s="6" t="str">
        <f>IF(Table1[[#This Row],[seagrass.mn.ssp245.2050]]="","",(Table1[[#This Row],[seagrass.sd.ssp245.2050]]/Table1[[#This Row],[seagrass.mn.ssp245.2050]])^-1)</f>
        <v/>
      </c>
      <c r="AM932" s="6" t="str">
        <f>IF(Table1[[#This Row],[seagrass.weights.ssp245.2050]]="","",Table1[[#This Row],[seagrass.weights.ssp245.2050]]*Table1[[#This Row],[seagrass.mn.ssp245.2050]])</f>
        <v/>
      </c>
      <c r="AS932" s="5"/>
      <c r="AT932" s="8"/>
      <c r="AU932" s="8"/>
      <c r="AV932" s="7" t="e">
        <f t="shared" si="86"/>
        <v>#DIV/0!</v>
      </c>
      <c r="AX932" s="5"/>
      <c r="AY932" s="6"/>
      <c r="AZ932" s="6"/>
      <c r="BB932" s="5"/>
      <c r="BC932" s="8"/>
      <c r="BD932" s="8"/>
      <c r="BE932" s="5"/>
      <c r="BF932" s="5"/>
      <c r="BG932" s="6"/>
      <c r="BH932" s="6"/>
      <c r="BI932" s="7" t="e">
        <f t="shared" si="87"/>
        <v>#DIV/0!</v>
      </c>
      <c r="BK932" s="5"/>
      <c r="BL932" s="6"/>
      <c r="BM932" s="6"/>
      <c r="BO932" s="5"/>
      <c r="BP932" s="6"/>
      <c r="BQ932" s="6"/>
      <c r="BR932" s="5"/>
      <c r="BS932" s="5"/>
      <c r="BT932" s="6"/>
      <c r="BU932" s="6"/>
      <c r="BV932" s="7" t="e">
        <f t="shared" si="88"/>
        <v>#DIV/0!</v>
      </c>
      <c r="BX932" s="5"/>
      <c r="BY932" s="8"/>
      <c r="BZ932" s="8"/>
      <c r="CA932" s="5"/>
      <c r="CB932" s="5"/>
      <c r="CC932" s="8"/>
      <c r="CD932" s="8"/>
      <c r="CE932" s="5"/>
      <c r="CF932" s="5"/>
      <c r="CG932" s="12"/>
      <c r="CH932" s="17"/>
      <c r="CI932" s="9" t="e">
        <f t="shared" si="89"/>
        <v>#DIV/0!</v>
      </c>
      <c r="CJ932" s="5"/>
      <c r="CL932" s="5"/>
      <c r="CM932" s="5"/>
      <c r="CP932" s="5"/>
      <c r="CT932" s="5"/>
    </row>
    <row r="933" spans="1:98" x14ac:dyDescent="0.25">
      <c r="A933" s="5" t="s">
        <v>976</v>
      </c>
      <c r="B933" s="5">
        <v>45.83934</v>
      </c>
      <c r="C933" s="5">
        <v>11.178898</v>
      </c>
      <c r="E933" s="5">
        <v>0</v>
      </c>
      <c r="G933" s="5">
        <v>0</v>
      </c>
      <c r="I933" s="5">
        <v>0</v>
      </c>
      <c r="L933" s="6" t="str">
        <f>IF(Table1[[#This Row],[seagrass.mn.ssp126.2050]]="","",(Table1[[#This Row],[seagrass.sd.ssp126.2050]]/Table1[[#This Row],[seagrass.mn.ssp126.2050]])^-1)</f>
        <v/>
      </c>
      <c r="M933" s="6" t="str">
        <f>IF(Table1[[#This Row],[seagrass.weights.ssp126.2050]]="","",Table1[[#This Row],[seagrass.weights.ssp126.2050]]*Table1[[#This Row],[seagrass.mn.ssp126.2050]])</f>
        <v/>
      </c>
      <c r="P933" s="6" t="str">
        <f>IF(Table1[[#This Row],[corals.mn.ssp126.2050]]="","",(Table1[[#This Row],[corals.sd.ssp126.2050]]/Table1[[#This Row],[corals.mn.ssp126.2050]])^-1)</f>
        <v/>
      </c>
      <c r="Q933" s="6" t="str">
        <f>IF(Table1[[#This Row],[coral.weights.ssp126.2050]]="","",Table1[[#This Row],[coral.weights.ssp126.2050]]*Table1[[#This Row],[corals.mn.ssp126.2050]])</f>
        <v/>
      </c>
      <c r="T933" s="6" t="str">
        <f>IF(Table1[[#This Row],[mangrove.mn.ssp126.2050]]="","",(Table1[[#This Row],[mangrove.sd.ssp126.2050]]/Table1[[#This Row],[mangrove.mn.ssp126.2050]])^-1)</f>
        <v/>
      </c>
      <c r="U933" s="6" t="str">
        <f>IF(Table1[[#This Row],[mangrove.weights.ssp126.2050]]="","",Table1[[#This Row],[mangrove.weights.ssp126.2050]]*Table1[[#This Row],[mangrove.mn.ssp126.2050]])</f>
        <v/>
      </c>
      <c r="V933" s="7" t="e">
        <f t="shared" si="84"/>
        <v>#DIV/0!</v>
      </c>
      <c r="Y933" s="6" t="str">
        <f>IF(Table1[[#This Row],[seagrass.mn.ssp126.2100]]="", "", (Table1[[#This Row],[seagrass.sd.ssp126.2100]]/Table1[[#This Row],[seagrass.mn.ssp126.2100]])^-1)</f>
        <v/>
      </c>
      <c r="Z933" s="6" t="str">
        <f>IF(Table1[[#This Row],[seagrass.weights.ssp126.2100]]="","", Table1[[#This Row],[seagrass.weights.ssp126.2100]]*Table1[[#This Row],[seagrass.mn.ssp126.2100]])</f>
        <v/>
      </c>
      <c r="AC933" s="6" t="str">
        <f>IF(Table1[[#This Row],[corals.mn.ssp126.2100]]="","",(Table1[[#This Row],[corals.sd.ssp126.2100]]/Table1[[#This Row],[corals.mn.ssp126.2100]])^-1)</f>
        <v/>
      </c>
      <c r="AD933" s="6" t="str">
        <f>IF( Table1[[#This Row],[Coral.weights.ssp126.2100]]="","", Table1[[#This Row],[Coral.weights.ssp126.2100]]*Table1[[#This Row],[corals.mn.ssp126.2100]])</f>
        <v/>
      </c>
      <c r="AG933" s="8" t="str">
        <f>IF(Table1[[#This Row],[mangrove.mn.ssp126.2100]]="","",(Table1[[#This Row],[mangrove.sd.ssp126.2100]]/Table1[[#This Row],[mangrove.mn.ssp126.2100]])^-1)</f>
        <v/>
      </c>
      <c r="AH933" s="6" t="str">
        <f>IF(Table1[[#This Row],[mangrove.weights.ssp126.2100]]="","",Table1[[#This Row],[mangrove.weights.ssp126.2100]]*Table1[[#This Row],[mangrove.mn.ssp126.2100]])</f>
        <v/>
      </c>
      <c r="AI933" s="7" t="e">
        <f t="shared" si="85"/>
        <v>#DIV/0!</v>
      </c>
      <c r="AL933" s="6" t="str">
        <f>IF(Table1[[#This Row],[seagrass.mn.ssp245.2050]]="","",(Table1[[#This Row],[seagrass.sd.ssp245.2050]]/Table1[[#This Row],[seagrass.mn.ssp245.2050]])^-1)</f>
        <v/>
      </c>
      <c r="AM933" s="6" t="str">
        <f>IF(Table1[[#This Row],[seagrass.weights.ssp245.2050]]="","",Table1[[#This Row],[seagrass.weights.ssp245.2050]]*Table1[[#This Row],[seagrass.mn.ssp245.2050]])</f>
        <v/>
      </c>
      <c r="AS933" s="5"/>
      <c r="AT933" s="8"/>
      <c r="AU933" s="8"/>
      <c r="AV933" s="7" t="e">
        <f t="shared" si="86"/>
        <v>#DIV/0!</v>
      </c>
      <c r="AX933" s="5"/>
      <c r="AY933" s="6"/>
      <c r="AZ933" s="6"/>
      <c r="BB933" s="5"/>
      <c r="BC933" s="8"/>
      <c r="BD933" s="8"/>
      <c r="BE933" s="5"/>
      <c r="BF933" s="5"/>
      <c r="BG933" s="6"/>
      <c r="BH933" s="6"/>
      <c r="BI933" s="7" t="e">
        <f t="shared" si="87"/>
        <v>#DIV/0!</v>
      </c>
      <c r="BK933" s="5"/>
      <c r="BL933" s="6"/>
      <c r="BM933" s="6"/>
      <c r="BO933" s="5"/>
      <c r="BP933" s="6"/>
      <c r="BQ933" s="6"/>
      <c r="BR933" s="5"/>
      <c r="BS933" s="5"/>
      <c r="BT933" s="6"/>
      <c r="BU933" s="6"/>
      <c r="BV933" s="7" t="e">
        <f t="shared" si="88"/>
        <v>#DIV/0!</v>
      </c>
      <c r="BX933" s="5"/>
      <c r="BY933" s="8"/>
      <c r="BZ933" s="8"/>
      <c r="CA933" s="5"/>
      <c r="CB933" s="5"/>
      <c r="CC933" s="8"/>
      <c r="CD933" s="8"/>
      <c r="CE933" s="5"/>
      <c r="CF933" s="5"/>
      <c r="CG933" s="12"/>
      <c r="CH933" s="17"/>
      <c r="CI933" s="9" t="e">
        <f t="shared" si="89"/>
        <v>#DIV/0!</v>
      </c>
      <c r="CJ933" s="5"/>
      <c r="CL933" s="5"/>
      <c r="CM933" s="5"/>
      <c r="CP933" s="5"/>
      <c r="CT933" s="5"/>
    </row>
    <row r="934" spans="1:98" x14ac:dyDescent="0.25">
      <c r="A934" s="5" t="s">
        <v>977</v>
      </c>
      <c r="B934" s="5">
        <v>46.83934</v>
      </c>
      <c r="C934" s="5">
        <v>11.178898</v>
      </c>
      <c r="E934" s="5">
        <v>0</v>
      </c>
      <c r="G934" s="5">
        <v>0</v>
      </c>
      <c r="I934" s="5">
        <v>0</v>
      </c>
      <c r="L934" s="6" t="str">
        <f>IF(Table1[[#This Row],[seagrass.mn.ssp126.2050]]="","",(Table1[[#This Row],[seagrass.sd.ssp126.2050]]/Table1[[#This Row],[seagrass.mn.ssp126.2050]])^-1)</f>
        <v/>
      </c>
      <c r="M934" s="6" t="str">
        <f>IF(Table1[[#This Row],[seagrass.weights.ssp126.2050]]="","",Table1[[#This Row],[seagrass.weights.ssp126.2050]]*Table1[[#This Row],[seagrass.mn.ssp126.2050]])</f>
        <v/>
      </c>
      <c r="P934" s="6" t="str">
        <f>IF(Table1[[#This Row],[corals.mn.ssp126.2050]]="","",(Table1[[#This Row],[corals.sd.ssp126.2050]]/Table1[[#This Row],[corals.mn.ssp126.2050]])^-1)</f>
        <v/>
      </c>
      <c r="Q934" s="6" t="str">
        <f>IF(Table1[[#This Row],[coral.weights.ssp126.2050]]="","",Table1[[#This Row],[coral.weights.ssp126.2050]]*Table1[[#This Row],[corals.mn.ssp126.2050]])</f>
        <v/>
      </c>
      <c r="T934" s="6" t="str">
        <f>IF(Table1[[#This Row],[mangrove.mn.ssp126.2050]]="","",(Table1[[#This Row],[mangrove.sd.ssp126.2050]]/Table1[[#This Row],[mangrove.mn.ssp126.2050]])^-1)</f>
        <v/>
      </c>
      <c r="U934" s="6" t="str">
        <f>IF(Table1[[#This Row],[mangrove.weights.ssp126.2050]]="","",Table1[[#This Row],[mangrove.weights.ssp126.2050]]*Table1[[#This Row],[mangrove.mn.ssp126.2050]])</f>
        <v/>
      </c>
      <c r="V934" s="7" t="e">
        <f t="shared" si="84"/>
        <v>#DIV/0!</v>
      </c>
      <c r="Y934" s="6" t="str">
        <f>IF(Table1[[#This Row],[seagrass.mn.ssp126.2100]]="", "", (Table1[[#This Row],[seagrass.sd.ssp126.2100]]/Table1[[#This Row],[seagrass.mn.ssp126.2100]])^-1)</f>
        <v/>
      </c>
      <c r="Z934" s="6" t="str">
        <f>IF(Table1[[#This Row],[seagrass.weights.ssp126.2100]]="","", Table1[[#This Row],[seagrass.weights.ssp126.2100]]*Table1[[#This Row],[seagrass.mn.ssp126.2100]])</f>
        <v/>
      </c>
      <c r="AC934" s="6" t="str">
        <f>IF(Table1[[#This Row],[corals.mn.ssp126.2100]]="","",(Table1[[#This Row],[corals.sd.ssp126.2100]]/Table1[[#This Row],[corals.mn.ssp126.2100]])^-1)</f>
        <v/>
      </c>
      <c r="AD934" s="6" t="str">
        <f>IF( Table1[[#This Row],[Coral.weights.ssp126.2100]]="","", Table1[[#This Row],[Coral.weights.ssp126.2100]]*Table1[[#This Row],[corals.mn.ssp126.2100]])</f>
        <v/>
      </c>
      <c r="AG934" s="8" t="str">
        <f>IF(Table1[[#This Row],[mangrove.mn.ssp126.2100]]="","",(Table1[[#This Row],[mangrove.sd.ssp126.2100]]/Table1[[#This Row],[mangrove.mn.ssp126.2100]])^-1)</f>
        <v/>
      </c>
      <c r="AH934" s="6" t="str">
        <f>IF(Table1[[#This Row],[mangrove.weights.ssp126.2100]]="","",Table1[[#This Row],[mangrove.weights.ssp126.2100]]*Table1[[#This Row],[mangrove.mn.ssp126.2100]])</f>
        <v/>
      </c>
      <c r="AI934" s="7" t="e">
        <f t="shared" si="85"/>
        <v>#DIV/0!</v>
      </c>
      <c r="AL934" s="6" t="str">
        <f>IF(Table1[[#This Row],[seagrass.mn.ssp245.2050]]="","",(Table1[[#This Row],[seagrass.sd.ssp245.2050]]/Table1[[#This Row],[seagrass.mn.ssp245.2050]])^-1)</f>
        <v/>
      </c>
      <c r="AM934" s="6" t="str">
        <f>IF(Table1[[#This Row],[seagrass.weights.ssp245.2050]]="","",Table1[[#This Row],[seagrass.weights.ssp245.2050]]*Table1[[#This Row],[seagrass.mn.ssp245.2050]])</f>
        <v/>
      </c>
      <c r="AS934" s="5"/>
      <c r="AT934" s="8"/>
      <c r="AU934" s="8"/>
      <c r="AV934" s="7" t="e">
        <f t="shared" si="86"/>
        <v>#DIV/0!</v>
      </c>
      <c r="AX934" s="5"/>
      <c r="AY934" s="6"/>
      <c r="AZ934" s="6"/>
      <c r="BB934" s="5"/>
      <c r="BC934" s="8"/>
      <c r="BD934" s="8"/>
      <c r="BE934" s="5"/>
      <c r="BF934" s="5"/>
      <c r="BG934" s="6"/>
      <c r="BH934" s="6"/>
      <c r="BI934" s="7" t="e">
        <f t="shared" si="87"/>
        <v>#DIV/0!</v>
      </c>
      <c r="BK934" s="5"/>
      <c r="BL934" s="6"/>
      <c r="BM934" s="6"/>
      <c r="BO934" s="5"/>
      <c r="BP934" s="6"/>
      <c r="BQ934" s="6"/>
      <c r="BR934" s="5"/>
      <c r="BS934" s="5"/>
      <c r="BT934" s="6"/>
      <c r="BU934" s="6"/>
      <c r="BV934" s="7" t="e">
        <f t="shared" si="88"/>
        <v>#DIV/0!</v>
      </c>
      <c r="BX934" s="5"/>
      <c r="BY934" s="8"/>
      <c r="BZ934" s="8"/>
      <c r="CA934" s="5"/>
      <c r="CB934" s="5"/>
      <c r="CC934" s="8"/>
      <c r="CD934" s="8"/>
      <c r="CE934" s="5"/>
      <c r="CF934" s="5"/>
      <c r="CG934" s="12"/>
      <c r="CH934" s="17"/>
      <c r="CI934" s="9" t="e">
        <f t="shared" si="89"/>
        <v>#DIV/0!</v>
      </c>
      <c r="CJ934" s="5"/>
      <c r="CL934" s="5"/>
      <c r="CM934" s="5"/>
      <c r="CP934" s="5"/>
      <c r="CT934" s="5"/>
    </row>
    <row r="935" spans="1:98" x14ac:dyDescent="0.25">
      <c r="A935" s="5" t="s">
        <v>978</v>
      </c>
      <c r="B935" s="5">
        <v>47.08934</v>
      </c>
      <c r="C935" s="5">
        <v>11.178898</v>
      </c>
      <c r="E935" s="5">
        <v>0</v>
      </c>
      <c r="G935" s="5">
        <v>0</v>
      </c>
      <c r="I935" s="5">
        <v>0</v>
      </c>
      <c r="L935" s="6" t="str">
        <f>IF(Table1[[#This Row],[seagrass.mn.ssp126.2050]]="","",(Table1[[#This Row],[seagrass.sd.ssp126.2050]]/Table1[[#This Row],[seagrass.mn.ssp126.2050]])^-1)</f>
        <v/>
      </c>
      <c r="M935" s="6" t="str">
        <f>IF(Table1[[#This Row],[seagrass.weights.ssp126.2050]]="","",Table1[[#This Row],[seagrass.weights.ssp126.2050]]*Table1[[#This Row],[seagrass.mn.ssp126.2050]])</f>
        <v/>
      </c>
      <c r="P935" s="6" t="str">
        <f>IF(Table1[[#This Row],[corals.mn.ssp126.2050]]="","",(Table1[[#This Row],[corals.sd.ssp126.2050]]/Table1[[#This Row],[corals.mn.ssp126.2050]])^-1)</f>
        <v/>
      </c>
      <c r="Q935" s="6" t="str">
        <f>IF(Table1[[#This Row],[coral.weights.ssp126.2050]]="","",Table1[[#This Row],[coral.weights.ssp126.2050]]*Table1[[#This Row],[corals.mn.ssp126.2050]])</f>
        <v/>
      </c>
      <c r="T935" s="6" t="str">
        <f>IF(Table1[[#This Row],[mangrove.mn.ssp126.2050]]="","",(Table1[[#This Row],[mangrove.sd.ssp126.2050]]/Table1[[#This Row],[mangrove.mn.ssp126.2050]])^-1)</f>
        <v/>
      </c>
      <c r="U935" s="6" t="str">
        <f>IF(Table1[[#This Row],[mangrove.weights.ssp126.2050]]="","",Table1[[#This Row],[mangrove.weights.ssp126.2050]]*Table1[[#This Row],[mangrove.mn.ssp126.2050]])</f>
        <v/>
      </c>
      <c r="V935" s="7" t="e">
        <f t="shared" si="84"/>
        <v>#DIV/0!</v>
      </c>
      <c r="Y935" s="6" t="str">
        <f>IF(Table1[[#This Row],[seagrass.mn.ssp126.2100]]="", "", (Table1[[#This Row],[seagrass.sd.ssp126.2100]]/Table1[[#This Row],[seagrass.mn.ssp126.2100]])^-1)</f>
        <v/>
      </c>
      <c r="Z935" s="6" t="str">
        <f>IF(Table1[[#This Row],[seagrass.weights.ssp126.2100]]="","", Table1[[#This Row],[seagrass.weights.ssp126.2100]]*Table1[[#This Row],[seagrass.mn.ssp126.2100]])</f>
        <v/>
      </c>
      <c r="AC935" s="6" t="str">
        <f>IF(Table1[[#This Row],[corals.mn.ssp126.2100]]="","",(Table1[[#This Row],[corals.sd.ssp126.2100]]/Table1[[#This Row],[corals.mn.ssp126.2100]])^-1)</f>
        <v/>
      </c>
      <c r="AD935" s="6" t="str">
        <f>IF( Table1[[#This Row],[Coral.weights.ssp126.2100]]="","", Table1[[#This Row],[Coral.weights.ssp126.2100]]*Table1[[#This Row],[corals.mn.ssp126.2100]])</f>
        <v/>
      </c>
      <c r="AG935" s="8" t="str">
        <f>IF(Table1[[#This Row],[mangrove.mn.ssp126.2100]]="","",(Table1[[#This Row],[mangrove.sd.ssp126.2100]]/Table1[[#This Row],[mangrove.mn.ssp126.2100]])^-1)</f>
        <v/>
      </c>
      <c r="AH935" s="6" t="str">
        <f>IF(Table1[[#This Row],[mangrove.weights.ssp126.2100]]="","",Table1[[#This Row],[mangrove.weights.ssp126.2100]]*Table1[[#This Row],[mangrove.mn.ssp126.2100]])</f>
        <v/>
      </c>
      <c r="AI935" s="7" t="e">
        <f t="shared" si="85"/>
        <v>#DIV/0!</v>
      </c>
      <c r="AL935" s="6" t="str">
        <f>IF(Table1[[#This Row],[seagrass.mn.ssp245.2050]]="","",(Table1[[#This Row],[seagrass.sd.ssp245.2050]]/Table1[[#This Row],[seagrass.mn.ssp245.2050]])^-1)</f>
        <v/>
      </c>
      <c r="AM935" s="6" t="str">
        <f>IF(Table1[[#This Row],[seagrass.weights.ssp245.2050]]="","",Table1[[#This Row],[seagrass.weights.ssp245.2050]]*Table1[[#This Row],[seagrass.mn.ssp245.2050]])</f>
        <v/>
      </c>
      <c r="AS935" s="5"/>
      <c r="AT935" s="8"/>
      <c r="AU935" s="8"/>
      <c r="AV935" s="7" t="e">
        <f t="shared" si="86"/>
        <v>#DIV/0!</v>
      </c>
      <c r="AX935" s="5"/>
      <c r="AY935" s="6"/>
      <c r="AZ935" s="6"/>
      <c r="BB935" s="5"/>
      <c r="BC935" s="8"/>
      <c r="BD935" s="8"/>
      <c r="BE935" s="5"/>
      <c r="BF935" s="5"/>
      <c r="BG935" s="6"/>
      <c r="BH935" s="6"/>
      <c r="BI935" s="7" t="e">
        <f t="shared" si="87"/>
        <v>#DIV/0!</v>
      </c>
      <c r="BK935" s="5"/>
      <c r="BL935" s="6"/>
      <c r="BM935" s="6"/>
      <c r="BO935" s="5"/>
      <c r="BP935" s="6"/>
      <c r="BQ935" s="6"/>
      <c r="BR935" s="5"/>
      <c r="BS935" s="5"/>
      <c r="BT935" s="6"/>
      <c r="BU935" s="6"/>
      <c r="BV935" s="7" t="e">
        <f t="shared" si="88"/>
        <v>#DIV/0!</v>
      </c>
      <c r="BX935" s="5"/>
      <c r="BY935" s="8"/>
      <c r="BZ935" s="8"/>
      <c r="CA935" s="5"/>
      <c r="CB935" s="5"/>
      <c r="CC935" s="8"/>
      <c r="CD935" s="8"/>
      <c r="CE935" s="5"/>
      <c r="CF935" s="5"/>
      <c r="CG935" s="12"/>
      <c r="CH935" s="17"/>
      <c r="CI935" s="9" t="e">
        <f t="shared" si="89"/>
        <v>#DIV/0!</v>
      </c>
      <c r="CJ935" s="5"/>
      <c r="CL935" s="5"/>
      <c r="CM935" s="5"/>
      <c r="CP935" s="5"/>
      <c r="CT935" s="5"/>
    </row>
    <row r="936" spans="1:98" x14ac:dyDescent="0.25">
      <c r="A936" s="5" t="s">
        <v>979</v>
      </c>
      <c r="B936" s="5">
        <v>47.33934</v>
      </c>
      <c r="C936" s="5">
        <v>11.178898</v>
      </c>
      <c r="E936" s="5">
        <v>0</v>
      </c>
      <c r="G936" s="5">
        <v>0</v>
      </c>
      <c r="I936" s="5">
        <v>0</v>
      </c>
      <c r="L936" s="6" t="str">
        <f>IF(Table1[[#This Row],[seagrass.mn.ssp126.2050]]="","",(Table1[[#This Row],[seagrass.sd.ssp126.2050]]/Table1[[#This Row],[seagrass.mn.ssp126.2050]])^-1)</f>
        <v/>
      </c>
      <c r="M936" s="6" t="str">
        <f>IF(Table1[[#This Row],[seagrass.weights.ssp126.2050]]="","",Table1[[#This Row],[seagrass.weights.ssp126.2050]]*Table1[[#This Row],[seagrass.mn.ssp126.2050]])</f>
        <v/>
      </c>
      <c r="P936" s="6" t="str">
        <f>IF(Table1[[#This Row],[corals.mn.ssp126.2050]]="","",(Table1[[#This Row],[corals.sd.ssp126.2050]]/Table1[[#This Row],[corals.mn.ssp126.2050]])^-1)</f>
        <v/>
      </c>
      <c r="Q936" s="6" t="str">
        <f>IF(Table1[[#This Row],[coral.weights.ssp126.2050]]="","",Table1[[#This Row],[coral.weights.ssp126.2050]]*Table1[[#This Row],[corals.mn.ssp126.2050]])</f>
        <v/>
      </c>
      <c r="T936" s="6" t="str">
        <f>IF(Table1[[#This Row],[mangrove.mn.ssp126.2050]]="","",(Table1[[#This Row],[mangrove.sd.ssp126.2050]]/Table1[[#This Row],[mangrove.mn.ssp126.2050]])^-1)</f>
        <v/>
      </c>
      <c r="U936" s="6" t="str">
        <f>IF(Table1[[#This Row],[mangrove.weights.ssp126.2050]]="","",Table1[[#This Row],[mangrove.weights.ssp126.2050]]*Table1[[#This Row],[mangrove.mn.ssp126.2050]])</f>
        <v/>
      </c>
      <c r="V936" s="7" t="e">
        <f t="shared" si="84"/>
        <v>#DIV/0!</v>
      </c>
      <c r="Y936" s="6" t="str">
        <f>IF(Table1[[#This Row],[seagrass.mn.ssp126.2100]]="", "", (Table1[[#This Row],[seagrass.sd.ssp126.2100]]/Table1[[#This Row],[seagrass.mn.ssp126.2100]])^-1)</f>
        <v/>
      </c>
      <c r="Z936" s="6" t="str">
        <f>IF(Table1[[#This Row],[seagrass.weights.ssp126.2100]]="","", Table1[[#This Row],[seagrass.weights.ssp126.2100]]*Table1[[#This Row],[seagrass.mn.ssp126.2100]])</f>
        <v/>
      </c>
      <c r="AC936" s="6" t="str">
        <f>IF(Table1[[#This Row],[corals.mn.ssp126.2100]]="","",(Table1[[#This Row],[corals.sd.ssp126.2100]]/Table1[[#This Row],[corals.mn.ssp126.2100]])^-1)</f>
        <v/>
      </c>
      <c r="AD936" s="6" t="str">
        <f>IF( Table1[[#This Row],[Coral.weights.ssp126.2100]]="","", Table1[[#This Row],[Coral.weights.ssp126.2100]]*Table1[[#This Row],[corals.mn.ssp126.2100]])</f>
        <v/>
      </c>
      <c r="AG936" s="8" t="str">
        <f>IF(Table1[[#This Row],[mangrove.mn.ssp126.2100]]="","",(Table1[[#This Row],[mangrove.sd.ssp126.2100]]/Table1[[#This Row],[mangrove.mn.ssp126.2100]])^-1)</f>
        <v/>
      </c>
      <c r="AH936" s="6" t="str">
        <f>IF(Table1[[#This Row],[mangrove.weights.ssp126.2100]]="","",Table1[[#This Row],[mangrove.weights.ssp126.2100]]*Table1[[#This Row],[mangrove.mn.ssp126.2100]])</f>
        <v/>
      </c>
      <c r="AI936" s="7" t="e">
        <f t="shared" si="85"/>
        <v>#DIV/0!</v>
      </c>
      <c r="AL936" s="6" t="str">
        <f>IF(Table1[[#This Row],[seagrass.mn.ssp245.2050]]="","",(Table1[[#This Row],[seagrass.sd.ssp245.2050]]/Table1[[#This Row],[seagrass.mn.ssp245.2050]])^-1)</f>
        <v/>
      </c>
      <c r="AM936" s="6" t="str">
        <f>IF(Table1[[#This Row],[seagrass.weights.ssp245.2050]]="","",Table1[[#This Row],[seagrass.weights.ssp245.2050]]*Table1[[#This Row],[seagrass.mn.ssp245.2050]])</f>
        <v/>
      </c>
      <c r="AS936" s="5"/>
      <c r="AT936" s="8"/>
      <c r="AU936" s="8"/>
      <c r="AV936" s="7" t="e">
        <f t="shared" si="86"/>
        <v>#DIV/0!</v>
      </c>
      <c r="AX936" s="5"/>
      <c r="AY936" s="6"/>
      <c r="AZ936" s="6"/>
      <c r="BB936" s="5"/>
      <c r="BC936" s="8"/>
      <c r="BD936" s="8"/>
      <c r="BE936" s="5"/>
      <c r="BF936" s="5"/>
      <c r="BG936" s="6"/>
      <c r="BH936" s="6"/>
      <c r="BI936" s="7" t="e">
        <f t="shared" si="87"/>
        <v>#DIV/0!</v>
      </c>
      <c r="BK936" s="5"/>
      <c r="BL936" s="6"/>
      <c r="BM936" s="6"/>
      <c r="BO936" s="5"/>
      <c r="BP936" s="6"/>
      <c r="BQ936" s="6"/>
      <c r="BR936" s="5"/>
      <c r="BS936" s="5"/>
      <c r="BT936" s="6"/>
      <c r="BU936" s="6"/>
      <c r="BV936" s="7" t="e">
        <f t="shared" si="88"/>
        <v>#DIV/0!</v>
      </c>
      <c r="BX936" s="5"/>
      <c r="BY936" s="8"/>
      <c r="BZ936" s="8"/>
      <c r="CA936" s="5"/>
      <c r="CB936" s="5"/>
      <c r="CC936" s="8"/>
      <c r="CD936" s="8"/>
      <c r="CE936" s="5"/>
      <c r="CF936" s="5"/>
      <c r="CG936" s="12"/>
      <c r="CH936" s="17"/>
      <c r="CI936" s="9" t="e">
        <f t="shared" si="89"/>
        <v>#DIV/0!</v>
      </c>
      <c r="CJ936" s="5"/>
      <c r="CL936" s="5"/>
      <c r="CM936" s="5"/>
      <c r="CP936" s="5"/>
      <c r="CT936" s="5"/>
    </row>
    <row r="937" spans="1:98" x14ac:dyDescent="0.25">
      <c r="A937" s="5" t="s">
        <v>980</v>
      </c>
      <c r="B937" s="5">
        <v>47.58934</v>
      </c>
      <c r="C937" s="5">
        <v>11.178898</v>
      </c>
      <c r="E937" s="5">
        <v>0</v>
      </c>
      <c r="G937" s="5">
        <v>0</v>
      </c>
      <c r="I937" s="5">
        <v>0</v>
      </c>
      <c r="L937" s="6" t="str">
        <f>IF(Table1[[#This Row],[seagrass.mn.ssp126.2050]]="","",(Table1[[#This Row],[seagrass.sd.ssp126.2050]]/Table1[[#This Row],[seagrass.mn.ssp126.2050]])^-1)</f>
        <v/>
      </c>
      <c r="M937" s="6" t="str">
        <f>IF(Table1[[#This Row],[seagrass.weights.ssp126.2050]]="","",Table1[[#This Row],[seagrass.weights.ssp126.2050]]*Table1[[#This Row],[seagrass.mn.ssp126.2050]])</f>
        <v/>
      </c>
      <c r="P937" s="6" t="str">
        <f>IF(Table1[[#This Row],[corals.mn.ssp126.2050]]="","",(Table1[[#This Row],[corals.sd.ssp126.2050]]/Table1[[#This Row],[corals.mn.ssp126.2050]])^-1)</f>
        <v/>
      </c>
      <c r="Q937" s="6" t="str">
        <f>IF(Table1[[#This Row],[coral.weights.ssp126.2050]]="","",Table1[[#This Row],[coral.weights.ssp126.2050]]*Table1[[#This Row],[corals.mn.ssp126.2050]])</f>
        <v/>
      </c>
      <c r="T937" s="6" t="str">
        <f>IF(Table1[[#This Row],[mangrove.mn.ssp126.2050]]="","",(Table1[[#This Row],[mangrove.sd.ssp126.2050]]/Table1[[#This Row],[mangrove.mn.ssp126.2050]])^-1)</f>
        <v/>
      </c>
      <c r="U937" s="6" t="str">
        <f>IF(Table1[[#This Row],[mangrove.weights.ssp126.2050]]="","",Table1[[#This Row],[mangrove.weights.ssp126.2050]]*Table1[[#This Row],[mangrove.mn.ssp126.2050]])</f>
        <v/>
      </c>
      <c r="V937" s="7" t="e">
        <f t="shared" si="84"/>
        <v>#DIV/0!</v>
      </c>
      <c r="Y937" s="6" t="str">
        <f>IF(Table1[[#This Row],[seagrass.mn.ssp126.2100]]="", "", (Table1[[#This Row],[seagrass.sd.ssp126.2100]]/Table1[[#This Row],[seagrass.mn.ssp126.2100]])^-1)</f>
        <v/>
      </c>
      <c r="Z937" s="6" t="str">
        <f>IF(Table1[[#This Row],[seagrass.weights.ssp126.2100]]="","", Table1[[#This Row],[seagrass.weights.ssp126.2100]]*Table1[[#This Row],[seagrass.mn.ssp126.2100]])</f>
        <v/>
      </c>
      <c r="AC937" s="6" t="str">
        <f>IF(Table1[[#This Row],[corals.mn.ssp126.2100]]="","",(Table1[[#This Row],[corals.sd.ssp126.2100]]/Table1[[#This Row],[corals.mn.ssp126.2100]])^-1)</f>
        <v/>
      </c>
      <c r="AD937" s="6" t="str">
        <f>IF( Table1[[#This Row],[Coral.weights.ssp126.2100]]="","", Table1[[#This Row],[Coral.weights.ssp126.2100]]*Table1[[#This Row],[corals.mn.ssp126.2100]])</f>
        <v/>
      </c>
      <c r="AG937" s="8" t="str">
        <f>IF(Table1[[#This Row],[mangrove.mn.ssp126.2100]]="","",(Table1[[#This Row],[mangrove.sd.ssp126.2100]]/Table1[[#This Row],[mangrove.mn.ssp126.2100]])^-1)</f>
        <v/>
      </c>
      <c r="AH937" s="6" t="str">
        <f>IF(Table1[[#This Row],[mangrove.weights.ssp126.2100]]="","",Table1[[#This Row],[mangrove.weights.ssp126.2100]]*Table1[[#This Row],[mangrove.mn.ssp126.2100]])</f>
        <v/>
      </c>
      <c r="AI937" s="7" t="e">
        <f t="shared" si="85"/>
        <v>#DIV/0!</v>
      </c>
      <c r="AL937" s="6" t="str">
        <f>IF(Table1[[#This Row],[seagrass.mn.ssp245.2050]]="","",(Table1[[#This Row],[seagrass.sd.ssp245.2050]]/Table1[[#This Row],[seagrass.mn.ssp245.2050]])^-1)</f>
        <v/>
      </c>
      <c r="AM937" s="6" t="str">
        <f>IF(Table1[[#This Row],[seagrass.weights.ssp245.2050]]="","",Table1[[#This Row],[seagrass.weights.ssp245.2050]]*Table1[[#This Row],[seagrass.mn.ssp245.2050]])</f>
        <v/>
      </c>
      <c r="AS937" s="5"/>
      <c r="AT937" s="8"/>
      <c r="AU937" s="8"/>
      <c r="AV937" s="7" t="e">
        <f t="shared" si="86"/>
        <v>#DIV/0!</v>
      </c>
      <c r="AX937" s="5"/>
      <c r="AY937" s="6"/>
      <c r="AZ937" s="6"/>
      <c r="BB937" s="5"/>
      <c r="BC937" s="8"/>
      <c r="BD937" s="8"/>
      <c r="BE937" s="5"/>
      <c r="BF937" s="5"/>
      <c r="BG937" s="6"/>
      <c r="BH937" s="6"/>
      <c r="BI937" s="7" t="e">
        <f t="shared" si="87"/>
        <v>#DIV/0!</v>
      </c>
      <c r="BK937" s="5"/>
      <c r="BL937" s="6"/>
      <c r="BM937" s="6"/>
      <c r="BO937" s="5"/>
      <c r="BP937" s="6"/>
      <c r="BQ937" s="6"/>
      <c r="BR937" s="5"/>
      <c r="BS937" s="5"/>
      <c r="BT937" s="6"/>
      <c r="BU937" s="6"/>
      <c r="BV937" s="7" t="e">
        <f t="shared" si="88"/>
        <v>#DIV/0!</v>
      </c>
      <c r="BX937" s="5"/>
      <c r="BY937" s="8"/>
      <c r="BZ937" s="8"/>
      <c r="CA937" s="5"/>
      <c r="CB937" s="5"/>
      <c r="CC937" s="8"/>
      <c r="CD937" s="8"/>
      <c r="CE937" s="5"/>
      <c r="CF937" s="5"/>
      <c r="CG937" s="12"/>
      <c r="CH937" s="17"/>
      <c r="CI937" s="9" t="e">
        <f t="shared" si="89"/>
        <v>#DIV/0!</v>
      </c>
      <c r="CJ937" s="5"/>
      <c r="CL937" s="5"/>
      <c r="CM937" s="5"/>
      <c r="CP937" s="5"/>
      <c r="CT937" s="5"/>
    </row>
    <row r="938" spans="1:98" x14ac:dyDescent="0.25">
      <c r="A938" s="5" t="s">
        <v>981</v>
      </c>
      <c r="B938" s="5">
        <v>47.83934</v>
      </c>
      <c r="C938" s="5">
        <v>11.178898</v>
      </c>
      <c r="E938" s="5">
        <v>0</v>
      </c>
      <c r="G938" s="5">
        <v>0</v>
      </c>
      <c r="I938" s="5">
        <v>0</v>
      </c>
      <c r="L938" s="6" t="str">
        <f>IF(Table1[[#This Row],[seagrass.mn.ssp126.2050]]="","",(Table1[[#This Row],[seagrass.sd.ssp126.2050]]/Table1[[#This Row],[seagrass.mn.ssp126.2050]])^-1)</f>
        <v/>
      </c>
      <c r="M938" s="6" t="str">
        <f>IF(Table1[[#This Row],[seagrass.weights.ssp126.2050]]="","",Table1[[#This Row],[seagrass.weights.ssp126.2050]]*Table1[[#This Row],[seagrass.mn.ssp126.2050]])</f>
        <v/>
      </c>
      <c r="P938" s="6" t="str">
        <f>IF(Table1[[#This Row],[corals.mn.ssp126.2050]]="","",(Table1[[#This Row],[corals.sd.ssp126.2050]]/Table1[[#This Row],[corals.mn.ssp126.2050]])^-1)</f>
        <v/>
      </c>
      <c r="Q938" s="6" t="str">
        <f>IF(Table1[[#This Row],[coral.weights.ssp126.2050]]="","",Table1[[#This Row],[coral.weights.ssp126.2050]]*Table1[[#This Row],[corals.mn.ssp126.2050]])</f>
        <v/>
      </c>
      <c r="T938" s="6" t="str">
        <f>IF(Table1[[#This Row],[mangrove.mn.ssp126.2050]]="","",(Table1[[#This Row],[mangrove.sd.ssp126.2050]]/Table1[[#This Row],[mangrove.mn.ssp126.2050]])^-1)</f>
        <v/>
      </c>
      <c r="U938" s="6" t="str">
        <f>IF(Table1[[#This Row],[mangrove.weights.ssp126.2050]]="","",Table1[[#This Row],[mangrove.weights.ssp126.2050]]*Table1[[#This Row],[mangrove.mn.ssp126.2050]])</f>
        <v/>
      </c>
      <c r="V938" s="7" t="e">
        <f t="shared" si="84"/>
        <v>#DIV/0!</v>
      </c>
      <c r="Y938" s="6" t="str">
        <f>IF(Table1[[#This Row],[seagrass.mn.ssp126.2100]]="", "", (Table1[[#This Row],[seagrass.sd.ssp126.2100]]/Table1[[#This Row],[seagrass.mn.ssp126.2100]])^-1)</f>
        <v/>
      </c>
      <c r="Z938" s="6" t="str">
        <f>IF(Table1[[#This Row],[seagrass.weights.ssp126.2100]]="","", Table1[[#This Row],[seagrass.weights.ssp126.2100]]*Table1[[#This Row],[seagrass.mn.ssp126.2100]])</f>
        <v/>
      </c>
      <c r="AC938" s="6" t="str">
        <f>IF(Table1[[#This Row],[corals.mn.ssp126.2100]]="","",(Table1[[#This Row],[corals.sd.ssp126.2100]]/Table1[[#This Row],[corals.mn.ssp126.2100]])^-1)</f>
        <v/>
      </c>
      <c r="AD938" s="6" t="str">
        <f>IF( Table1[[#This Row],[Coral.weights.ssp126.2100]]="","", Table1[[#This Row],[Coral.weights.ssp126.2100]]*Table1[[#This Row],[corals.mn.ssp126.2100]])</f>
        <v/>
      </c>
      <c r="AG938" s="8" t="str">
        <f>IF(Table1[[#This Row],[mangrove.mn.ssp126.2100]]="","",(Table1[[#This Row],[mangrove.sd.ssp126.2100]]/Table1[[#This Row],[mangrove.mn.ssp126.2100]])^-1)</f>
        <v/>
      </c>
      <c r="AH938" s="6" t="str">
        <f>IF(Table1[[#This Row],[mangrove.weights.ssp126.2100]]="","",Table1[[#This Row],[mangrove.weights.ssp126.2100]]*Table1[[#This Row],[mangrove.mn.ssp126.2100]])</f>
        <v/>
      </c>
      <c r="AI938" s="7" t="e">
        <f t="shared" si="85"/>
        <v>#DIV/0!</v>
      </c>
      <c r="AL938" s="6" t="str">
        <f>IF(Table1[[#This Row],[seagrass.mn.ssp245.2050]]="","",(Table1[[#This Row],[seagrass.sd.ssp245.2050]]/Table1[[#This Row],[seagrass.mn.ssp245.2050]])^-1)</f>
        <v/>
      </c>
      <c r="AM938" s="6" t="str">
        <f>IF(Table1[[#This Row],[seagrass.weights.ssp245.2050]]="","",Table1[[#This Row],[seagrass.weights.ssp245.2050]]*Table1[[#This Row],[seagrass.mn.ssp245.2050]])</f>
        <v/>
      </c>
      <c r="AS938" s="5"/>
      <c r="AT938" s="8"/>
      <c r="AU938" s="8"/>
      <c r="AV938" s="7" t="e">
        <f t="shared" si="86"/>
        <v>#DIV/0!</v>
      </c>
      <c r="AX938" s="5"/>
      <c r="AY938" s="6"/>
      <c r="AZ938" s="6"/>
      <c r="BB938" s="5"/>
      <c r="BC938" s="8"/>
      <c r="BD938" s="8"/>
      <c r="BE938" s="5"/>
      <c r="BF938" s="5"/>
      <c r="BG938" s="6"/>
      <c r="BH938" s="6"/>
      <c r="BI938" s="7" t="e">
        <f t="shared" si="87"/>
        <v>#DIV/0!</v>
      </c>
      <c r="BK938" s="5"/>
      <c r="BL938" s="6"/>
      <c r="BM938" s="6"/>
      <c r="BO938" s="5"/>
      <c r="BP938" s="6"/>
      <c r="BQ938" s="6"/>
      <c r="BR938" s="5"/>
      <c r="BS938" s="5"/>
      <c r="BT938" s="6"/>
      <c r="BU938" s="6"/>
      <c r="BV938" s="7" t="e">
        <f t="shared" si="88"/>
        <v>#DIV/0!</v>
      </c>
      <c r="BX938" s="5"/>
      <c r="BY938" s="8"/>
      <c r="BZ938" s="8"/>
      <c r="CA938" s="5"/>
      <c r="CB938" s="5"/>
      <c r="CC938" s="8"/>
      <c r="CD938" s="8"/>
      <c r="CE938" s="5"/>
      <c r="CF938" s="5"/>
      <c r="CG938" s="12"/>
      <c r="CH938" s="17"/>
      <c r="CI938" s="9" t="e">
        <f t="shared" si="89"/>
        <v>#DIV/0!</v>
      </c>
      <c r="CJ938" s="5"/>
      <c r="CL938" s="5"/>
      <c r="CM938" s="5"/>
      <c r="CP938" s="5"/>
      <c r="CT938" s="5"/>
    </row>
    <row r="939" spans="1:98" x14ac:dyDescent="0.25">
      <c r="A939" s="5" t="s">
        <v>982</v>
      </c>
      <c r="B939" s="5">
        <v>48.58934</v>
      </c>
      <c r="C939" s="5">
        <v>11.178898</v>
      </c>
      <c r="E939" s="5">
        <v>0</v>
      </c>
      <c r="G939" s="5">
        <v>0</v>
      </c>
      <c r="I939" s="5">
        <v>0</v>
      </c>
      <c r="L939" s="6" t="str">
        <f>IF(Table1[[#This Row],[seagrass.mn.ssp126.2050]]="","",(Table1[[#This Row],[seagrass.sd.ssp126.2050]]/Table1[[#This Row],[seagrass.mn.ssp126.2050]])^-1)</f>
        <v/>
      </c>
      <c r="M939" s="6" t="str">
        <f>IF(Table1[[#This Row],[seagrass.weights.ssp126.2050]]="","",Table1[[#This Row],[seagrass.weights.ssp126.2050]]*Table1[[#This Row],[seagrass.mn.ssp126.2050]])</f>
        <v/>
      </c>
      <c r="P939" s="6" t="str">
        <f>IF(Table1[[#This Row],[corals.mn.ssp126.2050]]="","",(Table1[[#This Row],[corals.sd.ssp126.2050]]/Table1[[#This Row],[corals.mn.ssp126.2050]])^-1)</f>
        <v/>
      </c>
      <c r="Q939" s="6" t="str">
        <f>IF(Table1[[#This Row],[coral.weights.ssp126.2050]]="","",Table1[[#This Row],[coral.weights.ssp126.2050]]*Table1[[#This Row],[corals.mn.ssp126.2050]])</f>
        <v/>
      </c>
      <c r="T939" s="6" t="str">
        <f>IF(Table1[[#This Row],[mangrove.mn.ssp126.2050]]="","",(Table1[[#This Row],[mangrove.sd.ssp126.2050]]/Table1[[#This Row],[mangrove.mn.ssp126.2050]])^-1)</f>
        <v/>
      </c>
      <c r="U939" s="6" t="str">
        <f>IF(Table1[[#This Row],[mangrove.weights.ssp126.2050]]="","",Table1[[#This Row],[mangrove.weights.ssp126.2050]]*Table1[[#This Row],[mangrove.mn.ssp126.2050]])</f>
        <v/>
      </c>
      <c r="V939" s="7" t="e">
        <f t="shared" si="84"/>
        <v>#DIV/0!</v>
      </c>
      <c r="Y939" s="6" t="str">
        <f>IF(Table1[[#This Row],[seagrass.mn.ssp126.2100]]="", "", (Table1[[#This Row],[seagrass.sd.ssp126.2100]]/Table1[[#This Row],[seagrass.mn.ssp126.2100]])^-1)</f>
        <v/>
      </c>
      <c r="Z939" s="6" t="str">
        <f>IF(Table1[[#This Row],[seagrass.weights.ssp126.2100]]="","", Table1[[#This Row],[seagrass.weights.ssp126.2100]]*Table1[[#This Row],[seagrass.mn.ssp126.2100]])</f>
        <v/>
      </c>
      <c r="AC939" s="6" t="str">
        <f>IF(Table1[[#This Row],[corals.mn.ssp126.2100]]="","",(Table1[[#This Row],[corals.sd.ssp126.2100]]/Table1[[#This Row],[corals.mn.ssp126.2100]])^-1)</f>
        <v/>
      </c>
      <c r="AD939" s="6" t="str">
        <f>IF( Table1[[#This Row],[Coral.weights.ssp126.2100]]="","", Table1[[#This Row],[Coral.weights.ssp126.2100]]*Table1[[#This Row],[corals.mn.ssp126.2100]])</f>
        <v/>
      </c>
      <c r="AG939" s="8" t="str">
        <f>IF(Table1[[#This Row],[mangrove.mn.ssp126.2100]]="","",(Table1[[#This Row],[mangrove.sd.ssp126.2100]]/Table1[[#This Row],[mangrove.mn.ssp126.2100]])^-1)</f>
        <v/>
      </c>
      <c r="AH939" s="6" t="str">
        <f>IF(Table1[[#This Row],[mangrove.weights.ssp126.2100]]="","",Table1[[#This Row],[mangrove.weights.ssp126.2100]]*Table1[[#This Row],[mangrove.mn.ssp126.2100]])</f>
        <v/>
      </c>
      <c r="AI939" s="7" t="e">
        <f t="shared" si="85"/>
        <v>#DIV/0!</v>
      </c>
      <c r="AL939" s="6" t="str">
        <f>IF(Table1[[#This Row],[seagrass.mn.ssp245.2050]]="","",(Table1[[#This Row],[seagrass.sd.ssp245.2050]]/Table1[[#This Row],[seagrass.mn.ssp245.2050]])^-1)</f>
        <v/>
      </c>
      <c r="AM939" s="6" t="str">
        <f>IF(Table1[[#This Row],[seagrass.weights.ssp245.2050]]="","",Table1[[#This Row],[seagrass.weights.ssp245.2050]]*Table1[[#This Row],[seagrass.mn.ssp245.2050]])</f>
        <v/>
      </c>
      <c r="AS939" s="5"/>
      <c r="AT939" s="8"/>
      <c r="AU939" s="8"/>
      <c r="AV939" s="7" t="e">
        <f t="shared" si="86"/>
        <v>#DIV/0!</v>
      </c>
      <c r="AX939" s="5"/>
      <c r="AY939" s="6"/>
      <c r="AZ939" s="6"/>
      <c r="BB939" s="5"/>
      <c r="BC939" s="8"/>
      <c r="BD939" s="8"/>
      <c r="BE939" s="5"/>
      <c r="BF939" s="5"/>
      <c r="BG939" s="6"/>
      <c r="BH939" s="6"/>
      <c r="BI939" s="7" t="e">
        <f t="shared" si="87"/>
        <v>#DIV/0!</v>
      </c>
      <c r="BK939" s="5"/>
      <c r="BL939" s="6"/>
      <c r="BM939" s="6"/>
      <c r="BO939" s="5"/>
      <c r="BP939" s="6"/>
      <c r="BQ939" s="6"/>
      <c r="BR939" s="5"/>
      <c r="BS939" s="5"/>
      <c r="BT939" s="6"/>
      <c r="BU939" s="6"/>
      <c r="BV939" s="7" t="e">
        <f t="shared" si="88"/>
        <v>#DIV/0!</v>
      </c>
      <c r="BX939" s="5"/>
      <c r="BY939" s="8"/>
      <c r="BZ939" s="8"/>
      <c r="CA939" s="5"/>
      <c r="CB939" s="5"/>
      <c r="CC939" s="8"/>
      <c r="CD939" s="8"/>
      <c r="CE939" s="5"/>
      <c r="CF939" s="5"/>
      <c r="CG939" s="12"/>
      <c r="CH939" s="17"/>
      <c r="CI939" s="9" t="e">
        <f t="shared" si="89"/>
        <v>#DIV/0!</v>
      </c>
      <c r="CJ939" s="5"/>
      <c r="CL939" s="5"/>
      <c r="CM939" s="5"/>
      <c r="CP939" s="5"/>
      <c r="CT939" s="5"/>
    </row>
    <row r="940" spans="1:98" x14ac:dyDescent="0.25">
      <c r="A940" s="5" t="s">
        <v>983</v>
      </c>
      <c r="B940" s="5">
        <v>48.83934</v>
      </c>
      <c r="C940" s="5">
        <v>11.178898</v>
      </c>
      <c r="E940" s="5">
        <v>0</v>
      </c>
      <c r="G940" s="5">
        <v>0</v>
      </c>
      <c r="I940" s="5">
        <v>0</v>
      </c>
      <c r="L940" s="6" t="str">
        <f>IF(Table1[[#This Row],[seagrass.mn.ssp126.2050]]="","",(Table1[[#This Row],[seagrass.sd.ssp126.2050]]/Table1[[#This Row],[seagrass.mn.ssp126.2050]])^-1)</f>
        <v/>
      </c>
      <c r="M940" s="6" t="str">
        <f>IF(Table1[[#This Row],[seagrass.weights.ssp126.2050]]="","",Table1[[#This Row],[seagrass.weights.ssp126.2050]]*Table1[[#This Row],[seagrass.mn.ssp126.2050]])</f>
        <v/>
      </c>
      <c r="P940" s="6" t="str">
        <f>IF(Table1[[#This Row],[corals.mn.ssp126.2050]]="","",(Table1[[#This Row],[corals.sd.ssp126.2050]]/Table1[[#This Row],[corals.mn.ssp126.2050]])^-1)</f>
        <v/>
      </c>
      <c r="Q940" s="6" t="str">
        <f>IF(Table1[[#This Row],[coral.weights.ssp126.2050]]="","",Table1[[#This Row],[coral.weights.ssp126.2050]]*Table1[[#This Row],[corals.mn.ssp126.2050]])</f>
        <v/>
      </c>
      <c r="T940" s="6" t="str">
        <f>IF(Table1[[#This Row],[mangrove.mn.ssp126.2050]]="","",(Table1[[#This Row],[mangrove.sd.ssp126.2050]]/Table1[[#This Row],[mangrove.mn.ssp126.2050]])^-1)</f>
        <v/>
      </c>
      <c r="U940" s="6" t="str">
        <f>IF(Table1[[#This Row],[mangrove.weights.ssp126.2050]]="","",Table1[[#This Row],[mangrove.weights.ssp126.2050]]*Table1[[#This Row],[mangrove.mn.ssp126.2050]])</f>
        <v/>
      </c>
      <c r="V940" s="7" t="e">
        <f t="shared" si="84"/>
        <v>#DIV/0!</v>
      </c>
      <c r="Y940" s="6" t="str">
        <f>IF(Table1[[#This Row],[seagrass.mn.ssp126.2100]]="", "", (Table1[[#This Row],[seagrass.sd.ssp126.2100]]/Table1[[#This Row],[seagrass.mn.ssp126.2100]])^-1)</f>
        <v/>
      </c>
      <c r="Z940" s="6" t="str">
        <f>IF(Table1[[#This Row],[seagrass.weights.ssp126.2100]]="","", Table1[[#This Row],[seagrass.weights.ssp126.2100]]*Table1[[#This Row],[seagrass.mn.ssp126.2100]])</f>
        <v/>
      </c>
      <c r="AC940" s="6" t="str">
        <f>IF(Table1[[#This Row],[corals.mn.ssp126.2100]]="","",(Table1[[#This Row],[corals.sd.ssp126.2100]]/Table1[[#This Row],[corals.mn.ssp126.2100]])^-1)</f>
        <v/>
      </c>
      <c r="AD940" s="6" t="str">
        <f>IF( Table1[[#This Row],[Coral.weights.ssp126.2100]]="","", Table1[[#This Row],[Coral.weights.ssp126.2100]]*Table1[[#This Row],[corals.mn.ssp126.2100]])</f>
        <v/>
      </c>
      <c r="AG940" s="8" t="str">
        <f>IF(Table1[[#This Row],[mangrove.mn.ssp126.2100]]="","",(Table1[[#This Row],[mangrove.sd.ssp126.2100]]/Table1[[#This Row],[mangrove.mn.ssp126.2100]])^-1)</f>
        <v/>
      </c>
      <c r="AH940" s="6" t="str">
        <f>IF(Table1[[#This Row],[mangrove.weights.ssp126.2100]]="","",Table1[[#This Row],[mangrove.weights.ssp126.2100]]*Table1[[#This Row],[mangrove.mn.ssp126.2100]])</f>
        <v/>
      </c>
      <c r="AI940" s="7" t="e">
        <f t="shared" si="85"/>
        <v>#DIV/0!</v>
      </c>
      <c r="AL940" s="6" t="str">
        <f>IF(Table1[[#This Row],[seagrass.mn.ssp245.2050]]="","",(Table1[[#This Row],[seagrass.sd.ssp245.2050]]/Table1[[#This Row],[seagrass.mn.ssp245.2050]])^-1)</f>
        <v/>
      </c>
      <c r="AM940" s="6" t="str">
        <f>IF(Table1[[#This Row],[seagrass.weights.ssp245.2050]]="","",Table1[[#This Row],[seagrass.weights.ssp245.2050]]*Table1[[#This Row],[seagrass.mn.ssp245.2050]])</f>
        <v/>
      </c>
      <c r="AS940" s="5"/>
      <c r="AT940" s="8"/>
      <c r="AU940" s="8"/>
      <c r="AV940" s="7" t="e">
        <f t="shared" si="86"/>
        <v>#DIV/0!</v>
      </c>
      <c r="AX940" s="5"/>
      <c r="AY940" s="6"/>
      <c r="AZ940" s="6"/>
      <c r="BB940" s="5"/>
      <c r="BC940" s="8"/>
      <c r="BD940" s="8"/>
      <c r="BE940" s="5"/>
      <c r="BF940" s="5"/>
      <c r="BG940" s="6"/>
      <c r="BH940" s="6"/>
      <c r="BI940" s="7" t="e">
        <f t="shared" si="87"/>
        <v>#DIV/0!</v>
      </c>
      <c r="BK940" s="5"/>
      <c r="BL940" s="6"/>
      <c r="BM940" s="6"/>
      <c r="BO940" s="5"/>
      <c r="BP940" s="6"/>
      <c r="BQ940" s="6"/>
      <c r="BR940" s="5"/>
      <c r="BS940" s="5"/>
      <c r="BT940" s="6"/>
      <c r="BU940" s="6"/>
      <c r="BV940" s="7" t="e">
        <f t="shared" si="88"/>
        <v>#DIV/0!</v>
      </c>
      <c r="BX940" s="5"/>
      <c r="BY940" s="8"/>
      <c r="BZ940" s="8"/>
      <c r="CA940" s="5"/>
      <c r="CB940" s="5"/>
      <c r="CC940" s="8"/>
      <c r="CD940" s="8"/>
      <c r="CE940" s="5"/>
      <c r="CF940" s="5"/>
      <c r="CG940" s="12"/>
      <c r="CH940" s="17"/>
      <c r="CI940" s="9" t="e">
        <f t="shared" si="89"/>
        <v>#DIV/0!</v>
      </c>
      <c r="CJ940" s="5"/>
      <c r="CL940" s="5"/>
      <c r="CM940" s="5"/>
      <c r="CP940" s="5"/>
      <c r="CT940" s="5"/>
    </row>
    <row r="941" spans="1:98" x14ac:dyDescent="0.25">
      <c r="A941" s="5" t="s">
        <v>984</v>
      </c>
      <c r="B941" s="5">
        <v>49.08934</v>
      </c>
      <c r="C941" s="5">
        <v>11.178898</v>
      </c>
      <c r="E941" s="5">
        <v>0</v>
      </c>
      <c r="G941" s="5">
        <v>0</v>
      </c>
      <c r="I941" s="5">
        <v>0</v>
      </c>
      <c r="L941" s="6" t="str">
        <f>IF(Table1[[#This Row],[seagrass.mn.ssp126.2050]]="","",(Table1[[#This Row],[seagrass.sd.ssp126.2050]]/Table1[[#This Row],[seagrass.mn.ssp126.2050]])^-1)</f>
        <v/>
      </c>
      <c r="M941" s="6" t="str">
        <f>IF(Table1[[#This Row],[seagrass.weights.ssp126.2050]]="","",Table1[[#This Row],[seagrass.weights.ssp126.2050]]*Table1[[#This Row],[seagrass.mn.ssp126.2050]])</f>
        <v/>
      </c>
      <c r="P941" s="6" t="str">
        <f>IF(Table1[[#This Row],[corals.mn.ssp126.2050]]="","",(Table1[[#This Row],[corals.sd.ssp126.2050]]/Table1[[#This Row],[corals.mn.ssp126.2050]])^-1)</f>
        <v/>
      </c>
      <c r="Q941" s="6" t="str">
        <f>IF(Table1[[#This Row],[coral.weights.ssp126.2050]]="","",Table1[[#This Row],[coral.weights.ssp126.2050]]*Table1[[#This Row],[corals.mn.ssp126.2050]])</f>
        <v/>
      </c>
      <c r="T941" s="6" t="str">
        <f>IF(Table1[[#This Row],[mangrove.mn.ssp126.2050]]="","",(Table1[[#This Row],[mangrove.sd.ssp126.2050]]/Table1[[#This Row],[mangrove.mn.ssp126.2050]])^-1)</f>
        <v/>
      </c>
      <c r="U941" s="6" t="str">
        <f>IF(Table1[[#This Row],[mangrove.weights.ssp126.2050]]="","",Table1[[#This Row],[mangrove.weights.ssp126.2050]]*Table1[[#This Row],[mangrove.mn.ssp126.2050]])</f>
        <v/>
      </c>
      <c r="V941" s="7" t="e">
        <f t="shared" si="84"/>
        <v>#DIV/0!</v>
      </c>
      <c r="Y941" s="6" t="str">
        <f>IF(Table1[[#This Row],[seagrass.mn.ssp126.2100]]="", "", (Table1[[#This Row],[seagrass.sd.ssp126.2100]]/Table1[[#This Row],[seagrass.mn.ssp126.2100]])^-1)</f>
        <v/>
      </c>
      <c r="Z941" s="6" t="str">
        <f>IF(Table1[[#This Row],[seagrass.weights.ssp126.2100]]="","", Table1[[#This Row],[seagrass.weights.ssp126.2100]]*Table1[[#This Row],[seagrass.mn.ssp126.2100]])</f>
        <v/>
      </c>
      <c r="AC941" s="6" t="str">
        <f>IF(Table1[[#This Row],[corals.mn.ssp126.2100]]="","",(Table1[[#This Row],[corals.sd.ssp126.2100]]/Table1[[#This Row],[corals.mn.ssp126.2100]])^-1)</f>
        <v/>
      </c>
      <c r="AD941" s="6" t="str">
        <f>IF( Table1[[#This Row],[Coral.weights.ssp126.2100]]="","", Table1[[#This Row],[Coral.weights.ssp126.2100]]*Table1[[#This Row],[corals.mn.ssp126.2100]])</f>
        <v/>
      </c>
      <c r="AG941" s="8" t="str">
        <f>IF(Table1[[#This Row],[mangrove.mn.ssp126.2100]]="","",(Table1[[#This Row],[mangrove.sd.ssp126.2100]]/Table1[[#This Row],[mangrove.mn.ssp126.2100]])^-1)</f>
        <v/>
      </c>
      <c r="AH941" s="6" t="str">
        <f>IF(Table1[[#This Row],[mangrove.weights.ssp126.2100]]="","",Table1[[#This Row],[mangrove.weights.ssp126.2100]]*Table1[[#This Row],[mangrove.mn.ssp126.2100]])</f>
        <v/>
      </c>
      <c r="AI941" s="7" t="e">
        <f t="shared" si="85"/>
        <v>#DIV/0!</v>
      </c>
      <c r="AL941" s="6" t="str">
        <f>IF(Table1[[#This Row],[seagrass.mn.ssp245.2050]]="","",(Table1[[#This Row],[seagrass.sd.ssp245.2050]]/Table1[[#This Row],[seagrass.mn.ssp245.2050]])^-1)</f>
        <v/>
      </c>
      <c r="AM941" s="6" t="str">
        <f>IF(Table1[[#This Row],[seagrass.weights.ssp245.2050]]="","",Table1[[#This Row],[seagrass.weights.ssp245.2050]]*Table1[[#This Row],[seagrass.mn.ssp245.2050]])</f>
        <v/>
      </c>
      <c r="AS941" s="5"/>
      <c r="AT941" s="8"/>
      <c r="AU941" s="8"/>
      <c r="AV941" s="7" t="e">
        <f t="shared" si="86"/>
        <v>#DIV/0!</v>
      </c>
      <c r="AX941" s="5"/>
      <c r="AY941" s="6"/>
      <c r="AZ941" s="6"/>
      <c r="BB941" s="5"/>
      <c r="BC941" s="8"/>
      <c r="BD941" s="8"/>
      <c r="BE941" s="5"/>
      <c r="BF941" s="5"/>
      <c r="BG941" s="6"/>
      <c r="BH941" s="6"/>
      <c r="BI941" s="7" t="e">
        <f t="shared" si="87"/>
        <v>#DIV/0!</v>
      </c>
      <c r="BK941" s="5"/>
      <c r="BL941" s="6"/>
      <c r="BM941" s="6"/>
      <c r="BO941" s="5"/>
      <c r="BP941" s="6"/>
      <c r="BQ941" s="6"/>
      <c r="BR941" s="5"/>
      <c r="BS941" s="5"/>
      <c r="BT941" s="6"/>
      <c r="BU941" s="6"/>
      <c r="BV941" s="7" t="e">
        <f t="shared" si="88"/>
        <v>#DIV/0!</v>
      </c>
      <c r="BX941" s="5"/>
      <c r="BY941" s="8"/>
      <c r="BZ941" s="8"/>
      <c r="CA941" s="5"/>
      <c r="CB941" s="5"/>
      <c r="CC941" s="8"/>
      <c r="CD941" s="8"/>
      <c r="CE941" s="5"/>
      <c r="CF941" s="5"/>
      <c r="CG941" s="12"/>
      <c r="CH941" s="17"/>
      <c r="CI941" s="9" t="e">
        <f t="shared" si="89"/>
        <v>#DIV/0!</v>
      </c>
      <c r="CJ941" s="5"/>
      <c r="CL941" s="5"/>
      <c r="CM941" s="5"/>
      <c r="CP941" s="5"/>
      <c r="CT941" s="5"/>
    </row>
    <row r="942" spans="1:98" x14ac:dyDescent="0.25">
      <c r="A942" s="5" t="s">
        <v>985</v>
      </c>
      <c r="B942" s="5">
        <v>49.33934</v>
      </c>
      <c r="C942" s="5">
        <v>11.178898</v>
      </c>
      <c r="E942" s="5">
        <v>0</v>
      </c>
      <c r="G942" s="5">
        <v>0</v>
      </c>
      <c r="I942" s="5">
        <v>0</v>
      </c>
      <c r="L942" s="6" t="str">
        <f>IF(Table1[[#This Row],[seagrass.mn.ssp126.2050]]="","",(Table1[[#This Row],[seagrass.sd.ssp126.2050]]/Table1[[#This Row],[seagrass.mn.ssp126.2050]])^-1)</f>
        <v/>
      </c>
      <c r="M942" s="6" t="str">
        <f>IF(Table1[[#This Row],[seagrass.weights.ssp126.2050]]="","",Table1[[#This Row],[seagrass.weights.ssp126.2050]]*Table1[[#This Row],[seagrass.mn.ssp126.2050]])</f>
        <v/>
      </c>
      <c r="P942" s="6" t="str">
        <f>IF(Table1[[#This Row],[corals.mn.ssp126.2050]]="","",(Table1[[#This Row],[corals.sd.ssp126.2050]]/Table1[[#This Row],[corals.mn.ssp126.2050]])^-1)</f>
        <v/>
      </c>
      <c r="Q942" s="6" t="str">
        <f>IF(Table1[[#This Row],[coral.weights.ssp126.2050]]="","",Table1[[#This Row],[coral.weights.ssp126.2050]]*Table1[[#This Row],[corals.mn.ssp126.2050]])</f>
        <v/>
      </c>
      <c r="T942" s="6" t="str">
        <f>IF(Table1[[#This Row],[mangrove.mn.ssp126.2050]]="","",(Table1[[#This Row],[mangrove.sd.ssp126.2050]]/Table1[[#This Row],[mangrove.mn.ssp126.2050]])^-1)</f>
        <v/>
      </c>
      <c r="U942" s="6" t="str">
        <f>IF(Table1[[#This Row],[mangrove.weights.ssp126.2050]]="","",Table1[[#This Row],[mangrove.weights.ssp126.2050]]*Table1[[#This Row],[mangrove.mn.ssp126.2050]])</f>
        <v/>
      </c>
      <c r="V942" s="7" t="e">
        <f t="shared" si="84"/>
        <v>#DIV/0!</v>
      </c>
      <c r="Y942" s="6" t="str">
        <f>IF(Table1[[#This Row],[seagrass.mn.ssp126.2100]]="", "", (Table1[[#This Row],[seagrass.sd.ssp126.2100]]/Table1[[#This Row],[seagrass.mn.ssp126.2100]])^-1)</f>
        <v/>
      </c>
      <c r="Z942" s="6" t="str">
        <f>IF(Table1[[#This Row],[seagrass.weights.ssp126.2100]]="","", Table1[[#This Row],[seagrass.weights.ssp126.2100]]*Table1[[#This Row],[seagrass.mn.ssp126.2100]])</f>
        <v/>
      </c>
      <c r="AC942" s="6" t="str">
        <f>IF(Table1[[#This Row],[corals.mn.ssp126.2100]]="","",(Table1[[#This Row],[corals.sd.ssp126.2100]]/Table1[[#This Row],[corals.mn.ssp126.2100]])^-1)</f>
        <v/>
      </c>
      <c r="AD942" s="6" t="str">
        <f>IF( Table1[[#This Row],[Coral.weights.ssp126.2100]]="","", Table1[[#This Row],[Coral.weights.ssp126.2100]]*Table1[[#This Row],[corals.mn.ssp126.2100]])</f>
        <v/>
      </c>
      <c r="AG942" s="8" t="str">
        <f>IF(Table1[[#This Row],[mangrove.mn.ssp126.2100]]="","",(Table1[[#This Row],[mangrove.sd.ssp126.2100]]/Table1[[#This Row],[mangrove.mn.ssp126.2100]])^-1)</f>
        <v/>
      </c>
      <c r="AH942" s="6" t="str">
        <f>IF(Table1[[#This Row],[mangrove.weights.ssp126.2100]]="","",Table1[[#This Row],[mangrove.weights.ssp126.2100]]*Table1[[#This Row],[mangrove.mn.ssp126.2100]])</f>
        <v/>
      </c>
      <c r="AI942" s="7" t="e">
        <f t="shared" si="85"/>
        <v>#DIV/0!</v>
      </c>
      <c r="AL942" s="6" t="str">
        <f>IF(Table1[[#This Row],[seagrass.mn.ssp245.2050]]="","",(Table1[[#This Row],[seagrass.sd.ssp245.2050]]/Table1[[#This Row],[seagrass.mn.ssp245.2050]])^-1)</f>
        <v/>
      </c>
      <c r="AM942" s="6" t="str">
        <f>IF(Table1[[#This Row],[seagrass.weights.ssp245.2050]]="","",Table1[[#This Row],[seagrass.weights.ssp245.2050]]*Table1[[#This Row],[seagrass.mn.ssp245.2050]])</f>
        <v/>
      </c>
      <c r="AS942" s="5"/>
      <c r="AT942" s="8"/>
      <c r="AU942" s="8"/>
      <c r="AV942" s="7" t="e">
        <f t="shared" si="86"/>
        <v>#DIV/0!</v>
      </c>
      <c r="AX942" s="5"/>
      <c r="AY942" s="6"/>
      <c r="AZ942" s="6"/>
      <c r="BB942" s="5"/>
      <c r="BC942" s="8"/>
      <c r="BD942" s="8"/>
      <c r="BE942" s="5"/>
      <c r="BF942" s="5"/>
      <c r="BG942" s="6"/>
      <c r="BH942" s="6"/>
      <c r="BI942" s="7" t="e">
        <f t="shared" si="87"/>
        <v>#DIV/0!</v>
      </c>
      <c r="BK942" s="5"/>
      <c r="BL942" s="6"/>
      <c r="BM942" s="6"/>
      <c r="BO942" s="5"/>
      <c r="BP942" s="6"/>
      <c r="BQ942" s="6"/>
      <c r="BR942" s="5"/>
      <c r="BS942" s="5"/>
      <c r="BT942" s="6"/>
      <c r="BU942" s="6"/>
      <c r="BV942" s="7" t="e">
        <f t="shared" si="88"/>
        <v>#DIV/0!</v>
      </c>
      <c r="BX942" s="5"/>
      <c r="BY942" s="8"/>
      <c r="BZ942" s="8"/>
      <c r="CA942" s="5"/>
      <c r="CB942" s="5"/>
      <c r="CC942" s="8"/>
      <c r="CD942" s="8"/>
      <c r="CE942" s="5"/>
      <c r="CF942" s="5"/>
      <c r="CG942" s="12"/>
      <c r="CH942" s="17"/>
      <c r="CI942" s="9" t="e">
        <f t="shared" si="89"/>
        <v>#DIV/0!</v>
      </c>
      <c r="CJ942" s="5"/>
      <c r="CL942" s="5"/>
      <c r="CM942" s="5"/>
      <c r="CP942" s="5"/>
      <c r="CT942" s="5"/>
    </row>
    <row r="943" spans="1:98" x14ac:dyDescent="0.25">
      <c r="A943" s="5" t="s">
        <v>986</v>
      </c>
      <c r="B943" s="5">
        <v>49.58934</v>
      </c>
      <c r="C943" s="5">
        <v>11.178898</v>
      </c>
      <c r="E943" s="5">
        <v>0</v>
      </c>
      <c r="G943" s="5">
        <v>0</v>
      </c>
      <c r="I943" s="5">
        <v>0</v>
      </c>
      <c r="L943" s="6" t="str">
        <f>IF(Table1[[#This Row],[seagrass.mn.ssp126.2050]]="","",(Table1[[#This Row],[seagrass.sd.ssp126.2050]]/Table1[[#This Row],[seagrass.mn.ssp126.2050]])^-1)</f>
        <v/>
      </c>
      <c r="M943" s="6" t="str">
        <f>IF(Table1[[#This Row],[seagrass.weights.ssp126.2050]]="","",Table1[[#This Row],[seagrass.weights.ssp126.2050]]*Table1[[#This Row],[seagrass.mn.ssp126.2050]])</f>
        <v/>
      </c>
      <c r="P943" s="6" t="str">
        <f>IF(Table1[[#This Row],[corals.mn.ssp126.2050]]="","",(Table1[[#This Row],[corals.sd.ssp126.2050]]/Table1[[#This Row],[corals.mn.ssp126.2050]])^-1)</f>
        <v/>
      </c>
      <c r="Q943" s="6" t="str">
        <f>IF(Table1[[#This Row],[coral.weights.ssp126.2050]]="","",Table1[[#This Row],[coral.weights.ssp126.2050]]*Table1[[#This Row],[corals.mn.ssp126.2050]])</f>
        <v/>
      </c>
      <c r="T943" s="6" t="str">
        <f>IF(Table1[[#This Row],[mangrove.mn.ssp126.2050]]="","",(Table1[[#This Row],[mangrove.sd.ssp126.2050]]/Table1[[#This Row],[mangrove.mn.ssp126.2050]])^-1)</f>
        <v/>
      </c>
      <c r="U943" s="6" t="str">
        <f>IF(Table1[[#This Row],[mangrove.weights.ssp126.2050]]="","",Table1[[#This Row],[mangrove.weights.ssp126.2050]]*Table1[[#This Row],[mangrove.mn.ssp126.2050]])</f>
        <v/>
      </c>
      <c r="V943" s="7" t="e">
        <f t="shared" si="84"/>
        <v>#DIV/0!</v>
      </c>
      <c r="Y943" s="6" t="str">
        <f>IF(Table1[[#This Row],[seagrass.mn.ssp126.2100]]="", "", (Table1[[#This Row],[seagrass.sd.ssp126.2100]]/Table1[[#This Row],[seagrass.mn.ssp126.2100]])^-1)</f>
        <v/>
      </c>
      <c r="Z943" s="6" t="str">
        <f>IF(Table1[[#This Row],[seagrass.weights.ssp126.2100]]="","", Table1[[#This Row],[seagrass.weights.ssp126.2100]]*Table1[[#This Row],[seagrass.mn.ssp126.2100]])</f>
        <v/>
      </c>
      <c r="AC943" s="6" t="str">
        <f>IF(Table1[[#This Row],[corals.mn.ssp126.2100]]="","",(Table1[[#This Row],[corals.sd.ssp126.2100]]/Table1[[#This Row],[corals.mn.ssp126.2100]])^-1)</f>
        <v/>
      </c>
      <c r="AD943" s="6" t="str">
        <f>IF( Table1[[#This Row],[Coral.weights.ssp126.2100]]="","", Table1[[#This Row],[Coral.weights.ssp126.2100]]*Table1[[#This Row],[corals.mn.ssp126.2100]])</f>
        <v/>
      </c>
      <c r="AG943" s="8" t="str">
        <f>IF(Table1[[#This Row],[mangrove.mn.ssp126.2100]]="","",(Table1[[#This Row],[mangrove.sd.ssp126.2100]]/Table1[[#This Row],[mangrove.mn.ssp126.2100]])^-1)</f>
        <v/>
      </c>
      <c r="AH943" s="6" t="str">
        <f>IF(Table1[[#This Row],[mangrove.weights.ssp126.2100]]="","",Table1[[#This Row],[mangrove.weights.ssp126.2100]]*Table1[[#This Row],[mangrove.mn.ssp126.2100]])</f>
        <v/>
      </c>
      <c r="AI943" s="7" t="e">
        <f t="shared" si="85"/>
        <v>#DIV/0!</v>
      </c>
      <c r="AL943" s="6" t="str">
        <f>IF(Table1[[#This Row],[seagrass.mn.ssp245.2050]]="","",(Table1[[#This Row],[seagrass.sd.ssp245.2050]]/Table1[[#This Row],[seagrass.mn.ssp245.2050]])^-1)</f>
        <v/>
      </c>
      <c r="AM943" s="6" t="str">
        <f>IF(Table1[[#This Row],[seagrass.weights.ssp245.2050]]="","",Table1[[#This Row],[seagrass.weights.ssp245.2050]]*Table1[[#This Row],[seagrass.mn.ssp245.2050]])</f>
        <v/>
      </c>
      <c r="AS943" s="5"/>
      <c r="AT943" s="8"/>
      <c r="AU943" s="8"/>
      <c r="AV943" s="7" t="e">
        <f t="shared" si="86"/>
        <v>#DIV/0!</v>
      </c>
      <c r="AX943" s="5"/>
      <c r="AY943" s="6"/>
      <c r="AZ943" s="6"/>
      <c r="BB943" s="5"/>
      <c r="BC943" s="8"/>
      <c r="BD943" s="8"/>
      <c r="BE943" s="5"/>
      <c r="BF943" s="5"/>
      <c r="BG943" s="6"/>
      <c r="BH943" s="6"/>
      <c r="BI943" s="7" t="e">
        <f t="shared" si="87"/>
        <v>#DIV/0!</v>
      </c>
      <c r="BK943" s="5"/>
      <c r="BL943" s="6"/>
      <c r="BM943" s="6"/>
      <c r="BO943" s="5"/>
      <c r="BP943" s="6"/>
      <c r="BQ943" s="6"/>
      <c r="BR943" s="5"/>
      <c r="BS943" s="5"/>
      <c r="BT943" s="6"/>
      <c r="BU943" s="6"/>
      <c r="BV943" s="7" t="e">
        <f t="shared" si="88"/>
        <v>#DIV/0!</v>
      </c>
      <c r="BX943" s="5"/>
      <c r="BY943" s="8"/>
      <c r="BZ943" s="8"/>
      <c r="CA943" s="5"/>
      <c r="CB943" s="5"/>
      <c r="CC943" s="8"/>
      <c r="CD943" s="8"/>
      <c r="CE943" s="5"/>
      <c r="CF943" s="5"/>
      <c r="CG943" s="12"/>
      <c r="CH943" s="17"/>
      <c r="CI943" s="9" t="e">
        <f t="shared" si="89"/>
        <v>#DIV/0!</v>
      </c>
      <c r="CJ943" s="5"/>
      <c r="CL943" s="5"/>
      <c r="CM943" s="5"/>
      <c r="CP943" s="5"/>
      <c r="CT943" s="5"/>
    </row>
    <row r="944" spans="1:98" x14ac:dyDescent="0.25">
      <c r="A944" s="5" t="s">
        <v>987</v>
      </c>
      <c r="B944" s="5">
        <v>49.83934</v>
      </c>
      <c r="C944" s="5">
        <v>11.178898</v>
      </c>
      <c r="E944" s="5">
        <v>0</v>
      </c>
      <c r="G944" s="5">
        <v>0</v>
      </c>
      <c r="I944" s="5">
        <v>0</v>
      </c>
      <c r="L944" s="6" t="str">
        <f>IF(Table1[[#This Row],[seagrass.mn.ssp126.2050]]="","",(Table1[[#This Row],[seagrass.sd.ssp126.2050]]/Table1[[#This Row],[seagrass.mn.ssp126.2050]])^-1)</f>
        <v/>
      </c>
      <c r="M944" s="6" t="str">
        <f>IF(Table1[[#This Row],[seagrass.weights.ssp126.2050]]="","",Table1[[#This Row],[seagrass.weights.ssp126.2050]]*Table1[[#This Row],[seagrass.mn.ssp126.2050]])</f>
        <v/>
      </c>
      <c r="P944" s="6" t="str">
        <f>IF(Table1[[#This Row],[corals.mn.ssp126.2050]]="","",(Table1[[#This Row],[corals.sd.ssp126.2050]]/Table1[[#This Row],[corals.mn.ssp126.2050]])^-1)</f>
        <v/>
      </c>
      <c r="Q944" s="6" t="str">
        <f>IF(Table1[[#This Row],[coral.weights.ssp126.2050]]="","",Table1[[#This Row],[coral.weights.ssp126.2050]]*Table1[[#This Row],[corals.mn.ssp126.2050]])</f>
        <v/>
      </c>
      <c r="T944" s="6" t="str">
        <f>IF(Table1[[#This Row],[mangrove.mn.ssp126.2050]]="","",(Table1[[#This Row],[mangrove.sd.ssp126.2050]]/Table1[[#This Row],[mangrove.mn.ssp126.2050]])^-1)</f>
        <v/>
      </c>
      <c r="U944" s="6" t="str">
        <f>IF(Table1[[#This Row],[mangrove.weights.ssp126.2050]]="","",Table1[[#This Row],[mangrove.weights.ssp126.2050]]*Table1[[#This Row],[mangrove.mn.ssp126.2050]])</f>
        <v/>
      </c>
      <c r="V944" s="7" t="e">
        <f t="shared" si="84"/>
        <v>#DIV/0!</v>
      </c>
      <c r="Y944" s="6" t="str">
        <f>IF(Table1[[#This Row],[seagrass.mn.ssp126.2100]]="", "", (Table1[[#This Row],[seagrass.sd.ssp126.2100]]/Table1[[#This Row],[seagrass.mn.ssp126.2100]])^-1)</f>
        <v/>
      </c>
      <c r="Z944" s="6" t="str">
        <f>IF(Table1[[#This Row],[seagrass.weights.ssp126.2100]]="","", Table1[[#This Row],[seagrass.weights.ssp126.2100]]*Table1[[#This Row],[seagrass.mn.ssp126.2100]])</f>
        <v/>
      </c>
      <c r="AC944" s="6" t="str">
        <f>IF(Table1[[#This Row],[corals.mn.ssp126.2100]]="","",(Table1[[#This Row],[corals.sd.ssp126.2100]]/Table1[[#This Row],[corals.mn.ssp126.2100]])^-1)</f>
        <v/>
      </c>
      <c r="AD944" s="6" t="str">
        <f>IF( Table1[[#This Row],[Coral.weights.ssp126.2100]]="","", Table1[[#This Row],[Coral.weights.ssp126.2100]]*Table1[[#This Row],[corals.mn.ssp126.2100]])</f>
        <v/>
      </c>
      <c r="AG944" s="8" t="str">
        <f>IF(Table1[[#This Row],[mangrove.mn.ssp126.2100]]="","",(Table1[[#This Row],[mangrove.sd.ssp126.2100]]/Table1[[#This Row],[mangrove.mn.ssp126.2100]])^-1)</f>
        <v/>
      </c>
      <c r="AH944" s="6" t="str">
        <f>IF(Table1[[#This Row],[mangrove.weights.ssp126.2100]]="","",Table1[[#This Row],[mangrove.weights.ssp126.2100]]*Table1[[#This Row],[mangrove.mn.ssp126.2100]])</f>
        <v/>
      </c>
      <c r="AI944" s="7" t="e">
        <f t="shared" si="85"/>
        <v>#DIV/0!</v>
      </c>
      <c r="AL944" s="6" t="str">
        <f>IF(Table1[[#This Row],[seagrass.mn.ssp245.2050]]="","",(Table1[[#This Row],[seagrass.sd.ssp245.2050]]/Table1[[#This Row],[seagrass.mn.ssp245.2050]])^-1)</f>
        <v/>
      </c>
      <c r="AM944" s="6" t="str">
        <f>IF(Table1[[#This Row],[seagrass.weights.ssp245.2050]]="","",Table1[[#This Row],[seagrass.weights.ssp245.2050]]*Table1[[#This Row],[seagrass.mn.ssp245.2050]])</f>
        <v/>
      </c>
      <c r="AS944" s="5"/>
      <c r="AT944" s="8"/>
      <c r="AU944" s="8"/>
      <c r="AV944" s="7" t="e">
        <f t="shared" si="86"/>
        <v>#DIV/0!</v>
      </c>
      <c r="AX944" s="5"/>
      <c r="AY944" s="6"/>
      <c r="AZ944" s="6"/>
      <c r="BB944" s="5"/>
      <c r="BC944" s="8"/>
      <c r="BD944" s="8"/>
      <c r="BE944" s="5"/>
      <c r="BF944" s="5"/>
      <c r="BG944" s="6"/>
      <c r="BH944" s="6"/>
      <c r="BI944" s="7" t="e">
        <f t="shared" si="87"/>
        <v>#DIV/0!</v>
      </c>
      <c r="BK944" s="5"/>
      <c r="BL944" s="6"/>
      <c r="BM944" s="6"/>
      <c r="BO944" s="5"/>
      <c r="BP944" s="6"/>
      <c r="BQ944" s="6"/>
      <c r="BR944" s="5"/>
      <c r="BS944" s="5"/>
      <c r="BT944" s="6"/>
      <c r="BU944" s="6"/>
      <c r="BV944" s="7" t="e">
        <f t="shared" si="88"/>
        <v>#DIV/0!</v>
      </c>
      <c r="BX944" s="5"/>
      <c r="BY944" s="8"/>
      <c r="BZ944" s="8"/>
      <c r="CA944" s="5"/>
      <c r="CB944" s="5"/>
      <c r="CC944" s="8"/>
      <c r="CD944" s="8"/>
      <c r="CE944" s="5"/>
      <c r="CF944" s="5"/>
      <c r="CG944" s="12"/>
      <c r="CH944" s="17"/>
      <c r="CI944" s="9" t="e">
        <f t="shared" si="89"/>
        <v>#DIV/0!</v>
      </c>
      <c r="CJ944" s="5"/>
      <c r="CL944" s="5"/>
      <c r="CM944" s="5"/>
      <c r="CP944" s="5"/>
      <c r="CT944" s="5"/>
    </row>
    <row r="945" spans="1:98" x14ac:dyDescent="0.25">
      <c r="A945" s="5" t="s">
        <v>988</v>
      </c>
      <c r="B945" s="5">
        <v>50.08934</v>
      </c>
      <c r="C945" s="5">
        <v>11.178898</v>
      </c>
      <c r="E945" s="5">
        <v>0</v>
      </c>
      <c r="G945" s="5">
        <v>0</v>
      </c>
      <c r="I945" s="5">
        <v>0</v>
      </c>
      <c r="L945" s="6" t="str">
        <f>IF(Table1[[#This Row],[seagrass.mn.ssp126.2050]]="","",(Table1[[#This Row],[seagrass.sd.ssp126.2050]]/Table1[[#This Row],[seagrass.mn.ssp126.2050]])^-1)</f>
        <v/>
      </c>
      <c r="M945" s="6" t="str">
        <f>IF(Table1[[#This Row],[seagrass.weights.ssp126.2050]]="","",Table1[[#This Row],[seagrass.weights.ssp126.2050]]*Table1[[#This Row],[seagrass.mn.ssp126.2050]])</f>
        <v/>
      </c>
      <c r="P945" s="6" t="str">
        <f>IF(Table1[[#This Row],[corals.mn.ssp126.2050]]="","",(Table1[[#This Row],[corals.sd.ssp126.2050]]/Table1[[#This Row],[corals.mn.ssp126.2050]])^-1)</f>
        <v/>
      </c>
      <c r="Q945" s="6" t="str">
        <f>IF(Table1[[#This Row],[coral.weights.ssp126.2050]]="","",Table1[[#This Row],[coral.weights.ssp126.2050]]*Table1[[#This Row],[corals.mn.ssp126.2050]])</f>
        <v/>
      </c>
      <c r="T945" s="6" t="str">
        <f>IF(Table1[[#This Row],[mangrove.mn.ssp126.2050]]="","",(Table1[[#This Row],[mangrove.sd.ssp126.2050]]/Table1[[#This Row],[mangrove.mn.ssp126.2050]])^-1)</f>
        <v/>
      </c>
      <c r="U945" s="6" t="str">
        <f>IF(Table1[[#This Row],[mangrove.weights.ssp126.2050]]="","",Table1[[#This Row],[mangrove.weights.ssp126.2050]]*Table1[[#This Row],[mangrove.mn.ssp126.2050]])</f>
        <v/>
      </c>
      <c r="V945" s="7" t="e">
        <f t="shared" si="84"/>
        <v>#DIV/0!</v>
      </c>
      <c r="Y945" s="6" t="str">
        <f>IF(Table1[[#This Row],[seagrass.mn.ssp126.2100]]="", "", (Table1[[#This Row],[seagrass.sd.ssp126.2100]]/Table1[[#This Row],[seagrass.mn.ssp126.2100]])^-1)</f>
        <v/>
      </c>
      <c r="Z945" s="6" t="str">
        <f>IF(Table1[[#This Row],[seagrass.weights.ssp126.2100]]="","", Table1[[#This Row],[seagrass.weights.ssp126.2100]]*Table1[[#This Row],[seagrass.mn.ssp126.2100]])</f>
        <v/>
      </c>
      <c r="AC945" s="6" t="str">
        <f>IF(Table1[[#This Row],[corals.mn.ssp126.2100]]="","",(Table1[[#This Row],[corals.sd.ssp126.2100]]/Table1[[#This Row],[corals.mn.ssp126.2100]])^-1)</f>
        <v/>
      </c>
      <c r="AD945" s="6" t="str">
        <f>IF( Table1[[#This Row],[Coral.weights.ssp126.2100]]="","", Table1[[#This Row],[Coral.weights.ssp126.2100]]*Table1[[#This Row],[corals.mn.ssp126.2100]])</f>
        <v/>
      </c>
      <c r="AG945" s="8" t="str">
        <f>IF(Table1[[#This Row],[mangrove.mn.ssp126.2100]]="","",(Table1[[#This Row],[mangrove.sd.ssp126.2100]]/Table1[[#This Row],[mangrove.mn.ssp126.2100]])^-1)</f>
        <v/>
      </c>
      <c r="AH945" s="6" t="str">
        <f>IF(Table1[[#This Row],[mangrove.weights.ssp126.2100]]="","",Table1[[#This Row],[mangrove.weights.ssp126.2100]]*Table1[[#This Row],[mangrove.mn.ssp126.2100]])</f>
        <v/>
      </c>
      <c r="AI945" s="7" t="e">
        <f t="shared" si="85"/>
        <v>#DIV/0!</v>
      </c>
      <c r="AL945" s="6" t="str">
        <f>IF(Table1[[#This Row],[seagrass.mn.ssp245.2050]]="","",(Table1[[#This Row],[seagrass.sd.ssp245.2050]]/Table1[[#This Row],[seagrass.mn.ssp245.2050]])^-1)</f>
        <v/>
      </c>
      <c r="AM945" s="6" t="str">
        <f>IF(Table1[[#This Row],[seagrass.weights.ssp245.2050]]="","",Table1[[#This Row],[seagrass.weights.ssp245.2050]]*Table1[[#This Row],[seagrass.mn.ssp245.2050]])</f>
        <v/>
      </c>
      <c r="AS945" s="5"/>
      <c r="AT945" s="8"/>
      <c r="AU945" s="8"/>
      <c r="AV945" s="7" t="e">
        <f t="shared" si="86"/>
        <v>#DIV/0!</v>
      </c>
      <c r="AX945" s="5"/>
      <c r="AY945" s="6"/>
      <c r="AZ945" s="6"/>
      <c r="BB945" s="5"/>
      <c r="BC945" s="8"/>
      <c r="BD945" s="8"/>
      <c r="BE945" s="5"/>
      <c r="BF945" s="5"/>
      <c r="BG945" s="6"/>
      <c r="BH945" s="6"/>
      <c r="BI945" s="7" t="e">
        <f t="shared" si="87"/>
        <v>#DIV/0!</v>
      </c>
      <c r="BK945" s="5"/>
      <c r="BL945" s="6"/>
      <c r="BM945" s="6"/>
      <c r="BO945" s="5"/>
      <c r="BP945" s="6"/>
      <c r="BQ945" s="6"/>
      <c r="BR945" s="5"/>
      <c r="BS945" s="5"/>
      <c r="BT945" s="6"/>
      <c r="BU945" s="6"/>
      <c r="BV945" s="7" t="e">
        <f t="shared" si="88"/>
        <v>#DIV/0!</v>
      </c>
      <c r="BX945" s="5"/>
      <c r="BY945" s="8"/>
      <c r="BZ945" s="8"/>
      <c r="CA945" s="5"/>
      <c r="CB945" s="5"/>
      <c r="CC945" s="8"/>
      <c r="CD945" s="8"/>
      <c r="CE945" s="5"/>
      <c r="CF945" s="5"/>
      <c r="CG945" s="12"/>
      <c r="CH945" s="17"/>
      <c r="CI945" s="9" t="e">
        <f t="shared" si="89"/>
        <v>#DIV/0!</v>
      </c>
      <c r="CJ945" s="5"/>
      <c r="CL945" s="5"/>
      <c r="CM945" s="5"/>
      <c r="CP945" s="5"/>
      <c r="CT945" s="5"/>
    </row>
    <row r="946" spans="1:98" x14ac:dyDescent="0.25">
      <c r="A946" s="5" t="s">
        <v>989</v>
      </c>
      <c r="B946" s="5">
        <v>50.83934</v>
      </c>
      <c r="C946" s="5">
        <v>11.178898</v>
      </c>
      <c r="E946" s="5">
        <v>0</v>
      </c>
      <c r="G946" s="5">
        <v>0</v>
      </c>
      <c r="I946" s="5">
        <v>0</v>
      </c>
      <c r="L946" s="6" t="str">
        <f>IF(Table1[[#This Row],[seagrass.mn.ssp126.2050]]="","",(Table1[[#This Row],[seagrass.sd.ssp126.2050]]/Table1[[#This Row],[seagrass.mn.ssp126.2050]])^-1)</f>
        <v/>
      </c>
      <c r="M946" s="6" t="str">
        <f>IF(Table1[[#This Row],[seagrass.weights.ssp126.2050]]="","",Table1[[#This Row],[seagrass.weights.ssp126.2050]]*Table1[[#This Row],[seagrass.mn.ssp126.2050]])</f>
        <v/>
      </c>
      <c r="P946" s="6" t="str">
        <f>IF(Table1[[#This Row],[corals.mn.ssp126.2050]]="","",(Table1[[#This Row],[corals.sd.ssp126.2050]]/Table1[[#This Row],[corals.mn.ssp126.2050]])^-1)</f>
        <v/>
      </c>
      <c r="Q946" s="6" t="str">
        <f>IF(Table1[[#This Row],[coral.weights.ssp126.2050]]="","",Table1[[#This Row],[coral.weights.ssp126.2050]]*Table1[[#This Row],[corals.mn.ssp126.2050]])</f>
        <v/>
      </c>
      <c r="T946" s="6" t="str">
        <f>IF(Table1[[#This Row],[mangrove.mn.ssp126.2050]]="","",(Table1[[#This Row],[mangrove.sd.ssp126.2050]]/Table1[[#This Row],[mangrove.mn.ssp126.2050]])^-1)</f>
        <v/>
      </c>
      <c r="U946" s="6" t="str">
        <f>IF(Table1[[#This Row],[mangrove.weights.ssp126.2050]]="","",Table1[[#This Row],[mangrove.weights.ssp126.2050]]*Table1[[#This Row],[mangrove.mn.ssp126.2050]])</f>
        <v/>
      </c>
      <c r="V946" s="7" t="e">
        <f t="shared" si="84"/>
        <v>#DIV/0!</v>
      </c>
      <c r="Y946" s="6" t="str">
        <f>IF(Table1[[#This Row],[seagrass.mn.ssp126.2100]]="", "", (Table1[[#This Row],[seagrass.sd.ssp126.2100]]/Table1[[#This Row],[seagrass.mn.ssp126.2100]])^-1)</f>
        <v/>
      </c>
      <c r="Z946" s="6" t="str">
        <f>IF(Table1[[#This Row],[seagrass.weights.ssp126.2100]]="","", Table1[[#This Row],[seagrass.weights.ssp126.2100]]*Table1[[#This Row],[seagrass.mn.ssp126.2100]])</f>
        <v/>
      </c>
      <c r="AC946" s="6" t="str">
        <f>IF(Table1[[#This Row],[corals.mn.ssp126.2100]]="","",(Table1[[#This Row],[corals.sd.ssp126.2100]]/Table1[[#This Row],[corals.mn.ssp126.2100]])^-1)</f>
        <v/>
      </c>
      <c r="AD946" s="6" t="str">
        <f>IF( Table1[[#This Row],[Coral.weights.ssp126.2100]]="","", Table1[[#This Row],[Coral.weights.ssp126.2100]]*Table1[[#This Row],[corals.mn.ssp126.2100]])</f>
        <v/>
      </c>
      <c r="AG946" s="8" t="str">
        <f>IF(Table1[[#This Row],[mangrove.mn.ssp126.2100]]="","",(Table1[[#This Row],[mangrove.sd.ssp126.2100]]/Table1[[#This Row],[mangrove.mn.ssp126.2100]])^-1)</f>
        <v/>
      </c>
      <c r="AH946" s="6" t="str">
        <f>IF(Table1[[#This Row],[mangrove.weights.ssp126.2100]]="","",Table1[[#This Row],[mangrove.weights.ssp126.2100]]*Table1[[#This Row],[mangrove.mn.ssp126.2100]])</f>
        <v/>
      </c>
      <c r="AI946" s="7" t="e">
        <f t="shared" si="85"/>
        <v>#DIV/0!</v>
      </c>
      <c r="AL946" s="6" t="str">
        <f>IF(Table1[[#This Row],[seagrass.mn.ssp245.2050]]="","",(Table1[[#This Row],[seagrass.sd.ssp245.2050]]/Table1[[#This Row],[seagrass.mn.ssp245.2050]])^-1)</f>
        <v/>
      </c>
      <c r="AM946" s="6" t="str">
        <f>IF(Table1[[#This Row],[seagrass.weights.ssp245.2050]]="","",Table1[[#This Row],[seagrass.weights.ssp245.2050]]*Table1[[#This Row],[seagrass.mn.ssp245.2050]])</f>
        <v/>
      </c>
      <c r="AS946" s="5"/>
      <c r="AT946" s="8"/>
      <c r="AU946" s="8"/>
      <c r="AV946" s="7" t="e">
        <f t="shared" si="86"/>
        <v>#DIV/0!</v>
      </c>
      <c r="AX946" s="5"/>
      <c r="AY946" s="6"/>
      <c r="AZ946" s="6"/>
      <c r="BB946" s="5"/>
      <c r="BC946" s="8"/>
      <c r="BD946" s="8"/>
      <c r="BE946" s="5"/>
      <c r="BF946" s="5"/>
      <c r="BG946" s="6"/>
      <c r="BH946" s="6"/>
      <c r="BI946" s="7" t="e">
        <f t="shared" si="87"/>
        <v>#DIV/0!</v>
      </c>
      <c r="BK946" s="5"/>
      <c r="BL946" s="6"/>
      <c r="BM946" s="6"/>
      <c r="BO946" s="5"/>
      <c r="BP946" s="6"/>
      <c r="BQ946" s="6"/>
      <c r="BR946" s="5"/>
      <c r="BS946" s="5"/>
      <c r="BT946" s="6"/>
      <c r="BU946" s="6"/>
      <c r="BV946" s="7" t="e">
        <f t="shared" si="88"/>
        <v>#DIV/0!</v>
      </c>
      <c r="BX946" s="5"/>
      <c r="BY946" s="8"/>
      <c r="BZ946" s="8"/>
      <c r="CA946" s="5"/>
      <c r="CB946" s="5"/>
      <c r="CC946" s="8"/>
      <c r="CD946" s="8"/>
      <c r="CE946" s="5"/>
      <c r="CF946" s="5"/>
      <c r="CG946" s="12"/>
      <c r="CH946" s="17"/>
      <c r="CI946" s="9" t="e">
        <f t="shared" si="89"/>
        <v>#DIV/0!</v>
      </c>
      <c r="CJ946" s="5"/>
      <c r="CL946" s="5"/>
      <c r="CM946" s="5"/>
      <c r="CP946" s="5"/>
      <c r="CT946" s="5"/>
    </row>
    <row r="947" spans="1:98" x14ac:dyDescent="0.25">
      <c r="A947" s="5" t="s">
        <v>990</v>
      </c>
      <c r="B947" s="5">
        <v>51.08934</v>
      </c>
      <c r="C947" s="5">
        <v>11.178898</v>
      </c>
      <c r="E947" s="5">
        <v>0</v>
      </c>
      <c r="G947" s="5">
        <v>0</v>
      </c>
      <c r="I947" s="5">
        <v>0</v>
      </c>
      <c r="L947" s="6" t="str">
        <f>IF(Table1[[#This Row],[seagrass.mn.ssp126.2050]]="","",(Table1[[#This Row],[seagrass.sd.ssp126.2050]]/Table1[[#This Row],[seagrass.mn.ssp126.2050]])^-1)</f>
        <v/>
      </c>
      <c r="M947" s="6" t="str">
        <f>IF(Table1[[#This Row],[seagrass.weights.ssp126.2050]]="","",Table1[[#This Row],[seagrass.weights.ssp126.2050]]*Table1[[#This Row],[seagrass.mn.ssp126.2050]])</f>
        <v/>
      </c>
      <c r="P947" s="6" t="str">
        <f>IF(Table1[[#This Row],[corals.mn.ssp126.2050]]="","",(Table1[[#This Row],[corals.sd.ssp126.2050]]/Table1[[#This Row],[corals.mn.ssp126.2050]])^-1)</f>
        <v/>
      </c>
      <c r="Q947" s="6" t="str">
        <f>IF(Table1[[#This Row],[coral.weights.ssp126.2050]]="","",Table1[[#This Row],[coral.weights.ssp126.2050]]*Table1[[#This Row],[corals.mn.ssp126.2050]])</f>
        <v/>
      </c>
      <c r="T947" s="6" t="str">
        <f>IF(Table1[[#This Row],[mangrove.mn.ssp126.2050]]="","",(Table1[[#This Row],[mangrove.sd.ssp126.2050]]/Table1[[#This Row],[mangrove.mn.ssp126.2050]])^-1)</f>
        <v/>
      </c>
      <c r="U947" s="6" t="str">
        <f>IF(Table1[[#This Row],[mangrove.weights.ssp126.2050]]="","",Table1[[#This Row],[mangrove.weights.ssp126.2050]]*Table1[[#This Row],[mangrove.mn.ssp126.2050]])</f>
        <v/>
      </c>
      <c r="V947" s="7" t="e">
        <f t="shared" si="84"/>
        <v>#DIV/0!</v>
      </c>
      <c r="Y947" s="6" t="str">
        <f>IF(Table1[[#This Row],[seagrass.mn.ssp126.2100]]="", "", (Table1[[#This Row],[seagrass.sd.ssp126.2100]]/Table1[[#This Row],[seagrass.mn.ssp126.2100]])^-1)</f>
        <v/>
      </c>
      <c r="Z947" s="6" t="str">
        <f>IF(Table1[[#This Row],[seagrass.weights.ssp126.2100]]="","", Table1[[#This Row],[seagrass.weights.ssp126.2100]]*Table1[[#This Row],[seagrass.mn.ssp126.2100]])</f>
        <v/>
      </c>
      <c r="AC947" s="6" t="str">
        <f>IF(Table1[[#This Row],[corals.mn.ssp126.2100]]="","",(Table1[[#This Row],[corals.sd.ssp126.2100]]/Table1[[#This Row],[corals.mn.ssp126.2100]])^-1)</f>
        <v/>
      </c>
      <c r="AD947" s="6" t="str">
        <f>IF( Table1[[#This Row],[Coral.weights.ssp126.2100]]="","", Table1[[#This Row],[Coral.weights.ssp126.2100]]*Table1[[#This Row],[corals.mn.ssp126.2100]])</f>
        <v/>
      </c>
      <c r="AG947" s="8" t="str">
        <f>IF(Table1[[#This Row],[mangrove.mn.ssp126.2100]]="","",(Table1[[#This Row],[mangrove.sd.ssp126.2100]]/Table1[[#This Row],[mangrove.mn.ssp126.2100]])^-1)</f>
        <v/>
      </c>
      <c r="AH947" s="6" t="str">
        <f>IF(Table1[[#This Row],[mangrove.weights.ssp126.2100]]="","",Table1[[#This Row],[mangrove.weights.ssp126.2100]]*Table1[[#This Row],[mangrove.mn.ssp126.2100]])</f>
        <v/>
      </c>
      <c r="AI947" s="7" t="e">
        <f t="shared" si="85"/>
        <v>#DIV/0!</v>
      </c>
      <c r="AL947" s="6" t="str">
        <f>IF(Table1[[#This Row],[seagrass.mn.ssp245.2050]]="","",(Table1[[#This Row],[seagrass.sd.ssp245.2050]]/Table1[[#This Row],[seagrass.mn.ssp245.2050]])^-1)</f>
        <v/>
      </c>
      <c r="AM947" s="6" t="str">
        <f>IF(Table1[[#This Row],[seagrass.weights.ssp245.2050]]="","",Table1[[#This Row],[seagrass.weights.ssp245.2050]]*Table1[[#This Row],[seagrass.mn.ssp245.2050]])</f>
        <v/>
      </c>
      <c r="AS947" s="5"/>
      <c r="AT947" s="8"/>
      <c r="AU947" s="8"/>
      <c r="AV947" s="7" t="e">
        <f t="shared" si="86"/>
        <v>#DIV/0!</v>
      </c>
      <c r="AX947" s="5"/>
      <c r="AY947" s="6"/>
      <c r="AZ947" s="6"/>
      <c r="BB947" s="5"/>
      <c r="BC947" s="8"/>
      <c r="BD947" s="8"/>
      <c r="BE947" s="5"/>
      <c r="BF947" s="5"/>
      <c r="BG947" s="6"/>
      <c r="BH947" s="6"/>
      <c r="BI947" s="7" t="e">
        <f t="shared" si="87"/>
        <v>#DIV/0!</v>
      </c>
      <c r="BK947" s="5"/>
      <c r="BL947" s="6"/>
      <c r="BM947" s="6"/>
      <c r="BO947" s="5"/>
      <c r="BP947" s="6"/>
      <c r="BQ947" s="6"/>
      <c r="BR947" s="5"/>
      <c r="BS947" s="5"/>
      <c r="BT947" s="6"/>
      <c r="BU947" s="6"/>
      <c r="BV947" s="7" t="e">
        <f t="shared" si="88"/>
        <v>#DIV/0!</v>
      </c>
      <c r="BX947" s="5"/>
      <c r="BY947" s="8"/>
      <c r="BZ947" s="8"/>
      <c r="CA947" s="5"/>
      <c r="CB947" s="5"/>
      <c r="CC947" s="8"/>
      <c r="CD947" s="8"/>
      <c r="CE947" s="5"/>
      <c r="CF947" s="5"/>
      <c r="CG947" s="12"/>
      <c r="CH947" s="17"/>
      <c r="CI947" s="9" t="e">
        <f t="shared" si="89"/>
        <v>#DIV/0!</v>
      </c>
      <c r="CJ947" s="5"/>
      <c r="CL947" s="5"/>
      <c r="CM947" s="5"/>
      <c r="CP947" s="5"/>
      <c r="CT947" s="5"/>
    </row>
    <row r="948" spans="1:98" x14ac:dyDescent="0.25">
      <c r="A948" s="5" t="s">
        <v>991</v>
      </c>
      <c r="B948" s="5">
        <v>51.33934</v>
      </c>
      <c r="C948" s="5">
        <v>11.178898</v>
      </c>
      <c r="E948" s="5">
        <v>0</v>
      </c>
      <c r="G948" s="5">
        <v>0</v>
      </c>
      <c r="I948" s="5">
        <v>0</v>
      </c>
      <c r="L948" s="6" t="str">
        <f>IF(Table1[[#This Row],[seagrass.mn.ssp126.2050]]="","",(Table1[[#This Row],[seagrass.sd.ssp126.2050]]/Table1[[#This Row],[seagrass.mn.ssp126.2050]])^-1)</f>
        <v/>
      </c>
      <c r="M948" s="6" t="str">
        <f>IF(Table1[[#This Row],[seagrass.weights.ssp126.2050]]="","",Table1[[#This Row],[seagrass.weights.ssp126.2050]]*Table1[[#This Row],[seagrass.mn.ssp126.2050]])</f>
        <v/>
      </c>
      <c r="P948" s="6" t="str">
        <f>IF(Table1[[#This Row],[corals.mn.ssp126.2050]]="","",(Table1[[#This Row],[corals.sd.ssp126.2050]]/Table1[[#This Row],[corals.mn.ssp126.2050]])^-1)</f>
        <v/>
      </c>
      <c r="Q948" s="6" t="str">
        <f>IF(Table1[[#This Row],[coral.weights.ssp126.2050]]="","",Table1[[#This Row],[coral.weights.ssp126.2050]]*Table1[[#This Row],[corals.mn.ssp126.2050]])</f>
        <v/>
      </c>
      <c r="T948" s="6" t="str">
        <f>IF(Table1[[#This Row],[mangrove.mn.ssp126.2050]]="","",(Table1[[#This Row],[mangrove.sd.ssp126.2050]]/Table1[[#This Row],[mangrove.mn.ssp126.2050]])^-1)</f>
        <v/>
      </c>
      <c r="U948" s="6" t="str">
        <f>IF(Table1[[#This Row],[mangrove.weights.ssp126.2050]]="","",Table1[[#This Row],[mangrove.weights.ssp126.2050]]*Table1[[#This Row],[mangrove.mn.ssp126.2050]])</f>
        <v/>
      </c>
      <c r="V948" s="7" t="e">
        <f t="shared" si="84"/>
        <v>#DIV/0!</v>
      </c>
      <c r="Y948" s="6" t="str">
        <f>IF(Table1[[#This Row],[seagrass.mn.ssp126.2100]]="", "", (Table1[[#This Row],[seagrass.sd.ssp126.2100]]/Table1[[#This Row],[seagrass.mn.ssp126.2100]])^-1)</f>
        <v/>
      </c>
      <c r="Z948" s="6" t="str">
        <f>IF(Table1[[#This Row],[seagrass.weights.ssp126.2100]]="","", Table1[[#This Row],[seagrass.weights.ssp126.2100]]*Table1[[#This Row],[seagrass.mn.ssp126.2100]])</f>
        <v/>
      </c>
      <c r="AC948" s="6" t="str">
        <f>IF(Table1[[#This Row],[corals.mn.ssp126.2100]]="","",(Table1[[#This Row],[corals.sd.ssp126.2100]]/Table1[[#This Row],[corals.mn.ssp126.2100]])^-1)</f>
        <v/>
      </c>
      <c r="AD948" s="6" t="str">
        <f>IF( Table1[[#This Row],[Coral.weights.ssp126.2100]]="","", Table1[[#This Row],[Coral.weights.ssp126.2100]]*Table1[[#This Row],[corals.mn.ssp126.2100]])</f>
        <v/>
      </c>
      <c r="AG948" s="8" t="str">
        <f>IF(Table1[[#This Row],[mangrove.mn.ssp126.2100]]="","",(Table1[[#This Row],[mangrove.sd.ssp126.2100]]/Table1[[#This Row],[mangrove.mn.ssp126.2100]])^-1)</f>
        <v/>
      </c>
      <c r="AH948" s="6" t="str">
        <f>IF(Table1[[#This Row],[mangrove.weights.ssp126.2100]]="","",Table1[[#This Row],[mangrove.weights.ssp126.2100]]*Table1[[#This Row],[mangrove.mn.ssp126.2100]])</f>
        <v/>
      </c>
      <c r="AI948" s="7" t="e">
        <f t="shared" si="85"/>
        <v>#DIV/0!</v>
      </c>
      <c r="AL948" s="6" t="str">
        <f>IF(Table1[[#This Row],[seagrass.mn.ssp245.2050]]="","",(Table1[[#This Row],[seagrass.sd.ssp245.2050]]/Table1[[#This Row],[seagrass.mn.ssp245.2050]])^-1)</f>
        <v/>
      </c>
      <c r="AM948" s="6" t="str">
        <f>IF(Table1[[#This Row],[seagrass.weights.ssp245.2050]]="","",Table1[[#This Row],[seagrass.weights.ssp245.2050]]*Table1[[#This Row],[seagrass.mn.ssp245.2050]])</f>
        <v/>
      </c>
      <c r="AS948" s="5"/>
      <c r="AT948" s="8"/>
      <c r="AU948" s="8"/>
      <c r="AV948" s="7" t="e">
        <f t="shared" si="86"/>
        <v>#DIV/0!</v>
      </c>
      <c r="AX948" s="5"/>
      <c r="AY948" s="6"/>
      <c r="AZ948" s="6"/>
      <c r="BB948" s="5"/>
      <c r="BC948" s="8"/>
      <c r="BD948" s="8"/>
      <c r="BE948" s="5"/>
      <c r="BF948" s="5"/>
      <c r="BG948" s="6"/>
      <c r="BH948" s="6"/>
      <c r="BI948" s="7" t="e">
        <f t="shared" si="87"/>
        <v>#DIV/0!</v>
      </c>
      <c r="BK948" s="5"/>
      <c r="BL948" s="6"/>
      <c r="BM948" s="6"/>
      <c r="BO948" s="5"/>
      <c r="BP948" s="6"/>
      <c r="BQ948" s="6"/>
      <c r="BR948" s="5"/>
      <c r="BS948" s="5"/>
      <c r="BT948" s="6"/>
      <c r="BU948" s="6"/>
      <c r="BV948" s="7" t="e">
        <f t="shared" si="88"/>
        <v>#DIV/0!</v>
      </c>
      <c r="BX948" s="5"/>
      <c r="BY948" s="8"/>
      <c r="BZ948" s="8"/>
      <c r="CA948" s="5"/>
      <c r="CB948" s="5"/>
      <c r="CC948" s="8"/>
      <c r="CD948" s="8"/>
      <c r="CE948" s="5"/>
      <c r="CF948" s="5"/>
      <c r="CG948" s="12"/>
      <c r="CH948" s="17"/>
      <c r="CI948" s="9" t="e">
        <f t="shared" si="89"/>
        <v>#DIV/0!</v>
      </c>
      <c r="CJ948" s="5"/>
      <c r="CL948" s="5"/>
      <c r="CM948" s="5"/>
      <c r="CP948" s="5"/>
      <c r="CT948" s="5"/>
    </row>
    <row r="949" spans="1:98" x14ac:dyDescent="0.25">
      <c r="A949" s="5" t="s">
        <v>992</v>
      </c>
      <c r="B949" s="5">
        <v>43.83934</v>
      </c>
      <c r="C949" s="5">
        <v>-20.321102</v>
      </c>
      <c r="E949" s="5">
        <v>0</v>
      </c>
      <c r="G949" s="5">
        <v>0</v>
      </c>
      <c r="I949" s="5">
        <v>0</v>
      </c>
      <c r="L949" s="6" t="str">
        <f>IF(Table1[[#This Row],[seagrass.mn.ssp126.2050]]="","",(Table1[[#This Row],[seagrass.sd.ssp126.2050]]/Table1[[#This Row],[seagrass.mn.ssp126.2050]])^-1)</f>
        <v/>
      </c>
      <c r="M949" s="6" t="str">
        <f>IF(Table1[[#This Row],[seagrass.weights.ssp126.2050]]="","",Table1[[#This Row],[seagrass.weights.ssp126.2050]]*Table1[[#This Row],[seagrass.mn.ssp126.2050]])</f>
        <v/>
      </c>
      <c r="P949" s="6" t="str">
        <f>IF(Table1[[#This Row],[corals.mn.ssp126.2050]]="","",(Table1[[#This Row],[corals.sd.ssp126.2050]]/Table1[[#This Row],[corals.mn.ssp126.2050]])^-1)</f>
        <v/>
      </c>
      <c r="Q949" s="6" t="str">
        <f>IF(Table1[[#This Row],[coral.weights.ssp126.2050]]="","",Table1[[#This Row],[coral.weights.ssp126.2050]]*Table1[[#This Row],[corals.mn.ssp126.2050]])</f>
        <v/>
      </c>
      <c r="T949" s="6" t="str">
        <f>IF(Table1[[#This Row],[mangrove.mn.ssp126.2050]]="","",(Table1[[#This Row],[mangrove.sd.ssp126.2050]]/Table1[[#This Row],[mangrove.mn.ssp126.2050]])^-1)</f>
        <v/>
      </c>
      <c r="U949" s="6" t="str">
        <f>IF(Table1[[#This Row],[mangrove.weights.ssp126.2050]]="","",Table1[[#This Row],[mangrove.weights.ssp126.2050]]*Table1[[#This Row],[mangrove.mn.ssp126.2050]])</f>
        <v/>
      </c>
      <c r="V949" s="7" t="e">
        <f t="shared" si="84"/>
        <v>#DIV/0!</v>
      </c>
      <c r="Y949" s="6" t="str">
        <f>IF(Table1[[#This Row],[seagrass.mn.ssp126.2100]]="", "", (Table1[[#This Row],[seagrass.sd.ssp126.2100]]/Table1[[#This Row],[seagrass.mn.ssp126.2100]])^-1)</f>
        <v/>
      </c>
      <c r="Z949" s="6" t="str">
        <f>IF(Table1[[#This Row],[seagrass.weights.ssp126.2100]]="","", Table1[[#This Row],[seagrass.weights.ssp126.2100]]*Table1[[#This Row],[seagrass.mn.ssp126.2100]])</f>
        <v/>
      </c>
      <c r="AC949" s="6" t="str">
        <f>IF(Table1[[#This Row],[corals.mn.ssp126.2100]]="","",(Table1[[#This Row],[corals.sd.ssp126.2100]]/Table1[[#This Row],[corals.mn.ssp126.2100]])^-1)</f>
        <v/>
      </c>
      <c r="AD949" s="6" t="str">
        <f>IF( Table1[[#This Row],[Coral.weights.ssp126.2100]]="","", Table1[[#This Row],[Coral.weights.ssp126.2100]]*Table1[[#This Row],[corals.mn.ssp126.2100]])</f>
        <v/>
      </c>
      <c r="AG949" s="8" t="str">
        <f>IF(Table1[[#This Row],[mangrove.mn.ssp126.2100]]="","",(Table1[[#This Row],[mangrove.sd.ssp126.2100]]/Table1[[#This Row],[mangrove.mn.ssp126.2100]])^-1)</f>
        <v/>
      </c>
      <c r="AH949" s="6" t="str">
        <f>IF(Table1[[#This Row],[mangrove.weights.ssp126.2100]]="","",Table1[[#This Row],[mangrove.weights.ssp126.2100]]*Table1[[#This Row],[mangrove.mn.ssp126.2100]])</f>
        <v/>
      </c>
      <c r="AI949" s="7" t="e">
        <f t="shared" si="85"/>
        <v>#DIV/0!</v>
      </c>
      <c r="AL949" s="6" t="str">
        <f>IF(Table1[[#This Row],[seagrass.mn.ssp245.2050]]="","",(Table1[[#This Row],[seagrass.sd.ssp245.2050]]/Table1[[#This Row],[seagrass.mn.ssp245.2050]])^-1)</f>
        <v/>
      </c>
      <c r="AM949" s="6" t="str">
        <f>IF(Table1[[#This Row],[seagrass.weights.ssp245.2050]]="","",Table1[[#This Row],[seagrass.weights.ssp245.2050]]*Table1[[#This Row],[seagrass.mn.ssp245.2050]])</f>
        <v/>
      </c>
      <c r="AS949" s="5"/>
      <c r="AT949" s="8"/>
      <c r="AU949" s="8"/>
      <c r="AV949" s="7" t="e">
        <f t="shared" si="86"/>
        <v>#DIV/0!</v>
      </c>
      <c r="AX949" s="5"/>
      <c r="AY949" s="6"/>
      <c r="AZ949" s="6"/>
      <c r="BB949" s="5"/>
      <c r="BC949" s="8"/>
      <c r="BD949" s="8"/>
      <c r="BE949" s="5"/>
      <c r="BF949" s="5"/>
      <c r="BG949" s="6"/>
      <c r="BH949" s="6"/>
      <c r="BI949" s="7" t="e">
        <f t="shared" si="87"/>
        <v>#DIV/0!</v>
      </c>
      <c r="BK949" s="5"/>
      <c r="BL949" s="6"/>
      <c r="BM949" s="6"/>
      <c r="BO949" s="5"/>
      <c r="BP949" s="6"/>
      <c r="BQ949" s="6"/>
      <c r="BR949" s="5"/>
      <c r="BS949" s="5"/>
      <c r="BT949" s="6"/>
      <c r="BU949" s="6"/>
      <c r="BV949" s="7" t="e">
        <f t="shared" si="88"/>
        <v>#DIV/0!</v>
      </c>
      <c r="BX949" s="5"/>
      <c r="BY949" s="8"/>
      <c r="BZ949" s="8"/>
      <c r="CA949" s="5"/>
      <c r="CB949" s="5"/>
      <c r="CC949" s="8"/>
      <c r="CD949" s="8"/>
      <c r="CE949" s="5"/>
      <c r="CF949" s="5"/>
      <c r="CG949" s="12"/>
      <c r="CH949" s="17"/>
      <c r="CI949" s="9" t="e">
        <f t="shared" si="89"/>
        <v>#DIV/0!</v>
      </c>
      <c r="CJ949" s="5"/>
      <c r="CL949" s="5"/>
      <c r="CM949" s="5"/>
      <c r="CP949" s="5"/>
      <c r="CT949" s="5"/>
    </row>
    <row r="950" spans="1:98" x14ac:dyDescent="0.25">
      <c r="A950" s="5" t="s">
        <v>993</v>
      </c>
      <c r="B950" s="5">
        <v>44.08934</v>
      </c>
      <c r="C950" s="5">
        <v>-20.321102</v>
      </c>
      <c r="E950" s="5">
        <v>0</v>
      </c>
      <c r="G950" s="5">
        <v>0</v>
      </c>
      <c r="H950" s="5">
        <v>4870000</v>
      </c>
      <c r="I950" s="5">
        <v>1</v>
      </c>
      <c r="L950" s="6" t="str">
        <f>IF(Table1[[#This Row],[seagrass.mn.ssp126.2050]]="","",(Table1[[#This Row],[seagrass.sd.ssp126.2050]]/Table1[[#This Row],[seagrass.mn.ssp126.2050]])^-1)</f>
        <v/>
      </c>
      <c r="M950" s="6" t="str">
        <f>IF(Table1[[#This Row],[seagrass.weights.ssp126.2050]]="","",Table1[[#This Row],[seagrass.weights.ssp126.2050]]*Table1[[#This Row],[seagrass.mn.ssp126.2050]])</f>
        <v/>
      </c>
      <c r="P950" s="6" t="str">
        <f>IF(Table1[[#This Row],[corals.mn.ssp126.2050]]="","",(Table1[[#This Row],[corals.sd.ssp126.2050]]/Table1[[#This Row],[corals.mn.ssp126.2050]])^-1)</f>
        <v/>
      </c>
      <c r="Q950" s="6" t="str">
        <f>IF(Table1[[#This Row],[coral.weights.ssp126.2050]]="","",Table1[[#This Row],[coral.weights.ssp126.2050]]*Table1[[#This Row],[corals.mn.ssp126.2050]])</f>
        <v/>
      </c>
      <c r="R950" s="5">
        <v>0.51558541946319814</v>
      </c>
      <c r="S950" s="5">
        <v>0.17966990711363051</v>
      </c>
      <c r="T950" s="6">
        <f>IF(Table1[[#This Row],[mangrove.mn.ssp126.2050]]="","",(Table1[[#This Row],[mangrove.sd.ssp126.2050]]/Table1[[#This Row],[mangrove.mn.ssp126.2050]])^-1)</f>
        <v>2.8696259031130964</v>
      </c>
      <c r="U950" s="6">
        <f>IF(Table1[[#This Row],[mangrove.weights.ssp126.2050]]="","",Table1[[#This Row],[mangrove.weights.ssp126.2050]]*Table1[[#This Row],[mangrove.mn.ssp126.2050]])</f>
        <v>1.4795372749590245</v>
      </c>
      <c r="V950" s="7">
        <f t="shared" si="84"/>
        <v>0.51558541946319814</v>
      </c>
      <c r="Y950" s="6" t="str">
        <f>IF(Table1[[#This Row],[seagrass.mn.ssp126.2100]]="", "", (Table1[[#This Row],[seagrass.sd.ssp126.2100]]/Table1[[#This Row],[seagrass.mn.ssp126.2100]])^-1)</f>
        <v/>
      </c>
      <c r="Z950" s="6" t="str">
        <f>IF(Table1[[#This Row],[seagrass.weights.ssp126.2100]]="","", Table1[[#This Row],[seagrass.weights.ssp126.2100]]*Table1[[#This Row],[seagrass.mn.ssp126.2100]])</f>
        <v/>
      </c>
      <c r="AC950" s="6" t="str">
        <f>IF(Table1[[#This Row],[corals.mn.ssp126.2100]]="","",(Table1[[#This Row],[corals.sd.ssp126.2100]]/Table1[[#This Row],[corals.mn.ssp126.2100]])^-1)</f>
        <v/>
      </c>
      <c r="AD950" s="6" t="str">
        <f>IF( Table1[[#This Row],[Coral.weights.ssp126.2100]]="","", Table1[[#This Row],[Coral.weights.ssp126.2100]]*Table1[[#This Row],[corals.mn.ssp126.2100]])</f>
        <v/>
      </c>
      <c r="AE950" s="5">
        <v>0.51603663278017653</v>
      </c>
      <c r="AF950" s="5">
        <v>0.1689374250821192</v>
      </c>
      <c r="AG950" s="8">
        <f>IF(Table1[[#This Row],[mangrove.mn.ssp126.2100]]="","",(Table1[[#This Row],[mangrove.sd.ssp126.2100]]/Table1[[#This Row],[mangrove.mn.ssp126.2100]])^-1)</f>
        <v>3.0546022145734435</v>
      </c>
      <c r="AH950" s="6">
        <f>IF(Table1[[#This Row],[mangrove.weights.ssp126.2100]]="","",Table1[[#This Row],[mangrove.weights.ssp126.2100]]*Table1[[#This Row],[mangrove.mn.ssp126.2100]])</f>
        <v>1.5762866412913501</v>
      </c>
      <c r="AI950" s="7">
        <f t="shared" si="85"/>
        <v>0.51603663278017653</v>
      </c>
      <c r="AL950" s="6" t="str">
        <f>IF(Table1[[#This Row],[seagrass.mn.ssp245.2050]]="","",(Table1[[#This Row],[seagrass.sd.ssp245.2050]]/Table1[[#This Row],[seagrass.mn.ssp245.2050]])^-1)</f>
        <v/>
      </c>
      <c r="AM950" s="6" t="str">
        <f>IF(Table1[[#This Row],[seagrass.weights.ssp245.2050]]="","",Table1[[#This Row],[seagrass.weights.ssp245.2050]]*Table1[[#This Row],[seagrass.mn.ssp245.2050]])</f>
        <v/>
      </c>
      <c r="AR950" s="5">
        <v>0.54784248229887067</v>
      </c>
      <c r="AS950" s="5">
        <v>0.1483173098452952</v>
      </c>
      <c r="AT950" s="8">
        <f>(Table1[[#This Row],[mangrove.sd.ssp245.2050]]/Table1[[#This Row],[mangrove.mn.ssp245.2050]])^-1</f>
        <v>3.6937191139072487</v>
      </c>
      <c r="AU950" s="8">
        <f>Table1[[#This Row],[mangrove.mn.ssp245.2050]]*Table1[[#This Row],[mangrove.weights.ssp245.2050]]</f>
        <v>2.023576248277732</v>
      </c>
      <c r="AV950" s="7">
        <f t="shared" si="86"/>
        <v>0.54784248229887067</v>
      </c>
      <c r="AX950" s="5"/>
      <c r="AY950" s="6"/>
      <c r="AZ950" s="6"/>
      <c r="BB950" s="5"/>
      <c r="BC950" s="8"/>
      <c r="BD950" s="8"/>
      <c r="BE950" s="5">
        <v>0.54421902037358572</v>
      </c>
      <c r="BF950" s="5">
        <v>0.13947462525482471</v>
      </c>
      <c r="BG950" s="6">
        <f>(Table1[[#This Row],[mangrove.sd.ssp245.2100]]/Table1[[#This Row],[mangrove.mn.ssp245.2100]])^-1</f>
        <v>3.9019213665516554</v>
      </c>
      <c r="BH950" s="6">
        <f>Table1[[#This Row],[mangrove.weights.ssp245.2100]]*Table1[[#This Row],[mangrove.mn.ssp245.2100]]</f>
        <v>2.1234998236795048</v>
      </c>
      <c r="BI950" s="7">
        <f t="shared" si="87"/>
        <v>0.54421902037358572</v>
      </c>
      <c r="BK950" s="5"/>
      <c r="BL950" s="6"/>
      <c r="BM950" s="6"/>
      <c r="BO950" s="5"/>
      <c r="BP950" s="6"/>
      <c r="BQ950" s="6"/>
      <c r="BR950" s="5">
        <v>0.57269992955929794</v>
      </c>
      <c r="BS950" s="5">
        <v>0.12684935418709259</v>
      </c>
      <c r="BT950" s="6">
        <f>(Table1[[#This Row],[mangrove.sd.ssp370.2050]]/Table1[[#This Row],[mangrove.mn.ssp370.2050]])^-1</f>
        <v>4.5148036679367847</v>
      </c>
      <c r="BU950" s="6">
        <f>Table1[[#This Row],[mangrove.weights.ssp370.2050]]*Table1[[#This Row],[mangrove.mn.ssp370.2050]]</f>
        <v>2.5856277426014564</v>
      </c>
      <c r="BV950" s="7">
        <f t="shared" si="88"/>
        <v>0.57269992955929794</v>
      </c>
      <c r="BX950" s="5"/>
      <c r="BY950" s="8"/>
      <c r="BZ950" s="8"/>
      <c r="CA950" s="5"/>
      <c r="CB950" s="5"/>
      <c r="CC950" s="8"/>
      <c r="CD950" s="8"/>
      <c r="CE950" s="5">
        <v>0.56657638425606804</v>
      </c>
      <c r="CF950" s="5">
        <v>0.1206530380709962</v>
      </c>
      <c r="CG950" s="12">
        <f>(Table1[[#This Row],[mangrove.sd.ssp370.2100]]/Table1[[#This Row],[mangrove.mn.ssp370.2100]])^-1</f>
        <v>4.6959147760761395</v>
      </c>
      <c r="CH950" s="17">
        <f>Table1[[#This Row],[mangrove.weights.ssp370.2100]]*Table1[[#This Row],[mangrove.mn.ssp370.2100]]</f>
        <v>2.6605944146038625</v>
      </c>
      <c r="CI950" s="9">
        <f t="shared" si="89"/>
        <v>0.56657638425606804</v>
      </c>
      <c r="CJ950" s="5"/>
      <c r="CL950" s="5"/>
      <c r="CM950" s="5"/>
      <c r="CP950" s="5"/>
      <c r="CT950" s="5"/>
    </row>
    <row r="951" spans="1:98" x14ac:dyDescent="0.25">
      <c r="A951" s="5" t="s">
        <v>994</v>
      </c>
      <c r="B951" s="5">
        <v>44.33934</v>
      </c>
      <c r="C951" s="5">
        <v>-20.321102</v>
      </c>
      <c r="E951" s="5">
        <v>0</v>
      </c>
      <c r="G951" s="5">
        <v>0</v>
      </c>
      <c r="H951" s="5">
        <v>20840000</v>
      </c>
      <c r="I951" s="5">
        <v>1</v>
      </c>
      <c r="L951" s="6" t="str">
        <f>IF(Table1[[#This Row],[seagrass.mn.ssp126.2050]]="","",(Table1[[#This Row],[seagrass.sd.ssp126.2050]]/Table1[[#This Row],[seagrass.mn.ssp126.2050]])^-1)</f>
        <v/>
      </c>
      <c r="M951" s="6" t="str">
        <f>IF(Table1[[#This Row],[seagrass.weights.ssp126.2050]]="","",Table1[[#This Row],[seagrass.weights.ssp126.2050]]*Table1[[#This Row],[seagrass.mn.ssp126.2050]])</f>
        <v/>
      </c>
      <c r="P951" s="6" t="str">
        <f>IF(Table1[[#This Row],[corals.mn.ssp126.2050]]="","",(Table1[[#This Row],[corals.sd.ssp126.2050]]/Table1[[#This Row],[corals.mn.ssp126.2050]])^-1)</f>
        <v/>
      </c>
      <c r="Q951" s="6" t="str">
        <f>IF(Table1[[#This Row],[coral.weights.ssp126.2050]]="","",Table1[[#This Row],[coral.weights.ssp126.2050]]*Table1[[#This Row],[corals.mn.ssp126.2050]])</f>
        <v/>
      </c>
      <c r="R951" s="5">
        <v>0.46333338488302173</v>
      </c>
      <c r="S951" s="5">
        <v>0.2247690043075522</v>
      </c>
      <c r="T951" s="6">
        <f>IF(Table1[[#This Row],[mangrove.mn.ssp126.2050]]="","",(Table1[[#This Row],[mangrove.sd.ssp126.2050]]/Table1[[#This Row],[mangrove.mn.ssp126.2050]])^-1)</f>
        <v>2.0613757947205258</v>
      </c>
      <c r="U951" s="6">
        <f>IF(Table1[[#This Row],[mangrove.weights.ssp126.2050]]="","",Table1[[#This Row],[mangrove.weights.ssp126.2050]]*Table1[[#This Row],[mangrove.mn.ssp126.2050]])</f>
        <v>0.95510422448379018</v>
      </c>
      <c r="V951" s="7">
        <f t="shared" si="84"/>
        <v>0.46333338488302173</v>
      </c>
      <c r="Y951" s="6" t="str">
        <f>IF(Table1[[#This Row],[seagrass.mn.ssp126.2100]]="", "", (Table1[[#This Row],[seagrass.sd.ssp126.2100]]/Table1[[#This Row],[seagrass.mn.ssp126.2100]])^-1)</f>
        <v/>
      </c>
      <c r="Z951" s="6" t="str">
        <f>IF(Table1[[#This Row],[seagrass.weights.ssp126.2100]]="","", Table1[[#This Row],[seagrass.weights.ssp126.2100]]*Table1[[#This Row],[seagrass.mn.ssp126.2100]])</f>
        <v/>
      </c>
      <c r="AC951" s="6" t="str">
        <f>IF(Table1[[#This Row],[corals.mn.ssp126.2100]]="","",(Table1[[#This Row],[corals.sd.ssp126.2100]]/Table1[[#This Row],[corals.mn.ssp126.2100]])^-1)</f>
        <v/>
      </c>
      <c r="AD951" s="6" t="str">
        <f>IF( Table1[[#This Row],[Coral.weights.ssp126.2100]]="","", Table1[[#This Row],[Coral.weights.ssp126.2100]]*Table1[[#This Row],[corals.mn.ssp126.2100]])</f>
        <v/>
      </c>
      <c r="AE951" s="5">
        <v>0.46736937465891659</v>
      </c>
      <c r="AF951" s="5">
        <v>0.22017005622855701</v>
      </c>
      <c r="AG951" s="8">
        <f>IF(Table1[[#This Row],[mangrove.mn.ssp126.2100]]="","",(Table1[[#This Row],[mangrove.sd.ssp126.2100]]/Table1[[#This Row],[mangrove.mn.ssp126.2100]])^-1)</f>
        <v>2.1227653871957215</v>
      </c>
      <c r="AH951" s="6">
        <f>IF(Table1[[#This Row],[mangrove.weights.ssp126.2100]]="","",Table1[[#This Row],[mangrove.weights.ssp126.2100]]*Table1[[#This Row],[mangrove.mn.ssp126.2100]])</f>
        <v>0.99211553156125731</v>
      </c>
      <c r="AI951" s="7">
        <f t="shared" si="85"/>
        <v>0.46736937465891659</v>
      </c>
      <c r="AL951" s="6" t="str">
        <f>IF(Table1[[#This Row],[seagrass.mn.ssp245.2050]]="","",(Table1[[#This Row],[seagrass.sd.ssp245.2050]]/Table1[[#This Row],[seagrass.mn.ssp245.2050]])^-1)</f>
        <v/>
      </c>
      <c r="AM951" s="6" t="str">
        <f>IF(Table1[[#This Row],[seagrass.weights.ssp245.2050]]="","",Table1[[#This Row],[seagrass.weights.ssp245.2050]]*Table1[[#This Row],[seagrass.mn.ssp245.2050]])</f>
        <v/>
      </c>
      <c r="AR951" s="5">
        <v>0.53032812299236676</v>
      </c>
      <c r="AS951" s="5">
        <v>0.17225141513705169</v>
      </c>
      <c r="AT951" s="8">
        <f>(Table1[[#This Row],[mangrove.sd.ssp245.2050]]/Table1[[#This Row],[mangrove.mn.ssp245.2050]])^-1</f>
        <v>3.0788027057450393</v>
      </c>
      <c r="AU951" s="8">
        <f>Table1[[#This Row],[mangrove.mn.ssp245.2050]]*Table1[[#This Row],[mangrove.weights.ssp245.2050]]</f>
        <v>1.6327756600015868</v>
      </c>
      <c r="AV951" s="7">
        <f t="shared" si="86"/>
        <v>0.53032812299236676</v>
      </c>
      <c r="AX951" s="5"/>
      <c r="AY951" s="6"/>
      <c r="AZ951" s="6"/>
      <c r="BB951" s="5"/>
      <c r="BC951" s="8"/>
      <c r="BD951" s="8"/>
      <c r="BE951" s="5">
        <v>0.54901438607394049</v>
      </c>
      <c r="BF951" s="5">
        <v>0.1548462179969303</v>
      </c>
      <c r="BG951" s="6">
        <f>(Table1[[#This Row],[mangrove.sd.ssp245.2100]]/Table1[[#This Row],[mangrove.mn.ssp245.2100]])^-1</f>
        <v>3.545545982174549</v>
      </c>
      <c r="BH951" s="6">
        <f>Table1[[#This Row],[mangrove.weights.ssp245.2100]]*Table1[[#This Row],[mangrove.mn.ssp245.2100]]</f>
        <v>1.9465557507004863</v>
      </c>
      <c r="BI951" s="7">
        <f t="shared" si="87"/>
        <v>0.54901438607394049</v>
      </c>
      <c r="BK951" s="5"/>
      <c r="BL951" s="6"/>
      <c r="BM951" s="6"/>
      <c r="BO951" s="5"/>
      <c r="BP951" s="6"/>
      <c r="BQ951" s="6"/>
      <c r="BR951" s="5">
        <v>0.55759465083955495</v>
      </c>
      <c r="BS951" s="5">
        <v>0.116739953630226</v>
      </c>
      <c r="BT951" s="6">
        <f>(Table1[[#This Row],[mangrove.sd.ssp370.2050]]/Table1[[#This Row],[mangrove.mn.ssp370.2050]])^-1</f>
        <v>4.776382322420111</v>
      </c>
      <c r="BU951" s="6">
        <f>Table1[[#This Row],[mangrove.weights.ssp370.2050]]*Table1[[#This Row],[mangrove.mn.ssp370.2050]]</f>
        <v>2.6632852333460644</v>
      </c>
      <c r="BV951" s="7">
        <f t="shared" si="88"/>
        <v>0.55759465083955495</v>
      </c>
      <c r="BX951" s="5"/>
      <c r="BY951" s="8"/>
      <c r="BZ951" s="8"/>
      <c r="CA951" s="5"/>
      <c r="CB951" s="5"/>
      <c r="CC951" s="8"/>
      <c r="CD951" s="8"/>
      <c r="CE951" s="5">
        <v>0.57035844012909487</v>
      </c>
      <c r="CF951" s="5">
        <v>0.1368953196560799</v>
      </c>
      <c r="CG951" s="12">
        <f>(Table1[[#This Row],[mangrove.sd.ssp370.2100]]/Table1[[#This Row],[mangrove.mn.ssp370.2100]])^-1</f>
        <v>4.1663837855231138</v>
      </c>
      <c r="CH951" s="17">
        <f>Table1[[#This Row],[mangrove.weights.ssp370.2100]]*Table1[[#This Row],[mangrove.mn.ssp370.2100]]</f>
        <v>2.3763321568901166</v>
      </c>
      <c r="CI951" s="9">
        <f t="shared" si="89"/>
        <v>0.57035844012909487</v>
      </c>
      <c r="CJ951" s="5"/>
      <c r="CL951" s="5"/>
      <c r="CM951" s="5"/>
      <c r="CP951" s="5"/>
      <c r="CT951" s="5"/>
    </row>
    <row r="952" spans="1:98" x14ac:dyDescent="0.25">
      <c r="A952" s="5" t="s">
        <v>995</v>
      </c>
      <c r="B952" s="5">
        <v>44.58934</v>
      </c>
      <c r="C952" s="5">
        <v>-20.321102</v>
      </c>
      <c r="E952" s="5">
        <v>0</v>
      </c>
      <c r="G952" s="5">
        <v>0</v>
      </c>
      <c r="I952" s="5">
        <v>0</v>
      </c>
      <c r="L952" s="6" t="str">
        <f>IF(Table1[[#This Row],[seagrass.mn.ssp126.2050]]="","",(Table1[[#This Row],[seagrass.sd.ssp126.2050]]/Table1[[#This Row],[seagrass.mn.ssp126.2050]])^-1)</f>
        <v/>
      </c>
      <c r="M952" s="6" t="str">
        <f>IF(Table1[[#This Row],[seagrass.weights.ssp126.2050]]="","",Table1[[#This Row],[seagrass.weights.ssp126.2050]]*Table1[[#This Row],[seagrass.mn.ssp126.2050]])</f>
        <v/>
      </c>
      <c r="P952" s="6" t="str">
        <f>IF(Table1[[#This Row],[corals.mn.ssp126.2050]]="","",(Table1[[#This Row],[corals.sd.ssp126.2050]]/Table1[[#This Row],[corals.mn.ssp126.2050]])^-1)</f>
        <v/>
      </c>
      <c r="Q952" s="6" t="str">
        <f>IF(Table1[[#This Row],[coral.weights.ssp126.2050]]="","",Table1[[#This Row],[coral.weights.ssp126.2050]]*Table1[[#This Row],[corals.mn.ssp126.2050]])</f>
        <v/>
      </c>
      <c r="T952" s="6" t="str">
        <f>IF(Table1[[#This Row],[mangrove.mn.ssp126.2050]]="","",(Table1[[#This Row],[mangrove.sd.ssp126.2050]]/Table1[[#This Row],[mangrove.mn.ssp126.2050]])^-1)</f>
        <v/>
      </c>
      <c r="U952" s="6" t="str">
        <f>IF(Table1[[#This Row],[mangrove.weights.ssp126.2050]]="","",Table1[[#This Row],[mangrove.weights.ssp126.2050]]*Table1[[#This Row],[mangrove.mn.ssp126.2050]])</f>
        <v/>
      </c>
      <c r="V952" s="7" t="e">
        <f t="shared" si="84"/>
        <v>#DIV/0!</v>
      </c>
      <c r="Y952" s="6" t="str">
        <f>IF(Table1[[#This Row],[seagrass.mn.ssp126.2100]]="", "", (Table1[[#This Row],[seagrass.sd.ssp126.2100]]/Table1[[#This Row],[seagrass.mn.ssp126.2100]])^-1)</f>
        <v/>
      </c>
      <c r="Z952" s="6" t="str">
        <f>IF(Table1[[#This Row],[seagrass.weights.ssp126.2100]]="","", Table1[[#This Row],[seagrass.weights.ssp126.2100]]*Table1[[#This Row],[seagrass.mn.ssp126.2100]])</f>
        <v/>
      </c>
      <c r="AC952" s="6" t="str">
        <f>IF(Table1[[#This Row],[corals.mn.ssp126.2100]]="","",(Table1[[#This Row],[corals.sd.ssp126.2100]]/Table1[[#This Row],[corals.mn.ssp126.2100]])^-1)</f>
        <v/>
      </c>
      <c r="AD952" s="6" t="str">
        <f>IF( Table1[[#This Row],[Coral.weights.ssp126.2100]]="","", Table1[[#This Row],[Coral.weights.ssp126.2100]]*Table1[[#This Row],[corals.mn.ssp126.2100]])</f>
        <v/>
      </c>
      <c r="AG952" s="8" t="str">
        <f>IF(Table1[[#This Row],[mangrove.mn.ssp126.2100]]="","",(Table1[[#This Row],[mangrove.sd.ssp126.2100]]/Table1[[#This Row],[mangrove.mn.ssp126.2100]])^-1)</f>
        <v/>
      </c>
      <c r="AH952" s="6" t="str">
        <f>IF(Table1[[#This Row],[mangrove.weights.ssp126.2100]]="","",Table1[[#This Row],[mangrove.weights.ssp126.2100]]*Table1[[#This Row],[mangrove.mn.ssp126.2100]])</f>
        <v/>
      </c>
      <c r="AI952" s="7" t="e">
        <f t="shared" si="85"/>
        <v>#DIV/0!</v>
      </c>
      <c r="AL952" s="6" t="str">
        <f>IF(Table1[[#This Row],[seagrass.mn.ssp245.2050]]="","",(Table1[[#This Row],[seagrass.sd.ssp245.2050]]/Table1[[#This Row],[seagrass.mn.ssp245.2050]])^-1)</f>
        <v/>
      </c>
      <c r="AM952" s="6" t="str">
        <f>IF(Table1[[#This Row],[seagrass.weights.ssp245.2050]]="","",Table1[[#This Row],[seagrass.weights.ssp245.2050]]*Table1[[#This Row],[seagrass.mn.ssp245.2050]])</f>
        <v/>
      </c>
      <c r="AS952" s="5"/>
      <c r="AT952" s="8"/>
      <c r="AU952" s="8"/>
      <c r="AV952" s="7" t="e">
        <f t="shared" si="86"/>
        <v>#DIV/0!</v>
      </c>
      <c r="AX952" s="5"/>
      <c r="AY952" s="6"/>
      <c r="AZ952" s="6"/>
      <c r="BB952" s="5"/>
      <c r="BC952" s="8"/>
      <c r="BD952" s="8"/>
      <c r="BE952" s="5"/>
      <c r="BF952" s="5"/>
      <c r="BG952" s="6"/>
      <c r="BH952" s="6"/>
      <c r="BI952" s="7" t="e">
        <f t="shared" si="87"/>
        <v>#DIV/0!</v>
      </c>
      <c r="BK952" s="5"/>
      <c r="BL952" s="6"/>
      <c r="BM952" s="6"/>
      <c r="BO952" s="5"/>
      <c r="BP952" s="6"/>
      <c r="BQ952" s="6"/>
      <c r="BR952" s="5"/>
      <c r="BS952" s="5"/>
      <c r="BT952" s="6"/>
      <c r="BU952" s="6"/>
      <c r="BV952" s="7" t="e">
        <f t="shared" si="88"/>
        <v>#DIV/0!</v>
      </c>
      <c r="BX952" s="5"/>
      <c r="BY952" s="8"/>
      <c r="BZ952" s="8"/>
      <c r="CA952" s="5"/>
      <c r="CB952" s="5"/>
      <c r="CC952" s="8"/>
      <c r="CD952" s="8"/>
      <c r="CE952" s="5"/>
      <c r="CF952" s="5"/>
      <c r="CG952" s="12"/>
      <c r="CH952" s="17"/>
      <c r="CI952" s="9" t="e">
        <f t="shared" si="89"/>
        <v>#DIV/0!</v>
      </c>
      <c r="CJ952" s="5"/>
      <c r="CL952" s="5"/>
      <c r="CM952" s="5"/>
      <c r="CP952" s="5"/>
      <c r="CT952" s="5"/>
    </row>
    <row r="953" spans="1:98" x14ac:dyDescent="0.25">
      <c r="A953" s="5" t="s">
        <v>996</v>
      </c>
      <c r="B953" s="5">
        <v>48.58934</v>
      </c>
      <c r="C953" s="5">
        <v>-20.321102</v>
      </c>
      <c r="E953" s="5">
        <v>0</v>
      </c>
      <c r="G953" s="5">
        <v>0</v>
      </c>
      <c r="I953" s="5">
        <v>0</v>
      </c>
      <c r="L953" s="6" t="str">
        <f>IF(Table1[[#This Row],[seagrass.mn.ssp126.2050]]="","",(Table1[[#This Row],[seagrass.sd.ssp126.2050]]/Table1[[#This Row],[seagrass.mn.ssp126.2050]])^-1)</f>
        <v/>
      </c>
      <c r="M953" s="6" t="str">
        <f>IF(Table1[[#This Row],[seagrass.weights.ssp126.2050]]="","",Table1[[#This Row],[seagrass.weights.ssp126.2050]]*Table1[[#This Row],[seagrass.mn.ssp126.2050]])</f>
        <v/>
      </c>
      <c r="P953" s="6" t="str">
        <f>IF(Table1[[#This Row],[corals.mn.ssp126.2050]]="","",(Table1[[#This Row],[corals.sd.ssp126.2050]]/Table1[[#This Row],[corals.mn.ssp126.2050]])^-1)</f>
        <v/>
      </c>
      <c r="Q953" s="6" t="str">
        <f>IF(Table1[[#This Row],[coral.weights.ssp126.2050]]="","",Table1[[#This Row],[coral.weights.ssp126.2050]]*Table1[[#This Row],[corals.mn.ssp126.2050]])</f>
        <v/>
      </c>
      <c r="T953" s="6" t="str">
        <f>IF(Table1[[#This Row],[mangrove.mn.ssp126.2050]]="","",(Table1[[#This Row],[mangrove.sd.ssp126.2050]]/Table1[[#This Row],[mangrove.mn.ssp126.2050]])^-1)</f>
        <v/>
      </c>
      <c r="U953" s="6" t="str">
        <f>IF(Table1[[#This Row],[mangrove.weights.ssp126.2050]]="","",Table1[[#This Row],[mangrove.weights.ssp126.2050]]*Table1[[#This Row],[mangrove.mn.ssp126.2050]])</f>
        <v/>
      </c>
      <c r="V953" s="7" t="e">
        <f t="shared" si="84"/>
        <v>#DIV/0!</v>
      </c>
      <c r="Y953" s="6" t="str">
        <f>IF(Table1[[#This Row],[seagrass.mn.ssp126.2100]]="", "", (Table1[[#This Row],[seagrass.sd.ssp126.2100]]/Table1[[#This Row],[seagrass.mn.ssp126.2100]])^-1)</f>
        <v/>
      </c>
      <c r="Z953" s="6" t="str">
        <f>IF(Table1[[#This Row],[seagrass.weights.ssp126.2100]]="","", Table1[[#This Row],[seagrass.weights.ssp126.2100]]*Table1[[#This Row],[seagrass.mn.ssp126.2100]])</f>
        <v/>
      </c>
      <c r="AC953" s="6" t="str">
        <f>IF(Table1[[#This Row],[corals.mn.ssp126.2100]]="","",(Table1[[#This Row],[corals.sd.ssp126.2100]]/Table1[[#This Row],[corals.mn.ssp126.2100]])^-1)</f>
        <v/>
      </c>
      <c r="AD953" s="6" t="str">
        <f>IF( Table1[[#This Row],[Coral.weights.ssp126.2100]]="","", Table1[[#This Row],[Coral.weights.ssp126.2100]]*Table1[[#This Row],[corals.mn.ssp126.2100]])</f>
        <v/>
      </c>
      <c r="AG953" s="8" t="str">
        <f>IF(Table1[[#This Row],[mangrove.mn.ssp126.2100]]="","",(Table1[[#This Row],[mangrove.sd.ssp126.2100]]/Table1[[#This Row],[mangrove.mn.ssp126.2100]])^-1)</f>
        <v/>
      </c>
      <c r="AH953" s="6" t="str">
        <f>IF(Table1[[#This Row],[mangrove.weights.ssp126.2100]]="","",Table1[[#This Row],[mangrove.weights.ssp126.2100]]*Table1[[#This Row],[mangrove.mn.ssp126.2100]])</f>
        <v/>
      </c>
      <c r="AI953" s="7" t="e">
        <f t="shared" si="85"/>
        <v>#DIV/0!</v>
      </c>
      <c r="AL953" s="6" t="str">
        <f>IF(Table1[[#This Row],[seagrass.mn.ssp245.2050]]="","",(Table1[[#This Row],[seagrass.sd.ssp245.2050]]/Table1[[#This Row],[seagrass.mn.ssp245.2050]])^-1)</f>
        <v/>
      </c>
      <c r="AM953" s="6" t="str">
        <f>IF(Table1[[#This Row],[seagrass.weights.ssp245.2050]]="","",Table1[[#This Row],[seagrass.weights.ssp245.2050]]*Table1[[#This Row],[seagrass.mn.ssp245.2050]])</f>
        <v/>
      </c>
      <c r="AS953" s="5"/>
      <c r="AT953" s="8"/>
      <c r="AU953" s="8"/>
      <c r="AV953" s="7" t="e">
        <f t="shared" si="86"/>
        <v>#DIV/0!</v>
      </c>
      <c r="AX953" s="5"/>
      <c r="AY953" s="6"/>
      <c r="AZ953" s="6"/>
      <c r="BB953" s="5"/>
      <c r="BC953" s="8"/>
      <c r="BD953" s="8"/>
      <c r="BE953" s="5"/>
      <c r="BF953" s="5"/>
      <c r="BG953" s="6"/>
      <c r="BH953" s="6"/>
      <c r="BI953" s="7" t="e">
        <f t="shared" si="87"/>
        <v>#DIV/0!</v>
      </c>
      <c r="BK953" s="5"/>
      <c r="BL953" s="6"/>
      <c r="BM953" s="6"/>
      <c r="BO953" s="5"/>
      <c r="BP953" s="6"/>
      <c r="BQ953" s="6"/>
      <c r="BR953" s="5"/>
      <c r="BS953" s="5"/>
      <c r="BT953" s="6"/>
      <c r="BU953" s="6"/>
      <c r="BV953" s="7" t="e">
        <f t="shared" si="88"/>
        <v>#DIV/0!</v>
      </c>
      <c r="BX953" s="5"/>
      <c r="BY953" s="8"/>
      <c r="BZ953" s="8"/>
      <c r="CA953" s="5"/>
      <c r="CB953" s="5"/>
      <c r="CC953" s="8"/>
      <c r="CD953" s="8"/>
      <c r="CE953" s="5"/>
      <c r="CF953" s="5"/>
      <c r="CG953" s="12"/>
      <c r="CH953" s="17"/>
      <c r="CI953" s="9" t="e">
        <f t="shared" si="89"/>
        <v>#DIV/0!</v>
      </c>
      <c r="CJ953" s="5"/>
      <c r="CL953" s="5"/>
      <c r="CM953" s="5"/>
      <c r="CP953" s="5"/>
      <c r="CT953" s="5"/>
    </row>
    <row r="954" spans="1:98" x14ac:dyDescent="0.25">
      <c r="A954" s="5" t="s">
        <v>997</v>
      </c>
      <c r="B954" s="5">
        <v>48.83934</v>
      </c>
      <c r="C954" s="5">
        <v>-20.321102</v>
      </c>
      <c r="E954" s="5">
        <v>0</v>
      </c>
      <c r="G954" s="5">
        <v>0</v>
      </c>
      <c r="I954" s="5">
        <v>0</v>
      </c>
      <c r="L954" s="6" t="str">
        <f>IF(Table1[[#This Row],[seagrass.mn.ssp126.2050]]="","",(Table1[[#This Row],[seagrass.sd.ssp126.2050]]/Table1[[#This Row],[seagrass.mn.ssp126.2050]])^-1)</f>
        <v/>
      </c>
      <c r="M954" s="6" t="str">
        <f>IF(Table1[[#This Row],[seagrass.weights.ssp126.2050]]="","",Table1[[#This Row],[seagrass.weights.ssp126.2050]]*Table1[[#This Row],[seagrass.mn.ssp126.2050]])</f>
        <v/>
      </c>
      <c r="P954" s="6" t="str">
        <f>IF(Table1[[#This Row],[corals.mn.ssp126.2050]]="","",(Table1[[#This Row],[corals.sd.ssp126.2050]]/Table1[[#This Row],[corals.mn.ssp126.2050]])^-1)</f>
        <v/>
      </c>
      <c r="Q954" s="6" t="str">
        <f>IF(Table1[[#This Row],[coral.weights.ssp126.2050]]="","",Table1[[#This Row],[coral.weights.ssp126.2050]]*Table1[[#This Row],[corals.mn.ssp126.2050]])</f>
        <v/>
      </c>
      <c r="T954" s="6" t="str">
        <f>IF(Table1[[#This Row],[mangrove.mn.ssp126.2050]]="","",(Table1[[#This Row],[mangrove.sd.ssp126.2050]]/Table1[[#This Row],[mangrove.mn.ssp126.2050]])^-1)</f>
        <v/>
      </c>
      <c r="U954" s="6" t="str">
        <f>IF(Table1[[#This Row],[mangrove.weights.ssp126.2050]]="","",Table1[[#This Row],[mangrove.weights.ssp126.2050]]*Table1[[#This Row],[mangrove.mn.ssp126.2050]])</f>
        <v/>
      </c>
      <c r="V954" s="7" t="e">
        <f t="shared" si="84"/>
        <v>#DIV/0!</v>
      </c>
      <c r="Y954" s="6" t="str">
        <f>IF(Table1[[#This Row],[seagrass.mn.ssp126.2100]]="", "", (Table1[[#This Row],[seagrass.sd.ssp126.2100]]/Table1[[#This Row],[seagrass.mn.ssp126.2100]])^-1)</f>
        <v/>
      </c>
      <c r="Z954" s="6" t="str">
        <f>IF(Table1[[#This Row],[seagrass.weights.ssp126.2100]]="","", Table1[[#This Row],[seagrass.weights.ssp126.2100]]*Table1[[#This Row],[seagrass.mn.ssp126.2100]])</f>
        <v/>
      </c>
      <c r="AC954" s="6" t="str">
        <f>IF(Table1[[#This Row],[corals.mn.ssp126.2100]]="","",(Table1[[#This Row],[corals.sd.ssp126.2100]]/Table1[[#This Row],[corals.mn.ssp126.2100]])^-1)</f>
        <v/>
      </c>
      <c r="AD954" s="6" t="str">
        <f>IF( Table1[[#This Row],[Coral.weights.ssp126.2100]]="","", Table1[[#This Row],[Coral.weights.ssp126.2100]]*Table1[[#This Row],[corals.mn.ssp126.2100]])</f>
        <v/>
      </c>
      <c r="AG954" s="8" t="str">
        <f>IF(Table1[[#This Row],[mangrove.mn.ssp126.2100]]="","",(Table1[[#This Row],[mangrove.sd.ssp126.2100]]/Table1[[#This Row],[mangrove.mn.ssp126.2100]])^-1)</f>
        <v/>
      </c>
      <c r="AH954" s="6" t="str">
        <f>IF(Table1[[#This Row],[mangrove.weights.ssp126.2100]]="","",Table1[[#This Row],[mangrove.weights.ssp126.2100]]*Table1[[#This Row],[mangrove.mn.ssp126.2100]])</f>
        <v/>
      </c>
      <c r="AI954" s="7" t="e">
        <f t="shared" si="85"/>
        <v>#DIV/0!</v>
      </c>
      <c r="AL954" s="6" t="str">
        <f>IF(Table1[[#This Row],[seagrass.mn.ssp245.2050]]="","",(Table1[[#This Row],[seagrass.sd.ssp245.2050]]/Table1[[#This Row],[seagrass.mn.ssp245.2050]])^-1)</f>
        <v/>
      </c>
      <c r="AM954" s="6" t="str">
        <f>IF(Table1[[#This Row],[seagrass.weights.ssp245.2050]]="","",Table1[[#This Row],[seagrass.weights.ssp245.2050]]*Table1[[#This Row],[seagrass.mn.ssp245.2050]])</f>
        <v/>
      </c>
      <c r="AS954" s="5"/>
      <c r="AT954" s="8"/>
      <c r="AU954" s="8"/>
      <c r="AV954" s="7" t="e">
        <f t="shared" si="86"/>
        <v>#DIV/0!</v>
      </c>
      <c r="AX954" s="5"/>
      <c r="AY954" s="6"/>
      <c r="AZ954" s="6"/>
      <c r="BB954" s="5"/>
      <c r="BC954" s="8"/>
      <c r="BD954" s="8"/>
      <c r="BE954" s="5"/>
      <c r="BF954" s="5"/>
      <c r="BG954" s="6"/>
      <c r="BH954" s="6"/>
      <c r="BI954" s="7" t="e">
        <f t="shared" si="87"/>
        <v>#DIV/0!</v>
      </c>
      <c r="BK954" s="5"/>
      <c r="BL954" s="6"/>
      <c r="BM954" s="6"/>
      <c r="BO954" s="5"/>
      <c r="BP954" s="6"/>
      <c r="BQ954" s="6"/>
      <c r="BR954" s="5"/>
      <c r="BS954" s="5"/>
      <c r="BT954" s="6"/>
      <c r="BU954" s="6"/>
      <c r="BV954" s="7" t="e">
        <f t="shared" si="88"/>
        <v>#DIV/0!</v>
      </c>
      <c r="BX954" s="5"/>
      <c r="BY954" s="8"/>
      <c r="BZ954" s="8"/>
      <c r="CA954" s="5"/>
      <c r="CB954" s="5"/>
      <c r="CC954" s="8"/>
      <c r="CD954" s="8"/>
      <c r="CE954" s="5"/>
      <c r="CF954" s="5"/>
      <c r="CG954" s="12"/>
      <c r="CH954" s="17"/>
      <c r="CI954" s="9" t="e">
        <f t="shared" si="89"/>
        <v>#DIV/0!</v>
      </c>
      <c r="CJ954" s="5"/>
      <c r="CL954" s="5"/>
      <c r="CM954" s="5"/>
      <c r="CP954" s="5"/>
      <c r="CT954" s="5"/>
    </row>
    <row r="955" spans="1:98" x14ac:dyDescent="0.25">
      <c r="A955" s="5" t="s">
        <v>998</v>
      </c>
      <c r="B955" s="5">
        <v>57.08934</v>
      </c>
      <c r="C955" s="5">
        <v>-20.321102</v>
      </c>
      <c r="E955" s="5">
        <v>0</v>
      </c>
      <c r="G955" s="5">
        <v>0</v>
      </c>
      <c r="I955" s="5">
        <v>0</v>
      </c>
      <c r="L955" s="6" t="str">
        <f>IF(Table1[[#This Row],[seagrass.mn.ssp126.2050]]="","",(Table1[[#This Row],[seagrass.sd.ssp126.2050]]/Table1[[#This Row],[seagrass.mn.ssp126.2050]])^-1)</f>
        <v/>
      </c>
      <c r="M955" s="6" t="str">
        <f>IF(Table1[[#This Row],[seagrass.weights.ssp126.2050]]="","",Table1[[#This Row],[seagrass.weights.ssp126.2050]]*Table1[[#This Row],[seagrass.mn.ssp126.2050]])</f>
        <v/>
      </c>
      <c r="P955" s="6" t="str">
        <f>IF(Table1[[#This Row],[corals.mn.ssp126.2050]]="","",(Table1[[#This Row],[corals.sd.ssp126.2050]]/Table1[[#This Row],[corals.mn.ssp126.2050]])^-1)</f>
        <v/>
      </c>
      <c r="Q955" s="6" t="str">
        <f>IF(Table1[[#This Row],[coral.weights.ssp126.2050]]="","",Table1[[#This Row],[coral.weights.ssp126.2050]]*Table1[[#This Row],[corals.mn.ssp126.2050]])</f>
        <v/>
      </c>
      <c r="T955" s="6" t="str">
        <f>IF(Table1[[#This Row],[mangrove.mn.ssp126.2050]]="","",(Table1[[#This Row],[mangrove.sd.ssp126.2050]]/Table1[[#This Row],[mangrove.mn.ssp126.2050]])^-1)</f>
        <v/>
      </c>
      <c r="U955" s="6" t="str">
        <f>IF(Table1[[#This Row],[mangrove.weights.ssp126.2050]]="","",Table1[[#This Row],[mangrove.weights.ssp126.2050]]*Table1[[#This Row],[mangrove.mn.ssp126.2050]])</f>
        <v/>
      </c>
      <c r="V955" s="7" t="e">
        <f t="shared" si="84"/>
        <v>#DIV/0!</v>
      </c>
      <c r="Y955" s="6" t="str">
        <f>IF(Table1[[#This Row],[seagrass.mn.ssp126.2100]]="", "", (Table1[[#This Row],[seagrass.sd.ssp126.2100]]/Table1[[#This Row],[seagrass.mn.ssp126.2100]])^-1)</f>
        <v/>
      </c>
      <c r="Z955" s="6" t="str">
        <f>IF(Table1[[#This Row],[seagrass.weights.ssp126.2100]]="","", Table1[[#This Row],[seagrass.weights.ssp126.2100]]*Table1[[#This Row],[seagrass.mn.ssp126.2100]])</f>
        <v/>
      </c>
      <c r="AC955" s="6" t="str">
        <f>IF(Table1[[#This Row],[corals.mn.ssp126.2100]]="","",(Table1[[#This Row],[corals.sd.ssp126.2100]]/Table1[[#This Row],[corals.mn.ssp126.2100]])^-1)</f>
        <v/>
      </c>
      <c r="AD955" s="6" t="str">
        <f>IF( Table1[[#This Row],[Coral.weights.ssp126.2100]]="","", Table1[[#This Row],[Coral.weights.ssp126.2100]]*Table1[[#This Row],[corals.mn.ssp126.2100]])</f>
        <v/>
      </c>
      <c r="AG955" s="8" t="str">
        <f>IF(Table1[[#This Row],[mangrove.mn.ssp126.2100]]="","",(Table1[[#This Row],[mangrove.sd.ssp126.2100]]/Table1[[#This Row],[mangrove.mn.ssp126.2100]])^-1)</f>
        <v/>
      </c>
      <c r="AH955" s="6" t="str">
        <f>IF(Table1[[#This Row],[mangrove.weights.ssp126.2100]]="","",Table1[[#This Row],[mangrove.weights.ssp126.2100]]*Table1[[#This Row],[mangrove.mn.ssp126.2100]])</f>
        <v/>
      </c>
      <c r="AI955" s="7" t="e">
        <f t="shared" si="85"/>
        <v>#DIV/0!</v>
      </c>
      <c r="AL955" s="6" t="str">
        <f>IF(Table1[[#This Row],[seagrass.mn.ssp245.2050]]="","",(Table1[[#This Row],[seagrass.sd.ssp245.2050]]/Table1[[#This Row],[seagrass.mn.ssp245.2050]])^-1)</f>
        <v/>
      </c>
      <c r="AM955" s="6" t="str">
        <f>IF(Table1[[#This Row],[seagrass.weights.ssp245.2050]]="","",Table1[[#This Row],[seagrass.weights.ssp245.2050]]*Table1[[#This Row],[seagrass.mn.ssp245.2050]])</f>
        <v/>
      </c>
      <c r="AS955" s="5"/>
      <c r="AT955" s="8"/>
      <c r="AU955" s="8"/>
      <c r="AV955" s="7" t="e">
        <f t="shared" si="86"/>
        <v>#DIV/0!</v>
      </c>
      <c r="AX955" s="5"/>
      <c r="AY955" s="6"/>
      <c r="AZ955" s="6"/>
      <c r="BB955" s="5"/>
      <c r="BC955" s="8"/>
      <c r="BD955" s="8"/>
      <c r="BE955" s="5"/>
      <c r="BF955" s="5"/>
      <c r="BG955" s="6"/>
      <c r="BH955" s="6"/>
      <c r="BI955" s="7" t="e">
        <f t="shared" si="87"/>
        <v>#DIV/0!</v>
      </c>
      <c r="BK955" s="5"/>
      <c r="BL955" s="6"/>
      <c r="BM955" s="6"/>
      <c r="BO955" s="5"/>
      <c r="BP955" s="6"/>
      <c r="BQ955" s="6"/>
      <c r="BR955" s="5"/>
      <c r="BS955" s="5"/>
      <c r="BT955" s="6"/>
      <c r="BU955" s="6"/>
      <c r="BV955" s="7" t="e">
        <f t="shared" si="88"/>
        <v>#DIV/0!</v>
      </c>
      <c r="BX955" s="5"/>
      <c r="BY955" s="8"/>
      <c r="BZ955" s="8"/>
      <c r="CA955" s="5"/>
      <c r="CB955" s="5"/>
      <c r="CC955" s="8"/>
      <c r="CD955" s="8"/>
      <c r="CE955" s="5"/>
      <c r="CF955" s="5"/>
      <c r="CG955" s="12"/>
      <c r="CH955" s="17"/>
      <c r="CI955" s="9" t="e">
        <f t="shared" si="89"/>
        <v>#DIV/0!</v>
      </c>
      <c r="CJ955" s="5"/>
      <c r="CL955" s="5"/>
      <c r="CM955" s="5"/>
      <c r="CP955" s="5"/>
      <c r="CT955" s="5"/>
    </row>
    <row r="956" spans="1:98" x14ac:dyDescent="0.25">
      <c r="A956" s="5" t="s">
        <v>999</v>
      </c>
      <c r="B956" s="5">
        <v>57.33934</v>
      </c>
      <c r="C956" s="5">
        <v>-20.321102</v>
      </c>
      <c r="D956" s="5">
        <v>8650000</v>
      </c>
      <c r="E956" s="5">
        <v>1</v>
      </c>
      <c r="F956" s="5">
        <v>12500000</v>
      </c>
      <c r="G956" s="5">
        <v>1</v>
      </c>
      <c r="H956" s="5">
        <v>330000</v>
      </c>
      <c r="I956" s="5">
        <v>1</v>
      </c>
      <c r="J956" s="5">
        <v>0.51466104587957562</v>
      </c>
      <c r="K956" s="5">
        <v>1.321134725023485E-2</v>
      </c>
      <c r="L956" s="6">
        <f>IF(Table1[[#This Row],[seagrass.mn.ssp126.2050]]="","",(Table1[[#This Row],[seagrass.sd.ssp126.2050]]/Table1[[#This Row],[seagrass.mn.ssp126.2050]])^-1)</f>
        <v>38.955985043117145</v>
      </c>
      <c r="M956" s="6">
        <f>IF(Table1[[#This Row],[seagrass.weights.ssp126.2050]]="","",Table1[[#This Row],[seagrass.weights.ssp126.2050]]*Table1[[#This Row],[seagrass.mn.ssp126.2050]])</f>
        <v>20.049128005559776</v>
      </c>
      <c r="N956" s="5">
        <v>0.49246802084916569</v>
      </c>
      <c r="O956" s="5">
        <v>1.8618409454867889E-2</v>
      </c>
      <c r="P956" s="6">
        <f>IF(Table1[[#This Row],[corals.mn.ssp126.2050]]="","",(Table1[[#This Row],[corals.sd.ssp126.2050]]/Table1[[#This Row],[corals.mn.ssp126.2050]])^-1)</f>
        <v>26.450595688258812</v>
      </c>
      <c r="Q956" s="6">
        <f>IF(Table1[[#This Row],[coral.weights.ssp126.2050]]="","",Table1[[#This Row],[coral.weights.ssp126.2050]]*Table1[[#This Row],[corals.mn.ssp126.2050]])</f>
        <v>13.026072508878292</v>
      </c>
      <c r="R956" s="5">
        <v>0.51766702078645177</v>
      </c>
      <c r="S956" s="5">
        <v>0.19769559469202011</v>
      </c>
      <c r="T956" s="6">
        <f>IF(Table1[[#This Row],[mangrove.mn.ssp126.2050]]="","",(Table1[[#This Row],[mangrove.sd.ssp126.2050]]/Table1[[#This Row],[mangrove.mn.ssp126.2050]])^-1)</f>
        <v>2.6185055948914737</v>
      </c>
      <c r="U956" s="6">
        <f>IF(Table1[[#This Row],[mangrove.weights.ssp126.2050]]="","",Table1[[#This Row],[mangrove.weights.ssp126.2050]]*Table1[[#This Row],[mangrove.mn.ssp126.2050]])</f>
        <v>1.3555139902201248</v>
      </c>
      <c r="V956" s="7">
        <f t="shared" si="84"/>
        <v>0.50614731070709429</v>
      </c>
      <c r="W956" s="5">
        <v>0.52471173943148885</v>
      </c>
      <c r="X956" s="5">
        <v>1.4241299900876169E-2</v>
      </c>
      <c r="Y956" s="6">
        <f>IF(Table1[[#This Row],[seagrass.mn.ssp126.2100]]="", "", (Table1[[#This Row],[seagrass.sd.ssp126.2100]]/Table1[[#This Row],[seagrass.mn.ssp126.2100]])^-1)</f>
        <v>36.844371165809584</v>
      </c>
      <c r="Z956" s="6">
        <f>IF(Table1[[#This Row],[seagrass.weights.ssp126.2100]]="","", Table1[[#This Row],[seagrass.weights.ssp126.2100]]*Table1[[#This Row],[seagrass.mn.ssp126.2100]])</f>
        <v>19.332674082671339</v>
      </c>
      <c r="AA956" s="5">
        <v>0.50062732611097427</v>
      </c>
      <c r="AB956" s="5">
        <v>1.7714989916197719E-2</v>
      </c>
      <c r="AC956" s="6">
        <f>IF(Table1[[#This Row],[corals.mn.ssp126.2100]]="","",(Table1[[#This Row],[corals.sd.ssp126.2100]]/Table1[[#This Row],[corals.mn.ssp126.2100]])^-1)</f>
        <v>28.260096589342407</v>
      </c>
      <c r="AD956" s="6">
        <f>IF( Table1[[#This Row],[Coral.weights.ssp126.2100]]="","", Table1[[#This Row],[Coral.weights.ssp126.2100]]*Table1[[#This Row],[corals.mn.ssp126.2100]])</f>
        <v>14.147776591160353</v>
      </c>
      <c r="AE956" s="5">
        <v>0.51599003317206771</v>
      </c>
      <c r="AF956" s="5">
        <v>0.1986624065548539</v>
      </c>
      <c r="AG956" s="8">
        <f>IF(Table1[[#This Row],[mangrove.mn.ssp126.2100]]="","",(Table1[[#This Row],[mangrove.sd.ssp126.2100]]/Table1[[#This Row],[mangrove.mn.ssp126.2100]])^-1)</f>
        <v>2.5973209633378449</v>
      </c>
      <c r="AH956" s="6">
        <f>IF(Table1[[#This Row],[mangrove.weights.ssp126.2100]]="","",Table1[[#This Row],[mangrove.weights.ssp126.2100]]*Table1[[#This Row],[mangrove.mn.ssp126.2100]])</f>
        <v>1.3401917300312014</v>
      </c>
      <c r="AI956" s="7">
        <f t="shared" si="85"/>
        <v>0.51432381718377151</v>
      </c>
      <c r="AJ956" s="5">
        <v>0.48802447177050667</v>
      </c>
      <c r="AK956" s="5">
        <v>1.884474666463021E-3</v>
      </c>
      <c r="AL956" s="6">
        <f>IF(Table1[[#This Row],[seagrass.mn.ssp245.2050]]="","",(Table1[[#This Row],[seagrass.sd.ssp245.2050]]/Table1[[#This Row],[seagrass.mn.ssp245.2050]])^-1)</f>
        <v>258.97109706785398</v>
      </c>
      <c r="AM956" s="6">
        <f>IF(Table1[[#This Row],[seagrass.weights.ssp245.2050]]="","",Table1[[#This Row],[seagrass.weights.ssp245.2050]]*Table1[[#This Row],[seagrass.mn.ssp245.2050]])</f>
        <v>126.38423285036805</v>
      </c>
      <c r="AN956" s="5">
        <v>0.47107468684915649</v>
      </c>
      <c r="AO956" s="5">
        <v>8.0698140306934407E-3</v>
      </c>
      <c r="AP956" s="6">
        <f>(Table1[[#This Row],[corals.sd.ssp245.2050]]/Table1[[#This Row],[corals.mn.ssp245.2050]])^-1</f>
        <v>58.374912365691401</v>
      </c>
      <c r="AQ956" s="6">
        <f>Table1[[#This Row],[coral.weights.ssp245.2050]]*Table1[[#This Row],[corals.mn.ssp245.2050]]</f>
        <v>27.498943562515031</v>
      </c>
      <c r="AR956" s="5">
        <v>0.53911909162971783</v>
      </c>
      <c r="AS956" s="5">
        <v>0.19980259401873171</v>
      </c>
      <c r="AT956" s="8">
        <f>(Table1[[#This Row],[mangrove.sd.ssp245.2050]]/Table1[[#This Row],[mangrove.mn.ssp245.2050]])^-1</f>
        <v>2.6982587202004735</v>
      </c>
      <c r="AU956" s="8">
        <f>Table1[[#This Row],[mangrove.mn.ssp245.2050]]*Table1[[#This Row],[mangrove.weights.ssp245.2050]]</f>
        <v>1.4546827902164443</v>
      </c>
      <c r="AV956" s="7">
        <f t="shared" si="86"/>
        <v>0.48536366578037532</v>
      </c>
      <c r="AW956" s="5">
        <v>0.48134453392302479</v>
      </c>
      <c r="AX956" s="5">
        <v>7.5623840332552823E-3</v>
      </c>
      <c r="AY956" s="6">
        <f>(Table1[[#This Row],[seagrass.sd.ssp245.2100]]/Table1[[#This Row],[seagrass.mn.ssp245.2100]])^-1</f>
        <v>63.649840024829665</v>
      </c>
      <c r="AZ956" s="6">
        <f>Table1[[#This Row],[seagrass.weights.ssp245.2100]]*Table1[[#This Row],[seagrass.mn.ssp245.2100]]</f>
        <v>30.637502581026723</v>
      </c>
      <c r="BA956" s="5">
        <v>0.4569952154310184</v>
      </c>
      <c r="BB956" s="5">
        <v>1.18415653998818E-2</v>
      </c>
      <c r="BC956" s="8">
        <f>(Table1[[#This Row],[corals.sd.ssp245.2100]]/Table1[[#This Row],[corals.mn.ssp245.2100]])^-1</f>
        <v>38.592466451739568</v>
      </c>
      <c r="BD956" s="8">
        <f>Table1[[#This Row],[corals.weights.ssp245.2100]]*Table1[[#This Row],[corals.mn.ssp245.2100]]</f>
        <v>17.636572520127075</v>
      </c>
      <c r="BE956" s="5">
        <v>0.54645366116904681</v>
      </c>
      <c r="BF956" s="5">
        <v>0.2040959586084834</v>
      </c>
      <c r="BG956" s="6">
        <f>(Table1[[#This Row],[mangrove.sd.ssp245.2100]]/Table1[[#This Row],[mangrove.mn.ssp245.2100]])^-1</f>
        <v>2.6774349913381039</v>
      </c>
      <c r="BH956" s="6">
        <f>Table1[[#This Row],[mangrove.weights.ssp245.2100]]*Table1[[#This Row],[mangrove.mn.ssp245.2100]]</f>
        <v>1.463094153558822</v>
      </c>
      <c r="BI956" s="7">
        <f t="shared" si="87"/>
        <v>0.47404967414951305</v>
      </c>
      <c r="BJ956" s="5">
        <v>0.40623799486282558</v>
      </c>
      <c r="BK956" s="5">
        <v>1.074530492691541E-3</v>
      </c>
      <c r="BL956" s="6">
        <f>(Table1[[#This Row],[seagrass.sd.ssp370.2050]]/Table1[[#This Row],[seagrass.mn.ssp370.2050]])^-1</f>
        <v>378.06092765711946</v>
      </c>
      <c r="BM956" s="6">
        <f>Table1[[#This Row],[seagrass.mn.ssp370.2050]]*Table1[[#This Row],[seagrass.weights.ssp370.2050]]</f>
        <v>153.58271318740796</v>
      </c>
      <c r="BN956" s="5">
        <v>0.41074707237253338</v>
      </c>
      <c r="BO956" s="5">
        <f>NonZeroMin!$C$17</f>
        <v>8.8537505761509139E-4</v>
      </c>
      <c r="BP956" s="6">
        <f>(Table1[[#This Row],[corals.sd.ssp370.2050]]/Table1[[#This Row],[corals.mn.ssp370.2050]])^-1</f>
        <v>463.92437740334651</v>
      </c>
      <c r="BQ956" s="6">
        <f>Table1[[#This Row],[corals.weights.ssp370.2050]]*Table1[[#This Row],[corals.mn.ssp370.2050]]</f>
        <v>190.55557982067486</v>
      </c>
      <c r="BR956" s="5">
        <v>0.55498403899777926</v>
      </c>
      <c r="BS956" s="5">
        <v>0.20842866913222491</v>
      </c>
      <c r="BT956" s="6">
        <f>(Table1[[#This Row],[mangrove.sd.ssp370.2050]]/Table1[[#This Row],[mangrove.mn.ssp370.2050]])^-1</f>
        <v>2.6627049019139655</v>
      </c>
      <c r="BU956" s="6">
        <f>Table1[[#This Row],[mangrove.weights.ssp370.2050]]*Table1[[#This Row],[mangrove.mn.ssp370.2050]]</f>
        <v>1.4777587211233982</v>
      </c>
      <c r="BV956" s="7">
        <f t="shared" si="88"/>
        <v>0.4091835269280984</v>
      </c>
      <c r="BW956" s="5">
        <v>0.40623141497222071</v>
      </c>
      <c r="BX956" s="5">
        <v>3.2237071716343761E-3</v>
      </c>
      <c r="BY956" s="8">
        <f>(Table1[[#This Row],[seagrass.sd.ssp370.2100]]/Table1[[#This Row],[seagrass.mn.ssp370.2100]])^-1</f>
        <v>126.01374546257775</v>
      </c>
      <c r="BZ956" s="8">
        <f>Table1[[#This Row],[seagrass.imp.ssp370.2100]]*Table1[[#This Row],[seagrass.mn.ssp370.2100]]</f>
        <v>51.190742125212211</v>
      </c>
      <c r="CA956" s="5">
        <v>0.41074707237253338</v>
      </c>
      <c r="CB956" s="5">
        <f>NonZeroMin!$C$20</f>
        <v>8.8537505761509139E-4</v>
      </c>
      <c r="CC956" s="8">
        <f>(Table1[[#This Row],[corals.sd.ssp370.2100]]/Table1[[#This Row],[corals.mn.ssp370.2100]])^-1</f>
        <v>463.92437740334651</v>
      </c>
      <c r="CD956" s="8">
        <f>Table1[[#This Row],[corals.weights.ssp370.2100]]*Table1[[#This Row],[corals.mn.ssp370.2100]]</f>
        <v>190.55557982067486</v>
      </c>
      <c r="CE956" s="5">
        <v>0.54676978034774215</v>
      </c>
      <c r="CF956" s="5">
        <v>0.2051987251829486</v>
      </c>
      <c r="CG956" s="12">
        <f>(Table1[[#This Row],[mangrove.sd.ssp370.2100]]/Table1[[#This Row],[mangrove.mn.ssp370.2100]])^-1</f>
        <v>2.6645866335683119</v>
      </c>
      <c r="CH956" s="17">
        <f>Table1[[#This Row],[mangrove.weights.ssp370.2100]]*Table1[[#This Row],[mangrove.mn.ssp370.2100]]</f>
        <v>1.4569154483536757</v>
      </c>
      <c r="CI956" s="9">
        <f t="shared" si="89"/>
        <v>0.41039845666525593</v>
      </c>
      <c r="CJ956" s="5"/>
      <c r="CL956" s="5"/>
      <c r="CM956" s="5"/>
      <c r="CP956" s="5"/>
      <c r="CT956" s="5"/>
    </row>
    <row r="957" spans="1:98" x14ac:dyDescent="0.25">
      <c r="A957" s="5" t="s">
        <v>1000</v>
      </c>
      <c r="B957" s="5">
        <v>57.58934</v>
      </c>
      <c r="C957" s="5">
        <v>-20.321102</v>
      </c>
      <c r="D957" s="5">
        <v>480000</v>
      </c>
      <c r="E957" s="5">
        <v>1</v>
      </c>
      <c r="F957" s="5">
        <v>3200000</v>
      </c>
      <c r="G957" s="5">
        <v>1</v>
      </c>
      <c r="H957" s="5">
        <v>380000</v>
      </c>
      <c r="I957" s="5">
        <v>1</v>
      </c>
      <c r="J957" s="5">
        <v>0.42905239827816027</v>
      </c>
      <c r="K957" s="5">
        <v>3.7665591500824852E-2</v>
      </c>
      <c r="L957" s="6">
        <f>IF(Table1[[#This Row],[seagrass.mn.ssp126.2050]]="","",(Table1[[#This Row],[seagrass.sd.ssp126.2050]]/Table1[[#This Row],[seagrass.mn.ssp126.2050]])^-1)</f>
        <v>11.391096785743144</v>
      </c>
      <c r="M957" s="6">
        <f>IF(Table1[[#This Row],[seagrass.weights.ssp126.2050]]="","",Table1[[#This Row],[seagrass.weights.ssp126.2050]]*Table1[[#This Row],[seagrass.mn.ssp126.2050]])</f>
        <v>4.8873773949417387</v>
      </c>
      <c r="N957" s="5">
        <v>0.29753558870329427</v>
      </c>
      <c r="O957" s="5">
        <v>4.484316052665379E-2</v>
      </c>
      <c r="P957" s="6">
        <f>IF(Table1[[#This Row],[corals.mn.ssp126.2050]]="","",(Table1[[#This Row],[corals.sd.ssp126.2050]]/Table1[[#This Row],[corals.mn.ssp126.2050]])^-1)</f>
        <v>6.6350271749121168</v>
      </c>
      <c r="Q957" s="6">
        <f>IF(Table1[[#This Row],[coral.weights.ssp126.2050]]="","",Table1[[#This Row],[coral.weights.ssp126.2050]]*Table1[[#This Row],[corals.mn.ssp126.2050]])</f>
        <v>1.9741567165498322</v>
      </c>
      <c r="R957" s="5">
        <v>0.50234167845152533</v>
      </c>
      <c r="S957" s="5">
        <v>0.18591482574006579</v>
      </c>
      <c r="T957" s="6">
        <f>IF(Table1[[#This Row],[mangrove.mn.ssp126.2050]]="","",(Table1[[#This Row],[mangrove.sd.ssp126.2050]]/Table1[[#This Row],[mangrove.mn.ssp126.2050]])^-1)</f>
        <v>2.7019990280595874</v>
      </c>
      <c r="U957" s="6">
        <f>IF(Table1[[#This Row],[mangrove.weights.ssp126.2050]]="","",Table1[[#This Row],[mangrove.weights.ssp126.2050]]*Table1[[#This Row],[mangrove.mn.ssp126.2050]])</f>
        <v>1.3573267269298432</v>
      </c>
      <c r="V957" s="7">
        <f t="shared" si="84"/>
        <v>0.396507722522491</v>
      </c>
      <c r="W957" s="5">
        <v>0.41854842293335931</v>
      </c>
      <c r="X957" s="5">
        <v>2.498876860344651E-2</v>
      </c>
      <c r="Y957" s="6">
        <f>IF(Table1[[#This Row],[seagrass.mn.ssp126.2100]]="", "", (Table1[[#This Row],[seagrass.sd.ssp126.2100]]/Table1[[#This Row],[seagrass.mn.ssp126.2100]])^-1)</f>
        <v>16.74946171119581</v>
      </c>
      <c r="Z957" s="6">
        <f>IF(Table1[[#This Row],[seagrass.weights.ssp126.2100]]="","", Table1[[#This Row],[seagrass.weights.ssp126.2100]]*Table1[[#This Row],[seagrass.mn.ssp126.2100]])</f>
        <v>7.0104607842036923</v>
      </c>
      <c r="AA957" s="5">
        <v>0.2930773772820971</v>
      </c>
      <c r="AB957" s="5">
        <v>4.269817342538542E-2</v>
      </c>
      <c r="AC957" s="6">
        <f>IF(Table1[[#This Row],[corals.mn.ssp126.2100]]="","",(Table1[[#This Row],[corals.sd.ssp126.2100]]/Table1[[#This Row],[corals.mn.ssp126.2100]])^-1)</f>
        <v>6.8639324301365381</v>
      </c>
      <c r="AD957" s="6">
        <f>IF( Table1[[#This Row],[Coral.weights.ssp126.2100]]="","", Table1[[#This Row],[Coral.weights.ssp126.2100]]*Table1[[#This Row],[corals.mn.ssp126.2100]])</f>
        <v>2.0116633144659479</v>
      </c>
      <c r="AE957" s="5">
        <v>0.50124315192022095</v>
      </c>
      <c r="AF957" s="5">
        <v>0.18684998308690989</v>
      </c>
      <c r="AG957" s="8">
        <f>IF(Table1[[#This Row],[mangrove.mn.ssp126.2100]]="","",(Table1[[#This Row],[mangrove.sd.ssp126.2100]]/Table1[[#This Row],[mangrove.mn.ssp126.2100]])^-1)</f>
        <v>2.6825967208521329</v>
      </c>
      <c r="AH957" s="6">
        <f>IF(Table1[[#This Row],[mangrove.weights.ssp126.2100]]="","",Table1[[#This Row],[mangrove.weights.ssp126.2100]]*Table1[[#This Row],[mangrove.mn.ssp126.2100]])</f>
        <v>1.3446332356907722</v>
      </c>
      <c r="AI957" s="7">
        <f t="shared" si="85"/>
        <v>0.3942333790991901</v>
      </c>
      <c r="AJ957" s="5">
        <v>0.41043039764287409</v>
      </c>
      <c r="AK957" s="5">
        <v>2.2324410081166781E-2</v>
      </c>
      <c r="AL957" s="6">
        <f>IF(Table1[[#This Row],[seagrass.mn.ssp245.2050]]="","",(Table1[[#This Row],[seagrass.sd.ssp245.2050]]/Table1[[#This Row],[seagrass.mn.ssp245.2050]])^-1)</f>
        <v>18.384826123092925</v>
      </c>
      <c r="AM957" s="6">
        <f>IF(Table1[[#This Row],[seagrass.weights.ssp245.2050]]="","",Table1[[#This Row],[seagrass.weights.ssp245.2050]]*Table1[[#This Row],[seagrass.mn.ssp245.2050]])</f>
        <v>7.5456914962961283</v>
      </c>
      <c r="AN957" s="5">
        <v>0.27488408473763842</v>
      </c>
      <c r="AO957" s="5">
        <v>2.1220111090486458E-2</v>
      </c>
      <c r="AP957" s="6">
        <f>(Table1[[#This Row],[corals.sd.ssp245.2050]]/Table1[[#This Row],[corals.mn.ssp245.2050]])^-1</f>
        <v>12.953941832136605</v>
      </c>
      <c r="AQ957" s="6">
        <f>Table1[[#This Row],[coral.weights.ssp245.2050]]*Table1[[#This Row],[corals.mn.ssp245.2050]]</f>
        <v>3.5608324442714778</v>
      </c>
      <c r="AR957" s="5">
        <v>0.52699289890990575</v>
      </c>
      <c r="AS957" s="5">
        <v>0.1886495660293239</v>
      </c>
      <c r="AT957" s="8">
        <f>(Table1[[#This Row],[mangrove.sd.ssp245.2050]]/Table1[[#This Row],[mangrove.mn.ssp245.2050]])^-1</f>
        <v>2.7935017821773807</v>
      </c>
      <c r="AU957" s="8">
        <f>Table1[[#This Row],[mangrove.mn.ssp245.2050]]*Table1[[#This Row],[mangrove.weights.ssp245.2050]]</f>
        <v>1.4721556022996458</v>
      </c>
      <c r="AV957" s="7">
        <f t="shared" si="86"/>
        <v>0.36852748556249032</v>
      </c>
      <c r="AW957" s="5">
        <v>0.39768234218212101</v>
      </c>
      <c r="AX957" s="5">
        <v>1.102498956331471E-2</v>
      </c>
      <c r="AY957" s="6">
        <f>(Table1[[#This Row],[seagrass.sd.ssp245.2100]]/Table1[[#This Row],[seagrass.mn.ssp245.2100]])^-1</f>
        <v>36.070994888321337</v>
      </c>
      <c r="AZ957" s="6">
        <f>Table1[[#This Row],[seagrass.weights.ssp245.2100]]*Table1[[#This Row],[seagrass.mn.ssp245.2100]]</f>
        <v>14.344797732026944</v>
      </c>
      <c r="BA957" s="5">
        <v>0.26118262796269442</v>
      </c>
      <c r="BB957" s="5">
        <v>1.064120133928168E-2</v>
      </c>
      <c r="BC957" s="8">
        <f>(Table1[[#This Row],[corals.sd.ssp245.2100]]/Table1[[#This Row],[corals.mn.ssp245.2100]])^-1</f>
        <v>24.544468207602318</v>
      </c>
      <c r="BD957" s="8">
        <f>Table1[[#This Row],[corals.weights.ssp245.2100]]*Table1[[#This Row],[corals.mn.ssp245.2100]]</f>
        <v>6.410588708408377</v>
      </c>
      <c r="BE957" s="5">
        <v>0.53372740802633312</v>
      </c>
      <c r="BF957" s="5">
        <v>0.1928972003113362</v>
      </c>
      <c r="BG957" s="6">
        <f>(Table1[[#This Row],[mangrove.sd.ssp245.2100]]/Table1[[#This Row],[mangrove.mn.ssp245.2100]])^-1</f>
        <v>2.7669007490253708</v>
      </c>
      <c r="BH957" s="6">
        <f>Table1[[#This Row],[mangrove.weights.ssp245.2100]]*Table1[[#This Row],[mangrove.mn.ssp245.2100]]</f>
        <v>1.4767707650434307</v>
      </c>
      <c r="BI957" s="7">
        <f t="shared" si="87"/>
        <v>0.35076251273721532</v>
      </c>
      <c r="BJ957" s="5">
        <v>0.3484471119625473</v>
      </c>
      <c r="BK957" s="5">
        <v>2.665593722097495E-3</v>
      </c>
      <c r="BL957" s="6">
        <f>(Table1[[#This Row],[seagrass.sd.ssp370.2050]]/Table1[[#This Row],[seagrass.mn.ssp370.2050]])^-1</f>
        <v>130.72026283448858</v>
      </c>
      <c r="BM957" s="6">
        <f>Table1[[#This Row],[seagrass.mn.ssp370.2050]]*Table1[[#This Row],[seagrass.weights.ssp370.2050]]</f>
        <v>45.549098059662654</v>
      </c>
      <c r="BN957" s="5">
        <v>0.24020017031713031</v>
      </c>
      <c r="BO957" s="5">
        <v>5.0007475133417309E-3</v>
      </c>
      <c r="BP957" s="6">
        <f>(Table1[[#This Row],[corals.sd.ssp370.2050]]/Table1[[#This Row],[corals.mn.ssp370.2050]])^-1</f>
        <v>48.032853023730738</v>
      </c>
      <c r="BQ957" s="6">
        <f>Table1[[#This Row],[corals.weights.ssp370.2050]]*Table1[[#This Row],[corals.mn.ssp370.2050]]</f>
        <v>11.537499477117811</v>
      </c>
      <c r="BR957" s="5">
        <v>0.5372170312433856</v>
      </c>
      <c r="BS957" s="5">
        <v>0.1968205977819123</v>
      </c>
      <c r="BT957" s="6">
        <f>(Table1[[#This Row],[mangrove.sd.ssp370.2050]]/Table1[[#This Row],[mangrove.mn.ssp370.2050]])^-1</f>
        <v>2.729475661072073</v>
      </c>
      <c r="BU957" s="6">
        <f>Table1[[#This Row],[mangrove.weights.ssp370.2050]]*Table1[[#This Row],[mangrove.mn.ssp370.2050]]</f>
        <v>1.4663208114922164</v>
      </c>
      <c r="BV957" s="7">
        <f t="shared" si="88"/>
        <v>0.32263655625640864</v>
      </c>
      <c r="BW957" s="5">
        <v>0.34937751058732958</v>
      </c>
      <c r="BX957" s="5">
        <v>3.9813760756779119E-3</v>
      </c>
      <c r="BY957" s="8">
        <f>(Table1[[#This Row],[seagrass.sd.ssp370.2100]]/Table1[[#This Row],[seagrass.mn.ssp370.2100]])^-1</f>
        <v>87.752953739202042</v>
      </c>
      <c r="BZ957" s="8">
        <f>Table1[[#This Row],[seagrass.imp.ssp370.2100]]*Table1[[#This Row],[seagrass.mn.ssp370.2100]]</f>
        <v>30.658908524087504</v>
      </c>
      <c r="CA957" s="5">
        <v>0.23845712738726321</v>
      </c>
      <c r="CB957" s="5">
        <v>2.5357125621252208E-3</v>
      </c>
      <c r="CC957" s="8">
        <f>(Table1[[#This Row],[corals.sd.ssp370.2100]]/Table1[[#This Row],[corals.mn.ssp370.2100]])^-1</f>
        <v>94.039494439940981</v>
      </c>
      <c r="CD957" s="8">
        <f>Table1[[#This Row],[corals.weights.ssp370.2100]]*Table1[[#This Row],[corals.mn.ssp370.2100]]</f>
        <v>22.424387705098837</v>
      </c>
      <c r="CE957" s="5">
        <v>0.53153840328414348</v>
      </c>
      <c r="CF957" s="5">
        <v>0.1951028664853309</v>
      </c>
      <c r="CG957" s="12">
        <f>(Table1[[#This Row],[mangrove.sd.ssp370.2100]]/Table1[[#This Row],[mangrove.mn.ssp370.2100]])^-1</f>
        <v>2.7244007884635977</v>
      </c>
      <c r="CH957" s="17">
        <f>Table1[[#This Row],[mangrove.weights.ssp370.2100]]*Table1[[#This Row],[mangrove.mn.ssp370.2100]]</f>
        <v>1.4481236450060022</v>
      </c>
      <c r="CI957" s="9">
        <f t="shared" si="89"/>
        <v>0.29553626229421337</v>
      </c>
      <c r="CJ957" s="5"/>
      <c r="CL957" s="5"/>
      <c r="CM957" s="5"/>
      <c r="CP957" s="5"/>
      <c r="CT957" s="5"/>
    </row>
    <row r="958" spans="1:98" x14ac:dyDescent="0.25">
      <c r="A958" s="5" t="s">
        <v>1001</v>
      </c>
      <c r="B958" s="5">
        <v>57.83934</v>
      </c>
      <c r="C958" s="5">
        <v>-20.321102</v>
      </c>
      <c r="D958" s="5">
        <v>33290000</v>
      </c>
      <c r="E958" s="5">
        <v>1</v>
      </c>
      <c r="F958" s="5">
        <v>21640000</v>
      </c>
      <c r="G958" s="5">
        <v>1</v>
      </c>
      <c r="H958" s="5">
        <v>1280000</v>
      </c>
      <c r="I958" s="5">
        <v>1</v>
      </c>
      <c r="J958" s="5">
        <v>0.55397651917799762</v>
      </c>
      <c r="K958" s="5">
        <v>3.9310585755704883E-3</v>
      </c>
      <c r="L958" s="6">
        <f>IF(Table1[[#This Row],[seagrass.mn.ssp126.2050]]="","",(Table1[[#This Row],[seagrass.sd.ssp126.2050]]/Table1[[#This Row],[seagrass.mn.ssp126.2050]])^-1)</f>
        <v>140.92298767071989</v>
      </c>
      <c r="M958" s="6">
        <f>IF(Table1[[#This Row],[seagrass.weights.ssp126.2050]]="","",Table1[[#This Row],[seagrass.weights.ssp126.2050]]*Table1[[#This Row],[seagrass.mn.ssp126.2050]])</f>
        <v>78.068026181989282</v>
      </c>
      <c r="N958" s="5">
        <v>0.60003589341952956</v>
      </c>
      <c r="O958" s="5">
        <v>3.0971738395047031E-3</v>
      </c>
      <c r="P958" s="6">
        <f>IF(Table1[[#This Row],[corals.mn.ssp126.2050]]="","",(Table1[[#This Row],[corals.sd.ssp126.2050]]/Table1[[#This Row],[corals.mn.ssp126.2050]])^-1)</f>
        <v>193.7365884232984</v>
      </c>
      <c r="Q958" s="6">
        <f>IF(Table1[[#This Row],[coral.weights.ssp126.2050]]="","",Table1[[#This Row],[coral.weights.ssp126.2050]]*Table1[[#This Row],[corals.mn.ssp126.2050]])</f>
        <v>116.24890692262555</v>
      </c>
      <c r="R958" s="5">
        <v>0.49703373914608512</v>
      </c>
      <c r="S958" s="5">
        <v>0.1530053635955867</v>
      </c>
      <c r="T958" s="6">
        <f>IF(Table1[[#This Row],[mangrove.mn.ssp126.2050]]="","",(Table1[[#This Row],[mangrove.sd.ssp126.2050]]/Table1[[#This Row],[mangrove.mn.ssp126.2050]])^-1)</f>
        <v>3.248472651323588</v>
      </c>
      <c r="U958" s="6">
        <f>IF(Table1[[#This Row],[mangrove.weights.ssp126.2050]]="","",Table1[[#This Row],[mangrove.weights.ssp126.2050]]*Table1[[#This Row],[mangrove.mn.ssp126.2050]])</f>
        <v>1.6146005084011597</v>
      </c>
      <c r="V958" s="7">
        <f t="shared" si="84"/>
        <v>0.57983683531810792</v>
      </c>
      <c r="W958" s="5">
        <v>0.54637471004033311</v>
      </c>
      <c r="X958" s="5">
        <v>2.9142748181131811E-3</v>
      </c>
      <c r="Y958" s="6">
        <f>IF(Table1[[#This Row],[seagrass.mn.ssp126.2100]]="", "", (Table1[[#This Row],[seagrass.sd.ssp126.2100]]/Table1[[#This Row],[seagrass.mn.ssp126.2100]])^-1)</f>
        <v>187.48221912512633</v>
      </c>
      <c r="Z958" s="6">
        <f>IF(Table1[[#This Row],[seagrass.weights.ssp126.2100]]="","", Table1[[#This Row],[seagrass.weights.ssp126.2100]]*Table1[[#This Row],[seagrass.mn.ssp126.2100]])</f>
        <v>102.43554311220909</v>
      </c>
      <c r="AA958" s="5">
        <v>0.59284333170141523</v>
      </c>
      <c r="AB958" s="5">
        <v>7.0746444904579578E-3</v>
      </c>
      <c r="AC958" s="6">
        <f>IF(Table1[[#This Row],[corals.mn.ssp126.2100]]="","",(Table1[[#This Row],[corals.sd.ssp126.2100]]/Table1[[#This Row],[corals.mn.ssp126.2100]])^-1)</f>
        <v>83.798321244413401</v>
      </c>
      <c r="AD958" s="6">
        <f>IF( Table1[[#This Row],[Coral.weights.ssp126.2100]]="","", Table1[[#This Row],[Coral.weights.ssp126.2100]]*Table1[[#This Row],[corals.mn.ssp126.2100]])</f>
        <v>49.679275957523522</v>
      </c>
      <c r="AE958" s="5">
        <v>0.49838525394786598</v>
      </c>
      <c r="AF958" s="5">
        <v>0.1528401189299855</v>
      </c>
      <c r="AG958" s="8">
        <f>IF(Table1[[#This Row],[mangrove.mn.ssp126.2100]]="","",(Table1[[#This Row],[mangrove.sd.ssp126.2100]]/Table1[[#This Row],[mangrove.mn.ssp126.2100]])^-1)</f>
        <v>3.2608274413615912</v>
      </c>
      <c r="AH958" s="6">
        <f>IF(Table1[[#This Row],[mangrove.weights.ssp126.2100]]="","",Table1[[#This Row],[mangrove.weights.ssp126.2100]]*Table1[[#This Row],[mangrove.mn.ssp126.2100]])</f>
        <v>1.6251483124431667</v>
      </c>
      <c r="AI958" s="7">
        <f t="shared" si="85"/>
        <v>0.55998834932617092</v>
      </c>
      <c r="AJ958" s="5">
        <v>0.51998508056064408</v>
      </c>
      <c r="AK958" s="5">
        <v>1.891818211118893E-3</v>
      </c>
      <c r="AL958" s="6">
        <f>IF(Table1[[#This Row],[seagrass.mn.ssp245.2050]]="","",(Table1[[#This Row],[seagrass.sd.ssp245.2050]]/Table1[[#This Row],[seagrass.mn.ssp245.2050]])^-1)</f>
        <v>274.85996144053672</v>
      </c>
      <c r="AM958" s="6">
        <f>IF(Table1[[#This Row],[seagrass.weights.ssp245.2050]]="","",Table1[[#This Row],[seagrass.weights.ssp245.2050]]*Table1[[#This Row],[seagrass.mn.ssp245.2050]])</f>
        <v>142.92307919255302</v>
      </c>
      <c r="AN958" s="5">
        <v>0.56323011520752708</v>
      </c>
      <c r="AO958" s="5">
        <v>1.8823973447052429E-3</v>
      </c>
      <c r="AP958" s="6">
        <f>(Table1[[#This Row],[corals.sd.ssp245.2050]]/Table1[[#This Row],[corals.mn.ssp245.2050]])^-1</f>
        <v>299.20894055219838</v>
      </c>
      <c r="AQ958" s="6">
        <f>Table1[[#This Row],[coral.weights.ssp245.2050]]*Table1[[#This Row],[corals.mn.ssp245.2050]]</f>
        <v>168.52348605833683</v>
      </c>
      <c r="AR958" s="5">
        <v>0.51731341151798449</v>
      </c>
      <c r="AS958" s="5">
        <v>0.15105526519772239</v>
      </c>
      <c r="AT958" s="8">
        <f>(Table1[[#This Row],[mangrove.sd.ssp245.2050]]/Table1[[#This Row],[mangrove.mn.ssp245.2050]])^-1</f>
        <v>3.4246632240250072</v>
      </c>
      <c r="AU958" s="8">
        <f>Table1[[#This Row],[mangrove.mn.ssp245.2050]]*Table1[[#This Row],[mangrove.weights.ssp245.2050]]</f>
        <v>1.7716242157205562</v>
      </c>
      <c r="AV958" s="7">
        <f t="shared" si="86"/>
        <v>0.54237520265536654</v>
      </c>
      <c r="AW958" s="5">
        <v>0.51731167056254757</v>
      </c>
      <c r="AX958" s="5">
        <v>1.8889544659730999E-3</v>
      </c>
      <c r="AY958" s="6">
        <f>(Table1[[#This Row],[seagrass.sd.ssp245.2100]]/Table1[[#This Row],[seagrass.mn.ssp245.2100]])^-1</f>
        <v>273.86137669340434</v>
      </c>
      <c r="AZ958" s="6">
        <f>Table1[[#This Row],[seagrass.weights.ssp245.2100]]*Table1[[#This Row],[seagrass.mn.ssp245.2100]]</f>
        <v>141.67168627982412</v>
      </c>
      <c r="BA958" s="5">
        <v>0.55662046008328492</v>
      </c>
      <c r="BB958" s="5">
        <v>3.719269402570489E-3</v>
      </c>
      <c r="BC958" s="8">
        <f>(Table1[[#This Row],[corals.sd.ssp245.2100]]/Table1[[#This Row],[corals.mn.ssp245.2100]])^-1</f>
        <v>149.65854845002335</v>
      </c>
      <c r="BD958" s="8">
        <f>Table1[[#This Row],[corals.weights.ssp245.2100]]*Table1[[#This Row],[corals.mn.ssp245.2100]]</f>
        <v>83.303010093648581</v>
      </c>
      <c r="BE958" s="5">
        <v>0.5229101547718944</v>
      </c>
      <c r="BF958" s="5">
        <v>0.15429995700415969</v>
      </c>
      <c r="BG958" s="6">
        <f>(Table1[[#This Row],[mangrove.sd.ssp245.2100]]/Table1[[#This Row],[mangrove.mn.ssp245.2100]])^-1</f>
        <v>3.3889196401901627</v>
      </c>
      <c r="BH958" s="6">
        <f>Table1[[#This Row],[mangrove.weights.ssp245.2100]]*Table1[[#This Row],[mangrove.mn.ssp245.2100]]</f>
        <v>1.7721004935613507</v>
      </c>
      <c r="BI958" s="7">
        <f t="shared" si="87"/>
        <v>0.53113632954117518</v>
      </c>
      <c r="BJ958" s="5">
        <v>0.42764897200664781</v>
      </c>
      <c r="BK958" s="5">
        <v>4.0721649930967486E-3</v>
      </c>
      <c r="BL958" s="6">
        <f>(Table1[[#This Row],[seagrass.sd.ssp370.2050]]/Table1[[#This Row],[seagrass.mn.ssp370.2050]])^-1</f>
        <v>105.01759450602091</v>
      </c>
      <c r="BM958" s="6">
        <f>Table1[[#This Row],[seagrass.mn.ssp370.2050]]*Table1[[#This Row],[seagrass.weights.ssp370.2050]]</f>
        <v>44.910666333110825</v>
      </c>
      <c r="BN958" s="5">
        <v>0.46409265091783619</v>
      </c>
      <c r="BO958" s="5">
        <f>NonZeroMin!$C$17</f>
        <v>8.8537505761509139E-4</v>
      </c>
      <c r="BP958" s="6">
        <f>(Table1[[#This Row],[corals.sd.ssp370.2050]]/Table1[[#This Row],[corals.mn.ssp370.2050]])^-1</f>
        <v>524.17633287292824</v>
      </c>
      <c r="BQ958" s="6">
        <f>Table1[[#This Row],[corals.weights.ssp370.2050]]*Table1[[#This Row],[corals.mn.ssp370.2050]]</f>
        <v>243.2663838713874</v>
      </c>
      <c r="BR958" s="5">
        <v>0.52394850937421333</v>
      </c>
      <c r="BS958" s="5">
        <v>0.15435310872195659</v>
      </c>
      <c r="BT958" s="6">
        <f>(Table1[[#This Row],[mangrove.sd.ssp370.2050]]/Table1[[#This Row],[mangrove.mn.ssp370.2050]])^-1</f>
        <v>3.3944797983824611</v>
      </c>
      <c r="BU958" s="6">
        <f>Table1[[#This Row],[mangrove.weights.ssp370.2050]]*Table1[[#This Row],[mangrove.mn.ssp370.2050]]</f>
        <v>1.7785326304633706</v>
      </c>
      <c r="BV958" s="7">
        <f t="shared" si="88"/>
        <v>0.45836373152769333</v>
      </c>
      <c r="BW958" s="5">
        <v>0.43338148105809721</v>
      </c>
      <c r="BX958" s="5">
        <f>NonZeroMin!$C$19</f>
        <v>9.4033807947367773E-4</v>
      </c>
      <c r="BY958" s="8">
        <f>(Table1[[#This Row],[seagrass.sd.ssp370.2100]]/Table1[[#This Row],[seagrass.mn.ssp370.2100]])^-1</f>
        <v>460.87836972492681</v>
      </c>
      <c r="BZ958" s="8">
        <f>Table1[[#This Row],[seagrass.imp.ssp370.2100]]*Table1[[#This Row],[seagrass.mn.ssp370.2100]]</f>
        <v>199.73615045903009</v>
      </c>
      <c r="CA958" s="5">
        <v>0.46536760036025959</v>
      </c>
      <c r="CB958" s="5">
        <v>1.803050792815189E-3</v>
      </c>
      <c r="CC958" s="8">
        <f>(Table1[[#This Row],[corals.sd.ssp370.2100]]/Table1[[#This Row],[corals.mn.ssp370.2100]])^-1</f>
        <v>258.10010578440722</v>
      </c>
      <c r="CD958" s="8">
        <f>Table1[[#This Row],[corals.weights.ssp370.2100]]*Table1[[#This Row],[corals.mn.ssp370.2100]]</f>
        <v>120.11142688161874</v>
      </c>
      <c r="CE958" s="5">
        <v>0.52313053581757762</v>
      </c>
      <c r="CF958" s="5">
        <v>0.15403657383687669</v>
      </c>
      <c r="CG958" s="12">
        <f>(Table1[[#This Row],[mangrove.sd.ssp370.2100]]/Table1[[#This Row],[mangrove.mn.ssp370.2100]])^-1</f>
        <v>3.3961449725022317</v>
      </c>
      <c r="CH958" s="17">
        <f>Table1[[#This Row],[mangrove.weights.ssp370.2100]]*Table1[[#This Row],[mangrove.mn.ssp370.2100]]</f>
        <v>1.776627139179265</v>
      </c>
      <c r="CI958" s="9">
        <f t="shared" si="89"/>
        <v>0.44523187188566959</v>
      </c>
      <c r="CJ958" s="5"/>
      <c r="CL958" s="5"/>
      <c r="CM958" s="5"/>
      <c r="CP958" s="5"/>
      <c r="CT958" s="5"/>
    </row>
    <row r="959" spans="1:98" x14ac:dyDescent="0.25">
      <c r="A959" s="5" t="s">
        <v>1002</v>
      </c>
      <c r="B959" s="5">
        <v>58.08934</v>
      </c>
      <c r="C959" s="5">
        <v>-20.321102</v>
      </c>
      <c r="E959" s="5">
        <v>0</v>
      </c>
      <c r="G959" s="5">
        <v>0</v>
      </c>
      <c r="I959" s="5">
        <v>0</v>
      </c>
      <c r="L959" s="6" t="str">
        <f>IF(Table1[[#This Row],[seagrass.mn.ssp126.2050]]="","",(Table1[[#This Row],[seagrass.sd.ssp126.2050]]/Table1[[#This Row],[seagrass.mn.ssp126.2050]])^-1)</f>
        <v/>
      </c>
      <c r="M959" s="6" t="str">
        <f>IF(Table1[[#This Row],[seagrass.weights.ssp126.2050]]="","",Table1[[#This Row],[seagrass.weights.ssp126.2050]]*Table1[[#This Row],[seagrass.mn.ssp126.2050]])</f>
        <v/>
      </c>
      <c r="P959" s="6" t="str">
        <f>IF(Table1[[#This Row],[corals.mn.ssp126.2050]]="","",(Table1[[#This Row],[corals.sd.ssp126.2050]]/Table1[[#This Row],[corals.mn.ssp126.2050]])^-1)</f>
        <v/>
      </c>
      <c r="Q959" s="6" t="str">
        <f>IF(Table1[[#This Row],[coral.weights.ssp126.2050]]="","",Table1[[#This Row],[coral.weights.ssp126.2050]]*Table1[[#This Row],[corals.mn.ssp126.2050]])</f>
        <v/>
      </c>
      <c r="T959" s="6" t="str">
        <f>IF(Table1[[#This Row],[mangrove.mn.ssp126.2050]]="","",(Table1[[#This Row],[mangrove.sd.ssp126.2050]]/Table1[[#This Row],[mangrove.mn.ssp126.2050]])^-1)</f>
        <v/>
      </c>
      <c r="U959" s="6" t="str">
        <f>IF(Table1[[#This Row],[mangrove.weights.ssp126.2050]]="","",Table1[[#This Row],[mangrove.weights.ssp126.2050]]*Table1[[#This Row],[mangrove.mn.ssp126.2050]])</f>
        <v/>
      </c>
      <c r="V959" s="7" t="e">
        <f t="shared" si="84"/>
        <v>#DIV/0!</v>
      </c>
      <c r="Y959" s="6" t="str">
        <f>IF(Table1[[#This Row],[seagrass.mn.ssp126.2100]]="", "", (Table1[[#This Row],[seagrass.sd.ssp126.2100]]/Table1[[#This Row],[seagrass.mn.ssp126.2100]])^-1)</f>
        <v/>
      </c>
      <c r="Z959" s="6" t="str">
        <f>IF(Table1[[#This Row],[seagrass.weights.ssp126.2100]]="","", Table1[[#This Row],[seagrass.weights.ssp126.2100]]*Table1[[#This Row],[seagrass.mn.ssp126.2100]])</f>
        <v/>
      </c>
      <c r="AC959" s="6" t="str">
        <f>IF(Table1[[#This Row],[corals.mn.ssp126.2100]]="","",(Table1[[#This Row],[corals.sd.ssp126.2100]]/Table1[[#This Row],[corals.mn.ssp126.2100]])^-1)</f>
        <v/>
      </c>
      <c r="AD959" s="6" t="str">
        <f>IF( Table1[[#This Row],[Coral.weights.ssp126.2100]]="","", Table1[[#This Row],[Coral.weights.ssp126.2100]]*Table1[[#This Row],[corals.mn.ssp126.2100]])</f>
        <v/>
      </c>
      <c r="AG959" s="8" t="str">
        <f>IF(Table1[[#This Row],[mangrove.mn.ssp126.2100]]="","",(Table1[[#This Row],[mangrove.sd.ssp126.2100]]/Table1[[#This Row],[mangrove.mn.ssp126.2100]])^-1)</f>
        <v/>
      </c>
      <c r="AH959" s="6" t="str">
        <f>IF(Table1[[#This Row],[mangrove.weights.ssp126.2100]]="","",Table1[[#This Row],[mangrove.weights.ssp126.2100]]*Table1[[#This Row],[mangrove.mn.ssp126.2100]])</f>
        <v/>
      </c>
      <c r="AI959" s="7" t="e">
        <f t="shared" si="85"/>
        <v>#DIV/0!</v>
      </c>
      <c r="AL959" s="6" t="str">
        <f>IF(Table1[[#This Row],[seagrass.mn.ssp245.2050]]="","",(Table1[[#This Row],[seagrass.sd.ssp245.2050]]/Table1[[#This Row],[seagrass.mn.ssp245.2050]])^-1)</f>
        <v/>
      </c>
      <c r="AM959" s="6" t="str">
        <f>IF(Table1[[#This Row],[seagrass.weights.ssp245.2050]]="","",Table1[[#This Row],[seagrass.weights.ssp245.2050]]*Table1[[#This Row],[seagrass.mn.ssp245.2050]])</f>
        <v/>
      </c>
      <c r="AS959" s="5"/>
      <c r="AT959" s="8"/>
      <c r="AU959" s="8"/>
      <c r="AV959" s="7" t="e">
        <f t="shared" si="86"/>
        <v>#DIV/0!</v>
      </c>
      <c r="AX959" s="5"/>
      <c r="AY959" s="6"/>
      <c r="AZ959" s="6"/>
      <c r="BB959" s="5"/>
      <c r="BC959" s="8"/>
      <c r="BD959" s="8"/>
      <c r="BE959" s="5"/>
      <c r="BF959" s="5"/>
      <c r="BG959" s="6"/>
      <c r="BH959" s="6"/>
      <c r="BI959" s="7" t="e">
        <f t="shared" si="87"/>
        <v>#DIV/0!</v>
      </c>
      <c r="BK959" s="5"/>
      <c r="BL959" s="6"/>
      <c r="BM959" s="6"/>
      <c r="BO959" s="5"/>
      <c r="BP959" s="6"/>
      <c r="BQ959" s="6"/>
      <c r="BR959" s="5"/>
      <c r="BS959" s="5"/>
      <c r="BT959" s="6"/>
      <c r="BU959" s="6"/>
      <c r="BV959" s="7" t="e">
        <f t="shared" si="88"/>
        <v>#DIV/0!</v>
      </c>
      <c r="BX959" s="5"/>
      <c r="BY959" s="8"/>
      <c r="BZ959" s="8"/>
      <c r="CA959" s="5"/>
      <c r="CB959" s="5"/>
      <c r="CC959" s="8"/>
      <c r="CD959" s="8"/>
      <c r="CE959" s="5"/>
      <c r="CF959" s="5"/>
      <c r="CG959" s="12"/>
      <c r="CH959" s="17"/>
      <c r="CI959" s="9" t="e">
        <f t="shared" si="89"/>
        <v>#DIV/0!</v>
      </c>
      <c r="CJ959" s="5"/>
      <c r="CL959" s="5"/>
      <c r="CM959" s="5"/>
      <c r="CP959" s="5"/>
      <c r="CT959" s="5"/>
    </row>
    <row r="960" spans="1:98" x14ac:dyDescent="0.25">
      <c r="A960" s="5" t="s">
        <v>1003</v>
      </c>
      <c r="B960" s="5">
        <v>34.33934</v>
      </c>
      <c r="C960" s="5">
        <v>-20.321102</v>
      </c>
      <c r="E960" s="5">
        <v>0</v>
      </c>
      <c r="G960" s="5">
        <v>0</v>
      </c>
      <c r="I960" s="5">
        <v>0</v>
      </c>
      <c r="L960" s="6" t="str">
        <f>IF(Table1[[#This Row],[seagrass.mn.ssp126.2050]]="","",(Table1[[#This Row],[seagrass.sd.ssp126.2050]]/Table1[[#This Row],[seagrass.mn.ssp126.2050]])^-1)</f>
        <v/>
      </c>
      <c r="M960" s="6" t="str">
        <f>IF(Table1[[#This Row],[seagrass.weights.ssp126.2050]]="","",Table1[[#This Row],[seagrass.weights.ssp126.2050]]*Table1[[#This Row],[seagrass.mn.ssp126.2050]])</f>
        <v/>
      </c>
      <c r="P960" s="6" t="str">
        <f>IF(Table1[[#This Row],[corals.mn.ssp126.2050]]="","",(Table1[[#This Row],[corals.sd.ssp126.2050]]/Table1[[#This Row],[corals.mn.ssp126.2050]])^-1)</f>
        <v/>
      </c>
      <c r="Q960" s="6" t="str">
        <f>IF(Table1[[#This Row],[coral.weights.ssp126.2050]]="","",Table1[[#This Row],[coral.weights.ssp126.2050]]*Table1[[#This Row],[corals.mn.ssp126.2050]])</f>
        <v/>
      </c>
      <c r="T960" s="6" t="str">
        <f>IF(Table1[[#This Row],[mangrove.mn.ssp126.2050]]="","",(Table1[[#This Row],[mangrove.sd.ssp126.2050]]/Table1[[#This Row],[mangrove.mn.ssp126.2050]])^-1)</f>
        <v/>
      </c>
      <c r="U960" s="6" t="str">
        <f>IF(Table1[[#This Row],[mangrove.weights.ssp126.2050]]="","",Table1[[#This Row],[mangrove.weights.ssp126.2050]]*Table1[[#This Row],[mangrove.mn.ssp126.2050]])</f>
        <v/>
      </c>
      <c r="V960" s="7" t="e">
        <f t="shared" si="84"/>
        <v>#DIV/0!</v>
      </c>
      <c r="Y960" s="6" t="str">
        <f>IF(Table1[[#This Row],[seagrass.mn.ssp126.2100]]="", "", (Table1[[#This Row],[seagrass.sd.ssp126.2100]]/Table1[[#This Row],[seagrass.mn.ssp126.2100]])^-1)</f>
        <v/>
      </c>
      <c r="Z960" s="6" t="str">
        <f>IF(Table1[[#This Row],[seagrass.weights.ssp126.2100]]="","", Table1[[#This Row],[seagrass.weights.ssp126.2100]]*Table1[[#This Row],[seagrass.mn.ssp126.2100]])</f>
        <v/>
      </c>
      <c r="AC960" s="6" t="str">
        <f>IF(Table1[[#This Row],[corals.mn.ssp126.2100]]="","",(Table1[[#This Row],[corals.sd.ssp126.2100]]/Table1[[#This Row],[corals.mn.ssp126.2100]])^-1)</f>
        <v/>
      </c>
      <c r="AD960" s="6" t="str">
        <f>IF( Table1[[#This Row],[Coral.weights.ssp126.2100]]="","", Table1[[#This Row],[Coral.weights.ssp126.2100]]*Table1[[#This Row],[corals.mn.ssp126.2100]])</f>
        <v/>
      </c>
      <c r="AG960" s="8" t="str">
        <f>IF(Table1[[#This Row],[mangrove.mn.ssp126.2100]]="","",(Table1[[#This Row],[mangrove.sd.ssp126.2100]]/Table1[[#This Row],[mangrove.mn.ssp126.2100]])^-1)</f>
        <v/>
      </c>
      <c r="AH960" s="6" t="str">
        <f>IF(Table1[[#This Row],[mangrove.weights.ssp126.2100]]="","",Table1[[#This Row],[mangrove.weights.ssp126.2100]]*Table1[[#This Row],[mangrove.mn.ssp126.2100]])</f>
        <v/>
      </c>
      <c r="AI960" s="7" t="e">
        <f t="shared" si="85"/>
        <v>#DIV/0!</v>
      </c>
      <c r="AL960" s="6" t="str">
        <f>IF(Table1[[#This Row],[seagrass.mn.ssp245.2050]]="","",(Table1[[#This Row],[seagrass.sd.ssp245.2050]]/Table1[[#This Row],[seagrass.mn.ssp245.2050]])^-1)</f>
        <v/>
      </c>
      <c r="AM960" s="6" t="str">
        <f>IF(Table1[[#This Row],[seagrass.weights.ssp245.2050]]="","",Table1[[#This Row],[seagrass.weights.ssp245.2050]]*Table1[[#This Row],[seagrass.mn.ssp245.2050]])</f>
        <v/>
      </c>
      <c r="AS960" s="5"/>
      <c r="AT960" s="8"/>
      <c r="AU960" s="8"/>
      <c r="AV960" s="7" t="e">
        <f t="shared" si="86"/>
        <v>#DIV/0!</v>
      </c>
      <c r="AX960" s="5"/>
      <c r="AY960" s="6"/>
      <c r="AZ960" s="6"/>
      <c r="BB960" s="5"/>
      <c r="BC960" s="8"/>
      <c r="BD960" s="8"/>
      <c r="BE960" s="5"/>
      <c r="BF960" s="5"/>
      <c r="BG960" s="6"/>
      <c r="BH960" s="6"/>
      <c r="BI960" s="7" t="e">
        <f t="shared" si="87"/>
        <v>#DIV/0!</v>
      </c>
      <c r="BK960" s="5"/>
      <c r="BL960" s="6"/>
      <c r="BM960" s="6"/>
      <c r="BO960" s="5"/>
      <c r="BP960" s="6"/>
      <c r="BQ960" s="6"/>
      <c r="BR960" s="5"/>
      <c r="BS960" s="5"/>
      <c r="BT960" s="6"/>
      <c r="BU960" s="6"/>
      <c r="BV960" s="7" t="e">
        <f t="shared" si="88"/>
        <v>#DIV/0!</v>
      </c>
      <c r="BX960" s="5"/>
      <c r="BY960" s="8"/>
      <c r="BZ960" s="8"/>
      <c r="CA960" s="5"/>
      <c r="CB960" s="5"/>
      <c r="CC960" s="8"/>
      <c r="CD960" s="8"/>
      <c r="CE960" s="5"/>
      <c r="CF960" s="5"/>
      <c r="CG960" s="12"/>
      <c r="CH960" s="17"/>
      <c r="CI960" s="9" t="e">
        <f t="shared" si="89"/>
        <v>#DIV/0!</v>
      </c>
      <c r="CJ960" s="5"/>
      <c r="CL960" s="5"/>
      <c r="CM960" s="5"/>
      <c r="CP960" s="5"/>
      <c r="CT960" s="5"/>
    </row>
    <row r="961" spans="1:98" x14ac:dyDescent="0.25">
      <c r="A961" s="5" t="s">
        <v>1004</v>
      </c>
      <c r="B961" s="5">
        <v>34.58934</v>
      </c>
      <c r="C961" s="5">
        <v>-20.321102</v>
      </c>
      <c r="E961" s="5">
        <v>0</v>
      </c>
      <c r="G961" s="5">
        <v>0</v>
      </c>
      <c r="H961" s="5">
        <v>38330000</v>
      </c>
      <c r="I961" s="5">
        <v>1</v>
      </c>
      <c r="L961" s="6" t="str">
        <f>IF(Table1[[#This Row],[seagrass.mn.ssp126.2050]]="","",(Table1[[#This Row],[seagrass.sd.ssp126.2050]]/Table1[[#This Row],[seagrass.mn.ssp126.2050]])^-1)</f>
        <v/>
      </c>
      <c r="M961" s="6" t="str">
        <f>IF(Table1[[#This Row],[seagrass.weights.ssp126.2050]]="","",Table1[[#This Row],[seagrass.weights.ssp126.2050]]*Table1[[#This Row],[seagrass.mn.ssp126.2050]])</f>
        <v/>
      </c>
      <c r="P961" s="6" t="str">
        <f>IF(Table1[[#This Row],[corals.mn.ssp126.2050]]="","",(Table1[[#This Row],[corals.sd.ssp126.2050]]/Table1[[#This Row],[corals.mn.ssp126.2050]])^-1)</f>
        <v/>
      </c>
      <c r="Q961" s="6" t="str">
        <f>IF(Table1[[#This Row],[coral.weights.ssp126.2050]]="","",Table1[[#This Row],[coral.weights.ssp126.2050]]*Table1[[#This Row],[corals.mn.ssp126.2050]])</f>
        <v/>
      </c>
      <c r="R961" s="5">
        <v>0.33081787034003912</v>
      </c>
      <c r="S961" s="5">
        <v>0.21019169211153049</v>
      </c>
      <c r="T961" s="6">
        <f>IF(Table1[[#This Row],[mangrove.mn.ssp126.2050]]="","",(Table1[[#This Row],[mangrove.sd.ssp126.2050]]/Table1[[#This Row],[mangrove.mn.ssp126.2050]])^-1)</f>
        <v>1.5738865176674193</v>
      </c>
      <c r="U961" s="6">
        <f>IF(Table1[[#This Row],[mangrove.weights.ssp126.2050]]="","",Table1[[#This Row],[mangrove.weights.ssp126.2050]]*Table1[[#This Row],[mangrove.mn.ssp126.2050]])</f>
        <v>0.52066978593163604</v>
      </c>
      <c r="V961" s="7">
        <f t="shared" si="84"/>
        <v>0.33081787034003912</v>
      </c>
      <c r="Y961" s="6" t="str">
        <f>IF(Table1[[#This Row],[seagrass.mn.ssp126.2100]]="", "", (Table1[[#This Row],[seagrass.sd.ssp126.2100]]/Table1[[#This Row],[seagrass.mn.ssp126.2100]])^-1)</f>
        <v/>
      </c>
      <c r="Z961" s="6" t="str">
        <f>IF(Table1[[#This Row],[seagrass.weights.ssp126.2100]]="","", Table1[[#This Row],[seagrass.weights.ssp126.2100]]*Table1[[#This Row],[seagrass.mn.ssp126.2100]])</f>
        <v/>
      </c>
      <c r="AC961" s="6" t="str">
        <f>IF(Table1[[#This Row],[corals.mn.ssp126.2100]]="","",(Table1[[#This Row],[corals.sd.ssp126.2100]]/Table1[[#This Row],[corals.mn.ssp126.2100]])^-1)</f>
        <v/>
      </c>
      <c r="AD961" s="6" t="str">
        <f>IF( Table1[[#This Row],[Coral.weights.ssp126.2100]]="","", Table1[[#This Row],[Coral.weights.ssp126.2100]]*Table1[[#This Row],[corals.mn.ssp126.2100]])</f>
        <v/>
      </c>
      <c r="AE961" s="5">
        <v>0.32830724972229303</v>
      </c>
      <c r="AF961" s="5">
        <v>0.21563423219001079</v>
      </c>
      <c r="AG961" s="8">
        <f>IF(Table1[[#This Row],[mangrove.mn.ssp126.2100]]="","",(Table1[[#This Row],[mangrove.sd.ssp126.2100]]/Table1[[#This Row],[mangrove.mn.ssp126.2100]])^-1)</f>
        <v>1.5225191584284168</v>
      </c>
      <c r="AH961" s="6">
        <f>IF(Table1[[#This Row],[mangrove.weights.ssp126.2100]]="","",Table1[[#This Row],[mangrove.weights.ssp126.2100]]*Table1[[#This Row],[mangrove.mn.ssp126.2100]])</f>
        <v>0.49985407755313366</v>
      </c>
      <c r="AI961" s="7">
        <f t="shared" si="85"/>
        <v>0.32830724972229303</v>
      </c>
      <c r="AL961" s="6" t="str">
        <f>IF(Table1[[#This Row],[seagrass.mn.ssp245.2050]]="","",(Table1[[#This Row],[seagrass.sd.ssp245.2050]]/Table1[[#This Row],[seagrass.mn.ssp245.2050]])^-1)</f>
        <v/>
      </c>
      <c r="AM961" s="6" t="str">
        <f>IF(Table1[[#This Row],[seagrass.weights.ssp245.2050]]="","",Table1[[#This Row],[seagrass.weights.ssp245.2050]]*Table1[[#This Row],[seagrass.mn.ssp245.2050]])</f>
        <v/>
      </c>
      <c r="AR961" s="5">
        <v>0.3202676811513927</v>
      </c>
      <c r="AS961" s="5">
        <v>0.2146975362659137</v>
      </c>
      <c r="AT961" s="8">
        <f>(Table1[[#This Row],[mangrove.sd.ssp245.2050]]/Table1[[#This Row],[mangrove.mn.ssp245.2050]])^-1</f>
        <v>1.4917156792834598</v>
      </c>
      <c r="AU961" s="8">
        <f>Table1[[#This Row],[mangrove.mn.ssp245.2050]]*Table1[[#This Row],[mangrove.weights.ssp245.2050]]</f>
        <v>0.47774832154128827</v>
      </c>
      <c r="AV961" s="7">
        <f t="shared" si="86"/>
        <v>0.3202676811513927</v>
      </c>
      <c r="AX961" s="5"/>
      <c r="AY961" s="6"/>
      <c r="AZ961" s="6"/>
      <c r="BB961" s="5"/>
      <c r="BC961" s="8"/>
      <c r="BD961" s="8"/>
      <c r="BE961" s="5">
        <v>0.31520173557617559</v>
      </c>
      <c r="BF961" s="5">
        <v>0.2249145263447464</v>
      </c>
      <c r="BG961" s="6">
        <f>(Table1[[#This Row],[mangrove.sd.ssp245.2100]]/Table1[[#This Row],[mangrove.mn.ssp245.2100]])^-1</f>
        <v>1.4014289814835614</v>
      </c>
      <c r="BH961" s="6">
        <f>Table1[[#This Row],[mangrove.weights.ssp245.2100]]*Table1[[#This Row],[mangrove.mn.ssp245.2100]]</f>
        <v>0.4417328472503706</v>
      </c>
      <c r="BI961" s="7">
        <f t="shared" si="87"/>
        <v>0.31520173557617559</v>
      </c>
      <c r="BK961" s="5"/>
      <c r="BL961" s="6"/>
      <c r="BM961" s="6"/>
      <c r="BO961" s="5"/>
      <c r="BP961" s="6"/>
      <c r="BQ961" s="6"/>
      <c r="BR961" s="5">
        <v>0.33948264883318918</v>
      </c>
      <c r="BS961" s="5">
        <v>0.2125343496043148</v>
      </c>
      <c r="BT961" s="6">
        <f>(Table1[[#This Row],[mangrove.sd.ssp370.2050]]/Table1[[#This Row],[mangrove.mn.ssp370.2050]])^-1</f>
        <v>1.5973072092356837</v>
      </c>
      <c r="BU961" s="6">
        <f>Table1[[#This Row],[mangrove.weights.ssp370.2050]]*Table1[[#This Row],[mangrove.mn.ssp370.2050]]</f>
        <v>0.54225808239167905</v>
      </c>
      <c r="BV961" s="7">
        <f t="shared" si="88"/>
        <v>0.33948264883318918</v>
      </c>
      <c r="BX961" s="5"/>
      <c r="BY961" s="8"/>
      <c r="BZ961" s="8"/>
      <c r="CA961" s="5"/>
      <c r="CB961" s="5"/>
      <c r="CC961" s="8"/>
      <c r="CD961" s="8"/>
      <c r="CE961" s="5">
        <v>0.33617478239715959</v>
      </c>
      <c r="CF961" s="5">
        <v>0.2128015879789279</v>
      </c>
      <c r="CG961" s="12">
        <f>(Table1[[#This Row],[mangrove.sd.ssp370.2100]]/Table1[[#This Row],[mangrove.mn.ssp370.2100]])^-1</f>
        <v>1.5797569256412145</v>
      </c>
      <c r="CH961" s="17">
        <f>Table1[[#This Row],[mangrove.weights.ssp370.2100]]*Table1[[#This Row],[mangrove.mn.ssp370.2100]]</f>
        <v>0.53107444071784116</v>
      </c>
      <c r="CI961" s="9">
        <f t="shared" si="89"/>
        <v>0.33617478239715964</v>
      </c>
      <c r="CJ961" s="5"/>
      <c r="CL961" s="5"/>
      <c r="CM961" s="5"/>
      <c r="CP961" s="5"/>
      <c r="CT961" s="5"/>
    </row>
    <row r="962" spans="1:98" x14ac:dyDescent="0.25">
      <c r="A962" s="5" t="s">
        <v>1005</v>
      </c>
      <c r="B962" s="5">
        <v>34.83934</v>
      </c>
      <c r="C962" s="5">
        <v>-20.321102</v>
      </c>
      <c r="E962" s="5">
        <v>0</v>
      </c>
      <c r="G962" s="5">
        <v>0</v>
      </c>
      <c r="H962" s="5">
        <v>5830000</v>
      </c>
      <c r="I962" s="5">
        <v>1</v>
      </c>
      <c r="L962" s="6" t="str">
        <f>IF(Table1[[#This Row],[seagrass.mn.ssp126.2050]]="","",(Table1[[#This Row],[seagrass.sd.ssp126.2050]]/Table1[[#This Row],[seagrass.mn.ssp126.2050]])^-1)</f>
        <v/>
      </c>
      <c r="M962" s="6" t="str">
        <f>IF(Table1[[#This Row],[seagrass.weights.ssp126.2050]]="","",Table1[[#This Row],[seagrass.weights.ssp126.2050]]*Table1[[#This Row],[seagrass.mn.ssp126.2050]])</f>
        <v/>
      </c>
      <c r="P962" s="6" t="str">
        <f>IF(Table1[[#This Row],[corals.mn.ssp126.2050]]="","",(Table1[[#This Row],[corals.sd.ssp126.2050]]/Table1[[#This Row],[corals.mn.ssp126.2050]])^-1)</f>
        <v/>
      </c>
      <c r="Q962" s="6" t="str">
        <f>IF(Table1[[#This Row],[coral.weights.ssp126.2050]]="","",Table1[[#This Row],[coral.weights.ssp126.2050]]*Table1[[#This Row],[corals.mn.ssp126.2050]])</f>
        <v/>
      </c>
      <c r="R962" s="5">
        <v>0.45449536653637929</v>
      </c>
      <c r="S962" s="5">
        <v>0.1694348041016521</v>
      </c>
      <c r="T962" s="6">
        <f>IF(Table1[[#This Row],[mangrove.mn.ssp126.2050]]="","",(Table1[[#This Row],[mangrove.sd.ssp126.2050]]/Table1[[#This Row],[mangrove.mn.ssp126.2050]])^-1)</f>
        <v>2.6824203500935124</v>
      </c>
      <c r="U962" s="6">
        <f>IF(Table1[[#This Row],[mangrove.weights.ssp126.2050]]="","",Table1[[#This Row],[mangrove.weights.ssp126.2050]]*Table1[[#This Row],[mangrove.mn.ssp126.2050]])</f>
        <v>1.2191476202203937</v>
      </c>
      <c r="V962" s="7">
        <f t="shared" ref="V962:V1025" si="90">SUM(U962,Q962,M962)/SUM(T962,P962,L962)</f>
        <v>0.45449536653637923</v>
      </c>
      <c r="Y962" s="6" t="str">
        <f>IF(Table1[[#This Row],[seagrass.mn.ssp126.2100]]="", "", (Table1[[#This Row],[seagrass.sd.ssp126.2100]]/Table1[[#This Row],[seagrass.mn.ssp126.2100]])^-1)</f>
        <v/>
      </c>
      <c r="Z962" s="6" t="str">
        <f>IF(Table1[[#This Row],[seagrass.weights.ssp126.2100]]="","", Table1[[#This Row],[seagrass.weights.ssp126.2100]]*Table1[[#This Row],[seagrass.mn.ssp126.2100]])</f>
        <v/>
      </c>
      <c r="AC962" s="6" t="str">
        <f>IF(Table1[[#This Row],[corals.mn.ssp126.2100]]="","",(Table1[[#This Row],[corals.sd.ssp126.2100]]/Table1[[#This Row],[corals.mn.ssp126.2100]])^-1)</f>
        <v/>
      </c>
      <c r="AD962" s="6" t="str">
        <f>IF( Table1[[#This Row],[Coral.weights.ssp126.2100]]="","", Table1[[#This Row],[Coral.weights.ssp126.2100]]*Table1[[#This Row],[corals.mn.ssp126.2100]])</f>
        <v/>
      </c>
      <c r="AE962" s="5">
        <v>0.45638471982032119</v>
      </c>
      <c r="AF962" s="5">
        <v>0.1621785094776714</v>
      </c>
      <c r="AG962" s="8">
        <f>IF(Table1[[#This Row],[mangrove.mn.ssp126.2100]]="","",(Table1[[#This Row],[mangrove.sd.ssp126.2100]]/Table1[[#This Row],[mangrove.mn.ssp126.2100]])^-1)</f>
        <v>2.8140887549786977</v>
      </c>
      <c r="AH962" s="6">
        <f>IF(Table1[[#This Row],[mangrove.weights.ssp126.2100]]="","",Table1[[#This Row],[mangrove.weights.ssp126.2100]]*Table1[[#This Row],[mangrove.mn.ssp126.2100]])</f>
        <v>1.2843071079904695</v>
      </c>
      <c r="AI962" s="7">
        <f t="shared" ref="AI962:AI1025" si="91">SUM(AH962,AD962,Z962)/SUM(Y962,AC962,AG962)</f>
        <v>0.45638471982032125</v>
      </c>
      <c r="AL962" s="6" t="str">
        <f>IF(Table1[[#This Row],[seagrass.mn.ssp245.2050]]="","",(Table1[[#This Row],[seagrass.sd.ssp245.2050]]/Table1[[#This Row],[seagrass.mn.ssp245.2050]])^-1)</f>
        <v/>
      </c>
      <c r="AM962" s="6" t="str">
        <f>IF(Table1[[#This Row],[seagrass.weights.ssp245.2050]]="","",Table1[[#This Row],[seagrass.weights.ssp245.2050]]*Table1[[#This Row],[seagrass.mn.ssp245.2050]])</f>
        <v/>
      </c>
      <c r="AR962" s="5">
        <v>0.46373707184643082</v>
      </c>
      <c r="AS962" s="5">
        <v>0.16709447955153381</v>
      </c>
      <c r="AT962" s="8">
        <f>(Table1[[#This Row],[mangrove.sd.ssp245.2050]]/Table1[[#This Row],[mangrove.mn.ssp245.2050]])^-1</f>
        <v>2.7752985801269938</v>
      </c>
      <c r="AU962" s="8">
        <f>Table1[[#This Row],[mangrove.mn.ssp245.2050]]*Table1[[#This Row],[mangrove.weights.ssp245.2050]]</f>
        <v>1.2870088370476491</v>
      </c>
      <c r="AV962" s="7">
        <f t="shared" si="86"/>
        <v>0.46373707184643082</v>
      </c>
      <c r="AX962" s="5"/>
      <c r="AY962" s="6"/>
      <c r="AZ962" s="6"/>
      <c r="BB962" s="5"/>
      <c r="BC962" s="8"/>
      <c r="BD962" s="8"/>
      <c r="BE962" s="5">
        <v>0.45484947530679237</v>
      </c>
      <c r="BF962" s="5">
        <v>0.18254275911289061</v>
      </c>
      <c r="BG962" s="6">
        <f>(Table1[[#This Row],[mangrove.sd.ssp245.2100]]/Table1[[#This Row],[mangrove.mn.ssp245.2100]])^-1</f>
        <v>2.4917420856200496</v>
      </c>
      <c r="BH962" s="6">
        <f>Table1[[#This Row],[mangrove.weights.ssp245.2100]]*Table1[[#This Row],[mangrove.mn.ssp245.2100]]</f>
        <v>1.1333675802441321</v>
      </c>
      <c r="BI962" s="7">
        <f t="shared" si="87"/>
        <v>0.45484947530679237</v>
      </c>
      <c r="BK962" s="5"/>
      <c r="BL962" s="6"/>
      <c r="BM962" s="6"/>
      <c r="BO962" s="5"/>
      <c r="BP962" s="6"/>
      <c r="BQ962" s="6"/>
      <c r="BR962" s="5">
        <v>0.4827463087742177</v>
      </c>
      <c r="BS962" s="5">
        <v>0.15492171797278539</v>
      </c>
      <c r="BT962" s="6">
        <f>(Table1[[#This Row],[mangrove.sd.ssp370.2050]]/Table1[[#This Row],[mangrove.mn.ssp370.2050]])^-1</f>
        <v>3.1160660693100515</v>
      </c>
      <c r="BU962" s="6">
        <f>Table1[[#This Row],[mangrove.weights.ssp370.2050]]*Table1[[#This Row],[mangrove.mn.ssp370.2050]]</f>
        <v>1.5042693928560129</v>
      </c>
      <c r="BV962" s="7">
        <f t="shared" si="88"/>
        <v>0.4827463087742177</v>
      </c>
      <c r="BX962" s="5"/>
      <c r="BY962" s="8"/>
      <c r="BZ962" s="8"/>
      <c r="CA962" s="5"/>
      <c r="CB962" s="5"/>
      <c r="CC962" s="8"/>
      <c r="CD962" s="8"/>
      <c r="CE962" s="5">
        <v>0.47574090154981058</v>
      </c>
      <c r="CF962" s="5">
        <v>0.14640422453714219</v>
      </c>
      <c r="CG962" s="12">
        <f>(Table1[[#This Row],[mangrove.sd.ssp370.2100]]/Table1[[#This Row],[mangrove.mn.ssp370.2100]])^-1</f>
        <v>3.2495025539998466</v>
      </c>
      <c r="CH962" s="17">
        <f>Table1[[#This Row],[mangrove.weights.ssp370.2100]]*Table1[[#This Row],[mangrove.mn.ssp370.2100]]</f>
        <v>1.5459212746282991</v>
      </c>
      <c r="CI962" s="9">
        <f t="shared" si="89"/>
        <v>0.47574090154981058</v>
      </c>
      <c r="CJ962" s="5"/>
      <c r="CL962" s="5"/>
      <c r="CM962" s="5"/>
      <c r="CP962" s="5"/>
      <c r="CT962" s="5"/>
    </row>
    <row r="963" spans="1:98" x14ac:dyDescent="0.25">
      <c r="A963" s="5" t="s">
        <v>1006</v>
      </c>
      <c r="B963" s="5">
        <v>35.08934</v>
      </c>
      <c r="C963" s="5">
        <v>-20.321102</v>
      </c>
      <c r="E963" s="5">
        <v>0</v>
      </c>
      <c r="G963" s="5">
        <v>0</v>
      </c>
      <c r="I963" s="5">
        <v>0</v>
      </c>
      <c r="L963" s="6" t="str">
        <f>IF(Table1[[#This Row],[seagrass.mn.ssp126.2050]]="","",(Table1[[#This Row],[seagrass.sd.ssp126.2050]]/Table1[[#This Row],[seagrass.mn.ssp126.2050]])^-1)</f>
        <v/>
      </c>
      <c r="M963" s="6" t="str">
        <f>IF(Table1[[#This Row],[seagrass.weights.ssp126.2050]]="","",Table1[[#This Row],[seagrass.weights.ssp126.2050]]*Table1[[#This Row],[seagrass.mn.ssp126.2050]])</f>
        <v/>
      </c>
      <c r="P963" s="6" t="str">
        <f>IF(Table1[[#This Row],[corals.mn.ssp126.2050]]="","",(Table1[[#This Row],[corals.sd.ssp126.2050]]/Table1[[#This Row],[corals.mn.ssp126.2050]])^-1)</f>
        <v/>
      </c>
      <c r="Q963" s="6" t="str">
        <f>IF(Table1[[#This Row],[coral.weights.ssp126.2050]]="","",Table1[[#This Row],[coral.weights.ssp126.2050]]*Table1[[#This Row],[corals.mn.ssp126.2050]])</f>
        <v/>
      </c>
      <c r="T963" s="6" t="str">
        <f>IF(Table1[[#This Row],[mangrove.mn.ssp126.2050]]="","",(Table1[[#This Row],[mangrove.sd.ssp126.2050]]/Table1[[#This Row],[mangrove.mn.ssp126.2050]])^-1)</f>
        <v/>
      </c>
      <c r="U963" s="6" t="str">
        <f>IF(Table1[[#This Row],[mangrove.weights.ssp126.2050]]="","",Table1[[#This Row],[mangrove.weights.ssp126.2050]]*Table1[[#This Row],[mangrove.mn.ssp126.2050]])</f>
        <v/>
      </c>
      <c r="V963" s="7" t="e">
        <f t="shared" si="90"/>
        <v>#DIV/0!</v>
      </c>
      <c r="Y963" s="6" t="str">
        <f>IF(Table1[[#This Row],[seagrass.mn.ssp126.2100]]="", "", (Table1[[#This Row],[seagrass.sd.ssp126.2100]]/Table1[[#This Row],[seagrass.mn.ssp126.2100]])^-1)</f>
        <v/>
      </c>
      <c r="Z963" s="6" t="str">
        <f>IF(Table1[[#This Row],[seagrass.weights.ssp126.2100]]="","", Table1[[#This Row],[seagrass.weights.ssp126.2100]]*Table1[[#This Row],[seagrass.mn.ssp126.2100]])</f>
        <v/>
      </c>
      <c r="AC963" s="6" t="str">
        <f>IF(Table1[[#This Row],[corals.mn.ssp126.2100]]="","",(Table1[[#This Row],[corals.sd.ssp126.2100]]/Table1[[#This Row],[corals.mn.ssp126.2100]])^-1)</f>
        <v/>
      </c>
      <c r="AD963" s="6" t="str">
        <f>IF( Table1[[#This Row],[Coral.weights.ssp126.2100]]="","", Table1[[#This Row],[Coral.weights.ssp126.2100]]*Table1[[#This Row],[corals.mn.ssp126.2100]])</f>
        <v/>
      </c>
      <c r="AG963" s="8" t="str">
        <f>IF(Table1[[#This Row],[mangrove.mn.ssp126.2100]]="","",(Table1[[#This Row],[mangrove.sd.ssp126.2100]]/Table1[[#This Row],[mangrove.mn.ssp126.2100]])^-1)</f>
        <v/>
      </c>
      <c r="AH963" s="6" t="str">
        <f>IF(Table1[[#This Row],[mangrove.weights.ssp126.2100]]="","",Table1[[#This Row],[mangrove.weights.ssp126.2100]]*Table1[[#This Row],[mangrove.mn.ssp126.2100]])</f>
        <v/>
      </c>
      <c r="AI963" s="7" t="e">
        <f t="shared" si="91"/>
        <v>#DIV/0!</v>
      </c>
      <c r="AL963" s="6" t="str">
        <f>IF(Table1[[#This Row],[seagrass.mn.ssp245.2050]]="","",(Table1[[#This Row],[seagrass.sd.ssp245.2050]]/Table1[[#This Row],[seagrass.mn.ssp245.2050]])^-1)</f>
        <v/>
      </c>
      <c r="AM963" s="6" t="str">
        <f>IF(Table1[[#This Row],[seagrass.weights.ssp245.2050]]="","",Table1[[#This Row],[seagrass.weights.ssp245.2050]]*Table1[[#This Row],[seagrass.mn.ssp245.2050]])</f>
        <v/>
      </c>
      <c r="AS963" s="5"/>
      <c r="AT963" s="8"/>
      <c r="AU963" s="8"/>
      <c r="AV963" s="7" t="e">
        <f t="shared" ref="AV963:AV1026" si="92">SUM(AU963,AQ963,AM963)/SUM(AT963,AP963,AL963)</f>
        <v>#DIV/0!</v>
      </c>
      <c r="AX963" s="5"/>
      <c r="AY963" s="6"/>
      <c r="AZ963" s="6"/>
      <c r="BB963" s="5"/>
      <c r="BC963" s="8"/>
      <c r="BD963" s="8"/>
      <c r="BE963" s="5"/>
      <c r="BF963" s="5"/>
      <c r="BG963" s="6"/>
      <c r="BH963" s="6"/>
      <c r="BI963" s="7" t="e">
        <f t="shared" ref="BI963:BI1026" si="93">SUM(BH963,BD963,AZ963)/SUM(BG963,BC963,AY963)</f>
        <v>#DIV/0!</v>
      </c>
      <c r="BK963" s="5"/>
      <c r="BL963" s="6"/>
      <c r="BM963" s="6"/>
      <c r="BO963" s="5"/>
      <c r="BP963" s="6"/>
      <c r="BQ963" s="6"/>
      <c r="BR963" s="5"/>
      <c r="BS963" s="5"/>
      <c r="BT963" s="6"/>
      <c r="BU963" s="6"/>
      <c r="BV963" s="7" t="e">
        <f t="shared" ref="BV963:BV1026" si="94">SUM(BU963,BQ963,BM963)/SUM(BT963,BP963,BL963)</f>
        <v>#DIV/0!</v>
      </c>
      <c r="BX963" s="5"/>
      <c r="BY963" s="8"/>
      <c r="BZ963" s="8"/>
      <c r="CA963" s="5"/>
      <c r="CB963" s="5"/>
      <c r="CC963" s="8"/>
      <c r="CD963" s="8"/>
      <c r="CE963" s="5"/>
      <c r="CF963" s="5"/>
      <c r="CG963" s="12"/>
      <c r="CH963" s="17"/>
      <c r="CI963" s="9" t="e">
        <f t="shared" ref="CI963:CI1026" si="95">SUM(CH963,CD963,BZ963)/SUM(CG963,CC963,BY963)</f>
        <v>#DIV/0!</v>
      </c>
      <c r="CJ963" s="5"/>
      <c r="CL963" s="5"/>
      <c r="CM963" s="5"/>
      <c r="CP963" s="5"/>
      <c r="CT963" s="5"/>
    </row>
    <row r="964" spans="1:98" x14ac:dyDescent="0.25">
      <c r="A964" s="5" t="s">
        <v>1007</v>
      </c>
      <c r="B964" s="5">
        <v>43.83934</v>
      </c>
      <c r="C964" s="5">
        <v>-20.571102</v>
      </c>
      <c r="D964" s="5">
        <v>1070000</v>
      </c>
      <c r="E964" s="5">
        <v>1</v>
      </c>
      <c r="F964" s="5">
        <v>2690000</v>
      </c>
      <c r="G964" s="5">
        <v>1</v>
      </c>
      <c r="I964" s="5">
        <v>0</v>
      </c>
      <c r="J964" s="5">
        <v>0.44531982423310001</v>
      </c>
      <c r="K964" s="5">
        <v>4.1486415339126073E-2</v>
      </c>
      <c r="L964" s="6">
        <f>IF(Table1[[#This Row],[seagrass.mn.ssp126.2050]]="","",(Table1[[#This Row],[seagrass.sd.ssp126.2050]]/Table1[[#This Row],[seagrass.mn.ssp126.2050]])^-1)</f>
        <v>10.734111891636884</v>
      </c>
      <c r="M964" s="6">
        <f>IF(Table1[[#This Row],[seagrass.weights.ssp126.2050]]="","",Table1[[#This Row],[seagrass.weights.ssp126.2050]]*Table1[[#This Row],[seagrass.mn.ssp126.2050]])</f>
        <v>4.7801128208821657</v>
      </c>
      <c r="N964" s="5">
        <v>0.35084016351414038</v>
      </c>
      <c r="O964" s="5">
        <v>5.3719795869764872E-2</v>
      </c>
      <c r="P964" s="6">
        <f>IF(Table1[[#This Row],[corals.mn.ssp126.2050]]="","",(Table1[[#This Row],[corals.sd.ssp126.2050]]/Table1[[#This Row],[corals.mn.ssp126.2050]])^-1)</f>
        <v>6.5309288286332423</v>
      </c>
      <c r="Q964" s="6">
        <f>IF(Table1[[#This Row],[coral.weights.ssp126.2050]]="","",Table1[[#This Row],[coral.weights.ssp126.2050]]*Table1[[#This Row],[corals.mn.ssp126.2050]])</f>
        <v>2.2913121381369002</v>
      </c>
      <c r="T964" s="6" t="str">
        <f>IF(Table1[[#This Row],[mangrove.mn.ssp126.2050]]="","",(Table1[[#This Row],[mangrove.sd.ssp126.2050]]/Table1[[#This Row],[mangrove.mn.ssp126.2050]])^-1)</f>
        <v/>
      </c>
      <c r="U964" s="6" t="str">
        <f>IF(Table1[[#This Row],[mangrove.weights.ssp126.2050]]="","",Table1[[#This Row],[mangrove.weights.ssp126.2050]]*Table1[[#This Row],[mangrove.mn.ssp126.2050]])</f>
        <v/>
      </c>
      <c r="V964" s="7">
        <f t="shared" si="90"/>
        <v>0.40958055492546952</v>
      </c>
      <c r="W964" s="5">
        <v>0.44672948824398079</v>
      </c>
      <c r="X964" s="5">
        <v>4.1390683028212902E-2</v>
      </c>
      <c r="Y964" s="6">
        <f>IF(Table1[[#This Row],[seagrass.mn.ssp126.2100]]="", "", (Table1[[#This Row],[seagrass.sd.ssp126.2100]]/Table1[[#This Row],[seagrass.mn.ssp126.2100]])^-1)</f>
        <v>10.792996287098696</v>
      </c>
      <c r="Z964" s="6">
        <f>IF(Table1[[#This Row],[seagrass.weights.ssp126.2100]]="","", Table1[[#This Row],[seagrass.weights.ssp126.2100]]*Table1[[#This Row],[seagrass.mn.ssp126.2100]])</f>
        <v>4.8215497079547847</v>
      </c>
      <c r="AA964" s="5">
        <v>0.34900180089498228</v>
      </c>
      <c r="AB964" s="5">
        <v>5.4173181244314687E-2</v>
      </c>
      <c r="AC964" s="6">
        <f>IF(Table1[[#This Row],[corals.mn.ssp126.2100]]="","",(Table1[[#This Row],[corals.sd.ssp126.2100]]/Table1[[#This Row],[corals.mn.ssp126.2100]])^-1)</f>
        <v>6.4423353563274262</v>
      </c>
      <c r="AD964" s="6">
        <f>IF( Table1[[#This Row],[Coral.weights.ssp126.2100]]="","", Table1[[#This Row],[Coral.weights.ssp126.2100]]*Table1[[#This Row],[corals.mn.ssp126.2100]])</f>
        <v>2.2483866413276892</v>
      </c>
      <c r="AG964" s="8" t="str">
        <f>IF(Table1[[#This Row],[mangrove.mn.ssp126.2100]]="","",(Table1[[#This Row],[mangrove.sd.ssp126.2100]]/Table1[[#This Row],[mangrove.mn.ssp126.2100]])^-1)</f>
        <v/>
      </c>
      <c r="AH964" s="6" t="str">
        <f>IF(Table1[[#This Row],[mangrove.weights.ssp126.2100]]="","",Table1[[#This Row],[mangrove.weights.ssp126.2100]]*Table1[[#This Row],[mangrove.mn.ssp126.2100]])</f>
        <v/>
      </c>
      <c r="AI964" s="7">
        <f t="shared" si="91"/>
        <v>0.41020019199799268</v>
      </c>
      <c r="AJ964" s="5">
        <v>0.41706660917496408</v>
      </c>
      <c r="AK964" s="5">
        <v>2.5081359534742709E-2</v>
      </c>
      <c r="AL964" s="6">
        <f>IF(Table1[[#This Row],[seagrass.mn.ssp245.2050]]="","",(Table1[[#This Row],[seagrass.sd.ssp245.2050]]/Table1[[#This Row],[seagrass.mn.ssp245.2050]])^-1)</f>
        <v>16.628548727481988</v>
      </c>
      <c r="AM964" s="6">
        <f>IF(Table1[[#This Row],[seagrass.weights.ssp245.2050]]="","",Table1[[#This Row],[seagrass.weights.ssp245.2050]]*Table1[[#This Row],[seagrass.mn.ssp245.2050]])</f>
        <v>6.9352124332715768</v>
      </c>
      <c r="AN964" s="5">
        <v>0.32571989804274648</v>
      </c>
      <c r="AO964" s="5">
        <v>4.379777926077353E-2</v>
      </c>
      <c r="AP964" s="6">
        <f>(Table1[[#This Row],[corals.sd.ssp245.2050]]/Table1[[#This Row],[corals.mn.ssp245.2050]])^-1</f>
        <v>7.4369044170801137</v>
      </c>
      <c r="AQ964" s="6">
        <f>Table1[[#This Row],[coral.weights.ssp245.2050]]*Table1[[#This Row],[corals.mn.ssp245.2050]]</f>
        <v>2.4223477484849858</v>
      </c>
      <c r="AS964" s="5"/>
      <c r="AT964" s="8"/>
      <c r="AU964" s="8"/>
      <c r="AV964" s="7">
        <f t="shared" si="92"/>
        <v>0.3888378966124319</v>
      </c>
      <c r="AW964" s="5">
        <v>0.3999009603005686</v>
      </c>
      <c r="AX964" s="5">
        <v>1.6429393829945502E-2</v>
      </c>
      <c r="AY964" s="6">
        <f>(Table1[[#This Row],[seagrass.sd.ssp245.2100]]/Table1[[#This Row],[seagrass.mn.ssp245.2100]])^-1</f>
        <v>24.340579113252357</v>
      </c>
      <c r="AZ964" s="6">
        <f>Table1[[#This Row],[seagrass.weights.ssp245.2100]]*Table1[[#This Row],[seagrass.mn.ssp245.2100]]</f>
        <v>9.7338209616615803</v>
      </c>
      <c r="BA964" s="5">
        <v>0.3032880168340466</v>
      </c>
      <c r="BB964" s="5">
        <v>2.2468973568501801E-2</v>
      </c>
      <c r="BC964" s="8">
        <f>(Table1[[#This Row],[corals.sd.ssp245.2100]]/Table1[[#This Row],[corals.mn.ssp245.2100]])^-1</f>
        <v>13.498080627021245</v>
      </c>
      <c r="BD964" s="8">
        <f>Table1[[#This Row],[corals.weights.ssp245.2100]]*Table1[[#This Row],[corals.mn.ssp245.2100]]</f>
        <v>4.0938061044353375</v>
      </c>
      <c r="BE964" s="5"/>
      <c r="BF964" s="5"/>
      <c r="BG964" s="6"/>
      <c r="BH964" s="6"/>
      <c r="BI964" s="7">
        <f t="shared" si="93"/>
        <v>0.36543649169950582</v>
      </c>
      <c r="BJ964" s="5">
        <v>0.36110646615706948</v>
      </c>
      <c r="BK964" s="5">
        <v>1.260587196351968E-2</v>
      </c>
      <c r="BL964" s="6">
        <f>(Table1[[#This Row],[seagrass.sd.ssp370.2050]]/Table1[[#This Row],[seagrass.mn.ssp370.2050]])^-1</f>
        <v>28.645893532956773</v>
      </c>
      <c r="BM964" s="6">
        <f>Table1[[#This Row],[seagrass.mn.ssp370.2050]]*Table1[[#This Row],[seagrass.weights.ssp370.2050]]</f>
        <v>10.344217383597671</v>
      </c>
      <c r="BN964" s="5">
        <v>0.29111260015190282</v>
      </c>
      <c r="BO964" s="5">
        <v>2.7694511561487181E-2</v>
      </c>
      <c r="BP964" s="6">
        <f>(Table1[[#This Row],[corals.sd.ssp370.2050]]/Table1[[#This Row],[corals.mn.ssp370.2050]])^-1</f>
        <v>10.511562895975848</v>
      </c>
      <c r="BQ964" s="6">
        <f>Table1[[#This Row],[corals.weights.ssp370.2050]]*Table1[[#This Row],[corals.mn.ssp370.2050]]</f>
        <v>3.0600484063077946</v>
      </c>
      <c r="BR964" s="5"/>
      <c r="BS964" s="5"/>
      <c r="BT964" s="6"/>
      <c r="BU964" s="6"/>
      <c r="BV964" s="7">
        <f t="shared" si="94"/>
        <v>0.34231707093214914</v>
      </c>
      <c r="BW964" s="5">
        <v>0.35669026062831771</v>
      </c>
      <c r="BX964" s="5">
        <v>8.9919789176925932E-3</v>
      </c>
      <c r="BY964" s="8">
        <f>(Table1[[#This Row],[seagrass.sd.ssp370.2100]]/Table1[[#This Row],[seagrass.mn.ssp370.2100]])^-1</f>
        <v>39.667604194055095</v>
      </c>
      <c r="BZ964" s="8">
        <f>Table1[[#This Row],[seagrass.imp.ssp370.2100]]*Table1[[#This Row],[seagrass.mn.ssp370.2100]]</f>
        <v>14.14904807847846</v>
      </c>
      <c r="CA964" s="5">
        <v>0.28452370585871589</v>
      </c>
      <c r="CB964" s="5">
        <v>1.446243444401102E-2</v>
      </c>
      <c r="CC964" s="8">
        <f>(Table1[[#This Row],[corals.sd.ssp370.2100]]/Table1[[#This Row],[corals.mn.ssp370.2100]])^-1</f>
        <v>19.673292692195318</v>
      </c>
      <c r="CD964" s="8">
        <f>Table1[[#This Row],[corals.weights.ssp370.2100]]*Table1[[#This Row],[corals.mn.ssp370.2100]]</f>
        <v>5.5975181432266057</v>
      </c>
      <c r="CE964" s="5"/>
      <c r="CF964" s="5"/>
      <c r="CG964" s="12"/>
      <c r="CH964" s="17"/>
      <c r="CI964" s="9">
        <f t="shared" si="95"/>
        <v>0.33276487646549957</v>
      </c>
      <c r="CJ964" s="5"/>
      <c r="CL964" s="5"/>
      <c r="CM964" s="5"/>
      <c r="CP964" s="5"/>
      <c r="CT964" s="5"/>
    </row>
    <row r="965" spans="1:98" x14ac:dyDescent="0.25">
      <c r="A965" s="5" t="s">
        <v>1008</v>
      </c>
      <c r="B965" s="5">
        <v>44.08934</v>
      </c>
      <c r="C965" s="5">
        <v>-20.571102</v>
      </c>
      <c r="E965" s="5">
        <v>0</v>
      </c>
      <c r="G965" s="5">
        <v>0</v>
      </c>
      <c r="H965" s="5">
        <v>14080000</v>
      </c>
      <c r="I965" s="5">
        <v>1</v>
      </c>
      <c r="L965" s="6" t="str">
        <f>IF(Table1[[#This Row],[seagrass.mn.ssp126.2050]]="","",(Table1[[#This Row],[seagrass.sd.ssp126.2050]]/Table1[[#This Row],[seagrass.mn.ssp126.2050]])^-1)</f>
        <v/>
      </c>
      <c r="M965" s="6" t="str">
        <f>IF(Table1[[#This Row],[seagrass.weights.ssp126.2050]]="","",Table1[[#This Row],[seagrass.weights.ssp126.2050]]*Table1[[#This Row],[seagrass.mn.ssp126.2050]])</f>
        <v/>
      </c>
      <c r="P965" s="6" t="str">
        <f>IF(Table1[[#This Row],[corals.mn.ssp126.2050]]="","",(Table1[[#This Row],[corals.sd.ssp126.2050]]/Table1[[#This Row],[corals.mn.ssp126.2050]])^-1)</f>
        <v/>
      </c>
      <c r="Q965" s="6" t="str">
        <f>IF(Table1[[#This Row],[coral.weights.ssp126.2050]]="","",Table1[[#This Row],[coral.weights.ssp126.2050]]*Table1[[#This Row],[corals.mn.ssp126.2050]])</f>
        <v/>
      </c>
      <c r="R965" s="5">
        <v>0.50080015612665985</v>
      </c>
      <c r="S965" s="5">
        <v>0.20429246671108561</v>
      </c>
      <c r="T965" s="6">
        <f>IF(Table1[[#This Row],[mangrove.mn.ssp126.2050]]="","",(Table1[[#This Row],[mangrove.sd.ssp126.2050]]/Table1[[#This Row],[mangrove.mn.ssp126.2050]])^-1)</f>
        <v>2.4513882679526366</v>
      </c>
      <c r="U965" s="6">
        <f>IF(Table1[[#This Row],[mangrove.weights.ssp126.2050]]="","",Table1[[#This Row],[mangrove.weights.ssp126.2050]]*Table1[[#This Row],[mangrove.mn.ssp126.2050]])</f>
        <v>1.2276556273177426</v>
      </c>
      <c r="V965" s="7">
        <f t="shared" si="90"/>
        <v>0.50080015612665985</v>
      </c>
      <c r="Y965" s="6" t="str">
        <f>IF(Table1[[#This Row],[seagrass.mn.ssp126.2100]]="", "", (Table1[[#This Row],[seagrass.sd.ssp126.2100]]/Table1[[#This Row],[seagrass.mn.ssp126.2100]])^-1)</f>
        <v/>
      </c>
      <c r="Z965" s="6" t="str">
        <f>IF(Table1[[#This Row],[seagrass.weights.ssp126.2100]]="","", Table1[[#This Row],[seagrass.weights.ssp126.2100]]*Table1[[#This Row],[seagrass.mn.ssp126.2100]])</f>
        <v/>
      </c>
      <c r="AC965" s="6" t="str">
        <f>IF(Table1[[#This Row],[corals.mn.ssp126.2100]]="","",(Table1[[#This Row],[corals.sd.ssp126.2100]]/Table1[[#This Row],[corals.mn.ssp126.2100]])^-1)</f>
        <v/>
      </c>
      <c r="AD965" s="6" t="str">
        <f>IF( Table1[[#This Row],[Coral.weights.ssp126.2100]]="","", Table1[[#This Row],[Coral.weights.ssp126.2100]]*Table1[[#This Row],[corals.mn.ssp126.2100]])</f>
        <v/>
      </c>
      <c r="AE965" s="5">
        <v>0.50821973702239287</v>
      </c>
      <c r="AF965" s="5">
        <v>0.19199898159996689</v>
      </c>
      <c r="AG965" s="8">
        <f>IF(Table1[[#This Row],[mangrove.mn.ssp126.2100]]="","",(Table1[[#This Row],[mangrove.sd.ssp126.2100]]/Table1[[#This Row],[mangrove.mn.ssp126.2100]])^-1)</f>
        <v>2.6469918370779553</v>
      </c>
      <c r="AH965" s="6">
        <f>IF(Table1[[#This Row],[mangrove.weights.ssp126.2100]]="","",Table1[[#This Row],[mangrove.weights.ssp126.2100]]*Table1[[#This Row],[mangrove.mn.ssp126.2100]])</f>
        <v>1.3452534953401791</v>
      </c>
      <c r="AI965" s="7">
        <f t="shared" si="91"/>
        <v>0.50821973702239287</v>
      </c>
      <c r="AL965" s="6" t="str">
        <f>IF(Table1[[#This Row],[seagrass.mn.ssp245.2050]]="","",(Table1[[#This Row],[seagrass.sd.ssp245.2050]]/Table1[[#This Row],[seagrass.mn.ssp245.2050]])^-1)</f>
        <v/>
      </c>
      <c r="AM965" s="6" t="str">
        <f>IF(Table1[[#This Row],[seagrass.weights.ssp245.2050]]="","",Table1[[#This Row],[seagrass.weights.ssp245.2050]]*Table1[[#This Row],[seagrass.mn.ssp245.2050]])</f>
        <v/>
      </c>
      <c r="AR965" s="5">
        <v>0.5528672575994984</v>
      </c>
      <c r="AS965" s="5">
        <v>0.1578608648457869</v>
      </c>
      <c r="AT965" s="8">
        <f>(Table1[[#This Row],[mangrove.sd.ssp245.2050]]/Table1[[#This Row],[mangrove.mn.ssp245.2050]])^-1</f>
        <v>3.5022439420916021</v>
      </c>
      <c r="AU965" s="8">
        <f>Table1[[#This Row],[mangrove.mn.ssp245.2050]]*Table1[[#This Row],[mangrove.weights.ssp245.2050]]</f>
        <v>1.9362760037086404</v>
      </c>
      <c r="AV965" s="7">
        <f t="shared" si="92"/>
        <v>0.5528672575994984</v>
      </c>
      <c r="AX965" s="5"/>
      <c r="AY965" s="6"/>
      <c r="AZ965" s="6"/>
      <c r="BB965" s="5"/>
      <c r="BC965" s="8"/>
      <c r="BD965" s="8"/>
      <c r="BE965" s="5">
        <v>0.55872561840540014</v>
      </c>
      <c r="BF965" s="5">
        <v>0.1391632769353037</v>
      </c>
      <c r="BG965" s="6">
        <f>(Table1[[#This Row],[mangrove.sd.ssp245.2100]]/Table1[[#This Row],[mangrove.mn.ssp245.2100]])^-1</f>
        <v>4.0148926549433641</v>
      </c>
      <c r="BH965" s="6">
        <f>Table1[[#This Row],[mangrove.weights.ssp245.2100]]*Table1[[#This Row],[mangrove.mn.ssp245.2100]]</f>
        <v>2.2432233814645297</v>
      </c>
      <c r="BI965" s="7">
        <f t="shared" si="93"/>
        <v>0.55872561840540014</v>
      </c>
      <c r="BK965" s="5"/>
      <c r="BL965" s="6"/>
      <c r="BM965" s="6"/>
      <c r="BO965" s="5"/>
      <c r="BP965" s="6"/>
      <c r="BQ965" s="6"/>
      <c r="BR965" s="5">
        <v>0.58443756902977007</v>
      </c>
      <c r="BS965" s="5">
        <v>0.1154281511062315</v>
      </c>
      <c r="BT965" s="6">
        <f>(Table1[[#This Row],[mangrove.sd.ssp370.2050]]/Table1[[#This Row],[mangrove.mn.ssp370.2050]])^-1</f>
        <v>5.0632151986208038</v>
      </c>
      <c r="BU965" s="6">
        <f>Table1[[#This Row],[mangrove.weights.ssp370.2050]]*Table1[[#This Row],[mangrove.mn.ssp370.2050]]</f>
        <v>2.9591331821565272</v>
      </c>
      <c r="BV965" s="7">
        <f t="shared" si="94"/>
        <v>0.58443756902977007</v>
      </c>
      <c r="BX965" s="5"/>
      <c r="BY965" s="8"/>
      <c r="BZ965" s="8"/>
      <c r="CA965" s="5"/>
      <c r="CB965" s="5"/>
      <c r="CC965" s="8"/>
      <c r="CD965" s="8"/>
      <c r="CE965" s="5">
        <v>0.57913953127430717</v>
      </c>
      <c r="CF965" s="5">
        <v>0.124074244326841</v>
      </c>
      <c r="CG965" s="12">
        <f>(Table1[[#This Row],[mangrove.sd.ssp370.2100]]/Table1[[#This Row],[mangrove.mn.ssp370.2100]])^-1</f>
        <v>4.6676853396641791</v>
      </c>
      <c r="CH965" s="17">
        <f>Table1[[#This Row],[mangrove.weights.ssp370.2100]]*Table1[[#This Row],[mangrove.mn.ssp370.2100]]</f>
        <v>2.7032410997490679</v>
      </c>
      <c r="CI965" s="9">
        <f t="shared" si="95"/>
        <v>0.57913953127430717</v>
      </c>
      <c r="CJ965" s="5"/>
      <c r="CL965" s="5"/>
      <c r="CM965" s="5"/>
      <c r="CP965" s="5"/>
      <c r="CT965" s="5"/>
    </row>
    <row r="966" spans="1:98" x14ac:dyDescent="0.25">
      <c r="A966" s="5" t="s">
        <v>1009</v>
      </c>
      <c r="B966" s="5">
        <v>44.33934</v>
      </c>
      <c r="C966" s="5">
        <v>-20.571102</v>
      </c>
      <c r="E966" s="5">
        <v>0</v>
      </c>
      <c r="G966" s="5">
        <v>0</v>
      </c>
      <c r="I966" s="5">
        <v>0</v>
      </c>
      <c r="L966" s="6" t="str">
        <f>IF(Table1[[#This Row],[seagrass.mn.ssp126.2050]]="","",(Table1[[#This Row],[seagrass.sd.ssp126.2050]]/Table1[[#This Row],[seagrass.mn.ssp126.2050]])^-1)</f>
        <v/>
      </c>
      <c r="M966" s="6" t="str">
        <f>IF(Table1[[#This Row],[seagrass.weights.ssp126.2050]]="","",Table1[[#This Row],[seagrass.weights.ssp126.2050]]*Table1[[#This Row],[seagrass.mn.ssp126.2050]])</f>
        <v/>
      </c>
      <c r="P966" s="6" t="str">
        <f>IF(Table1[[#This Row],[corals.mn.ssp126.2050]]="","",(Table1[[#This Row],[corals.sd.ssp126.2050]]/Table1[[#This Row],[corals.mn.ssp126.2050]])^-1)</f>
        <v/>
      </c>
      <c r="Q966" s="6" t="str">
        <f>IF(Table1[[#This Row],[coral.weights.ssp126.2050]]="","",Table1[[#This Row],[coral.weights.ssp126.2050]]*Table1[[#This Row],[corals.mn.ssp126.2050]])</f>
        <v/>
      </c>
      <c r="T966" s="6" t="str">
        <f>IF(Table1[[#This Row],[mangrove.mn.ssp126.2050]]="","",(Table1[[#This Row],[mangrove.sd.ssp126.2050]]/Table1[[#This Row],[mangrove.mn.ssp126.2050]])^-1)</f>
        <v/>
      </c>
      <c r="U966" s="6" t="str">
        <f>IF(Table1[[#This Row],[mangrove.weights.ssp126.2050]]="","",Table1[[#This Row],[mangrove.weights.ssp126.2050]]*Table1[[#This Row],[mangrove.mn.ssp126.2050]])</f>
        <v/>
      </c>
      <c r="V966" s="7" t="e">
        <f t="shared" si="90"/>
        <v>#DIV/0!</v>
      </c>
      <c r="Y966" s="6" t="str">
        <f>IF(Table1[[#This Row],[seagrass.mn.ssp126.2100]]="", "", (Table1[[#This Row],[seagrass.sd.ssp126.2100]]/Table1[[#This Row],[seagrass.mn.ssp126.2100]])^-1)</f>
        <v/>
      </c>
      <c r="Z966" s="6" t="str">
        <f>IF(Table1[[#This Row],[seagrass.weights.ssp126.2100]]="","", Table1[[#This Row],[seagrass.weights.ssp126.2100]]*Table1[[#This Row],[seagrass.mn.ssp126.2100]])</f>
        <v/>
      </c>
      <c r="AC966" s="6" t="str">
        <f>IF(Table1[[#This Row],[corals.mn.ssp126.2100]]="","",(Table1[[#This Row],[corals.sd.ssp126.2100]]/Table1[[#This Row],[corals.mn.ssp126.2100]])^-1)</f>
        <v/>
      </c>
      <c r="AD966" s="6" t="str">
        <f>IF( Table1[[#This Row],[Coral.weights.ssp126.2100]]="","", Table1[[#This Row],[Coral.weights.ssp126.2100]]*Table1[[#This Row],[corals.mn.ssp126.2100]])</f>
        <v/>
      </c>
      <c r="AG966" s="8" t="str">
        <f>IF(Table1[[#This Row],[mangrove.mn.ssp126.2100]]="","",(Table1[[#This Row],[mangrove.sd.ssp126.2100]]/Table1[[#This Row],[mangrove.mn.ssp126.2100]])^-1)</f>
        <v/>
      </c>
      <c r="AH966" s="6" t="str">
        <f>IF(Table1[[#This Row],[mangrove.weights.ssp126.2100]]="","",Table1[[#This Row],[mangrove.weights.ssp126.2100]]*Table1[[#This Row],[mangrove.mn.ssp126.2100]])</f>
        <v/>
      </c>
      <c r="AI966" s="7" t="e">
        <f t="shared" si="91"/>
        <v>#DIV/0!</v>
      </c>
      <c r="AL966" s="6" t="str">
        <f>IF(Table1[[#This Row],[seagrass.mn.ssp245.2050]]="","",(Table1[[#This Row],[seagrass.sd.ssp245.2050]]/Table1[[#This Row],[seagrass.mn.ssp245.2050]])^-1)</f>
        <v/>
      </c>
      <c r="AM966" s="6" t="str">
        <f>IF(Table1[[#This Row],[seagrass.weights.ssp245.2050]]="","",Table1[[#This Row],[seagrass.weights.ssp245.2050]]*Table1[[#This Row],[seagrass.mn.ssp245.2050]])</f>
        <v/>
      </c>
      <c r="AS966" s="5"/>
      <c r="AT966" s="8"/>
      <c r="AU966" s="8"/>
      <c r="AV966" s="7" t="e">
        <f t="shared" si="92"/>
        <v>#DIV/0!</v>
      </c>
      <c r="AX966" s="5"/>
      <c r="AY966" s="6"/>
      <c r="AZ966" s="6"/>
      <c r="BB966" s="5"/>
      <c r="BC966" s="8"/>
      <c r="BD966" s="8"/>
      <c r="BE966" s="5"/>
      <c r="BF966" s="5"/>
      <c r="BG966" s="6"/>
      <c r="BH966" s="6"/>
      <c r="BI966" s="7" t="e">
        <f t="shared" si="93"/>
        <v>#DIV/0!</v>
      </c>
      <c r="BK966" s="5"/>
      <c r="BL966" s="6"/>
      <c r="BM966" s="6"/>
      <c r="BO966" s="5"/>
      <c r="BP966" s="6"/>
      <c r="BQ966" s="6"/>
      <c r="BR966" s="5"/>
      <c r="BS966" s="5"/>
      <c r="BT966" s="6"/>
      <c r="BU966" s="6"/>
      <c r="BV966" s="7" t="e">
        <f t="shared" si="94"/>
        <v>#DIV/0!</v>
      </c>
      <c r="BX966" s="5"/>
      <c r="BY966" s="8"/>
      <c r="BZ966" s="8"/>
      <c r="CA966" s="5"/>
      <c r="CB966" s="5"/>
      <c r="CC966" s="8"/>
      <c r="CD966" s="8"/>
      <c r="CE966" s="5"/>
      <c r="CF966" s="5"/>
      <c r="CG966" s="12"/>
      <c r="CH966" s="17"/>
      <c r="CI966" s="9" t="e">
        <f t="shared" si="95"/>
        <v>#DIV/0!</v>
      </c>
      <c r="CJ966" s="5"/>
      <c r="CL966" s="5"/>
      <c r="CM966" s="5"/>
      <c r="CP966" s="5"/>
      <c r="CT966" s="5"/>
    </row>
    <row r="967" spans="1:98" x14ac:dyDescent="0.25">
      <c r="A967" s="5" t="s">
        <v>1010</v>
      </c>
      <c r="B967" s="5">
        <v>44.58934</v>
      </c>
      <c r="C967" s="5">
        <v>-20.571102</v>
      </c>
      <c r="E967" s="5">
        <v>0</v>
      </c>
      <c r="G967" s="5">
        <v>0</v>
      </c>
      <c r="I967" s="5">
        <v>0</v>
      </c>
      <c r="L967" s="6" t="str">
        <f>IF(Table1[[#This Row],[seagrass.mn.ssp126.2050]]="","",(Table1[[#This Row],[seagrass.sd.ssp126.2050]]/Table1[[#This Row],[seagrass.mn.ssp126.2050]])^-1)</f>
        <v/>
      </c>
      <c r="M967" s="6" t="str">
        <f>IF(Table1[[#This Row],[seagrass.weights.ssp126.2050]]="","",Table1[[#This Row],[seagrass.weights.ssp126.2050]]*Table1[[#This Row],[seagrass.mn.ssp126.2050]])</f>
        <v/>
      </c>
      <c r="P967" s="6" t="str">
        <f>IF(Table1[[#This Row],[corals.mn.ssp126.2050]]="","",(Table1[[#This Row],[corals.sd.ssp126.2050]]/Table1[[#This Row],[corals.mn.ssp126.2050]])^-1)</f>
        <v/>
      </c>
      <c r="Q967" s="6" t="str">
        <f>IF(Table1[[#This Row],[coral.weights.ssp126.2050]]="","",Table1[[#This Row],[coral.weights.ssp126.2050]]*Table1[[#This Row],[corals.mn.ssp126.2050]])</f>
        <v/>
      </c>
      <c r="T967" s="6" t="str">
        <f>IF(Table1[[#This Row],[mangrove.mn.ssp126.2050]]="","",(Table1[[#This Row],[mangrove.sd.ssp126.2050]]/Table1[[#This Row],[mangrove.mn.ssp126.2050]])^-1)</f>
        <v/>
      </c>
      <c r="U967" s="6" t="str">
        <f>IF(Table1[[#This Row],[mangrove.weights.ssp126.2050]]="","",Table1[[#This Row],[mangrove.weights.ssp126.2050]]*Table1[[#This Row],[mangrove.mn.ssp126.2050]])</f>
        <v/>
      </c>
      <c r="V967" s="7" t="e">
        <f t="shared" si="90"/>
        <v>#DIV/0!</v>
      </c>
      <c r="Y967" s="6" t="str">
        <f>IF(Table1[[#This Row],[seagrass.mn.ssp126.2100]]="", "", (Table1[[#This Row],[seagrass.sd.ssp126.2100]]/Table1[[#This Row],[seagrass.mn.ssp126.2100]])^-1)</f>
        <v/>
      </c>
      <c r="Z967" s="6" t="str">
        <f>IF(Table1[[#This Row],[seagrass.weights.ssp126.2100]]="","", Table1[[#This Row],[seagrass.weights.ssp126.2100]]*Table1[[#This Row],[seagrass.mn.ssp126.2100]])</f>
        <v/>
      </c>
      <c r="AC967" s="6" t="str">
        <f>IF(Table1[[#This Row],[corals.mn.ssp126.2100]]="","",(Table1[[#This Row],[corals.sd.ssp126.2100]]/Table1[[#This Row],[corals.mn.ssp126.2100]])^-1)</f>
        <v/>
      </c>
      <c r="AD967" s="6" t="str">
        <f>IF( Table1[[#This Row],[Coral.weights.ssp126.2100]]="","", Table1[[#This Row],[Coral.weights.ssp126.2100]]*Table1[[#This Row],[corals.mn.ssp126.2100]])</f>
        <v/>
      </c>
      <c r="AG967" s="8" t="str">
        <f>IF(Table1[[#This Row],[mangrove.mn.ssp126.2100]]="","",(Table1[[#This Row],[mangrove.sd.ssp126.2100]]/Table1[[#This Row],[mangrove.mn.ssp126.2100]])^-1)</f>
        <v/>
      </c>
      <c r="AH967" s="6" t="str">
        <f>IF(Table1[[#This Row],[mangrove.weights.ssp126.2100]]="","",Table1[[#This Row],[mangrove.weights.ssp126.2100]]*Table1[[#This Row],[mangrove.mn.ssp126.2100]])</f>
        <v/>
      </c>
      <c r="AI967" s="7" t="e">
        <f t="shared" si="91"/>
        <v>#DIV/0!</v>
      </c>
      <c r="AL967" s="6" t="str">
        <f>IF(Table1[[#This Row],[seagrass.mn.ssp245.2050]]="","",(Table1[[#This Row],[seagrass.sd.ssp245.2050]]/Table1[[#This Row],[seagrass.mn.ssp245.2050]])^-1)</f>
        <v/>
      </c>
      <c r="AM967" s="6" t="str">
        <f>IF(Table1[[#This Row],[seagrass.weights.ssp245.2050]]="","",Table1[[#This Row],[seagrass.weights.ssp245.2050]]*Table1[[#This Row],[seagrass.mn.ssp245.2050]])</f>
        <v/>
      </c>
      <c r="AS967" s="5"/>
      <c r="AT967" s="8"/>
      <c r="AU967" s="8"/>
      <c r="AV967" s="7" t="e">
        <f t="shared" si="92"/>
        <v>#DIV/0!</v>
      </c>
      <c r="AX967" s="5"/>
      <c r="AY967" s="6"/>
      <c r="AZ967" s="6"/>
      <c r="BB967" s="5"/>
      <c r="BC967" s="8"/>
      <c r="BD967" s="8"/>
      <c r="BE967" s="5"/>
      <c r="BF967" s="5"/>
      <c r="BG967" s="6"/>
      <c r="BH967" s="6"/>
      <c r="BI967" s="7" t="e">
        <f t="shared" si="93"/>
        <v>#DIV/0!</v>
      </c>
      <c r="BK967" s="5"/>
      <c r="BL967" s="6"/>
      <c r="BM967" s="6"/>
      <c r="BO967" s="5"/>
      <c r="BP967" s="6"/>
      <c r="BQ967" s="6"/>
      <c r="BR967" s="5"/>
      <c r="BS967" s="5"/>
      <c r="BT967" s="6"/>
      <c r="BU967" s="6"/>
      <c r="BV967" s="7" t="e">
        <f t="shared" si="94"/>
        <v>#DIV/0!</v>
      </c>
      <c r="BX967" s="5"/>
      <c r="BY967" s="8"/>
      <c r="BZ967" s="8"/>
      <c r="CA967" s="5"/>
      <c r="CB967" s="5"/>
      <c r="CC967" s="8"/>
      <c r="CD967" s="8"/>
      <c r="CE967" s="5"/>
      <c r="CF967" s="5"/>
      <c r="CG967" s="12"/>
      <c r="CH967" s="17"/>
      <c r="CI967" s="9" t="e">
        <f t="shared" si="95"/>
        <v>#DIV/0!</v>
      </c>
      <c r="CJ967" s="5"/>
      <c r="CL967" s="5"/>
      <c r="CM967" s="5"/>
      <c r="CP967" s="5"/>
      <c r="CT967" s="5"/>
    </row>
    <row r="968" spans="1:98" x14ac:dyDescent="0.25">
      <c r="A968" s="5" t="s">
        <v>1011</v>
      </c>
      <c r="B968" s="5">
        <v>57.08934</v>
      </c>
      <c r="C968" s="5">
        <v>-20.571102</v>
      </c>
      <c r="E968" s="5">
        <v>0</v>
      </c>
      <c r="G968" s="5">
        <v>0</v>
      </c>
      <c r="I968" s="5">
        <v>0</v>
      </c>
      <c r="L968" s="6" t="str">
        <f>IF(Table1[[#This Row],[seagrass.mn.ssp126.2050]]="","",(Table1[[#This Row],[seagrass.sd.ssp126.2050]]/Table1[[#This Row],[seagrass.mn.ssp126.2050]])^-1)</f>
        <v/>
      </c>
      <c r="M968" s="6" t="str">
        <f>IF(Table1[[#This Row],[seagrass.weights.ssp126.2050]]="","",Table1[[#This Row],[seagrass.weights.ssp126.2050]]*Table1[[#This Row],[seagrass.mn.ssp126.2050]])</f>
        <v/>
      </c>
      <c r="P968" s="6" t="str">
        <f>IF(Table1[[#This Row],[corals.mn.ssp126.2050]]="","",(Table1[[#This Row],[corals.sd.ssp126.2050]]/Table1[[#This Row],[corals.mn.ssp126.2050]])^-1)</f>
        <v/>
      </c>
      <c r="Q968" s="6" t="str">
        <f>IF(Table1[[#This Row],[coral.weights.ssp126.2050]]="","",Table1[[#This Row],[coral.weights.ssp126.2050]]*Table1[[#This Row],[corals.mn.ssp126.2050]])</f>
        <v/>
      </c>
      <c r="T968" s="6" t="str">
        <f>IF(Table1[[#This Row],[mangrove.mn.ssp126.2050]]="","",(Table1[[#This Row],[mangrove.sd.ssp126.2050]]/Table1[[#This Row],[mangrove.mn.ssp126.2050]])^-1)</f>
        <v/>
      </c>
      <c r="U968" s="6" t="str">
        <f>IF(Table1[[#This Row],[mangrove.weights.ssp126.2050]]="","",Table1[[#This Row],[mangrove.weights.ssp126.2050]]*Table1[[#This Row],[mangrove.mn.ssp126.2050]])</f>
        <v/>
      </c>
      <c r="V968" s="7" t="e">
        <f t="shared" si="90"/>
        <v>#DIV/0!</v>
      </c>
      <c r="Y968" s="6" t="str">
        <f>IF(Table1[[#This Row],[seagrass.mn.ssp126.2100]]="", "", (Table1[[#This Row],[seagrass.sd.ssp126.2100]]/Table1[[#This Row],[seagrass.mn.ssp126.2100]])^-1)</f>
        <v/>
      </c>
      <c r="Z968" s="6" t="str">
        <f>IF(Table1[[#This Row],[seagrass.weights.ssp126.2100]]="","", Table1[[#This Row],[seagrass.weights.ssp126.2100]]*Table1[[#This Row],[seagrass.mn.ssp126.2100]])</f>
        <v/>
      </c>
      <c r="AC968" s="6" t="str">
        <f>IF(Table1[[#This Row],[corals.mn.ssp126.2100]]="","",(Table1[[#This Row],[corals.sd.ssp126.2100]]/Table1[[#This Row],[corals.mn.ssp126.2100]])^-1)</f>
        <v/>
      </c>
      <c r="AD968" s="6" t="str">
        <f>IF( Table1[[#This Row],[Coral.weights.ssp126.2100]]="","", Table1[[#This Row],[Coral.weights.ssp126.2100]]*Table1[[#This Row],[corals.mn.ssp126.2100]])</f>
        <v/>
      </c>
      <c r="AG968" s="8" t="str">
        <f>IF(Table1[[#This Row],[mangrove.mn.ssp126.2100]]="","",(Table1[[#This Row],[mangrove.sd.ssp126.2100]]/Table1[[#This Row],[mangrove.mn.ssp126.2100]])^-1)</f>
        <v/>
      </c>
      <c r="AH968" s="6" t="str">
        <f>IF(Table1[[#This Row],[mangrove.weights.ssp126.2100]]="","",Table1[[#This Row],[mangrove.weights.ssp126.2100]]*Table1[[#This Row],[mangrove.mn.ssp126.2100]])</f>
        <v/>
      </c>
      <c r="AI968" s="7" t="e">
        <f t="shared" si="91"/>
        <v>#DIV/0!</v>
      </c>
      <c r="AL968" s="6" t="str">
        <f>IF(Table1[[#This Row],[seagrass.mn.ssp245.2050]]="","",(Table1[[#This Row],[seagrass.sd.ssp245.2050]]/Table1[[#This Row],[seagrass.mn.ssp245.2050]])^-1)</f>
        <v/>
      </c>
      <c r="AM968" s="6" t="str">
        <f>IF(Table1[[#This Row],[seagrass.weights.ssp245.2050]]="","",Table1[[#This Row],[seagrass.weights.ssp245.2050]]*Table1[[#This Row],[seagrass.mn.ssp245.2050]])</f>
        <v/>
      </c>
      <c r="AS968" s="5"/>
      <c r="AT968" s="8"/>
      <c r="AU968" s="8"/>
      <c r="AV968" s="7" t="e">
        <f t="shared" si="92"/>
        <v>#DIV/0!</v>
      </c>
      <c r="AX968" s="5"/>
      <c r="AY968" s="6"/>
      <c r="AZ968" s="6"/>
      <c r="BB968" s="5"/>
      <c r="BC968" s="8"/>
      <c r="BD968" s="8"/>
      <c r="BE968" s="5"/>
      <c r="BF968" s="5"/>
      <c r="BG968" s="6"/>
      <c r="BH968" s="6"/>
      <c r="BI968" s="7" t="e">
        <f t="shared" si="93"/>
        <v>#DIV/0!</v>
      </c>
      <c r="BK968" s="5"/>
      <c r="BL968" s="6"/>
      <c r="BM968" s="6"/>
      <c r="BO968" s="5"/>
      <c r="BP968" s="6"/>
      <c r="BQ968" s="6"/>
      <c r="BR968" s="5"/>
      <c r="BS968" s="5"/>
      <c r="BT968" s="6"/>
      <c r="BU968" s="6"/>
      <c r="BV968" s="7" t="e">
        <f t="shared" si="94"/>
        <v>#DIV/0!</v>
      </c>
      <c r="BX968" s="5"/>
      <c r="BY968" s="8"/>
      <c r="BZ968" s="8"/>
      <c r="CA968" s="5"/>
      <c r="CB968" s="5"/>
      <c r="CC968" s="8"/>
      <c r="CD968" s="8"/>
      <c r="CE968" s="5"/>
      <c r="CF968" s="5"/>
      <c r="CG968" s="12"/>
      <c r="CH968" s="17"/>
      <c r="CI968" s="9" t="e">
        <f t="shared" si="95"/>
        <v>#DIV/0!</v>
      </c>
      <c r="CJ968" s="5"/>
      <c r="CL968" s="5"/>
      <c r="CM968" s="5"/>
      <c r="CP968" s="5"/>
      <c r="CT968" s="5"/>
    </row>
    <row r="969" spans="1:98" x14ac:dyDescent="0.25">
      <c r="A969" s="5" t="s">
        <v>1012</v>
      </c>
      <c r="B969" s="5">
        <v>57.33934</v>
      </c>
      <c r="C969" s="5">
        <v>-20.571102</v>
      </c>
      <c r="D969" s="5">
        <v>9090000</v>
      </c>
      <c r="E969" s="5">
        <v>1</v>
      </c>
      <c r="F969" s="5">
        <v>2790000</v>
      </c>
      <c r="G969" s="5">
        <v>1</v>
      </c>
      <c r="H969" s="5">
        <v>170000</v>
      </c>
      <c r="I969" s="5">
        <v>1</v>
      </c>
      <c r="J969" s="5">
        <v>0.42622164083694941</v>
      </c>
      <c r="K969" s="5">
        <v>3.5840337429747557E-2</v>
      </c>
      <c r="L969" s="6">
        <f>IF(Table1[[#This Row],[seagrass.mn.ssp126.2050]]="","",(Table1[[#This Row],[seagrass.sd.ssp126.2050]]/Table1[[#This Row],[seagrass.mn.ssp126.2050]])^-1)</f>
        <v>11.892232925329116</v>
      </c>
      <c r="M969" s="6">
        <f>IF(Table1[[#This Row],[seagrass.weights.ssp126.2050]]="","",Table1[[#This Row],[seagrass.weights.ssp126.2050]]*Table1[[#This Row],[seagrass.mn.ssp126.2050]])</f>
        <v>5.0687270306489705</v>
      </c>
      <c r="N969" s="5">
        <v>0.49686321600163802</v>
      </c>
      <c r="O969" s="5">
        <v>1.7717565065156E-2</v>
      </c>
      <c r="P969" s="6">
        <f>IF(Table1[[#This Row],[corals.mn.ssp126.2050]]="","",(Table1[[#This Row],[corals.sd.ssp126.2050]]/Table1[[#This Row],[corals.mn.ssp126.2050]])^-1)</f>
        <v>28.04353838546286</v>
      </c>
      <c r="Q969" s="6">
        <f>IF(Table1[[#This Row],[coral.weights.ssp126.2050]]="","",Table1[[#This Row],[coral.weights.ssp126.2050]]*Table1[[#This Row],[corals.mn.ssp126.2050]])</f>
        <v>13.933802670266459</v>
      </c>
      <c r="R969" s="5">
        <v>0.52049676089362973</v>
      </c>
      <c r="S969" s="5">
        <v>0.22418971033704271</v>
      </c>
      <c r="T969" s="6">
        <f>IF(Table1[[#This Row],[mangrove.mn.ssp126.2050]]="","",(Table1[[#This Row],[mangrove.sd.ssp126.2050]]/Table1[[#This Row],[mangrove.mn.ssp126.2050]])^-1)</f>
        <v>2.3216799741215794</v>
      </c>
      <c r="U969" s="6">
        <f>IF(Table1[[#This Row],[mangrove.weights.ssp126.2050]]="","",Table1[[#This Row],[mangrove.weights.ssp126.2050]]*Table1[[#This Row],[mangrove.mn.ssp126.2050]])</f>
        <v>1.2084269063618882</v>
      </c>
      <c r="V969" s="7">
        <f t="shared" si="90"/>
        <v>0.4782814862876712</v>
      </c>
      <c r="W969" s="5">
        <v>0.42775824812206809</v>
      </c>
      <c r="X969" s="5">
        <v>3.3667246567091268E-2</v>
      </c>
      <c r="Y969" s="6">
        <f>IF(Table1[[#This Row],[seagrass.mn.ssp126.2100]]="", "", (Table1[[#This Row],[seagrass.sd.ssp126.2100]]/Table1[[#This Row],[seagrass.mn.ssp126.2100]])^-1)</f>
        <v>12.705471689514075</v>
      </c>
      <c r="Z969" s="6">
        <f>IF(Table1[[#This Row],[seagrass.weights.ssp126.2100]]="","", Table1[[#This Row],[seagrass.weights.ssp126.2100]]*Table1[[#This Row],[seagrass.mn.ssp126.2100]])</f>
        <v>5.434870311471073</v>
      </c>
      <c r="AA969" s="5">
        <v>0.50565287816297777</v>
      </c>
      <c r="AB969" s="5">
        <v>2.1275859556963251E-2</v>
      </c>
      <c r="AC969" s="6">
        <f>IF(Table1[[#This Row],[corals.mn.ssp126.2100]]="","",(Table1[[#This Row],[corals.sd.ssp126.2100]]/Table1[[#This Row],[corals.mn.ssp126.2100]])^-1)</f>
        <v>23.766507614376764</v>
      </c>
      <c r="AD969" s="6">
        <f>IF( Table1[[#This Row],[Coral.weights.ssp126.2100]]="","", Table1[[#This Row],[Coral.weights.ssp126.2100]]*Table1[[#This Row],[corals.mn.ssp126.2100]])</f>
        <v>12.017602979091937</v>
      </c>
      <c r="AE969" s="5">
        <v>0.52330075360769945</v>
      </c>
      <c r="AF969" s="5">
        <v>0.22398398639205669</v>
      </c>
      <c r="AG969" s="8">
        <f>IF(Table1[[#This Row],[mangrove.mn.ssp126.2100]]="","",(Table1[[#This Row],[mangrove.sd.ssp126.2100]]/Table1[[#This Row],[mangrove.mn.ssp126.2100]])^-1)</f>
        <v>2.3363311013302765</v>
      </c>
      <c r="AH969" s="6">
        <f>IF(Table1[[#This Row],[mangrove.weights.ssp126.2100]]="","",Table1[[#This Row],[mangrove.weights.ssp126.2100]]*Table1[[#This Row],[mangrove.mn.ssp126.2100]])</f>
        <v>1.2226038260032401</v>
      </c>
      <c r="AI969" s="7">
        <f t="shared" si="91"/>
        <v>0.48121335151075734</v>
      </c>
      <c r="AJ969" s="5">
        <v>0.39535121381157717</v>
      </c>
      <c r="AK969" s="5">
        <v>9.9950806398544974E-3</v>
      </c>
      <c r="AL969" s="6">
        <f>IF(Table1[[#This Row],[seagrass.mn.ssp245.2050]]="","",(Table1[[#This Row],[seagrass.sd.ssp245.2050]]/Table1[[#This Row],[seagrass.mn.ssp245.2050]])^-1)</f>
        <v>39.554579703454245</v>
      </c>
      <c r="AM969" s="6">
        <f>IF(Table1[[#This Row],[seagrass.weights.ssp245.2050]]="","",Table1[[#This Row],[seagrass.weights.ssp245.2050]]*Table1[[#This Row],[seagrass.mn.ssp245.2050]])</f>
        <v>15.637951097567409</v>
      </c>
      <c r="AN969" s="5">
        <v>0.47361409506091262</v>
      </c>
      <c r="AO969" s="5">
        <v>6.2625680855405404E-3</v>
      </c>
      <c r="AP969" s="6">
        <f>(Table1[[#This Row],[corals.sd.ssp245.2050]]/Table1[[#This Row],[corals.mn.ssp245.2050]])^-1</f>
        <v>75.626179003854077</v>
      </c>
      <c r="AQ969" s="6">
        <f>Table1[[#This Row],[coral.weights.ssp245.2050]]*Table1[[#This Row],[corals.mn.ssp245.2050]]</f>
        <v>35.817624331824938</v>
      </c>
      <c r="AR969" s="5">
        <v>0.54848472410106941</v>
      </c>
      <c r="AS969" s="5">
        <v>0.2269149381258955</v>
      </c>
      <c r="AT969" s="8">
        <f>(Table1[[#This Row],[mangrove.sd.ssp245.2050]]/Table1[[#This Row],[mangrove.mn.ssp245.2050]])^-1</f>
        <v>2.4171380193434535</v>
      </c>
      <c r="AU969" s="8">
        <f>Table1[[#This Row],[mangrove.mn.ssp245.2050]]*Table1[[#This Row],[mangrove.weights.ssp245.2050]]</f>
        <v>1.3257632796537995</v>
      </c>
      <c r="AV969" s="7">
        <f t="shared" si="92"/>
        <v>0.44882893468522428</v>
      </c>
      <c r="AW969" s="5">
        <v>0.39065831909066068</v>
      </c>
      <c r="AX969" s="5">
        <v>5.6375315636796172E-3</v>
      </c>
      <c r="AY969" s="6">
        <f>(Table1[[#This Row],[seagrass.sd.ssp245.2100]]/Table1[[#This Row],[seagrass.mn.ssp245.2100]])^-1</f>
        <v>69.295987912070856</v>
      </c>
      <c r="AZ969" s="6">
        <f>Table1[[#This Row],[seagrass.weights.ssp245.2100]]*Table1[[#This Row],[seagrass.mn.ssp245.2100]]</f>
        <v>27.071054157456341</v>
      </c>
      <c r="BA969" s="5">
        <v>0.46469340830135542</v>
      </c>
      <c r="BB969" s="5">
        <v>1.173222442300265E-2</v>
      </c>
      <c r="BC969" s="8">
        <f>(Table1[[#This Row],[corals.sd.ssp245.2100]]/Table1[[#This Row],[corals.mn.ssp245.2100]])^-1</f>
        <v>39.608295200205994</v>
      </c>
      <c r="BD969" s="8">
        <f>Table1[[#This Row],[corals.weights.ssp245.2100]]*Table1[[#This Row],[corals.mn.ssp245.2100]]</f>
        <v>18.405713693589941</v>
      </c>
      <c r="BE969" s="5">
        <v>0.55577401281869154</v>
      </c>
      <c r="BF969" s="5">
        <v>0.22856165198444781</v>
      </c>
      <c r="BG969" s="6">
        <f>(Table1[[#This Row],[mangrove.sd.ssp245.2100]]/Table1[[#This Row],[mangrove.mn.ssp245.2100]])^-1</f>
        <v>2.4316153125131792</v>
      </c>
      <c r="BH969" s="6">
        <f>Table1[[#This Row],[mangrove.weights.ssp245.2100]]*Table1[[#This Row],[mangrove.mn.ssp245.2100]]</f>
        <v>1.3514285998668263</v>
      </c>
      <c r="BI969" s="7">
        <f t="shared" si="93"/>
        <v>0.42060285239038725</v>
      </c>
      <c r="BJ969" s="5">
        <v>0.34368871919177818</v>
      </c>
      <c r="BK969" s="5">
        <v>1.362787757742105E-3</v>
      </c>
      <c r="BL969" s="6">
        <f>(Table1[[#This Row],[seagrass.sd.ssp370.2050]]/Table1[[#This Row],[seagrass.mn.ssp370.2050]])^-1</f>
        <v>252.1953380042163</v>
      </c>
      <c r="BM969" s="6">
        <f>Table1[[#This Row],[seagrass.mn.ssp370.2050]]*Table1[[#This Row],[seagrass.weights.ssp370.2050]]</f>
        <v>86.676692704806683</v>
      </c>
      <c r="BN969" s="5">
        <v>0.41496746173947069</v>
      </c>
      <c r="BO969" s="5">
        <f>NonZeroMin!$C$17</f>
        <v>8.8537505761509139E-4</v>
      </c>
      <c r="BP969" s="6">
        <f>(Table1[[#This Row],[corals.sd.ssp370.2050]]/Table1[[#This Row],[corals.mn.ssp370.2050]])^-1</f>
        <v>468.69115881495043</v>
      </c>
      <c r="BQ969" s="6">
        <f>Table1[[#This Row],[corals.weights.ssp370.2050]]*Table1[[#This Row],[corals.mn.ssp370.2050]]</f>
        <v>194.49158051317113</v>
      </c>
      <c r="BR969" s="5">
        <v>0.56683486408851935</v>
      </c>
      <c r="BS969" s="5">
        <v>0.23626760351950349</v>
      </c>
      <c r="BT969" s="6">
        <f>(Table1[[#This Row],[mangrove.sd.ssp370.2050]]/Table1[[#This Row],[mangrove.mn.ssp370.2050]])^-1</f>
        <v>2.3991222480136942</v>
      </c>
      <c r="BU969" s="6">
        <f>Table1[[#This Row],[mangrove.weights.ssp370.2050]]*Table1[[#This Row],[mangrove.mn.ssp370.2050]]</f>
        <v>1.3599061333845854</v>
      </c>
      <c r="BV969" s="7">
        <f t="shared" si="94"/>
        <v>0.39061771989292177</v>
      </c>
      <c r="BW969" s="5">
        <v>0.34560730411117979</v>
      </c>
      <c r="BX969" s="5">
        <v>1.350501055840106E-3</v>
      </c>
      <c r="BY969" s="8">
        <f>(Table1[[#This Row],[seagrass.sd.ssp370.2100]]/Table1[[#This Row],[seagrass.mn.ssp370.2100]])^-1</f>
        <v>255.91042866396569</v>
      </c>
      <c r="BZ969" s="8">
        <f>Table1[[#This Row],[seagrass.imp.ssp370.2100]]*Table1[[#This Row],[seagrass.mn.ssp370.2100]]</f>
        <v>88.444513344489579</v>
      </c>
      <c r="CA969" s="5">
        <v>0.41496746173947069</v>
      </c>
      <c r="CB969" s="5">
        <f>NonZeroMin!$C$20</f>
        <v>8.8537505761509139E-4</v>
      </c>
      <c r="CC969" s="8">
        <f>(Table1[[#This Row],[corals.sd.ssp370.2100]]/Table1[[#This Row],[corals.mn.ssp370.2100]])^-1</f>
        <v>468.69115881495043</v>
      </c>
      <c r="CD969" s="8">
        <f>Table1[[#This Row],[corals.weights.ssp370.2100]]*Table1[[#This Row],[corals.mn.ssp370.2100]]</f>
        <v>194.49158051317113</v>
      </c>
      <c r="CE969" s="5">
        <v>0.55604229476983758</v>
      </c>
      <c r="CF969" s="5">
        <v>0.230731320223065</v>
      </c>
      <c r="CG969" s="12">
        <f>(Table1[[#This Row],[mangrove.sd.ssp370.2100]]/Table1[[#This Row],[mangrove.mn.ssp370.2100]])^-1</f>
        <v>2.4099125087667788</v>
      </c>
      <c r="CH969" s="17">
        <f>Table1[[#This Row],[mangrove.weights.ssp370.2100]]*Table1[[#This Row],[mangrove.mn.ssp370.2100]]</f>
        <v>1.3400132815692161</v>
      </c>
      <c r="CI969" s="9">
        <f t="shared" si="95"/>
        <v>0.39102009685410222</v>
      </c>
      <c r="CJ969" s="5"/>
      <c r="CL969" s="5"/>
      <c r="CM969" s="5"/>
      <c r="CP969" s="5"/>
      <c r="CT969" s="5"/>
    </row>
    <row r="970" spans="1:98" x14ac:dyDescent="0.25">
      <c r="A970" s="5" t="s">
        <v>1013</v>
      </c>
      <c r="B970" s="5">
        <v>57.58934</v>
      </c>
      <c r="C970" s="5">
        <v>-20.571102</v>
      </c>
      <c r="D970" s="5">
        <v>6460000</v>
      </c>
      <c r="E970" s="5">
        <v>1</v>
      </c>
      <c r="F970" s="5">
        <v>740000</v>
      </c>
      <c r="G970" s="5">
        <v>1</v>
      </c>
      <c r="H970" s="5">
        <v>250000</v>
      </c>
      <c r="I970" s="5">
        <v>1</v>
      </c>
      <c r="J970" s="5">
        <v>0.34896733653922363</v>
      </c>
      <c r="K970" s="5">
        <v>3.4602010566132511E-2</v>
      </c>
      <c r="L970" s="6">
        <f>IF(Table1[[#This Row],[seagrass.mn.ssp126.2050]]="","",(Table1[[#This Row],[seagrass.sd.ssp126.2050]]/Table1[[#This Row],[seagrass.mn.ssp126.2050]])^-1)</f>
        <v>10.085175133747379</v>
      </c>
      <c r="M970" s="6">
        <f>IF(Table1[[#This Row],[seagrass.weights.ssp126.2050]]="","",Table1[[#This Row],[seagrass.weights.ssp126.2050]]*Table1[[#This Row],[seagrass.mn.ssp126.2050]])</f>
        <v>3.5193967049554313</v>
      </c>
      <c r="N970" s="5">
        <v>0.46323191071126768</v>
      </c>
      <c r="O970" s="5">
        <v>2.8066970115708679E-2</v>
      </c>
      <c r="P970" s="6">
        <f>IF(Table1[[#This Row],[corals.mn.ssp126.2050]]="","",(Table1[[#This Row],[corals.sd.ssp126.2050]]/Table1[[#This Row],[corals.mn.ssp126.2050]])^-1)</f>
        <v>16.504521464253223</v>
      </c>
      <c r="Q970" s="6">
        <f>IF(Table1[[#This Row],[coral.weights.ssp126.2050]]="","",Table1[[#This Row],[coral.weights.ssp126.2050]]*Table1[[#This Row],[corals.mn.ssp126.2050]])</f>
        <v>7.6454210132611502</v>
      </c>
      <c r="R970" s="5">
        <v>0.51715879184901559</v>
      </c>
      <c r="S970" s="5">
        <v>0.2063672625506989</v>
      </c>
      <c r="T970" s="6">
        <f>IF(Table1[[#This Row],[mangrove.mn.ssp126.2050]]="","",(Table1[[#This Row],[mangrove.sd.ssp126.2050]]/Table1[[#This Row],[mangrove.mn.ssp126.2050]])^-1)</f>
        <v>2.5060117843156617</v>
      </c>
      <c r="U970" s="6">
        <f>IF(Table1[[#This Row],[mangrove.weights.ssp126.2050]]="","",Table1[[#This Row],[mangrove.weights.ssp126.2050]]*Table1[[#This Row],[mangrove.mn.ssp126.2050]])</f>
        <v>1.2960060267360836</v>
      </c>
      <c r="V970" s="7">
        <f t="shared" si="90"/>
        <v>0.42827016208775598</v>
      </c>
      <c r="W970" s="5">
        <v>0.34358746995739742</v>
      </c>
      <c r="X970" s="5">
        <v>3.0013330171441428E-2</v>
      </c>
      <c r="Y970" s="6">
        <f>IF(Table1[[#This Row],[seagrass.mn.ssp126.2100]]="", "", (Table1[[#This Row],[seagrass.sd.ssp126.2100]]/Table1[[#This Row],[seagrass.mn.ssp126.2100]])^-1)</f>
        <v>11.44782894782969</v>
      </c>
      <c r="Z970" s="6">
        <f>IF(Table1[[#This Row],[seagrass.weights.ssp126.2100]]="","", Table1[[#This Row],[seagrass.weights.ssp126.2100]]*Table1[[#This Row],[seagrass.mn.ssp126.2100]])</f>
        <v>3.9333305846898581</v>
      </c>
      <c r="AA970" s="5">
        <v>0.44527319648970148</v>
      </c>
      <c r="AB970" s="5">
        <v>1.390789607201174E-2</v>
      </c>
      <c r="AC970" s="6">
        <f>IF(Table1[[#This Row],[corals.mn.ssp126.2100]]="","",(Table1[[#This Row],[corals.sd.ssp126.2100]]/Table1[[#This Row],[corals.mn.ssp126.2100]])^-1)</f>
        <v>32.015855898274189</v>
      </c>
      <c r="AD970" s="6">
        <f>IF( Table1[[#This Row],[Coral.weights.ssp126.2100]]="","", Table1[[#This Row],[Coral.weights.ssp126.2100]]*Table1[[#This Row],[corals.mn.ssp126.2100]])</f>
        <v>14.255802494178212</v>
      </c>
      <c r="AE970" s="5">
        <v>0.51570004842873418</v>
      </c>
      <c r="AF970" s="5">
        <v>0.20726768730451711</v>
      </c>
      <c r="AG970" s="8">
        <f>IF(Table1[[#This Row],[mangrove.mn.ssp126.2100]]="","",(Table1[[#This Row],[mangrove.sd.ssp126.2100]]/Table1[[#This Row],[mangrove.mn.ssp126.2100]])^-1)</f>
        <v>2.4880870488561446</v>
      </c>
      <c r="AH970" s="6">
        <f>IF(Table1[[#This Row],[mangrove.weights.ssp126.2100]]="","",Table1[[#This Row],[mangrove.weights.ssp126.2100]]*Table1[[#This Row],[mangrove.mn.ssp126.2100]])</f>
        <v>1.28310661159002</v>
      </c>
      <c r="AI970" s="7">
        <f t="shared" si="91"/>
        <v>0.42375383771857983</v>
      </c>
      <c r="AJ970" s="5">
        <v>0.33926908151439189</v>
      </c>
      <c r="AK970" s="5">
        <v>2.0886606778662609E-2</v>
      </c>
      <c r="AL970" s="6">
        <f>IF(Table1[[#This Row],[seagrass.mn.ssp245.2050]]="","",(Table1[[#This Row],[seagrass.sd.ssp245.2050]]/Table1[[#This Row],[seagrass.mn.ssp245.2050]])^-1)</f>
        <v>16.2433795546428</v>
      </c>
      <c r="AM970" s="6">
        <f>IF(Table1[[#This Row],[seagrass.weights.ssp245.2050]]="","",Table1[[#This Row],[seagrass.weights.ssp245.2050]]*Table1[[#This Row],[seagrass.mn.ssp245.2050]])</f>
        <v>5.5108764621933144</v>
      </c>
      <c r="AN970" s="5">
        <v>0.45114258266354751</v>
      </c>
      <c r="AO970" s="5">
        <v>1.4697869740422991E-2</v>
      </c>
      <c r="AP970" s="6">
        <f>(Table1[[#This Row],[corals.sd.ssp245.2050]]/Table1[[#This Row],[corals.mn.ssp245.2050]])^-1</f>
        <v>30.69441971055079</v>
      </c>
      <c r="AQ970" s="6">
        <f>Table1[[#This Row],[coral.weights.ssp245.2050]]*Table1[[#This Row],[corals.mn.ssp245.2050]]</f>
        <v>13.847559781576782</v>
      </c>
      <c r="AR970" s="5">
        <v>0.54037161318463178</v>
      </c>
      <c r="AS970" s="5">
        <v>0.20957483288981571</v>
      </c>
      <c r="AT970" s="8">
        <f>(Table1[[#This Row],[mangrove.sd.ssp245.2050]]/Table1[[#This Row],[mangrove.mn.ssp245.2050]])^-1</f>
        <v>2.5784184376219113</v>
      </c>
      <c r="AU970" s="8">
        <f>Table1[[#This Row],[mangrove.mn.ssp245.2050]]*Table1[[#This Row],[mangrove.weights.ssp245.2050]]</f>
        <v>1.39330413060275</v>
      </c>
      <c r="AV970" s="7">
        <f t="shared" si="92"/>
        <v>0.41908977173740997</v>
      </c>
      <c r="AW970" s="5">
        <v>0.32758657088915971</v>
      </c>
      <c r="AX970" s="5">
        <v>7.3846416989765641E-3</v>
      </c>
      <c r="AY970" s="6">
        <f>(Table1[[#This Row],[seagrass.sd.ssp245.2100]]/Table1[[#This Row],[seagrass.mn.ssp245.2100]])^-1</f>
        <v>44.360523400148153</v>
      </c>
      <c r="AZ970" s="6">
        <f>Table1[[#This Row],[seagrass.weights.ssp245.2100]]*Table1[[#This Row],[seagrass.mn.ssp245.2100]]</f>
        <v>14.531911743502862</v>
      </c>
      <c r="BA970" s="5">
        <v>0.43938601029124941</v>
      </c>
      <c r="BB970" s="5">
        <v>9.3669731606427532E-3</v>
      </c>
      <c r="BC970" s="8">
        <f>(Table1[[#This Row],[corals.sd.ssp245.2100]]/Table1[[#This Row],[corals.mn.ssp245.2100]])^-1</f>
        <v>46.908003552035282</v>
      </c>
      <c r="BD970" s="8">
        <f>Table1[[#This Row],[corals.weights.ssp245.2100]]*Table1[[#This Row],[corals.mn.ssp245.2100]]</f>
        <v>20.61072053145654</v>
      </c>
      <c r="BE970" s="5">
        <v>0.55019372598635474</v>
      </c>
      <c r="BF970" s="5">
        <v>0.21235961320129121</v>
      </c>
      <c r="BG970" s="6">
        <f>(Table1[[#This Row],[mangrove.sd.ssp245.2100]]/Table1[[#This Row],[mangrove.mn.ssp245.2100]])^-1</f>
        <v>2.5908585803687525</v>
      </c>
      <c r="BH970" s="6">
        <f>Table1[[#This Row],[mangrove.weights.ssp245.2100]]*Table1[[#This Row],[mangrove.mn.ssp245.2100]]</f>
        <v>1.4254741358368015</v>
      </c>
      <c r="BI970" s="7">
        <f t="shared" si="93"/>
        <v>0.38960521852248547</v>
      </c>
      <c r="BJ970" s="5">
        <v>0.28671668308259379</v>
      </c>
      <c r="BK970" s="5">
        <v>3.7530913706091112E-3</v>
      </c>
      <c r="BL970" s="6">
        <f>(Table1[[#This Row],[seagrass.sd.ssp370.2050]]/Table1[[#This Row],[seagrass.mn.ssp370.2050]])^-1</f>
        <v>76.394804914131583</v>
      </c>
      <c r="BM970" s="6">
        <f>Table1[[#This Row],[seagrass.mn.ssp370.2050]]*Table1[[#This Row],[seagrass.weights.ssp370.2050]]</f>
        <v>21.903665069721644</v>
      </c>
      <c r="BN970" s="5">
        <v>0.3888257954576082</v>
      </c>
      <c r="BO970" s="5">
        <f>NonZeroMin!$C$17</f>
        <v>8.8537505761509139E-4</v>
      </c>
      <c r="BP970" s="6">
        <f>(Table1[[#This Row],[corals.sd.ssp370.2050]]/Table1[[#This Row],[corals.mn.ssp370.2050]])^-1</f>
        <v>439.16506582529752</v>
      </c>
      <c r="BQ970" s="6">
        <f>Table1[[#This Row],[corals.weights.ssp370.2050]]*Table1[[#This Row],[corals.mn.ssp370.2050]]</f>
        <v>170.75870605671417</v>
      </c>
      <c r="BR970" s="5">
        <v>0.55675112926984682</v>
      </c>
      <c r="BS970" s="5">
        <v>0.21725531328764991</v>
      </c>
      <c r="BT970" s="6">
        <f>(Table1[[#This Row],[mangrove.sd.ssp370.2050]]/Table1[[#This Row],[mangrove.mn.ssp370.2050]])^-1</f>
        <v>2.5626582882817619</v>
      </c>
      <c r="BU970" s="6">
        <f>Table1[[#This Row],[mangrove.weights.ssp370.2050]]*Table1[[#This Row],[mangrove.mn.ssp370.2050]]</f>
        <v>1.4267628959336036</v>
      </c>
      <c r="BV970" s="7">
        <f t="shared" si="94"/>
        <v>0.37460083889150653</v>
      </c>
      <c r="BW970" s="5">
        <v>0.28540117470034748</v>
      </c>
      <c r="BX970" s="5">
        <v>1.8926815750208491E-3</v>
      </c>
      <c r="BY970" s="8">
        <f>(Table1[[#This Row],[seagrass.sd.ssp370.2100]]/Table1[[#This Row],[seagrass.mn.ssp370.2100]])^-1</f>
        <v>150.79196546688189</v>
      </c>
      <c r="BZ970" s="8">
        <f>Table1[[#This Row],[seagrass.imp.ssp370.2100]]*Table1[[#This Row],[seagrass.mn.ssp370.2100]]</f>
        <v>43.036204079622323</v>
      </c>
      <c r="CA970" s="5">
        <v>0.39258539728699471</v>
      </c>
      <c r="CB970" s="5">
        <v>1.05698185473212E-3</v>
      </c>
      <c r="CC970" s="8">
        <f>(Table1[[#This Row],[corals.sd.ssp370.2100]]/Table1[[#This Row],[corals.mn.ssp370.2100]])^-1</f>
        <v>371.42113228281579</v>
      </c>
      <c r="CD970" s="8">
        <f>Table1[[#This Row],[corals.weights.ssp370.2100]]*Table1[[#This Row],[corals.mn.ssp370.2100]]</f>
        <v>145.81451277803464</v>
      </c>
      <c r="CE970" s="5">
        <v>0.54675644833006465</v>
      </c>
      <c r="CF970" s="5">
        <v>0.2162462936210654</v>
      </c>
      <c r="CG970" s="12">
        <f>(Table1[[#This Row],[mangrove.sd.ssp370.2100]]/Table1[[#This Row],[mangrove.mn.ssp370.2100]])^-1</f>
        <v>2.5283968533035841</v>
      </c>
      <c r="CH970" s="17">
        <f>Table1[[#This Row],[mangrove.weights.ssp370.2100]]*Table1[[#This Row],[mangrove.mn.ssp370.2100]]</f>
        <v>1.3824172834811792</v>
      </c>
      <c r="CI970" s="9">
        <f t="shared" si="95"/>
        <v>0.36252733221538164</v>
      </c>
      <c r="CJ970" s="5"/>
      <c r="CL970" s="5"/>
      <c r="CM970" s="5"/>
      <c r="CP970" s="5"/>
      <c r="CT970" s="5"/>
    </row>
    <row r="971" spans="1:98" x14ac:dyDescent="0.25">
      <c r="A971" s="5" t="s">
        <v>1014</v>
      </c>
      <c r="B971" s="5">
        <v>57.83934</v>
      </c>
      <c r="C971" s="5">
        <v>-20.571102</v>
      </c>
      <c r="D971" s="5">
        <v>700000</v>
      </c>
      <c r="E971" s="5">
        <v>1</v>
      </c>
      <c r="F971" s="5">
        <v>190000</v>
      </c>
      <c r="G971" s="5">
        <v>1</v>
      </c>
      <c r="I971" s="5">
        <v>0</v>
      </c>
      <c r="J971" s="5">
        <v>0.27981063823583829</v>
      </c>
      <c r="K971" s="5">
        <v>5.0905516306742282E-2</v>
      </c>
      <c r="L971" s="6">
        <f>IF(Table1[[#This Row],[seagrass.mn.ssp126.2050]]="","",(Table1[[#This Row],[seagrass.sd.ssp126.2050]]/Table1[[#This Row],[seagrass.mn.ssp126.2050]])^-1)</f>
        <v>5.4966663445623132</v>
      </c>
      <c r="M971" s="6">
        <f>IF(Table1[[#This Row],[seagrass.weights.ssp126.2050]]="","",Table1[[#This Row],[seagrass.weights.ssp126.2050]]*Table1[[#This Row],[seagrass.mn.ssp126.2050]])</f>
        <v>1.5380257180414332</v>
      </c>
      <c r="N971" s="5">
        <v>0.311576886165011</v>
      </c>
      <c r="O971" s="5">
        <v>4.8881267219102027E-2</v>
      </c>
      <c r="P971" s="6">
        <f>IF(Table1[[#This Row],[corals.mn.ssp126.2050]]="","",(Table1[[#This Row],[corals.sd.ssp126.2050]]/Table1[[#This Row],[corals.mn.ssp126.2050]])^-1)</f>
        <v>6.3741572976907532</v>
      </c>
      <c r="Q971" s="6">
        <f>IF(Table1[[#This Row],[coral.weights.ssp126.2050]]="","",Table1[[#This Row],[coral.weights.ssp126.2050]]*Table1[[#This Row],[corals.mn.ssp126.2050]])</f>
        <v>1.9860400827404661</v>
      </c>
      <c r="T971" s="6" t="str">
        <f>IF(Table1[[#This Row],[mangrove.mn.ssp126.2050]]="","",(Table1[[#This Row],[mangrove.sd.ssp126.2050]]/Table1[[#This Row],[mangrove.mn.ssp126.2050]])^-1)</f>
        <v/>
      </c>
      <c r="U971" s="6" t="str">
        <f>IF(Table1[[#This Row],[mangrove.weights.ssp126.2050]]="","",Table1[[#This Row],[mangrove.weights.ssp126.2050]]*Table1[[#This Row],[mangrove.mn.ssp126.2050]])</f>
        <v/>
      </c>
      <c r="V971" s="7">
        <f t="shared" si="90"/>
        <v>0.29686784228166968</v>
      </c>
      <c r="W971" s="5">
        <v>0.27498042187868638</v>
      </c>
      <c r="X971" s="5">
        <v>5.4568120065282777E-2</v>
      </c>
      <c r="Y971" s="6">
        <f>IF(Table1[[#This Row],[seagrass.mn.ssp126.2100]]="", "", (Table1[[#This Row],[seagrass.sd.ssp126.2100]]/Table1[[#This Row],[seagrass.mn.ssp126.2100]])^-1)</f>
        <v>5.0392137671173662</v>
      </c>
      <c r="Z971" s="6">
        <f>IF(Table1[[#This Row],[seagrass.weights.ssp126.2100]]="","", Table1[[#This Row],[seagrass.weights.ssp126.2100]]*Table1[[#This Row],[seagrass.mn.ssp126.2100]])</f>
        <v>1.3856851276188178</v>
      </c>
      <c r="AA971" s="5">
        <v>0.30883875627560181</v>
      </c>
      <c r="AB971" s="5">
        <v>4.5008966793960291E-2</v>
      </c>
      <c r="AC971" s="6">
        <f>IF(Table1[[#This Row],[corals.mn.ssp126.2100]]="","",(Table1[[#This Row],[corals.sd.ssp126.2100]]/Table1[[#This Row],[corals.mn.ssp126.2100]])^-1)</f>
        <v>6.8617161928952468</v>
      </c>
      <c r="AD971" s="6">
        <f>IF( Table1[[#This Row],[Coral.weights.ssp126.2100]]="","", Table1[[#This Row],[Coral.weights.ssp126.2100]]*Table1[[#This Row],[corals.mn.ssp126.2100]])</f>
        <v>2.1191638949299256</v>
      </c>
      <c r="AG971" s="8" t="str">
        <f>IF(Table1[[#This Row],[mangrove.mn.ssp126.2100]]="","",(Table1[[#This Row],[mangrove.sd.ssp126.2100]]/Table1[[#This Row],[mangrove.mn.ssp126.2100]])^-1)</f>
        <v/>
      </c>
      <c r="AH971" s="6" t="str">
        <f>IF(Table1[[#This Row],[mangrove.weights.ssp126.2100]]="","",Table1[[#This Row],[mangrove.weights.ssp126.2100]]*Table1[[#This Row],[mangrove.mn.ssp126.2100]])</f>
        <v/>
      </c>
      <c r="AI971" s="7">
        <f t="shared" si="91"/>
        <v>0.29450211322351388</v>
      </c>
      <c r="AJ971" s="5">
        <v>0.2634494038635799</v>
      </c>
      <c r="AK971" s="5">
        <v>3.2937173610483768E-2</v>
      </c>
      <c r="AL971" s="6">
        <f>IF(Table1[[#This Row],[seagrass.mn.ssp245.2050]]="","",(Table1[[#This Row],[seagrass.sd.ssp245.2050]]/Table1[[#This Row],[seagrass.mn.ssp245.2050]])^-1)</f>
        <v>7.9985431348525005</v>
      </c>
      <c r="AM971" s="6">
        <f>IF(Table1[[#This Row],[seagrass.weights.ssp245.2050]]="","",Table1[[#This Row],[seagrass.weights.ssp245.2050]]*Table1[[#This Row],[seagrass.mn.ssp245.2050]])</f>
        <v>2.1072114206540209</v>
      </c>
      <c r="AN971" s="5">
        <v>0.29385409386003591</v>
      </c>
      <c r="AO971" s="5">
        <v>2.381745397828473E-2</v>
      </c>
      <c r="AP971" s="6">
        <f>(Table1[[#This Row],[corals.sd.ssp245.2050]]/Table1[[#This Row],[corals.mn.ssp245.2050]])^-1</f>
        <v>12.337762639447263</v>
      </c>
      <c r="AQ971" s="6">
        <f>Table1[[#This Row],[coral.weights.ssp245.2050]]*Table1[[#This Row],[corals.mn.ssp245.2050]]</f>
        <v>3.6255020606749806</v>
      </c>
      <c r="AS971" s="5"/>
      <c r="AT971" s="8"/>
      <c r="AU971" s="8"/>
      <c r="AV971" s="7">
        <f t="shared" si="92"/>
        <v>0.28189551951828851</v>
      </c>
      <c r="AW971" s="5">
        <v>0.24010496829973091</v>
      </c>
      <c r="AX971" s="5">
        <v>5.2467806200106083E-3</v>
      </c>
      <c r="AY971" s="6">
        <f>(Table1[[#This Row],[seagrass.sd.ssp245.2100]]/Table1[[#This Row],[seagrass.mn.ssp245.2100]])^-1</f>
        <v>45.762341841394822</v>
      </c>
      <c r="AZ971" s="6">
        <f>Table1[[#This Row],[seagrass.weights.ssp245.2100]]*Table1[[#This Row],[seagrass.mn.ssp245.2100]]</f>
        <v>10.987765637149552</v>
      </c>
      <c r="BA971" s="5">
        <v>0.27427111693325912</v>
      </c>
      <c r="BB971" s="5">
        <v>3.8770575832024431E-3</v>
      </c>
      <c r="BC971" s="8">
        <f>(Table1[[#This Row],[corals.sd.ssp245.2100]]/Table1[[#This Row],[corals.mn.ssp245.2100]])^-1</f>
        <v>70.74207979823494</v>
      </c>
      <c r="BD971" s="8">
        <f>Table1[[#This Row],[corals.weights.ssp245.2100]]*Table1[[#This Row],[corals.mn.ssp245.2100]]</f>
        <v>19.402509240443642</v>
      </c>
      <c r="BE971" s="5"/>
      <c r="BF971" s="5"/>
      <c r="BG971" s="6"/>
      <c r="BH971" s="6"/>
      <c r="BI971" s="7">
        <f t="shared" si="93"/>
        <v>0.26085082823376499</v>
      </c>
      <c r="BJ971" s="5">
        <v>0.22205762028688389</v>
      </c>
      <c r="BK971" s="5">
        <v>9.1188372089966319E-3</v>
      </c>
      <c r="BL971" s="6">
        <f>(Table1[[#This Row],[seagrass.sd.ssp370.2050]]/Table1[[#This Row],[seagrass.mn.ssp370.2050]])^-1</f>
        <v>24.351528072877773</v>
      </c>
      <c r="BM971" s="6">
        <f>Table1[[#This Row],[seagrass.mn.ssp370.2050]]*Table1[[#This Row],[seagrass.weights.ssp370.2050]]</f>
        <v>5.4074423742124855</v>
      </c>
      <c r="BN971" s="5">
        <v>0.25204634096256329</v>
      </c>
      <c r="BO971" s="5">
        <v>2.2794596460367711E-3</v>
      </c>
      <c r="BP971" s="6">
        <f>(Table1[[#This Row],[corals.sd.ssp370.2050]]/Table1[[#This Row],[corals.mn.ssp370.2050]])^-1</f>
        <v>110.57284624484966</v>
      </c>
      <c r="BQ971" s="6">
        <f>Table1[[#This Row],[corals.weights.ssp370.2050]]*Table1[[#This Row],[corals.mn.ssp370.2050]]</f>
        <v>27.869481305830462</v>
      </c>
      <c r="BR971" s="5"/>
      <c r="BS971" s="5"/>
      <c r="BT971" s="6"/>
      <c r="BU971" s="6"/>
      <c r="BV971" s="7">
        <f t="shared" si="94"/>
        <v>0.24663389286268317</v>
      </c>
      <c r="BW971" s="5">
        <v>0.22205762028688389</v>
      </c>
      <c r="BX971" s="5">
        <v>9.1188372089966319E-3</v>
      </c>
      <c r="BY971" s="8">
        <f>(Table1[[#This Row],[seagrass.sd.ssp370.2100]]/Table1[[#This Row],[seagrass.mn.ssp370.2100]])^-1</f>
        <v>24.351528072877773</v>
      </c>
      <c r="BZ971" s="8">
        <f>Table1[[#This Row],[seagrass.imp.ssp370.2100]]*Table1[[#This Row],[seagrass.mn.ssp370.2100]]</f>
        <v>5.4074423742124855</v>
      </c>
      <c r="CA971" s="5">
        <v>0.24869719756526651</v>
      </c>
      <c r="CB971" s="5">
        <v>7.0158636608262364E-3</v>
      </c>
      <c r="CC971" s="8">
        <f>(Table1[[#This Row],[corals.sd.ssp370.2100]]/Table1[[#This Row],[corals.mn.ssp370.2100]])^-1</f>
        <v>35.447837869753904</v>
      </c>
      <c r="CD971" s="8">
        <f>Table1[[#This Row],[corals.weights.ssp370.2100]]*Table1[[#This Row],[corals.mn.ssp370.2100]]</f>
        <v>8.8157779379557226</v>
      </c>
      <c r="CE971" s="5"/>
      <c r="CF971" s="5"/>
      <c r="CG971" s="12"/>
      <c r="CH971" s="17"/>
      <c r="CI971" s="9">
        <f t="shared" si="95"/>
        <v>0.23784901541954823</v>
      </c>
      <c r="CJ971" s="5"/>
      <c r="CL971" s="5"/>
      <c r="CM971" s="5"/>
      <c r="CP971" s="5"/>
      <c r="CT971" s="5"/>
    </row>
    <row r="972" spans="1:98" x14ac:dyDescent="0.25">
      <c r="A972" s="5" t="s">
        <v>1015</v>
      </c>
      <c r="B972" s="5">
        <v>58.08934</v>
      </c>
      <c r="C972" s="5">
        <v>-20.571102</v>
      </c>
      <c r="E972" s="5">
        <v>0</v>
      </c>
      <c r="G972" s="5">
        <v>0</v>
      </c>
      <c r="I972" s="5">
        <v>0</v>
      </c>
      <c r="L972" s="6" t="str">
        <f>IF(Table1[[#This Row],[seagrass.mn.ssp126.2050]]="","",(Table1[[#This Row],[seagrass.sd.ssp126.2050]]/Table1[[#This Row],[seagrass.mn.ssp126.2050]])^-1)</f>
        <v/>
      </c>
      <c r="M972" s="6" t="str">
        <f>IF(Table1[[#This Row],[seagrass.weights.ssp126.2050]]="","",Table1[[#This Row],[seagrass.weights.ssp126.2050]]*Table1[[#This Row],[seagrass.mn.ssp126.2050]])</f>
        <v/>
      </c>
      <c r="P972" s="6" t="str">
        <f>IF(Table1[[#This Row],[corals.mn.ssp126.2050]]="","",(Table1[[#This Row],[corals.sd.ssp126.2050]]/Table1[[#This Row],[corals.mn.ssp126.2050]])^-1)</f>
        <v/>
      </c>
      <c r="Q972" s="6" t="str">
        <f>IF(Table1[[#This Row],[coral.weights.ssp126.2050]]="","",Table1[[#This Row],[coral.weights.ssp126.2050]]*Table1[[#This Row],[corals.mn.ssp126.2050]])</f>
        <v/>
      </c>
      <c r="T972" s="6" t="str">
        <f>IF(Table1[[#This Row],[mangrove.mn.ssp126.2050]]="","",(Table1[[#This Row],[mangrove.sd.ssp126.2050]]/Table1[[#This Row],[mangrove.mn.ssp126.2050]])^-1)</f>
        <v/>
      </c>
      <c r="U972" s="6" t="str">
        <f>IF(Table1[[#This Row],[mangrove.weights.ssp126.2050]]="","",Table1[[#This Row],[mangrove.weights.ssp126.2050]]*Table1[[#This Row],[mangrove.mn.ssp126.2050]])</f>
        <v/>
      </c>
      <c r="V972" s="7" t="e">
        <f t="shared" si="90"/>
        <v>#DIV/0!</v>
      </c>
      <c r="Y972" s="6" t="str">
        <f>IF(Table1[[#This Row],[seagrass.mn.ssp126.2100]]="", "", (Table1[[#This Row],[seagrass.sd.ssp126.2100]]/Table1[[#This Row],[seagrass.mn.ssp126.2100]])^-1)</f>
        <v/>
      </c>
      <c r="Z972" s="6" t="str">
        <f>IF(Table1[[#This Row],[seagrass.weights.ssp126.2100]]="","", Table1[[#This Row],[seagrass.weights.ssp126.2100]]*Table1[[#This Row],[seagrass.mn.ssp126.2100]])</f>
        <v/>
      </c>
      <c r="AC972" s="6" t="str">
        <f>IF(Table1[[#This Row],[corals.mn.ssp126.2100]]="","",(Table1[[#This Row],[corals.sd.ssp126.2100]]/Table1[[#This Row],[corals.mn.ssp126.2100]])^-1)</f>
        <v/>
      </c>
      <c r="AD972" s="6" t="str">
        <f>IF( Table1[[#This Row],[Coral.weights.ssp126.2100]]="","", Table1[[#This Row],[Coral.weights.ssp126.2100]]*Table1[[#This Row],[corals.mn.ssp126.2100]])</f>
        <v/>
      </c>
      <c r="AG972" s="8" t="str">
        <f>IF(Table1[[#This Row],[mangrove.mn.ssp126.2100]]="","",(Table1[[#This Row],[mangrove.sd.ssp126.2100]]/Table1[[#This Row],[mangrove.mn.ssp126.2100]])^-1)</f>
        <v/>
      </c>
      <c r="AH972" s="6" t="str">
        <f>IF(Table1[[#This Row],[mangrove.weights.ssp126.2100]]="","",Table1[[#This Row],[mangrove.weights.ssp126.2100]]*Table1[[#This Row],[mangrove.mn.ssp126.2100]])</f>
        <v/>
      </c>
      <c r="AI972" s="7" t="e">
        <f t="shared" si="91"/>
        <v>#DIV/0!</v>
      </c>
      <c r="AL972" s="6" t="str">
        <f>IF(Table1[[#This Row],[seagrass.mn.ssp245.2050]]="","",(Table1[[#This Row],[seagrass.sd.ssp245.2050]]/Table1[[#This Row],[seagrass.mn.ssp245.2050]])^-1)</f>
        <v/>
      </c>
      <c r="AM972" s="6" t="str">
        <f>IF(Table1[[#This Row],[seagrass.weights.ssp245.2050]]="","",Table1[[#This Row],[seagrass.weights.ssp245.2050]]*Table1[[#This Row],[seagrass.mn.ssp245.2050]])</f>
        <v/>
      </c>
      <c r="AS972" s="5"/>
      <c r="AT972" s="8"/>
      <c r="AU972" s="8"/>
      <c r="AV972" s="7" t="e">
        <f t="shared" si="92"/>
        <v>#DIV/0!</v>
      </c>
      <c r="AX972" s="5"/>
      <c r="AY972" s="6"/>
      <c r="AZ972" s="6"/>
      <c r="BB972" s="5"/>
      <c r="BC972" s="8"/>
      <c r="BD972" s="8"/>
      <c r="BE972" s="5"/>
      <c r="BF972" s="5"/>
      <c r="BG972" s="6"/>
      <c r="BH972" s="6"/>
      <c r="BI972" s="7" t="e">
        <f t="shared" si="93"/>
        <v>#DIV/0!</v>
      </c>
      <c r="BK972" s="5"/>
      <c r="BL972" s="6"/>
      <c r="BM972" s="6"/>
      <c r="BO972" s="5"/>
      <c r="BP972" s="6"/>
      <c r="BQ972" s="6"/>
      <c r="BR972" s="5"/>
      <c r="BS972" s="5"/>
      <c r="BT972" s="6"/>
      <c r="BU972" s="6"/>
      <c r="BV972" s="7" t="e">
        <f t="shared" si="94"/>
        <v>#DIV/0!</v>
      </c>
      <c r="BX972" s="5"/>
      <c r="BY972" s="8"/>
      <c r="BZ972" s="8"/>
      <c r="CA972" s="5"/>
      <c r="CB972" s="5"/>
      <c r="CC972" s="8"/>
      <c r="CD972" s="8"/>
      <c r="CE972" s="5"/>
      <c r="CF972" s="5"/>
      <c r="CG972" s="12"/>
      <c r="CH972" s="17"/>
      <c r="CI972" s="9" t="e">
        <f t="shared" si="95"/>
        <v>#DIV/0!</v>
      </c>
      <c r="CJ972" s="5"/>
      <c r="CL972" s="5"/>
      <c r="CM972" s="5"/>
      <c r="CP972" s="5"/>
      <c r="CT972" s="5"/>
    </row>
    <row r="973" spans="1:98" x14ac:dyDescent="0.25">
      <c r="A973" s="5" t="s">
        <v>1016</v>
      </c>
      <c r="B973" s="5">
        <v>34.33934</v>
      </c>
      <c r="C973" s="5">
        <v>-20.571102</v>
      </c>
      <c r="E973" s="5">
        <v>0</v>
      </c>
      <c r="G973" s="5">
        <v>0</v>
      </c>
      <c r="I973" s="5">
        <v>0</v>
      </c>
      <c r="L973" s="6" t="str">
        <f>IF(Table1[[#This Row],[seagrass.mn.ssp126.2050]]="","",(Table1[[#This Row],[seagrass.sd.ssp126.2050]]/Table1[[#This Row],[seagrass.mn.ssp126.2050]])^-1)</f>
        <v/>
      </c>
      <c r="M973" s="6" t="str">
        <f>IF(Table1[[#This Row],[seagrass.weights.ssp126.2050]]="","",Table1[[#This Row],[seagrass.weights.ssp126.2050]]*Table1[[#This Row],[seagrass.mn.ssp126.2050]])</f>
        <v/>
      </c>
      <c r="P973" s="6" t="str">
        <f>IF(Table1[[#This Row],[corals.mn.ssp126.2050]]="","",(Table1[[#This Row],[corals.sd.ssp126.2050]]/Table1[[#This Row],[corals.mn.ssp126.2050]])^-1)</f>
        <v/>
      </c>
      <c r="Q973" s="6" t="str">
        <f>IF(Table1[[#This Row],[coral.weights.ssp126.2050]]="","",Table1[[#This Row],[coral.weights.ssp126.2050]]*Table1[[#This Row],[corals.mn.ssp126.2050]])</f>
        <v/>
      </c>
      <c r="T973" s="6" t="str">
        <f>IF(Table1[[#This Row],[mangrove.mn.ssp126.2050]]="","",(Table1[[#This Row],[mangrove.sd.ssp126.2050]]/Table1[[#This Row],[mangrove.mn.ssp126.2050]])^-1)</f>
        <v/>
      </c>
      <c r="U973" s="6" t="str">
        <f>IF(Table1[[#This Row],[mangrove.weights.ssp126.2050]]="","",Table1[[#This Row],[mangrove.weights.ssp126.2050]]*Table1[[#This Row],[mangrove.mn.ssp126.2050]])</f>
        <v/>
      </c>
      <c r="V973" s="7" t="e">
        <f t="shared" si="90"/>
        <v>#DIV/0!</v>
      </c>
      <c r="Y973" s="6" t="str">
        <f>IF(Table1[[#This Row],[seagrass.mn.ssp126.2100]]="", "", (Table1[[#This Row],[seagrass.sd.ssp126.2100]]/Table1[[#This Row],[seagrass.mn.ssp126.2100]])^-1)</f>
        <v/>
      </c>
      <c r="Z973" s="6" t="str">
        <f>IF(Table1[[#This Row],[seagrass.weights.ssp126.2100]]="","", Table1[[#This Row],[seagrass.weights.ssp126.2100]]*Table1[[#This Row],[seagrass.mn.ssp126.2100]])</f>
        <v/>
      </c>
      <c r="AC973" s="6" t="str">
        <f>IF(Table1[[#This Row],[corals.mn.ssp126.2100]]="","",(Table1[[#This Row],[corals.sd.ssp126.2100]]/Table1[[#This Row],[corals.mn.ssp126.2100]])^-1)</f>
        <v/>
      </c>
      <c r="AD973" s="6" t="str">
        <f>IF( Table1[[#This Row],[Coral.weights.ssp126.2100]]="","", Table1[[#This Row],[Coral.weights.ssp126.2100]]*Table1[[#This Row],[corals.mn.ssp126.2100]])</f>
        <v/>
      </c>
      <c r="AG973" s="8" t="str">
        <f>IF(Table1[[#This Row],[mangrove.mn.ssp126.2100]]="","",(Table1[[#This Row],[mangrove.sd.ssp126.2100]]/Table1[[#This Row],[mangrove.mn.ssp126.2100]])^-1)</f>
        <v/>
      </c>
      <c r="AH973" s="6" t="str">
        <f>IF(Table1[[#This Row],[mangrove.weights.ssp126.2100]]="","",Table1[[#This Row],[mangrove.weights.ssp126.2100]]*Table1[[#This Row],[mangrove.mn.ssp126.2100]])</f>
        <v/>
      </c>
      <c r="AI973" s="7" t="e">
        <f t="shared" si="91"/>
        <v>#DIV/0!</v>
      </c>
      <c r="AL973" s="6" t="str">
        <f>IF(Table1[[#This Row],[seagrass.mn.ssp245.2050]]="","",(Table1[[#This Row],[seagrass.sd.ssp245.2050]]/Table1[[#This Row],[seagrass.mn.ssp245.2050]])^-1)</f>
        <v/>
      </c>
      <c r="AM973" s="6" t="str">
        <f>IF(Table1[[#This Row],[seagrass.weights.ssp245.2050]]="","",Table1[[#This Row],[seagrass.weights.ssp245.2050]]*Table1[[#This Row],[seagrass.mn.ssp245.2050]])</f>
        <v/>
      </c>
      <c r="AS973" s="5"/>
      <c r="AT973" s="8"/>
      <c r="AU973" s="8"/>
      <c r="AV973" s="7" t="e">
        <f t="shared" si="92"/>
        <v>#DIV/0!</v>
      </c>
      <c r="AX973" s="5"/>
      <c r="AY973" s="6"/>
      <c r="AZ973" s="6"/>
      <c r="BB973" s="5"/>
      <c r="BC973" s="8"/>
      <c r="BD973" s="8"/>
      <c r="BE973" s="5"/>
      <c r="BF973" s="5"/>
      <c r="BG973" s="6"/>
      <c r="BH973" s="6"/>
      <c r="BI973" s="7" t="e">
        <f t="shared" si="93"/>
        <v>#DIV/0!</v>
      </c>
      <c r="BK973" s="5"/>
      <c r="BL973" s="6"/>
      <c r="BM973" s="6"/>
      <c r="BO973" s="5"/>
      <c r="BP973" s="6"/>
      <c r="BQ973" s="6"/>
      <c r="BR973" s="5"/>
      <c r="BS973" s="5"/>
      <c r="BT973" s="6"/>
      <c r="BU973" s="6"/>
      <c r="BV973" s="7" t="e">
        <f t="shared" si="94"/>
        <v>#DIV/0!</v>
      </c>
      <c r="BX973" s="5"/>
      <c r="BY973" s="8"/>
      <c r="BZ973" s="8"/>
      <c r="CA973" s="5"/>
      <c r="CB973" s="5"/>
      <c r="CC973" s="8"/>
      <c r="CD973" s="8"/>
      <c r="CE973" s="5"/>
      <c r="CF973" s="5"/>
      <c r="CG973" s="12"/>
      <c r="CH973" s="17"/>
      <c r="CI973" s="9" t="e">
        <f t="shared" si="95"/>
        <v>#DIV/0!</v>
      </c>
      <c r="CJ973" s="5"/>
      <c r="CL973" s="5"/>
      <c r="CM973" s="5"/>
      <c r="CP973" s="5"/>
      <c r="CT973" s="5"/>
    </row>
    <row r="974" spans="1:98" x14ac:dyDescent="0.25">
      <c r="A974" s="5" t="s">
        <v>1017</v>
      </c>
      <c r="B974" s="5">
        <v>34.58934</v>
      </c>
      <c r="C974" s="5">
        <v>-20.571102</v>
      </c>
      <c r="E974" s="5">
        <v>0</v>
      </c>
      <c r="G974" s="5">
        <v>0</v>
      </c>
      <c r="H974" s="5">
        <v>91620000</v>
      </c>
      <c r="I974" s="5">
        <v>1</v>
      </c>
      <c r="L974" s="6" t="str">
        <f>IF(Table1[[#This Row],[seagrass.mn.ssp126.2050]]="","",(Table1[[#This Row],[seagrass.sd.ssp126.2050]]/Table1[[#This Row],[seagrass.mn.ssp126.2050]])^-1)</f>
        <v/>
      </c>
      <c r="M974" s="6" t="str">
        <f>IF(Table1[[#This Row],[seagrass.weights.ssp126.2050]]="","",Table1[[#This Row],[seagrass.weights.ssp126.2050]]*Table1[[#This Row],[seagrass.mn.ssp126.2050]])</f>
        <v/>
      </c>
      <c r="P974" s="6" t="str">
        <f>IF(Table1[[#This Row],[corals.mn.ssp126.2050]]="","",(Table1[[#This Row],[corals.sd.ssp126.2050]]/Table1[[#This Row],[corals.mn.ssp126.2050]])^-1)</f>
        <v/>
      </c>
      <c r="Q974" s="6" t="str">
        <f>IF(Table1[[#This Row],[coral.weights.ssp126.2050]]="","",Table1[[#This Row],[coral.weights.ssp126.2050]]*Table1[[#This Row],[corals.mn.ssp126.2050]])</f>
        <v/>
      </c>
      <c r="R974" s="5">
        <v>0.27408332641858918</v>
      </c>
      <c r="S974" s="5">
        <v>0.3336085513621917</v>
      </c>
      <c r="T974" s="6">
        <f>IF(Table1[[#This Row],[mangrove.mn.ssp126.2050]]="","",(Table1[[#This Row],[mangrove.sd.ssp126.2050]]/Table1[[#This Row],[mangrove.mn.ssp126.2050]])^-1)</f>
        <v>0.8215716452694366</v>
      </c>
      <c r="U974" s="6">
        <f>IF(Table1[[#This Row],[mangrove.weights.ssp126.2050]]="","",Table1[[#This Row],[mangrove.weights.ssp126.2050]]*Table1[[#This Row],[mangrove.mn.ssp126.2050]])</f>
        <v>0.22517908942664036</v>
      </c>
      <c r="V974" s="7">
        <f t="shared" si="90"/>
        <v>0.27408332641858918</v>
      </c>
      <c r="Y974" s="6" t="str">
        <f>IF(Table1[[#This Row],[seagrass.mn.ssp126.2100]]="", "", (Table1[[#This Row],[seagrass.sd.ssp126.2100]]/Table1[[#This Row],[seagrass.mn.ssp126.2100]])^-1)</f>
        <v/>
      </c>
      <c r="Z974" s="6" t="str">
        <f>IF(Table1[[#This Row],[seagrass.weights.ssp126.2100]]="","", Table1[[#This Row],[seagrass.weights.ssp126.2100]]*Table1[[#This Row],[seagrass.mn.ssp126.2100]])</f>
        <v/>
      </c>
      <c r="AC974" s="6" t="str">
        <f>IF(Table1[[#This Row],[corals.mn.ssp126.2100]]="","",(Table1[[#This Row],[corals.sd.ssp126.2100]]/Table1[[#This Row],[corals.mn.ssp126.2100]])^-1)</f>
        <v/>
      </c>
      <c r="AD974" s="6" t="str">
        <f>IF( Table1[[#This Row],[Coral.weights.ssp126.2100]]="","", Table1[[#This Row],[Coral.weights.ssp126.2100]]*Table1[[#This Row],[corals.mn.ssp126.2100]])</f>
        <v/>
      </c>
      <c r="AE974" s="5">
        <v>0.2882099780388433</v>
      </c>
      <c r="AF974" s="5">
        <v>0.32684649336616511</v>
      </c>
      <c r="AG974" s="8">
        <f>IF(Table1[[#This Row],[mangrove.mn.ssp126.2100]]="","",(Table1[[#This Row],[mangrove.sd.ssp126.2100]]/Table1[[#This Row],[mangrove.mn.ssp126.2100]])^-1)</f>
        <v>0.88179002647570881</v>
      </c>
      <c r="AH974" s="6">
        <f>IF(Table1[[#This Row],[mangrove.weights.ssp126.2100]]="","",Table1[[#This Row],[mangrove.weights.ssp126.2100]]*Table1[[#This Row],[mangrove.mn.ssp126.2100]])</f>
        <v>0.25414068416543506</v>
      </c>
      <c r="AI974" s="7">
        <f t="shared" si="91"/>
        <v>0.2882099780388433</v>
      </c>
      <c r="AL974" s="6" t="str">
        <f>IF(Table1[[#This Row],[seagrass.mn.ssp245.2050]]="","",(Table1[[#This Row],[seagrass.sd.ssp245.2050]]/Table1[[#This Row],[seagrass.mn.ssp245.2050]])^-1)</f>
        <v/>
      </c>
      <c r="AM974" s="6" t="str">
        <f>IF(Table1[[#This Row],[seagrass.weights.ssp245.2050]]="","",Table1[[#This Row],[seagrass.weights.ssp245.2050]]*Table1[[#This Row],[seagrass.mn.ssp245.2050]])</f>
        <v/>
      </c>
      <c r="AR974" s="5">
        <v>0.2617948181505379</v>
      </c>
      <c r="AS974" s="5">
        <v>0.33687267117000141</v>
      </c>
      <c r="AT974" s="8">
        <f>(Table1[[#This Row],[mangrove.sd.ssp245.2050]]/Table1[[#This Row],[mangrove.mn.ssp245.2050]])^-1</f>
        <v>0.77713284737907462</v>
      </c>
      <c r="AU974" s="8">
        <f>Table1[[#This Row],[mangrove.mn.ssp245.2050]]*Table1[[#This Row],[mangrove.weights.ssp245.2050]]</f>
        <v>0.20344935245841456</v>
      </c>
      <c r="AV974" s="7">
        <f t="shared" si="92"/>
        <v>0.2617948181505379</v>
      </c>
      <c r="AX974" s="5"/>
      <c r="AY974" s="6"/>
      <c r="AZ974" s="6"/>
      <c r="BB974" s="5"/>
      <c r="BC974" s="8"/>
      <c r="BD974" s="8"/>
      <c r="BE974" s="5">
        <v>0.25045207760790472</v>
      </c>
      <c r="BF974" s="5">
        <v>0.35345425949700843</v>
      </c>
      <c r="BG974" s="6">
        <f>(Table1[[#This Row],[mangrove.sd.ssp245.2100]]/Table1[[#This Row],[mangrove.mn.ssp245.2100]])^-1</f>
        <v>0.70858412617326094</v>
      </c>
      <c r="BH974" s="6">
        <f>Table1[[#This Row],[mangrove.weights.ssp245.2100]]*Table1[[#This Row],[mangrove.mn.ssp245.2100]]</f>
        <v>0.17746636656007489</v>
      </c>
      <c r="BI974" s="7">
        <f t="shared" si="93"/>
        <v>0.25045207760790472</v>
      </c>
      <c r="BK974" s="5"/>
      <c r="BL974" s="6"/>
      <c r="BM974" s="6"/>
      <c r="BO974" s="5"/>
      <c r="BP974" s="6"/>
      <c r="BQ974" s="6"/>
      <c r="BR974" s="5">
        <v>0.27583999813157301</v>
      </c>
      <c r="BS974" s="5">
        <v>0.33706450729961429</v>
      </c>
      <c r="BT974" s="6">
        <f>(Table1[[#This Row],[mangrove.sd.ssp370.2050]]/Table1[[#This Row],[mangrove.mn.ssp370.2050]])^-1</f>
        <v>0.81835966753503586</v>
      </c>
      <c r="BU974" s="6">
        <f>Table1[[#This Row],[mangrove.weights.ssp370.2050]]*Table1[[#This Row],[mangrove.mn.ssp370.2050]]</f>
        <v>0.225736329163819</v>
      </c>
      <c r="BV974" s="7">
        <f t="shared" si="94"/>
        <v>0.27583999813157301</v>
      </c>
      <c r="BX974" s="5"/>
      <c r="BY974" s="8"/>
      <c r="BZ974" s="8"/>
      <c r="CA974" s="5"/>
      <c r="CB974" s="5"/>
      <c r="CC974" s="8"/>
      <c r="CD974" s="8"/>
      <c r="CE974" s="5">
        <v>0.26456763189505739</v>
      </c>
      <c r="CF974" s="5">
        <v>0.34254321834232848</v>
      </c>
      <c r="CG974" s="12">
        <f>(Table1[[#This Row],[mangrove.sd.ssp370.2100]]/Table1[[#This Row],[mangrove.mn.ssp370.2100]])^-1</f>
        <v>0.77236277855793256</v>
      </c>
      <c r="CH974" s="17">
        <f>Table1[[#This Row],[mangrove.weights.ssp370.2100]]*Table1[[#This Row],[mangrove.mn.ssp370.2100]]</f>
        <v>0.20434219128695882</v>
      </c>
      <c r="CI974" s="9">
        <f t="shared" si="95"/>
        <v>0.26456763189505739</v>
      </c>
      <c r="CJ974" s="5"/>
      <c r="CL974" s="5"/>
      <c r="CM974" s="5"/>
      <c r="CP974" s="5"/>
      <c r="CT974" s="5"/>
    </row>
    <row r="975" spans="1:98" x14ac:dyDescent="0.25">
      <c r="A975" s="5" t="s">
        <v>1018</v>
      </c>
      <c r="B975" s="5">
        <v>34.83934</v>
      </c>
      <c r="C975" s="5">
        <v>-20.571102</v>
      </c>
      <c r="E975" s="5">
        <v>0</v>
      </c>
      <c r="G975" s="5">
        <v>0</v>
      </c>
      <c r="H975" s="5">
        <v>74440000</v>
      </c>
      <c r="I975" s="5">
        <v>1</v>
      </c>
      <c r="L975" s="6" t="str">
        <f>IF(Table1[[#This Row],[seagrass.mn.ssp126.2050]]="","",(Table1[[#This Row],[seagrass.sd.ssp126.2050]]/Table1[[#This Row],[seagrass.mn.ssp126.2050]])^-1)</f>
        <v/>
      </c>
      <c r="M975" s="6" t="str">
        <f>IF(Table1[[#This Row],[seagrass.weights.ssp126.2050]]="","",Table1[[#This Row],[seagrass.weights.ssp126.2050]]*Table1[[#This Row],[seagrass.mn.ssp126.2050]])</f>
        <v/>
      </c>
      <c r="P975" s="6" t="str">
        <f>IF(Table1[[#This Row],[corals.mn.ssp126.2050]]="","",(Table1[[#This Row],[corals.sd.ssp126.2050]]/Table1[[#This Row],[corals.mn.ssp126.2050]])^-1)</f>
        <v/>
      </c>
      <c r="Q975" s="6" t="str">
        <f>IF(Table1[[#This Row],[coral.weights.ssp126.2050]]="","",Table1[[#This Row],[coral.weights.ssp126.2050]]*Table1[[#This Row],[corals.mn.ssp126.2050]])</f>
        <v/>
      </c>
      <c r="R975" s="5">
        <v>0.3564465808339185</v>
      </c>
      <c r="S975" s="5">
        <v>0.25771282702840209</v>
      </c>
      <c r="T975" s="6">
        <f>IF(Table1[[#This Row],[mangrove.mn.ssp126.2050]]="","",(Table1[[#This Row],[mangrove.sd.ssp126.2050]]/Table1[[#This Row],[mangrove.mn.ssp126.2050]])^-1)</f>
        <v>1.3831154038546756</v>
      </c>
      <c r="U975" s="6">
        <f>IF(Table1[[#This Row],[mangrove.weights.ssp126.2050]]="","",Table1[[#This Row],[mangrove.weights.ssp126.2050]]*Table1[[#This Row],[mangrove.mn.ssp126.2050]])</f>
        <v>0.49300675660272347</v>
      </c>
      <c r="V975" s="7">
        <f t="shared" si="90"/>
        <v>0.3564465808339185</v>
      </c>
      <c r="Y975" s="6" t="str">
        <f>IF(Table1[[#This Row],[seagrass.mn.ssp126.2100]]="", "", (Table1[[#This Row],[seagrass.sd.ssp126.2100]]/Table1[[#This Row],[seagrass.mn.ssp126.2100]])^-1)</f>
        <v/>
      </c>
      <c r="Z975" s="6" t="str">
        <f>IF(Table1[[#This Row],[seagrass.weights.ssp126.2100]]="","", Table1[[#This Row],[seagrass.weights.ssp126.2100]]*Table1[[#This Row],[seagrass.mn.ssp126.2100]])</f>
        <v/>
      </c>
      <c r="AC975" s="6" t="str">
        <f>IF(Table1[[#This Row],[corals.mn.ssp126.2100]]="","",(Table1[[#This Row],[corals.sd.ssp126.2100]]/Table1[[#This Row],[corals.mn.ssp126.2100]])^-1)</f>
        <v/>
      </c>
      <c r="AD975" s="6" t="str">
        <f>IF( Table1[[#This Row],[Coral.weights.ssp126.2100]]="","", Table1[[#This Row],[Coral.weights.ssp126.2100]]*Table1[[#This Row],[corals.mn.ssp126.2100]])</f>
        <v/>
      </c>
      <c r="AE975" s="5">
        <v>0.35160378480516891</v>
      </c>
      <c r="AF975" s="5">
        <v>0.25738734873194302</v>
      </c>
      <c r="AG975" s="8">
        <f>IF(Table1[[#This Row],[mangrove.mn.ssp126.2100]]="","",(Table1[[#This Row],[mangrove.sd.ssp126.2100]]/Table1[[#This Row],[mangrove.mn.ssp126.2100]])^-1)</f>
        <v>1.3660492115770146</v>
      </c>
      <c r="AH975" s="6">
        <f>IF(Table1[[#This Row],[mangrove.weights.ssp126.2100]]="","",Table1[[#This Row],[mangrove.weights.ssp126.2100]]*Table1[[#This Row],[mangrove.mn.ssp126.2100]])</f>
        <v>0.48030807302059531</v>
      </c>
      <c r="AI975" s="7">
        <f t="shared" si="91"/>
        <v>0.35160378480516891</v>
      </c>
      <c r="AL975" s="6" t="str">
        <f>IF(Table1[[#This Row],[seagrass.mn.ssp245.2050]]="","",(Table1[[#This Row],[seagrass.sd.ssp245.2050]]/Table1[[#This Row],[seagrass.mn.ssp245.2050]])^-1)</f>
        <v/>
      </c>
      <c r="AM975" s="6" t="str">
        <f>IF(Table1[[#This Row],[seagrass.weights.ssp245.2050]]="","",Table1[[#This Row],[seagrass.weights.ssp245.2050]]*Table1[[#This Row],[seagrass.mn.ssp245.2050]])</f>
        <v/>
      </c>
      <c r="AR975" s="5">
        <v>0.34265571908617137</v>
      </c>
      <c r="AS975" s="5">
        <v>0.26729676543337338</v>
      </c>
      <c r="AT975" s="8">
        <f>(Table1[[#This Row],[mangrove.sd.ssp245.2050]]/Table1[[#This Row],[mangrove.mn.ssp245.2050]])^-1</f>
        <v>1.2819299123602077</v>
      </c>
      <c r="AU975" s="8">
        <f>Table1[[#This Row],[mangrove.mn.ssp245.2050]]*Table1[[#This Row],[mangrove.weights.ssp245.2050]]</f>
        <v>0.43926061593785964</v>
      </c>
      <c r="AV975" s="7">
        <f t="shared" si="92"/>
        <v>0.34265571908617137</v>
      </c>
      <c r="AX975" s="5"/>
      <c r="AY975" s="6"/>
      <c r="AZ975" s="6"/>
      <c r="BB975" s="5"/>
      <c r="BC975" s="8"/>
      <c r="BD975" s="8"/>
      <c r="BE975" s="5">
        <v>0.33898069499289468</v>
      </c>
      <c r="BF975" s="5">
        <v>0.27840374408069551</v>
      </c>
      <c r="BG975" s="6">
        <f>(Table1[[#This Row],[mangrove.sd.ssp245.2100]]/Table1[[#This Row],[mangrove.mn.ssp245.2100]])^-1</f>
        <v>1.2175866963004667</v>
      </c>
      <c r="BH975" s="6">
        <f>Table1[[#This Row],[mangrove.weights.ssp245.2100]]*Table1[[#This Row],[mangrove.mn.ssp245.2100]]</f>
        <v>0.41273838452603478</v>
      </c>
      <c r="BI975" s="7">
        <f t="shared" si="93"/>
        <v>0.33898069499289468</v>
      </c>
      <c r="BK975" s="5"/>
      <c r="BL975" s="6"/>
      <c r="BM975" s="6"/>
      <c r="BO975" s="5"/>
      <c r="BP975" s="6"/>
      <c r="BQ975" s="6"/>
      <c r="BR975" s="5">
        <v>0.35335446612311938</v>
      </c>
      <c r="BS975" s="5">
        <v>0.2623279418115369</v>
      </c>
      <c r="BT975" s="6">
        <f>(Table1[[#This Row],[mangrove.sd.ssp370.2050]]/Table1[[#This Row],[mangrove.mn.ssp370.2050]])^-1</f>
        <v>1.3469951530248283</v>
      </c>
      <c r="BU975" s="6">
        <f>Table1[[#This Row],[mangrove.weights.ssp370.2050]]*Table1[[#This Row],[mangrove.mn.ssp370.2050]]</f>
        <v>0.47596675316751769</v>
      </c>
      <c r="BV975" s="7">
        <f t="shared" si="94"/>
        <v>0.35335446612311938</v>
      </c>
      <c r="BX975" s="5"/>
      <c r="BY975" s="8"/>
      <c r="BZ975" s="8"/>
      <c r="CA975" s="5"/>
      <c r="CB975" s="5"/>
      <c r="CC975" s="8"/>
      <c r="CD975" s="8"/>
      <c r="CE975" s="5">
        <v>0.35494427767267323</v>
      </c>
      <c r="CF975" s="5">
        <v>0.2634566178417857</v>
      </c>
      <c r="CG975" s="12">
        <f>(Table1[[#This Row],[mangrove.sd.ssp370.2100]]/Table1[[#This Row],[mangrove.mn.ssp370.2100]])^-1</f>
        <v>1.3472589171619476</v>
      </c>
      <c r="CH975" s="17">
        <f>Table1[[#This Row],[mangrove.weights.ssp370.2100]]*Table1[[#This Row],[mangrove.mn.ssp370.2100]]</f>
        <v>0.47820184319011538</v>
      </c>
      <c r="CI975" s="9">
        <f t="shared" si="95"/>
        <v>0.35494427767267323</v>
      </c>
      <c r="CJ975" s="5"/>
      <c r="CL975" s="5"/>
      <c r="CM975" s="5"/>
      <c r="CP975" s="5"/>
      <c r="CT975" s="5"/>
    </row>
    <row r="976" spans="1:98" x14ac:dyDescent="0.25">
      <c r="A976" s="5" t="s">
        <v>1019</v>
      </c>
      <c r="B976" s="5">
        <v>35.08934</v>
      </c>
      <c r="C976" s="5">
        <v>-20.571102</v>
      </c>
      <c r="E976" s="5">
        <v>0</v>
      </c>
      <c r="G976" s="5">
        <v>0</v>
      </c>
      <c r="I976" s="5">
        <v>0</v>
      </c>
      <c r="L976" s="6" t="str">
        <f>IF(Table1[[#This Row],[seagrass.mn.ssp126.2050]]="","",(Table1[[#This Row],[seagrass.sd.ssp126.2050]]/Table1[[#This Row],[seagrass.mn.ssp126.2050]])^-1)</f>
        <v/>
      </c>
      <c r="M976" s="6" t="str">
        <f>IF(Table1[[#This Row],[seagrass.weights.ssp126.2050]]="","",Table1[[#This Row],[seagrass.weights.ssp126.2050]]*Table1[[#This Row],[seagrass.mn.ssp126.2050]])</f>
        <v/>
      </c>
      <c r="P976" s="6" t="str">
        <f>IF(Table1[[#This Row],[corals.mn.ssp126.2050]]="","",(Table1[[#This Row],[corals.sd.ssp126.2050]]/Table1[[#This Row],[corals.mn.ssp126.2050]])^-1)</f>
        <v/>
      </c>
      <c r="Q976" s="6" t="str">
        <f>IF(Table1[[#This Row],[coral.weights.ssp126.2050]]="","",Table1[[#This Row],[coral.weights.ssp126.2050]]*Table1[[#This Row],[corals.mn.ssp126.2050]])</f>
        <v/>
      </c>
      <c r="T976" s="6" t="str">
        <f>IF(Table1[[#This Row],[mangrove.mn.ssp126.2050]]="","",(Table1[[#This Row],[mangrove.sd.ssp126.2050]]/Table1[[#This Row],[mangrove.mn.ssp126.2050]])^-1)</f>
        <v/>
      </c>
      <c r="U976" s="6" t="str">
        <f>IF(Table1[[#This Row],[mangrove.weights.ssp126.2050]]="","",Table1[[#This Row],[mangrove.weights.ssp126.2050]]*Table1[[#This Row],[mangrove.mn.ssp126.2050]])</f>
        <v/>
      </c>
      <c r="V976" s="7" t="e">
        <f t="shared" si="90"/>
        <v>#DIV/0!</v>
      </c>
      <c r="Y976" s="6" t="str">
        <f>IF(Table1[[#This Row],[seagrass.mn.ssp126.2100]]="", "", (Table1[[#This Row],[seagrass.sd.ssp126.2100]]/Table1[[#This Row],[seagrass.mn.ssp126.2100]])^-1)</f>
        <v/>
      </c>
      <c r="Z976" s="6" t="str">
        <f>IF(Table1[[#This Row],[seagrass.weights.ssp126.2100]]="","", Table1[[#This Row],[seagrass.weights.ssp126.2100]]*Table1[[#This Row],[seagrass.mn.ssp126.2100]])</f>
        <v/>
      </c>
      <c r="AC976" s="6" t="str">
        <f>IF(Table1[[#This Row],[corals.mn.ssp126.2100]]="","",(Table1[[#This Row],[corals.sd.ssp126.2100]]/Table1[[#This Row],[corals.mn.ssp126.2100]])^-1)</f>
        <v/>
      </c>
      <c r="AD976" s="6" t="str">
        <f>IF( Table1[[#This Row],[Coral.weights.ssp126.2100]]="","", Table1[[#This Row],[Coral.weights.ssp126.2100]]*Table1[[#This Row],[corals.mn.ssp126.2100]])</f>
        <v/>
      </c>
      <c r="AG976" s="8" t="str">
        <f>IF(Table1[[#This Row],[mangrove.mn.ssp126.2100]]="","",(Table1[[#This Row],[mangrove.sd.ssp126.2100]]/Table1[[#This Row],[mangrove.mn.ssp126.2100]])^-1)</f>
        <v/>
      </c>
      <c r="AH976" s="6" t="str">
        <f>IF(Table1[[#This Row],[mangrove.weights.ssp126.2100]]="","",Table1[[#This Row],[mangrove.weights.ssp126.2100]]*Table1[[#This Row],[mangrove.mn.ssp126.2100]])</f>
        <v/>
      </c>
      <c r="AI976" s="7" t="e">
        <f t="shared" si="91"/>
        <v>#DIV/0!</v>
      </c>
      <c r="AL976" s="6" t="str">
        <f>IF(Table1[[#This Row],[seagrass.mn.ssp245.2050]]="","",(Table1[[#This Row],[seagrass.sd.ssp245.2050]]/Table1[[#This Row],[seagrass.mn.ssp245.2050]])^-1)</f>
        <v/>
      </c>
      <c r="AM976" s="6" t="str">
        <f>IF(Table1[[#This Row],[seagrass.weights.ssp245.2050]]="","",Table1[[#This Row],[seagrass.weights.ssp245.2050]]*Table1[[#This Row],[seagrass.mn.ssp245.2050]])</f>
        <v/>
      </c>
      <c r="AS976" s="5"/>
      <c r="AT976" s="8"/>
      <c r="AU976" s="8"/>
      <c r="AV976" s="7" t="e">
        <f t="shared" si="92"/>
        <v>#DIV/0!</v>
      </c>
      <c r="AX976" s="5"/>
      <c r="AY976" s="6"/>
      <c r="AZ976" s="6"/>
      <c r="BB976" s="5"/>
      <c r="BC976" s="8"/>
      <c r="BD976" s="8"/>
      <c r="BE976" s="5"/>
      <c r="BF976" s="5"/>
      <c r="BG976" s="6"/>
      <c r="BH976" s="6"/>
      <c r="BI976" s="7" t="e">
        <f t="shared" si="93"/>
        <v>#DIV/0!</v>
      </c>
      <c r="BK976" s="5"/>
      <c r="BL976" s="6"/>
      <c r="BM976" s="6"/>
      <c r="BO976" s="5"/>
      <c r="BP976" s="6"/>
      <c r="BQ976" s="6"/>
      <c r="BR976" s="5"/>
      <c r="BS976" s="5"/>
      <c r="BT976" s="6"/>
      <c r="BU976" s="6"/>
      <c r="BV976" s="7" t="e">
        <f t="shared" si="94"/>
        <v>#DIV/0!</v>
      </c>
      <c r="BX976" s="5"/>
      <c r="BY976" s="8"/>
      <c r="BZ976" s="8"/>
      <c r="CA976" s="5"/>
      <c r="CB976" s="5"/>
      <c r="CC976" s="8"/>
      <c r="CD976" s="8"/>
      <c r="CE976" s="5"/>
      <c r="CF976" s="5"/>
      <c r="CG976" s="12"/>
      <c r="CH976" s="17"/>
      <c r="CI976" s="9" t="e">
        <f t="shared" si="95"/>
        <v>#DIV/0!</v>
      </c>
      <c r="CJ976" s="5"/>
      <c r="CL976" s="5"/>
      <c r="CM976" s="5"/>
      <c r="CP976" s="5"/>
      <c r="CT976" s="5"/>
    </row>
    <row r="977" spans="1:98" x14ac:dyDescent="0.25">
      <c r="A977" s="5" t="s">
        <v>1020</v>
      </c>
      <c r="B977" s="5">
        <v>35.33934</v>
      </c>
      <c r="C977" s="5">
        <v>-20.571102</v>
      </c>
      <c r="E977" s="5">
        <v>0</v>
      </c>
      <c r="G977" s="5">
        <v>0</v>
      </c>
      <c r="I977" s="5">
        <v>0</v>
      </c>
      <c r="L977" s="6" t="str">
        <f>IF(Table1[[#This Row],[seagrass.mn.ssp126.2050]]="","",(Table1[[#This Row],[seagrass.sd.ssp126.2050]]/Table1[[#This Row],[seagrass.mn.ssp126.2050]])^-1)</f>
        <v/>
      </c>
      <c r="M977" s="6" t="str">
        <f>IF(Table1[[#This Row],[seagrass.weights.ssp126.2050]]="","",Table1[[#This Row],[seagrass.weights.ssp126.2050]]*Table1[[#This Row],[seagrass.mn.ssp126.2050]])</f>
        <v/>
      </c>
      <c r="P977" s="6" t="str">
        <f>IF(Table1[[#This Row],[corals.mn.ssp126.2050]]="","",(Table1[[#This Row],[corals.sd.ssp126.2050]]/Table1[[#This Row],[corals.mn.ssp126.2050]])^-1)</f>
        <v/>
      </c>
      <c r="Q977" s="6" t="str">
        <f>IF(Table1[[#This Row],[coral.weights.ssp126.2050]]="","",Table1[[#This Row],[coral.weights.ssp126.2050]]*Table1[[#This Row],[corals.mn.ssp126.2050]])</f>
        <v/>
      </c>
      <c r="T977" s="6" t="str">
        <f>IF(Table1[[#This Row],[mangrove.mn.ssp126.2050]]="","",(Table1[[#This Row],[mangrove.sd.ssp126.2050]]/Table1[[#This Row],[mangrove.mn.ssp126.2050]])^-1)</f>
        <v/>
      </c>
      <c r="U977" s="6" t="str">
        <f>IF(Table1[[#This Row],[mangrove.weights.ssp126.2050]]="","",Table1[[#This Row],[mangrove.weights.ssp126.2050]]*Table1[[#This Row],[mangrove.mn.ssp126.2050]])</f>
        <v/>
      </c>
      <c r="V977" s="7" t="e">
        <f t="shared" si="90"/>
        <v>#DIV/0!</v>
      </c>
      <c r="Y977" s="6" t="str">
        <f>IF(Table1[[#This Row],[seagrass.mn.ssp126.2100]]="", "", (Table1[[#This Row],[seagrass.sd.ssp126.2100]]/Table1[[#This Row],[seagrass.mn.ssp126.2100]])^-1)</f>
        <v/>
      </c>
      <c r="Z977" s="6" t="str">
        <f>IF(Table1[[#This Row],[seagrass.weights.ssp126.2100]]="","", Table1[[#This Row],[seagrass.weights.ssp126.2100]]*Table1[[#This Row],[seagrass.mn.ssp126.2100]])</f>
        <v/>
      </c>
      <c r="AC977" s="6" t="str">
        <f>IF(Table1[[#This Row],[corals.mn.ssp126.2100]]="","",(Table1[[#This Row],[corals.sd.ssp126.2100]]/Table1[[#This Row],[corals.mn.ssp126.2100]])^-1)</f>
        <v/>
      </c>
      <c r="AD977" s="6" t="str">
        <f>IF( Table1[[#This Row],[Coral.weights.ssp126.2100]]="","", Table1[[#This Row],[Coral.weights.ssp126.2100]]*Table1[[#This Row],[corals.mn.ssp126.2100]])</f>
        <v/>
      </c>
      <c r="AG977" s="8" t="str">
        <f>IF(Table1[[#This Row],[mangrove.mn.ssp126.2100]]="","",(Table1[[#This Row],[mangrove.sd.ssp126.2100]]/Table1[[#This Row],[mangrove.mn.ssp126.2100]])^-1)</f>
        <v/>
      </c>
      <c r="AH977" s="6" t="str">
        <f>IF(Table1[[#This Row],[mangrove.weights.ssp126.2100]]="","",Table1[[#This Row],[mangrove.weights.ssp126.2100]]*Table1[[#This Row],[mangrove.mn.ssp126.2100]])</f>
        <v/>
      </c>
      <c r="AI977" s="7" t="e">
        <f t="shared" si="91"/>
        <v>#DIV/0!</v>
      </c>
      <c r="AL977" s="6" t="str">
        <f>IF(Table1[[#This Row],[seagrass.mn.ssp245.2050]]="","",(Table1[[#This Row],[seagrass.sd.ssp245.2050]]/Table1[[#This Row],[seagrass.mn.ssp245.2050]])^-1)</f>
        <v/>
      </c>
      <c r="AM977" s="6" t="str">
        <f>IF(Table1[[#This Row],[seagrass.weights.ssp245.2050]]="","",Table1[[#This Row],[seagrass.weights.ssp245.2050]]*Table1[[#This Row],[seagrass.mn.ssp245.2050]])</f>
        <v/>
      </c>
      <c r="AS977" s="5"/>
      <c r="AT977" s="8"/>
      <c r="AU977" s="8"/>
      <c r="AV977" s="7" t="e">
        <f t="shared" si="92"/>
        <v>#DIV/0!</v>
      </c>
      <c r="AX977" s="5"/>
      <c r="AY977" s="6"/>
      <c r="AZ977" s="6"/>
      <c r="BB977" s="5"/>
      <c r="BC977" s="8"/>
      <c r="BD977" s="8"/>
      <c r="BE977" s="5"/>
      <c r="BF977" s="5"/>
      <c r="BG977" s="6"/>
      <c r="BH977" s="6"/>
      <c r="BI977" s="7" t="e">
        <f t="shared" si="93"/>
        <v>#DIV/0!</v>
      </c>
      <c r="BK977" s="5"/>
      <c r="BL977" s="6"/>
      <c r="BM977" s="6"/>
      <c r="BO977" s="5"/>
      <c r="BP977" s="6"/>
      <c r="BQ977" s="6"/>
      <c r="BR977" s="5"/>
      <c r="BS977" s="5"/>
      <c r="BT977" s="6"/>
      <c r="BU977" s="6"/>
      <c r="BV977" s="7" t="e">
        <f t="shared" si="94"/>
        <v>#DIV/0!</v>
      </c>
      <c r="BX977" s="5"/>
      <c r="BY977" s="8"/>
      <c r="BZ977" s="8"/>
      <c r="CA977" s="5"/>
      <c r="CB977" s="5"/>
      <c r="CC977" s="8"/>
      <c r="CD977" s="8"/>
      <c r="CE977" s="5"/>
      <c r="CF977" s="5"/>
      <c r="CG977" s="12"/>
      <c r="CH977" s="17"/>
      <c r="CI977" s="9" t="e">
        <f t="shared" si="95"/>
        <v>#DIV/0!</v>
      </c>
      <c r="CJ977" s="5"/>
      <c r="CL977" s="5"/>
      <c r="CM977" s="5"/>
      <c r="CP977" s="5"/>
      <c r="CT977" s="5"/>
    </row>
    <row r="978" spans="1:98" x14ac:dyDescent="0.25">
      <c r="A978" s="5" t="s">
        <v>1021</v>
      </c>
      <c r="B978" s="5">
        <v>43.58934</v>
      </c>
      <c r="C978" s="5">
        <v>-20.821102</v>
      </c>
      <c r="E978" s="5">
        <v>0</v>
      </c>
      <c r="G978" s="5">
        <v>0</v>
      </c>
      <c r="I978" s="5">
        <v>0</v>
      </c>
      <c r="L978" s="6" t="str">
        <f>IF(Table1[[#This Row],[seagrass.mn.ssp126.2050]]="","",(Table1[[#This Row],[seagrass.sd.ssp126.2050]]/Table1[[#This Row],[seagrass.mn.ssp126.2050]])^-1)</f>
        <v/>
      </c>
      <c r="M978" s="6" t="str">
        <f>IF(Table1[[#This Row],[seagrass.weights.ssp126.2050]]="","",Table1[[#This Row],[seagrass.weights.ssp126.2050]]*Table1[[#This Row],[seagrass.mn.ssp126.2050]])</f>
        <v/>
      </c>
      <c r="P978" s="6" t="str">
        <f>IF(Table1[[#This Row],[corals.mn.ssp126.2050]]="","",(Table1[[#This Row],[corals.sd.ssp126.2050]]/Table1[[#This Row],[corals.mn.ssp126.2050]])^-1)</f>
        <v/>
      </c>
      <c r="Q978" s="6" t="str">
        <f>IF(Table1[[#This Row],[coral.weights.ssp126.2050]]="","",Table1[[#This Row],[coral.weights.ssp126.2050]]*Table1[[#This Row],[corals.mn.ssp126.2050]])</f>
        <v/>
      </c>
      <c r="T978" s="6" t="str">
        <f>IF(Table1[[#This Row],[mangrove.mn.ssp126.2050]]="","",(Table1[[#This Row],[mangrove.sd.ssp126.2050]]/Table1[[#This Row],[mangrove.mn.ssp126.2050]])^-1)</f>
        <v/>
      </c>
      <c r="U978" s="6" t="str">
        <f>IF(Table1[[#This Row],[mangrove.weights.ssp126.2050]]="","",Table1[[#This Row],[mangrove.weights.ssp126.2050]]*Table1[[#This Row],[mangrove.mn.ssp126.2050]])</f>
        <v/>
      </c>
      <c r="V978" s="7" t="e">
        <f t="shared" si="90"/>
        <v>#DIV/0!</v>
      </c>
      <c r="Y978" s="6" t="str">
        <f>IF(Table1[[#This Row],[seagrass.mn.ssp126.2100]]="", "", (Table1[[#This Row],[seagrass.sd.ssp126.2100]]/Table1[[#This Row],[seagrass.mn.ssp126.2100]])^-1)</f>
        <v/>
      </c>
      <c r="Z978" s="6" t="str">
        <f>IF(Table1[[#This Row],[seagrass.weights.ssp126.2100]]="","", Table1[[#This Row],[seagrass.weights.ssp126.2100]]*Table1[[#This Row],[seagrass.mn.ssp126.2100]])</f>
        <v/>
      </c>
      <c r="AC978" s="6" t="str">
        <f>IF(Table1[[#This Row],[corals.mn.ssp126.2100]]="","",(Table1[[#This Row],[corals.sd.ssp126.2100]]/Table1[[#This Row],[corals.mn.ssp126.2100]])^-1)</f>
        <v/>
      </c>
      <c r="AD978" s="6" t="str">
        <f>IF( Table1[[#This Row],[Coral.weights.ssp126.2100]]="","", Table1[[#This Row],[Coral.weights.ssp126.2100]]*Table1[[#This Row],[corals.mn.ssp126.2100]])</f>
        <v/>
      </c>
      <c r="AG978" s="8" t="str">
        <f>IF(Table1[[#This Row],[mangrove.mn.ssp126.2100]]="","",(Table1[[#This Row],[mangrove.sd.ssp126.2100]]/Table1[[#This Row],[mangrove.mn.ssp126.2100]])^-1)</f>
        <v/>
      </c>
      <c r="AH978" s="6" t="str">
        <f>IF(Table1[[#This Row],[mangrove.weights.ssp126.2100]]="","",Table1[[#This Row],[mangrove.weights.ssp126.2100]]*Table1[[#This Row],[mangrove.mn.ssp126.2100]])</f>
        <v/>
      </c>
      <c r="AI978" s="7" t="e">
        <f t="shared" si="91"/>
        <v>#DIV/0!</v>
      </c>
      <c r="AL978" s="6" t="str">
        <f>IF(Table1[[#This Row],[seagrass.mn.ssp245.2050]]="","",(Table1[[#This Row],[seagrass.sd.ssp245.2050]]/Table1[[#This Row],[seagrass.mn.ssp245.2050]])^-1)</f>
        <v/>
      </c>
      <c r="AM978" s="6" t="str">
        <f>IF(Table1[[#This Row],[seagrass.weights.ssp245.2050]]="","",Table1[[#This Row],[seagrass.weights.ssp245.2050]]*Table1[[#This Row],[seagrass.mn.ssp245.2050]])</f>
        <v/>
      </c>
      <c r="AS978" s="5"/>
      <c r="AT978" s="8"/>
      <c r="AU978" s="8"/>
      <c r="AV978" s="7" t="e">
        <f t="shared" si="92"/>
        <v>#DIV/0!</v>
      </c>
      <c r="AX978" s="5"/>
      <c r="AY978" s="6"/>
      <c r="AZ978" s="6"/>
      <c r="BB978" s="5"/>
      <c r="BC978" s="8"/>
      <c r="BD978" s="8"/>
      <c r="BE978" s="5"/>
      <c r="BF978" s="5"/>
      <c r="BG978" s="6"/>
      <c r="BH978" s="6"/>
      <c r="BI978" s="7" t="e">
        <f t="shared" si="93"/>
        <v>#DIV/0!</v>
      </c>
      <c r="BK978" s="5"/>
      <c r="BL978" s="6"/>
      <c r="BM978" s="6"/>
      <c r="BO978" s="5"/>
      <c r="BP978" s="6"/>
      <c r="BQ978" s="6"/>
      <c r="BR978" s="5"/>
      <c r="BS978" s="5"/>
      <c r="BT978" s="6"/>
      <c r="BU978" s="6"/>
      <c r="BV978" s="7" t="e">
        <f t="shared" si="94"/>
        <v>#DIV/0!</v>
      </c>
      <c r="BX978" s="5"/>
      <c r="BY978" s="8"/>
      <c r="BZ978" s="8"/>
      <c r="CA978" s="5"/>
      <c r="CB978" s="5"/>
      <c r="CC978" s="8"/>
      <c r="CD978" s="8"/>
      <c r="CE978" s="5"/>
      <c r="CF978" s="5"/>
      <c r="CG978" s="12"/>
      <c r="CH978" s="17"/>
      <c r="CI978" s="9" t="e">
        <f t="shared" si="95"/>
        <v>#DIV/0!</v>
      </c>
      <c r="CJ978" s="5"/>
      <c r="CL978" s="5"/>
      <c r="CM978" s="5"/>
      <c r="CP978" s="5"/>
      <c r="CT978" s="5"/>
    </row>
    <row r="979" spans="1:98" x14ac:dyDescent="0.25">
      <c r="A979" s="5" t="s">
        <v>1022</v>
      </c>
      <c r="B979" s="5">
        <v>43.83934</v>
      </c>
      <c r="C979" s="5">
        <v>-20.821102</v>
      </c>
      <c r="D979" s="5">
        <v>2240000</v>
      </c>
      <c r="E979" s="5">
        <v>1</v>
      </c>
      <c r="F979" s="5">
        <v>2670000</v>
      </c>
      <c r="G979" s="5">
        <v>1</v>
      </c>
      <c r="H979" s="5">
        <v>9170000</v>
      </c>
      <c r="I979" s="5">
        <v>1</v>
      </c>
      <c r="J979" s="5">
        <v>0.44450499186587472</v>
      </c>
      <c r="K979" s="5">
        <v>4.453659597558033E-2</v>
      </c>
      <c r="L979" s="6">
        <f>IF(Table1[[#This Row],[seagrass.mn.ssp126.2050]]="","",(Table1[[#This Row],[seagrass.sd.ssp126.2050]]/Table1[[#This Row],[seagrass.mn.ssp126.2050]])^-1)</f>
        <v>9.9806683049957243</v>
      </c>
      <c r="M979" s="6">
        <f>IF(Table1[[#This Row],[seagrass.weights.ssp126.2050]]="","",Table1[[#This Row],[seagrass.weights.ssp126.2050]]*Table1[[#This Row],[seagrass.mn.ssp126.2050]])</f>
        <v>4.436456883728118</v>
      </c>
      <c r="N979" s="5">
        <v>0.41017215288069542</v>
      </c>
      <c r="O979" s="5">
        <v>4.3243067714741013E-2</v>
      </c>
      <c r="P979" s="6">
        <f>IF(Table1[[#This Row],[corals.mn.ssp126.2050]]="","",(Table1[[#This Row],[corals.sd.ssp126.2050]]/Table1[[#This Row],[corals.mn.ssp126.2050]])^-1)</f>
        <v>9.4852695369915434</v>
      </c>
      <c r="Q979" s="6">
        <f>IF(Table1[[#This Row],[coral.weights.ssp126.2050]]="","",Table1[[#This Row],[coral.weights.ssp126.2050]]*Table1[[#This Row],[corals.mn.ssp126.2050]])</f>
        <v>3.8905934266414985</v>
      </c>
      <c r="R979" s="5">
        <v>0.58057515094442591</v>
      </c>
      <c r="S979" s="5">
        <v>0.16367961499823119</v>
      </c>
      <c r="T979" s="6">
        <f>IF(Table1[[#This Row],[mangrove.mn.ssp126.2050]]="","",(Table1[[#This Row],[mangrove.sd.ssp126.2050]]/Table1[[#This Row],[mangrove.mn.ssp126.2050]])^-1)</f>
        <v>3.5470217287027461</v>
      </c>
      <c r="U979" s="6">
        <f>IF(Table1[[#This Row],[mangrove.weights.ssp126.2050]]="","",Table1[[#This Row],[mangrove.weights.ssp126.2050]]*Table1[[#This Row],[mangrove.mn.ssp126.2050]])</f>
        <v>2.0593126755447555</v>
      </c>
      <c r="V979" s="7">
        <f t="shared" si="90"/>
        <v>0.45132669503068834</v>
      </c>
      <c r="W979" s="5">
        <v>0.44591966410146688</v>
      </c>
      <c r="X979" s="5">
        <v>4.4431925199805621E-2</v>
      </c>
      <c r="Y979" s="6">
        <f>IF(Table1[[#This Row],[seagrass.mn.ssp126.2100]]="", "", (Table1[[#This Row],[seagrass.sd.ssp126.2100]]/Table1[[#This Row],[seagrass.mn.ssp126.2100]])^-1)</f>
        <v>10.036019418384727</v>
      </c>
      <c r="Z979" s="6">
        <f>IF(Table1[[#This Row],[seagrass.weights.ssp126.2100]]="","", Table1[[#This Row],[seagrass.weights.ssp126.2100]]*Table1[[#This Row],[seagrass.mn.ssp126.2100]])</f>
        <v>4.4752584079619169</v>
      </c>
      <c r="AA979" s="5">
        <v>0.40977924464324489</v>
      </c>
      <c r="AB979" s="5">
        <v>4.9383960378806532E-2</v>
      </c>
      <c r="AC979" s="6">
        <f>IF(Table1[[#This Row],[corals.mn.ssp126.2100]]="","",(Table1[[#This Row],[corals.sd.ssp126.2100]]/Table1[[#This Row],[corals.mn.ssp126.2100]])^-1)</f>
        <v>8.2978206182731444</v>
      </c>
      <c r="AD979" s="6">
        <f>IF( Table1[[#This Row],[Coral.weights.ssp126.2100]]="","", Table1[[#This Row],[Coral.weights.ssp126.2100]]*Table1[[#This Row],[corals.mn.ssp126.2100]])</f>
        <v>3.4002746651411124</v>
      </c>
      <c r="AE979" s="5">
        <v>0.58065985090542094</v>
      </c>
      <c r="AF979" s="5">
        <v>0.15726905555849049</v>
      </c>
      <c r="AG979" s="8">
        <f>IF(Table1[[#This Row],[mangrove.mn.ssp126.2100]]="","",(Table1[[#This Row],[mangrove.sd.ssp126.2100]]/Table1[[#This Row],[mangrove.mn.ssp126.2100]])^-1)</f>
        <v>3.6921430528300316</v>
      </c>
      <c r="AH979" s="6">
        <f>IF(Table1[[#This Row],[mangrove.weights.ssp126.2100]]="","",Table1[[#This Row],[mangrove.weights.ssp126.2100]]*Table1[[#This Row],[mangrove.mn.ssp126.2100]])</f>
        <v>2.143879234577772</v>
      </c>
      <c r="AI979" s="7">
        <f t="shared" si="91"/>
        <v>0.45489058386059761</v>
      </c>
      <c r="AJ979" s="5">
        <v>0.42491841358846022</v>
      </c>
      <c r="AK979" s="5">
        <v>3.1819254286008097E-2</v>
      </c>
      <c r="AL979" s="6">
        <f>IF(Table1[[#This Row],[seagrass.mn.ssp245.2050]]="","",(Table1[[#This Row],[seagrass.sd.ssp245.2050]]/Table1[[#This Row],[seagrass.mn.ssp245.2050]])^-1)</f>
        <v>13.354128596763184</v>
      </c>
      <c r="AM979" s="6">
        <f>IF(Table1[[#This Row],[seagrass.weights.ssp245.2050]]="","",Table1[[#This Row],[seagrass.weights.ssp245.2050]]*Table1[[#This Row],[seagrass.mn.ssp245.2050]])</f>
        <v>5.6744151381929022</v>
      </c>
      <c r="AN979" s="5">
        <v>0.40086282587496508</v>
      </c>
      <c r="AO979" s="5">
        <v>4.130714251063209E-2</v>
      </c>
      <c r="AP979" s="6">
        <f>(Table1[[#This Row],[corals.sd.ssp245.2050]]/Table1[[#This Row],[corals.mn.ssp245.2050]])^-1</f>
        <v>9.7044433846225644</v>
      </c>
      <c r="AQ979" s="6">
        <f>Table1[[#This Row],[coral.weights.ssp245.2050]]*Table1[[#This Row],[corals.mn.ssp245.2050]]</f>
        <v>3.890150598703412</v>
      </c>
      <c r="AR979" s="5">
        <v>0.60411853607669119</v>
      </c>
      <c r="AS979" s="5">
        <v>0.1241910952438199</v>
      </c>
      <c r="AT979" s="8">
        <f>(Table1[[#This Row],[mangrove.sd.ssp245.2050]]/Table1[[#This Row],[mangrove.mn.ssp245.2050]])^-1</f>
        <v>4.8644271547057949</v>
      </c>
      <c r="AU979" s="8">
        <f>Table1[[#This Row],[mangrove.mn.ssp245.2050]]*Table1[[#This Row],[mangrove.weights.ssp245.2050]]</f>
        <v>2.9386906115525688</v>
      </c>
      <c r="AV979" s="7">
        <f t="shared" si="92"/>
        <v>0.44777626814047877</v>
      </c>
      <c r="AW979" s="5">
        <v>0.4044713374828478</v>
      </c>
      <c r="AX979" s="5">
        <v>1.837136689898829E-2</v>
      </c>
      <c r="AY979" s="6">
        <f>(Table1[[#This Row],[seagrass.sd.ssp245.2100]]/Table1[[#This Row],[seagrass.mn.ssp245.2100]])^-1</f>
        <v>22.016398654861224</v>
      </c>
      <c r="AZ979" s="6">
        <f>Table1[[#This Row],[seagrass.weights.ssp245.2100]]*Table1[[#This Row],[seagrass.mn.ssp245.2100]]</f>
        <v>8.9050022104872912</v>
      </c>
      <c r="BA979" s="5">
        <v>0.37661014649459967</v>
      </c>
      <c r="BB979" s="5">
        <v>2.5753038775692599E-2</v>
      </c>
      <c r="BC979" s="8">
        <f>(Table1[[#This Row],[corals.sd.ssp245.2100]]/Table1[[#This Row],[corals.mn.ssp245.2100]])^-1</f>
        <v>14.623910979005281</v>
      </c>
      <c r="BD979" s="8">
        <f>Table1[[#This Row],[corals.weights.ssp245.2100]]*Table1[[#This Row],[corals.mn.ssp245.2100]]</f>
        <v>5.5075132561271634</v>
      </c>
      <c r="BE979" s="5">
        <v>0.60749537250953156</v>
      </c>
      <c r="BF979" s="5">
        <v>0.11659248182579721</v>
      </c>
      <c r="BG979" s="6">
        <f>(Table1[[#This Row],[mangrove.sd.ssp245.2100]]/Table1[[#This Row],[mangrove.mn.ssp245.2100]])^-1</f>
        <v>5.2104163407139801</v>
      </c>
      <c r="BH979" s="6">
        <f>Table1[[#This Row],[mangrove.weights.ssp245.2100]]*Table1[[#This Row],[mangrove.mn.ssp245.2100]]</f>
        <v>3.1653038158317894</v>
      </c>
      <c r="BI979" s="7">
        <f t="shared" si="93"/>
        <v>0.42001229066188128</v>
      </c>
      <c r="BJ979" s="5">
        <v>0.35837543155420981</v>
      </c>
      <c r="BK979" s="5">
        <v>1.40291959764831E-2</v>
      </c>
      <c r="BL979" s="6">
        <f>(Table1[[#This Row],[seagrass.sd.ssp370.2050]]/Table1[[#This Row],[seagrass.mn.ssp370.2050]])^-1</f>
        <v>25.544972937504639</v>
      </c>
      <c r="BM979" s="6">
        <f>Table1[[#This Row],[seagrass.mn.ssp370.2050]]*Table1[[#This Row],[seagrass.weights.ssp370.2050]]</f>
        <v>9.1546907005188363</v>
      </c>
      <c r="BN979" s="5">
        <v>0.34564629290019561</v>
      </c>
      <c r="BO979" s="5">
        <v>2.0437427673705381E-2</v>
      </c>
      <c r="BP979" s="6">
        <f>(Table1[[#This Row],[corals.sd.ssp370.2050]]/Table1[[#This Row],[corals.mn.ssp370.2050]])^-1</f>
        <v>16.912416690526136</v>
      </c>
      <c r="BQ979" s="6">
        <f>Table1[[#This Row],[corals.weights.ssp370.2050]]*Table1[[#This Row],[corals.mn.ssp370.2050]]</f>
        <v>5.8457141330637539</v>
      </c>
      <c r="BR979" s="5">
        <v>0.6245359989094138</v>
      </c>
      <c r="BS979" s="5">
        <v>8.8743917752667337E-2</v>
      </c>
      <c r="BT979" s="6">
        <f>(Table1[[#This Row],[mangrove.sd.ssp370.2050]]/Table1[[#This Row],[mangrove.mn.ssp370.2050]])^-1</f>
        <v>7.0375076368615961</v>
      </c>
      <c r="BU979" s="6">
        <f>Table1[[#This Row],[mangrove.weights.ssp370.2050]]*Table1[[#This Row],[mangrove.mn.ssp370.2050]]</f>
        <v>4.3951768618199853</v>
      </c>
      <c r="BV979" s="7">
        <f t="shared" si="94"/>
        <v>0.39187032941192129</v>
      </c>
      <c r="BW979" s="5">
        <v>0.35486464178383598</v>
      </c>
      <c r="BX979" s="5">
        <v>9.0641894685798922E-3</v>
      </c>
      <c r="BY979" s="8">
        <f>(Table1[[#This Row],[seagrass.sd.ssp370.2100]]/Table1[[#This Row],[seagrass.mn.ssp370.2100]])^-1</f>
        <v>39.150179176410511</v>
      </c>
      <c r="BZ979" s="8">
        <f>Table1[[#This Row],[seagrass.imp.ssp370.2100]]*Table1[[#This Row],[seagrass.mn.ssp370.2100]]</f>
        <v>13.89301430920991</v>
      </c>
      <c r="CA979" s="5">
        <v>0.33858986048543721</v>
      </c>
      <c r="CB979" s="5">
        <v>1.321634742100369E-2</v>
      </c>
      <c r="CC979" s="8">
        <f>(Table1[[#This Row],[corals.sd.ssp370.2100]]/Table1[[#This Row],[corals.mn.ssp370.2100]])^-1</f>
        <v>25.619019362894718</v>
      </c>
      <c r="CD979" s="8">
        <f>Table1[[#This Row],[corals.weights.ssp370.2100]]*Table1[[#This Row],[corals.mn.ssp370.2100]]</f>
        <v>8.6743401918562366</v>
      </c>
      <c r="CE979" s="5">
        <v>0.61485520982141928</v>
      </c>
      <c r="CF979" s="5">
        <v>0.10544959116869369</v>
      </c>
      <c r="CG979" s="12">
        <f>(Table1[[#This Row],[mangrove.sd.ssp370.2100]]/Table1[[#This Row],[mangrove.mn.ssp370.2100]])^-1</f>
        <v>5.8307974740063289</v>
      </c>
      <c r="CH979" s="17">
        <f>Table1[[#This Row],[mangrove.weights.ssp370.2100]]*Table1[[#This Row],[mangrove.mn.ssp370.2100]]</f>
        <v>3.585096204306363</v>
      </c>
      <c r="CI979" s="9">
        <f t="shared" si="95"/>
        <v>0.37043133402502587</v>
      </c>
      <c r="CJ979" s="5"/>
      <c r="CL979" s="5"/>
      <c r="CM979" s="5"/>
      <c r="CP979" s="5"/>
      <c r="CT979" s="5"/>
    </row>
    <row r="980" spans="1:98" x14ac:dyDescent="0.25">
      <c r="A980" s="5" t="s">
        <v>1023</v>
      </c>
      <c r="B980" s="5">
        <v>44.08934</v>
      </c>
      <c r="C980" s="5">
        <v>-20.821102</v>
      </c>
      <c r="E980" s="5">
        <v>0</v>
      </c>
      <c r="G980" s="5">
        <v>0</v>
      </c>
      <c r="H980" s="5">
        <v>16450000</v>
      </c>
      <c r="I980" s="5">
        <v>1</v>
      </c>
      <c r="L980" s="6" t="str">
        <f>IF(Table1[[#This Row],[seagrass.mn.ssp126.2050]]="","",(Table1[[#This Row],[seagrass.sd.ssp126.2050]]/Table1[[#This Row],[seagrass.mn.ssp126.2050]])^-1)</f>
        <v/>
      </c>
      <c r="M980" s="6" t="str">
        <f>IF(Table1[[#This Row],[seagrass.weights.ssp126.2050]]="","",Table1[[#This Row],[seagrass.weights.ssp126.2050]]*Table1[[#This Row],[seagrass.mn.ssp126.2050]])</f>
        <v/>
      </c>
      <c r="P980" s="6" t="str">
        <f>IF(Table1[[#This Row],[corals.mn.ssp126.2050]]="","",(Table1[[#This Row],[corals.sd.ssp126.2050]]/Table1[[#This Row],[corals.mn.ssp126.2050]])^-1)</f>
        <v/>
      </c>
      <c r="Q980" s="6" t="str">
        <f>IF(Table1[[#This Row],[coral.weights.ssp126.2050]]="","",Table1[[#This Row],[coral.weights.ssp126.2050]]*Table1[[#This Row],[corals.mn.ssp126.2050]])</f>
        <v/>
      </c>
      <c r="R980" s="5">
        <v>0.39718506598103892</v>
      </c>
      <c r="S980" s="5">
        <v>0.14565487970702309</v>
      </c>
      <c r="T980" s="6">
        <f>IF(Table1[[#This Row],[mangrove.mn.ssp126.2050]]="","",(Table1[[#This Row],[mangrove.sd.ssp126.2050]]/Table1[[#This Row],[mangrove.mn.ssp126.2050]])^-1)</f>
        <v>2.7268915863303391</v>
      </c>
      <c r="U980" s="6">
        <f>IF(Table1[[#This Row],[mangrove.weights.ssp126.2050]]="","",Table1[[#This Row],[mangrove.weights.ssp126.2050]]*Table1[[#This Row],[mangrove.mn.ssp126.2050]])</f>
        <v>1.0830806146397556</v>
      </c>
      <c r="V980" s="7">
        <f t="shared" si="90"/>
        <v>0.39718506598103892</v>
      </c>
      <c r="Y980" s="6" t="str">
        <f>IF(Table1[[#This Row],[seagrass.mn.ssp126.2100]]="", "", (Table1[[#This Row],[seagrass.sd.ssp126.2100]]/Table1[[#This Row],[seagrass.mn.ssp126.2100]])^-1)</f>
        <v/>
      </c>
      <c r="Z980" s="6" t="str">
        <f>IF(Table1[[#This Row],[seagrass.weights.ssp126.2100]]="","", Table1[[#This Row],[seagrass.weights.ssp126.2100]]*Table1[[#This Row],[seagrass.mn.ssp126.2100]])</f>
        <v/>
      </c>
      <c r="AC980" s="6" t="str">
        <f>IF(Table1[[#This Row],[corals.mn.ssp126.2100]]="","",(Table1[[#This Row],[corals.sd.ssp126.2100]]/Table1[[#This Row],[corals.mn.ssp126.2100]])^-1)</f>
        <v/>
      </c>
      <c r="AD980" s="6" t="str">
        <f>IF( Table1[[#This Row],[Coral.weights.ssp126.2100]]="","", Table1[[#This Row],[Coral.weights.ssp126.2100]]*Table1[[#This Row],[corals.mn.ssp126.2100]])</f>
        <v/>
      </c>
      <c r="AE980" s="5">
        <v>0.4029185911086216</v>
      </c>
      <c r="AF980" s="5">
        <v>0.14113434387137411</v>
      </c>
      <c r="AG980" s="8">
        <f>IF(Table1[[#This Row],[mangrove.mn.ssp126.2100]]="","",(Table1[[#This Row],[mangrove.sd.ssp126.2100]]/Table1[[#This Row],[mangrove.mn.ssp126.2100]])^-1)</f>
        <v>2.8548585699015283</v>
      </c>
      <c r="AH980" s="6">
        <f>IF(Table1[[#This Row],[mangrove.weights.ssp126.2100]]="","",Table1[[#This Row],[mangrove.weights.ssp126.2100]]*Table1[[#This Row],[mangrove.mn.ssp126.2100]])</f>
        <v>1.1502755927990982</v>
      </c>
      <c r="AI980" s="7">
        <f t="shared" si="91"/>
        <v>0.4029185911086216</v>
      </c>
      <c r="AL980" s="6" t="str">
        <f>IF(Table1[[#This Row],[seagrass.mn.ssp245.2050]]="","",(Table1[[#This Row],[seagrass.sd.ssp245.2050]]/Table1[[#This Row],[seagrass.mn.ssp245.2050]])^-1)</f>
        <v/>
      </c>
      <c r="AM980" s="6" t="str">
        <f>IF(Table1[[#This Row],[seagrass.weights.ssp245.2050]]="","",Table1[[#This Row],[seagrass.weights.ssp245.2050]]*Table1[[#This Row],[seagrass.mn.ssp245.2050]])</f>
        <v/>
      </c>
      <c r="AR980" s="5">
        <v>0.45360283789171718</v>
      </c>
      <c r="AS980" s="5">
        <v>0.1246725997242914</v>
      </c>
      <c r="AT980" s="8">
        <f>(Table1[[#This Row],[mangrove.sd.ssp245.2050]]/Table1[[#This Row],[mangrove.mn.ssp245.2050]])^-1</f>
        <v>3.6383522834595752</v>
      </c>
      <c r="AU980" s="8">
        <f>Table1[[#This Row],[mangrove.mn.ssp245.2050]]*Table1[[#This Row],[mangrove.weights.ssp245.2050]]</f>
        <v>1.6503669210270726</v>
      </c>
      <c r="AV980" s="7">
        <f t="shared" si="92"/>
        <v>0.45360283789171713</v>
      </c>
      <c r="AX980" s="5"/>
      <c r="AY980" s="6"/>
      <c r="AZ980" s="6"/>
      <c r="BB980" s="5"/>
      <c r="BC980" s="8"/>
      <c r="BD980" s="8"/>
      <c r="BE980" s="5">
        <v>0.46713317006734117</v>
      </c>
      <c r="BF980" s="5">
        <v>0.1163878531103644</v>
      </c>
      <c r="BG980" s="6">
        <f>(Table1[[#This Row],[mangrove.sd.ssp245.2100]]/Table1[[#This Row],[mangrove.mn.ssp245.2100]])^-1</f>
        <v>4.0135904012627819</v>
      </c>
      <c r="BH980" s="6">
        <f>Table1[[#This Row],[mangrove.weights.ssp245.2100]]*Table1[[#This Row],[mangrove.mn.ssp245.2100]]</f>
        <v>1.8748812074937351</v>
      </c>
      <c r="BI980" s="7">
        <f t="shared" si="93"/>
        <v>0.46713317006734117</v>
      </c>
      <c r="BK980" s="5"/>
      <c r="BL980" s="6"/>
      <c r="BM980" s="6"/>
      <c r="BO980" s="5"/>
      <c r="BP980" s="6"/>
      <c r="BQ980" s="6"/>
      <c r="BR980" s="5">
        <v>0.4989137589518301</v>
      </c>
      <c r="BS980" s="5">
        <v>0.1209791666146066</v>
      </c>
      <c r="BT980" s="6">
        <f>(Table1[[#This Row],[mangrove.sd.ssp370.2050]]/Table1[[#This Row],[mangrove.mn.ssp370.2050]])^-1</f>
        <v>4.12396425693011</v>
      </c>
      <c r="BU980" s="6">
        <f>Table1[[#This Row],[mangrove.weights.ssp370.2050]]*Table1[[#This Row],[mangrove.mn.ssp370.2050]]</f>
        <v>2.0575025092079922</v>
      </c>
      <c r="BV980" s="7">
        <f t="shared" si="94"/>
        <v>0.4989137589518301</v>
      </c>
      <c r="BX980" s="5"/>
      <c r="BY980" s="8"/>
      <c r="BZ980" s="8"/>
      <c r="CA980" s="5"/>
      <c r="CB980" s="5"/>
      <c r="CC980" s="8"/>
      <c r="CD980" s="8"/>
      <c r="CE980" s="5">
        <v>0.48993660427975849</v>
      </c>
      <c r="CF980" s="5">
        <v>0.1143452333121306</v>
      </c>
      <c r="CG980" s="12">
        <f>(Table1[[#This Row],[mangrove.sd.ssp370.2100]]/Table1[[#This Row],[mangrove.mn.ssp370.2100]])^-1</f>
        <v>4.2847138449782873</v>
      </c>
      <c r="CH980" s="17">
        <f>Table1[[#This Row],[mangrove.weights.ssp370.2100]]*Table1[[#This Row],[mangrove.mn.ssp370.2100]]</f>
        <v>2.0992381515191298</v>
      </c>
      <c r="CI980" s="9">
        <f t="shared" si="95"/>
        <v>0.48993660427975855</v>
      </c>
      <c r="CJ980" s="5"/>
      <c r="CL980" s="5"/>
      <c r="CM980" s="5"/>
      <c r="CP980" s="5"/>
      <c r="CT980" s="5"/>
    </row>
    <row r="981" spans="1:98" x14ac:dyDescent="0.25">
      <c r="A981" s="5" t="s">
        <v>1024</v>
      </c>
      <c r="B981" s="5">
        <v>44.33934</v>
      </c>
      <c r="C981" s="5">
        <v>-20.821102</v>
      </c>
      <c r="E981" s="5">
        <v>0</v>
      </c>
      <c r="G981" s="5">
        <v>0</v>
      </c>
      <c r="I981" s="5">
        <v>0</v>
      </c>
      <c r="L981" s="6" t="str">
        <f>IF(Table1[[#This Row],[seagrass.mn.ssp126.2050]]="","",(Table1[[#This Row],[seagrass.sd.ssp126.2050]]/Table1[[#This Row],[seagrass.mn.ssp126.2050]])^-1)</f>
        <v/>
      </c>
      <c r="M981" s="6" t="str">
        <f>IF(Table1[[#This Row],[seagrass.weights.ssp126.2050]]="","",Table1[[#This Row],[seagrass.weights.ssp126.2050]]*Table1[[#This Row],[seagrass.mn.ssp126.2050]])</f>
        <v/>
      </c>
      <c r="P981" s="6" t="str">
        <f>IF(Table1[[#This Row],[corals.mn.ssp126.2050]]="","",(Table1[[#This Row],[corals.sd.ssp126.2050]]/Table1[[#This Row],[corals.mn.ssp126.2050]])^-1)</f>
        <v/>
      </c>
      <c r="Q981" s="6" t="str">
        <f>IF(Table1[[#This Row],[coral.weights.ssp126.2050]]="","",Table1[[#This Row],[coral.weights.ssp126.2050]]*Table1[[#This Row],[corals.mn.ssp126.2050]])</f>
        <v/>
      </c>
      <c r="T981" s="6" t="str">
        <f>IF(Table1[[#This Row],[mangrove.mn.ssp126.2050]]="","",(Table1[[#This Row],[mangrove.sd.ssp126.2050]]/Table1[[#This Row],[mangrove.mn.ssp126.2050]])^-1)</f>
        <v/>
      </c>
      <c r="U981" s="6" t="str">
        <f>IF(Table1[[#This Row],[mangrove.weights.ssp126.2050]]="","",Table1[[#This Row],[mangrove.weights.ssp126.2050]]*Table1[[#This Row],[mangrove.mn.ssp126.2050]])</f>
        <v/>
      </c>
      <c r="V981" s="7" t="e">
        <f t="shared" si="90"/>
        <v>#DIV/0!</v>
      </c>
      <c r="Y981" s="6" t="str">
        <f>IF(Table1[[#This Row],[seagrass.mn.ssp126.2100]]="", "", (Table1[[#This Row],[seagrass.sd.ssp126.2100]]/Table1[[#This Row],[seagrass.mn.ssp126.2100]])^-1)</f>
        <v/>
      </c>
      <c r="Z981" s="6" t="str">
        <f>IF(Table1[[#This Row],[seagrass.weights.ssp126.2100]]="","", Table1[[#This Row],[seagrass.weights.ssp126.2100]]*Table1[[#This Row],[seagrass.mn.ssp126.2100]])</f>
        <v/>
      </c>
      <c r="AC981" s="6" t="str">
        <f>IF(Table1[[#This Row],[corals.mn.ssp126.2100]]="","",(Table1[[#This Row],[corals.sd.ssp126.2100]]/Table1[[#This Row],[corals.mn.ssp126.2100]])^-1)</f>
        <v/>
      </c>
      <c r="AD981" s="6" t="str">
        <f>IF( Table1[[#This Row],[Coral.weights.ssp126.2100]]="","", Table1[[#This Row],[Coral.weights.ssp126.2100]]*Table1[[#This Row],[corals.mn.ssp126.2100]])</f>
        <v/>
      </c>
      <c r="AG981" s="8" t="str">
        <f>IF(Table1[[#This Row],[mangrove.mn.ssp126.2100]]="","",(Table1[[#This Row],[mangrove.sd.ssp126.2100]]/Table1[[#This Row],[mangrove.mn.ssp126.2100]])^-1)</f>
        <v/>
      </c>
      <c r="AH981" s="6" t="str">
        <f>IF(Table1[[#This Row],[mangrove.weights.ssp126.2100]]="","",Table1[[#This Row],[mangrove.weights.ssp126.2100]]*Table1[[#This Row],[mangrove.mn.ssp126.2100]])</f>
        <v/>
      </c>
      <c r="AI981" s="7" t="e">
        <f t="shared" si="91"/>
        <v>#DIV/0!</v>
      </c>
      <c r="AL981" s="6" t="str">
        <f>IF(Table1[[#This Row],[seagrass.mn.ssp245.2050]]="","",(Table1[[#This Row],[seagrass.sd.ssp245.2050]]/Table1[[#This Row],[seagrass.mn.ssp245.2050]])^-1)</f>
        <v/>
      </c>
      <c r="AM981" s="6" t="str">
        <f>IF(Table1[[#This Row],[seagrass.weights.ssp245.2050]]="","",Table1[[#This Row],[seagrass.weights.ssp245.2050]]*Table1[[#This Row],[seagrass.mn.ssp245.2050]])</f>
        <v/>
      </c>
      <c r="AS981" s="5"/>
      <c r="AT981" s="8"/>
      <c r="AU981" s="8"/>
      <c r="AV981" s="7" t="e">
        <f t="shared" si="92"/>
        <v>#DIV/0!</v>
      </c>
      <c r="AX981" s="5"/>
      <c r="AY981" s="6"/>
      <c r="AZ981" s="6"/>
      <c r="BB981" s="5"/>
      <c r="BC981" s="8"/>
      <c r="BD981" s="8"/>
      <c r="BE981" s="5"/>
      <c r="BF981" s="5"/>
      <c r="BG981" s="6"/>
      <c r="BH981" s="6"/>
      <c r="BI981" s="7" t="e">
        <f t="shared" si="93"/>
        <v>#DIV/0!</v>
      </c>
      <c r="BK981" s="5"/>
      <c r="BL981" s="6"/>
      <c r="BM981" s="6"/>
      <c r="BO981" s="5"/>
      <c r="BP981" s="6"/>
      <c r="BQ981" s="6"/>
      <c r="BR981" s="5"/>
      <c r="BS981" s="5"/>
      <c r="BT981" s="6"/>
      <c r="BU981" s="6"/>
      <c r="BV981" s="7" t="e">
        <f t="shared" si="94"/>
        <v>#DIV/0!</v>
      </c>
      <c r="BX981" s="5"/>
      <c r="BY981" s="8"/>
      <c r="BZ981" s="8"/>
      <c r="CA981" s="5"/>
      <c r="CB981" s="5"/>
      <c r="CC981" s="8"/>
      <c r="CD981" s="8"/>
      <c r="CE981" s="5"/>
      <c r="CF981" s="5"/>
      <c r="CG981" s="12"/>
      <c r="CH981" s="17"/>
      <c r="CI981" s="9" t="e">
        <f t="shared" si="95"/>
        <v>#DIV/0!</v>
      </c>
      <c r="CJ981" s="5"/>
      <c r="CL981" s="5"/>
      <c r="CM981" s="5"/>
      <c r="CP981" s="5"/>
      <c r="CT981" s="5"/>
    </row>
    <row r="982" spans="1:98" x14ac:dyDescent="0.25">
      <c r="A982" s="5" t="s">
        <v>1025</v>
      </c>
      <c r="B982" s="5">
        <v>48.08934</v>
      </c>
      <c r="C982" s="5">
        <v>-20.821102</v>
      </c>
      <c r="E982" s="5">
        <v>0</v>
      </c>
      <c r="G982" s="5">
        <v>0</v>
      </c>
      <c r="I982" s="5">
        <v>0</v>
      </c>
      <c r="L982" s="6" t="str">
        <f>IF(Table1[[#This Row],[seagrass.mn.ssp126.2050]]="","",(Table1[[#This Row],[seagrass.sd.ssp126.2050]]/Table1[[#This Row],[seagrass.mn.ssp126.2050]])^-1)</f>
        <v/>
      </c>
      <c r="M982" s="6" t="str">
        <f>IF(Table1[[#This Row],[seagrass.weights.ssp126.2050]]="","",Table1[[#This Row],[seagrass.weights.ssp126.2050]]*Table1[[#This Row],[seagrass.mn.ssp126.2050]])</f>
        <v/>
      </c>
      <c r="P982" s="6" t="str">
        <f>IF(Table1[[#This Row],[corals.mn.ssp126.2050]]="","",(Table1[[#This Row],[corals.sd.ssp126.2050]]/Table1[[#This Row],[corals.mn.ssp126.2050]])^-1)</f>
        <v/>
      </c>
      <c r="Q982" s="6" t="str">
        <f>IF(Table1[[#This Row],[coral.weights.ssp126.2050]]="","",Table1[[#This Row],[coral.weights.ssp126.2050]]*Table1[[#This Row],[corals.mn.ssp126.2050]])</f>
        <v/>
      </c>
      <c r="T982" s="6" t="str">
        <f>IF(Table1[[#This Row],[mangrove.mn.ssp126.2050]]="","",(Table1[[#This Row],[mangrove.sd.ssp126.2050]]/Table1[[#This Row],[mangrove.mn.ssp126.2050]])^-1)</f>
        <v/>
      </c>
      <c r="U982" s="6" t="str">
        <f>IF(Table1[[#This Row],[mangrove.weights.ssp126.2050]]="","",Table1[[#This Row],[mangrove.weights.ssp126.2050]]*Table1[[#This Row],[mangrove.mn.ssp126.2050]])</f>
        <v/>
      </c>
      <c r="V982" s="7" t="e">
        <f t="shared" si="90"/>
        <v>#DIV/0!</v>
      </c>
      <c r="Y982" s="6" t="str">
        <f>IF(Table1[[#This Row],[seagrass.mn.ssp126.2100]]="", "", (Table1[[#This Row],[seagrass.sd.ssp126.2100]]/Table1[[#This Row],[seagrass.mn.ssp126.2100]])^-1)</f>
        <v/>
      </c>
      <c r="Z982" s="6" t="str">
        <f>IF(Table1[[#This Row],[seagrass.weights.ssp126.2100]]="","", Table1[[#This Row],[seagrass.weights.ssp126.2100]]*Table1[[#This Row],[seagrass.mn.ssp126.2100]])</f>
        <v/>
      </c>
      <c r="AC982" s="6" t="str">
        <f>IF(Table1[[#This Row],[corals.mn.ssp126.2100]]="","",(Table1[[#This Row],[corals.sd.ssp126.2100]]/Table1[[#This Row],[corals.mn.ssp126.2100]])^-1)</f>
        <v/>
      </c>
      <c r="AD982" s="6" t="str">
        <f>IF( Table1[[#This Row],[Coral.weights.ssp126.2100]]="","", Table1[[#This Row],[Coral.weights.ssp126.2100]]*Table1[[#This Row],[corals.mn.ssp126.2100]])</f>
        <v/>
      </c>
      <c r="AG982" s="8" t="str">
        <f>IF(Table1[[#This Row],[mangrove.mn.ssp126.2100]]="","",(Table1[[#This Row],[mangrove.sd.ssp126.2100]]/Table1[[#This Row],[mangrove.mn.ssp126.2100]])^-1)</f>
        <v/>
      </c>
      <c r="AH982" s="6" t="str">
        <f>IF(Table1[[#This Row],[mangrove.weights.ssp126.2100]]="","",Table1[[#This Row],[mangrove.weights.ssp126.2100]]*Table1[[#This Row],[mangrove.mn.ssp126.2100]])</f>
        <v/>
      </c>
      <c r="AI982" s="7" t="e">
        <f t="shared" si="91"/>
        <v>#DIV/0!</v>
      </c>
      <c r="AL982" s="6" t="str">
        <f>IF(Table1[[#This Row],[seagrass.mn.ssp245.2050]]="","",(Table1[[#This Row],[seagrass.sd.ssp245.2050]]/Table1[[#This Row],[seagrass.mn.ssp245.2050]])^-1)</f>
        <v/>
      </c>
      <c r="AM982" s="6" t="str">
        <f>IF(Table1[[#This Row],[seagrass.weights.ssp245.2050]]="","",Table1[[#This Row],[seagrass.weights.ssp245.2050]]*Table1[[#This Row],[seagrass.mn.ssp245.2050]])</f>
        <v/>
      </c>
      <c r="AS982" s="5"/>
      <c r="AT982" s="8"/>
      <c r="AU982" s="8"/>
      <c r="AV982" s="7" t="e">
        <f t="shared" si="92"/>
        <v>#DIV/0!</v>
      </c>
      <c r="AX982" s="5"/>
      <c r="AY982" s="6"/>
      <c r="AZ982" s="6"/>
      <c r="BB982" s="5"/>
      <c r="BC982" s="8"/>
      <c r="BD982" s="8"/>
      <c r="BE982" s="5"/>
      <c r="BF982" s="5"/>
      <c r="BG982" s="6"/>
      <c r="BH982" s="6"/>
      <c r="BI982" s="7" t="e">
        <f t="shared" si="93"/>
        <v>#DIV/0!</v>
      </c>
      <c r="BK982" s="5"/>
      <c r="BL982" s="6"/>
      <c r="BM982" s="6"/>
      <c r="BO982" s="5"/>
      <c r="BP982" s="6"/>
      <c r="BQ982" s="6"/>
      <c r="BR982" s="5"/>
      <c r="BS982" s="5"/>
      <c r="BT982" s="6"/>
      <c r="BU982" s="6"/>
      <c r="BV982" s="7" t="e">
        <f t="shared" si="94"/>
        <v>#DIV/0!</v>
      </c>
      <c r="BX982" s="5"/>
      <c r="BY982" s="8"/>
      <c r="BZ982" s="8"/>
      <c r="CA982" s="5"/>
      <c r="CB982" s="5"/>
      <c r="CC982" s="8"/>
      <c r="CD982" s="8"/>
      <c r="CE982" s="5"/>
      <c r="CF982" s="5"/>
      <c r="CG982" s="12"/>
      <c r="CH982" s="17"/>
      <c r="CI982" s="9" t="e">
        <f t="shared" si="95"/>
        <v>#DIV/0!</v>
      </c>
      <c r="CJ982" s="5"/>
      <c r="CL982" s="5"/>
      <c r="CM982" s="5"/>
      <c r="CP982" s="5"/>
      <c r="CT982" s="5"/>
    </row>
    <row r="983" spans="1:98" x14ac:dyDescent="0.25">
      <c r="A983" s="5" t="s">
        <v>1026</v>
      </c>
      <c r="B983" s="5">
        <v>48.33934</v>
      </c>
      <c r="C983" s="5">
        <v>-20.821102</v>
      </c>
      <c r="E983" s="5">
        <v>0</v>
      </c>
      <c r="G983" s="5">
        <v>0</v>
      </c>
      <c r="I983" s="5">
        <v>0</v>
      </c>
      <c r="L983" s="6" t="str">
        <f>IF(Table1[[#This Row],[seagrass.mn.ssp126.2050]]="","",(Table1[[#This Row],[seagrass.sd.ssp126.2050]]/Table1[[#This Row],[seagrass.mn.ssp126.2050]])^-1)</f>
        <v/>
      </c>
      <c r="M983" s="6" t="str">
        <f>IF(Table1[[#This Row],[seagrass.weights.ssp126.2050]]="","",Table1[[#This Row],[seagrass.weights.ssp126.2050]]*Table1[[#This Row],[seagrass.mn.ssp126.2050]])</f>
        <v/>
      </c>
      <c r="P983" s="6" t="str">
        <f>IF(Table1[[#This Row],[corals.mn.ssp126.2050]]="","",(Table1[[#This Row],[corals.sd.ssp126.2050]]/Table1[[#This Row],[corals.mn.ssp126.2050]])^-1)</f>
        <v/>
      </c>
      <c r="Q983" s="6" t="str">
        <f>IF(Table1[[#This Row],[coral.weights.ssp126.2050]]="","",Table1[[#This Row],[coral.weights.ssp126.2050]]*Table1[[#This Row],[corals.mn.ssp126.2050]])</f>
        <v/>
      </c>
      <c r="T983" s="6" t="str">
        <f>IF(Table1[[#This Row],[mangrove.mn.ssp126.2050]]="","",(Table1[[#This Row],[mangrove.sd.ssp126.2050]]/Table1[[#This Row],[mangrove.mn.ssp126.2050]])^-1)</f>
        <v/>
      </c>
      <c r="U983" s="6" t="str">
        <f>IF(Table1[[#This Row],[mangrove.weights.ssp126.2050]]="","",Table1[[#This Row],[mangrove.weights.ssp126.2050]]*Table1[[#This Row],[mangrove.mn.ssp126.2050]])</f>
        <v/>
      </c>
      <c r="V983" s="7" t="e">
        <f t="shared" si="90"/>
        <v>#DIV/0!</v>
      </c>
      <c r="Y983" s="6" t="str">
        <f>IF(Table1[[#This Row],[seagrass.mn.ssp126.2100]]="", "", (Table1[[#This Row],[seagrass.sd.ssp126.2100]]/Table1[[#This Row],[seagrass.mn.ssp126.2100]])^-1)</f>
        <v/>
      </c>
      <c r="Z983" s="6" t="str">
        <f>IF(Table1[[#This Row],[seagrass.weights.ssp126.2100]]="","", Table1[[#This Row],[seagrass.weights.ssp126.2100]]*Table1[[#This Row],[seagrass.mn.ssp126.2100]])</f>
        <v/>
      </c>
      <c r="AC983" s="6" t="str">
        <f>IF(Table1[[#This Row],[corals.mn.ssp126.2100]]="","",(Table1[[#This Row],[corals.sd.ssp126.2100]]/Table1[[#This Row],[corals.mn.ssp126.2100]])^-1)</f>
        <v/>
      </c>
      <c r="AD983" s="6" t="str">
        <f>IF( Table1[[#This Row],[Coral.weights.ssp126.2100]]="","", Table1[[#This Row],[Coral.weights.ssp126.2100]]*Table1[[#This Row],[corals.mn.ssp126.2100]])</f>
        <v/>
      </c>
      <c r="AG983" s="8" t="str">
        <f>IF(Table1[[#This Row],[mangrove.mn.ssp126.2100]]="","",(Table1[[#This Row],[mangrove.sd.ssp126.2100]]/Table1[[#This Row],[mangrove.mn.ssp126.2100]])^-1)</f>
        <v/>
      </c>
      <c r="AH983" s="6" t="str">
        <f>IF(Table1[[#This Row],[mangrove.weights.ssp126.2100]]="","",Table1[[#This Row],[mangrove.weights.ssp126.2100]]*Table1[[#This Row],[mangrove.mn.ssp126.2100]])</f>
        <v/>
      </c>
      <c r="AI983" s="7" t="e">
        <f t="shared" si="91"/>
        <v>#DIV/0!</v>
      </c>
      <c r="AL983" s="6" t="str">
        <f>IF(Table1[[#This Row],[seagrass.mn.ssp245.2050]]="","",(Table1[[#This Row],[seagrass.sd.ssp245.2050]]/Table1[[#This Row],[seagrass.mn.ssp245.2050]])^-1)</f>
        <v/>
      </c>
      <c r="AM983" s="6" t="str">
        <f>IF(Table1[[#This Row],[seagrass.weights.ssp245.2050]]="","",Table1[[#This Row],[seagrass.weights.ssp245.2050]]*Table1[[#This Row],[seagrass.mn.ssp245.2050]])</f>
        <v/>
      </c>
      <c r="AS983" s="5"/>
      <c r="AT983" s="8"/>
      <c r="AU983" s="8"/>
      <c r="AV983" s="7" t="e">
        <f t="shared" si="92"/>
        <v>#DIV/0!</v>
      </c>
      <c r="AX983" s="5"/>
      <c r="AY983" s="6"/>
      <c r="AZ983" s="6"/>
      <c r="BB983" s="5"/>
      <c r="BC983" s="8"/>
      <c r="BD983" s="8"/>
      <c r="BE983" s="5"/>
      <c r="BF983" s="5"/>
      <c r="BG983" s="6"/>
      <c r="BH983" s="6"/>
      <c r="BI983" s="7" t="e">
        <f t="shared" si="93"/>
        <v>#DIV/0!</v>
      </c>
      <c r="BK983" s="5"/>
      <c r="BL983" s="6"/>
      <c r="BM983" s="6"/>
      <c r="BO983" s="5"/>
      <c r="BP983" s="6"/>
      <c r="BQ983" s="6"/>
      <c r="BR983" s="5"/>
      <c r="BS983" s="5"/>
      <c r="BT983" s="6"/>
      <c r="BU983" s="6"/>
      <c r="BV983" s="7" t="e">
        <f t="shared" si="94"/>
        <v>#DIV/0!</v>
      </c>
      <c r="BX983" s="5"/>
      <c r="BY983" s="8"/>
      <c r="BZ983" s="8"/>
      <c r="CA983" s="5"/>
      <c r="CB983" s="5"/>
      <c r="CC983" s="8"/>
      <c r="CD983" s="8"/>
      <c r="CE983" s="5"/>
      <c r="CF983" s="5"/>
      <c r="CG983" s="12"/>
      <c r="CH983" s="17"/>
      <c r="CI983" s="9" t="e">
        <f t="shared" si="95"/>
        <v>#DIV/0!</v>
      </c>
      <c r="CJ983" s="5"/>
      <c r="CL983" s="5"/>
      <c r="CM983" s="5"/>
      <c r="CP983" s="5"/>
      <c r="CT983" s="5"/>
    </row>
    <row r="984" spans="1:98" x14ac:dyDescent="0.25">
      <c r="A984" s="5" t="s">
        <v>1027</v>
      </c>
      <c r="B984" s="5">
        <v>48.58934</v>
      </c>
      <c r="C984" s="5">
        <v>-20.821102</v>
      </c>
      <c r="E984" s="5">
        <v>0</v>
      </c>
      <c r="G984" s="5">
        <v>0</v>
      </c>
      <c r="I984" s="5">
        <v>0</v>
      </c>
      <c r="L984" s="6" t="str">
        <f>IF(Table1[[#This Row],[seagrass.mn.ssp126.2050]]="","",(Table1[[#This Row],[seagrass.sd.ssp126.2050]]/Table1[[#This Row],[seagrass.mn.ssp126.2050]])^-1)</f>
        <v/>
      </c>
      <c r="M984" s="6" t="str">
        <f>IF(Table1[[#This Row],[seagrass.weights.ssp126.2050]]="","",Table1[[#This Row],[seagrass.weights.ssp126.2050]]*Table1[[#This Row],[seagrass.mn.ssp126.2050]])</f>
        <v/>
      </c>
      <c r="P984" s="6" t="str">
        <f>IF(Table1[[#This Row],[corals.mn.ssp126.2050]]="","",(Table1[[#This Row],[corals.sd.ssp126.2050]]/Table1[[#This Row],[corals.mn.ssp126.2050]])^-1)</f>
        <v/>
      </c>
      <c r="Q984" s="6" t="str">
        <f>IF(Table1[[#This Row],[coral.weights.ssp126.2050]]="","",Table1[[#This Row],[coral.weights.ssp126.2050]]*Table1[[#This Row],[corals.mn.ssp126.2050]])</f>
        <v/>
      </c>
      <c r="T984" s="6" t="str">
        <f>IF(Table1[[#This Row],[mangrove.mn.ssp126.2050]]="","",(Table1[[#This Row],[mangrove.sd.ssp126.2050]]/Table1[[#This Row],[mangrove.mn.ssp126.2050]])^-1)</f>
        <v/>
      </c>
      <c r="U984" s="6" t="str">
        <f>IF(Table1[[#This Row],[mangrove.weights.ssp126.2050]]="","",Table1[[#This Row],[mangrove.weights.ssp126.2050]]*Table1[[#This Row],[mangrove.mn.ssp126.2050]])</f>
        <v/>
      </c>
      <c r="V984" s="7" t="e">
        <f t="shared" si="90"/>
        <v>#DIV/0!</v>
      </c>
      <c r="Y984" s="6" t="str">
        <f>IF(Table1[[#This Row],[seagrass.mn.ssp126.2100]]="", "", (Table1[[#This Row],[seagrass.sd.ssp126.2100]]/Table1[[#This Row],[seagrass.mn.ssp126.2100]])^-1)</f>
        <v/>
      </c>
      <c r="Z984" s="6" t="str">
        <f>IF(Table1[[#This Row],[seagrass.weights.ssp126.2100]]="","", Table1[[#This Row],[seagrass.weights.ssp126.2100]]*Table1[[#This Row],[seagrass.mn.ssp126.2100]])</f>
        <v/>
      </c>
      <c r="AC984" s="6" t="str">
        <f>IF(Table1[[#This Row],[corals.mn.ssp126.2100]]="","",(Table1[[#This Row],[corals.sd.ssp126.2100]]/Table1[[#This Row],[corals.mn.ssp126.2100]])^-1)</f>
        <v/>
      </c>
      <c r="AD984" s="6" t="str">
        <f>IF( Table1[[#This Row],[Coral.weights.ssp126.2100]]="","", Table1[[#This Row],[Coral.weights.ssp126.2100]]*Table1[[#This Row],[corals.mn.ssp126.2100]])</f>
        <v/>
      </c>
      <c r="AG984" s="8" t="str">
        <f>IF(Table1[[#This Row],[mangrove.mn.ssp126.2100]]="","",(Table1[[#This Row],[mangrove.sd.ssp126.2100]]/Table1[[#This Row],[mangrove.mn.ssp126.2100]])^-1)</f>
        <v/>
      </c>
      <c r="AH984" s="6" t="str">
        <f>IF(Table1[[#This Row],[mangrove.weights.ssp126.2100]]="","",Table1[[#This Row],[mangrove.weights.ssp126.2100]]*Table1[[#This Row],[mangrove.mn.ssp126.2100]])</f>
        <v/>
      </c>
      <c r="AI984" s="7" t="e">
        <f t="shared" si="91"/>
        <v>#DIV/0!</v>
      </c>
      <c r="AL984" s="6" t="str">
        <f>IF(Table1[[#This Row],[seagrass.mn.ssp245.2050]]="","",(Table1[[#This Row],[seagrass.sd.ssp245.2050]]/Table1[[#This Row],[seagrass.mn.ssp245.2050]])^-1)</f>
        <v/>
      </c>
      <c r="AM984" s="6" t="str">
        <f>IF(Table1[[#This Row],[seagrass.weights.ssp245.2050]]="","",Table1[[#This Row],[seagrass.weights.ssp245.2050]]*Table1[[#This Row],[seagrass.mn.ssp245.2050]])</f>
        <v/>
      </c>
      <c r="AS984" s="5"/>
      <c r="AT984" s="8"/>
      <c r="AU984" s="8"/>
      <c r="AV984" s="7" t="e">
        <f t="shared" si="92"/>
        <v>#DIV/0!</v>
      </c>
      <c r="AX984" s="5"/>
      <c r="AY984" s="6"/>
      <c r="AZ984" s="6"/>
      <c r="BB984" s="5"/>
      <c r="BC984" s="8"/>
      <c r="BD984" s="8"/>
      <c r="BE984" s="5"/>
      <c r="BF984" s="5"/>
      <c r="BG984" s="6"/>
      <c r="BH984" s="6"/>
      <c r="BI984" s="7" t="e">
        <f t="shared" si="93"/>
        <v>#DIV/0!</v>
      </c>
      <c r="BK984" s="5"/>
      <c r="BL984" s="6"/>
      <c r="BM984" s="6"/>
      <c r="BO984" s="5"/>
      <c r="BP984" s="6"/>
      <c r="BQ984" s="6"/>
      <c r="BR984" s="5"/>
      <c r="BS984" s="5"/>
      <c r="BT984" s="6"/>
      <c r="BU984" s="6"/>
      <c r="BV984" s="7" t="e">
        <f t="shared" si="94"/>
        <v>#DIV/0!</v>
      </c>
      <c r="BX984" s="5"/>
      <c r="BY984" s="8"/>
      <c r="BZ984" s="8"/>
      <c r="CA984" s="5"/>
      <c r="CB984" s="5"/>
      <c r="CC984" s="8"/>
      <c r="CD984" s="8"/>
      <c r="CE984" s="5"/>
      <c r="CF984" s="5"/>
      <c r="CG984" s="12"/>
      <c r="CH984" s="17"/>
      <c r="CI984" s="9" t="e">
        <f t="shared" si="95"/>
        <v>#DIV/0!</v>
      </c>
      <c r="CJ984" s="5"/>
      <c r="CL984" s="5"/>
      <c r="CM984" s="5"/>
      <c r="CP984" s="5"/>
      <c r="CT984" s="5"/>
    </row>
    <row r="985" spans="1:98" x14ac:dyDescent="0.25">
      <c r="A985" s="5" t="s">
        <v>1028</v>
      </c>
      <c r="B985" s="5">
        <v>55.08934</v>
      </c>
      <c r="C985" s="5">
        <v>-20.821102</v>
      </c>
      <c r="E985" s="5">
        <v>0</v>
      </c>
      <c r="G985" s="5">
        <v>0</v>
      </c>
      <c r="I985" s="5">
        <v>0</v>
      </c>
      <c r="L985" s="6" t="str">
        <f>IF(Table1[[#This Row],[seagrass.mn.ssp126.2050]]="","",(Table1[[#This Row],[seagrass.sd.ssp126.2050]]/Table1[[#This Row],[seagrass.mn.ssp126.2050]])^-1)</f>
        <v/>
      </c>
      <c r="M985" s="6" t="str">
        <f>IF(Table1[[#This Row],[seagrass.weights.ssp126.2050]]="","",Table1[[#This Row],[seagrass.weights.ssp126.2050]]*Table1[[#This Row],[seagrass.mn.ssp126.2050]])</f>
        <v/>
      </c>
      <c r="P985" s="6" t="str">
        <f>IF(Table1[[#This Row],[corals.mn.ssp126.2050]]="","",(Table1[[#This Row],[corals.sd.ssp126.2050]]/Table1[[#This Row],[corals.mn.ssp126.2050]])^-1)</f>
        <v/>
      </c>
      <c r="Q985" s="6" t="str">
        <f>IF(Table1[[#This Row],[coral.weights.ssp126.2050]]="","",Table1[[#This Row],[coral.weights.ssp126.2050]]*Table1[[#This Row],[corals.mn.ssp126.2050]])</f>
        <v/>
      </c>
      <c r="T985" s="6" t="str">
        <f>IF(Table1[[#This Row],[mangrove.mn.ssp126.2050]]="","",(Table1[[#This Row],[mangrove.sd.ssp126.2050]]/Table1[[#This Row],[mangrove.mn.ssp126.2050]])^-1)</f>
        <v/>
      </c>
      <c r="U985" s="6" t="str">
        <f>IF(Table1[[#This Row],[mangrove.weights.ssp126.2050]]="","",Table1[[#This Row],[mangrove.weights.ssp126.2050]]*Table1[[#This Row],[mangrove.mn.ssp126.2050]])</f>
        <v/>
      </c>
      <c r="V985" s="7" t="e">
        <f t="shared" si="90"/>
        <v>#DIV/0!</v>
      </c>
      <c r="Y985" s="6" t="str">
        <f>IF(Table1[[#This Row],[seagrass.mn.ssp126.2100]]="", "", (Table1[[#This Row],[seagrass.sd.ssp126.2100]]/Table1[[#This Row],[seagrass.mn.ssp126.2100]])^-1)</f>
        <v/>
      </c>
      <c r="Z985" s="6" t="str">
        <f>IF(Table1[[#This Row],[seagrass.weights.ssp126.2100]]="","", Table1[[#This Row],[seagrass.weights.ssp126.2100]]*Table1[[#This Row],[seagrass.mn.ssp126.2100]])</f>
        <v/>
      </c>
      <c r="AC985" s="6" t="str">
        <f>IF(Table1[[#This Row],[corals.mn.ssp126.2100]]="","",(Table1[[#This Row],[corals.sd.ssp126.2100]]/Table1[[#This Row],[corals.mn.ssp126.2100]])^-1)</f>
        <v/>
      </c>
      <c r="AD985" s="6" t="str">
        <f>IF( Table1[[#This Row],[Coral.weights.ssp126.2100]]="","", Table1[[#This Row],[Coral.weights.ssp126.2100]]*Table1[[#This Row],[corals.mn.ssp126.2100]])</f>
        <v/>
      </c>
      <c r="AG985" s="8" t="str">
        <f>IF(Table1[[#This Row],[mangrove.mn.ssp126.2100]]="","",(Table1[[#This Row],[mangrove.sd.ssp126.2100]]/Table1[[#This Row],[mangrove.mn.ssp126.2100]])^-1)</f>
        <v/>
      </c>
      <c r="AH985" s="6" t="str">
        <f>IF(Table1[[#This Row],[mangrove.weights.ssp126.2100]]="","",Table1[[#This Row],[mangrove.weights.ssp126.2100]]*Table1[[#This Row],[mangrove.mn.ssp126.2100]])</f>
        <v/>
      </c>
      <c r="AI985" s="7" t="e">
        <f t="shared" si="91"/>
        <v>#DIV/0!</v>
      </c>
      <c r="AL985" s="6" t="str">
        <f>IF(Table1[[#This Row],[seagrass.mn.ssp245.2050]]="","",(Table1[[#This Row],[seagrass.sd.ssp245.2050]]/Table1[[#This Row],[seagrass.mn.ssp245.2050]])^-1)</f>
        <v/>
      </c>
      <c r="AM985" s="6" t="str">
        <f>IF(Table1[[#This Row],[seagrass.weights.ssp245.2050]]="","",Table1[[#This Row],[seagrass.weights.ssp245.2050]]*Table1[[#This Row],[seagrass.mn.ssp245.2050]])</f>
        <v/>
      </c>
      <c r="AS985" s="5"/>
      <c r="AT985" s="8"/>
      <c r="AU985" s="8"/>
      <c r="AV985" s="7" t="e">
        <f t="shared" si="92"/>
        <v>#DIV/0!</v>
      </c>
      <c r="AX985" s="5"/>
      <c r="AY985" s="6"/>
      <c r="AZ985" s="6"/>
      <c r="BB985" s="5"/>
      <c r="BC985" s="8"/>
      <c r="BD985" s="8"/>
      <c r="BE985" s="5"/>
      <c r="BF985" s="5"/>
      <c r="BG985" s="6"/>
      <c r="BH985" s="6"/>
      <c r="BI985" s="7" t="e">
        <f t="shared" si="93"/>
        <v>#DIV/0!</v>
      </c>
      <c r="BK985" s="5"/>
      <c r="BL985" s="6"/>
      <c r="BM985" s="6"/>
      <c r="BO985" s="5"/>
      <c r="BP985" s="6"/>
      <c r="BQ985" s="6"/>
      <c r="BR985" s="5"/>
      <c r="BS985" s="5"/>
      <c r="BT985" s="6"/>
      <c r="BU985" s="6"/>
      <c r="BV985" s="7" t="e">
        <f t="shared" si="94"/>
        <v>#DIV/0!</v>
      </c>
      <c r="BX985" s="5"/>
      <c r="BY985" s="8"/>
      <c r="BZ985" s="8"/>
      <c r="CA985" s="5"/>
      <c r="CB985" s="5"/>
      <c r="CC985" s="8"/>
      <c r="CD985" s="8"/>
      <c r="CE985" s="5"/>
      <c r="CF985" s="5"/>
      <c r="CG985" s="12"/>
      <c r="CH985" s="17"/>
      <c r="CI985" s="9" t="e">
        <f t="shared" si="95"/>
        <v>#DIV/0!</v>
      </c>
      <c r="CJ985" s="5"/>
      <c r="CL985" s="5"/>
      <c r="CM985" s="5"/>
      <c r="CP985" s="5"/>
      <c r="CT985" s="5"/>
    </row>
    <row r="986" spans="1:98" x14ac:dyDescent="0.25">
      <c r="A986" s="5" t="s">
        <v>1029</v>
      </c>
      <c r="B986" s="5">
        <v>55.33934</v>
      </c>
      <c r="C986" s="5">
        <v>-20.821102</v>
      </c>
      <c r="E986" s="5">
        <v>0</v>
      </c>
      <c r="G986" s="5">
        <v>0</v>
      </c>
      <c r="I986" s="5">
        <v>0</v>
      </c>
      <c r="L986" s="6" t="str">
        <f>IF(Table1[[#This Row],[seagrass.mn.ssp126.2050]]="","",(Table1[[#This Row],[seagrass.sd.ssp126.2050]]/Table1[[#This Row],[seagrass.mn.ssp126.2050]])^-1)</f>
        <v/>
      </c>
      <c r="M986" s="6" t="str">
        <f>IF(Table1[[#This Row],[seagrass.weights.ssp126.2050]]="","",Table1[[#This Row],[seagrass.weights.ssp126.2050]]*Table1[[#This Row],[seagrass.mn.ssp126.2050]])</f>
        <v/>
      </c>
      <c r="P986" s="6" t="str">
        <f>IF(Table1[[#This Row],[corals.mn.ssp126.2050]]="","",(Table1[[#This Row],[corals.sd.ssp126.2050]]/Table1[[#This Row],[corals.mn.ssp126.2050]])^-1)</f>
        <v/>
      </c>
      <c r="Q986" s="6" t="str">
        <f>IF(Table1[[#This Row],[coral.weights.ssp126.2050]]="","",Table1[[#This Row],[coral.weights.ssp126.2050]]*Table1[[#This Row],[corals.mn.ssp126.2050]])</f>
        <v/>
      </c>
      <c r="T986" s="6" t="str">
        <f>IF(Table1[[#This Row],[mangrove.mn.ssp126.2050]]="","",(Table1[[#This Row],[mangrove.sd.ssp126.2050]]/Table1[[#This Row],[mangrove.mn.ssp126.2050]])^-1)</f>
        <v/>
      </c>
      <c r="U986" s="6" t="str">
        <f>IF(Table1[[#This Row],[mangrove.weights.ssp126.2050]]="","",Table1[[#This Row],[mangrove.weights.ssp126.2050]]*Table1[[#This Row],[mangrove.mn.ssp126.2050]])</f>
        <v/>
      </c>
      <c r="V986" s="7" t="e">
        <f t="shared" si="90"/>
        <v>#DIV/0!</v>
      </c>
      <c r="Y986" s="6" t="str">
        <f>IF(Table1[[#This Row],[seagrass.mn.ssp126.2100]]="", "", (Table1[[#This Row],[seagrass.sd.ssp126.2100]]/Table1[[#This Row],[seagrass.mn.ssp126.2100]])^-1)</f>
        <v/>
      </c>
      <c r="Z986" s="6" t="str">
        <f>IF(Table1[[#This Row],[seagrass.weights.ssp126.2100]]="","", Table1[[#This Row],[seagrass.weights.ssp126.2100]]*Table1[[#This Row],[seagrass.mn.ssp126.2100]])</f>
        <v/>
      </c>
      <c r="AC986" s="6" t="str">
        <f>IF(Table1[[#This Row],[corals.mn.ssp126.2100]]="","",(Table1[[#This Row],[corals.sd.ssp126.2100]]/Table1[[#This Row],[corals.mn.ssp126.2100]])^-1)</f>
        <v/>
      </c>
      <c r="AD986" s="6" t="str">
        <f>IF( Table1[[#This Row],[Coral.weights.ssp126.2100]]="","", Table1[[#This Row],[Coral.weights.ssp126.2100]]*Table1[[#This Row],[corals.mn.ssp126.2100]])</f>
        <v/>
      </c>
      <c r="AG986" s="8" t="str">
        <f>IF(Table1[[#This Row],[mangrove.mn.ssp126.2100]]="","",(Table1[[#This Row],[mangrove.sd.ssp126.2100]]/Table1[[#This Row],[mangrove.mn.ssp126.2100]])^-1)</f>
        <v/>
      </c>
      <c r="AH986" s="6" t="str">
        <f>IF(Table1[[#This Row],[mangrove.weights.ssp126.2100]]="","",Table1[[#This Row],[mangrove.weights.ssp126.2100]]*Table1[[#This Row],[mangrove.mn.ssp126.2100]])</f>
        <v/>
      </c>
      <c r="AI986" s="7" t="e">
        <f t="shared" si="91"/>
        <v>#DIV/0!</v>
      </c>
      <c r="AL986" s="6" t="str">
        <f>IF(Table1[[#This Row],[seagrass.mn.ssp245.2050]]="","",(Table1[[#This Row],[seagrass.sd.ssp245.2050]]/Table1[[#This Row],[seagrass.mn.ssp245.2050]])^-1)</f>
        <v/>
      </c>
      <c r="AM986" s="6" t="str">
        <f>IF(Table1[[#This Row],[seagrass.weights.ssp245.2050]]="","",Table1[[#This Row],[seagrass.weights.ssp245.2050]]*Table1[[#This Row],[seagrass.mn.ssp245.2050]])</f>
        <v/>
      </c>
      <c r="AS986" s="5"/>
      <c r="AT986" s="8"/>
      <c r="AU986" s="8"/>
      <c r="AV986" s="7" t="e">
        <f t="shared" si="92"/>
        <v>#DIV/0!</v>
      </c>
      <c r="AX986" s="5"/>
      <c r="AY986" s="6"/>
      <c r="AZ986" s="6"/>
      <c r="BB986" s="5"/>
      <c r="BC986" s="8"/>
      <c r="BD986" s="8"/>
      <c r="BE986" s="5"/>
      <c r="BF986" s="5"/>
      <c r="BG986" s="6"/>
      <c r="BH986" s="6"/>
      <c r="BI986" s="7" t="e">
        <f t="shared" si="93"/>
        <v>#DIV/0!</v>
      </c>
      <c r="BK986" s="5"/>
      <c r="BL986" s="6"/>
      <c r="BM986" s="6"/>
      <c r="BO986" s="5"/>
      <c r="BP986" s="6"/>
      <c r="BQ986" s="6"/>
      <c r="BR986" s="5"/>
      <c r="BS986" s="5"/>
      <c r="BT986" s="6"/>
      <c r="BU986" s="6"/>
      <c r="BV986" s="7" t="e">
        <f t="shared" si="94"/>
        <v>#DIV/0!</v>
      </c>
      <c r="BX986" s="5"/>
      <c r="BY986" s="8"/>
      <c r="BZ986" s="8"/>
      <c r="CA986" s="5"/>
      <c r="CB986" s="5"/>
      <c r="CC986" s="8"/>
      <c r="CD986" s="8"/>
      <c r="CE986" s="5"/>
      <c r="CF986" s="5"/>
      <c r="CG986" s="12"/>
      <c r="CH986" s="17"/>
      <c r="CI986" s="9" t="e">
        <f t="shared" si="95"/>
        <v>#DIV/0!</v>
      </c>
      <c r="CJ986" s="5"/>
      <c r="CL986" s="5"/>
      <c r="CM986" s="5"/>
      <c r="CP986" s="5"/>
      <c r="CT986" s="5"/>
    </row>
    <row r="987" spans="1:98" x14ac:dyDescent="0.25">
      <c r="A987" s="5" t="s">
        <v>1030</v>
      </c>
      <c r="B987" s="5">
        <v>55.58934</v>
      </c>
      <c r="C987" s="5">
        <v>-20.821102</v>
      </c>
      <c r="E987" s="5">
        <v>0</v>
      </c>
      <c r="G987" s="5">
        <v>0</v>
      </c>
      <c r="I987" s="5">
        <v>0</v>
      </c>
      <c r="L987" s="6" t="str">
        <f>IF(Table1[[#This Row],[seagrass.mn.ssp126.2050]]="","",(Table1[[#This Row],[seagrass.sd.ssp126.2050]]/Table1[[#This Row],[seagrass.mn.ssp126.2050]])^-1)</f>
        <v/>
      </c>
      <c r="M987" s="6" t="str">
        <f>IF(Table1[[#This Row],[seagrass.weights.ssp126.2050]]="","",Table1[[#This Row],[seagrass.weights.ssp126.2050]]*Table1[[#This Row],[seagrass.mn.ssp126.2050]])</f>
        <v/>
      </c>
      <c r="P987" s="6" t="str">
        <f>IF(Table1[[#This Row],[corals.mn.ssp126.2050]]="","",(Table1[[#This Row],[corals.sd.ssp126.2050]]/Table1[[#This Row],[corals.mn.ssp126.2050]])^-1)</f>
        <v/>
      </c>
      <c r="Q987" s="6" t="str">
        <f>IF(Table1[[#This Row],[coral.weights.ssp126.2050]]="","",Table1[[#This Row],[coral.weights.ssp126.2050]]*Table1[[#This Row],[corals.mn.ssp126.2050]])</f>
        <v/>
      </c>
      <c r="T987" s="6" t="str">
        <f>IF(Table1[[#This Row],[mangrove.mn.ssp126.2050]]="","",(Table1[[#This Row],[mangrove.sd.ssp126.2050]]/Table1[[#This Row],[mangrove.mn.ssp126.2050]])^-1)</f>
        <v/>
      </c>
      <c r="U987" s="6" t="str">
        <f>IF(Table1[[#This Row],[mangrove.weights.ssp126.2050]]="","",Table1[[#This Row],[mangrove.weights.ssp126.2050]]*Table1[[#This Row],[mangrove.mn.ssp126.2050]])</f>
        <v/>
      </c>
      <c r="V987" s="7" t="e">
        <f t="shared" si="90"/>
        <v>#DIV/0!</v>
      </c>
      <c r="Y987" s="6" t="str">
        <f>IF(Table1[[#This Row],[seagrass.mn.ssp126.2100]]="", "", (Table1[[#This Row],[seagrass.sd.ssp126.2100]]/Table1[[#This Row],[seagrass.mn.ssp126.2100]])^-1)</f>
        <v/>
      </c>
      <c r="Z987" s="6" t="str">
        <f>IF(Table1[[#This Row],[seagrass.weights.ssp126.2100]]="","", Table1[[#This Row],[seagrass.weights.ssp126.2100]]*Table1[[#This Row],[seagrass.mn.ssp126.2100]])</f>
        <v/>
      </c>
      <c r="AC987" s="6" t="str">
        <f>IF(Table1[[#This Row],[corals.mn.ssp126.2100]]="","",(Table1[[#This Row],[corals.sd.ssp126.2100]]/Table1[[#This Row],[corals.mn.ssp126.2100]])^-1)</f>
        <v/>
      </c>
      <c r="AD987" s="6" t="str">
        <f>IF( Table1[[#This Row],[Coral.weights.ssp126.2100]]="","", Table1[[#This Row],[Coral.weights.ssp126.2100]]*Table1[[#This Row],[corals.mn.ssp126.2100]])</f>
        <v/>
      </c>
      <c r="AG987" s="8" t="str">
        <f>IF(Table1[[#This Row],[mangrove.mn.ssp126.2100]]="","",(Table1[[#This Row],[mangrove.sd.ssp126.2100]]/Table1[[#This Row],[mangrove.mn.ssp126.2100]])^-1)</f>
        <v/>
      </c>
      <c r="AH987" s="6" t="str">
        <f>IF(Table1[[#This Row],[mangrove.weights.ssp126.2100]]="","",Table1[[#This Row],[mangrove.weights.ssp126.2100]]*Table1[[#This Row],[mangrove.mn.ssp126.2100]])</f>
        <v/>
      </c>
      <c r="AI987" s="7" t="e">
        <f t="shared" si="91"/>
        <v>#DIV/0!</v>
      </c>
      <c r="AL987" s="6" t="str">
        <f>IF(Table1[[#This Row],[seagrass.mn.ssp245.2050]]="","",(Table1[[#This Row],[seagrass.sd.ssp245.2050]]/Table1[[#This Row],[seagrass.mn.ssp245.2050]])^-1)</f>
        <v/>
      </c>
      <c r="AM987" s="6" t="str">
        <f>IF(Table1[[#This Row],[seagrass.weights.ssp245.2050]]="","",Table1[[#This Row],[seagrass.weights.ssp245.2050]]*Table1[[#This Row],[seagrass.mn.ssp245.2050]])</f>
        <v/>
      </c>
      <c r="AS987" s="5"/>
      <c r="AT987" s="8"/>
      <c r="AU987" s="8"/>
      <c r="AV987" s="7" t="e">
        <f t="shared" si="92"/>
        <v>#DIV/0!</v>
      </c>
      <c r="AX987" s="5"/>
      <c r="AY987" s="6"/>
      <c r="AZ987" s="6"/>
      <c r="BB987" s="5"/>
      <c r="BC987" s="8"/>
      <c r="BD987" s="8"/>
      <c r="BE987" s="5"/>
      <c r="BF987" s="5"/>
      <c r="BG987" s="6"/>
      <c r="BH987" s="6"/>
      <c r="BI987" s="7" t="e">
        <f t="shared" si="93"/>
        <v>#DIV/0!</v>
      </c>
      <c r="BK987" s="5"/>
      <c r="BL987" s="6"/>
      <c r="BM987" s="6"/>
      <c r="BO987" s="5"/>
      <c r="BP987" s="6"/>
      <c r="BQ987" s="6"/>
      <c r="BR987" s="5"/>
      <c r="BS987" s="5"/>
      <c r="BT987" s="6"/>
      <c r="BU987" s="6"/>
      <c r="BV987" s="7" t="e">
        <f t="shared" si="94"/>
        <v>#DIV/0!</v>
      </c>
      <c r="BX987" s="5"/>
      <c r="BY987" s="8"/>
      <c r="BZ987" s="8"/>
      <c r="CA987" s="5"/>
      <c r="CB987" s="5"/>
      <c r="CC987" s="8"/>
      <c r="CD987" s="8"/>
      <c r="CE987" s="5"/>
      <c r="CF987" s="5"/>
      <c r="CG987" s="12"/>
      <c r="CH987" s="17"/>
      <c r="CI987" s="9" t="e">
        <f t="shared" si="95"/>
        <v>#DIV/0!</v>
      </c>
      <c r="CJ987" s="5"/>
      <c r="CL987" s="5"/>
      <c r="CM987" s="5"/>
      <c r="CP987" s="5"/>
      <c r="CT987" s="5"/>
    </row>
    <row r="988" spans="1:98" x14ac:dyDescent="0.25">
      <c r="A988" s="5" t="s">
        <v>1031</v>
      </c>
      <c r="B988" s="5">
        <v>57.33934</v>
      </c>
      <c r="C988" s="5">
        <v>-20.821102</v>
      </c>
      <c r="E988" s="5">
        <v>0</v>
      </c>
      <c r="G988" s="5">
        <v>0</v>
      </c>
      <c r="I988" s="5">
        <v>0</v>
      </c>
      <c r="L988" s="6" t="str">
        <f>IF(Table1[[#This Row],[seagrass.mn.ssp126.2050]]="","",(Table1[[#This Row],[seagrass.sd.ssp126.2050]]/Table1[[#This Row],[seagrass.mn.ssp126.2050]])^-1)</f>
        <v/>
      </c>
      <c r="M988" s="6" t="str">
        <f>IF(Table1[[#This Row],[seagrass.weights.ssp126.2050]]="","",Table1[[#This Row],[seagrass.weights.ssp126.2050]]*Table1[[#This Row],[seagrass.mn.ssp126.2050]])</f>
        <v/>
      </c>
      <c r="P988" s="6" t="str">
        <f>IF(Table1[[#This Row],[corals.mn.ssp126.2050]]="","",(Table1[[#This Row],[corals.sd.ssp126.2050]]/Table1[[#This Row],[corals.mn.ssp126.2050]])^-1)</f>
        <v/>
      </c>
      <c r="Q988" s="6" t="str">
        <f>IF(Table1[[#This Row],[coral.weights.ssp126.2050]]="","",Table1[[#This Row],[coral.weights.ssp126.2050]]*Table1[[#This Row],[corals.mn.ssp126.2050]])</f>
        <v/>
      </c>
      <c r="T988" s="6" t="str">
        <f>IF(Table1[[#This Row],[mangrove.mn.ssp126.2050]]="","",(Table1[[#This Row],[mangrove.sd.ssp126.2050]]/Table1[[#This Row],[mangrove.mn.ssp126.2050]])^-1)</f>
        <v/>
      </c>
      <c r="U988" s="6" t="str">
        <f>IF(Table1[[#This Row],[mangrove.weights.ssp126.2050]]="","",Table1[[#This Row],[mangrove.weights.ssp126.2050]]*Table1[[#This Row],[mangrove.mn.ssp126.2050]])</f>
        <v/>
      </c>
      <c r="V988" s="7" t="e">
        <f t="shared" si="90"/>
        <v>#DIV/0!</v>
      </c>
      <c r="Y988" s="6" t="str">
        <f>IF(Table1[[#This Row],[seagrass.mn.ssp126.2100]]="", "", (Table1[[#This Row],[seagrass.sd.ssp126.2100]]/Table1[[#This Row],[seagrass.mn.ssp126.2100]])^-1)</f>
        <v/>
      </c>
      <c r="Z988" s="6" t="str">
        <f>IF(Table1[[#This Row],[seagrass.weights.ssp126.2100]]="","", Table1[[#This Row],[seagrass.weights.ssp126.2100]]*Table1[[#This Row],[seagrass.mn.ssp126.2100]])</f>
        <v/>
      </c>
      <c r="AC988" s="6" t="str">
        <f>IF(Table1[[#This Row],[corals.mn.ssp126.2100]]="","",(Table1[[#This Row],[corals.sd.ssp126.2100]]/Table1[[#This Row],[corals.mn.ssp126.2100]])^-1)</f>
        <v/>
      </c>
      <c r="AD988" s="6" t="str">
        <f>IF( Table1[[#This Row],[Coral.weights.ssp126.2100]]="","", Table1[[#This Row],[Coral.weights.ssp126.2100]]*Table1[[#This Row],[corals.mn.ssp126.2100]])</f>
        <v/>
      </c>
      <c r="AG988" s="8" t="str">
        <f>IF(Table1[[#This Row],[mangrove.mn.ssp126.2100]]="","",(Table1[[#This Row],[mangrove.sd.ssp126.2100]]/Table1[[#This Row],[mangrove.mn.ssp126.2100]])^-1)</f>
        <v/>
      </c>
      <c r="AH988" s="6" t="str">
        <f>IF(Table1[[#This Row],[mangrove.weights.ssp126.2100]]="","",Table1[[#This Row],[mangrove.weights.ssp126.2100]]*Table1[[#This Row],[mangrove.mn.ssp126.2100]])</f>
        <v/>
      </c>
      <c r="AI988" s="7" t="e">
        <f t="shared" si="91"/>
        <v>#DIV/0!</v>
      </c>
      <c r="AL988" s="6" t="str">
        <f>IF(Table1[[#This Row],[seagrass.mn.ssp245.2050]]="","",(Table1[[#This Row],[seagrass.sd.ssp245.2050]]/Table1[[#This Row],[seagrass.mn.ssp245.2050]])^-1)</f>
        <v/>
      </c>
      <c r="AM988" s="6" t="str">
        <f>IF(Table1[[#This Row],[seagrass.weights.ssp245.2050]]="","",Table1[[#This Row],[seagrass.weights.ssp245.2050]]*Table1[[#This Row],[seagrass.mn.ssp245.2050]])</f>
        <v/>
      </c>
      <c r="AS988" s="5"/>
      <c r="AT988" s="8"/>
      <c r="AU988" s="8"/>
      <c r="AV988" s="7" t="e">
        <f t="shared" si="92"/>
        <v>#DIV/0!</v>
      </c>
      <c r="AX988" s="5"/>
      <c r="AY988" s="6"/>
      <c r="AZ988" s="6"/>
      <c r="BB988" s="5"/>
      <c r="BC988" s="8"/>
      <c r="BD988" s="8"/>
      <c r="BE988" s="5"/>
      <c r="BF988" s="5"/>
      <c r="BG988" s="6"/>
      <c r="BH988" s="6"/>
      <c r="BI988" s="7" t="e">
        <f t="shared" si="93"/>
        <v>#DIV/0!</v>
      </c>
      <c r="BK988" s="5"/>
      <c r="BL988" s="6"/>
      <c r="BM988" s="6"/>
      <c r="BO988" s="5"/>
      <c r="BP988" s="6"/>
      <c r="BQ988" s="6"/>
      <c r="BR988" s="5"/>
      <c r="BS988" s="5"/>
      <c r="BT988" s="6"/>
      <c r="BU988" s="6"/>
      <c r="BV988" s="7" t="e">
        <f t="shared" si="94"/>
        <v>#DIV/0!</v>
      </c>
      <c r="BX988" s="5"/>
      <c r="BY988" s="8"/>
      <c r="BZ988" s="8"/>
      <c r="CA988" s="5"/>
      <c r="CB988" s="5"/>
      <c r="CC988" s="8"/>
      <c r="CD988" s="8"/>
      <c r="CE988" s="5"/>
      <c r="CF988" s="5"/>
      <c r="CG988" s="12"/>
      <c r="CH988" s="17"/>
      <c r="CI988" s="9" t="e">
        <f t="shared" si="95"/>
        <v>#DIV/0!</v>
      </c>
      <c r="CJ988" s="5"/>
      <c r="CL988" s="5"/>
      <c r="CM988" s="5"/>
      <c r="CP988" s="5"/>
      <c r="CT988" s="5"/>
    </row>
    <row r="989" spans="1:98" x14ac:dyDescent="0.25">
      <c r="A989" s="5" t="s">
        <v>1032</v>
      </c>
      <c r="B989" s="5">
        <v>57.58934</v>
      </c>
      <c r="C989" s="5">
        <v>-20.821102</v>
      </c>
      <c r="E989" s="5">
        <v>0</v>
      </c>
      <c r="G989" s="5">
        <v>0</v>
      </c>
      <c r="I989" s="5">
        <v>0</v>
      </c>
      <c r="L989" s="6" t="str">
        <f>IF(Table1[[#This Row],[seagrass.mn.ssp126.2050]]="","",(Table1[[#This Row],[seagrass.sd.ssp126.2050]]/Table1[[#This Row],[seagrass.mn.ssp126.2050]])^-1)</f>
        <v/>
      </c>
      <c r="M989" s="6" t="str">
        <f>IF(Table1[[#This Row],[seagrass.weights.ssp126.2050]]="","",Table1[[#This Row],[seagrass.weights.ssp126.2050]]*Table1[[#This Row],[seagrass.mn.ssp126.2050]])</f>
        <v/>
      </c>
      <c r="P989" s="6" t="str">
        <f>IF(Table1[[#This Row],[corals.mn.ssp126.2050]]="","",(Table1[[#This Row],[corals.sd.ssp126.2050]]/Table1[[#This Row],[corals.mn.ssp126.2050]])^-1)</f>
        <v/>
      </c>
      <c r="Q989" s="6" t="str">
        <f>IF(Table1[[#This Row],[coral.weights.ssp126.2050]]="","",Table1[[#This Row],[coral.weights.ssp126.2050]]*Table1[[#This Row],[corals.mn.ssp126.2050]])</f>
        <v/>
      </c>
      <c r="T989" s="6" t="str">
        <f>IF(Table1[[#This Row],[mangrove.mn.ssp126.2050]]="","",(Table1[[#This Row],[mangrove.sd.ssp126.2050]]/Table1[[#This Row],[mangrove.mn.ssp126.2050]])^-1)</f>
        <v/>
      </c>
      <c r="U989" s="6" t="str">
        <f>IF(Table1[[#This Row],[mangrove.weights.ssp126.2050]]="","",Table1[[#This Row],[mangrove.weights.ssp126.2050]]*Table1[[#This Row],[mangrove.mn.ssp126.2050]])</f>
        <v/>
      </c>
      <c r="V989" s="7" t="e">
        <f t="shared" si="90"/>
        <v>#DIV/0!</v>
      </c>
      <c r="Y989" s="6" t="str">
        <f>IF(Table1[[#This Row],[seagrass.mn.ssp126.2100]]="", "", (Table1[[#This Row],[seagrass.sd.ssp126.2100]]/Table1[[#This Row],[seagrass.mn.ssp126.2100]])^-1)</f>
        <v/>
      </c>
      <c r="Z989" s="6" t="str">
        <f>IF(Table1[[#This Row],[seagrass.weights.ssp126.2100]]="","", Table1[[#This Row],[seagrass.weights.ssp126.2100]]*Table1[[#This Row],[seagrass.mn.ssp126.2100]])</f>
        <v/>
      </c>
      <c r="AC989" s="6" t="str">
        <f>IF(Table1[[#This Row],[corals.mn.ssp126.2100]]="","",(Table1[[#This Row],[corals.sd.ssp126.2100]]/Table1[[#This Row],[corals.mn.ssp126.2100]])^-1)</f>
        <v/>
      </c>
      <c r="AD989" s="6" t="str">
        <f>IF( Table1[[#This Row],[Coral.weights.ssp126.2100]]="","", Table1[[#This Row],[Coral.weights.ssp126.2100]]*Table1[[#This Row],[corals.mn.ssp126.2100]])</f>
        <v/>
      </c>
      <c r="AG989" s="8" t="str">
        <f>IF(Table1[[#This Row],[mangrove.mn.ssp126.2100]]="","",(Table1[[#This Row],[mangrove.sd.ssp126.2100]]/Table1[[#This Row],[mangrove.mn.ssp126.2100]])^-1)</f>
        <v/>
      </c>
      <c r="AH989" s="6" t="str">
        <f>IF(Table1[[#This Row],[mangrove.weights.ssp126.2100]]="","",Table1[[#This Row],[mangrove.weights.ssp126.2100]]*Table1[[#This Row],[mangrove.mn.ssp126.2100]])</f>
        <v/>
      </c>
      <c r="AI989" s="7" t="e">
        <f t="shared" si="91"/>
        <v>#DIV/0!</v>
      </c>
      <c r="AL989" s="6" t="str">
        <f>IF(Table1[[#This Row],[seagrass.mn.ssp245.2050]]="","",(Table1[[#This Row],[seagrass.sd.ssp245.2050]]/Table1[[#This Row],[seagrass.mn.ssp245.2050]])^-1)</f>
        <v/>
      </c>
      <c r="AM989" s="6" t="str">
        <f>IF(Table1[[#This Row],[seagrass.weights.ssp245.2050]]="","",Table1[[#This Row],[seagrass.weights.ssp245.2050]]*Table1[[#This Row],[seagrass.mn.ssp245.2050]])</f>
        <v/>
      </c>
      <c r="AS989" s="5"/>
      <c r="AT989" s="8"/>
      <c r="AU989" s="8"/>
      <c r="AV989" s="7" t="e">
        <f t="shared" si="92"/>
        <v>#DIV/0!</v>
      </c>
      <c r="AX989" s="5"/>
      <c r="AY989" s="6"/>
      <c r="AZ989" s="6"/>
      <c r="BB989" s="5"/>
      <c r="BC989" s="8"/>
      <c r="BD989" s="8"/>
      <c r="BE989" s="5"/>
      <c r="BF989" s="5"/>
      <c r="BG989" s="6"/>
      <c r="BH989" s="6"/>
      <c r="BI989" s="7" t="e">
        <f t="shared" si="93"/>
        <v>#DIV/0!</v>
      </c>
      <c r="BK989" s="5"/>
      <c r="BL989" s="6"/>
      <c r="BM989" s="6"/>
      <c r="BO989" s="5"/>
      <c r="BP989" s="6"/>
      <c r="BQ989" s="6"/>
      <c r="BR989" s="5"/>
      <c r="BS989" s="5"/>
      <c r="BT989" s="6"/>
      <c r="BU989" s="6"/>
      <c r="BV989" s="7" t="e">
        <f t="shared" si="94"/>
        <v>#DIV/0!</v>
      </c>
      <c r="BX989" s="5"/>
      <c r="BY989" s="8"/>
      <c r="BZ989" s="8"/>
      <c r="CA989" s="5"/>
      <c r="CB989" s="5"/>
      <c r="CC989" s="8"/>
      <c r="CD989" s="8"/>
      <c r="CE989" s="5"/>
      <c r="CF989" s="5"/>
      <c r="CG989" s="12"/>
      <c r="CH989" s="17"/>
      <c r="CI989" s="9" t="e">
        <f t="shared" si="95"/>
        <v>#DIV/0!</v>
      </c>
      <c r="CJ989" s="5"/>
      <c r="CL989" s="5"/>
      <c r="CM989" s="5"/>
      <c r="CP989" s="5"/>
      <c r="CT989" s="5"/>
    </row>
    <row r="990" spans="1:98" x14ac:dyDescent="0.25">
      <c r="A990" s="5" t="s">
        <v>1033</v>
      </c>
      <c r="B990" s="5">
        <v>57.83934</v>
      </c>
      <c r="C990" s="5">
        <v>-20.821102</v>
      </c>
      <c r="E990" s="5">
        <v>0</v>
      </c>
      <c r="G990" s="5">
        <v>0</v>
      </c>
      <c r="I990" s="5">
        <v>0</v>
      </c>
      <c r="L990" s="6" t="str">
        <f>IF(Table1[[#This Row],[seagrass.mn.ssp126.2050]]="","",(Table1[[#This Row],[seagrass.sd.ssp126.2050]]/Table1[[#This Row],[seagrass.mn.ssp126.2050]])^-1)</f>
        <v/>
      </c>
      <c r="M990" s="6" t="str">
        <f>IF(Table1[[#This Row],[seagrass.weights.ssp126.2050]]="","",Table1[[#This Row],[seagrass.weights.ssp126.2050]]*Table1[[#This Row],[seagrass.mn.ssp126.2050]])</f>
        <v/>
      </c>
      <c r="P990" s="6" t="str">
        <f>IF(Table1[[#This Row],[corals.mn.ssp126.2050]]="","",(Table1[[#This Row],[corals.sd.ssp126.2050]]/Table1[[#This Row],[corals.mn.ssp126.2050]])^-1)</f>
        <v/>
      </c>
      <c r="Q990" s="6" t="str">
        <f>IF(Table1[[#This Row],[coral.weights.ssp126.2050]]="","",Table1[[#This Row],[coral.weights.ssp126.2050]]*Table1[[#This Row],[corals.mn.ssp126.2050]])</f>
        <v/>
      </c>
      <c r="T990" s="6" t="str">
        <f>IF(Table1[[#This Row],[mangrove.mn.ssp126.2050]]="","",(Table1[[#This Row],[mangrove.sd.ssp126.2050]]/Table1[[#This Row],[mangrove.mn.ssp126.2050]])^-1)</f>
        <v/>
      </c>
      <c r="U990" s="6" t="str">
        <f>IF(Table1[[#This Row],[mangrove.weights.ssp126.2050]]="","",Table1[[#This Row],[mangrove.weights.ssp126.2050]]*Table1[[#This Row],[mangrove.mn.ssp126.2050]])</f>
        <v/>
      </c>
      <c r="V990" s="7" t="e">
        <f t="shared" si="90"/>
        <v>#DIV/0!</v>
      </c>
      <c r="Y990" s="6" t="str">
        <f>IF(Table1[[#This Row],[seagrass.mn.ssp126.2100]]="", "", (Table1[[#This Row],[seagrass.sd.ssp126.2100]]/Table1[[#This Row],[seagrass.mn.ssp126.2100]])^-1)</f>
        <v/>
      </c>
      <c r="Z990" s="6" t="str">
        <f>IF(Table1[[#This Row],[seagrass.weights.ssp126.2100]]="","", Table1[[#This Row],[seagrass.weights.ssp126.2100]]*Table1[[#This Row],[seagrass.mn.ssp126.2100]])</f>
        <v/>
      </c>
      <c r="AC990" s="6" t="str">
        <f>IF(Table1[[#This Row],[corals.mn.ssp126.2100]]="","",(Table1[[#This Row],[corals.sd.ssp126.2100]]/Table1[[#This Row],[corals.mn.ssp126.2100]])^-1)</f>
        <v/>
      </c>
      <c r="AD990" s="6" t="str">
        <f>IF( Table1[[#This Row],[Coral.weights.ssp126.2100]]="","", Table1[[#This Row],[Coral.weights.ssp126.2100]]*Table1[[#This Row],[corals.mn.ssp126.2100]])</f>
        <v/>
      </c>
      <c r="AG990" s="8" t="str">
        <f>IF(Table1[[#This Row],[mangrove.mn.ssp126.2100]]="","",(Table1[[#This Row],[mangrove.sd.ssp126.2100]]/Table1[[#This Row],[mangrove.mn.ssp126.2100]])^-1)</f>
        <v/>
      </c>
      <c r="AH990" s="6" t="str">
        <f>IF(Table1[[#This Row],[mangrove.weights.ssp126.2100]]="","",Table1[[#This Row],[mangrove.weights.ssp126.2100]]*Table1[[#This Row],[mangrove.mn.ssp126.2100]])</f>
        <v/>
      </c>
      <c r="AI990" s="7" t="e">
        <f t="shared" si="91"/>
        <v>#DIV/0!</v>
      </c>
      <c r="AL990" s="6" t="str">
        <f>IF(Table1[[#This Row],[seagrass.mn.ssp245.2050]]="","",(Table1[[#This Row],[seagrass.sd.ssp245.2050]]/Table1[[#This Row],[seagrass.mn.ssp245.2050]])^-1)</f>
        <v/>
      </c>
      <c r="AM990" s="6" t="str">
        <f>IF(Table1[[#This Row],[seagrass.weights.ssp245.2050]]="","",Table1[[#This Row],[seagrass.weights.ssp245.2050]]*Table1[[#This Row],[seagrass.mn.ssp245.2050]])</f>
        <v/>
      </c>
      <c r="AS990" s="5"/>
      <c r="AT990" s="8"/>
      <c r="AU990" s="8"/>
      <c r="AV990" s="7" t="e">
        <f t="shared" si="92"/>
        <v>#DIV/0!</v>
      </c>
      <c r="AX990" s="5"/>
      <c r="AY990" s="6"/>
      <c r="AZ990" s="6"/>
      <c r="BB990" s="5"/>
      <c r="BC990" s="8"/>
      <c r="BD990" s="8"/>
      <c r="BE990" s="5"/>
      <c r="BF990" s="5"/>
      <c r="BG990" s="6"/>
      <c r="BH990" s="6"/>
      <c r="BI990" s="7" t="e">
        <f t="shared" si="93"/>
        <v>#DIV/0!</v>
      </c>
      <c r="BK990" s="5"/>
      <c r="BL990" s="6"/>
      <c r="BM990" s="6"/>
      <c r="BO990" s="5"/>
      <c r="BP990" s="6"/>
      <c r="BQ990" s="6"/>
      <c r="BR990" s="5"/>
      <c r="BS990" s="5"/>
      <c r="BT990" s="6"/>
      <c r="BU990" s="6"/>
      <c r="BV990" s="7" t="e">
        <f t="shared" si="94"/>
        <v>#DIV/0!</v>
      </c>
      <c r="BX990" s="5"/>
      <c r="BY990" s="8"/>
      <c r="BZ990" s="8"/>
      <c r="CA990" s="5"/>
      <c r="CB990" s="5"/>
      <c r="CC990" s="8"/>
      <c r="CD990" s="8"/>
      <c r="CE990" s="5"/>
      <c r="CF990" s="5"/>
      <c r="CG990" s="12"/>
      <c r="CH990" s="17"/>
      <c r="CI990" s="9" t="e">
        <f t="shared" si="95"/>
        <v>#DIV/0!</v>
      </c>
      <c r="CJ990" s="5"/>
      <c r="CL990" s="5"/>
      <c r="CM990" s="5"/>
      <c r="CP990" s="5"/>
      <c r="CT990" s="5"/>
    </row>
    <row r="991" spans="1:98" x14ac:dyDescent="0.25">
      <c r="A991" s="5" t="s">
        <v>1034</v>
      </c>
      <c r="B991" s="5">
        <v>34.58934</v>
      </c>
      <c r="C991" s="5">
        <v>-20.821102</v>
      </c>
      <c r="E991" s="5">
        <v>0</v>
      </c>
      <c r="G991" s="5">
        <v>0</v>
      </c>
      <c r="I991" s="5">
        <v>0</v>
      </c>
      <c r="L991" s="6" t="str">
        <f>IF(Table1[[#This Row],[seagrass.mn.ssp126.2050]]="","",(Table1[[#This Row],[seagrass.sd.ssp126.2050]]/Table1[[#This Row],[seagrass.mn.ssp126.2050]])^-1)</f>
        <v/>
      </c>
      <c r="M991" s="6" t="str">
        <f>IF(Table1[[#This Row],[seagrass.weights.ssp126.2050]]="","",Table1[[#This Row],[seagrass.weights.ssp126.2050]]*Table1[[#This Row],[seagrass.mn.ssp126.2050]])</f>
        <v/>
      </c>
      <c r="P991" s="6" t="str">
        <f>IF(Table1[[#This Row],[corals.mn.ssp126.2050]]="","",(Table1[[#This Row],[corals.sd.ssp126.2050]]/Table1[[#This Row],[corals.mn.ssp126.2050]])^-1)</f>
        <v/>
      </c>
      <c r="Q991" s="6" t="str">
        <f>IF(Table1[[#This Row],[coral.weights.ssp126.2050]]="","",Table1[[#This Row],[coral.weights.ssp126.2050]]*Table1[[#This Row],[corals.mn.ssp126.2050]])</f>
        <v/>
      </c>
      <c r="T991" s="6" t="str">
        <f>IF(Table1[[#This Row],[mangrove.mn.ssp126.2050]]="","",(Table1[[#This Row],[mangrove.sd.ssp126.2050]]/Table1[[#This Row],[mangrove.mn.ssp126.2050]])^-1)</f>
        <v/>
      </c>
      <c r="U991" s="6" t="str">
        <f>IF(Table1[[#This Row],[mangrove.weights.ssp126.2050]]="","",Table1[[#This Row],[mangrove.weights.ssp126.2050]]*Table1[[#This Row],[mangrove.mn.ssp126.2050]])</f>
        <v/>
      </c>
      <c r="V991" s="7" t="e">
        <f t="shared" si="90"/>
        <v>#DIV/0!</v>
      </c>
      <c r="Y991" s="6" t="str">
        <f>IF(Table1[[#This Row],[seagrass.mn.ssp126.2100]]="", "", (Table1[[#This Row],[seagrass.sd.ssp126.2100]]/Table1[[#This Row],[seagrass.mn.ssp126.2100]])^-1)</f>
        <v/>
      </c>
      <c r="Z991" s="6" t="str">
        <f>IF(Table1[[#This Row],[seagrass.weights.ssp126.2100]]="","", Table1[[#This Row],[seagrass.weights.ssp126.2100]]*Table1[[#This Row],[seagrass.mn.ssp126.2100]])</f>
        <v/>
      </c>
      <c r="AC991" s="6" t="str">
        <f>IF(Table1[[#This Row],[corals.mn.ssp126.2100]]="","",(Table1[[#This Row],[corals.sd.ssp126.2100]]/Table1[[#This Row],[corals.mn.ssp126.2100]])^-1)</f>
        <v/>
      </c>
      <c r="AD991" s="6" t="str">
        <f>IF( Table1[[#This Row],[Coral.weights.ssp126.2100]]="","", Table1[[#This Row],[Coral.weights.ssp126.2100]]*Table1[[#This Row],[corals.mn.ssp126.2100]])</f>
        <v/>
      </c>
      <c r="AG991" s="8" t="str">
        <f>IF(Table1[[#This Row],[mangrove.mn.ssp126.2100]]="","",(Table1[[#This Row],[mangrove.sd.ssp126.2100]]/Table1[[#This Row],[mangrove.mn.ssp126.2100]])^-1)</f>
        <v/>
      </c>
      <c r="AH991" s="6" t="str">
        <f>IF(Table1[[#This Row],[mangrove.weights.ssp126.2100]]="","",Table1[[#This Row],[mangrove.weights.ssp126.2100]]*Table1[[#This Row],[mangrove.mn.ssp126.2100]])</f>
        <v/>
      </c>
      <c r="AI991" s="7" t="e">
        <f t="shared" si="91"/>
        <v>#DIV/0!</v>
      </c>
      <c r="AL991" s="6" t="str">
        <f>IF(Table1[[#This Row],[seagrass.mn.ssp245.2050]]="","",(Table1[[#This Row],[seagrass.sd.ssp245.2050]]/Table1[[#This Row],[seagrass.mn.ssp245.2050]])^-1)</f>
        <v/>
      </c>
      <c r="AM991" s="6" t="str">
        <f>IF(Table1[[#This Row],[seagrass.weights.ssp245.2050]]="","",Table1[[#This Row],[seagrass.weights.ssp245.2050]]*Table1[[#This Row],[seagrass.mn.ssp245.2050]])</f>
        <v/>
      </c>
      <c r="AS991" s="5"/>
      <c r="AT991" s="8"/>
      <c r="AU991" s="8"/>
      <c r="AV991" s="7" t="e">
        <f t="shared" si="92"/>
        <v>#DIV/0!</v>
      </c>
      <c r="AX991" s="5"/>
      <c r="AY991" s="6"/>
      <c r="AZ991" s="6"/>
      <c r="BB991" s="5"/>
      <c r="BC991" s="8"/>
      <c r="BD991" s="8"/>
      <c r="BE991" s="5"/>
      <c r="BF991" s="5"/>
      <c r="BG991" s="6"/>
      <c r="BH991" s="6"/>
      <c r="BI991" s="7" t="e">
        <f t="shared" si="93"/>
        <v>#DIV/0!</v>
      </c>
      <c r="BK991" s="5"/>
      <c r="BL991" s="6"/>
      <c r="BM991" s="6"/>
      <c r="BO991" s="5"/>
      <c r="BP991" s="6"/>
      <c r="BQ991" s="6"/>
      <c r="BR991" s="5"/>
      <c r="BS991" s="5"/>
      <c r="BT991" s="6"/>
      <c r="BU991" s="6"/>
      <c r="BV991" s="7" t="e">
        <f t="shared" si="94"/>
        <v>#DIV/0!</v>
      </c>
      <c r="BX991" s="5"/>
      <c r="BY991" s="8"/>
      <c r="BZ991" s="8"/>
      <c r="CA991" s="5"/>
      <c r="CB991" s="5"/>
      <c r="CC991" s="8"/>
      <c r="CD991" s="8"/>
      <c r="CE991" s="5"/>
      <c r="CF991" s="5"/>
      <c r="CG991" s="12"/>
      <c r="CH991" s="17"/>
      <c r="CI991" s="9" t="e">
        <f t="shared" si="95"/>
        <v>#DIV/0!</v>
      </c>
      <c r="CJ991" s="5"/>
      <c r="CL991" s="5"/>
      <c r="CM991" s="5"/>
      <c r="CP991" s="5"/>
      <c r="CT991" s="5"/>
    </row>
    <row r="992" spans="1:98" x14ac:dyDescent="0.25">
      <c r="A992" s="5" t="s">
        <v>1035</v>
      </c>
      <c r="B992" s="5">
        <v>34.83934</v>
      </c>
      <c r="C992" s="5">
        <v>-20.821102</v>
      </c>
      <c r="E992" s="5">
        <v>0</v>
      </c>
      <c r="G992" s="5">
        <v>0</v>
      </c>
      <c r="H992" s="5">
        <v>77810000</v>
      </c>
      <c r="I992" s="5">
        <v>1</v>
      </c>
      <c r="L992" s="6" t="str">
        <f>IF(Table1[[#This Row],[seagrass.mn.ssp126.2050]]="","",(Table1[[#This Row],[seagrass.sd.ssp126.2050]]/Table1[[#This Row],[seagrass.mn.ssp126.2050]])^-1)</f>
        <v/>
      </c>
      <c r="M992" s="6" t="str">
        <f>IF(Table1[[#This Row],[seagrass.weights.ssp126.2050]]="","",Table1[[#This Row],[seagrass.weights.ssp126.2050]]*Table1[[#This Row],[seagrass.mn.ssp126.2050]])</f>
        <v/>
      </c>
      <c r="P992" s="6" t="str">
        <f>IF(Table1[[#This Row],[corals.mn.ssp126.2050]]="","",(Table1[[#This Row],[corals.sd.ssp126.2050]]/Table1[[#This Row],[corals.mn.ssp126.2050]])^-1)</f>
        <v/>
      </c>
      <c r="Q992" s="6" t="str">
        <f>IF(Table1[[#This Row],[coral.weights.ssp126.2050]]="","",Table1[[#This Row],[coral.weights.ssp126.2050]]*Table1[[#This Row],[corals.mn.ssp126.2050]])</f>
        <v/>
      </c>
      <c r="R992" s="5">
        <v>0.31862247375407332</v>
      </c>
      <c r="S992" s="5">
        <v>0.27679421435891471</v>
      </c>
      <c r="T992" s="6">
        <f>IF(Table1[[#This Row],[mangrove.mn.ssp126.2050]]="","",(Table1[[#This Row],[mangrove.sd.ssp126.2050]]/Table1[[#This Row],[mangrove.mn.ssp126.2050]])^-1)</f>
        <v>1.1511168125101074</v>
      </c>
      <c r="U992" s="6">
        <f>IF(Table1[[#This Row],[mangrove.weights.ssp126.2050]]="","",Table1[[#This Row],[mangrove.weights.ssp126.2050]]*Table1[[#This Row],[mangrove.mn.ssp126.2050]])</f>
        <v>0.36677168638187424</v>
      </c>
      <c r="V992" s="7">
        <f t="shared" si="90"/>
        <v>0.31862247375407332</v>
      </c>
      <c r="Y992" s="6" t="str">
        <f>IF(Table1[[#This Row],[seagrass.mn.ssp126.2100]]="", "", (Table1[[#This Row],[seagrass.sd.ssp126.2100]]/Table1[[#This Row],[seagrass.mn.ssp126.2100]])^-1)</f>
        <v/>
      </c>
      <c r="Z992" s="6" t="str">
        <f>IF(Table1[[#This Row],[seagrass.weights.ssp126.2100]]="","", Table1[[#This Row],[seagrass.weights.ssp126.2100]]*Table1[[#This Row],[seagrass.mn.ssp126.2100]])</f>
        <v/>
      </c>
      <c r="AC992" s="6" t="str">
        <f>IF(Table1[[#This Row],[corals.mn.ssp126.2100]]="","",(Table1[[#This Row],[corals.sd.ssp126.2100]]/Table1[[#This Row],[corals.mn.ssp126.2100]])^-1)</f>
        <v/>
      </c>
      <c r="AD992" s="6" t="str">
        <f>IF( Table1[[#This Row],[Coral.weights.ssp126.2100]]="","", Table1[[#This Row],[Coral.weights.ssp126.2100]]*Table1[[#This Row],[corals.mn.ssp126.2100]])</f>
        <v/>
      </c>
      <c r="AE992" s="5">
        <v>0.32544108514515002</v>
      </c>
      <c r="AF992" s="5">
        <v>0.27216225336916838</v>
      </c>
      <c r="AG992" s="8">
        <f>IF(Table1[[#This Row],[mangrove.mn.ssp126.2100]]="","",(Table1[[#This Row],[mangrove.sd.ssp126.2100]]/Table1[[#This Row],[mangrove.mn.ssp126.2100]])^-1)</f>
        <v>1.1957612825306556</v>
      </c>
      <c r="AH992" s="6">
        <f>IF(Table1[[#This Row],[mangrove.weights.ssp126.2100]]="","",Table1[[#This Row],[mangrove.weights.ssp126.2100]]*Table1[[#This Row],[mangrove.mn.ssp126.2100]])</f>
        <v>0.3891498493613329</v>
      </c>
      <c r="AI992" s="7">
        <f t="shared" si="91"/>
        <v>0.32544108514515002</v>
      </c>
      <c r="AL992" s="6" t="str">
        <f>IF(Table1[[#This Row],[seagrass.mn.ssp245.2050]]="","",(Table1[[#This Row],[seagrass.sd.ssp245.2050]]/Table1[[#This Row],[seagrass.mn.ssp245.2050]])^-1)</f>
        <v/>
      </c>
      <c r="AM992" s="6" t="str">
        <f>IF(Table1[[#This Row],[seagrass.weights.ssp245.2050]]="","",Table1[[#This Row],[seagrass.weights.ssp245.2050]]*Table1[[#This Row],[seagrass.mn.ssp245.2050]])</f>
        <v/>
      </c>
      <c r="AR992" s="5">
        <v>0.31315076248146068</v>
      </c>
      <c r="AS992" s="5">
        <v>0.28029418920537119</v>
      </c>
      <c r="AT992" s="8">
        <f>(Table1[[#This Row],[mangrove.sd.ssp245.2050]]/Table1[[#This Row],[mangrove.mn.ssp245.2050]])^-1</f>
        <v>1.1172217425171647</v>
      </c>
      <c r="AU992" s="8">
        <f>Table1[[#This Row],[mangrove.mn.ssp245.2050]]*Table1[[#This Row],[mangrove.weights.ssp245.2050]]</f>
        <v>0.34985884053011623</v>
      </c>
      <c r="AV992" s="7">
        <f t="shared" si="92"/>
        <v>0.31315076248146068</v>
      </c>
      <c r="AX992" s="5"/>
      <c r="AY992" s="6"/>
      <c r="AZ992" s="6"/>
      <c r="BB992" s="5"/>
      <c r="BC992" s="8"/>
      <c r="BD992" s="8"/>
      <c r="BE992" s="5">
        <v>0.30277840948742513</v>
      </c>
      <c r="BF992" s="5">
        <v>0.29171997204144101</v>
      </c>
      <c r="BG992" s="6">
        <f>(Table1[[#This Row],[mangrove.sd.ssp245.2100]]/Table1[[#This Row],[mangrove.mn.ssp245.2100]])^-1</f>
        <v>1.0379077146093143</v>
      </c>
      <c r="BH992" s="6">
        <f>Table1[[#This Row],[mangrove.weights.ssp245.2100]]*Table1[[#This Row],[mangrove.mn.ssp245.2100]]</f>
        <v>0.31425604702413656</v>
      </c>
      <c r="BI992" s="7">
        <f t="shared" si="93"/>
        <v>0.30277840948742513</v>
      </c>
      <c r="BK992" s="5"/>
      <c r="BL992" s="6"/>
      <c r="BM992" s="6"/>
      <c r="BO992" s="5"/>
      <c r="BP992" s="6"/>
      <c r="BQ992" s="6"/>
      <c r="BR992" s="5">
        <v>0.32808295503181728</v>
      </c>
      <c r="BS992" s="5">
        <v>0.27459892359928029</v>
      </c>
      <c r="BT992" s="6">
        <f>(Table1[[#This Row],[mangrove.sd.ssp370.2050]]/Table1[[#This Row],[mangrove.mn.ssp370.2050]])^-1</f>
        <v>1.1947714533309162</v>
      </c>
      <c r="BU992" s="6">
        <f>Table1[[#This Row],[mangrove.weights.ssp370.2050]]*Table1[[#This Row],[mangrove.mn.ssp370.2050]]</f>
        <v>0.39198414899646594</v>
      </c>
      <c r="BV992" s="7">
        <f t="shared" si="94"/>
        <v>0.32808295503181728</v>
      </c>
      <c r="BX992" s="5"/>
      <c r="BY992" s="8"/>
      <c r="BZ992" s="8"/>
      <c r="CA992" s="5"/>
      <c r="CB992" s="5"/>
      <c r="CC992" s="8"/>
      <c r="CD992" s="8"/>
      <c r="CE992" s="5">
        <v>0.32414231370886648</v>
      </c>
      <c r="CF992" s="5">
        <v>0.28266725837107032</v>
      </c>
      <c r="CG992" s="12">
        <f>(Table1[[#This Row],[mangrove.sd.ssp370.2100]]/Table1[[#This Row],[mangrove.mn.ssp370.2100]])^-1</f>
        <v>1.1467274829663856</v>
      </c>
      <c r="CH992" s="17">
        <f>Table1[[#This Row],[mangrove.weights.ssp370.2100]]*Table1[[#This Row],[mangrove.mn.ssp370.2100]]</f>
        <v>0.37170289952226898</v>
      </c>
      <c r="CI992" s="9">
        <f t="shared" si="95"/>
        <v>0.32414231370886648</v>
      </c>
      <c r="CJ992" s="5"/>
      <c r="CL992" s="5"/>
      <c r="CM992" s="5"/>
      <c r="CP992" s="5"/>
      <c r="CT992" s="5"/>
    </row>
    <row r="993" spans="1:98" x14ac:dyDescent="0.25">
      <c r="A993" s="5" t="s">
        <v>1036</v>
      </c>
      <c r="B993" s="5">
        <v>35.08934</v>
      </c>
      <c r="C993" s="5">
        <v>-20.821102</v>
      </c>
      <c r="E993" s="5">
        <v>0</v>
      </c>
      <c r="G993" s="5">
        <v>0</v>
      </c>
      <c r="H993" s="5">
        <v>79350000</v>
      </c>
      <c r="I993" s="5">
        <v>1</v>
      </c>
      <c r="L993" s="6" t="str">
        <f>IF(Table1[[#This Row],[seagrass.mn.ssp126.2050]]="","",(Table1[[#This Row],[seagrass.sd.ssp126.2050]]/Table1[[#This Row],[seagrass.mn.ssp126.2050]])^-1)</f>
        <v/>
      </c>
      <c r="M993" s="6" t="str">
        <f>IF(Table1[[#This Row],[seagrass.weights.ssp126.2050]]="","",Table1[[#This Row],[seagrass.weights.ssp126.2050]]*Table1[[#This Row],[seagrass.mn.ssp126.2050]])</f>
        <v/>
      </c>
      <c r="P993" s="6" t="str">
        <f>IF(Table1[[#This Row],[corals.mn.ssp126.2050]]="","",(Table1[[#This Row],[corals.sd.ssp126.2050]]/Table1[[#This Row],[corals.mn.ssp126.2050]])^-1)</f>
        <v/>
      </c>
      <c r="Q993" s="6" t="str">
        <f>IF(Table1[[#This Row],[coral.weights.ssp126.2050]]="","",Table1[[#This Row],[coral.weights.ssp126.2050]]*Table1[[#This Row],[corals.mn.ssp126.2050]])</f>
        <v/>
      </c>
      <c r="R993" s="5">
        <v>0.46699709018889052</v>
      </c>
      <c r="S993" s="5">
        <v>0.4009528938265311</v>
      </c>
      <c r="T993" s="6">
        <f>IF(Table1[[#This Row],[mangrove.mn.ssp126.2050]]="","",(Table1[[#This Row],[mangrove.sd.ssp126.2050]]/Table1[[#This Row],[mangrove.mn.ssp126.2050]])^-1)</f>
        <v>1.1647180937692219</v>
      </c>
      <c r="U993" s="6">
        <f>IF(Table1[[#This Row],[mangrove.weights.ssp126.2050]]="","",Table1[[#This Row],[mangrove.weights.ssp126.2050]]*Table1[[#This Row],[mangrove.mn.ssp126.2050]])</f>
        <v>0.54391996068057791</v>
      </c>
      <c r="V993" s="7">
        <f t="shared" si="90"/>
        <v>0.46699709018889046</v>
      </c>
      <c r="Y993" s="6" t="str">
        <f>IF(Table1[[#This Row],[seagrass.mn.ssp126.2100]]="", "", (Table1[[#This Row],[seagrass.sd.ssp126.2100]]/Table1[[#This Row],[seagrass.mn.ssp126.2100]])^-1)</f>
        <v/>
      </c>
      <c r="Z993" s="6" t="str">
        <f>IF(Table1[[#This Row],[seagrass.weights.ssp126.2100]]="","", Table1[[#This Row],[seagrass.weights.ssp126.2100]]*Table1[[#This Row],[seagrass.mn.ssp126.2100]])</f>
        <v/>
      </c>
      <c r="AC993" s="6" t="str">
        <f>IF(Table1[[#This Row],[corals.mn.ssp126.2100]]="","",(Table1[[#This Row],[corals.sd.ssp126.2100]]/Table1[[#This Row],[corals.mn.ssp126.2100]])^-1)</f>
        <v/>
      </c>
      <c r="AD993" s="6" t="str">
        <f>IF( Table1[[#This Row],[Coral.weights.ssp126.2100]]="","", Table1[[#This Row],[Coral.weights.ssp126.2100]]*Table1[[#This Row],[corals.mn.ssp126.2100]])</f>
        <v/>
      </c>
      <c r="AE993" s="5">
        <v>0.48739205597328661</v>
      </c>
      <c r="AF993" s="5">
        <v>0.3773109930069013</v>
      </c>
      <c r="AG993" s="8">
        <f>IF(Table1[[#This Row],[mangrove.mn.ssp126.2100]]="","",(Table1[[#This Row],[mangrove.sd.ssp126.2100]]/Table1[[#This Row],[mangrove.mn.ssp126.2100]])^-1)</f>
        <v>1.2917515391987846</v>
      </c>
      <c r="AH993" s="6">
        <f>IF(Table1[[#This Row],[mangrove.weights.ssp126.2100]]="","",Table1[[#This Row],[mangrove.weights.ssp126.2100]]*Table1[[#This Row],[mangrove.mn.ssp126.2100]])</f>
        <v>0.6295894384967532</v>
      </c>
      <c r="AI993" s="7">
        <f t="shared" si="91"/>
        <v>0.48739205597328666</v>
      </c>
      <c r="AL993" s="6" t="str">
        <f>IF(Table1[[#This Row],[seagrass.mn.ssp245.2050]]="","",(Table1[[#This Row],[seagrass.sd.ssp245.2050]]/Table1[[#This Row],[seagrass.mn.ssp245.2050]])^-1)</f>
        <v/>
      </c>
      <c r="AM993" s="6" t="str">
        <f>IF(Table1[[#This Row],[seagrass.weights.ssp245.2050]]="","",Table1[[#This Row],[seagrass.weights.ssp245.2050]]*Table1[[#This Row],[seagrass.mn.ssp245.2050]])</f>
        <v/>
      </c>
      <c r="AR993" s="5">
        <v>0.47161930024411408</v>
      </c>
      <c r="AS993" s="5">
        <v>0.41195962558262639</v>
      </c>
      <c r="AT993" s="8">
        <f>(Table1[[#This Row],[mangrove.sd.ssp245.2050]]/Table1[[#This Row],[mangrove.mn.ssp245.2050]])^-1</f>
        <v>1.144819227314114</v>
      </c>
      <c r="AU993" s="8">
        <f>Table1[[#This Row],[mangrove.mn.ssp245.2050]]*Table1[[#This Row],[mangrove.weights.ssp245.2050]]</f>
        <v>0.53991884289188985</v>
      </c>
      <c r="AV993" s="7">
        <f t="shared" si="92"/>
        <v>0.47161930024411408</v>
      </c>
      <c r="AX993" s="5"/>
      <c r="AY993" s="6"/>
      <c r="AZ993" s="6"/>
      <c r="BB993" s="5"/>
      <c r="BC993" s="8"/>
      <c r="BD993" s="8"/>
      <c r="BE993" s="5">
        <v>0.45997259135172691</v>
      </c>
      <c r="BF993" s="5">
        <v>0.42902712022505418</v>
      </c>
      <c r="BG993" s="6">
        <f>(Table1[[#This Row],[mangrove.sd.ssp245.2100]]/Table1[[#This Row],[mangrove.mn.ssp245.2100]])^-1</f>
        <v>1.072129405503409</v>
      </c>
      <c r="BH993" s="6">
        <f>Table1[[#This Row],[mangrove.weights.ssp245.2100]]*Table1[[#This Row],[mangrove.mn.ssp245.2100]]</f>
        <v>0.49315014091378945</v>
      </c>
      <c r="BI993" s="7">
        <f t="shared" si="93"/>
        <v>0.45997259135172691</v>
      </c>
      <c r="BK993" s="5"/>
      <c r="BL993" s="6"/>
      <c r="BM993" s="6"/>
      <c r="BO993" s="5"/>
      <c r="BP993" s="6"/>
      <c r="BQ993" s="6"/>
      <c r="BR993" s="5">
        <v>0.4735770890473372</v>
      </c>
      <c r="BS993" s="5">
        <v>0.40355769931375912</v>
      </c>
      <c r="BT993" s="6">
        <f>(Table1[[#This Row],[mangrove.sd.ssp370.2050]]/Table1[[#This Row],[mangrove.mn.ssp370.2050]])^-1</f>
        <v>1.1735052753364501</v>
      </c>
      <c r="BU993" s="6">
        <f>Table1[[#This Row],[mangrove.weights.ssp370.2050]]*Table1[[#This Row],[mangrove.mn.ssp370.2050]]</f>
        <v>0.55574521227552998</v>
      </c>
      <c r="BV993" s="7">
        <f t="shared" si="94"/>
        <v>0.4735770890473372</v>
      </c>
      <c r="BX993" s="5"/>
      <c r="BY993" s="8"/>
      <c r="BZ993" s="8"/>
      <c r="CA993" s="5"/>
      <c r="CB993" s="5"/>
      <c r="CC993" s="8"/>
      <c r="CD993" s="8"/>
      <c r="CE993" s="5">
        <v>0.47973423791880221</v>
      </c>
      <c r="CF993" s="5">
        <v>0.40773158864114051</v>
      </c>
      <c r="CG993" s="12">
        <f>(Table1[[#This Row],[mangrove.sd.ssp370.2100]]/Table1[[#This Row],[mangrove.mn.ssp370.2100]])^-1</f>
        <v>1.1765932571416091</v>
      </c>
      <c r="CH993" s="17">
        <f>Table1[[#This Row],[mangrove.weights.ssp370.2100]]*Table1[[#This Row],[mangrove.mn.ssp370.2100]]</f>
        <v>0.56445206955523108</v>
      </c>
      <c r="CI993" s="9">
        <f t="shared" si="95"/>
        <v>0.47973423791880215</v>
      </c>
      <c r="CJ993" s="5"/>
      <c r="CL993" s="5"/>
      <c r="CM993" s="5"/>
      <c r="CP993" s="5"/>
      <c r="CT993" s="5"/>
    </row>
    <row r="994" spans="1:98" x14ac:dyDescent="0.25">
      <c r="A994" s="5" t="s">
        <v>1037</v>
      </c>
      <c r="B994" s="5">
        <v>35.33934</v>
      </c>
      <c r="C994" s="5">
        <v>-20.821102</v>
      </c>
      <c r="E994" s="5">
        <v>0</v>
      </c>
      <c r="G994" s="5">
        <v>0</v>
      </c>
      <c r="I994" s="5">
        <v>0</v>
      </c>
      <c r="L994" s="6" t="str">
        <f>IF(Table1[[#This Row],[seagrass.mn.ssp126.2050]]="","",(Table1[[#This Row],[seagrass.sd.ssp126.2050]]/Table1[[#This Row],[seagrass.mn.ssp126.2050]])^-1)</f>
        <v/>
      </c>
      <c r="M994" s="6" t="str">
        <f>IF(Table1[[#This Row],[seagrass.weights.ssp126.2050]]="","",Table1[[#This Row],[seagrass.weights.ssp126.2050]]*Table1[[#This Row],[seagrass.mn.ssp126.2050]])</f>
        <v/>
      </c>
      <c r="P994" s="6" t="str">
        <f>IF(Table1[[#This Row],[corals.mn.ssp126.2050]]="","",(Table1[[#This Row],[corals.sd.ssp126.2050]]/Table1[[#This Row],[corals.mn.ssp126.2050]])^-1)</f>
        <v/>
      </c>
      <c r="Q994" s="6" t="str">
        <f>IF(Table1[[#This Row],[coral.weights.ssp126.2050]]="","",Table1[[#This Row],[coral.weights.ssp126.2050]]*Table1[[#This Row],[corals.mn.ssp126.2050]])</f>
        <v/>
      </c>
      <c r="T994" s="6" t="str">
        <f>IF(Table1[[#This Row],[mangrove.mn.ssp126.2050]]="","",(Table1[[#This Row],[mangrove.sd.ssp126.2050]]/Table1[[#This Row],[mangrove.mn.ssp126.2050]])^-1)</f>
        <v/>
      </c>
      <c r="U994" s="6" t="str">
        <f>IF(Table1[[#This Row],[mangrove.weights.ssp126.2050]]="","",Table1[[#This Row],[mangrove.weights.ssp126.2050]]*Table1[[#This Row],[mangrove.mn.ssp126.2050]])</f>
        <v/>
      </c>
      <c r="V994" s="7" t="e">
        <f t="shared" si="90"/>
        <v>#DIV/0!</v>
      </c>
      <c r="Y994" s="6" t="str">
        <f>IF(Table1[[#This Row],[seagrass.mn.ssp126.2100]]="", "", (Table1[[#This Row],[seagrass.sd.ssp126.2100]]/Table1[[#This Row],[seagrass.mn.ssp126.2100]])^-1)</f>
        <v/>
      </c>
      <c r="Z994" s="6" t="str">
        <f>IF(Table1[[#This Row],[seagrass.weights.ssp126.2100]]="","", Table1[[#This Row],[seagrass.weights.ssp126.2100]]*Table1[[#This Row],[seagrass.mn.ssp126.2100]])</f>
        <v/>
      </c>
      <c r="AC994" s="6" t="str">
        <f>IF(Table1[[#This Row],[corals.mn.ssp126.2100]]="","",(Table1[[#This Row],[corals.sd.ssp126.2100]]/Table1[[#This Row],[corals.mn.ssp126.2100]])^-1)</f>
        <v/>
      </c>
      <c r="AD994" s="6" t="str">
        <f>IF( Table1[[#This Row],[Coral.weights.ssp126.2100]]="","", Table1[[#This Row],[Coral.weights.ssp126.2100]]*Table1[[#This Row],[corals.mn.ssp126.2100]])</f>
        <v/>
      </c>
      <c r="AG994" s="8" t="str">
        <f>IF(Table1[[#This Row],[mangrove.mn.ssp126.2100]]="","",(Table1[[#This Row],[mangrove.sd.ssp126.2100]]/Table1[[#This Row],[mangrove.mn.ssp126.2100]])^-1)</f>
        <v/>
      </c>
      <c r="AH994" s="6" t="str">
        <f>IF(Table1[[#This Row],[mangrove.weights.ssp126.2100]]="","",Table1[[#This Row],[mangrove.weights.ssp126.2100]]*Table1[[#This Row],[mangrove.mn.ssp126.2100]])</f>
        <v/>
      </c>
      <c r="AI994" s="7" t="e">
        <f t="shared" si="91"/>
        <v>#DIV/0!</v>
      </c>
      <c r="AL994" s="6" t="str">
        <f>IF(Table1[[#This Row],[seagrass.mn.ssp245.2050]]="","",(Table1[[#This Row],[seagrass.sd.ssp245.2050]]/Table1[[#This Row],[seagrass.mn.ssp245.2050]])^-1)</f>
        <v/>
      </c>
      <c r="AM994" s="6" t="str">
        <f>IF(Table1[[#This Row],[seagrass.weights.ssp245.2050]]="","",Table1[[#This Row],[seagrass.weights.ssp245.2050]]*Table1[[#This Row],[seagrass.mn.ssp245.2050]])</f>
        <v/>
      </c>
      <c r="AS994" s="5"/>
      <c r="AT994" s="8"/>
      <c r="AU994" s="8"/>
      <c r="AV994" s="7" t="e">
        <f t="shared" si="92"/>
        <v>#DIV/0!</v>
      </c>
      <c r="AX994" s="5"/>
      <c r="AY994" s="6"/>
      <c r="AZ994" s="6"/>
      <c r="BB994" s="5"/>
      <c r="BC994" s="8"/>
      <c r="BD994" s="8"/>
      <c r="BE994" s="5"/>
      <c r="BF994" s="5"/>
      <c r="BG994" s="6"/>
      <c r="BH994" s="6"/>
      <c r="BI994" s="7" t="e">
        <f t="shared" si="93"/>
        <v>#DIV/0!</v>
      </c>
      <c r="BK994" s="5"/>
      <c r="BL994" s="6"/>
      <c r="BM994" s="6"/>
      <c r="BO994" s="5"/>
      <c r="BP994" s="6"/>
      <c r="BQ994" s="6"/>
      <c r="BR994" s="5"/>
      <c r="BS994" s="5"/>
      <c r="BT994" s="6"/>
      <c r="BU994" s="6"/>
      <c r="BV994" s="7" t="e">
        <f t="shared" si="94"/>
        <v>#DIV/0!</v>
      </c>
      <c r="BX994" s="5"/>
      <c r="BY994" s="8"/>
      <c r="BZ994" s="8"/>
      <c r="CA994" s="5"/>
      <c r="CB994" s="5"/>
      <c r="CC994" s="8"/>
      <c r="CD994" s="8"/>
      <c r="CE994" s="5"/>
      <c r="CF994" s="5"/>
      <c r="CG994" s="12"/>
      <c r="CH994" s="17"/>
      <c r="CI994" s="9" t="e">
        <f t="shared" si="95"/>
        <v>#DIV/0!</v>
      </c>
      <c r="CJ994" s="5"/>
      <c r="CL994" s="5"/>
      <c r="CM994" s="5"/>
      <c r="CP994" s="5"/>
      <c r="CT994" s="5"/>
    </row>
    <row r="995" spans="1:98" x14ac:dyDescent="0.25">
      <c r="A995" s="5" t="s">
        <v>1038</v>
      </c>
      <c r="B995" s="5">
        <v>43.33934</v>
      </c>
      <c r="C995" s="5">
        <v>-21.071102</v>
      </c>
      <c r="E995" s="5">
        <v>0</v>
      </c>
      <c r="G995" s="5">
        <v>0</v>
      </c>
      <c r="I995" s="5">
        <v>0</v>
      </c>
      <c r="L995" s="6" t="str">
        <f>IF(Table1[[#This Row],[seagrass.mn.ssp126.2050]]="","",(Table1[[#This Row],[seagrass.sd.ssp126.2050]]/Table1[[#This Row],[seagrass.mn.ssp126.2050]])^-1)</f>
        <v/>
      </c>
      <c r="M995" s="6" t="str">
        <f>IF(Table1[[#This Row],[seagrass.weights.ssp126.2050]]="","",Table1[[#This Row],[seagrass.weights.ssp126.2050]]*Table1[[#This Row],[seagrass.mn.ssp126.2050]])</f>
        <v/>
      </c>
      <c r="P995" s="6" t="str">
        <f>IF(Table1[[#This Row],[corals.mn.ssp126.2050]]="","",(Table1[[#This Row],[corals.sd.ssp126.2050]]/Table1[[#This Row],[corals.mn.ssp126.2050]])^-1)</f>
        <v/>
      </c>
      <c r="Q995" s="6" t="str">
        <f>IF(Table1[[#This Row],[coral.weights.ssp126.2050]]="","",Table1[[#This Row],[coral.weights.ssp126.2050]]*Table1[[#This Row],[corals.mn.ssp126.2050]])</f>
        <v/>
      </c>
      <c r="T995" s="6" t="str">
        <f>IF(Table1[[#This Row],[mangrove.mn.ssp126.2050]]="","",(Table1[[#This Row],[mangrove.sd.ssp126.2050]]/Table1[[#This Row],[mangrove.mn.ssp126.2050]])^-1)</f>
        <v/>
      </c>
      <c r="U995" s="6" t="str">
        <f>IF(Table1[[#This Row],[mangrove.weights.ssp126.2050]]="","",Table1[[#This Row],[mangrove.weights.ssp126.2050]]*Table1[[#This Row],[mangrove.mn.ssp126.2050]])</f>
        <v/>
      </c>
      <c r="V995" s="7" t="e">
        <f t="shared" si="90"/>
        <v>#DIV/0!</v>
      </c>
      <c r="Y995" s="6" t="str">
        <f>IF(Table1[[#This Row],[seagrass.mn.ssp126.2100]]="", "", (Table1[[#This Row],[seagrass.sd.ssp126.2100]]/Table1[[#This Row],[seagrass.mn.ssp126.2100]])^-1)</f>
        <v/>
      </c>
      <c r="Z995" s="6" t="str">
        <f>IF(Table1[[#This Row],[seagrass.weights.ssp126.2100]]="","", Table1[[#This Row],[seagrass.weights.ssp126.2100]]*Table1[[#This Row],[seagrass.mn.ssp126.2100]])</f>
        <v/>
      </c>
      <c r="AC995" s="6" t="str">
        <f>IF(Table1[[#This Row],[corals.mn.ssp126.2100]]="","",(Table1[[#This Row],[corals.sd.ssp126.2100]]/Table1[[#This Row],[corals.mn.ssp126.2100]])^-1)</f>
        <v/>
      </c>
      <c r="AD995" s="6" t="str">
        <f>IF( Table1[[#This Row],[Coral.weights.ssp126.2100]]="","", Table1[[#This Row],[Coral.weights.ssp126.2100]]*Table1[[#This Row],[corals.mn.ssp126.2100]])</f>
        <v/>
      </c>
      <c r="AG995" s="8" t="str">
        <f>IF(Table1[[#This Row],[mangrove.mn.ssp126.2100]]="","",(Table1[[#This Row],[mangrove.sd.ssp126.2100]]/Table1[[#This Row],[mangrove.mn.ssp126.2100]])^-1)</f>
        <v/>
      </c>
      <c r="AH995" s="6" t="str">
        <f>IF(Table1[[#This Row],[mangrove.weights.ssp126.2100]]="","",Table1[[#This Row],[mangrove.weights.ssp126.2100]]*Table1[[#This Row],[mangrove.mn.ssp126.2100]])</f>
        <v/>
      </c>
      <c r="AI995" s="7" t="e">
        <f t="shared" si="91"/>
        <v>#DIV/0!</v>
      </c>
      <c r="AL995" s="6" t="str">
        <f>IF(Table1[[#This Row],[seagrass.mn.ssp245.2050]]="","",(Table1[[#This Row],[seagrass.sd.ssp245.2050]]/Table1[[#This Row],[seagrass.mn.ssp245.2050]])^-1)</f>
        <v/>
      </c>
      <c r="AM995" s="6" t="str">
        <f>IF(Table1[[#This Row],[seagrass.weights.ssp245.2050]]="","",Table1[[#This Row],[seagrass.weights.ssp245.2050]]*Table1[[#This Row],[seagrass.mn.ssp245.2050]])</f>
        <v/>
      </c>
      <c r="AS995" s="5"/>
      <c r="AT995" s="8"/>
      <c r="AU995" s="8"/>
      <c r="AV995" s="7" t="e">
        <f t="shared" si="92"/>
        <v>#DIV/0!</v>
      </c>
      <c r="AX995" s="5"/>
      <c r="AY995" s="6"/>
      <c r="AZ995" s="6"/>
      <c r="BB995" s="5"/>
      <c r="BC995" s="8"/>
      <c r="BD995" s="8"/>
      <c r="BE995" s="5"/>
      <c r="BF995" s="5"/>
      <c r="BG995" s="6"/>
      <c r="BH995" s="6"/>
      <c r="BI995" s="7" t="e">
        <f t="shared" si="93"/>
        <v>#DIV/0!</v>
      </c>
      <c r="BK995" s="5"/>
      <c r="BL995" s="6"/>
      <c r="BM995" s="6"/>
      <c r="BO995" s="5"/>
      <c r="BP995" s="6"/>
      <c r="BQ995" s="6"/>
      <c r="BR995" s="5"/>
      <c r="BS995" s="5"/>
      <c r="BT995" s="6"/>
      <c r="BU995" s="6"/>
      <c r="BV995" s="7" t="e">
        <f t="shared" si="94"/>
        <v>#DIV/0!</v>
      </c>
      <c r="BX995" s="5"/>
      <c r="BY995" s="8"/>
      <c r="BZ995" s="8"/>
      <c r="CA995" s="5"/>
      <c r="CB995" s="5"/>
      <c r="CC995" s="8"/>
      <c r="CD995" s="8"/>
      <c r="CE995" s="5"/>
      <c r="CF995" s="5"/>
      <c r="CG995" s="12"/>
      <c r="CH995" s="17"/>
      <c r="CI995" s="9" t="e">
        <f t="shared" si="95"/>
        <v>#DIV/0!</v>
      </c>
      <c r="CJ995" s="5"/>
      <c r="CL995" s="5"/>
      <c r="CM995" s="5"/>
      <c r="CP995" s="5"/>
      <c r="CT995" s="5"/>
    </row>
    <row r="996" spans="1:98" x14ac:dyDescent="0.25">
      <c r="A996" s="5" t="s">
        <v>1039</v>
      </c>
      <c r="B996" s="5">
        <v>43.58934</v>
      </c>
      <c r="C996" s="5">
        <v>-21.071102</v>
      </c>
      <c r="D996" s="5">
        <v>4500000</v>
      </c>
      <c r="E996" s="5">
        <v>1</v>
      </c>
      <c r="F996" s="5">
        <v>3370000</v>
      </c>
      <c r="G996" s="5">
        <v>1</v>
      </c>
      <c r="I996" s="5">
        <v>0</v>
      </c>
      <c r="J996" s="5">
        <v>0.45053122063651169</v>
      </c>
      <c r="K996" s="5">
        <v>3.0314721697597899E-2</v>
      </c>
      <c r="L996" s="6">
        <f>IF(Table1[[#This Row],[seagrass.mn.ssp126.2050]]="","",(Table1[[#This Row],[seagrass.sd.ssp126.2050]]/Table1[[#This Row],[seagrass.mn.ssp126.2050]])^-1)</f>
        <v>14.86179636187164</v>
      </c>
      <c r="M996" s="6">
        <f>IF(Table1[[#This Row],[seagrass.weights.ssp126.2050]]="","",Table1[[#This Row],[seagrass.weights.ssp126.2050]]*Table1[[#This Row],[seagrass.mn.ssp126.2050]])</f>
        <v>6.6957032557652987</v>
      </c>
      <c r="N996" s="5">
        <v>0.45984675240662931</v>
      </c>
      <c r="O996" s="5">
        <v>3.6407856438251632E-2</v>
      </c>
      <c r="P996" s="6">
        <f>IF(Table1[[#This Row],[corals.mn.ssp126.2050]]="","",(Table1[[#This Row],[corals.sd.ssp126.2050]]/Table1[[#This Row],[corals.mn.ssp126.2050]])^-1)</f>
        <v>12.63042643519916</v>
      </c>
      <c r="Q996" s="6">
        <f>IF(Table1[[#This Row],[coral.weights.ssp126.2050]]="","",Table1[[#This Row],[coral.weights.ssp126.2050]]*Table1[[#This Row],[corals.mn.ssp126.2050]])</f>
        <v>5.8080605777371739</v>
      </c>
      <c r="T996" s="6" t="str">
        <f>IF(Table1[[#This Row],[mangrove.mn.ssp126.2050]]="","",(Table1[[#This Row],[mangrove.sd.ssp126.2050]]/Table1[[#This Row],[mangrove.mn.ssp126.2050]])^-1)</f>
        <v/>
      </c>
      <c r="U996" s="6" t="str">
        <f>IF(Table1[[#This Row],[mangrove.weights.ssp126.2050]]="","",Table1[[#This Row],[mangrove.weights.ssp126.2050]]*Table1[[#This Row],[mangrove.mn.ssp126.2050]])</f>
        <v/>
      </c>
      <c r="V996" s="7">
        <f t="shared" si="90"/>
        <v>0.45481094510970949</v>
      </c>
      <c r="W996" s="5">
        <v>0.45172335923971008</v>
      </c>
      <c r="X996" s="5">
        <v>3.8118489923915137E-2</v>
      </c>
      <c r="Y996" s="6">
        <f>IF(Table1[[#This Row],[seagrass.mn.ssp126.2100]]="", "", (Table1[[#This Row],[seagrass.sd.ssp126.2100]]/Table1[[#This Row],[seagrass.mn.ssp126.2100]])^-1)</f>
        <v>11.850505099791576</v>
      </c>
      <c r="Z996" s="6">
        <f>IF(Table1[[#This Row],[seagrass.weights.ssp126.2100]]="","", Table1[[#This Row],[seagrass.weights.ssp126.2100]]*Table1[[#This Row],[seagrass.mn.ssp126.2100]])</f>
        <v>5.3531499723651663</v>
      </c>
      <c r="AA996" s="5">
        <v>0.46293847716889153</v>
      </c>
      <c r="AB996" s="5">
        <v>4.267519124634734E-2</v>
      </c>
      <c r="AC996" s="6">
        <f>IF(Table1[[#This Row],[corals.mn.ssp126.2100]]="","",(Table1[[#This Row],[corals.sd.ssp126.2100]]/Table1[[#This Row],[corals.mn.ssp126.2100]])^-1)</f>
        <v>10.847953193613758</v>
      </c>
      <c r="AD996" s="6">
        <f>IF( Table1[[#This Row],[Coral.weights.ssp126.2100]]="","", Table1[[#This Row],[Coral.weights.ssp126.2100]]*Table1[[#This Row],[corals.mn.ssp126.2100]])</f>
        <v>5.021934931850967</v>
      </c>
      <c r="AG996" s="8" t="str">
        <f>IF(Table1[[#This Row],[mangrove.mn.ssp126.2100]]="","",(Table1[[#This Row],[mangrove.sd.ssp126.2100]]/Table1[[#This Row],[mangrove.mn.ssp126.2100]])^-1)</f>
        <v/>
      </c>
      <c r="AH996" s="6" t="str">
        <f>IF(Table1[[#This Row],[mangrove.weights.ssp126.2100]]="","",Table1[[#This Row],[mangrove.weights.ssp126.2100]]*Table1[[#This Row],[mangrove.mn.ssp126.2100]])</f>
        <v/>
      </c>
      <c r="AI996" s="7">
        <f t="shared" si="91"/>
        <v>0.4570832419587918</v>
      </c>
      <c r="AJ996" s="5">
        <v>0.42527880270915241</v>
      </c>
      <c r="AK996" s="5">
        <v>1.9460295088040869E-2</v>
      </c>
      <c r="AL996" s="6">
        <f>IF(Table1[[#This Row],[seagrass.mn.ssp245.2050]]="","",(Table1[[#This Row],[seagrass.sd.ssp245.2050]]/Table1[[#This Row],[seagrass.mn.ssp245.2050]])^-1)</f>
        <v>21.853666698533431</v>
      </c>
      <c r="AM996" s="6">
        <f>IF(Table1[[#This Row],[seagrass.weights.ssp245.2050]]="","",Table1[[#This Row],[seagrass.weights.ssp245.2050]]*Table1[[#This Row],[seagrass.mn.ssp245.2050]])</f>
        <v>9.2939012083571733</v>
      </c>
      <c r="AN996" s="5">
        <v>0.43854422501174251</v>
      </c>
      <c r="AO996" s="5">
        <v>2.159663546493587E-2</v>
      </c>
      <c r="AP996" s="6">
        <f>(Table1[[#This Row],[corals.sd.ssp245.2050]]/Table1[[#This Row],[corals.mn.ssp245.2050]])^-1</f>
        <v>20.306136375907233</v>
      </c>
      <c r="AQ996" s="6">
        <f>Table1[[#This Row],[coral.weights.ssp245.2050]]*Table1[[#This Row],[corals.mn.ssp245.2050]]</f>
        <v>8.9051388399549918</v>
      </c>
      <c r="AS996" s="5"/>
      <c r="AT996" s="8"/>
      <c r="AU996" s="8"/>
      <c r="AV996" s="7">
        <f t="shared" si="92"/>
        <v>0.43166805158407662</v>
      </c>
      <c r="AW996" s="5">
        <v>0.4099062269543442</v>
      </c>
      <c r="AX996" s="5">
        <v>1.2766857841237071E-2</v>
      </c>
      <c r="AY996" s="6">
        <f>(Table1[[#This Row],[seagrass.sd.ssp245.2100]]/Table1[[#This Row],[seagrass.mn.ssp245.2100]])^-1</f>
        <v>32.10705657192667</v>
      </c>
      <c r="AZ996" s="6">
        <f>Table1[[#This Row],[seagrass.weights.ssp245.2100]]*Table1[[#This Row],[seagrass.mn.ssp245.2100]]</f>
        <v>13.160882418008143</v>
      </c>
      <c r="BA996" s="5">
        <v>0.42145187925299782</v>
      </c>
      <c r="BB996" s="5">
        <v>2.729112569917341E-2</v>
      </c>
      <c r="BC996" s="8">
        <f>(Table1[[#This Row],[corals.sd.ssp245.2100]]/Table1[[#This Row],[corals.mn.ssp245.2100]])^-1</f>
        <v>15.442817709265935</v>
      </c>
      <c r="BD996" s="8">
        <f>Table1[[#This Row],[corals.weights.ssp245.2100]]*Table1[[#This Row],[corals.mn.ssp245.2100]]</f>
        <v>6.5084045445316034</v>
      </c>
      <c r="BE996" s="5"/>
      <c r="BF996" s="5"/>
      <c r="BG996" s="6"/>
      <c r="BH996" s="6"/>
      <c r="BI996" s="7">
        <f t="shared" si="93"/>
        <v>0.41365591938735241</v>
      </c>
      <c r="BJ996" s="5">
        <v>0.35858521473937288</v>
      </c>
      <c r="BK996" s="5">
        <v>1.273985444452471E-3</v>
      </c>
      <c r="BL996" s="6">
        <f>(Table1[[#This Row],[seagrass.sd.ssp370.2050]]/Table1[[#This Row],[seagrass.mn.ssp370.2050]])^-1</f>
        <v>281.46727759003903</v>
      </c>
      <c r="BM996" s="6">
        <f>Table1[[#This Row],[seagrass.mn.ssp370.2050]]*Table1[[#This Row],[seagrass.weights.ssp370.2050]]</f>
        <v>100.93000417673082</v>
      </c>
      <c r="BN996" s="5">
        <v>0.36676311124360528</v>
      </c>
      <c r="BO996" s="5">
        <v>2.3261023852487509E-3</v>
      </c>
      <c r="BP996" s="6">
        <f>(Table1[[#This Row],[corals.sd.ssp370.2050]]/Table1[[#This Row],[corals.mn.ssp370.2050]])^-1</f>
        <v>157.67281507876706</v>
      </c>
      <c r="BQ996" s="6">
        <f>Table1[[#This Row],[corals.weights.ssp370.2050]]*Table1[[#This Row],[corals.mn.ssp370.2050]]</f>
        <v>57.828572216826245</v>
      </c>
      <c r="BR996" s="5"/>
      <c r="BS996" s="5"/>
      <c r="BT996" s="6"/>
      <c r="BU996" s="6"/>
      <c r="BV996" s="7">
        <f t="shared" si="94"/>
        <v>0.3615214803748078</v>
      </c>
      <c r="BW996" s="5">
        <v>0.35768437099246758</v>
      </c>
      <c r="BX996" s="5">
        <f>NonZeroMin!$C$19</f>
        <v>9.4033807947367773E-4</v>
      </c>
      <c r="BY996" s="8">
        <f>(Table1[[#This Row],[seagrass.sd.ssp370.2100]]/Table1[[#This Row],[seagrass.mn.ssp370.2100]])^-1</f>
        <v>380.37848173996019</v>
      </c>
      <c r="BZ996" s="8">
        <f>Table1[[#This Row],[seagrass.imp.ssp370.2100]]*Table1[[#This Row],[seagrass.mn.ssp370.2100]]</f>
        <v>136.05543798022748</v>
      </c>
      <c r="CA996" s="5">
        <v>0.36919010297637472</v>
      </c>
      <c r="CB996" s="5">
        <v>5.7583870094986408E-3</v>
      </c>
      <c r="CC996" s="8">
        <f>(Table1[[#This Row],[corals.sd.ssp370.2100]]/Table1[[#This Row],[corals.mn.ssp370.2100]])^-1</f>
        <v>64.113457877593859</v>
      </c>
      <c r="CD996" s="8">
        <f>Table1[[#This Row],[corals.weights.ssp370.2100]]*Table1[[#This Row],[corals.mn.ssp370.2100]]</f>
        <v>23.67005411600034</v>
      </c>
      <c r="CE996" s="5"/>
      <c r="CF996" s="5"/>
      <c r="CG996" s="12"/>
      <c r="CH996" s="17"/>
      <c r="CI996" s="9">
        <f t="shared" si="95"/>
        <v>0.3593439562338463</v>
      </c>
      <c r="CJ996" s="5"/>
      <c r="CL996" s="5"/>
      <c r="CM996" s="5"/>
      <c r="CP996" s="5"/>
      <c r="CT996" s="5"/>
    </row>
    <row r="997" spans="1:98" x14ac:dyDescent="0.25">
      <c r="A997" s="5" t="s">
        <v>1040</v>
      </c>
      <c r="B997" s="5">
        <v>43.83934</v>
      </c>
      <c r="C997" s="5">
        <v>-21.071102</v>
      </c>
      <c r="D997" s="5">
        <v>1630000</v>
      </c>
      <c r="E997" s="5">
        <v>1</v>
      </c>
      <c r="F997" s="5">
        <v>580000</v>
      </c>
      <c r="G997" s="5">
        <v>1</v>
      </c>
      <c r="H997" s="5">
        <v>1020000</v>
      </c>
      <c r="I997" s="5">
        <v>1</v>
      </c>
      <c r="J997" s="5">
        <v>0.3658216190077288</v>
      </c>
      <c r="K997" s="5">
        <v>4.9578192608767099E-2</v>
      </c>
      <c r="L997" s="6">
        <f>IF(Table1[[#This Row],[seagrass.mn.ssp126.2050]]="","",(Table1[[#This Row],[seagrass.sd.ssp126.2050]]/Table1[[#This Row],[seagrass.mn.ssp126.2050]])^-1)</f>
        <v>7.3786800155163208</v>
      </c>
      <c r="M997" s="6">
        <f>IF(Table1[[#This Row],[seagrass.weights.ssp126.2050]]="","",Table1[[#This Row],[seagrass.weights.ssp126.2050]]*Table1[[#This Row],[seagrass.mn.ssp126.2050]])</f>
        <v>2.699280669416154</v>
      </c>
      <c r="N997" s="5">
        <v>0.38264145113257658</v>
      </c>
      <c r="O997" s="5">
        <v>5.1619204362173259E-2</v>
      </c>
      <c r="P997" s="6">
        <f>IF(Table1[[#This Row],[corals.mn.ssp126.2050]]="","",(Table1[[#This Row],[corals.sd.ssp126.2050]]/Table1[[#This Row],[corals.mn.ssp126.2050]])^-1)</f>
        <v>7.4127731308655669</v>
      </c>
      <c r="Q997" s="6">
        <f>IF(Table1[[#This Row],[coral.weights.ssp126.2050]]="","",Table1[[#This Row],[coral.weights.ssp126.2050]]*Table1[[#This Row],[corals.mn.ssp126.2050]])</f>
        <v>2.8364342677109735</v>
      </c>
      <c r="R997" s="5">
        <v>0.54967946211663776</v>
      </c>
      <c r="S997" s="5">
        <v>0.15671103806232839</v>
      </c>
      <c r="T997" s="6">
        <f>IF(Table1[[#This Row],[mangrove.mn.ssp126.2050]]="","",(Table1[[#This Row],[mangrove.sd.ssp126.2050]]/Table1[[#This Row],[mangrove.mn.ssp126.2050]])^-1)</f>
        <v>3.5075988833537992</v>
      </c>
      <c r="U997" s="6">
        <f>IF(Table1[[#This Row],[mangrove.weights.ssp126.2050]]="","",Table1[[#This Row],[mangrove.weights.ssp126.2050]]*Table1[[#This Row],[mangrove.mn.ssp126.2050]])</f>
        <v>1.9280550675228356</v>
      </c>
      <c r="V997" s="7">
        <f t="shared" si="90"/>
        <v>0.40787741313164461</v>
      </c>
      <c r="W997" s="5">
        <v>0.36478888549229282</v>
      </c>
      <c r="X997" s="5">
        <v>5.1038698352613897E-2</v>
      </c>
      <c r="Y997" s="6">
        <f>IF(Table1[[#This Row],[seagrass.mn.ssp126.2100]]="", "", (Table1[[#This Row],[seagrass.sd.ssp126.2100]]/Table1[[#This Row],[seagrass.mn.ssp126.2100]])^-1)</f>
        <v>7.147299936453229</v>
      </c>
      <c r="Z997" s="6">
        <f>IF(Table1[[#This Row],[seagrass.weights.ssp126.2100]]="","", Table1[[#This Row],[seagrass.weights.ssp126.2100]]*Table1[[#This Row],[seagrass.mn.ssp126.2100]])</f>
        <v>2.6072555780979085</v>
      </c>
      <c r="AA997" s="5">
        <v>0.38373479769703411</v>
      </c>
      <c r="AB997" s="5">
        <v>4.8112166385429263E-2</v>
      </c>
      <c r="AC997" s="6">
        <f>IF(Table1[[#This Row],[corals.mn.ssp126.2100]]="","",(Table1[[#This Row],[corals.sd.ssp126.2100]]/Table1[[#This Row],[corals.mn.ssp126.2100]])^-1)</f>
        <v>7.9758370184978391</v>
      </c>
      <c r="AD997" s="6">
        <f>IF( Table1[[#This Row],[Coral.weights.ssp126.2100]]="","", Table1[[#This Row],[Coral.weights.ssp126.2100]]*Table1[[#This Row],[corals.mn.ssp126.2100]])</f>
        <v>3.060606204757784</v>
      </c>
      <c r="AE997" s="5">
        <v>0.55377457427099464</v>
      </c>
      <c r="AF997" s="5">
        <v>0.1529661247822254</v>
      </c>
      <c r="AG997" s="8">
        <f>IF(Table1[[#This Row],[mangrove.mn.ssp126.2100]]="","",(Table1[[#This Row],[mangrove.sd.ssp126.2100]]/Table1[[#This Row],[mangrove.mn.ssp126.2100]])^-1)</f>
        <v>3.6202432078304376</v>
      </c>
      <c r="AH997" s="6">
        <f>IF(Table1[[#This Row],[mangrove.weights.ssp126.2100]]="","",Table1[[#This Row],[mangrove.weights.ssp126.2100]]*Table1[[#This Row],[mangrove.mn.ssp126.2100]])</f>
        <v>2.0047986411737604</v>
      </c>
      <c r="AI997" s="7">
        <f t="shared" si="91"/>
        <v>0.4093530813222771</v>
      </c>
      <c r="AJ997" s="5">
        <v>0.35086815735245458</v>
      </c>
      <c r="AK997" s="5">
        <v>3.430457423680066E-2</v>
      </c>
      <c r="AL997" s="6">
        <f>IF(Table1[[#This Row],[seagrass.mn.ssp245.2050]]="","",(Table1[[#This Row],[seagrass.sd.ssp245.2050]]/Table1[[#This Row],[seagrass.mn.ssp245.2050]])^-1)</f>
        <v>10.228028336117823</v>
      </c>
      <c r="AM997" s="6">
        <f>IF(Table1[[#This Row],[seagrass.weights.ssp245.2050]]="","",Table1[[#This Row],[seagrass.weights.ssp245.2050]]*Table1[[#This Row],[seagrass.mn.ssp245.2050]])</f>
        <v>3.5886894556423528</v>
      </c>
      <c r="AN997" s="5">
        <v>0.37414765044676379</v>
      </c>
      <c r="AO997" s="5">
        <v>3.9607156236202798E-2</v>
      </c>
      <c r="AP997" s="6">
        <f>(Table1[[#This Row],[corals.sd.ssp245.2050]]/Table1[[#This Row],[corals.mn.ssp245.2050]])^-1</f>
        <v>9.4464658915545989</v>
      </c>
      <c r="AQ997" s="6">
        <f>Table1[[#This Row],[coral.weights.ssp245.2050]]*Table1[[#This Row],[corals.mn.ssp245.2050]]</f>
        <v>3.5343730183506468</v>
      </c>
      <c r="AR997" s="5">
        <v>0.58173848614760593</v>
      </c>
      <c r="AS997" s="5">
        <v>0.13969225902552421</v>
      </c>
      <c r="AT997" s="8">
        <f>(Table1[[#This Row],[mangrove.sd.ssp245.2050]]/Table1[[#This Row],[mangrove.mn.ssp245.2050]])^-1</f>
        <v>4.1644289397690404</v>
      </c>
      <c r="AU997" s="8">
        <f>Table1[[#This Row],[mangrove.mn.ssp245.2050]]*Table1[[#This Row],[mangrove.weights.ssp245.2050]]</f>
        <v>2.422608587090521</v>
      </c>
      <c r="AV997" s="7">
        <f t="shared" si="92"/>
        <v>0.40042375211480741</v>
      </c>
      <c r="AW997" s="5">
        <v>0.33118426329095108</v>
      </c>
      <c r="AX997" s="5">
        <v>2.1747760994468329E-2</v>
      </c>
      <c r="AY997" s="6">
        <f>(Table1[[#This Row],[seagrass.sd.ssp245.2100]]/Table1[[#This Row],[seagrass.mn.ssp245.2100]])^-1</f>
        <v>15.228430337044339</v>
      </c>
      <c r="AZ997" s="6">
        <f>Table1[[#This Row],[seagrass.weights.ssp245.2100]]*Table1[[#This Row],[seagrass.mn.ssp245.2100]]</f>
        <v>5.0434164822515992</v>
      </c>
      <c r="BA997" s="5">
        <v>0.34684521632454102</v>
      </c>
      <c r="BB997" s="5">
        <v>3.0494259513711632E-2</v>
      </c>
      <c r="BC997" s="8">
        <f>(Table1[[#This Row],[corals.sd.ssp245.2100]]/Table1[[#This Row],[corals.mn.ssp245.2100]])^-1</f>
        <v>11.374115058231972</v>
      </c>
      <c r="BD997" s="8">
        <f>Table1[[#This Row],[corals.weights.ssp245.2100]]*Table1[[#This Row],[corals.mn.ssp245.2100]]</f>
        <v>3.9450573978726879</v>
      </c>
      <c r="BE997" s="5">
        <v>0.58559741444835645</v>
      </c>
      <c r="BF997" s="5">
        <v>0.1384063297384322</v>
      </c>
      <c r="BG997" s="6">
        <f>(Table1[[#This Row],[mangrove.sd.ssp245.2100]]/Table1[[#This Row],[mangrove.mn.ssp245.2100]])^-1</f>
        <v>4.231001685797537</v>
      </c>
      <c r="BH997" s="6">
        <f>Table1[[#This Row],[mangrove.weights.ssp245.2100]]*Table1[[#This Row],[mangrove.mn.ssp245.2100]]</f>
        <v>2.477663647729675</v>
      </c>
      <c r="BI997" s="7">
        <f t="shared" si="93"/>
        <v>0.37187215268178059</v>
      </c>
      <c r="BJ997" s="5">
        <v>0.4913513937868268</v>
      </c>
      <c r="BK997" s="5">
        <v>6.5894529029005807E-3</v>
      </c>
      <c r="BL997" s="6">
        <f>(Table1[[#This Row],[seagrass.sd.ssp370.2050]]/Table1[[#This Row],[seagrass.mn.ssp370.2050]])^-1</f>
        <v>74.566341246712781</v>
      </c>
      <c r="BM997" s="6">
        <f>Table1[[#This Row],[seagrass.mn.ssp370.2050]]*Table1[[#This Row],[seagrass.weights.ssp370.2050]]</f>
        <v>36.638275701156481</v>
      </c>
      <c r="BN997" s="5">
        <v>0.5068897644127659</v>
      </c>
      <c r="BO997" s="5">
        <v>8.8585647362792209E-3</v>
      </c>
      <c r="BP997" s="6">
        <f>(Table1[[#This Row],[corals.sd.ssp370.2050]]/Table1[[#This Row],[corals.mn.ssp370.2050]])^-1</f>
        <v>57.22030368383016</v>
      </c>
      <c r="BQ997" s="6">
        <f>Table1[[#This Row],[corals.weights.ssp370.2050]]*Table1[[#This Row],[corals.mn.ssp370.2050]]</f>
        <v>29.004386253923592</v>
      </c>
      <c r="BR997" s="5">
        <v>0.60731795496999053</v>
      </c>
      <c r="BS997" s="5">
        <v>0.14385936148792369</v>
      </c>
      <c r="BT997" s="6">
        <f>(Table1[[#This Row],[mangrove.sd.ssp370.2050]]/Table1[[#This Row],[mangrove.mn.ssp370.2050]])^-1</f>
        <v>4.2216088594343715</v>
      </c>
      <c r="BU997" s="6">
        <f>Table1[[#This Row],[mangrove.weights.ssp370.2050]]*Table1[[#This Row],[mangrove.mn.ssp370.2050]]</f>
        <v>2.5638588591948768</v>
      </c>
      <c r="BV997" s="7">
        <f t="shared" si="94"/>
        <v>0.50148810027072932</v>
      </c>
      <c r="BW997" s="5">
        <v>0.4913513937868268</v>
      </c>
      <c r="BX997" s="5">
        <v>6.5894529029005807E-3</v>
      </c>
      <c r="BY997" s="8">
        <f>(Table1[[#This Row],[seagrass.sd.ssp370.2100]]/Table1[[#This Row],[seagrass.mn.ssp370.2100]])^-1</f>
        <v>74.566341246712781</v>
      </c>
      <c r="BZ997" s="8">
        <f>Table1[[#This Row],[seagrass.imp.ssp370.2100]]*Table1[[#This Row],[seagrass.mn.ssp370.2100]]</f>
        <v>36.638275701156481</v>
      </c>
      <c r="CA997" s="5">
        <v>0.5068897644127659</v>
      </c>
      <c r="CB997" s="5">
        <v>8.8585647362792209E-3</v>
      </c>
      <c r="CC997" s="8">
        <f>(Table1[[#This Row],[corals.sd.ssp370.2100]]/Table1[[#This Row],[corals.mn.ssp370.2100]])^-1</f>
        <v>57.22030368383016</v>
      </c>
      <c r="CD997" s="8">
        <f>Table1[[#This Row],[corals.weights.ssp370.2100]]*Table1[[#This Row],[corals.mn.ssp370.2100]]</f>
        <v>29.004386253923592</v>
      </c>
      <c r="CE997" s="5">
        <v>0.59128652243923852</v>
      </c>
      <c r="CF997" s="5">
        <v>0.13731321557511861</v>
      </c>
      <c r="CG997" s="12">
        <f>(Table1[[#This Row],[mangrove.sd.ssp370.2100]]/Table1[[#This Row],[mangrove.mn.ssp370.2100]])^-1</f>
        <v>4.3061151831796494</v>
      </c>
      <c r="CH997" s="17">
        <f>Table1[[#This Row],[mangrove.weights.ssp370.2100]]*Table1[[#This Row],[mangrove.mn.ssp370.2100]]</f>
        <v>2.5461478718850996</v>
      </c>
      <c r="CI997" s="9">
        <f t="shared" si="95"/>
        <v>0.50104656390233293</v>
      </c>
      <c r="CJ997" s="5"/>
      <c r="CL997" s="5"/>
      <c r="CM997" s="5"/>
      <c r="CP997" s="5"/>
      <c r="CT997" s="5"/>
    </row>
    <row r="998" spans="1:98" x14ac:dyDescent="0.25">
      <c r="A998" s="5" t="s">
        <v>1041</v>
      </c>
      <c r="B998" s="5">
        <v>44.08934</v>
      </c>
      <c r="C998" s="5">
        <v>-21.071102</v>
      </c>
      <c r="E998" s="5">
        <v>0</v>
      </c>
      <c r="G998" s="5">
        <v>0</v>
      </c>
      <c r="I998" s="5">
        <v>0</v>
      </c>
      <c r="L998" s="6" t="str">
        <f>IF(Table1[[#This Row],[seagrass.mn.ssp126.2050]]="","",(Table1[[#This Row],[seagrass.sd.ssp126.2050]]/Table1[[#This Row],[seagrass.mn.ssp126.2050]])^-1)</f>
        <v/>
      </c>
      <c r="M998" s="6" t="str">
        <f>IF(Table1[[#This Row],[seagrass.weights.ssp126.2050]]="","",Table1[[#This Row],[seagrass.weights.ssp126.2050]]*Table1[[#This Row],[seagrass.mn.ssp126.2050]])</f>
        <v/>
      </c>
      <c r="P998" s="6" t="str">
        <f>IF(Table1[[#This Row],[corals.mn.ssp126.2050]]="","",(Table1[[#This Row],[corals.sd.ssp126.2050]]/Table1[[#This Row],[corals.mn.ssp126.2050]])^-1)</f>
        <v/>
      </c>
      <c r="Q998" s="6" t="str">
        <f>IF(Table1[[#This Row],[coral.weights.ssp126.2050]]="","",Table1[[#This Row],[coral.weights.ssp126.2050]]*Table1[[#This Row],[corals.mn.ssp126.2050]])</f>
        <v/>
      </c>
      <c r="T998" s="6" t="str">
        <f>IF(Table1[[#This Row],[mangrove.mn.ssp126.2050]]="","",(Table1[[#This Row],[mangrove.sd.ssp126.2050]]/Table1[[#This Row],[mangrove.mn.ssp126.2050]])^-1)</f>
        <v/>
      </c>
      <c r="U998" s="6" t="str">
        <f>IF(Table1[[#This Row],[mangrove.weights.ssp126.2050]]="","",Table1[[#This Row],[mangrove.weights.ssp126.2050]]*Table1[[#This Row],[mangrove.mn.ssp126.2050]])</f>
        <v/>
      </c>
      <c r="V998" s="7" t="e">
        <f t="shared" si="90"/>
        <v>#DIV/0!</v>
      </c>
      <c r="Y998" s="6" t="str">
        <f>IF(Table1[[#This Row],[seagrass.mn.ssp126.2100]]="", "", (Table1[[#This Row],[seagrass.sd.ssp126.2100]]/Table1[[#This Row],[seagrass.mn.ssp126.2100]])^-1)</f>
        <v/>
      </c>
      <c r="Z998" s="6" t="str">
        <f>IF(Table1[[#This Row],[seagrass.weights.ssp126.2100]]="","", Table1[[#This Row],[seagrass.weights.ssp126.2100]]*Table1[[#This Row],[seagrass.mn.ssp126.2100]])</f>
        <v/>
      </c>
      <c r="AC998" s="6" t="str">
        <f>IF(Table1[[#This Row],[corals.mn.ssp126.2100]]="","",(Table1[[#This Row],[corals.sd.ssp126.2100]]/Table1[[#This Row],[corals.mn.ssp126.2100]])^-1)</f>
        <v/>
      </c>
      <c r="AD998" s="6" t="str">
        <f>IF( Table1[[#This Row],[Coral.weights.ssp126.2100]]="","", Table1[[#This Row],[Coral.weights.ssp126.2100]]*Table1[[#This Row],[corals.mn.ssp126.2100]])</f>
        <v/>
      </c>
      <c r="AG998" s="8" t="str">
        <f>IF(Table1[[#This Row],[mangrove.mn.ssp126.2100]]="","",(Table1[[#This Row],[mangrove.sd.ssp126.2100]]/Table1[[#This Row],[mangrove.mn.ssp126.2100]])^-1)</f>
        <v/>
      </c>
      <c r="AH998" s="6" t="str">
        <f>IF(Table1[[#This Row],[mangrove.weights.ssp126.2100]]="","",Table1[[#This Row],[mangrove.weights.ssp126.2100]]*Table1[[#This Row],[mangrove.mn.ssp126.2100]])</f>
        <v/>
      </c>
      <c r="AI998" s="7" t="e">
        <f t="shared" si="91"/>
        <v>#DIV/0!</v>
      </c>
      <c r="AL998" s="6" t="str">
        <f>IF(Table1[[#This Row],[seagrass.mn.ssp245.2050]]="","",(Table1[[#This Row],[seagrass.sd.ssp245.2050]]/Table1[[#This Row],[seagrass.mn.ssp245.2050]])^-1)</f>
        <v/>
      </c>
      <c r="AM998" s="6" t="str">
        <f>IF(Table1[[#This Row],[seagrass.weights.ssp245.2050]]="","",Table1[[#This Row],[seagrass.weights.ssp245.2050]]*Table1[[#This Row],[seagrass.mn.ssp245.2050]])</f>
        <v/>
      </c>
      <c r="AS998" s="5"/>
      <c r="AT998" s="8"/>
      <c r="AU998" s="8"/>
      <c r="AV998" s="7" t="e">
        <f t="shared" si="92"/>
        <v>#DIV/0!</v>
      </c>
      <c r="AX998" s="5"/>
      <c r="AY998" s="6"/>
      <c r="AZ998" s="6"/>
      <c r="BB998" s="5"/>
      <c r="BC998" s="8"/>
      <c r="BD998" s="8"/>
      <c r="BE998" s="5"/>
      <c r="BF998" s="5"/>
      <c r="BG998" s="6"/>
      <c r="BH998" s="6"/>
      <c r="BI998" s="7" t="e">
        <f t="shared" si="93"/>
        <v>#DIV/0!</v>
      </c>
      <c r="BK998" s="5"/>
      <c r="BL998" s="6"/>
      <c r="BM998" s="6"/>
      <c r="BO998" s="5"/>
      <c r="BP998" s="6"/>
      <c r="BQ998" s="6"/>
      <c r="BR998" s="5"/>
      <c r="BS998" s="5"/>
      <c r="BT998" s="6"/>
      <c r="BU998" s="6"/>
      <c r="BV998" s="7" t="e">
        <f t="shared" si="94"/>
        <v>#DIV/0!</v>
      </c>
      <c r="BX998" s="5"/>
      <c r="BY998" s="8"/>
      <c r="BZ998" s="8"/>
      <c r="CA998" s="5"/>
      <c r="CB998" s="5"/>
      <c r="CC998" s="8"/>
      <c r="CD998" s="8"/>
      <c r="CE998" s="5"/>
      <c r="CF998" s="5"/>
      <c r="CG998" s="12"/>
      <c r="CH998" s="17"/>
      <c r="CI998" s="9" t="e">
        <f t="shared" si="95"/>
        <v>#DIV/0!</v>
      </c>
      <c r="CJ998" s="5"/>
      <c r="CL998" s="5"/>
      <c r="CM998" s="5"/>
      <c r="CP998" s="5"/>
      <c r="CT998" s="5"/>
    </row>
    <row r="999" spans="1:98" x14ac:dyDescent="0.25">
      <c r="A999" s="5" t="s">
        <v>1042</v>
      </c>
      <c r="B999" s="5">
        <v>48.08934</v>
      </c>
      <c r="C999" s="5">
        <v>-21.071102</v>
      </c>
      <c r="E999" s="5">
        <v>0</v>
      </c>
      <c r="G999" s="5">
        <v>0</v>
      </c>
      <c r="I999" s="5">
        <v>0</v>
      </c>
      <c r="L999" s="6" t="str">
        <f>IF(Table1[[#This Row],[seagrass.mn.ssp126.2050]]="","",(Table1[[#This Row],[seagrass.sd.ssp126.2050]]/Table1[[#This Row],[seagrass.mn.ssp126.2050]])^-1)</f>
        <v/>
      </c>
      <c r="M999" s="6" t="str">
        <f>IF(Table1[[#This Row],[seagrass.weights.ssp126.2050]]="","",Table1[[#This Row],[seagrass.weights.ssp126.2050]]*Table1[[#This Row],[seagrass.mn.ssp126.2050]])</f>
        <v/>
      </c>
      <c r="P999" s="6" t="str">
        <f>IF(Table1[[#This Row],[corals.mn.ssp126.2050]]="","",(Table1[[#This Row],[corals.sd.ssp126.2050]]/Table1[[#This Row],[corals.mn.ssp126.2050]])^-1)</f>
        <v/>
      </c>
      <c r="Q999" s="6" t="str">
        <f>IF(Table1[[#This Row],[coral.weights.ssp126.2050]]="","",Table1[[#This Row],[coral.weights.ssp126.2050]]*Table1[[#This Row],[corals.mn.ssp126.2050]])</f>
        <v/>
      </c>
      <c r="T999" s="6" t="str">
        <f>IF(Table1[[#This Row],[mangrove.mn.ssp126.2050]]="","",(Table1[[#This Row],[mangrove.sd.ssp126.2050]]/Table1[[#This Row],[mangrove.mn.ssp126.2050]])^-1)</f>
        <v/>
      </c>
      <c r="U999" s="6" t="str">
        <f>IF(Table1[[#This Row],[mangrove.weights.ssp126.2050]]="","",Table1[[#This Row],[mangrove.weights.ssp126.2050]]*Table1[[#This Row],[mangrove.mn.ssp126.2050]])</f>
        <v/>
      </c>
      <c r="V999" s="7" t="e">
        <f t="shared" si="90"/>
        <v>#DIV/0!</v>
      </c>
      <c r="Y999" s="6" t="str">
        <f>IF(Table1[[#This Row],[seagrass.mn.ssp126.2100]]="", "", (Table1[[#This Row],[seagrass.sd.ssp126.2100]]/Table1[[#This Row],[seagrass.mn.ssp126.2100]])^-1)</f>
        <v/>
      </c>
      <c r="Z999" s="6" t="str">
        <f>IF(Table1[[#This Row],[seagrass.weights.ssp126.2100]]="","", Table1[[#This Row],[seagrass.weights.ssp126.2100]]*Table1[[#This Row],[seagrass.mn.ssp126.2100]])</f>
        <v/>
      </c>
      <c r="AC999" s="6" t="str">
        <f>IF(Table1[[#This Row],[corals.mn.ssp126.2100]]="","",(Table1[[#This Row],[corals.sd.ssp126.2100]]/Table1[[#This Row],[corals.mn.ssp126.2100]])^-1)</f>
        <v/>
      </c>
      <c r="AD999" s="6" t="str">
        <f>IF( Table1[[#This Row],[Coral.weights.ssp126.2100]]="","", Table1[[#This Row],[Coral.weights.ssp126.2100]]*Table1[[#This Row],[corals.mn.ssp126.2100]])</f>
        <v/>
      </c>
      <c r="AG999" s="8" t="str">
        <f>IF(Table1[[#This Row],[mangrove.mn.ssp126.2100]]="","",(Table1[[#This Row],[mangrove.sd.ssp126.2100]]/Table1[[#This Row],[mangrove.mn.ssp126.2100]])^-1)</f>
        <v/>
      </c>
      <c r="AH999" s="6" t="str">
        <f>IF(Table1[[#This Row],[mangrove.weights.ssp126.2100]]="","",Table1[[#This Row],[mangrove.weights.ssp126.2100]]*Table1[[#This Row],[mangrove.mn.ssp126.2100]])</f>
        <v/>
      </c>
      <c r="AI999" s="7" t="e">
        <f t="shared" si="91"/>
        <v>#DIV/0!</v>
      </c>
      <c r="AL999" s="6" t="str">
        <f>IF(Table1[[#This Row],[seagrass.mn.ssp245.2050]]="","",(Table1[[#This Row],[seagrass.sd.ssp245.2050]]/Table1[[#This Row],[seagrass.mn.ssp245.2050]])^-1)</f>
        <v/>
      </c>
      <c r="AM999" s="6" t="str">
        <f>IF(Table1[[#This Row],[seagrass.weights.ssp245.2050]]="","",Table1[[#This Row],[seagrass.weights.ssp245.2050]]*Table1[[#This Row],[seagrass.mn.ssp245.2050]])</f>
        <v/>
      </c>
      <c r="AS999" s="5"/>
      <c r="AT999" s="8"/>
      <c r="AU999" s="8"/>
      <c r="AV999" s="7" t="e">
        <f t="shared" si="92"/>
        <v>#DIV/0!</v>
      </c>
      <c r="AX999" s="5"/>
      <c r="AY999" s="6"/>
      <c r="AZ999" s="6"/>
      <c r="BB999" s="5"/>
      <c r="BC999" s="8"/>
      <c r="BD999" s="8"/>
      <c r="BE999" s="5"/>
      <c r="BF999" s="5"/>
      <c r="BG999" s="6"/>
      <c r="BH999" s="6"/>
      <c r="BI999" s="7" t="e">
        <f t="shared" si="93"/>
        <v>#DIV/0!</v>
      </c>
      <c r="BK999" s="5"/>
      <c r="BL999" s="6"/>
      <c r="BM999" s="6"/>
      <c r="BO999" s="5"/>
      <c r="BP999" s="6"/>
      <c r="BQ999" s="6"/>
      <c r="BR999" s="5"/>
      <c r="BS999" s="5"/>
      <c r="BT999" s="6"/>
      <c r="BU999" s="6"/>
      <c r="BV999" s="7" t="e">
        <f t="shared" si="94"/>
        <v>#DIV/0!</v>
      </c>
      <c r="BX999" s="5"/>
      <c r="BY999" s="8"/>
      <c r="BZ999" s="8"/>
      <c r="CA999" s="5"/>
      <c r="CB999" s="5"/>
      <c r="CC999" s="8"/>
      <c r="CD999" s="8"/>
      <c r="CE999" s="5"/>
      <c r="CF999" s="5"/>
      <c r="CG999" s="12"/>
      <c r="CH999" s="17"/>
      <c r="CI999" s="9" t="e">
        <f t="shared" si="95"/>
        <v>#DIV/0!</v>
      </c>
      <c r="CJ999" s="5"/>
      <c r="CL999" s="5"/>
      <c r="CM999" s="5"/>
      <c r="CP999" s="5"/>
      <c r="CT999" s="5"/>
    </row>
    <row r="1000" spans="1:98" x14ac:dyDescent="0.25">
      <c r="A1000" s="5" t="s">
        <v>1043</v>
      </c>
      <c r="B1000" s="5">
        <v>48.33934</v>
      </c>
      <c r="C1000" s="5">
        <v>-21.071102</v>
      </c>
      <c r="E1000" s="5">
        <v>0</v>
      </c>
      <c r="G1000" s="5">
        <v>0</v>
      </c>
      <c r="I1000" s="5">
        <v>0</v>
      </c>
      <c r="L1000" s="6" t="str">
        <f>IF(Table1[[#This Row],[seagrass.mn.ssp126.2050]]="","",(Table1[[#This Row],[seagrass.sd.ssp126.2050]]/Table1[[#This Row],[seagrass.mn.ssp126.2050]])^-1)</f>
        <v/>
      </c>
      <c r="M1000" s="6" t="str">
        <f>IF(Table1[[#This Row],[seagrass.weights.ssp126.2050]]="","",Table1[[#This Row],[seagrass.weights.ssp126.2050]]*Table1[[#This Row],[seagrass.mn.ssp126.2050]])</f>
        <v/>
      </c>
      <c r="P1000" s="6" t="str">
        <f>IF(Table1[[#This Row],[corals.mn.ssp126.2050]]="","",(Table1[[#This Row],[corals.sd.ssp126.2050]]/Table1[[#This Row],[corals.mn.ssp126.2050]])^-1)</f>
        <v/>
      </c>
      <c r="Q1000" s="6" t="str">
        <f>IF(Table1[[#This Row],[coral.weights.ssp126.2050]]="","",Table1[[#This Row],[coral.weights.ssp126.2050]]*Table1[[#This Row],[corals.mn.ssp126.2050]])</f>
        <v/>
      </c>
      <c r="T1000" s="6" t="str">
        <f>IF(Table1[[#This Row],[mangrove.mn.ssp126.2050]]="","",(Table1[[#This Row],[mangrove.sd.ssp126.2050]]/Table1[[#This Row],[mangrove.mn.ssp126.2050]])^-1)</f>
        <v/>
      </c>
      <c r="U1000" s="6" t="str">
        <f>IF(Table1[[#This Row],[mangrove.weights.ssp126.2050]]="","",Table1[[#This Row],[mangrove.weights.ssp126.2050]]*Table1[[#This Row],[mangrove.mn.ssp126.2050]])</f>
        <v/>
      </c>
      <c r="V1000" s="7" t="e">
        <f t="shared" si="90"/>
        <v>#DIV/0!</v>
      </c>
      <c r="Y1000" s="6" t="str">
        <f>IF(Table1[[#This Row],[seagrass.mn.ssp126.2100]]="", "", (Table1[[#This Row],[seagrass.sd.ssp126.2100]]/Table1[[#This Row],[seagrass.mn.ssp126.2100]])^-1)</f>
        <v/>
      </c>
      <c r="Z1000" s="6" t="str">
        <f>IF(Table1[[#This Row],[seagrass.weights.ssp126.2100]]="","", Table1[[#This Row],[seagrass.weights.ssp126.2100]]*Table1[[#This Row],[seagrass.mn.ssp126.2100]])</f>
        <v/>
      </c>
      <c r="AC1000" s="6" t="str">
        <f>IF(Table1[[#This Row],[corals.mn.ssp126.2100]]="","",(Table1[[#This Row],[corals.sd.ssp126.2100]]/Table1[[#This Row],[corals.mn.ssp126.2100]])^-1)</f>
        <v/>
      </c>
      <c r="AD1000" s="6" t="str">
        <f>IF( Table1[[#This Row],[Coral.weights.ssp126.2100]]="","", Table1[[#This Row],[Coral.weights.ssp126.2100]]*Table1[[#This Row],[corals.mn.ssp126.2100]])</f>
        <v/>
      </c>
      <c r="AG1000" s="8" t="str">
        <f>IF(Table1[[#This Row],[mangrove.mn.ssp126.2100]]="","",(Table1[[#This Row],[mangrove.sd.ssp126.2100]]/Table1[[#This Row],[mangrove.mn.ssp126.2100]])^-1)</f>
        <v/>
      </c>
      <c r="AH1000" s="6" t="str">
        <f>IF(Table1[[#This Row],[mangrove.weights.ssp126.2100]]="","",Table1[[#This Row],[mangrove.weights.ssp126.2100]]*Table1[[#This Row],[mangrove.mn.ssp126.2100]])</f>
        <v/>
      </c>
      <c r="AI1000" s="7" t="e">
        <f t="shared" si="91"/>
        <v>#DIV/0!</v>
      </c>
      <c r="AL1000" s="6" t="str">
        <f>IF(Table1[[#This Row],[seagrass.mn.ssp245.2050]]="","",(Table1[[#This Row],[seagrass.sd.ssp245.2050]]/Table1[[#This Row],[seagrass.mn.ssp245.2050]])^-1)</f>
        <v/>
      </c>
      <c r="AM1000" s="6" t="str">
        <f>IF(Table1[[#This Row],[seagrass.weights.ssp245.2050]]="","",Table1[[#This Row],[seagrass.weights.ssp245.2050]]*Table1[[#This Row],[seagrass.mn.ssp245.2050]])</f>
        <v/>
      </c>
      <c r="AS1000" s="5"/>
      <c r="AT1000" s="8"/>
      <c r="AU1000" s="8"/>
      <c r="AV1000" s="7" t="e">
        <f t="shared" si="92"/>
        <v>#DIV/0!</v>
      </c>
      <c r="AX1000" s="5"/>
      <c r="AY1000" s="6"/>
      <c r="AZ1000" s="6"/>
      <c r="BB1000" s="5"/>
      <c r="BC1000" s="8"/>
      <c r="BD1000" s="8"/>
      <c r="BE1000" s="5"/>
      <c r="BF1000" s="5"/>
      <c r="BG1000" s="6"/>
      <c r="BH1000" s="6"/>
      <c r="BI1000" s="7" t="e">
        <f t="shared" si="93"/>
        <v>#DIV/0!</v>
      </c>
      <c r="BK1000" s="5"/>
      <c r="BL1000" s="6"/>
      <c r="BM1000" s="6"/>
      <c r="BO1000" s="5"/>
      <c r="BP1000" s="6"/>
      <c r="BQ1000" s="6"/>
      <c r="BR1000" s="5"/>
      <c r="BS1000" s="5"/>
      <c r="BT1000" s="6"/>
      <c r="BU1000" s="6"/>
      <c r="BV1000" s="7" t="e">
        <f t="shared" si="94"/>
        <v>#DIV/0!</v>
      </c>
      <c r="BX1000" s="5"/>
      <c r="BY1000" s="8"/>
      <c r="BZ1000" s="8"/>
      <c r="CA1000" s="5"/>
      <c r="CB1000" s="5"/>
      <c r="CC1000" s="8"/>
      <c r="CD1000" s="8"/>
      <c r="CE1000" s="5"/>
      <c r="CF1000" s="5"/>
      <c r="CG1000" s="12"/>
      <c r="CH1000" s="17"/>
      <c r="CI1000" s="9" t="e">
        <f t="shared" si="95"/>
        <v>#DIV/0!</v>
      </c>
      <c r="CJ1000" s="5"/>
      <c r="CL1000" s="5"/>
      <c r="CM1000" s="5"/>
      <c r="CP1000" s="5"/>
      <c r="CT1000" s="5"/>
    </row>
    <row r="1001" spans="1:98" x14ac:dyDescent="0.25">
      <c r="A1001" s="5" t="s">
        <v>1044</v>
      </c>
      <c r="B1001" s="5">
        <v>48.58934</v>
      </c>
      <c r="C1001" s="5">
        <v>-21.071102</v>
      </c>
      <c r="E1001" s="5">
        <v>0</v>
      </c>
      <c r="G1001" s="5">
        <v>0</v>
      </c>
      <c r="I1001" s="5">
        <v>0</v>
      </c>
      <c r="L1001" s="6" t="str">
        <f>IF(Table1[[#This Row],[seagrass.mn.ssp126.2050]]="","",(Table1[[#This Row],[seagrass.sd.ssp126.2050]]/Table1[[#This Row],[seagrass.mn.ssp126.2050]])^-1)</f>
        <v/>
      </c>
      <c r="M1001" s="6" t="str">
        <f>IF(Table1[[#This Row],[seagrass.weights.ssp126.2050]]="","",Table1[[#This Row],[seagrass.weights.ssp126.2050]]*Table1[[#This Row],[seagrass.mn.ssp126.2050]])</f>
        <v/>
      </c>
      <c r="P1001" s="6" t="str">
        <f>IF(Table1[[#This Row],[corals.mn.ssp126.2050]]="","",(Table1[[#This Row],[corals.sd.ssp126.2050]]/Table1[[#This Row],[corals.mn.ssp126.2050]])^-1)</f>
        <v/>
      </c>
      <c r="Q1001" s="6" t="str">
        <f>IF(Table1[[#This Row],[coral.weights.ssp126.2050]]="","",Table1[[#This Row],[coral.weights.ssp126.2050]]*Table1[[#This Row],[corals.mn.ssp126.2050]])</f>
        <v/>
      </c>
      <c r="T1001" s="6" t="str">
        <f>IF(Table1[[#This Row],[mangrove.mn.ssp126.2050]]="","",(Table1[[#This Row],[mangrove.sd.ssp126.2050]]/Table1[[#This Row],[mangrove.mn.ssp126.2050]])^-1)</f>
        <v/>
      </c>
      <c r="U1001" s="6" t="str">
        <f>IF(Table1[[#This Row],[mangrove.weights.ssp126.2050]]="","",Table1[[#This Row],[mangrove.weights.ssp126.2050]]*Table1[[#This Row],[mangrove.mn.ssp126.2050]])</f>
        <v/>
      </c>
      <c r="V1001" s="7" t="e">
        <f t="shared" si="90"/>
        <v>#DIV/0!</v>
      </c>
      <c r="Y1001" s="6" t="str">
        <f>IF(Table1[[#This Row],[seagrass.mn.ssp126.2100]]="", "", (Table1[[#This Row],[seagrass.sd.ssp126.2100]]/Table1[[#This Row],[seagrass.mn.ssp126.2100]])^-1)</f>
        <v/>
      </c>
      <c r="Z1001" s="6" t="str">
        <f>IF(Table1[[#This Row],[seagrass.weights.ssp126.2100]]="","", Table1[[#This Row],[seagrass.weights.ssp126.2100]]*Table1[[#This Row],[seagrass.mn.ssp126.2100]])</f>
        <v/>
      </c>
      <c r="AC1001" s="6" t="str">
        <f>IF(Table1[[#This Row],[corals.mn.ssp126.2100]]="","",(Table1[[#This Row],[corals.sd.ssp126.2100]]/Table1[[#This Row],[corals.mn.ssp126.2100]])^-1)</f>
        <v/>
      </c>
      <c r="AD1001" s="6" t="str">
        <f>IF( Table1[[#This Row],[Coral.weights.ssp126.2100]]="","", Table1[[#This Row],[Coral.weights.ssp126.2100]]*Table1[[#This Row],[corals.mn.ssp126.2100]])</f>
        <v/>
      </c>
      <c r="AG1001" s="8" t="str">
        <f>IF(Table1[[#This Row],[mangrove.mn.ssp126.2100]]="","",(Table1[[#This Row],[mangrove.sd.ssp126.2100]]/Table1[[#This Row],[mangrove.mn.ssp126.2100]])^-1)</f>
        <v/>
      </c>
      <c r="AH1001" s="6" t="str">
        <f>IF(Table1[[#This Row],[mangrove.weights.ssp126.2100]]="","",Table1[[#This Row],[mangrove.weights.ssp126.2100]]*Table1[[#This Row],[mangrove.mn.ssp126.2100]])</f>
        <v/>
      </c>
      <c r="AI1001" s="7" t="e">
        <f t="shared" si="91"/>
        <v>#DIV/0!</v>
      </c>
      <c r="AL1001" s="6" t="str">
        <f>IF(Table1[[#This Row],[seagrass.mn.ssp245.2050]]="","",(Table1[[#This Row],[seagrass.sd.ssp245.2050]]/Table1[[#This Row],[seagrass.mn.ssp245.2050]])^-1)</f>
        <v/>
      </c>
      <c r="AM1001" s="6" t="str">
        <f>IF(Table1[[#This Row],[seagrass.weights.ssp245.2050]]="","",Table1[[#This Row],[seagrass.weights.ssp245.2050]]*Table1[[#This Row],[seagrass.mn.ssp245.2050]])</f>
        <v/>
      </c>
      <c r="AS1001" s="5"/>
      <c r="AT1001" s="8"/>
      <c r="AU1001" s="8"/>
      <c r="AV1001" s="7" t="e">
        <f t="shared" si="92"/>
        <v>#DIV/0!</v>
      </c>
      <c r="AX1001" s="5"/>
      <c r="AY1001" s="6"/>
      <c r="AZ1001" s="6"/>
      <c r="BB1001" s="5"/>
      <c r="BC1001" s="8"/>
      <c r="BD1001" s="8"/>
      <c r="BE1001" s="5"/>
      <c r="BF1001" s="5"/>
      <c r="BG1001" s="6"/>
      <c r="BH1001" s="6"/>
      <c r="BI1001" s="7" t="e">
        <f t="shared" si="93"/>
        <v>#DIV/0!</v>
      </c>
      <c r="BK1001" s="5"/>
      <c r="BL1001" s="6"/>
      <c r="BM1001" s="6"/>
      <c r="BO1001" s="5"/>
      <c r="BP1001" s="6"/>
      <c r="BQ1001" s="6"/>
      <c r="BR1001" s="5"/>
      <c r="BS1001" s="5"/>
      <c r="BT1001" s="6"/>
      <c r="BU1001" s="6"/>
      <c r="BV1001" s="7" t="e">
        <f t="shared" si="94"/>
        <v>#DIV/0!</v>
      </c>
      <c r="BX1001" s="5"/>
      <c r="BY1001" s="8"/>
      <c r="BZ1001" s="8"/>
      <c r="CA1001" s="5"/>
      <c r="CB1001" s="5"/>
      <c r="CC1001" s="8"/>
      <c r="CD1001" s="8"/>
      <c r="CE1001" s="5"/>
      <c r="CF1001" s="5"/>
      <c r="CG1001" s="12"/>
      <c r="CH1001" s="17"/>
      <c r="CI1001" s="9" t="e">
        <f t="shared" si="95"/>
        <v>#DIV/0!</v>
      </c>
      <c r="CJ1001" s="5"/>
      <c r="CL1001" s="5"/>
      <c r="CM1001" s="5"/>
      <c r="CP1001" s="5"/>
      <c r="CT1001" s="5"/>
    </row>
    <row r="1002" spans="1:98" x14ac:dyDescent="0.25">
      <c r="A1002" s="5" t="s">
        <v>1045</v>
      </c>
      <c r="B1002" s="5">
        <v>55.08934</v>
      </c>
      <c r="C1002" s="5">
        <v>-21.071102</v>
      </c>
      <c r="E1002" s="5">
        <v>0</v>
      </c>
      <c r="G1002" s="5">
        <v>0</v>
      </c>
      <c r="I1002" s="5">
        <v>0</v>
      </c>
      <c r="L1002" s="6" t="str">
        <f>IF(Table1[[#This Row],[seagrass.mn.ssp126.2050]]="","",(Table1[[#This Row],[seagrass.sd.ssp126.2050]]/Table1[[#This Row],[seagrass.mn.ssp126.2050]])^-1)</f>
        <v/>
      </c>
      <c r="M1002" s="6" t="str">
        <f>IF(Table1[[#This Row],[seagrass.weights.ssp126.2050]]="","",Table1[[#This Row],[seagrass.weights.ssp126.2050]]*Table1[[#This Row],[seagrass.mn.ssp126.2050]])</f>
        <v/>
      </c>
      <c r="P1002" s="6" t="str">
        <f>IF(Table1[[#This Row],[corals.mn.ssp126.2050]]="","",(Table1[[#This Row],[corals.sd.ssp126.2050]]/Table1[[#This Row],[corals.mn.ssp126.2050]])^-1)</f>
        <v/>
      </c>
      <c r="Q1002" s="6" t="str">
        <f>IF(Table1[[#This Row],[coral.weights.ssp126.2050]]="","",Table1[[#This Row],[coral.weights.ssp126.2050]]*Table1[[#This Row],[corals.mn.ssp126.2050]])</f>
        <v/>
      </c>
      <c r="T1002" s="6" t="str">
        <f>IF(Table1[[#This Row],[mangrove.mn.ssp126.2050]]="","",(Table1[[#This Row],[mangrove.sd.ssp126.2050]]/Table1[[#This Row],[mangrove.mn.ssp126.2050]])^-1)</f>
        <v/>
      </c>
      <c r="U1002" s="6" t="str">
        <f>IF(Table1[[#This Row],[mangrove.weights.ssp126.2050]]="","",Table1[[#This Row],[mangrove.weights.ssp126.2050]]*Table1[[#This Row],[mangrove.mn.ssp126.2050]])</f>
        <v/>
      </c>
      <c r="V1002" s="7" t="e">
        <f t="shared" si="90"/>
        <v>#DIV/0!</v>
      </c>
      <c r="Y1002" s="6" t="str">
        <f>IF(Table1[[#This Row],[seagrass.mn.ssp126.2100]]="", "", (Table1[[#This Row],[seagrass.sd.ssp126.2100]]/Table1[[#This Row],[seagrass.mn.ssp126.2100]])^-1)</f>
        <v/>
      </c>
      <c r="Z1002" s="6" t="str">
        <f>IF(Table1[[#This Row],[seagrass.weights.ssp126.2100]]="","", Table1[[#This Row],[seagrass.weights.ssp126.2100]]*Table1[[#This Row],[seagrass.mn.ssp126.2100]])</f>
        <v/>
      </c>
      <c r="AC1002" s="6" t="str">
        <f>IF(Table1[[#This Row],[corals.mn.ssp126.2100]]="","",(Table1[[#This Row],[corals.sd.ssp126.2100]]/Table1[[#This Row],[corals.mn.ssp126.2100]])^-1)</f>
        <v/>
      </c>
      <c r="AD1002" s="6" t="str">
        <f>IF( Table1[[#This Row],[Coral.weights.ssp126.2100]]="","", Table1[[#This Row],[Coral.weights.ssp126.2100]]*Table1[[#This Row],[corals.mn.ssp126.2100]])</f>
        <v/>
      </c>
      <c r="AG1002" s="8" t="str">
        <f>IF(Table1[[#This Row],[mangrove.mn.ssp126.2100]]="","",(Table1[[#This Row],[mangrove.sd.ssp126.2100]]/Table1[[#This Row],[mangrove.mn.ssp126.2100]])^-1)</f>
        <v/>
      </c>
      <c r="AH1002" s="6" t="str">
        <f>IF(Table1[[#This Row],[mangrove.weights.ssp126.2100]]="","",Table1[[#This Row],[mangrove.weights.ssp126.2100]]*Table1[[#This Row],[mangrove.mn.ssp126.2100]])</f>
        <v/>
      </c>
      <c r="AI1002" s="7" t="e">
        <f t="shared" si="91"/>
        <v>#DIV/0!</v>
      </c>
      <c r="AL1002" s="6" t="str">
        <f>IF(Table1[[#This Row],[seagrass.mn.ssp245.2050]]="","",(Table1[[#This Row],[seagrass.sd.ssp245.2050]]/Table1[[#This Row],[seagrass.mn.ssp245.2050]])^-1)</f>
        <v/>
      </c>
      <c r="AM1002" s="6" t="str">
        <f>IF(Table1[[#This Row],[seagrass.weights.ssp245.2050]]="","",Table1[[#This Row],[seagrass.weights.ssp245.2050]]*Table1[[#This Row],[seagrass.mn.ssp245.2050]])</f>
        <v/>
      </c>
      <c r="AS1002" s="5"/>
      <c r="AT1002" s="8"/>
      <c r="AU1002" s="8"/>
      <c r="AV1002" s="7" t="e">
        <f t="shared" si="92"/>
        <v>#DIV/0!</v>
      </c>
      <c r="AX1002" s="5"/>
      <c r="AY1002" s="6"/>
      <c r="AZ1002" s="6"/>
      <c r="BB1002" s="5"/>
      <c r="BC1002" s="8"/>
      <c r="BD1002" s="8"/>
      <c r="BE1002" s="5"/>
      <c r="BF1002" s="5"/>
      <c r="BG1002" s="6"/>
      <c r="BH1002" s="6"/>
      <c r="BI1002" s="7" t="e">
        <f t="shared" si="93"/>
        <v>#DIV/0!</v>
      </c>
      <c r="BK1002" s="5"/>
      <c r="BL1002" s="6"/>
      <c r="BM1002" s="6"/>
      <c r="BO1002" s="5"/>
      <c r="BP1002" s="6"/>
      <c r="BQ1002" s="6"/>
      <c r="BR1002" s="5"/>
      <c r="BS1002" s="5"/>
      <c r="BT1002" s="6"/>
      <c r="BU1002" s="6"/>
      <c r="BV1002" s="7" t="e">
        <f t="shared" si="94"/>
        <v>#DIV/0!</v>
      </c>
      <c r="BX1002" s="5"/>
      <c r="BY1002" s="8"/>
      <c r="BZ1002" s="8"/>
      <c r="CA1002" s="5"/>
      <c r="CB1002" s="5"/>
      <c r="CC1002" s="8"/>
      <c r="CD1002" s="8"/>
      <c r="CE1002" s="5"/>
      <c r="CF1002" s="5"/>
      <c r="CG1002" s="12"/>
      <c r="CH1002" s="17"/>
      <c r="CI1002" s="9" t="e">
        <f t="shared" si="95"/>
        <v>#DIV/0!</v>
      </c>
      <c r="CJ1002" s="5"/>
      <c r="CL1002" s="5"/>
      <c r="CM1002" s="5"/>
      <c r="CP1002" s="5"/>
      <c r="CT1002" s="5"/>
    </row>
    <row r="1003" spans="1:98" x14ac:dyDescent="0.25">
      <c r="A1003" s="5" t="s">
        <v>1046</v>
      </c>
      <c r="B1003" s="5">
        <v>55.33934</v>
      </c>
      <c r="C1003" s="5">
        <v>-21.071102</v>
      </c>
      <c r="D1003" s="5">
        <v>3300000</v>
      </c>
      <c r="E1003" s="5">
        <v>1</v>
      </c>
      <c r="F1003" s="5">
        <v>640000</v>
      </c>
      <c r="G1003" s="5">
        <v>1</v>
      </c>
      <c r="I1003" s="5">
        <v>0</v>
      </c>
      <c r="J1003" s="5">
        <v>0.36451143965237459</v>
      </c>
      <c r="K1003" s="5">
        <v>4.483500849480869E-2</v>
      </c>
      <c r="L1003" s="6">
        <f>IF(Table1[[#This Row],[seagrass.mn.ssp126.2050]]="","",(Table1[[#This Row],[seagrass.sd.ssp126.2050]]/Table1[[#This Row],[seagrass.mn.ssp126.2050]])^-1)</f>
        <v>8.130062910428137</v>
      </c>
      <c r="M1003" s="6">
        <f>IF(Table1[[#This Row],[seagrass.weights.ssp126.2050]]="","",Table1[[#This Row],[seagrass.weights.ssp126.2050]]*Table1[[#This Row],[seagrass.mn.ssp126.2050]])</f>
        <v>2.963500935944535</v>
      </c>
      <c r="N1003" s="5">
        <v>0.43312339506136699</v>
      </c>
      <c r="O1003" s="5">
        <v>4.3797141648821113E-2</v>
      </c>
      <c r="P1003" s="6">
        <f>IF(Table1[[#This Row],[corals.mn.ssp126.2050]]="","",(Table1[[#This Row],[corals.sd.ssp126.2050]]/Table1[[#This Row],[corals.mn.ssp126.2050]])^-1)</f>
        <v>9.889307355586876</v>
      </c>
      <c r="Q1003" s="6">
        <f>IF(Table1[[#This Row],[coral.weights.ssp126.2050]]="","",Table1[[#This Row],[coral.weights.ssp126.2050]]*Table1[[#This Row],[corals.mn.ssp126.2050]])</f>
        <v>4.2832903766571366</v>
      </c>
      <c r="T1003" s="6" t="str">
        <f>IF(Table1[[#This Row],[mangrove.mn.ssp126.2050]]="","",(Table1[[#This Row],[mangrove.sd.ssp126.2050]]/Table1[[#This Row],[mangrove.mn.ssp126.2050]])^-1)</f>
        <v/>
      </c>
      <c r="U1003" s="6" t="str">
        <f>IF(Table1[[#This Row],[mangrove.weights.ssp126.2050]]="","",Table1[[#This Row],[mangrove.weights.ssp126.2050]]*Table1[[#This Row],[mangrove.mn.ssp126.2050]])</f>
        <v/>
      </c>
      <c r="V1003" s="7">
        <f t="shared" si="90"/>
        <v>0.40216673533088459</v>
      </c>
      <c r="W1003" s="5">
        <v>0.36606985543885429</v>
      </c>
      <c r="X1003" s="5">
        <v>4.7038941235864558E-2</v>
      </c>
      <c r="Y1003" s="6">
        <f>IF(Table1[[#This Row],[seagrass.mn.ssp126.2100]]="", "", (Table1[[#This Row],[seagrass.sd.ssp126.2100]]/Table1[[#This Row],[seagrass.mn.ssp126.2100]])^-1)</f>
        <v>7.7822724283544575</v>
      </c>
      <c r="Z1003" s="6">
        <f>IF(Table1[[#This Row],[seagrass.weights.ssp126.2100]]="","", Table1[[#This Row],[seagrass.weights.ssp126.2100]]*Table1[[#This Row],[seagrass.mn.ssp126.2100]])</f>
        <v>2.848855342833498</v>
      </c>
      <c r="AA1003" s="5">
        <v>0.43584240182713491</v>
      </c>
      <c r="AB1003" s="5">
        <v>4.3557986990118369E-2</v>
      </c>
      <c r="AC1003" s="6">
        <f>IF(Table1[[#This Row],[corals.mn.ssp126.2100]]="","",(Table1[[#This Row],[corals.sd.ssp126.2100]]/Table1[[#This Row],[corals.mn.ssp126.2100]])^-1)</f>
        <v>10.006027182248133</v>
      </c>
      <c r="AD1003" s="6">
        <f>IF( Table1[[#This Row],[Coral.weights.ssp126.2100]]="","", Table1[[#This Row],[Coral.weights.ssp126.2100]]*Table1[[#This Row],[corals.mn.ssp126.2100]])</f>
        <v>4.3610509198586254</v>
      </c>
      <c r="AG1003" s="8" t="str">
        <f>IF(Table1[[#This Row],[mangrove.mn.ssp126.2100]]="","",(Table1[[#This Row],[mangrove.sd.ssp126.2100]]/Table1[[#This Row],[mangrove.mn.ssp126.2100]])^-1)</f>
        <v/>
      </c>
      <c r="AH1003" s="6" t="str">
        <f>IF(Table1[[#This Row],[mangrove.weights.ssp126.2100]]="","",Table1[[#This Row],[mangrove.weights.ssp126.2100]]*Table1[[#This Row],[mangrove.mn.ssp126.2100]])</f>
        <v/>
      </c>
      <c r="AI1003" s="7">
        <f t="shared" si="91"/>
        <v>0.40531733895434896</v>
      </c>
      <c r="AJ1003" s="5">
        <v>0.33037198760453312</v>
      </c>
      <c r="AK1003" s="5">
        <v>1.7469914659422051E-2</v>
      </c>
      <c r="AL1003" s="6">
        <f>IF(Table1[[#This Row],[seagrass.mn.ssp245.2050]]="","",(Table1[[#This Row],[seagrass.sd.ssp245.2050]]/Table1[[#This Row],[seagrass.mn.ssp245.2050]])^-1)</f>
        <v>18.910910215943932</v>
      </c>
      <c r="AM1003" s="6">
        <f>IF(Table1[[#This Row],[seagrass.weights.ssp245.2050]]="","",Table1[[#This Row],[seagrass.weights.ssp245.2050]]*Table1[[#This Row],[seagrass.mn.ssp245.2050]])</f>
        <v>6.2476349954522679</v>
      </c>
      <c r="AN1003" s="5">
        <v>0.38950319804369438</v>
      </c>
      <c r="AO1003" s="5">
        <v>9.6130700914559501E-3</v>
      </c>
      <c r="AP1003" s="6">
        <f>(Table1[[#This Row],[corals.sd.ssp245.2050]]/Table1[[#This Row],[corals.mn.ssp245.2050]])^-1</f>
        <v>40.518085724755394</v>
      </c>
      <c r="AQ1003" s="6">
        <f>Table1[[#This Row],[coral.weights.ssp245.2050]]*Table1[[#This Row],[corals.mn.ssp245.2050]]</f>
        <v>15.781923968400786</v>
      </c>
      <c r="AS1003" s="5"/>
      <c r="AT1003" s="8"/>
      <c r="AU1003" s="8"/>
      <c r="AV1003" s="7">
        <f t="shared" si="92"/>
        <v>0.3706870461993847</v>
      </c>
      <c r="AW1003" s="5">
        <v>0.32216522621427318</v>
      </c>
      <c r="AX1003" s="5">
        <v>1.2161270164024889E-2</v>
      </c>
      <c r="AY1003" s="6">
        <f>(Table1[[#This Row],[seagrass.sd.ssp245.2100]]/Table1[[#This Row],[seagrass.mn.ssp245.2100]])^-1</f>
        <v>26.491083732955204</v>
      </c>
      <c r="AZ1003" s="6">
        <f>Table1[[#This Row],[seagrass.weights.ssp245.2100]]*Table1[[#This Row],[seagrass.mn.ssp245.2100]]</f>
        <v>8.5345059834887653</v>
      </c>
      <c r="BA1003" s="5">
        <v>0.38571634235510771</v>
      </c>
      <c r="BB1003" s="5">
        <v>8.6573287906282683E-3</v>
      </c>
      <c r="BC1003" s="8">
        <f>(Table1[[#This Row],[corals.sd.ssp245.2100]]/Table1[[#This Row],[corals.mn.ssp245.2100]])^-1</f>
        <v>44.553736109994269</v>
      </c>
      <c r="BD1003" s="8">
        <f>Table1[[#This Row],[corals.weights.ssp245.2100]]*Table1[[#This Row],[corals.mn.ssp245.2100]]</f>
        <v>17.185104130601673</v>
      </c>
      <c r="BE1003" s="5"/>
      <c r="BF1003" s="5"/>
      <c r="BG1003" s="6"/>
      <c r="BH1003" s="6"/>
      <c r="BI1003" s="7">
        <f t="shared" si="93"/>
        <v>0.36201949939412603</v>
      </c>
      <c r="BJ1003" s="5">
        <v>0.27979622859393549</v>
      </c>
      <c r="BK1003" s="5">
        <v>9.8192723750789579E-3</v>
      </c>
      <c r="BL1003" s="6">
        <f>(Table1[[#This Row],[seagrass.sd.ssp370.2050]]/Table1[[#This Row],[seagrass.mn.ssp370.2050]])^-1</f>
        <v>28.49459897904967</v>
      </c>
      <c r="BM1003" s="6">
        <f>Table1[[#This Row],[seagrass.mn.ssp370.2050]]*Table1[[#This Row],[seagrass.weights.ssp370.2050]]</f>
        <v>7.9726813296347023</v>
      </c>
      <c r="BN1003" s="5">
        <v>0.34882479397883392</v>
      </c>
      <c r="BO1003" s="5">
        <v>1.258034335344581E-3</v>
      </c>
      <c r="BP1003" s="6">
        <f>(Table1[[#This Row],[corals.sd.ssp370.2050]]/Table1[[#This Row],[corals.mn.ssp370.2050]])^-1</f>
        <v>277.27764193597255</v>
      </c>
      <c r="BQ1003" s="6">
        <f>Table1[[#This Row],[corals.weights.ssp370.2050]]*Table1[[#This Row],[corals.mn.ssp370.2050]]</f>
        <v>96.721316323252509</v>
      </c>
      <c r="BR1003" s="5"/>
      <c r="BS1003" s="5"/>
      <c r="BT1003" s="6"/>
      <c r="BU1003" s="6"/>
      <c r="BV1003" s="7">
        <f t="shared" si="94"/>
        <v>0.34239209334238724</v>
      </c>
      <c r="BW1003" s="5">
        <v>0.27698708018165757</v>
      </c>
      <c r="BX1003" s="5">
        <v>1.0006645008399579E-2</v>
      </c>
      <c r="BY1003" s="8">
        <f>(Table1[[#This Row],[seagrass.sd.ssp370.2100]]/Table1[[#This Row],[seagrass.mn.ssp370.2100]])^-1</f>
        <v>27.680314425979397</v>
      </c>
      <c r="BZ1003" s="8">
        <f>Table1[[#This Row],[seagrass.imp.ssp370.2100]]*Table1[[#This Row],[seagrass.mn.ssp370.2100]]</f>
        <v>7.6670894713622477</v>
      </c>
      <c r="CA1003" s="5">
        <v>0.34881006412472548</v>
      </c>
      <c r="CB1003" s="5">
        <v>3.7743980217771929E-3</v>
      </c>
      <c r="CC1003" s="8">
        <f>(Table1[[#This Row],[corals.sd.ssp370.2100]]/Table1[[#This Row],[corals.mn.ssp370.2100]])^-1</f>
        <v>92.414753852718121</v>
      </c>
      <c r="CD1003" s="8">
        <f>Table1[[#This Row],[corals.weights.ssp370.2100]]*Table1[[#This Row],[corals.mn.ssp370.2100]]</f>
        <v>32.235196217437327</v>
      </c>
      <c r="CE1003" s="5"/>
      <c r="CF1003" s="5"/>
      <c r="CG1003" s="12"/>
      <c r="CH1003" s="17"/>
      <c r="CI1003" s="9">
        <f t="shared" si="95"/>
        <v>0.33225582249722946</v>
      </c>
      <c r="CJ1003" s="5"/>
      <c r="CL1003" s="5"/>
      <c r="CM1003" s="5"/>
      <c r="CP1003" s="5"/>
      <c r="CT1003" s="5"/>
    </row>
    <row r="1004" spans="1:98" x14ac:dyDescent="0.25">
      <c r="A1004" s="5" t="s">
        <v>1047</v>
      </c>
      <c r="B1004" s="5">
        <v>55.58934</v>
      </c>
      <c r="C1004" s="5">
        <v>-21.071102</v>
      </c>
      <c r="E1004" s="5">
        <v>0</v>
      </c>
      <c r="G1004" s="5">
        <v>0</v>
      </c>
      <c r="I1004" s="5">
        <v>0</v>
      </c>
      <c r="L1004" s="6" t="str">
        <f>IF(Table1[[#This Row],[seagrass.mn.ssp126.2050]]="","",(Table1[[#This Row],[seagrass.sd.ssp126.2050]]/Table1[[#This Row],[seagrass.mn.ssp126.2050]])^-1)</f>
        <v/>
      </c>
      <c r="M1004" s="6" t="str">
        <f>IF(Table1[[#This Row],[seagrass.weights.ssp126.2050]]="","",Table1[[#This Row],[seagrass.weights.ssp126.2050]]*Table1[[#This Row],[seagrass.mn.ssp126.2050]])</f>
        <v/>
      </c>
      <c r="P1004" s="6" t="str">
        <f>IF(Table1[[#This Row],[corals.mn.ssp126.2050]]="","",(Table1[[#This Row],[corals.sd.ssp126.2050]]/Table1[[#This Row],[corals.mn.ssp126.2050]])^-1)</f>
        <v/>
      </c>
      <c r="Q1004" s="6" t="str">
        <f>IF(Table1[[#This Row],[coral.weights.ssp126.2050]]="","",Table1[[#This Row],[coral.weights.ssp126.2050]]*Table1[[#This Row],[corals.mn.ssp126.2050]])</f>
        <v/>
      </c>
      <c r="T1004" s="6" t="str">
        <f>IF(Table1[[#This Row],[mangrove.mn.ssp126.2050]]="","",(Table1[[#This Row],[mangrove.sd.ssp126.2050]]/Table1[[#This Row],[mangrove.mn.ssp126.2050]])^-1)</f>
        <v/>
      </c>
      <c r="U1004" s="6" t="str">
        <f>IF(Table1[[#This Row],[mangrove.weights.ssp126.2050]]="","",Table1[[#This Row],[mangrove.weights.ssp126.2050]]*Table1[[#This Row],[mangrove.mn.ssp126.2050]])</f>
        <v/>
      </c>
      <c r="V1004" s="7" t="e">
        <f t="shared" si="90"/>
        <v>#DIV/0!</v>
      </c>
      <c r="Y1004" s="6" t="str">
        <f>IF(Table1[[#This Row],[seagrass.mn.ssp126.2100]]="", "", (Table1[[#This Row],[seagrass.sd.ssp126.2100]]/Table1[[#This Row],[seagrass.mn.ssp126.2100]])^-1)</f>
        <v/>
      </c>
      <c r="Z1004" s="6" t="str">
        <f>IF(Table1[[#This Row],[seagrass.weights.ssp126.2100]]="","", Table1[[#This Row],[seagrass.weights.ssp126.2100]]*Table1[[#This Row],[seagrass.mn.ssp126.2100]])</f>
        <v/>
      </c>
      <c r="AC1004" s="6" t="str">
        <f>IF(Table1[[#This Row],[corals.mn.ssp126.2100]]="","",(Table1[[#This Row],[corals.sd.ssp126.2100]]/Table1[[#This Row],[corals.mn.ssp126.2100]])^-1)</f>
        <v/>
      </c>
      <c r="AD1004" s="6" t="str">
        <f>IF( Table1[[#This Row],[Coral.weights.ssp126.2100]]="","", Table1[[#This Row],[Coral.weights.ssp126.2100]]*Table1[[#This Row],[corals.mn.ssp126.2100]])</f>
        <v/>
      </c>
      <c r="AG1004" s="8" t="str">
        <f>IF(Table1[[#This Row],[mangrove.mn.ssp126.2100]]="","",(Table1[[#This Row],[mangrove.sd.ssp126.2100]]/Table1[[#This Row],[mangrove.mn.ssp126.2100]])^-1)</f>
        <v/>
      </c>
      <c r="AH1004" s="6" t="str">
        <f>IF(Table1[[#This Row],[mangrove.weights.ssp126.2100]]="","",Table1[[#This Row],[mangrove.weights.ssp126.2100]]*Table1[[#This Row],[mangrove.mn.ssp126.2100]])</f>
        <v/>
      </c>
      <c r="AI1004" s="7" t="e">
        <f t="shared" si="91"/>
        <v>#DIV/0!</v>
      </c>
      <c r="AL1004" s="6" t="str">
        <f>IF(Table1[[#This Row],[seagrass.mn.ssp245.2050]]="","",(Table1[[#This Row],[seagrass.sd.ssp245.2050]]/Table1[[#This Row],[seagrass.mn.ssp245.2050]])^-1)</f>
        <v/>
      </c>
      <c r="AM1004" s="6" t="str">
        <f>IF(Table1[[#This Row],[seagrass.weights.ssp245.2050]]="","",Table1[[#This Row],[seagrass.weights.ssp245.2050]]*Table1[[#This Row],[seagrass.mn.ssp245.2050]])</f>
        <v/>
      </c>
      <c r="AS1004" s="5"/>
      <c r="AT1004" s="8"/>
      <c r="AU1004" s="8"/>
      <c r="AV1004" s="7" t="e">
        <f t="shared" si="92"/>
        <v>#DIV/0!</v>
      </c>
      <c r="AX1004" s="5"/>
      <c r="AY1004" s="6"/>
      <c r="AZ1004" s="6"/>
      <c r="BB1004" s="5"/>
      <c r="BC1004" s="8"/>
      <c r="BD1004" s="8"/>
      <c r="BE1004" s="5"/>
      <c r="BF1004" s="5"/>
      <c r="BG1004" s="6"/>
      <c r="BH1004" s="6"/>
      <c r="BI1004" s="7" t="e">
        <f t="shared" si="93"/>
        <v>#DIV/0!</v>
      </c>
      <c r="BK1004" s="5"/>
      <c r="BL1004" s="6"/>
      <c r="BM1004" s="6"/>
      <c r="BO1004" s="5"/>
      <c r="BP1004" s="6"/>
      <c r="BQ1004" s="6"/>
      <c r="BR1004" s="5"/>
      <c r="BS1004" s="5"/>
      <c r="BT1004" s="6"/>
      <c r="BU1004" s="6"/>
      <c r="BV1004" s="7" t="e">
        <f t="shared" si="94"/>
        <v>#DIV/0!</v>
      </c>
      <c r="BX1004" s="5"/>
      <c r="BY1004" s="8"/>
      <c r="BZ1004" s="8"/>
      <c r="CA1004" s="5"/>
      <c r="CB1004" s="5"/>
      <c r="CC1004" s="8"/>
      <c r="CD1004" s="8"/>
      <c r="CE1004" s="5"/>
      <c r="CF1004" s="5"/>
      <c r="CG1004" s="12"/>
      <c r="CH1004" s="17"/>
      <c r="CI1004" s="9" t="e">
        <f t="shared" si="95"/>
        <v>#DIV/0!</v>
      </c>
      <c r="CJ1004" s="5"/>
      <c r="CL1004" s="5"/>
      <c r="CM1004" s="5"/>
      <c r="CP1004" s="5"/>
      <c r="CT1004" s="5"/>
    </row>
    <row r="1005" spans="1:98" x14ac:dyDescent="0.25">
      <c r="A1005" s="5" t="s">
        <v>1048</v>
      </c>
      <c r="B1005" s="5">
        <v>55.83934</v>
      </c>
      <c r="C1005" s="5">
        <v>-21.071102</v>
      </c>
      <c r="E1005" s="5">
        <v>0</v>
      </c>
      <c r="G1005" s="5">
        <v>0</v>
      </c>
      <c r="I1005" s="5">
        <v>0</v>
      </c>
      <c r="L1005" s="6" t="str">
        <f>IF(Table1[[#This Row],[seagrass.mn.ssp126.2050]]="","",(Table1[[#This Row],[seagrass.sd.ssp126.2050]]/Table1[[#This Row],[seagrass.mn.ssp126.2050]])^-1)</f>
        <v/>
      </c>
      <c r="M1005" s="6" t="str">
        <f>IF(Table1[[#This Row],[seagrass.weights.ssp126.2050]]="","",Table1[[#This Row],[seagrass.weights.ssp126.2050]]*Table1[[#This Row],[seagrass.mn.ssp126.2050]])</f>
        <v/>
      </c>
      <c r="P1005" s="6" t="str">
        <f>IF(Table1[[#This Row],[corals.mn.ssp126.2050]]="","",(Table1[[#This Row],[corals.sd.ssp126.2050]]/Table1[[#This Row],[corals.mn.ssp126.2050]])^-1)</f>
        <v/>
      </c>
      <c r="Q1005" s="6" t="str">
        <f>IF(Table1[[#This Row],[coral.weights.ssp126.2050]]="","",Table1[[#This Row],[coral.weights.ssp126.2050]]*Table1[[#This Row],[corals.mn.ssp126.2050]])</f>
        <v/>
      </c>
      <c r="T1005" s="6" t="str">
        <f>IF(Table1[[#This Row],[mangrove.mn.ssp126.2050]]="","",(Table1[[#This Row],[mangrove.sd.ssp126.2050]]/Table1[[#This Row],[mangrove.mn.ssp126.2050]])^-1)</f>
        <v/>
      </c>
      <c r="U1005" s="6" t="str">
        <f>IF(Table1[[#This Row],[mangrove.weights.ssp126.2050]]="","",Table1[[#This Row],[mangrove.weights.ssp126.2050]]*Table1[[#This Row],[mangrove.mn.ssp126.2050]])</f>
        <v/>
      </c>
      <c r="V1005" s="7" t="e">
        <f t="shared" si="90"/>
        <v>#DIV/0!</v>
      </c>
      <c r="Y1005" s="6" t="str">
        <f>IF(Table1[[#This Row],[seagrass.mn.ssp126.2100]]="", "", (Table1[[#This Row],[seagrass.sd.ssp126.2100]]/Table1[[#This Row],[seagrass.mn.ssp126.2100]])^-1)</f>
        <v/>
      </c>
      <c r="Z1005" s="6" t="str">
        <f>IF(Table1[[#This Row],[seagrass.weights.ssp126.2100]]="","", Table1[[#This Row],[seagrass.weights.ssp126.2100]]*Table1[[#This Row],[seagrass.mn.ssp126.2100]])</f>
        <v/>
      </c>
      <c r="AC1005" s="6" t="str">
        <f>IF(Table1[[#This Row],[corals.mn.ssp126.2100]]="","",(Table1[[#This Row],[corals.sd.ssp126.2100]]/Table1[[#This Row],[corals.mn.ssp126.2100]])^-1)</f>
        <v/>
      </c>
      <c r="AD1005" s="6" t="str">
        <f>IF( Table1[[#This Row],[Coral.weights.ssp126.2100]]="","", Table1[[#This Row],[Coral.weights.ssp126.2100]]*Table1[[#This Row],[corals.mn.ssp126.2100]])</f>
        <v/>
      </c>
      <c r="AG1005" s="8" t="str">
        <f>IF(Table1[[#This Row],[mangrove.mn.ssp126.2100]]="","",(Table1[[#This Row],[mangrove.sd.ssp126.2100]]/Table1[[#This Row],[mangrove.mn.ssp126.2100]])^-1)</f>
        <v/>
      </c>
      <c r="AH1005" s="6" t="str">
        <f>IF(Table1[[#This Row],[mangrove.weights.ssp126.2100]]="","",Table1[[#This Row],[mangrove.weights.ssp126.2100]]*Table1[[#This Row],[mangrove.mn.ssp126.2100]])</f>
        <v/>
      </c>
      <c r="AI1005" s="7" t="e">
        <f t="shared" si="91"/>
        <v>#DIV/0!</v>
      </c>
      <c r="AL1005" s="6" t="str">
        <f>IF(Table1[[#This Row],[seagrass.mn.ssp245.2050]]="","",(Table1[[#This Row],[seagrass.sd.ssp245.2050]]/Table1[[#This Row],[seagrass.mn.ssp245.2050]])^-1)</f>
        <v/>
      </c>
      <c r="AM1005" s="6" t="str">
        <f>IF(Table1[[#This Row],[seagrass.weights.ssp245.2050]]="","",Table1[[#This Row],[seagrass.weights.ssp245.2050]]*Table1[[#This Row],[seagrass.mn.ssp245.2050]])</f>
        <v/>
      </c>
      <c r="AS1005" s="5"/>
      <c r="AT1005" s="8"/>
      <c r="AU1005" s="8"/>
      <c r="AV1005" s="7" t="e">
        <f t="shared" si="92"/>
        <v>#DIV/0!</v>
      </c>
      <c r="AX1005" s="5"/>
      <c r="AY1005" s="6"/>
      <c r="AZ1005" s="6"/>
      <c r="BB1005" s="5"/>
      <c r="BC1005" s="8"/>
      <c r="BD1005" s="8"/>
      <c r="BE1005" s="5"/>
      <c r="BF1005" s="5"/>
      <c r="BG1005" s="6"/>
      <c r="BH1005" s="6"/>
      <c r="BI1005" s="7" t="e">
        <f t="shared" si="93"/>
        <v>#DIV/0!</v>
      </c>
      <c r="BK1005" s="5"/>
      <c r="BL1005" s="6"/>
      <c r="BM1005" s="6"/>
      <c r="BO1005" s="5"/>
      <c r="BP1005" s="6"/>
      <c r="BQ1005" s="6"/>
      <c r="BR1005" s="5"/>
      <c r="BS1005" s="5"/>
      <c r="BT1005" s="6"/>
      <c r="BU1005" s="6"/>
      <c r="BV1005" s="7" t="e">
        <f t="shared" si="94"/>
        <v>#DIV/0!</v>
      </c>
      <c r="BX1005" s="5"/>
      <c r="BY1005" s="8"/>
      <c r="BZ1005" s="8"/>
      <c r="CA1005" s="5"/>
      <c r="CB1005" s="5"/>
      <c r="CC1005" s="8"/>
      <c r="CD1005" s="8"/>
      <c r="CE1005" s="5"/>
      <c r="CF1005" s="5"/>
      <c r="CG1005" s="12"/>
      <c r="CH1005" s="17"/>
      <c r="CI1005" s="9" t="e">
        <f t="shared" si="95"/>
        <v>#DIV/0!</v>
      </c>
      <c r="CJ1005" s="5"/>
      <c r="CL1005" s="5"/>
      <c r="CM1005" s="5"/>
      <c r="CP1005" s="5"/>
      <c r="CT1005" s="5"/>
    </row>
    <row r="1006" spans="1:98" x14ac:dyDescent="0.25">
      <c r="A1006" s="5" t="s">
        <v>1049</v>
      </c>
      <c r="B1006" s="5">
        <v>56.08934</v>
      </c>
      <c r="C1006" s="5">
        <v>-21.071102</v>
      </c>
      <c r="E1006" s="5">
        <v>0</v>
      </c>
      <c r="G1006" s="5">
        <v>0</v>
      </c>
      <c r="I1006" s="5">
        <v>0</v>
      </c>
      <c r="L1006" s="6" t="str">
        <f>IF(Table1[[#This Row],[seagrass.mn.ssp126.2050]]="","",(Table1[[#This Row],[seagrass.sd.ssp126.2050]]/Table1[[#This Row],[seagrass.mn.ssp126.2050]])^-1)</f>
        <v/>
      </c>
      <c r="M1006" s="6" t="str">
        <f>IF(Table1[[#This Row],[seagrass.weights.ssp126.2050]]="","",Table1[[#This Row],[seagrass.weights.ssp126.2050]]*Table1[[#This Row],[seagrass.mn.ssp126.2050]])</f>
        <v/>
      </c>
      <c r="P1006" s="6" t="str">
        <f>IF(Table1[[#This Row],[corals.mn.ssp126.2050]]="","",(Table1[[#This Row],[corals.sd.ssp126.2050]]/Table1[[#This Row],[corals.mn.ssp126.2050]])^-1)</f>
        <v/>
      </c>
      <c r="Q1006" s="6" t="str">
        <f>IF(Table1[[#This Row],[coral.weights.ssp126.2050]]="","",Table1[[#This Row],[coral.weights.ssp126.2050]]*Table1[[#This Row],[corals.mn.ssp126.2050]])</f>
        <v/>
      </c>
      <c r="T1006" s="6" t="str">
        <f>IF(Table1[[#This Row],[mangrove.mn.ssp126.2050]]="","",(Table1[[#This Row],[mangrove.sd.ssp126.2050]]/Table1[[#This Row],[mangrove.mn.ssp126.2050]])^-1)</f>
        <v/>
      </c>
      <c r="U1006" s="6" t="str">
        <f>IF(Table1[[#This Row],[mangrove.weights.ssp126.2050]]="","",Table1[[#This Row],[mangrove.weights.ssp126.2050]]*Table1[[#This Row],[mangrove.mn.ssp126.2050]])</f>
        <v/>
      </c>
      <c r="V1006" s="7" t="e">
        <f t="shared" si="90"/>
        <v>#DIV/0!</v>
      </c>
      <c r="Y1006" s="6" t="str">
        <f>IF(Table1[[#This Row],[seagrass.mn.ssp126.2100]]="", "", (Table1[[#This Row],[seagrass.sd.ssp126.2100]]/Table1[[#This Row],[seagrass.mn.ssp126.2100]])^-1)</f>
        <v/>
      </c>
      <c r="Z1006" s="6" t="str">
        <f>IF(Table1[[#This Row],[seagrass.weights.ssp126.2100]]="","", Table1[[#This Row],[seagrass.weights.ssp126.2100]]*Table1[[#This Row],[seagrass.mn.ssp126.2100]])</f>
        <v/>
      </c>
      <c r="AC1006" s="6" t="str">
        <f>IF(Table1[[#This Row],[corals.mn.ssp126.2100]]="","",(Table1[[#This Row],[corals.sd.ssp126.2100]]/Table1[[#This Row],[corals.mn.ssp126.2100]])^-1)</f>
        <v/>
      </c>
      <c r="AD1006" s="6" t="str">
        <f>IF( Table1[[#This Row],[Coral.weights.ssp126.2100]]="","", Table1[[#This Row],[Coral.weights.ssp126.2100]]*Table1[[#This Row],[corals.mn.ssp126.2100]])</f>
        <v/>
      </c>
      <c r="AG1006" s="8" t="str">
        <f>IF(Table1[[#This Row],[mangrove.mn.ssp126.2100]]="","",(Table1[[#This Row],[mangrove.sd.ssp126.2100]]/Table1[[#This Row],[mangrove.mn.ssp126.2100]])^-1)</f>
        <v/>
      </c>
      <c r="AH1006" s="6" t="str">
        <f>IF(Table1[[#This Row],[mangrove.weights.ssp126.2100]]="","",Table1[[#This Row],[mangrove.weights.ssp126.2100]]*Table1[[#This Row],[mangrove.mn.ssp126.2100]])</f>
        <v/>
      </c>
      <c r="AI1006" s="7" t="e">
        <f t="shared" si="91"/>
        <v>#DIV/0!</v>
      </c>
      <c r="AL1006" s="6" t="str">
        <f>IF(Table1[[#This Row],[seagrass.mn.ssp245.2050]]="","",(Table1[[#This Row],[seagrass.sd.ssp245.2050]]/Table1[[#This Row],[seagrass.mn.ssp245.2050]])^-1)</f>
        <v/>
      </c>
      <c r="AM1006" s="6" t="str">
        <f>IF(Table1[[#This Row],[seagrass.weights.ssp245.2050]]="","",Table1[[#This Row],[seagrass.weights.ssp245.2050]]*Table1[[#This Row],[seagrass.mn.ssp245.2050]])</f>
        <v/>
      </c>
      <c r="AS1006" s="5"/>
      <c r="AT1006" s="8"/>
      <c r="AU1006" s="8"/>
      <c r="AV1006" s="7" t="e">
        <f t="shared" si="92"/>
        <v>#DIV/0!</v>
      </c>
      <c r="AX1006" s="5"/>
      <c r="AY1006" s="6"/>
      <c r="AZ1006" s="6"/>
      <c r="BB1006" s="5"/>
      <c r="BC1006" s="8"/>
      <c r="BD1006" s="8"/>
      <c r="BE1006" s="5"/>
      <c r="BF1006" s="5"/>
      <c r="BG1006" s="6"/>
      <c r="BH1006" s="6"/>
      <c r="BI1006" s="7" t="e">
        <f t="shared" si="93"/>
        <v>#DIV/0!</v>
      </c>
      <c r="BK1006" s="5"/>
      <c r="BL1006" s="6"/>
      <c r="BM1006" s="6"/>
      <c r="BO1006" s="5"/>
      <c r="BP1006" s="6"/>
      <c r="BQ1006" s="6"/>
      <c r="BR1006" s="5"/>
      <c r="BS1006" s="5"/>
      <c r="BT1006" s="6"/>
      <c r="BU1006" s="6"/>
      <c r="BV1006" s="7" t="e">
        <f t="shared" si="94"/>
        <v>#DIV/0!</v>
      </c>
      <c r="BX1006" s="5"/>
      <c r="BY1006" s="8"/>
      <c r="BZ1006" s="8"/>
      <c r="CA1006" s="5"/>
      <c r="CB1006" s="5"/>
      <c r="CC1006" s="8"/>
      <c r="CD1006" s="8"/>
      <c r="CE1006" s="5"/>
      <c r="CF1006" s="5"/>
      <c r="CG1006" s="12"/>
      <c r="CH1006" s="17"/>
      <c r="CI1006" s="9" t="e">
        <f t="shared" si="95"/>
        <v>#DIV/0!</v>
      </c>
      <c r="CJ1006" s="5"/>
      <c r="CL1006" s="5"/>
      <c r="CM1006" s="5"/>
      <c r="CP1006" s="5"/>
      <c r="CT1006" s="5"/>
    </row>
    <row r="1007" spans="1:98" x14ac:dyDescent="0.25">
      <c r="A1007" s="5" t="s">
        <v>1050</v>
      </c>
      <c r="B1007" s="5">
        <v>34.83934</v>
      </c>
      <c r="C1007" s="5">
        <v>-21.071102</v>
      </c>
      <c r="E1007" s="5">
        <v>0</v>
      </c>
      <c r="G1007" s="5">
        <v>0</v>
      </c>
      <c r="I1007" s="5">
        <v>0</v>
      </c>
      <c r="L1007" s="6" t="str">
        <f>IF(Table1[[#This Row],[seagrass.mn.ssp126.2050]]="","",(Table1[[#This Row],[seagrass.sd.ssp126.2050]]/Table1[[#This Row],[seagrass.mn.ssp126.2050]])^-1)</f>
        <v/>
      </c>
      <c r="M1007" s="6" t="str">
        <f>IF(Table1[[#This Row],[seagrass.weights.ssp126.2050]]="","",Table1[[#This Row],[seagrass.weights.ssp126.2050]]*Table1[[#This Row],[seagrass.mn.ssp126.2050]])</f>
        <v/>
      </c>
      <c r="P1007" s="6" t="str">
        <f>IF(Table1[[#This Row],[corals.mn.ssp126.2050]]="","",(Table1[[#This Row],[corals.sd.ssp126.2050]]/Table1[[#This Row],[corals.mn.ssp126.2050]])^-1)</f>
        <v/>
      </c>
      <c r="Q1007" s="6" t="str">
        <f>IF(Table1[[#This Row],[coral.weights.ssp126.2050]]="","",Table1[[#This Row],[coral.weights.ssp126.2050]]*Table1[[#This Row],[corals.mn.ssp126.2050]])</f>
        <v/>
      </c>
      <c r="T1007" s="6" t="str">
        <f>IF(Table1[[#This Row],[mangrove.mn.ssp126.2050]]="","",(Table1[[#This Row],[mangrove.sd.ssp126.2050]]/Table1[[#This Row],[mangrove.mn.ssp126.2050]])^-1)</f>
        <v/>
      </c>
      <c r="U1007" s="6" t="str">
        <f>IF(Table1[[#This Row],[mangrove.weights.ssp126.2050]]="","",Table1[[#This Row],[mangrove.weights.ssp126.2050]]*Table1[[#This Row],[mangrove.mn.ssp126.2050]])</f>
        <v/>
      </c>
      <c r="V1007" s="7" t="e">
        <f t="shared" si="90"/>
        <v>#DIV/0!</v>
      </c>
      <c r="Y1007" s="6" t="str">
        <f>IF(Table1[[#This Row],[seagrass.mn.ssp126.2100]]="", "", (Table1[[#This Row],[seagrass.sd.ssp126.2100]]/Table1[[#This Row],[seagrass.mn.ssp126.2100]])^-1)</f>
        <v/>
      </c>
      <c r="Z1007" s="6" t="str">
        <f>IF(Table1[[#This Row],[seagrass.weights.ssp126.2100]]="","", Table1[[#This Row],[seagrass.weights.ssp126.2100]]*Table1[[#This Row],[seagrass.mn.ssp126.2100]])</f>
        <v/>
      </c>
      <c r="AC1007" s="6" t="str">
        <f>IF(Table1[[#This Row],[corals.mn.ssp126.2100]]="","",(Table1[[#This Row],[corals.sd.ssp126.2100]]/Table1[[#This Row],[corals.mn.ssp126.2100]])^-1)</f>
        <v/>
      </c>
      <c r="AD1007" s="6" t="str">
        <f>IF( Table1[[#This Row],[Coral.weights.ssp126.2100]]="","", Table1[[#This Row],[Coral.weights.ssp126.2100]]*Table1[[#This Row],[corals.mn.ssp126.2100]])</f>
        <v/>
      </c>
      <c r="AG1007" s="8" t="str">
        <f>IF(Table1[[#This Row],[mangrove.mn.ssp126.2100]]="","",(Table1[[#This Row],[mangrove.sd.ssp126.2100]]/Table1[[#This Row],[mangrove.mn.ssp126.2100]])^-1)</f>
        <v/>
      </c>
      <c r="AH1007" s="6" t="str">
        <f>IF(Table1[[#This Row],[mangrove.weights.ssp126.2100]]="","",Table1[[#This Row],[mangrove.weights.ssp126.2100]]*Table1[[#This Row],[mangrove.mn.ssp126.2100]])</f>
        <v/>
      </c>
      <c r="AI1007" s="7" t="e">
        <f t="shared" si="91"/>
        <v>#DIV/0!</v>
      </c>
      <c r="AL1007" s="6" t="str">
        <f>IF(Table1[[#This Row],[seagrass.mn.ssp245.2050]]="","",(Table1[[#This Row],[seagrass.sd.ssp245.2050]]/Table1[[#This Row],[seagrass.mn.ssp245.2050]])^-1)</f>
        <v/>
      </c>
      <c r="AM1007" s="6" t="str">
        <f>IF(Table1[[#This Row],[seagrass.weights.ssp245.2050]]="","",Table1[[#This Row],[seagrass.weights.ssp245.2050]]*Table1[[#This Row],[seagrass.mn.ssp245.2050]])</f>
        <v/>
      </c>
      <c r="AS1007" s="5"/>
      <c r="AT1007" s="8"/>
      <c r="AU1007" s="8"/>
      <c r="AV1007" s="7" t="e">
        <f t="shared" si="92"/>
        <v>#DIV/0!</v>
      </c>
      <c r="AX1007" s="5"/>
      <c r="AY1007" s="6"/>
      <c r="AZ1007" s="6"/>
      <c r="BB1007" s="5"/>
      <c r="BC1007" s="8"/>
      <c r="BD1007" s="8"/>
      <c r="BE1007" s="5"/>
      <c r="BF1007" s="5"/>
      <c r="BG1007" s="6"/>
      <c r="BH1007" s="6"/>
      <c r="BI1007" s="7" t="e">
        <f t="shared" si="93"/>
        <v>#DIV/0!</v>
      </c>
      <c r="BK1007" s="5"/>
      <c r="BL1007" s="6"/>
      <c r="BM1007" s="6"/>
      <c r="BO1007" s="5"/>
      <c r="BP1007" s="6"/>
      <c r="BQ1007" s="6"/>
      <c r="BR1007" s="5"/>
      <c r="BS1007" s="5"/>
      <c r="BT1007" s="6"/>
      <c r="BU1007" s="6"/>
      <c r="BV1007" s="7" t="e">
        <f t="shared" si="94"/>
        <v>#DIV/0!</v>
      </c>
      <c r="BX1007" s="5"/>
      <c r="BY1007" s="8"/>
      <c r="BZ1007" s="8"/>
      <c r="CA1007" s="5"/>
      <c r="CB1007" s="5"/>
      <c r="CC1007" s="8"/>
      <c r="CD1007" s="8"/>
      <c r="CE1007" s="5"/>
      <c r="CF1007" s="5"/>
      <c r="CG1007" s="12"/>
      <c r="CH1007" s="17"/>
      <c r="CI1007" s="9" t="e">
        <f t="shared" si="95"/>
        <v>#DIV/0!</v>
      </c>
      <c r="CJ1007" s="5"/>
      <c r="CL1007" s="5"/>
      <c r="CM1007" s="5"/>
      <c r="CP1007" s="5"/>
      <c r="CT1007" s="5"/>
    </row>
    <row r="1008" spans="1:98" x14ac:dyDescent="0.25">
      <c r="A1008" s="5" t="s">
        <v>1051</v>
      </c>
      <c r="B1008" s="5">
        <v>35.08934</v>
      </c>
      <c r="C1008" s="5">
        <v>-21.071102</v>
      </c>
      <c r="E1008" s="5">
        <v>0</v>
      </c>
      <c r="G1008" s="5">
        <v>0</v>
      </c>
      <c r="H1008" s="5">
        <v>75350000</v>
      </c>
      <c r="I1008" s="5">
        <v>1</v>
      </c>
      <c r="L1008" s="6" t="str">
        <f>IF(Table1[[#This Row],[seagrass.mn.ssp126.2050]]="","",(Table1[[#This Row],[seagrass.sd.ssp126.2050]]/Table1[[#This Row],[seagrass.mn.ssp126.2050]])^-1)</f>
        <v/>
      </c>
      <c r="M1008" s="6" t="str">
        <f>IF(Table1[[#This Row],[seagrass.weights.ssp126.2050]]="","",Table1[[#This Row],[seagrass.weights.ssp126.2050]]*Table1[[#This Row],[seagrass.mn.ssp126.2050]])</f>
        <v/>
      </c>
      <c r="P1008" s="6" t="str">
        <f>IF(Table1[[#This Row],[corals.mn.ssp126.2050]]="","",(Table1[[#This Row],[corals.sd.ssp126.2050]]/Table1[[#This Row],[corals.mn.ssp126.2050]])^-1)</f>
        <v/>
      </c>
      <c r="Q1008" s="6" t="str">
        <f>IF(Table1[[#This Row],[coral.weights.ssp126.2050]]="","",Table1[[#This Row],[coral.weights.ssp126.2050]]*Table1[[#This Row],[corals.mn.ssp126.2050]])</f>
        <v/>
      </c>
      <c r="R1008" s="5">
        <v>0.31939115478281821</v>
      </c>
      <c r="S1008" s="5">
        <v>0.27225834362470591</v>
      </c>
      <c r="T1008" s="6">
        <f>IF(Table1[[#This Row],[mangrove.mn.ssp126.2050]]="","",(Table1[[#This Row],[mangrove.sd.ssp126.2050]]/Table1[[#This Row],[mangrove.mn.ssp126.2050]])^-1)</f>
        <v>1.1731179677750572</v>
      </c>
      <c r="U1008" s="6">
        <f>IF(Table1[[#This Row],[mangrove.weights.ssp126.2050]]="","",Table1[[#This Row],[mangrove.weights.ssp126.2050]]*Table1[[#This Row],[mangrove.mn.ssp126.2050]])</f>
        <v>0.37468350242414844</v>
      </c>
      <c r="V1008" s="7">
        <f t="shared" si="90"/>
        <v>0.31939115478281821</v>
      </c>
      <c r="Y1008" s="6" t="str">
        <f>IF(Table1[[#This Row],[seagrass.mn.ssp126.2100]]="", "", (Table1[[#This Row],[seagrass.sd.ssp126.2100]]/Table1[[#This Row],[seagrass.mn.ssp126.2100]])^-1)</f>
        <v/>
      </c>
      <c r="Z1008" s="6" t="str">
        <f>IF(Table1[[#This Row],[seagrass.weights.ssp126.2100]]="","", Table1[[#This Row],[seagrass.weights.ssp126.2100]]*Table1[[#This Row],[seagrass.mn.ssp126.2100]])</f>
        <v/>
      </c>
      <c r="AC1008" s="6" t="str">
        <f>IF(Table1[[#This Row],[corals.mn.ssp126.2100]]="","",(Table1[[#This Row],[corals.sd.ssp126.2100]]/Table1[[#This Row],[corals.mn.ssp126.2100]])^-1)</f>
        <v/>
      </c>
      <c r="AD1008" s="6" t="str">
        <f>IF( Table1[[#This Row],[Coral.weights.ssp126.2100]]="","", Table1[[#This Row],[Coral.weights.ssp126.2100]]*Table1[[#This Row],[corals.mn.ssp126.2100]])</f>
        <v/>
      </c>
      <c r="AE1008" s="5">
        <v>0.33017126011649939</v>
      </c>
      <c r="AF1008" s="5">
        <v>0.26656127016318493</v>
      </c>
      <c r="AG1008" s="8">
        <f>IF(Table1[[#This Row],[mangrove.mn.ssp126.2100]]="","",(Table1[[#This Row],[mangrove.sd.ssp126.2100]]/Table1[[#This Row],[mangrove.mn.ssp126.2100]])^-1)</f>
        <v>1.238631778406418</v>
      </c>
      <c r="AH1008" s="6">
        <f>IF(Table1[[#This Row],[mangrove.weights.ssp126.2100]]="","",Table1[[#This Row],[mangrove.weights.ssp126.2100]]*Table1[[#This Row],[mangrove.mn.ssp126.2100]])</f>
        <v>0.40896061509678766</v>
      </c>
      <c r="AI1008" s="7">
        <f t="shared" si="91"/>
        <v>0.33017126011649939</v>
      </c>
      <c r="AL1008" s="6" t="str">
        <f>IF(Table1[[#This Row],[seagrass.mn.ssp245.2050]]="","",(Table1[[#This Row],[seagrass.sd.ssp245.2050]]/Table1[[#This Row],[seagrass.mn.ssp245.2050]])^-1)</f>
        <v/>
      </c>
      <c r="AM1008" s="6" t="str">
        <f>IF(Table1[[#This Row],[seagrass.weights.ssp245.2050]]="","",Table1[[#This Row],[seagrass.weights.ssp245.2050]]*Table1[[#This Row],[seagrass.mn.ssp245.2050]])</f>
        <v/>
      </c>
      <c r="AR1008" s="5">
        <v>0.31132886314083968</v>
      </c>
      <c r="AS1008" s="5">
        <v>0.27980453312990111</v>
      </c>
      <c r="AT1008" s="8">
        <f>(Table1[[#This Row],[mangrove.sd.ssp245.2050]]/Table1[[#This Row],[mangrove.mn.ssp245.2050]])^-1</f>
        <v>1.1126655442580096</v>
      </c>
      <c r="AU1008" s="8">
        <f>Table1[[#This Row],[mangrove.mn.ssp245.2050]]*Table1[[#This Row],[mangrove.weights.ssp245.2050]]</f>
        <v>0.34640489894982979</v>
      </c>
      <c r="AV1008" s="7">
        <f t="shared" si="92"/>
        <v>0.31132886314083968</v>
      </c>
      <c r="AX1008" s="5"/>
      <c r="AY1008" s="6"/>
      <c r="AZ1008" s="6"/>
      <c r="BB1008" s="5"/>
      <c r="BC1008" s="8"/>
      <c r="BD1008" s="8"/>
      <c r="BE1008" s="5">
        <v>0.30699816129959862</v>
      </c>
      <c r="BF1008" s="5">
        <v>0.28802235051575498</v>
      </c>
      <c r="BG1008" s="6">
        <f>(Table1[[#This Row],[mangrove.sd.ssp245.2100]]/Table1[[#This Row],[mangrove.mn.ssp245.2100]])^-1</f>
        <v>1.0658831189658167</v>
      </c>
      <c r="BH1008" s="6">
        <f>Table1[[#This Row],[mangrove.weights.ssp245.2100]]*Table1[[#This Row],[mangrove.mn.ssp245.2100]]</f>
        <v>0.32722415768278706</v>
      </c>
      <c r="BI1008" s="7">
        <f t="shared" si="93"/>
        <v>0.30699816129959862</v>
      </c>
      <c r="BK1008" s="5"/>
      <c r="BL1008" s="6"/>
      <c r="BM1008" s="6"/>
      <c r="BO1008" s="5"/>
      <c r="BP1008" s="6"/>
      <c r="BQ1008" s="6"/>
      <c r="BR1008" s="5">
        <v>0.31968892529824178</v>
      </c>
      <c r="BS1008" s="5">
        <v>0.27333685022388982</v>
      </c>
      <c r="BT1008" s="6">
        <f>(Table1[[#This Row],[mangrove.sd.ssp370.2050]]/Table1[[#This Row],[mangrove.mn.ssp370.2050]])^-1</f>
        <v>1.1695785805550369</v>
      </c>
      <c r="BU1008" s="6">
        <f>Table1[[#This Row],[mangrove.weights.ssp370.2050]]*Table1[[#This Row],[mangrove.mn.ssp370.2050]]</f>
        <v>0.37390131946948285</v>
      </c>
      <c r="BV1008" s="7">
        <f t="shared" si="94"/>
        <v>0.31968892529824178</v>
      </c>
      <c r="BX1008" s="5"/>
      <c r="BY1008" s="8"/>
      <c r="BZ1008" s="8"/>
      <c r="CA1008" s="5"/>
      <c r="CB1008" s="5"/>
      <c r="CC1008" s="8"/>
      <c r="CD1008" s="8"/>
      <c r="CE1008" s="5">
        <v>0.33074610340591631</v>
      </c>
      <c r="CF1008" s="5">
        <v>0.27050973211881341</v>
      </c>
      <c r="CG1008" s="12">
        <f>(Table1[[#This Row],[mangrove.sd.ssp370.2100]]/Table1[[#This Row],[mangrove.mn.ssp370.2100]])^-1</f>
        <v>1.222677279724065</v>
      </c>
      <c r="CH1008" s="17">
        <f>Table1[[#This Row],[mangrove.weights.ssp370.2100]]*Table1[[#This Row],[mangrove.mn.ssp370.2100]]</f>
        <v>0.4043957459916801</v>
      </c>
      <c r="CI1008" s="9">
        <f t="shared" si="95"/>
        <v>0.33074610340591631</v>
      </c>
      <c r="CJ1008" s="5"/>
      <c r="CL1008" s="5"/>
      <c r="CM1008" s="5"/>
      <c r="CP1008" s="5"/>
      <c r="CT1008" s="5"/>
    </row>
    <row r="1009" spans="1:98" x14ac:dyDescent="0.25">
      <c r="A1009" s="5" t="s">
        <v>1052</v>
      </c>
      <c r="B1009" s="5">
        <v>35.33934</v>
      </c>
      <c r="C1009" s="5">
        <v>-21.071102</v>
      </c>
      <c r="E1009" s="5">
        <v>0</v>
      </c>
      <c r="G1009" s="5">
        <v>0</v>
      </c>
      <c r="I1009" s="5">
        <v>0</v>
      </c>
      <c r="L1009" s="6" t="str">
        <f>IF(Table1[[#This Row],[seagrass.mn.ssp126.2050]]="","",(Table1[[#This Row],[seagrass.sd.ssp126.2050]]/Table1[[#This Row],[seagrass.mn.ssp126.2050]])^-1)</f>
        <v/>
      </c>
      <c r="M1009" s="6" t="str">
        <f>IF(Table1[[#This Row],[seagrass.weights.ssp126.2050]]="","",Table1[[#This Row],[seagrass.weights.ssp126.2050]]*Table1[[#This Row],[seagrass.mn.ssp126.2050]])</f>
        <v/>
      </c>
      <c r="P1009" s="6" t="str">
        <f>IF(Table1[[#This Row],[corals.mn.ssp126.2050]]="","",(Table1[[#This Row],[corals.sd.ssp126.2050]]/Table1[[#This Row],[corals.mn.ssp126.2050]])^-1)</f>
        <v/>
      </c>
      <c r="Q1009" s="6" t="str">
        <f>IF(Table1[[#This Row],[coral.weights.ssp126.2050]]="","",Table1[[#This Row],[coral.weights.ssp126.2050]]*Table1[[#This Row],[corals.mn.ssp126.2050]])</f>
        <v/>
      </c>
      <c r="T1009" s="6" t="str">
        <f>IF(Table1[[#This Row],[mangrove.mn.ssp126.2050]]="","",(Table1[[#This Row],[mangrove.sd.ssp126.2050]]/Table1[[#This Row],[mangrove.mn.ssp126.2050]])^-1)</f>
        <v/>
      </c>
      <c r="U1009" s="6" t="str">
        <f>IF(Table1[[#This Row],[mangrove.weights.ssp126.2050]]="","",Table1[[#This Row],[mangrove.weights.ssp126.2050]]*Table1[[#This Row],[mangrove.mn.ssp126.2050]])</f>
        <v/>
      </c>
      <c r="V1009" s="7" t="e">
        <f t="shared" si="90"/>
        <v>#DIV/0!</v>
      </c>
      <c r="Y1009" s="6" t="str">
        <f>IF(Table1[[#This Row],[seagrass.mn.ssp126.2100]]="", "", (Table1[[#This Row],[seagrass.sd.ssp126.2100]]/Table1[[#This Row],[seagrass.mn.ssp126.2100]])^-1)</f>
        <v/>
      </c>
      <c r="Z1009" s="6" t="str">
        <f>IF(Table1[[#This Row],[seagrass.weights.ssp126.2100]]="","", Table1[[#This Row],[seagrass.weights.ssp126.2100]]*Table1[[#This Row],[seagrass.mn.ssp126.2100]])</f>
        <v/>
      </c>
      <c r="AC1009" s="6" t="str">
        <f>IF(Table1[[#This Row],[corals.mn.ssp126.2100]]="","",(Table1[[#This Row],[corals.sd.ssp126.2100]]/Table1[[#This Row],[corals.mn.ssp126.2100]])^-1)</f>
        <v/>
      </c>
      <c r="AD1009" s="6" t="str">
        <f>IF( Table1[[#This Row],[Coral.weights.ssp126.2100]]="","", Table1[[#This Row],[Coral.weights.ssp126.2100]]*Table1[[#This Row],[corals.mn.ssp126.2100]])</f>
        <v/>
      </c>
      <c r="AG1009" s="8" t="str">
        <f>IF(Table1[[#This Row],[mangrove.mn.ssp126.2100]]="","",(Table1[[#This Row],[mangrove.sd.ssp126.2100]]/Table1[[#This Row],[mangrove.mn.ssp126.2100]])^-1)</f>
        <v/>
      </c>
      <c r="AH1009" s="6" t="str">
        <f>IF(Table1[[#This Row],[mangrove.weights.ssp126.2100]]="","",Table1[[#This Row],[mangrove.weights.ssp126.2100]]*Table1[[#This Row],[mangrove.mn.ssp126.2100]])</f>
        <v/>
      </c>
      <c r="AI1009" s="7" t="e">
        <f t="shared" si="91"/>
        <v>#DIV/0!</v>
      </c>
      <c r="AL1009" s="6" t="str">
        <f>IF(Table1[[#This Row],[seagrass.mn.ssp245.2050]]="","",(Table1[[#This Row],[seagrass.sd.ssp245.2050]]/Table1[[#This Row],[seagrass.mn.ssp245.2050]])^-1)</f>
        <v/>
      </c>
      <c r="AM1009" s="6" t="str">
        <f>IF(Table1[[#This Row],[seagrass.weights.ssp245.2050]]="","",Table1[[#This Row],[seagrass.weights.ssp245.2050]]*Table1[[#This Row],[seagrass.mn.ssp245.2050]])</f>
        <v/>
      </c>
      <c r="AS1009" s="5"/>
      <c r="AT1009" s="8"/>
      <c r="AU1009" s="8"/>
      <c r="AV1009" s="7" t="e">
        <f t="shared" si="92"/>
        <v>#DIV/0!</v>
      </c>
      <c r="AX1009" s="5"/>
      <c r="AY1009" s="6"/>
      <c r="AZ1009" s="6"/>
      <c r="BB1009" s="5"/>
      <c r="BC1009" s="8"/>
      <c r="BD1009" s="8"/>
      <c r="BE1009" s="5"/>
      <c r="BF1009" s="5"/>
      <c r="BG1009" s="6"/>
      <c r="BH1009" s="6"/>
      <c r="BI1009" s="7" t="e">
        <f t="shared" si="93"/>
        <v>#DIV/0!</v>
      </c>
      <c r="BK1009" s="5"/>
      <c r="BL1009" s="6"/>
      <c r="BM1009" s="6"/>
      <c r="BO1009" s="5"/>
      <c r="BP1009" s="6"/>
      <c r="BQ1009" s="6"/>
      <c r="BR1009" s="5"/>
      <c r="BS1009" s="5"/>
      <c r="BT1009" s="6"/>
      <c r="BU1009" s="6"/>
      <c r="BV1009" s="7" t="e">
        <f t="shared" si="94"/>
        <v>#DIV/0!</v>
      </c>
      <c r="BX1009" s="5"/>
      <c r="BY1009" s="8"/>
      <c r="BZ1009" s="8"/>
      <c r="CA1009" s="5"/>
      <c r="CB1009" s="5"/>
      <c r="CC1009" s="8"/>
      <c r="CD1009" s="8"/>
      <c r="CE1009" s="5"/>
      <c r="CF1009" s="5"/>
      <c r="CG1009" s="12"/>
      <c r="CH1009" s="17"/>
      <c r="CI1009" s="9" t="e">
        <f t="shared" si="95"/>
        <v>#DIV/0!</v>
      </c>
      <c r="CJ1009" s="5"/>
      <c r="CL1009" s="5"/>
      <c r="CM1009" s="5"/>
      <c r="CP1009" s="5"/>
      <c r="CT1009" s="5"/>
    </row>
    <row r="1010" spans="1:98" x14ac:dyDescent="0.25">
      <c r="A1010" s="5" t="s">
        <v>1053</v>
      </c>
      <c r="B1010" s="5">
        <v>43.33934</v>
      </c>
      <c r="C1010" s="5">
        <v>-21.321102</v>
      </c>
      <c r="E1010" s="5">
        <v>0</v>
      </c>
      <c r="G1010" s="5">
        <v>0</v>
      </c>
      <c r="H1010" s="5">
        <v>50000</v>
      </c>
      <c r="I1010" s="5">
        <v>1</v>
      </c>
      <c r="L1010" s="6" t="str">
        <f>IF(Table1[[#This Row],[seagrass.mn.ssp126.2050]]="","",(Table1[[#This Row],[seagrass.sd.ssp126.2050]]/Table1[[#This Row],[seagrass.mn.ssp126.2050]])^-1)</f>
        <v/>
      </c>
      <c r="M1010" s="6" t="str">
        <f>IF(Table1[[#This Row],[seagrass.weights.ssp126.2050]]="","",Table1[[#This Row],[seagrass.weights.ssp126.2050]]*Table1[[#This Row],[seagrass.mn.ssp126.2050]])</f>
        <v/>
      </c>
      <c r="P1010" s="6" t="str">
        <f>IF(Table1[[#This Row],[corals.mn.ssp126.2050]]="","",(Table1[[#This Row],[corals.sd.ssp126.2050]]/Table1[[#This Row],[corals.mn.ssp126.2050]])^-1)</f>
        <v/>
      </c>
      <c r="Q1010" s="6" t="str">
        <f>IF(Table1[[#This Row],[coral.weights.ssp126.2050]]="","",Table1[[#This Row],[coral.weights.ssp126.2050]]*Table1[[#This Row],[corals.mn.ssp126.2050]])</f>
        <v/>
      </c>
      <c r="R1010" s="5">
        <v>0.53868838139666286</v>
      </c>
      <c r="S1010" s="5">
        <v>0.25331097187980278</v>
      </c>
      <c r="T1010" s="6">
        <f>IF(Table1[[#This Row],[mangrove.mn.ssp126.2050]]="","",(Table1[[#This Row],[mangrove.sd.ssp126.2050]]/Table1[[#This Row],[mangrove.mn.ssp126.2050]])^-1)</f>
        <v>2.1265892171945597</v>
      </c>
      <c r="U1010" s="6">
        <f>IF(Table1[[#This Row],[mangrove.weights.ssp126.2050]]="","",Table1[[#This Row],[mangrove.weights.ssp126.2050]]*Table1[[#This Row],[mangrove.mn.ssp126.2050]])</f>
        <v>1.1455689033061338</v>
      </c>
      <c r="V1010" s="7">
        <f t="shared" si="90"/>
        <v>0.53868838139666286</v>
      </c>
      <c r="Y1010" s="6" t="str">
        <f>IF(Table1[[#This Row],[seagrass.mn.ssp126.2100]]="", "", (Table1[[#This Row],[seagrass.sd.ssp126.2100]]/Table1[[#This Row],[seagrass.mn.ssp126.2100]])^-1)</f>
        <v/>
      </c>
      <c r="Z1010" s="6" t="str">
        <f>IF(Table1[[#This Row],[seagrass.weights.ssp126.2100]]="","", Table1[[#This Row],[seagrass.weights.ssp126.2100]]*Table1[[#This Row],[seagrass.mn.ssp126.2100]])</f>
        <v/>
      </c>
      <c r="AC1010" s="6" t="str">
        <f>IF(Table1[[#This Row],[corals.mn.ssp126.2100]]="","",(Table1[[#This Row],[corals.sd.ssp126.2100]]/Table1[[#This Row],[corals.mn.ssp126.2100]])^-1)</f>
        <v/>
      </c>
      <c r="AD1010" s="6" t="str">
        <f>IF( Table1[[#This Row],[Coral.weights.ssp126.2100]]="","", Table1[[#This Row],[Coral.weights.ssp126.2100]]*Table1[[#This Row],[corals.mn.ssp126.2100]])</f>
        <v/>
      </c>
      <c r="AE1010" s="5">
        <v>0.54390128535768589</v>
      </c>
      <c r="AF1010" s="5">
        <v>0.2512449399754994</v>
      </c>
      <c r="AG1010" s="8">
        <f>IF(Table1[[#This Row],[mangrove.mn.ssp126.2100]]="","",(Table1[[#This Row],[mangrove.sd.ssp126.2100]]/Table1[[#This Row],[mangrove.mn.ssp126.2100]])^-1)</f>
        <v>2.1648248335298828</v>
      </c>
      <c r="AH1010" s="6">
        <f>IF(Table1[[#This Row],[mangrove.weights.ssp126.2100]]="","",Table1[[#This Row],[mangrove.weights.ssp126.2100]]*Table1[[#This Row],[mangrove.mn.ssp126.2100]])</f>
        <v>1.1774510095311417</v>
      </c>
      <c r="AI1010" s="7">
        <f t="shared" si="91"/>
        <v>0.54390128535768589</v>
      </c>
      <c r="AL1010" s="6" t="str">
        <f>IF(Table1[[#This Row],[seagrass.mn.ssp245.2050]]="","",(Table1[[#This Row],[seagrass.sd.ssp245.2050]]/Table1[[#This Row],[seagrass.mn.ssp245.2050]])^-1)</f>
        <v/>
      </c>
      <c r="AM1010" s="6" t="str">
        <f>IF(Table1[[#This Row],[seagrass.weights.ssp245.2050]]="","",Table1[[#This Row],[seagrass.weights.ssp245.2050]]*Table1[[#This Row],[seagrass.mn.ssp245.2050]])</f>
        <v/>
      </c>
      <c r="AR1010" s="5">
        <v>0.57512848046812448</v>
      </c>
      <c r="AS1010" s="5">
        <v>0.25125514876206573</v>
      </c>
      <c r="AT1010" s="8">
        <f>(Table1[[#This Row],[mangrove.sd.ssp245.2050]]/Table1[[#This Row],[mangrove.mn.ssp245.2050]])^-1</f>
        <v>2.2890216710056803</v>
      </c>
      <c r="AU1010" s="8">
        <f>Table1[[#This Row],[mangrove.mn.ssp245.2050]]*Table1[[#This Row],[mangrove.weights.ssp245.2050]]</f>
        <v>1.3164815554041041</v>
      </c>
      <c r="AV1010" s="7">
        <f t="shared" si="92"/>
        <v>0.57512848046812448</v>
      </c>
      <c r="AX1010" s="5"/>
      <c r="AY1010" s="6"/>
      <c r="AZ1010" s="6"/>
      <c r="BB1010" s="5"/>
      <c r="BC1010" s="8"/>
      <c r="BD1010" s="8"/>
      <c r="BE1010" s="5">
        <v>0.58464209604568296</v>
      </c>
      <c r="BF1010" s="5">
        <v>0.25404863259775179</v>
      </c>
      <c r="BG1010" s="6">
        <f>(Table1[[#This Row],[mangrove.sd.ssp245.2100]]/Table1[[#This Row],[mangrove.mn.ssp245.2100]])^-1</f>
        <v>2.3012999128059732</v>
      </c>
      <c r="BH1010" s="6">
        <f>Table1[[#This Row],[mangrove.weights.ssp245.2100]]*Table1[[#This Row],[mangrove.mn.ssp245.2100]]</f>
        <v>1.3454368046526317</v>
      </c>
      <c r="BI1010" s="7">
        <f t="shared" si="93"/>
        <v>0.58464209604568296</v>
      </c>
      <c r="BK1010" s="5"/>
      <c r="BL1010" s="6"/>
      <c r="BM1010" s="6"/>
      <c r="BO1010" s="5"/>
      <c r="BP1010" s="6"/>
      <c r="BQ1010" s="6"/>
      <c r="BR1010" s="5">
        <v>0.60473499708629541</v>
      </c>
      <c r="BS1010" s="5">
        <v>0.2640117920314462</v>
      </c>
      <c r="BT1010" s="6">
        <f>(Table1[[#This Row],[mangrove.sd.ssp370.2050]]/Table1[[#This Row],[mangrove.mn.ssp370.2050]])^-1</f>
        <v>2.2905605557734559</v>
      </c>
      <c r="BU1010" s="6">
        <f>Table1[[#This Row],[mangrove.weights.ssp370.2050]]*Table1[[#This Row],[mangrove.mn.ssp370.2050]]</f>
        <v>1.3851821310216441</v>
      </c>
      <c r="BV1010" s="7">
        <f t="shared" si="94"/>
        <v>0.60473499708629541</v>
      </c>
      <c r="BX1010" s="5"/>
      <c r="BY1010" s="8"/>
      <c r="BZ1010" s="8"/>
      <c r="CA1010" s="5"/>
      <c r="CB1010" s="5"/>
      <c r="CC1010" s="8"/>
      <c r="CD1010" s="8"/>
      <c r="CE1010" s="5">
        <v>0.58822995197164429</v>
      </c>
      <c r="CF1010" s="5">
        <v>0.25504488004331699</v>
      </c>
      <c r="CG1010" s="12">
        <f>(Table1[[#This Row],[mangrove.sd.ssp370.2100]]/Table1[[#This Row],[mangrove.mn.ssp370.2100]])^-1</f>
        <v>2.306378202423585</v>
      </c>
      <c r="CH1010" s="17">
        <f>Table1[[#This Row],[mangrove.weights.ssp370.2100]]*Table1[[#This Row],[mangrove.mn.ssp370.2100]]</f>
        <v>1.3566807392400728</v>
      </c>
      <c r="CI1010" s="9">
        <f t="shared" si="95"/>
        <v>0.58822995197164429</v>
      </c>
      <c r="CJ1010" s="5"/>
      <c r="CL1010" s="5"/>
      <c r="CM1010" s="5"/>
      <c r="CP1010" s="5"/>
      <c r="CT1010" s="5"/>
    </row>
    <row r="1011" spans="1:98" x14ac:dyDescent="0.25">
      <c r="A1011" s="5" t="s">
        <v>1054</v>
      </c>
      <c r="B1011" s="5">
        <v>43.58934</v>
      </c>
      <c r="C1011" s="5">
        <v>-21.321102</v>
      </c>
      <c r="E1011" s="5">
        <v>0</v>
      </c>
      <c r="G1011" s="5">
        <v>0</v>
      </c>
      <c r="H1011" s="5">
        <v>98270000</v>
      </c>
      <c r="I1011" s="5">
        <v>1</v>
      </c>
      <c r="L1011" s="6" t="str">
        <f>IF(Table1[[#This Row],[seagrass.mn.ssp126.2050]]="","",(Table1[[#This Row],[seagrass.sd.ssp126.2050]]/Table1[[#This Row],[seagrass.mn.ssp126.2050]])^-1)</f>
        <v/>
      </c>
      <c r="M1011" s="6" t="str">
        <f>IF(Table1[[#This Row],[seagrass.weights.ssp126.2050]]="","",Table1[[#This Row],[seagrass.weights.ssp126.2050]]*Table1[[#This Row],[seagrass.mn.ssp126.2050]])</f>
        <v/>
      </c>
      <c r="P1011" s="6" t="str">
        <f>IF(Table1[[#This Row],[corals.mn.ssp126.2050]]="","",(Table1[[#This Row],[corals.sd.ssp126.2050]]/Table1[[#This Row],[corals.mn.ssp126.2050]])^-1)</f>
        <v/>
      </c>
      <c r="Q1011" s="6" t="str">
        <f>IF(Table1[[#This Row],[coral.weights.ssp126.2050]]="","",Table1[[#This Row],[coral.weights.ssp126.2050]]*Table1[[#This Row],[corals.mn.ssp126.2050]])</f>
        <v/>
      </c>
      <c r="R1011" s="5">
        <v>0.65689823031793959</v>
      </c>
      <c r="S1011" s="5">
        <v>0.35151837287291621</v>
      </c>
      <c r="T1011" s="6">
        <f>IF(Table1[[#This Row],[mangrove.mn.ssp126.2050]]="","",(Table1[[#This Row],[mangrove.sd.ssp126.2050]]/Table1[[#This Row],[mangrove.mn.ssp126.2050]])^-1)</f>
        <v>1.8687450813713991</v>
      </c>
      <c r="U1011" s="6">
        <f>IF(Table1[[#This Row],[mangrove.weights.ssp126.2050]]="","",Table1[[#This Row],[mangrove.weights.ssp126.2050]]*Table1[[#This Row],[mangrove.mn.ssp126.2050]])</f>
        <v>1.2275753368682261</v>
      </c>
      <c r="V1011" s="7">
        <f t="shared" si="90"/>
        <v>0.65689823031793959</v>
      </c>
      <c r="Y1011" s="6" t="str">
        <f>IF(Table1[[#This Row],[seagrass.mn.ssp126.2100]]="", "", (Table1[[#This Row],[seagrass.sd.ssp126.2100]]/Table1[[#This Row],[seagrass.mn.ssp126.2100]])^-1)</f>
        <v/>
      </c>
      <c r="Z1011" s="6" t="str">
        <f>IF(Table1[[#This Row],[seagrass.weights.ssp126.2100]]="","", Table1[[#This Row],[seagrass.weights.ssp126.2100]]*Table1[[#This Row],[seagrass.mn.ssp126.2100]])</f>
        <v/>
      </c>
      <c r="AC1011" s="6" t="str">
        <f>IF(Table1[[#This Row],[corals.mn.ssp126.2100]]="","",(Table1[[#This Row],[corals.sd.ssp126.2100]]/Table1[[#This Row],[corals.mn.ssp126.2100]])^-1)</f>
        <v/>
      </c>
      <c r="AD1011" s="6" t="str">
        <f>IF( Table1[[#This Row],[Coral.weights.ssp126.2100]]="","", Table1[[#This Row],[Coral.weights.ssp126.2100]]*Table1[[#This Row],[corals.mn.ssp126.2100]])</f>
        <v/>
      </c>
      <c r="AE1011" s="5">
        <v>0.64369711881192193</v>
      </c>
      <c r="AF1011" s="5">
        <v>0.37569548503964928</v>
      </c>
      <c r="AG1011" s="8">
        <f>IF(Table1[[#This Row],[mangrove.mn.ssp126.2100]]="","",(Table1[[#This Row],[mangrove.sd.ssp126.2100]]/Table1[[#This Row],[mangrove.mn.ssp126.2100]])^-1)</f>
        <v>1.713348029040032</v>
      </c>
      <c r="AH1011" s="6">
        <f>IF(Table1[[#This Row],[mangrove.weights.ssp126.2100]]="","",Table1[[#This Row],[mangrove.weights.ssp126.2100]]*Table1[[#This Row],[mangrove.mn.ssp126.2100]])</f>
        <v>1.1028771898151537</v>
      </c>
      <c r="AI1011" s="7">
        <f t="shared" si="91"/>
        <v>0.64369711881192193</v>
      </c>
      <c r="AL1011" s="6" t="str">
        <f>IF(Table1[[#This Row],[seagrass.mn.ssp245.2050]]="","",(Table1[[#This Row],[seagrass.sd.ssp245.2050]]/Table1[[#This Row],[seagrass.mn.ssp245.2050]])^-1)</f>
        <v/>
      </c>
      <c r="AM1011" s="6" t="str">
        <f>IF(Table1[[#This Row],[seagrass.weights.ssp245.2050]]="","",Table1[[#This Row],[seagrass.weights.ssp245.2050]]*Table1[[#This Row],[seagrass.mn.ssp245.2050]])</f>
        <v/>
      </c>
      <c r="AR1011" s="5">
        <v>0.67501517983735204</v>
      </c>
      <c r="AS1011" s="5">
        <v>0.31891317957281728</v>
      </c>
      <c r="AT1011" s="8">
        <f>(Table1[[#This Row],[mangrove.sd.ssp245.2050]]/Table1[[#This Row],[mangrove.mn.ssp245.2050]])^-1</f>
        <v>2.1166111125966376</v>
      </c>
      <c r="AU1011" s="8">
        <f>Table1[[#This Row],[mangrove.mn.ssp245.2050]]*Table1[[#This Row],[mangrove.weights.ssp245.2050]]</f>
        <v>1.428744630815157</v>
      </c>
      <c r="AV1011" s="7">
        <f t="shared" si="92"/>
        <v>0.67501517983735204</v>
      </c>
      <c r="AX1011" s="5"/>
      <c r="AY1011" s="6"/>
      <c r="AZ1011" s="6"/>
      <c r="BB1011" s="5"/>
      <c r="BC1011" s="8"/>
      <c r="BD1011" s="8"/>
      <c r="BE1011" s="5">
        <v>0.6726839744347668</v>
      </c>
      <c r="BF1011" s="5">
        <v>0.32306532288928902</v>
      </c>
      <c r="BG1011" s="6">
        <f>(Table1[[#This Row],[mangrove.sd.ssp245.2100]]/Table1[[#This Row],[mangrove.mn.ssp245.2100]])^-1</f>
        <v>2.0821918255376741</v>
      </c>
      <c r="BH1011" s="6">
        <f>Table1[[#This Row],[mangrove.weights.ssp245.2100]]*Table1[[#This Row],[mangrove.mn.ssp245.2100]]</f>
        <v>1.4006570727382652</v>
      </c>
      <c r="BI1011" s="7">
        <f t="shared" si="93"/>
        <v>0.6726839744347668</v>
      </c>
      <c r="BK1011" s="5"/>
      <c r="BL1011" s="6"/>
      <c r="BM1011" s="6"/>
      <c r="BO1011" s="5"/>
      <c r="BP1011" s="6"/>
      <c r="BQ1011" s="6"/>
      <c r="BR1011" s="5">
        <v>0.70050235278690842</v>
      </c>
      <c r="BS1011" s="5">
        <v>0.27458820846076409</v>
      </c>
      <c r="BT1011" s="6">
        <f>(Table1[[#This Row],[mangrove.sd.ssp370.2050]]/Table1[[#This Row],[mangrove.mn.ssp370.2050]])^-1</f>
        <v>2.5511013627047396</v>
      </c>
      <c r="BU1011" s="6">
        <f>Table1[[#This Row],[mangrove.weights.ssp370.2050]]*Table1[[#This Row],[mangrove.mn.ssp370.2050]]</f>
        <v>1.7870525067725584</v>
      </c>
      <c r="BV1011" s="7">
        <f t="shared" si="94"/>
        <v>0.70050235278690842</v>
      </c>
      <c r="BX1011" s="5"/>
      <c r="BY1011" s="8"/>
      <c r="BZ1011" s="8"/>
      <c r="CA1011" s="5"/>
      <c r="CB1011" s="5"/>
      <c r="CC1011" s="8"/>
      <c r="CD1011" s="8"/>
      <c r="CE1011" s="5">
        <v>0.68829353857217879</v>
      </c>
      <c r="CF1011" s="5">
        <v>0.31108580426226629</v>
      </c>
      <c r="CG1011" s="12">
        <f>(Table1[[#This Row],[mangrove.sd.ssp370.2100]]/Table1[[#This Row],[mangrove.mn.ssp370.2100]])^-1</f>
        <v>2.2125520648698611</v>
      </c>
      <c r="CH1011" s="17">
        <f>Table1[[#This Row],[mangrove.weights.ssp370.2100]]*Table1[[#This Row],[mangrove.mn.ssp370.2100]]</f>
        <v>1.5228852900044576</v>
      </c>
      <c r="CI1011" s="9">
        <f t="shared" si="95"/>
        <v>0.68829353857217879</v>
      </c>
      <c r="CJ1011" s="5"/>
      <c r="CL1011" s="5"/>
      <c r="CM1011" s="5"/>
      <c r="CP1011" s="5"/>
      <c r="CT1011" s="5"/>
    </row>
    <row r="1012" spans="1:98" x14ac:dyDescent="0.25">
      <c r="A1012" s="5" t="s">
        <v>1055</v>
      </c>
      <c r="B1012" s="5">
        <v>43.83934</v>
      </c>
      <c r="C1012" s="5">
        <v>-21.321102</v>
      </c>
      <c r="E1012" s="5">
        <v>0</v>
      </c>
      <c r="G1012" s="5">
        <v>0</v>
      </c>
      <c r="H1012" s="5">
        <v>4410000</v>
      </c>
      <c r="I1012" s="5">
        <v>1</v>
      </c>
      <c r="L1012" s="6" t="str">
        <f>IF(Table1[[#This Row],[seagrass.mn.ssp126.2050]]="","",(Table1[[#This Row],[seagrass.sd.ssp126.2050]]/Table1[[#This Row],[seagrass.mn.ssp126.2050]])^-1)</f>
        <v/>
      </c>
      <c r="M1012" s="6" t="str">
        <f>IF(Table1[[#This Row],[seagrass.weights.ssp126.2050]]="","",Table1[[#This Row],[seagrass.weights.ssp126.2050]]*Table1[[#This Row],[seagrass.mn.ssp126.2050]])</f>
        <v/>
      </c>
      <c r="P1012" s="6" t="str">
        <f>IF(Table1[[#This Row],[corals.mn.ssp126.2050]]="","",(Table1[[#This Row],[corals.sd.ssp126.2050]]/Table1[[#This Row],[corals.mn.ssp126.2050]])^-1)</f>
        <v/>
      </c>
      <c r="Q1012" s="6" t="str">
        <f>IF(Table1[[#This Row],[coral.weights.ssp126.2050]]="","",Table1[[#This Row],[coral.weights.ssp126.2050]]*Table1[[#This Row],[corals.mn.ssp126.2050]])</f>
        <v/>
      </c>
      <c r="R1012" s="5">
        <v>0.52187661120731865</v>
      </c>
      <c r="S1012" s="5">
        <v>0.1259013466739631</v>
      </c>
      <c r="T1012" s="6">
        <f>IF(Table1[[#This Row],[mangrove.mn.ssp126.2050]]="","",(Table1[[#This Row],[mangrove.sd.ssp126.2050]]/Table1[[#This Row],[mangrove.mn.ssp126.2050]])^-1)</f>
        <v>4.1451233445404023</v>
      </c>
      <c r="U1012" s="6">
        <f>IF(Table1[[#This Row],[mangrove.weights.ssp126.2050]]="","",Table1[[#This Row],[mangrove.weights.ssp126.2050]]*Table1[[#This Row],[mangrove.mn.ssp126.2050]])</f>
        <v>2.1632429240850919</v>
      </c>
      <c r="V1012" s="7">
        <f t="shared" si="90"/>
        <v>0.52187661120731865</v>
      </c>
      <c r="Y1012" s="6" t="str">
        <f>IF(Table1[[#This Row],[seagrass.mn.ssp126.2100]]="", "", (Table1[[#This Row],[seagrass.sd.ssp126.2100]]/Table1[[#This Row],[seagrass.mn.ssp126.2100]])^-1)</f>
        <v/>
      </c>
      <c r="Z1012" s="6" t="str">
        <f>IF(Table1[[#This Row],[seagrass.weights.ssp126.2100]]="","", Table1[[#This Row],[seagrass.weights.ssp126.2100]]*Table1[[#This Row],[seagrass.mn.ssp126.2100]])</f>
        <v/>
      </c>
      <c r="AC1012" s="6" t="str">
        <f>IF(Table1[[#This Row],[corals.mn.ssp126.2100]]="","",(Table1[[#This Row],[corals.sd.ssp126.2100]]/Table1[[#This Row],[corals.mn.ssp126.2100]])^-1)</f>
        <v/>
      </c>
      <c r="AD1012" s="6" t="str">
        <f>IF( Table1[[#This Row],[Coral.weights.ssp126.2100]]="","", Table1[[#This Row],[Coral.weights.ssp126.2100]]*Table1[[#This Row],[corals.mn.ssp126.2100]])</f>
        <v/>
      </c>
      <c r="AE1012" s="5">
        <v>0.5268556315235815</v>
      </c>
      <c r="AF1012" s="5">
        <v>0.1204464551769108</v>
      </c>
      <c r="AG1012" s="8">
        <f>IF(Table1[[#This Row],[mangrove.mn.ssp126.2100]]="","",(Table1[[#This Row],[mangrove.sd.ssp126.2100]]/Table1[[#This Row],[mangrove.mn.ssp126.2100]])^-1)</f>
        <v>4.3741895994343718</v>
      </c>
      <c r="AH1012" s="6">
        <f>IF(Table1[[#This Row],[mangrove.weights.ssp126.2100]]="","",Table1[[#This Row],[mangrove.weights.ssp126.2100]]*Table1[[#This Row],[mangrove.mn.ssp126.2100]])</f>
        <v>2.3045664238138781</v>
      </c>
      <c r="AI1012" s="7">
        <f t="shared" si="91"/>
        <v>0.5268556315235815</v>
      </c>
      <c r="AL1012" s="6" t="str">
        <f>IF(Table1[[#This Row],[seagrass.mn.ssp245.2050]]="","",(Table1[[#This Row],[seagrass.sd.ssp245.2050]]/Table1[[#This Row],[seagrass.mn.ssp245.2050]])^-1)</f>
        <v/>
      </c>
      <c r="AM1012" s="6" t="str">
        <f>IF(Table1[[#This Row],[seagrass.weights.ssp245.2050]]="","",Table1[[#This Row],[seagrass.weights.ssp245.2050]]*Table1[[#This Row],[seagrass.mn.ssp245.2050]])</f>
        <v/>
      </c>
      <c r="AR1012" s="5">
        <v>0.55243435949185571</v>
      </c>
      <c r="AS1012" s="5">
        <v>9.7937967415855851E-2</v>
      </c>
      <c r="AT1012" s="8">
        <f>(Table1[[#This Row],[mangrove.sd.ssp245.2050]]/Table1[[#This Row],[mangrove.mn.ssp245.2050]])^-1</f>
        <v>5.6406557545365024</v>
      </c>
      <c r="AU1012" s="8">
        <f>Table1[[#This Row],[mangrove.mn.ssp245.2050]]*Table1[[#This Row],[mangrove.weights.ssp245.2050]]</f>
        <v>3.1160920488714225</v>
      </c>
      <c r="AV1012" s="7">
        <f t="shared" si="92"/>
        <v>0.55243435949185571</v>
      </c>
      <c r="AX1012" s="5"/>
      <c r="AY1012" s="6"/>
      <c r="AZ1012" s="6"/>
      <c r="BB1012" s="5"/>
      <c r="BC1012" s="8"/>
      <c r="BD1012" s="8"/>
      <c r="BE1012" s="5">
        <v>0.58039487938260015</v>
      </c>
      <c r="BF1012" s="5">
        <v>9.1181963772589317E-2</v>
      </c>
      <c r="BG1012" s="6">
        <f>(Table1[[#This Row],[mangrove.sd.ssp245.2100]]/Table1[[#This Row],[mangrove.mn.ssp245.2100]])^-1</f>
        <v>6.3652377659920027</v>
      </c>
      <c r="BH1012" s="6">
        <f>Table1[[#This Row],[mangrove.weights.ssp245.2100]]*Table1[[#This Row],[mangrove.mn.ssp245.2100]]</f>
        <v>3.6943514054344995</v>
      </c>
      <c r="BI1012" s="7">
        <f t="shared" si="93"/>
        <v>0.58039487938260015</v>
      </c>
      <c r="BK1012" s="5"/>
      <c r="BL1012" s="6"/>
      <c r="BM1012" s="6"/>
      <c r="BO1012" s="5"/>
      <c r="BP1012" s="6"/>
      <c r="BQ1012" s="6"/>
      <c r="BR1012" s="5">
        <v>0.57265046405711362</v>
      </c>
      <c r="BS1012" s="5">
        <v>9.7278191983429768E-2</v>
      </c>
      <c r="BT1012" s="6">
        <f>(Table1[[#This Row],[mangrove.sd.ssp370.2050]]/Table1[[#This Row],[mangrove.mn.ssp370.2050]])^-1</f>
        <v>5.8867301332518407</v>
      </c>
      <c r="BU1012" s="6">
        <f>Table1[[#This Row],[mangrove.weights.ssp370.2050]]*Table1[[#This Row],[mangrove.mn.ssp370.2050]]</f>
        <v>3.3710387425856609</v>
      </c>
      <c r="BV1012" s="7">
        <f t="shared" si="94"/>
        <v>0.57265046405711362</v>
      </c>
      <c r="BX1012" s="5"/>
      <c r="BY1012" s="8"/>
      <c r="BZ1012" s="8"/>
      <c r="CA1012" s="5"/>
      <c r="CB1012" s="5"/>
      <c r="CC1012" s="8"/>
      <c r="CD1012" s="8"/>
      <c r="CE1012" s="5">
        <v>0.58959429572751421</v>
      </c>
      <c r="CF1012" s="5">
        <v>8.4075145037005639E-2</v>
      </c>
      <c r="CG1012" s="12">
        <f>(Table1[[#This Row],[mangrove.sd.ssp370.2100]]/Table1[[#This Row],[mangrove.mn.ssp370.2100]])^-1</f>
        <v>7.0127062578126331</v>
      </c>
      <c r="CH1012" s="17">
        <f>Table1[[#This Row],[mangrove.weights.ssp370.2100]]*Table1[[#This Row],[mangrove.mn.ssp370.2100]]</f>
        <v>4.134651607218971</v>
      </c>
      <c r="CI1012" s="9">
        <f t="shared" si="95"/>
        <v>0.58959429572751421</v>
      </c>
      <c r="CJ1012" s="5"/>
      <c r="CL1012" s="5"/>
      <c r="CM1012" s="5"/>
      <c r="CP1012" s="5"/>
      <c r="CT1012" s="5"/>
    </row>
    <row r="1013" spans="1:98" x14ac:dyDescent="0.25">
      <c r="A1013" s="5" t="s">
        <v>1056</v>
      </c>
      <c r="B1013" s="5">
        <v>44.08934</v>
      </c>
      <c r="C1013" s="5">
        <v>-21.321102</v>
      </c>
      <c r="E1013" s="5">
        <v>0</v>
      </c>
      <c r="G1013" s="5">
        <v>0</v>
      </c>
      <c r="I1013" s="5">
        <v>0</v>
      </c>
      <c r="L1013" s="6" t="str">
        <f>IF(Table1[[#This Row],[seagrass.mn.ssp126.2050]]="","",(Table1[[#This Row],[seagrass.sd.ssp126.2050]]/Table1[[#This Row],[seagrass.mn.ssp126.2050]])^-1)</f>
        <v/>
      </c>
      <c r="M1013" s="6" t="str">
        <f>IF(Table1[[#This Row],[seagrass.weights.ssp126.2050]]="","",Table1[[#This Row],[seagrass.weights.ssp126.2050]]*Table1[[#This Row],[seagrass.mn.ssp126.2050]])</f>
        <v/>
      </c>
      <c r="P1013" s="6" t="str">
        <f>IF(Table1[[#This Row],[corals.mn.ssp126.2050]]="","",(Table1[[#This Row],[corals.sd.ssp126.2050]]/Table1[[#This Row],[corals.mn.ssp126.2050]])^-1)</f>
        <v/>
      </c>
      <c r="Q1013" s="6" t="str">
        <f>IF(Table1[[#This Row],[coral.weights.ssp126.2050]]="","",Table1[[#This Row],[coral.weights.ssp126.2050]]*Table1[[#This Row],[corals.mn.ssp126.2050]])</f>
        <v/>
      </c>
      <c r="T1013" s="6" t="str">
        <f>IF(Table1[[#This Row],[mangrove.mn.ssp126.2050]]="","",(Table1[[#This Row],[mangrove.sd.ssp126.2050]]/Table1[[#This Row],[mangrove.mn.ssp126.2050]])^-1)</f>
        <v/>
      </c>
      <c r="U1013" s="6" t="str">
        <f>IF(Table1[[#This Row],[mangrove.weights.ssp126.2050]]="","",Table1[[#This Row],[mangrove.weights.ssp126.2050]]*Table1[[#This Row],[mangrove.mn.ssp126.2050]])</f>
        <v/>
      </c>
      <c r="V1013" s="7" t="e">
        <f t="shared" si="90"/>
        <v>#DIV/0!</v>
      </c>
      <c r="Y1013" s="6" t="str">
        <f>IF(Table1[[#This Row],[seagrass.mn.ssp126.2100]]="", "", (Table1[[#This Row],[seagrass.sd.ssp126.2100]]/Table1[[#This Row],[seagrass.mn.ssp126.2100]])^-1)</f>
        <v/>
      </c>
      <c r="Z1013" s="6" t="str">
        <f>IF(Table1[[#This Row],[seagrass.weights.ssp126.2100]]="","", Table1[[#This Row],[seagrass.weights.ssp126.2100]]*Table1[[#This Row],[seagrass.mn.ssp126.2100]])</f>
        <v/>
      </c>
      <c r="AC1013" s="6" t="str">
        <f>IF(Table1[[#This Row],[corals.mn.ssp126.2100]]="","",(Table1[[#This Row],[corals.sd.ssp126.2100]]/Table1[[#This Row],[corals.mn.ssp126.2100]])^-1)</f>
        <v/>
      </c>
      <c r="AD1013" s="6" t="str">
        <f>IF( Table1[[#This Row],[Coral.weights.ssp126.2100]]="","", Table1[[#This Row],[Coral.weights.ssp126.2100]]*Table1[[#This Row],[corals.mn.ssp126.2100]])</f>
        <v/>
      </c>
      <c r="AG1013" s="8" t="str">
        <f>IF(Table1[[#This Row],[mangrove.mn.ssp126.2100]]="","",(Table1[[#This Row],[mangrove.sd.ssp126.2100]]/Table1[[#This Row],[mangrove.mn.ssp126.2100]])^-1)</f>
        <v/>
      </c>
      <c r="AH1013" s="6" t="str">
        <f>IF(Table1[[#This Row],[mangrove.weights.ssp126.2100]]="","",Table1[[#This Row],[mangrove.weights.ssp126.2100]]*Table1[[#This Row],[mangrove.mn.ssp126.2100]])</f>
        <v/>
      </c>
      <c r="AI1013" s="7" t="e">
        <f t="shared" si="91"/>
        <v>#DIV/0!</v>
      </c>
      <c r="AL1013" s="6" t="str">
        <f>IF(Table1[[#This Row],[seagrass.mn.ssp245.2050]]="","",(Table1[[#This Row],[seagrass.sd.ssp245.2050]]/Table1[[#This Row],[seagrass.mn.ssp245.2050]])^-1)</f>
        <v/>
      </c>
      <c r="AM1013" s="6" t="str">
        <f>IF(Table1[[#This Row],[seagrass.weights.ssp245.2050]]="","",Table1[[#This Row],[seagrass.weights.ssp245.2050]]*Table1[[#This Row],[seagrass.mn.ssp245.2050]])</f>
        <v/>
      </c>
      <c r="AS1013" s="5"/>
      <c r="AT1013" s="8"/>
      <c r="AU1013" s="8"/>
      <c r="AV1013" s="7" t="e">
        <f t="shared" si="92"/>
        <v>#DIV/0!</v>
      </c>
      <c r="AX1013" s="5"/>
      <c r="AY1013" s="6"/>
      <c r="AZ1013" s="6"/>
      <c r="BB1013" s="5"/>
      <c r="BC1013" s="8"/>
      <c r="BD1013" s="8"/>
      <c r="BE1013" s="5"/>
      <c r="BF1013" s="5"/>
      <c r="BG1013" s="6"/>
      <c r="BH1013" s="6"/>
      <c r="BI1013" s="7" t="e">
        <f t="shared" si="93"/>
        <v>#DIV/0!</v>
      </c>
      <c r="BK1013" s="5"/>
      <c r="BL1013" s="6"/>
      <c r="BM1013" s="6"/>
      <c r="BO1013" s="5"/>
      <c r="BP1013" s="6"/>
      <c r="BQ1013" s="6"/>
      <c r="BR1013" s="5"/>
      <c r="BS1013" s="5"/>
      <c r="BT1013" s="6"/>
      <c r="BU1013" s="6"/>
      <c r="BV1013" s="7" t="e">
        <f t="shared" si="94"/>
        <v>#DIV/0!</v>
      </c>
      <c r="BX1013" s="5"/>
      <c r="BY1013" s="8"/>
      <c r="BZ1013" s="8"/>
      <c r="CA1013" s="5"/>
      <c r="CB1013" s="5"/>
      <c r="CC1013" s="8"/>
      <c r="CD1013" s="8"/>
      <c r="CE1013" s="5"/>
      <c r="CF1013" s="5"/>
      <c r="CG1013" s="12"/>
      <c r="CH1013" s="17"/>
      <c r="CI1013" s="9" t="e">
        <f t="shared" si="95"/>
        <v>#DIV/0!</v>
      </c>
      <c r="CJ1013" s="5"/>
      <c r="CL1013" s="5"/>
      <c r="CM1013" s="5"/>
      <c r="CP1013" s="5"/>
      <c r="CT1013" s="5"/>
    </row>
    <row r="1014" spans="1:98" x14ac:dyDescent="0.25">
      <c r="A1014" s="5" t="s">
        <v>1057</v>
      </c>
      <c r="B1014" s="5">
        <v>48.33934</v>
      </c>
      <c r="C1014" s="5">
        <v>-21.321102</v>
      </c>
      <c r="E1014" s="5">
        <v>0</v>
      </c>
      <c r="G1014" s="5">
        <v>0</v>
      </c>
      <c r="I1014" s="5">
        <v>0</v>
      </c>
      <c r="L1014" s="6" t="str">
        <f>IF(Table1[[#This Row],[seagrass.mn.ssp126.2050]]="","",(Table1[[#This Row],[seagrass.sd.ssp126.2050]]/Table1[[#This Row],[seagrass.mn.ssp126.2050]])^-1)</f>
        <v/>
      </c>
      <c r="M1014" s="6" t="str">
        <f>IF(Table1[[#This Row],[seagrass.weights.ssp126.2050]]="","",Table1[[#This Row],[seagrass.weights.ssp126.2050]]*Table1[[#This Row],[seagrass.mn.ssp126.2050]])</f>
        <v/>
      </c>
      <c r="P1014" s="6" t="str">
        <f>IF(Table1[[#This Row],[corals.mn.ssp126.2050]]="","",(Table1[[#This Row],[corals.sd.ssp126.2050]]/Table1[[#This Row],[corals.mn.ssp126.2050]])^-1)</f>
        <v/>
      </c>
      <c r="Q1014" s="6" t="str">
        <f>IF(Table1[[#This Row],[coral.weights.ssp126.2050]]="","",Table1[[#This Row],[coral.weights.ssp126.2050]]*Table1[[#This Row],[corals.mn.ssp126.2050]])</f>
        <v/>
      </c>
      <c r="T1014" s="6" t="str">
        <f>IF(Table1[[#This Row],[mangrove.mn.ssp126.2050]]="","",(Table1[[#This Row],[mangrove.sd.ssp126.2050]]/Table1[[#This Row],[mangrove.mn.ssp126.2050]])^-1)</f>
        <v/>
      </c>
      <c r="U1014" s="6" t="str">
        <f>IF(Table1[[#This Row],[mangrove.weights.ssp126.2050]]="","",Table1[[#This Row],[mangrove.weights.ssp126.2050]]*Table1[[#This Row],[mangrove.mn.ssp126.2050]])</f>
        <v/>
      </c>
      <c r="V1014" s="7" t="e">
        <f t="shared" si="90"/>
        <v>#DIV/0!</v>
      </c>
      <c r="Y1014" s="6" t="str">
        <f>IF(Table1[[#This Row],[seagrass.mn.ssp126.2100]]="", "", (Table1[[#This Row],[seagrass.sd.ssp126.2100]]/Table1[[#This Row],[seagrass.mn.ssp126.2100]])^-1)</f>
        <v/>
      </c>
      <c r="Z1014" s="6" t="str">
        <f>IF(Table1[[#This Row],[seagrass.weights.ssp126.2100]]="","", Table1[[#This Row],[seagrass.weights.ssp126.2100]]*Table1[[#This Row],[seagrass.mn.ssp126.2100]])</f>
        <v/>
      </c>
      <c r="AC1014" s="6" t="str">
        <f>IF(Table1[[#This Row],[corals.mn.ssp126.2100]]="","",(Table1[[#This Row],[corals.sd.ssp126.2100]]/Table1[[#This Row],[corals.mn.ssp126.2100]])^-1)</f>
        <v/>
      </c>
      <c r="AD1014" s="6" t="str">
        <f>IF( Table1[[#This Row],[Coral.weights.ssp126.2100]]="","", Table1[[#This Row],[Coral.weights.ssp126.2100]]*Table1[[#This Row],[corals.mn.ssp126.2100]])</f>
        <v/>
      </c>
      <c r="AG1014" s="8" t="str">
        <f>IF(Table1[[#This Row],[mangrove.mn.ssp126.2100]]="","",(Table1[[#This Row],[mangrove.sd.ssp126.2100]]/Table1[[#This Row],[mangrove.mn.ssp126.2100]])^-1)</f>
        <v/>
      </c>
      <c r="AH1014" s="6" t="str">
        <f>IF(Table1[[#This Row],[mangrove.weights.ssp126.2100]]="","",Table1[[#This Row],[mangrove.weights.ssp126.2100]]*Table1[[#This Row],[mangrove.mn.ssp126.2100]])</f>
        <v/>
      </c>
      <c r="AI1014" s="7" t="e">
        <f t="shared" si="91"/>
        <v>#DIV/0!</v>
      </c>
      <c r="AL1014" s="6" t="str">
        <f>IF(Table1[[#This Row],[seagrass.mn.ssp245.2050]]="","",(Table1[[#This Row],[seagrass.sd.ssp245.2050]]/Table1[[#This Row],[seagrass.mn.ssp245.2050]])^-1)</f>
        <v/>
      </c>
      <c r="AM1014" s="6" t="str">
        <f>IF(Table1[[#This Row],[seagrass.weights.ssp245.2050]]="","",Table1[[#This Row],[seagrass.weights.ssp245.2050]]*Table1[[#This Row],[seagrass.mn.ssp245.2050]])</f>
        <v/>
      </c>
      <c r="AS1014" s="5"/>
      <c r="AT1014" s="8"/>
      <c r="AU1014" s="8"/>
      <c r="AV1014" s="7" t="e">
        <f t="shared" si="92"/>
        <v>#DIV/0!</v>
      </c>
      <c r="AX1014" s="5"/>
      <c r="AY1014" s="6"/>
      <c r="AZ1014" s="6"/>
      <c r="BB1014" s="5"/>
      <c r="BC1014" s="8"/>
      <c r="BD1014" s="8"/>
      <c r="BE1014" s="5"/>
      <c r="BF1014" s="5"/>
      <c r="BG1014" s="6"/>
      <c r="BH1014" s="6"/>
      <c r="BI1014" s="7" t="e">
        <f t="shared" si="93"/>
        <v>#DIV/0!</v>
      </c>
      <c r="BK1014" s="5"/>
      <c r="BL1014" s="6"/>
      <c r="BM1014" s="6"/>
      <c r="BO1014" s="5"/>
      <c r="BP1014" s="6"/>
      <c r="BQ1014" s="6"/>
      <c r="BR1014" s="5"/>
      <c r="BS1014" s="5"/>
      <c r="BT1014" s="6"/>
      <c r="BU1014" s="6"/>
      <c r="BV1014" s="7" t="e">
        <f t="shared" si="94"/>
        <v>#DIV/0!</v>
      </c>
      <c r="BX1014" s="5"/>
      <c r="BY1014" s="8"/>
      <c r="BZ1014" s="8"/>
      <c r="CA1014" s="5"/>
      <c r="CB1014" s="5"/>
      <c r="CC1014" s="8"/>
      <c r="CD1014" s="8"/>
      <c r="CE1014" s="5"/>
      <c r="CF1014" s="5"/>
      <c r="CG1014" s="12"/>
      <c r="CH1014" s="17"/>
      <c r="CI1014" s="9" t="e">
        <f t="shared" si="95"/>
        <v>#DIV/0!</v>
      </c>
      <c r="CJ1014" s="5"/>
      <c r="CL1014" s="5"/>
      <c r="CM1014" s="5"/>
      <c r="CP1014" s="5"/>
      <c r="CT1014" s="5"/>
    </row>
    <row r="1015" spans="1:98" x14ac:dyDescent="0.25">
      <c r="A1015" s="5" t="s">
        <v>1058</v>
      </c>
      <c r="B1015" s="5">
        <v>48.58934</v>
      </c>
      <c r="C1015" s="5">
        <v>-21.321102</v>
      </c>
      <c r="E1015" s="5">
        <v>0</v>
      </c>
      <c r="G1015" s="5">
        <v>0</v>
      </c>
      <c r="I1015" s="5">
        <v>0</v>
      </c>
      <c r="L1015" s="6" t="str">
        <f>IF(Table1[[#This Row],[seagrass.mn.ssp126.2050]]="","",(Table1[[#This Row],[seagrass.sd.ssp126.2050]]/Table1[[#This Row],[seagrass.mn.ssp126.2050]])^-1)</f>
        <v/>
      </c>
      <c r="M1015" s="6" t="str">
        <f>IF(Table1[[#This Row],[seagrass.weights.ssp126.2050]]="","",Table1[[#This Row],[seagrass.weights.ssp126.2050]]*Table1[[#This Row],[seagrass.mn.ssp126.2050]])</f>
        <v/>
      </c>
      <c r="P1015" s="6" t="str">
        <f>IF(Table1[[#This Row],[corals.mn.ssp126.2050]]="","",(Table1[[#This Row],[corals.sd.ssp126.2050]]/Table1[[#This Row],[corals.mn.ssp126.2050]])^-1)</f>
        <v/>
      </c>
      <c r="Q1015" s="6" t="str">
        <f>IF(Table1[[#This Row],[coral.weights.ssp126.2050]]="","",Table1[[#This Row],[coral.weights.ssp126.2050]]*Table1[[#This Row],[corals.mn.ssp126.2050]])</f>
        <v/>
      </c>
      <c r="T1015" s="6" t="str">
        <f>IF(Table1[[#This Row],[mangrove.mn.ssp126.2050]]="","",(Table1[[#This Row],[mangrove.sd.ssp126.2050]]/Table1[[#This Row],[mangrove.mn.ssp126.2050]])^-1)</f>
        <v/>
      </c>
      <c r="U1015" s="6" t="str">
        <f>IF(Table1[[#This Row],[mangrove.weights.ssp126.2050]]="","",Table1[[#This Row],[mangrove.weights.ssp126.2050]]*Table1[[#This Row],[mangrove.mn.ssp126.2050]])</f>
        <v/>
      </c>
      <c r="V1015" s="7" t="e">
        <f t="shared" si="90"/>
        <v>#DIV/0!</v>
      </c>
      <c r="Y1015" s="6" t="str">
        <f>IF(Table1[[#This Row],[seagrass.mn.ssp126.2100]]="", "", (Table1[[#This Row],[seagrass.sd.ssp126.2100]]/Table1[[#This Row],[seagrass.mn.ssp126.2100]])^-1)</f>
        <v/>
      </c>
      <c r="Z1015" s="6" t="str">
        <f>IF(Table1[[#This Row],[seagrass.weights.ssp126.2100]]="","", Table1[[#This Row],[seagrass.weights.ssp126.2100]]*Table1[[#This Row],[seagrass.mn.ssp126.2100]])</f>
        <v/>
      </c>
      <c r="AC1015" s="6" t="str">
        <f>IF(Table1[[#This Row],[corals.mn.ssp126.2100]]="","",(Table1[[#This Row],[corals.sd.ssp126.2100]]/Table1[[#This Row],[corals.mn.ssp126.2100]])^-1)</f>
        <v/>
      </c>
      <c r="AD1015" s="6" t="str">
        <f>IF( Table1[[#This Row],[Coral.weights.ssp126.2100]]="","", Table1[[#This Row],[Coral.weights.ssp126.2100]]*Table1[[#This Row],[corals.mn.ssp126.2100]])</f>
        <v/>
      </c>
      <c r="AG1015" s="8" t="str">
        <f>IF(Table1[[#This Row],[mangrove.mn.ssp126.2100]]="","",(Table1[[#This Row],[mangrove.sd.ssp126.2100]]/Table1[[#This Row],[mangrove.mn.ssp126.2100]])^-1)</f>
        <v/>
      </c>
      <c r="AH1015" s="6" t="str">
        <f>IF(Table1[[#This Row],[mangrove.weights.ssp126.2100]]="","",Table1[[#This Row],[mangrove.weights.ssp126.2100]]*Table1[[#This Row],[mangrove.mn.ssp126.2100]])</f>
        <v/>
      </c>
      <c r="AI1015" s="7" t="e">
        <f t="shared" si="91"/>
        <v>#DIV/0!</v>
      </c>
      <c r="AL1015" s="6" t="str">
        <f>IF(Table1[[#This Row],[seagrass.mn.ssp245.2050]]="","",(Table1[[#This Row],[seagrass.sd.ssp245.2050]]/Table1[[#This Row],[seagrass.mn.ssp245.2050]])^-1)</f>
        <v/>
      </c>
      <c r="AM1015" s="6" t="str">
        <f>IF(Table1[[#This Row],[seagrass.weights.ssp245.2050]]="","",Table1[[#This Row],[seagrass.weights.ssp245.2050]]*Table1[[#This Row],[seagrass.mn.ssp245.2050]])</f>
        <v/>
      </c>
      <c r="AS1015" s="5"/>
      <c r="AT1015" s="8"/>
      <c r="AU1015" s="8"/>
      <c r="AV1015" s="7" t="e">
        <f t="shared" si="92"/>
        <v>#DIV/0!</v>
      </c>
      <c r="AX1015" s="5"/>
      <c r="AY1015" s="6"/>
      <c r="AZ1015" s="6"/>
      <c r="BB1015" s="5"/>
      <c r="BC1015" s="8"/>
      <c r="BD1015" s="8"/>
      <c r="BE1015" s="5"/>
      <c r="BF1015" s="5"/>
      <c r="BG1015" s="6"/>
      <c r="BH1015" s="6"/>
      <c r="BI1015" s="7" t="e">
        <f t="shared" si="93"/>
        <v>#DIV/0!</v>
      </c>
      <c r="BK1015" s="5"/>
      <c r="BL1015" s="6"/>
      <c r="BM1015" s="6"/>
      <c r="BO1015" s="5"/>
      <c r="BP1015" s="6"/>
      <c r="BQ1015" s="6"/>
      <c r="BR1015" s="5"/>
      <c r="BS1015" s="5"/>
      <c r="BT1015" s="6"/>
      <c r="BU1015" s="6"/>
      <c r="BV1015" s="7" t="e">
        <f t="shared" si="94"/>
        <v>#DIV/0!</v>
      </c>
      <c r="BX1015" s="5"/>
      <c r="BY1015" s="8"/>
      <c r="BZ1015" s="8"/>
      <c r="CA1015" s="5"/>
      <c r="CB1015" s="5"/>
      <c r="CC1015" s="8"/>
      <c r="CD1015" s="8"/>
      <c r="CE1015" s="5"/>
      <c r="CF1015" s="5"/>
      <c r="CG1015" s="12"/>
      <c r="CH1015" s="17"/>
      <c r="CI1015" s="9" t="e">
        <f t="shared" si="95"/>
        <v>#DIV/0!</v>
      </c>
      <c r="CJ1015" s="5"/>
      <c r="CL1015" s="5"/>
      <c r="CM1015" s="5"/>
      <c r="CP1015" s="5"/>
      <c r="CT1015" s="5"/>
    </row>
    <row r="1016" spans="1:98" x14ac:dyDescent="0.25">
      <c r="A1016" s="5" t="s">
        <v>1059</v>
      </c>
      <c r="B1016" s="5">
        <v>55.08934</v>
      </c>
      <c r="C1016" s="5">
        <v>-21.321102</v>
      </c>
      <c r="E1016" s="5">
        <v>0</v>
      </c>
      <c r="G1016" s="5">
        <v>0</v>
      </c>
      <c r="I1016" s="5">
        <v>0</v>
      </c>
      <c r="L1016" s="6" t="str">
        <f>IF(Table1[[#This Row],[seagrass.mn.ssp126.2050]]="","",(Table1[[#This Row],[seagrass.sd.ssp126.2050]]/Table1[[#This Row],[seagrass.mn.ssp126.2050]])^-1)</f>
        <v/>
      </c>
      <c r="M1016" s="6" t="str">
        <f>IF(Table1[[#This Row],[seagrass.weights.ssp126.2050]]="","",Table1[[#This Row],[seagrass.weights.ssp126.2050]]*Table1[[#This Row],[seagrass.mn.ssp126.2050]])</f>
        <v/>
      </c>
      <c r="P1016" s="6" t="str">
        <f>IF(Table1[[#This Row],[corals.mn.ssp126.2050]]="","",(Table1[[#This Row],[corals.sd.ssp126.2050]]/Table1[[#This Row],[corals.mn.ssp126.2050]])^-1)</f>
        <v/>
      </c>
      <c r="Q1016" s="6" t="str">
        <f>IF(Table1[[#This Row],[coral.weights.ssp126.2050]]="","",Table1[[#This Row],[coral.weights.ssp126.2050]]*Table1[[#This Row],[corals.mn.ssp126.2050]])</f>
        <v/>
      </c>
      <c r="T1016" s="6" t="str">
        <f>IF(Table1[[#This Row],[mangrove.mn.ssp126.2050]]="","",(Table1[[#This Row],[mangrove.sd.ssp126.2050]]/Table1[[#This Row],[mangrove.mn.ssp126.2050]])^-1)</f>
        <v/>
      </c>
      <c r="U1016" s="6" t="str">
        <f>IF(Table1[[#This Row],[mangrove.weights.ssp126.2050]]="","",Table1[[#This Row],[mangrove.weights.ssp126.2050]]*Table1[[#This Row],[mangrove.mn.ssp126.2050]])</f>
        <v/>
      </c>
      <c r="V1016" s="7" t="e">
        <f t="shared" si="90"/>
        <v>#DIV/0!</v>
      </c>
      <c r="Y1016" s="6" t="str">
        <f>IF(Table1[[#This Row],[seagrass.mn.ssp126.2100]]="", "", (Table1[[#This Row],[seagrass.sd.ssp126.2100]]/Table1[[#This Row],[seagrass.mn.ssp126.2100]])^-1)</f>
        <v/>
      </c>
      <c r="Z1016" s="6" t="str">
        <f>IF(Table1[[#This Row],[seagrass.weights.ssp126.2100]]="","", Table1[[#This Row],[seagrass.weights.ssp126.2100]]*Table1[[#This Row],[seagrass.mn.ssp126.2100]])</f>
        <v/>
      </c>
      <c r="AC1016" s="6" t="str">
        <f>IF(Table1[[#This Row],[corals.mn.ssp126.2100]]="","",(Table1[[#This Row],[corals.sd.ssp126.2100]]/Table1[[#This Row],[corals.mn.ssp126.2100]])^-1)</f>
        <v/>
      </c>
      <c r="AD1016" s="6" t="str">
        <f>IF( Table1[[#This Row],[Coral.weights.ssp126.2100]]="","", Table1[[#This Row],[Coral.weights.ssp126.2100]]*Table1[[#This Row],[corals.mn.ssp126.2100]])</f>
        <v/>
      </c>
      <c r="AG1016" s="8" t="str">
        <f>IF(Table1[[#This Row],[mangrove.mn.ssp126.2100]]="","",(Table1[[#This Row],[mangrove.sd.ssp126.2100]]/Table1[[#This Row],[mangrove.mn.ssp126.2100]])^-1)</f>
        <v/>
      </c>
      <c r="AH1016" s="6" t="str">
        <f>IF(Table1[[#This Row],[mangrove.weights.ssp126.2100]]="","",Table1[[#This Row],[mangrove.weights.ssp126.2100]]*Table1[[#This Row],[mangrove.mn.ssp126.2100]])</f>
        <v/>
      </c>
      <c r="AI1016" s="7" t="e">
        <f t="shared" si="91"/>
        <v>#DIV/0!</v>
      </c>
      <c r="AL1016" s="6" t="str">
        <f>IF(Table1[[#This Row],[seagrass.mn.ssp245.2050]]="","",(Table1[[#This Row],[seagrass.sd.ssp245.2050]]/Table1[[#This Row],[seagrass.mn.ssp245.2050]])^-1)</f>
        <v/>
      </c>
      <c r="AM1016" s="6" t="str">
        <f>IF(Table1[[#This Row],[seagrass.weights.ssp245.2050]]="","",Table1[[#This Row],[seagrass.weights.ssp245.2050]]*Table1[[#This Row],[seagrass.mn.ssp245.2050]])</f>
        <v/>
      </c>
      <c r="AS1016" s="5"/>
      <c r="AT1016" s="8"/>
      <c r="AU1016" s="8"/>
      <c r="AV1016" s="7" t="e">
        <f t="shared" si="92"/>
        <v>#DIV/0!</v>
      </c>
      <c r="AX1016" s="5"/>
      <c r="AY1016" s="6"/>
      <c r="AZ1016" s="6"/>
      <c r="BB1016" s="5"/>
      <c r="BC1016" s="8"/>
      <c r="BD1016" s="8"/>
      <c r="BE1016" s="5"/>
      <c r="BF1016" s="5"/>
      <c r="BG1016" s="6"/>
      <c r="BH1016" s="6"/>
      <c r="BI1016" s="7" t="e">
        <f t="shared" si="93"/>
        <v>#DIV/0!</v>
      </c>
      <c r="BK1016" s="5"/>
      <c r="BL1016" s="6"/>
      <c r="BM1016" s="6"/>
      <c r="BO1016" s="5"/>
      <c r="BP1016" s="6"/>
      <c r="BQ1016" s="6"/>
      <c r="BR1016" s="5"/>
      <c r="BS1016" s="5"/>
      <c r="BT1016" s="6"/>
      <c r="BU1016" s="6"/>
      <c r="BV1016" s="7" t="e">
        <f t="shared" si="94"/>
        <v>#DIV/0!</v>
      </c>
      <c r="BX1016" s="5"/>
      <c r="BY1016" s="8"/>
      <c r="BZ1016" s="8"/>
      <c r="CA1016" s="5"/>
      <c r="CB1016" s="5"/>
      <c r="CC1016" s="8"/>
      <c r="CD1016" s="8"/>
      <c r="CE1016" s="5"/>
      <c r="CF1016" s="5"/>
      <c r="CG1016" s="12"/>
      <c r="CH1016" s="17"/>
      <c r="CI1016" s="9" t="e">
        <f t="shared" si="95"/>
        <v>#DIV/0!</v>
      </c>
      <c r="CJ1016" s="5"/>
      <c r="CL1016" s="5"/>
      <c r="CM1016" s="5"/>
      <c r="CP1016" s="5"/>
      <c r="CT1016" s="5"/>
    </row>
    <row r="1017" spans="1:98" x14ac:dyDescent="0.25">
      <c r="A1017" s="5" t="s">
        <v>1060</v>
      </c>
      <c r="B1017" s="5">
        <v>55.33934</v>
      </c>
      <c r="C1017" s="5">
        <v>-21.321102</v>
      </c>
      <c r="D1017" s="5">
        <v>6370000</v>
      </c>
      <c r="E1017" s="5">
        <v>1</v>
      </c>
      <c r="F1017" s="5">
        <v>560000</v>
      </c>
      <c r="G1017" s="5">
        <v>1</v>
      </c>
      <c r="I1017" s="5">
        <v>0</v>
      </c>
      <c r="J1017" s="5">
        <v>0.35612566898328529</v>
      </c>
      <c r="K1017" s="5">
        <v>4.7745021281585177E-2</v>
      </c>
      <c r="L1017" s="6">
        <f>IF(Table1[[#This Row],[seagrass.mn.ssp126.2050]]="","",(Table1[[#This Row],[seagrass.sd.ssp126.2050]]/Table1[[#This Row],[seagrass.mn.ssp126.2050]])^-1)</f>
        <v>7.4589069063969555</v>
      </c>
      <c r="M1017" s="6">
        <f>IF(Table1[[#This Row],[seagrass.weights.ssp126.2050]]="","",Table1[[#This Row],[seagrass.weights.ssp126.2050]]*Table1[[#This Row],[seagrass.mn.ssp126.2050]])</f>
        <v>2.6563082119246628</v>
      </c>
      <c r="N1017" s="5">
        <v>0.49051673051359318</v>
      </c>
      <c r="O1017" s="5">
        <v>3.5565015861189833E-2</v>
      </c>
      <c r="P1017" s="6">
        <f>IF(Table1[[#This Row],[corals.mn.ssp126.2050]]="","",(Table1[[#This Row],[corals.sd.ssp126.2050]]/Table1[[#This Row],[corals.mn.ssp126.2050]])^-1)</f>
        <v>13.792113362976659</v>
      </c>
      <c r="Q1017" s="6">
        <f>IF(Table1[[#This Row],[coral.weights.ssp126.2050]]="","",Table1[[#This Row],[coral.weights.ssp126.2050]]*Table1[[#This Row],[corals.mn.ssp126.2050]])</f>
        <v>6.7652623536801491</v>
      </c>
      <c r="T1017" s="6" t="str">
        <f>IF(Table1[[#This Row],[mangrove.mn.ssp126.2050]]="","",(Table1[[#This Row],[mangrove.sd.ssp126.2050]]/Table1[[#This Row],[mangrove.mn.ssp126.2050]])^-1)</f>
        <v/>
      </c>
      <c r="U1017" s="6" t="str">
        <f>IF(Table1[[#This Row],[mangrove.weights.ssp126.2050]]="","",Table1[[#This Row],[mangrove.weights.ssp126.2050]]*Table1[[#This Row],[mangrove.mn.ssp126.2050]])</f>
        <v/>
      </c>
      <c r="V1017" s="7">
        <f t="shared" si="90"/>
        <v>0.44334674035311705</v>
      </c>
      <c r="W1017" s="5">
        <v>0.35799041979706492</v>
      </c>
      <c r="X1017" s="5">
        <v>4.7362577283793318E-2</v>
      </c>
      <c r="Y1017" s="6">
        <f>IF(Table1[[#This Row],[seagrass.mn.ssp126.2100]]="", "", (Table1[[#This Row],[seagrass.sd.ssp126.2100]]/Table1[[#This Row],[seagrass.mn.ssp126.2100]])^-1)</f>
        <v>7.5585080104912974</v>
      </c>
      <c r="Z1017" s="6">
        <f>IF(Table1[[#This Row],[seagrass.weights.ssp126.2100]]="","", Table1[[#This Row],[seagrass.weights.ssp126.2100]]*Table1[[#This Row],[seagrass.mn.ssp126.2100]])</f>
        <v>2.7058734557152575</v>
      </c>
      <c r="AA1017" s="5">
        <v>0.49558034404135382</v>
      </c>
      <c r="AB1017" s="5">
        <v>3.3739503885572023E-2</v>
      </c>
      <c r="AC1017" s="6">
        <f>IF(Table1[[#This Row],[corals.mn.ssp126.2100]]="","",(Table1[[#This Row],[corals.sd.ssp126.2100]]/Table1[[#This Row],[corals.mn.ssp126.2100]])^-1)</f>
        <v>14.688430088424569</v>
      </c>
      <c r="AD1017" s="6">
        <f>IF( Table1[[#This Row],[Coral.weights.ssp126.2100]]="","", Table1[[#This Row],[Coral.weights.ssp126.2100]]*Table1[[#This Row],[corals.mn.ssp126.2100]])</f>
        <v>7.2792972366488211</v>
      </c>
      <c r="AG1017" s="8" t="str">
        <f>IF(Table1[[#This Row],[mangrove.mn.ssp126.2100]]="","",(Table1[[#This Row],[mangrove.sd.ssp126.2100]]/Table1[[#This Row],[mangrove.mn.ssp126.2100]])^-1)</f>
        <v/>
      </c>
      <c r="AH1017" s="6" t="str">
        <f>IF(Table1[[#This Row],[mangrove.weights.ssp126.2100]]="","",Table1[[#This Row],[mangrove.weights.ssp126.2100]]*Table1[[#This Row],[mangrove.mn.ssp126.2100]])</f>
        <v/>
      </c>
      <c r="AI1017" s="7">
        <f t="shared" si="91"/>
        <v>0.44883348207143503</v>
      </c>
      <c r="AJ1017" s="5">
        <v>0.32306390019277542</v>
      </c>
      <c r="AK1017" s="5">
        <v>1.6641271831366721E-2</v>
      </c>
      <c r="AL1017" s="6">
        <f>IF(Table1[[#This Row],[seagrass.mn.ssp245.2050]]="","",(Table1[[#This Row],[seagrass.sd.ssp245.2050]]/Table1[[#This Row],[seagrass.mn.ssp245.2050]])^-1)</f>
        <v>19.413414038693862</v>
      </c>
      <c r="AM1017" s="6">
        <f>IF(Table1[[#This Row],[seagrass.weights.ssp245.2050]]="","",Table1[[#This Row],[seagrass.weights.ssp245.2050]]*Table1[[#This Row],[seagrass.mn.ssp245.2050]])</f>
        <v>6.2717732553976191</v>
      </c>
      <c r="AN1017" s="5">
        <v>0.44724920678662472</v>
      </c>
      <c r="AO1017" s="5">
        <v>1.2937601943898831E-2</v>
      </c>
      <c r="AP1017" s="6">
        <f>(Table1[[#This Row],[corals.sd.ssp245.2050]]/Table1[[#This Row],[corals.mn.ssp245.2050]])^-1</f>
        <v>34.569714598271467</v>
      </c>
      <c r="AQ1017" s="6">
        <f>Table1[[#This Row],[coral.weights.ssp245.2050]]*Table1[[#This Row],[corals.mn.ssp245.2050]]</f>
        <v>15.461277432916916</v>
      </c>
      <c r="AS1017" s="5"/>
      <c r="AT1017" s="8"/>
      <c r="AU1017" s="8"/>
      <c r="AV1017" s="7">
        <f t="shared" si="92"/>
        <v>0.40258968379673854</v>
      </c>
      <c r="AW1017" s="5">
        <v>0.30996383895108592</v>
      </c>
      <c r="AX1017" s="5">
        <v>1.139156594920916E-2</v>
      </c>
      <c r="AY1017" s="6">
        <f>(Table1[[#This Row],[seagrass.sd.ssp245.2100]]/Table1[[#This Row],[seagrass.mn.ssp245.2100]])^-1</f>
        <v>27.209941138303694</v>
      </c>
      <c r="AZ1017" s="6">
        <f>Table1[[#This Row],[seagrass.weights.ssp245.2100]]*Table1[[#This Row],[seagrass.mn.ssp245.2100]]</f>
        <v>8.4340978128616939</v>
      </c>
      <c r="BA1017" s="5">
        <v>0.44266311490917581</v>
      </c>
      <c r="BB1017" s="5">
        <v>1.2106523238449979E-2</v>
      </c>
      <c r="BC1017" s="8">
        <f>(Table1[[#This Row],[corals.sd.ssp245.2100]]/Table1[[#This Row],[corals.mn.ssp245.2100]])^-1</f>
        <v>36.564016455466763</v>
      </c>
      <c r="BD1017" s="8">
        <f>Table1[[#This Row],[corals.weights.ssp245.2100]]*Table1[[#This Row],[corals.mn.ssp245.2100]]</f>
        <v>16.185541417767279</v>
      </c>
      <c r="BE1017" s="5"/>
      <c r="BF1017" s="5"/>
      <c r="BG1017" s="6"/>
      <c r="BH1017" s="6"/>
      <c r="BI1017" s="7">
        <f t="shared" si="93"/>
        <v>0.38604534138295121</v>
      </c>
      <c r="BJ1017" s="5">
        <v>0.265306348236516</v>
      </c>
      <c r="BK1017" s="5">
        <v>6.5124045268643424E-3</v>
      </c>
      <c r="BL1017" s="6">
        <f>(Table1[[#This Row],[seagrass.sd.ssp370.2050]]/Table1[[#This Row],[seagrass.mn.ssp370.2050]])^-1</f>
        <v>40.738616150470982</v>
      </c>
      <c r="BM1017" s="6">
        <f>Table1[[#This Row],[seagrass.mn.ssp370.2050]]*Table1[[#This Row],[seagrass.weights.ssp370.2050]]</f>
        <v>10.80821348309061</v>
      </c>
      <c r="BN1017" s="5">
        <v>0.39407654558655952</v>
      </c>
      <c r="BO1017" s="5">
        <v>1.051820294021981E-3</v>
      </c>
      <c r="BP1017" s="6">
        <f>(Table1[[#This Row],[corals.sd.ssp370.2050]]/Table1[[#This Row],[corals.mn.ssp370.2050]])^-1</f>
        <v>374.66147765572975</v>
      </c>
      <c r="BQ1017" s="6">
        <f>Table1[[#This Row],[corals.weights.ssp370.2050]]*Table1[[#This Row],[corals.mn.ssp370.2050]]</f>
        <v>147.64530087892595</v>
      </c>
      <c r="BR1017" s="5"/>
      <c r="BS1017" s="5"/>
      <c r="BT1017" s="6"/>
      <c r="BU1017" s="6"/>
      <c r="BV1017" s="7">
        <f t="shared" si="94"/>
        <v>0.38144795036069706</v>
      </c>
      <c r="BW1017" s="5">
        <v>0.265306348236516</v>
      </c>
      <c r="BX1017" s="5">
        <v>6.5124045268643424E-3</v>
      </c>
      <c r="BY1017" s="8">
        <f>(Table1[[#This Row],[seagrass.sd.ssp370.2100]]/Table1[[#This Row],[seagrass.mn.ssp370.2100]])^-1</f>
        <v>40.738616150470982</v>
      </c>
      <c r="BZ1017" s="8">
        <f>Table1[[#This Row],[seagrass.imp.ssp370.2100]]*Table1[[#This Row],[seagrass.mn.ssp370.2100]]</f>
        <v>10.80821348309061</v>
      </c>
      <c r="CA1017" s="5">
        <v>0.39329993470682562</v>
      </c>
      <c r="CB1017" s="5">
        <v>6.3273884061890422E-3</v>
      </c>
      <c r="CC1017" s="8">
        <f>(Table1[[#This Row],[corals.sd.ssp370.2100]]/Table1[[#This Row],[corals.mn.ssp370.2100]])^-1</f>
        <v>62.158336024089344</v>
      </c>
      <c r="CD1017" s="8">
        <f>Table1[[#This Row],[corals.weights.ssp370.2100]]*Table1[[#This Row],[corals.mn.ssp370.2100]]</f>
        <v>24.446869499759266</v>
      </c>
      <c r="CE1017" s="5"/>
      <c r="CF1017" s="5"/>
      <c r="CG1017" s="12"/>
      <c r="CH1017" s="17"/>
      <c r="CI1017" s="9">
        <f t="shared" si="95"/>
        <v>0.34262514328938648</v>
      </c>
      <c r="CJ1017" s="5"/>
      <c r="CL1017" s="5"/>
      <c r="CM1017" s="5"/>
      <c r="CP1017" s="5"/>
      <c r="CT1017" s="5"/>
    </row>
    <row r="1018" spans="1:98" x14ac:dyDescent="0.25">
      <c r="A1018" s="5" t="s">
        <v>1061</v>
      </c>
      <c r="B1018" s="5">
        <v>55.58934</v>
      </c>
      <c r="C1018" s="5">
        <v>-21.321102</v>
      </c>
      <c r="D1018" s="5">
        <v>2050000</v>
      </c>
      <c r="E1018" s="5">
        <v>1</v>
      </c>
      <c r="F1018" s="5">
        <v>380000</v>
      </c>
      <c r="G1018" s="5">
        <v>1</v>
      </c>
      <c r="I1018" s="5">
        <v>0</v>
      </c>
      <c r="J1018" s="5">
        <v>0.314896814196018</v>
      </c>
      <c r="K1018" s="5">
        <v>4.7458854364701951E-2</v>
      </c>
      <c r="L1018" s="6">
        <f>IF(Table1[[#This Row],[seagrass.mn.ssp126.2050]]="","",(Table1[[#This Row],[seagrass.sd.ssp126.2050]]/Table1[[#This Row],[seagrass.mn.ssp126.2050]])^-1)</f>
        <v>6.6351541437592312</v>
      </c>
      <c r="M1018" s="6">
        <f>IF(Table1[[#This Row],[seagrass.weights.ssp126.2050]]="","",Table1[[#This Row],[seagrass.weights.ssp126.2050]]*Table1[[#This Row],[seagrass.mn.ssp126.2050]])</f>
        <v>2.0893889015692895</v>
      </c>
      <c r="N1018" s="5">
        <v>0.36305729386226437</v>
      </c>
      <c r="O1018" s="5">
        <v>3.4295712464144743E-2</v>
      </c>
      <c r="P1018" s="6">
        <f>IF(Table1[[#This Row],[corals.mn.ssp126.2050]]="","",(Table1[[#This Row],[corals.sd.ssp126.2050]]/Table1[[#This Row],[corals.mn.ssp126.2050]])^-1)</f>
        <v>10.586084025571159</v>
      </c>
      <c r="Q1018" s="6">
        <f>IF(Table1[[#This Row],[coral.weights.ssp126.2050]]="","",Table1[[#This Row],[coral.weights.ssp126.2050]]*Table1[[#This Row],[corals.mn.ssp126.2050]])</f>
        <v>3.843355018922411</v>
      </c>
      <c r="T1018" s="6" t="str">
        <f>IF(Table1[[#This Row],[mangrove.mn.ssp126.2050]]="","",(Table1[[#This Row],[mangrove.sd.ssp126.2050]]/Table1[[#This Row],[mangrove.mn.ssp126.2050]])^-1)</f>
        <v/>
      </c>
      <c r="U1018" s="6" t="str">
        <f>IF(Table1[[#This Row],[mangrove.weights.ssp126.2050]]="","",Table1[[#This Row],[mangrove.weights.ssp126.2050]]*Table1[[#This Row],[mangrove.mn.ssp126.2050]])</f>
        <v/>
      </c>
      <c r="V1018" s="7">
        <f t="shared" si="90"/>
        <v>0.3445015893838243</v>
      </c>
      <c r="W1018" s="5">
        <v>0.3036313339356862</v>
      </c>
      <c r="X1018" s="5">
        <v>3.5451140500271011E-2</v>
      </c>
      <c r="Y1018" s="6">
        <f>IF(Table1[[#This Row],[seagrass.mn.ssp126.2100]]="", "", (Table1[[#This Row],[seagrass.sd.ssp126.2100]]/Table1[[#This Row],[seagrass.mn.ssp126.2100]])^-1)</f>
        <v>8.5647832383097811</v>
      </c>
      <c r="Z1018" s="6">
        <f>IF(Table1[[#This Row],[seagrass.weights.ssp126.2100]]="","", Table1[[#This Row],[seagrass.weights.ssp126.2100]]*Table1[[#This Row],[seagrass.mn.ssp126.2100]])</f>
        <v>2.6005365595180048</v>
      </c>
      <c r="AA1018" s="5">
        <v>0.34718140003739489</v>
      </c>
      <c r="AB1018" s="5">
        <v>2.5366619177047151E-2</v>
      </c>
      <c r="AC1018" s="6">
        <f>IF(Table1[[#This Row],[corals.mn.ssp126.2100]]="","",(Table1[[#This Row],[corals.sd.ssp126.2100]]/Table1[[#This Row],[corals.mn.ssp126.2100]])^-1)</f>
        <v>13.686545992362282</v>
      </c>
      <c r="AD1018" s="6">
        <f>IF( Table1[[#This Row],[Coral.weights.ssp126.2100]]="","", Table1[[#This Row],[Coral.weights.ssp126.2100]]*Table1[[#This Row],[corals.mn.ssp126.2100]])</f>
        <v>4.7517141993045335</v>
      </c>
      <c r="AG1018" s="8" t="str">
        <f>IF(Table1[[#This Row],[mangrove.mn.ssp126.2100]]="","",(Table1[[#This Row],[mangrove.sd.ssp126.2100]]/Table1[[#This Row],[mangrove.mn.ssp126.2100]])^-1)</f>
        <v/>
      </c>
      <c r="AH1018" s="6" t="str">
        <f>IF(Table1[[#This Row],[mangrove.weights.ssp126.2100]]="","",Table1[[#This Row],[mangrove.weights.ssp126.2100]]*Table1[[#This Row],[mangrove.mn.ssp126.2100]])</f>
        <v/>
      </c>
      <c r="AI1018" s="7">
        <f t="shared" si="91"/>
        <v>0.33041849691783454</v>
      </c>
      <c r="AJ1018" s="5">
        <v>0.30185158855728639</v>
      </c>
      <c r="AK1018" s="5">
        <v>2.9010119342190551E-2</v>
      </c>
      <c r="AL1018" s="6">
        <f>IF(Table1[[#This Row],[seagrass.mn.ssp245.2050]]="","",(Table1[[#This Row],[seagrass.sd.ssp245.2050]]/Table1[[#This Row],[seagrass.mn.ssp245.2050]])^-1)</f>
        <v>10.405044701704892</v>
      </c>
      <c r="AM1018" s="6">
        <f>IF(Table1[[#This Row],[seagrass.weights.ssp245.2050]]="","",Table1[[#This Row],[seagrass.weights.ssp245.2050]]*Table1[[#This Row],[seagrass.mn.ssp245.2050]])</f>
        <v>3.1407792722191976</v>
      </c>
      <c r="AN1018" s="5">
        <v>0.3553506303924765</v>
      </c>
      <c r="AO1018" s="5">
        <v>2.076875639351413E-2</v>
      </c>
      <c r="AP1018" s="6">
        <f>(Table1[[#This Row],[corals.sd.ssp245.2050]]/Table1[[#This Row],[corals.mn.ssp245.2050]])^-1</f>
        <v>17.109865591348015</v>
      </c>
      <c r="AQ1018" s="6">
        <f>Table1[[#This Row],[coral.weights.ssp245.2050]]*Table1[[#This Row],[corals.mn.ssp245.2050]]</f>
        <v>6.0800015238160601</v>
      </c>
      <c r="AS1018" s="5"/>
      <c r="AT1018" s="8"/>
      <c r="AU1018" s="8"/>
      <c r="AV1018" s="7">
        <f t="shared" si="92"/>
        <v>0.33511942062785366</v>
      </c>
      <c r="AW1018" s="5">
        <v>0.2866481495221328</v>
      </c>
      <c r="AX1018" s="5">
        <v>7.5092096639637869E-3</v>
      </c>
      <c r="AY1018" s="6">
        <f>(Table1[[#This Row],[seagrass.sd.ssp245.2100]]/Table1[[#This Row],[seagrass.mn.ssp245.2100]])^-1</f>
        <v>38.172878684921905</v>
      </c>
      <c r="AZ1018" s="6">
        <f>Table1[[#This Row],[seagrass.weights.ssp245.2100]]*Table1[[#This Row],[seagrass.mn.ssp245.2100]]</f>
        <v>10.94218503696573</v>
      </c>
      <c r="BA1018" s="5">
        <v>0.33776328549354218</v>
      </c>
      <c r="BB1018" s="5">
        <v>9.2891716869286153E-3</v>
      </c>
      <c r="BC1018" s="8">
        <f>(Table1[[#This Row],[corals.sd.ssp245.2100]]/Table1[[#This Row],[corals.mn.ssp245.2100]])^-1</f>
        <v>36.360969188332518</v>
      </c>
      <c r="BD1018" s="8">
        <f>Table1[[#This Row],[corals.weights.ssp245.2100]]*Table1[[#This Row],[corals.mn.ssp245.2100]]</f>
        <v>12.281400416780647</v>
      </c>
      <c r="BE1018" s="5"/>
      <c r="BF1018" s="5"/>
      <c r="BG1018" s="6"/>
      <c r="BH1018" s="6"/>
      <c r="BI1018" s="7">
        <f t="shared" si="93"/>
        <v>0.31158441589166747</v>
      </c>
      <c r="BJ1018" s="5">
        <v>0.25242991425443267</v>
      </c>
      <c r="BK1018" s="5">
        <v>7.1564651413475689E-3</v>
      </c>
      <c r="BL1018" s="6">
        <f>(Table1[[#This Row],[seagrass.sd.ssp370.2050]]/Table1[[#This Row],[seagrass.mn.ssp370.2050]])^-1</f>
        <v>35.272988726791993</v>
      </c>
      <c r="BM1018" s="6">
        <f>Table1[[#This Row],[seagrass.mn.ssp370.2050]]*Table1[[#This Row],[seagrass.weights.ssp370.2050]]</f>
        <v>8.9039575198016738</v>
      </c>
      <c r="BN1018" s="5">
        <v>0.31709382197345182</v>
      </c>
      <c r="BO1018" s="5">
        <f>NonZeroMin!$C$17</f>
        <v>8.8537505761509139E-4</v>
      </c>
      <c r="BP1018" s="6">
        <f>(Table1[[#This Row],[corals.sd.ssp370.2050]]/Table1[[#This Row],[corals.mn.ssp370.2050]])^-1</f>
        <v>358.14632369201598</v>
      </c>
      <c r="BQ1018" s="6">
        <f>Table1[[#This Row],[corals.weights.ssp370.2050]]*Table1[[#This Row],[corals.mn.ssp370.2050]]</f>
        <v>113.56598660524236</v>
      </c>
      <c r="BR1018" s="5"/>
      <c r="BS1018" s="5"/>
      <c r="BT1018" s="6"/>
      <c r="BU1018" s="6"/>
      <c r="BV1018" s="7">
        <f t="shared" si="94"/>
        <v>0.31129621820565506</v>
      </c>
      <c r="BW1018" s="5">
        <v>0.25251550516888183</v>
      </c>
      <c r="BX1018" s="5">
        <v>2.3841901958218969E-3</v>
      </c>
      <c r="BY1018" s="8">
        <f>(Table1[[#This Row],[seagrass.sd.ssp370.2100]]/Table1[[#This Row],[seagrass.mn.ssp370.2100]])^-1</f>
        <v>105.91248366484986</v>
      </c>
      <c r="BZ1018" s="8">
        <f>Table1[[#This Row],[seagrass.imp.ssp370.2100]]*Table1[[#This Row],[seagrass.mn.ssp370.2100]]</f>
        <v>26.744544316320507</v>
      </c>
      <c r="CA1018" s="5">
        <v>0.31601525599065411</v>
      </c>
      <c r="CB1018" s="5">
        <v>4.4699393416616686E-3</v>
      </c>
      <c r="CC1018" s="8">
        <f>(Table1[[#This Row],[corals.sd.ssp370.2100]]/Table1[[#This Row],[corals.mn.ssp370.2100]])^-1</f>
        <v>70.697884654778704</v>
      </c>
      <c r="CD1018" s="8">
        <f>Table1[[#This Row],[corals.weights.ssp370.2100]]*Table1[[#This Row],[corals.mn.ssp370.2100]]</f>
        <v>22.34161011717763</v>
      </c>
      <c r="CE1018" s="5"/>
      <c r="CF1018" s="5"/>
      <c r="CG1018" s="12"/>
      <c r="CH1018" s="17"/>
      <c r="CI1018" s="9">
        <f t="shared" si="95"/>
        <v>0.27793472659918961</v>
      </c>
      <c r="CJ1018" s="5"/>
      <c r="CL1018" s="5"/>
      <c r="CM1018" s="5"/>
      <c r="CP1018" s="5"/>
      <c r="CT1018" s="5"/>
    </row>
    <row r="1019" spans="1:98" x14ac:dyDescent="0.25">
      <c r="A1019" s="5" t="s">
        <v>1062</v>
      </c>
      <c r="B1019" s="5">
        <v>55.83934</v>
      </c>
      <c r="C1019" s="5">
        <v>-21.321102</v>
      </c>
      <c r="E1019" s="5">
        <v>0</v>
      </c>
      <c r="G1019" s="5">
        <v>0</v>
      </c>
      <c r="I1019" s="5">
        <v>0</v>
      </c>
      <c r="L1019" s="6" t="str">
        <f>IF(Table1[[#This Row],[seagrass.mn.ssp126.2050]]="","",(Table1[[#This Row],[seagrass.sd.ssp126.2050]]/Table1[[#This Row],[seagrass.mn.ssp126.2050]])^-1)</f>
        <v/>
      </c>
      <c r="M1019" s="6" t="str">
        <f>IF(Table1[[#This Row],[seagrass.weights.ssp126.2050]]="","",Table1[[#This Row],[seagrass.weights.ssp126.2050]]*Table1[[#This Row],[seagrass.mn.ssp126.2050]])</f>
        <v/>
      </c>
      <c r="P1019" s="6" t="str">
        <f>IF(Table1[[#This Row],[corals.mn.ssp126.2050]]="","",(Table1[[#This Row],[corals.sd.ssp126.2050]]/Table1[[#This Row],[corals.mn.ssp126.2050]])^-1)</f>
        <v/>
      </c>
      <c r="Q1019" s="6" t="str">
        <f>IF(Table1[[#This Row],[coral.weights.ssp126.2050]]="","",Table1[[#This Row],[coral.weights.ssp126.2050]]*Table1[[#This Row],[corals.mn.ssp126.2050]])</f>
        <v/>
      </c>
      <c r="T1019" s="6" t="str">
        <f>IF(Table1[[#This Row],[mangrove.mn.ssp126.2050]]="","",(Table1[[#This Row],[mangrove.sd.ssp126.2050]]/Table1[[#This Row],[mangrove.mn.ssp126.2050]])^-1)</f>
        <v/>
      </c>
      <c r="U1019" s="6" t="str">
        <f>IF(Table1[[#This Row],[mangrove.weights.ssp126.2050]]="","",Table1[[#This Row],[mangrove.weights.ssp126.2050]]*Table1[[#This Row],[mangrove.mn.ssp126.2050]])</f>
        <v/>
      </c>
      <c r="V1019" s="7" t="e">
        <f t="shared" si="90"/>
        <v>#DIV/0!</v>
      </c>
      <c r="Y1019" s="6" t="str">
        <f>IF(Table1[[#This Row],[seagrass.mn.ssp126.2100]]="", "", (Table1[[#This Row],[seagrass.sd.ssp126.2100]]/Table1[[#This Row],[seagrass.mn.ssp126.2100]])^-1)</f>
        <v/>
      </c>
      <c r="Z1019" s="6" t="str">
        <f>IF(Table1[[#This Row],[seagrass.weights.ssp126.2100]]="","", Table1[[#This Row],[seagrass.weights.ssp126.2100]]*Table1[[#This Row],[seagrass.mn.ssp126.2100]])</f>
        <v/>
      </c>
      <c r="AC1019" s="6" t="str">
        <f>IF(Table1[[#This Row],[corals.mn.ssp126.2100]]="","",(Table1[[#This Row],[corals.sd.ssp126.2100]]/Table1[[#This Row],[corals.mn.ssp126.2100]])^-1)</f>
        <v/>
      </c>
      <c r="AD1019" s="6" t="str">
        <f>IF( Table1[[#This Row],[Coral.weights.ssp126.2100]]="","", Table1[[#This Row],[Coral.weights.ssp126.2100]]*Table1[[#This Row],[corals.mn.ssp126.2100]])</f>
        <v/>
      </c>
      <c r="AG1019" s="8" t="str">
        <f>IF(Table1[[#This Row],[mangrove.mn.ssp126.2100]]="","",(Table1[[#This Row],[mangrove.sd.ssp126.2100]]/Table1[[#This Row],[mangrove.mn.ssp126.2100]])^-1)</f>
        <v/>
      </c>
      <c r="AH1019" s="6" t="str">
        <f>IF(Table1[[#This Row],[mangrove.weights.ssp126.2100]]="","",Table1[[#This Row],[mangrove.weights.ssp126.2100]]*Table1[[#This Row],[mangrove.mn.ssp126.2100]])</f>
        <v/>
      </c>
      <c r="AI1019" s="7" t="e">
        <f t="shared" si="91"/>
        <v>#DIV/0!</v>
      </c>
      <c r="AL1019" s="6" t="str">
        <f>IF(Table1[[#This Row],[seagrass.mn.ssp245.2050]]="","",(Table1[[#This Row],[seagrass.sd.ssp245.2050]]/Table1[[#This Row],[seagrass.mn.ssp245.2050]])^-1)</f>
        <v/>
      </c>
      <c r="AM1019" s="6" t="str">
        <f>IF(Table1[[#This Row],[seagrass.weights.ssp245.2050]]="","",Table1[[#This Row],[seagrass.weights.ssp245.2050]]*Table1[[#This Row],[seagrass.mn.ssp245.2050]])</f>
        <v/>
      </c>
      <c r="AS1019" s="5"/>
      <c r="AT1019" s="8"/>
      <c r="AU1019" s="8"/>
      <c r="AV1019" s="7" t="e">
        <f t="shared" si="92"/>
        <v>#DIV/0!</v>
      </c>
      <c r="AX1019" s="5"/>
      <c r="AY1019" s="6"/>
      <c r="AZ1019" s="6"/>
      <c r="BB1019" s="5"/>
      <c r="BC1019" s="8"/>
      <c r="BD1019" s="8"/>
      <c r="BE1019" s="5"/>
      <c r="BF1019" s="5"/>
      <c r="BG1019" s="6"/>
      <c r="BH1019" s="6"/>
      <c r="BI1019" s="7" t="e">
        <f t="shared" si="93"/>
        <v>#DIV/0!</v>
      </c>
      <c r="BK1019" s="5"/>
      <c r="BL1019" s="6"/>
      <c r="BM1019" s="6"/>
      <c r="BO1019" s="5"/>
      <c r="BP1019" s="6"/>
      <c r="BQ1019" s="6"/>
      <c r="BR1019" s="5"/>
      <c r="BS1019" s="5"/>
      <c r="BT1019" s="6"/>
      <c r="BU1019" s="6"/>
      <c r="BV1019" s="7" t="e">
        <f t="shared" si="94"/>
        <v>#DIV/0!</v>
      </c>
      <c r="BX1019" s="5"/>
      <c r="BY1019" s="8"/>
      <c r="BZ1019" s="8"/>
      <c r="CA1019" s="5"/>
      <c r="CB1019" s="5"/>
      <c r="CC1019" s="8"/>
      <c r="CD1019" s="8"/>
      <c r="CE1019" s="5"/>
      <c r="CF1019" s="5"/>
      <c r="CG1019" s="12"/>
      <c r="CH1019" s="17"/>
      <c r="CI1019" s="9" t="e">
        <f t="shared" si="95"/>
        <v>#DIV/0!</v>
      </c>
      <c r="CJ1019" s="5"/>
      <c r="CL1019" s="5"/>
      <c r="CM1019" s="5"/>
      <c r="CP1019" s="5"/>
      <c r="CT1019" s="5"/>
    </row>
    <row r="1020" spans="1:98" x14ac:dyDescent="0.25">
      <c r="A1020" s="5" t="s">
        <v>1063</v>
      </c>
      <c r="B1020" s="5">
        <v>56.08934</v>
      </c>
      <c r="C1020" s="5">
        <v>-21.321102</v>
      </c>
      <c r="E1020" s="5">
        <v>0</v>
      </c>
      <c r="G1020" s="5">
        <v>0</v>
      </c>
      <c r="I1020" s="5">
        <v>0</v>
      </c>
      <c r="L1020" s="6" t="str">
        <f>IF(Table1[[#This Row],[seagrass.mn.ssp126.2050]]="","",(Table1[[#This Row],[seagrass.sd.ssp126.2050]]/Table1[[#This Row],[seagrass.mn.ssp126.2050]])^-1)</f>
        <v/>
      </c>
      <c r="M1020" s="6" t="str">
        <f>IF(Table1[[#This Row],[seagrass.weights.ssp126.2050]]="","",Table1[[#This Row],[seagrass.weights.ssp126.2050]]*Table1[[#This Row],[seagrass.mn.ssp126.2050]])</f>
        <v/>
      </c>
      <c r="P1020" s="6" t="str">
        <f>IF(Table1[[#This Row],[corals.mn.ssp126.2050]]="","",(Table1[[#This Row],[corals.sd.ssp126.2050]]/Table1[[#This Row],[corals.mn.ssp126.2050]])^-1)</f>
        <v/>
      </c>
      <c r="Q1020" s="6" t="str">
        <f>IF(Table1[[#This Row],[coral.weights.ssp126.2050]]="","",Table1[[#This Row],[coral.weights.ssp126.2050]]*Table1[[#This Row],[corals.mn.ssp126.2050]])</f>
        <v/>
      </c>
      <c r="T1020" s="6" t="str">
        <f>IF(Table1[[#This Row],[mangrove.mn.ssp126.2050]]="","",(Table1[[#This Row],[mangrove.sd.ssp126.2050]]/Table1[[#This Row],[mangrove.mn.ssp126.2050]])^-1)</f>
        <v/>
      </c>
      <c r="U1020" s="6" t="str">
        <f>IF(Table1[[#This Row],[mangrove.weights.ssp126.2050]]="","",Table1[[#This Row],[mangrove.weights.ssp126.2050]]*Table1[[#This Row],[mangrove.mn.ssp126.2050]])</f>
        <v/>
      </c>
      <c r="V1020" s="7" t="e">
        <f t="shared" si="90"/>
        <v>#DIV/0!</v>
      </c>
      <c r="Y1020" s="6" t="str">
        <f>IF(Table1[[#This Row],[seagrass.mn.ssp126.2100]]="", "", (Table1[[#This Row],[seagrass.sd.ssp126.2100]]/Table1[[#This Row],[seagrass.mn.ssp126.2100]])^-1)</f>
        <v/>
      </c>
      <c r="Z1020" s="6" t="str">
        <f>IF(Table1[[#This Row],[seagrass.weights.ssp126.2100]]="","", Table1[[#This Row],[seagrass.weights.ssp126.2100]]*Table1[[#This Row],[seagrass.mn.ssp126.2100]])</f>
        <v/>
      </c>
      <c r="AC1020" s="6" t="str">
        <f>IF(Table1[[#This Row],[corals.mn.ssp126.2100]]="","",(Table1[[#This Row],[corals.sd.ssp126.2100]]/Table1[[#This Row],[corals.mn.ssp126.2100]])^-1)</f>
        <v/>
      </c>
      <c r="AD1020" s="6" t="str">
        <f>IF( Table1[[#This Row],[Coral.weights.ssp126.2100]]="","", Table1[[#This Row],[Coral.weights.ssp126.2100]]*Table1[[#This Row],[corals.mn.ssp126.2100]])</f>
        <v/>
      </c>
      <c r="AG1020" s="8" t="str">
        <f>IF(Table1[[#This Row],[mangrove.mn.ssp126.2100]]="","",(Table1[[#This Row],[mangrove.sd.ssp126.2100]]/Table1[[#This Row],[mangrove.mn.ssp126.2100]])^-1)</f>
        <v/>
      </c>
      <c r="AH1020" s="6" t="str">
        <f>IF(Table1[[#This Row],[mangrove.weights.ssp126.2100]]="","",Table1[[#This Row],[mangrove.weights.ssp126.2100]]*Table1[[#This Row],[mangrove.mn.ssp126.2100]])</f>
        <v/>
      </c>
      <c r="AI1020" s="7" t="e">
        <f t="shared" si="91"/>
        <v>#DIV/0!</v>
      </c>
      <c r="AL1020" s="6" t="str">
        <f>IF(Table1[[#This Row],[seagrass.mn.ssp245.2050]]="","",(Table1[[#This Row],[seagrass.sd.ssp245.2050]]/Table1[[#This Row],[seagrass.mn.ssp245.2050]])^-1)</f>
        <v/>
      </c>
      <c r="AM1020" s="6" t="str">
        <f>IF(Table1[[#This Row],[seagrass.weights.ssp245.2050]]="","",Table1[[#This Row],[seagrass.weights.ssp245.2050]]*Table1[[#This Row],[seagrass.mn.ssp245.2050]])</f>
        <v/>
      </c>
      <c r="AS1020" s="5"/>
      <c r="AT1020" s="8"/>
      <c r="AU1020" s="8"/>
      <c r="AV1020" s="7" t="e">
        <f t="shared" si="92"/>
        <v>#DIV/0!</v>
      </c>
      <c r="AX1020" s="5"/>
      <c r="AY1020" s="6"/>
      <c r="AZ1020" s="6"/>
      <c r="BB1020" s="5"/>
      <c r="BC1020" s="8"/>
      <c r="BD1020" s="8"/>
      <c r="BE1020" s="5"/>
      <c r="BF1020" s="5"/>
      <c r="BG1020" s="6"/>
      <c r="BH1020" s="6"/>
      <c r="BI1020" s="7" t="e">
        <f t="shared" si="93"/>
        <v>#DIV/0!</v>
      </c>
      <c r="BK1020" s="5"/>
      <c r="BL1020" s="6"/>
      <c r="BM1020" s="6"/>
      <c r="BO1020" s="5"/>
      <c r="BP1020" s="6"/>
      <c r="BQ1020" s="6"/>
      <c r="BR1020" s="5"/>
      <c r="BS1020" s="5"/>
      <c r="BT1020" s="6"/>
      <c r="BU1020" s="6"/>
      <c r="BV1020" s="7" t="e">
        <f t="shared" si="94"/>
        <v>#DIV/0!</v>
      </c>
      <c r="BX1020" s="5"/>
      <c r="BY1020" s="8"/>
      <c r="BZ1020" s="8"/>
      <c r="CA1020" s="5"/>
      <c r="CB1020" s="5"/>
      <c r="CC1020" s="8"/>
      <c r="CD1020" s="8"/>
      <c r="CE1020" s="5"/>
      <c r="CF1020" s="5"/>
      <c r="CG1020" s="12"/>
      <c r="CH1020" s="17"/>
      <c r="CI1020" s="9" t="e">
        <f t="shared" si="95"/>
        <v>#DIV/0!</v>
      </c>
      <c r="CJ1020" s="5"/>
      <c r="CL1020" s="5"/>
      <c r="CM1020" s="5"/>
      <c r="CP1020" s="5"/>
      <c r="CT1020" s="5"/>
    </row>
    <row r="1021" spans="1:98" x14ac:dyDescent="0.25">
      <c r="A1021" s="5" t="s">
        <v>1064</v>
      </c>
      <c r="B1021" s="5">
        <v>34.83934</v>
      </c>
      <c r="C1021" s="5">
        <v>-21.321102</v>
      </c>
      <c r="E1021" s="5">
        <v>0</v>
      </c>
      <c r="G1021" s="5">
        <v>0</v>
      </c>
      <c r="I1021" s="5">
        <v>0</v>
      </c>
      <c r="L1021" s="6" t="str">
        <f>IF(Table1[[#This Row],[seagrass.mn.ssp126.2050]]="","",(Table1[[#This Row],[seagrass.sd.ssp126.2050]]/Table1[[#This Row],[seagrass.mn.ssp126.2050]])^-1)</f>
        <v/>
      </c>
      <c r="M1021" s="6" t="str">
        <f>IF(Table1[[#This Row],[seagrass.weights.ssp126.2050]]="","",Table1[[#This Row],[seagrass.weights.ssp126.2050]]*Table1[[#This Row],[seagrass.mn.ssp126.2050]])</f>
        <v/>
      </c>
      <c r="P1021" s="6" t="str">
        <f>IF(Table1[[#This Row],[corals.mn.ssp126.2050]]="","",(Table1[[#This Row],[corals.sd.ssp126.2050]]/Table1[[#This Row],[corals.mn.ssp126.2050]])^-1)</f>
        <v/>
      </c>
      <c r="Q1021" s="6" t="str">
        <f>IF(Table1[[#This Row],[coral.weights.ssp126.2050]]="","",Table1[[#This Row],[coral.weights.ssp126.2050]]*Table1[[#This Row],[corals.mn.ssp126.2050]])</f>
        <v/>
      </c>
      <c r="T1021" s="6" t="str">
        <f>IF(Table1[[#This Row],[mangrove.mn.ssp126.2050]]="","",(Table1[[#This Row],[mangrove.sd.ssp126.2050]]/Table1[[#This Row],[mangrove.mn.ssp126.2050]])^-1)</f>
        <v/>
      </c>
      <c r="U1021" s="6" t="str">
        <f>IF(Table1[[#This Row],[mangrove.weights.ssp126.2050]]="","",Table1[[#This Row],[mangrove.weights.ssp126.2050]]*Table1[[#This Row],[mangrove.mn.ssp126.2050]])</f>
        <v/>
      </c>
      <c r="V1021" s="7" t="e">
        <f t="shared" si="90"/>
        <v>#DIV/0!</v>
      </c>
      <c r="Y1021" s="6" t="str">
        <f>IF(Table1[[#This Row],[seagrass.mn.ssp126.2100]]="", "", (Table1[[#This Row],[seagrass.sd.ssp126.2100]]/Table1[[#This Row],[seagrass.mn.ssp126.2100]])^-1)</f>
        <v/>
      </c>
      <c r="Z1021" s="6" t="str">
        <f>IF(Table1[[#This Row],[seagrass.weights.ssp126.2100]]="","", Table1[[#This Row],[seagrass.weights.ssp126.2100]]*Table1[[#This Row],[seagrass.mn.ssp126.2100]])</f>
        <v/>
      </c>
      <c r="AC1021" s="6" t="str">
        <f>IF(Table1[[#This Row],[corals.mn.ssp126.2100]]="","",(Table1[[#This Row],[corals.sd.ssp126.2100]]/Table1[[#This Row],[corals.mn.ssp126.2100]])^-1)</f>
        <v/>
      </c>
      <c r="AD1021" s="6" t="str">
        <f>IF( Table1[[#This Row],[Coral.weights.ssp126.2100]]="","", Table1[[#This Row],[Coral.weights.ssp126.2100]]*Table1[[#This Row],[corals.mn.ssp126.2100]])</f>
        <v/>
      </c>
      <c r="AG1021" s="8" t="str">
        <f>IF(Table1[[#This Row],[mangrove.mn.ssp126.2100]]="","",(Table1[[#This Row],[mangrove.sd.ssp126.2100]]/Table1[[#This Row],[mangrove.mn.ssp126.2100]])^-1)</f>
        <v/>
      </c>
      <c r="AH1021" s="6" t="str">
        <f>IF(Table1[[#This Row],[mangrove.weights.ssp126.2100]]="","",Table1[[#This Row],[mangrove.weights.ssp126.2100]]*Table1[[#This Row],[mangrove.mn.ssp126.2100]])</f>
        <v/>
      </c>
      <c r="AI1021" s="7" t="e">
        <f t="shared" si="91"/>
        <v>#DIV/0!</v>
      </c>
      <c r="AL1021" s="6" t="str">
        <f>IF(Table1[[#This Row],[seagrass.mn.ssp245.2050]]="","",(Table1[[#This Row],[seagrass.sd.ssp245.2050]]/Table1[[#This Row],[seagrass.mn.ssp245.2050]])^-1)</f>
        <v/>
      </c>
      <c r="AM1021" s="6" t="str">
        <f>IF(Table1[[#This Row],[seagrass.weights.ssp245.2050]]="","",Table1[[#This Row],[seagrass.weights.ssp245.2050]]*Table1[[#This Row],[seagrass.mn.ssp245.2050]])</f>
        <v/>
      </c>
      <c r="AS1021" s="5"/>
      <c r="AT1021" s="8"/>
      <c r="AU1021" s="8"/>
      <c r="AV1021" s="7" t="e">
        <f t="shared" si="92"/>
        <v>#DIV/0!</v>
      </c>
      <c r="AX1021" s="5"/>
      <c r="AY1021" s="6"/>
      <c r="AZ1021" s="6"/>
      <c r="BB1021" s="5"/>
      <c r="BC1021" s="8"/>
      <c r="BD1021" s="8"/>
      <c r="BE1021" s="5"/>
      <c r="BF1021" s="5"/>
      <c r="BG1021" s="6"/>
      <c r="BH1021" s="6"/>
      <c r="BI1021" s="7" t="e">
        <f t="shared" si="93"/>
        <v>#DIV/0!</v>
      </c>
      <c r="BK1021" s="5"/>
      <c r="BL1021" s="6"/>
      <c r="BM1021" s="6"/>
      <c r="BO1021" s="5"/>
      <c r="BP1021" s="6"/>
      <c r="BQ1021" s="6"/>
      <c r="BR1021" s="5"/>
      <c r="BS1021" s="5"/>
      <c r="BT1021" s="6"/>
      <c r="BU1021" s="6"/>
      <c r="BV1021" s="7" t="e">
        <f t="shared" si="94"/>
        <v>#DIV/0!</v>
      </c>
      <c r="BX1021" s="5"/>
      <c r="BY1021" s="8"/>
      <c r="BZ1021" s="8"/>
      <c r="CA1021" s="5"/>
      <c r="CB1021" s="5"/>
      <c r="CC1021" s="8"/>
      <c r="CD1021" s="8"/>
      <c r="CE1021" s="5"/>
      <c r="CF1021" s="5"/>
      <c r="CG1021" s="12"/>
      <c r="CH1021" s="17"/>
      <c r="CI1021" s="9" t="e">
        <f t="shared" si="95"/>
        <v>#DIV/0!</v>
      </c>
      <c r="CJ1021" s="5"/>
      <c r="CL1021" s="5"/>
      <c r="CM1021" s="5"/>
      <c r="CP1021" s="5"/>
      <c r="CT1021" s="5"/>
    </row>
    <row r="1022" spans="1:98" x14ac:dyDescent="0.25">
      <c r="A1022" s="5" t="s">
        <v>1065</v>
      </c>
      <c r="B1022" s="5">
        <v>35.08934</v>
      </c>
      <c r="C1022" s="5">
        <v>-21.321102</v>
      </c>
      <c r="D1022" s="5">
        <v>310000</v>
      </c>
      <c r="E1022" s="5">
        <v>1</v>
      </c>
      <c r="F1022" s="5">
        <v>7900000</v>
      </c>
      <c r="G1022" s="5">
        <v>1</v>
      </c>
      <c r="H1022" s="5">
        <v>58910000</v>
      </c>
      <c r="I1022" s="5">
        <v>1</v>
      </c>
      <c r="J1022" s="5">
        <v>0.9112518353115896</v>
      </c>
      <c r="K1022" s="28">
        <f>NonZeroMin!$C$2</f>
        <v>9.6277348665939669E-4</v>
      </c>
      <c r="L1022" s="6">
        <f>IF(Table1[[#This Row],[seagrass.mn.ssp126.2050]]="","",(Table1[[#This Row],[seagrass.sd.ssp126.2050]]/Table1[[#This Row],[seagrass.mn.ssp126.2050]])^-1)</f>
        <v>946.48621709912754</v>
      </c>
      <c r="M1022" s="6">
        <f>IF(Table1[[#This Row],[seagrass.weights.ssp126.2050]]="","",Table1[[#This Row],[seagrass.weights.ssp126.2050]]*Table1[[#This Row],[seagrass.mn.ssp126.2050]])</f>
        <v>862.48730242870363</v>
      </c>
      <c r="N1022" s="5">
        <v>0.91235544533180213</v>
      </c>
      <c r="O1022" s="5">
        <f>NonZeroMin!$C$3</f>
        <v>8.8608041434714289E-4</v>
      </c>
      <c r="P1022" s="6">
        <f>IF(Table1[[#This Row],[corals.mn.ssp126.2050]]="","",(Table1[[#This Row],[corals.sd.ssp126.2050]]/Table1[[#This Row],[corals.mn.ssp126.2050]])^-1)</f>
        <v>1029.6530998306948</v>
      </c>
      <c r="Q1022" s="6">
        <f>IF(Table1[[#This Row],[coral.weights.ssp126.2050]]="","",Table1[[#This Row],[coral.weights.ssp126.2050]]*Table1[[#This Row],[corals.mn.ssp126.2050]])</f>
        <v>939.40961243330412</v>
      </c>
      <c r="R1022" s="5">
        <v>0.30600208901231829</v>
      </c>
      <c r="S1022" s="5">
        <v>0.2608462665873818</v>
      </c>
      <c r="T1022" s="6">
        <f>IF(Table1[[#This Row],[mangrove.mn.ssp126.2050]]="","",(Table1[[#This Row],[mangrove.sd.ssp126.2050]]/Table1[[#This Row],[mangrove.mn.ssp126.2050]])^-1)</f>
        <v>1.1731127802429542</v>
      </c>
      <c r="U1022" s="6">
        <f>IF(Table1[[#This Row],[mangrove.weights.ssp126.2050]]="","",Table1[[#This Row],[mangrove.weights.ssp126.2050]]*Table1[[#This Row],[mangrove.mn.ssp126.2050]])</f>
        <v>0.35897496140139262</v>
      </c>
      <c r="V1022" s="7">
        <f t="shared" si="90"/>
        <v>0.91146743566856314</v>
      </c>
      <c r="W1022" s="5">
        <v>0.9112518353115896</v>
      </c>
      <c r="X1022" s="5">
        <f>NonZeroMin!$C$5</f>
        <v>9.4124857450742275E-4</v>
      </c>
      <c r="Y1022" s="6">
        <f>IF(Table1[[#This Row],[seagrass.mn.ssp126.2100]]="", "", (Table1[[#This Row],[seagrass.sd.ssp126.2100]]/Table1[[#This Row],[seagrass.mn.ssp126.2100]])^-1)</f>
        <v>968.13090610890845</v>
      </c>
      <c r="Z1022" s="6">
        <f>IF(Table1[[#This Row],[seagrass.weights.ssp126.2100]]="","", Table1[[#This Row],[seagrass.weights.ssp126.2100]]*Table1[[#This Row],[seagrass.mn.ssp126.2100]])</f>
        <v>882.2110650136151</v>
      </c>
      <c r="AA1022" s="5">
        <v>0.91235544533180213</v>
      </c>
      <c r="AB1022" s="5">
        <f>NonZeroMin!$C$6</f>
        <v>9.0900273914041208E-4</v>
      </c>
      <c r="AC1022" s="6">
        <f>IF(Table1[[#This Row],[corals.mn.ssp126.2100]]="","",(Table1[[#This Row],[corals.sd.ssp126.2100]]/Table1[[#This Row],[corals.mn.ssp126.2100]])^-1)</f>
        <v>1003.6883345308293</v>
      </c>
      <c r="AD1022" s="6">
        <f>IF( Table1[[#This Row],[Coral.weights.ssp126.2100]]="","", Table1[[#This Row],[Coral.weights.ssp126.2100]]*Table1[[#This Row],[corals.mn.ssp126.2100]])</f>
        <v>915.72051742520955</v>
      </c>
      <c r="AE1022" s="5">
        <v>0.32497333222090741</v>
      </c>
      <c r="AF1022" s="5">
        <v>0.25303597082695178</v>
      </c>
      <c r="AG1022" s="8">
        <f>IF(Table1[[#This Row],[mangrove.mn.ssp126.2100]]="","",(Table1[[#This Row],[mangrove.sd.ssp126.2100]]/Table1[[#This Row],[mangrove.mn.ssp126.2100]])^-1)</f>
        <v>1.2842969762712224</v>
      </c>
      <c r="AH1022" s="6">
        <f>IF(Table1[[#This Row],[mangrove.weights.ssp126.2100]]="","",Table1[[#This Row],[mangrove.weights.ssp126.2100]]*Table1[[#This Row],[mangrove.mn.ssp126.2100]])</f>
        <v>0.41736226794009479</v>
      </c>
      <c r="AI1022" s="7">
        <f t="shared" si="91"/>
        <v>0.9114316154334251</v>
      </c>
      <c r="AJ1022" s="5">
        <v>0.9112518353115896</v>
      </c>
      <c r="AK1022" s="5">
        <f>NonZeroMin!$C$9</f>
        <v>9.4246577305150765E-4</v>
      </c>
      <c r="AL1022" s="6">
        <f>IF(Table1[[#This Row],[seagrass.mn.ssp245.2050]]="","",(Table1[[#This Row],[seagrass.sd.ssp245.2050]]/Table1[[#This Row],[seagrass.mn.ssp245.2050]])^-1)</f>
        <v>966.88056093660157</v>
      </c>
      <c r="AM1022" s="6">
        <f>IF(Table1[[#This Row],[seagrass.weights.ssp245.2050]]="","",Table1[[#This Row],[seagrass.weights.ssp245.2050]]*Table1[[#This Row],[seagrass.mn.ssp245.2050]])</f>
        <v>881.07168568057739</v>
      </c>
      <c r="AN1022" s="5">
        <v>0.91235544533180213</v>
      </c>
      <c r="AO1022" s="5">
        <f>NonZeroMin!$C$10</f>
        <v>8.871730941705804E-4</v>
      </c>
      <c r="AP1022" s="6">
        <f>(Table1[[#This Row],[corals.sd.ssp245.2050]]/Table1[[#This Row],[corals.mn.ssp245.2050]])^-1</f>
        <v>1028.3849356193166</v>
      </c>
      <c r="AQ1022" s="6">
        <f>Table1[[#This Row],[coral.weights.ssp245.2050]]*Table1[[#This Row],[corals.mn.ssp245.2050]]</f>
        <v>938.25259590947826</v>
      </c>
      <c r="AR1022" s="5">
        <v>0.30366729381244828</v>
      </c>
      <c r="AS1022" s="5">
        <v>0.26285972165245491</v>
      </c>
      <c r="AT1022" s="8">
        <f>(Table1[[#This Row],[mangrove.sd.ssp245.2050]]/Table1[[#This Row],[mangrove.mn.ssp245.2050]])^-1</f>
        <v>1.1552446753860142</v>
      </c>
      <c r="AU1022" s="8">
        <f>Table1[[#This Row],[mangrove.mn.ssp245.2050]]*Table1[[#This Row],[mangrove.weights.ssp245.2050]]</f>
        <v>0.35081002426571117</v>
      </c>
      <c r="AV1022" s="7">
        <f t="shared" si="92"/>
        <v>0.91146873704188536</v>
      </c>
      <c r="AW1022" s="5">
        <v>0.9112518353115896</v>
      </c>
      <c r="AX1022" s="5">
        <f>NonZeroMin!$C$12</f>
        <v>9.4048968592101831E-4</v>
      </c>
      <c r="AY1022" s="6">
        <f>(Table1[[#This Row],[seagrass.sd.ssp245.2100]]/Table1[[#This Row],[seagrass.mn.ssp245.2100]])^-1</f>
        <v>968.91209861509935</v>
      </c>
      <c r="AZ1022" s="6"/>
      <c r="BA1022" s="5">
        <v>0.91235544533180213</v>
      </c>
      <c r="BB1022" s="5">
        <f>NonZeroMin!$C$13</f>
        <v>8.8505487379242798E-4</v>
      </c>
      <c r="BC1022" s="8">
        <f>(Table1[[#This Row],[corals.sd.ssp245.2100]]/Table1[[#This Row],[corals.mn.ssp245.2100]])^-1</f>
        <v>1030.846190838306</v>
      </c>
      <c r="BD1022" s="8">
        <f>Table1[[#This Row],[corals.weights.ssp245.2100]]*Table1[[#This Row],[corals.mn.ssp245.2100]]</f>
        <v>940.49813551087459</v>
      </c>
      <c r="BE1022" s="5">
        <v>0.29926230557896738</v>
      </c>
      <c r="BF1022" s="5">
        <v>0.26888823969764297</v>
      </c>
      <c r="BG1022" s="6">
        <f>(Table1[[#This Row],[mangrove.sd.ssp245.2100]]/Table1[[#This Row],[mangrove.mn.ssp245.2100]])^-1</f>
        <v>1.1129616747667328</v>
      </c>
      <c r="BH1022" s="6">
        <f>Table1[[#This Row],[mangrove.weights.ssp245.2100]]*Table1[[#This Row],[mangrove.mn.ssp245.2100]]</f>
        <v>0.33306747681172127</v>
      </c>
      <c r="BI1022" s="7">
        <f t="shared" si="93"/>
        <v>0.47021076566381154</v>
      </c>
      <c r="BJ1022" s="5">
        <v>0.9112518353115896</v>
      </c>
      <c r="BK1022" s="5">
        <f>NonZeroMin!$C$16</f>
        <v>9.4033807947367773E-4</v>
      </c>
      <c r="BL1022" s="6">
        <f>(Table1[[#This Row],[seagrass.sd.ssp370.2050]]/Table1[[#This Row],[seagrass.mn.ssp370.2050]])^-1</f>
        <v>969.06831192206096</v>
      </c>
      <c r="BM1022" s="6">
        <f>Table1[[#This Row],[seagrass.mn.ssp370.2050]]*Table1[[#This Row],[seagrass.weights.ssp370.2050]]</f>
        <v>883.06527778128202</v>
      </c>
      <c r="BN1022" s="5">
        <v>0.91235544533180213</v>
      </c>
      <c r="BO1022" s="5">
        <f>NonZeroMin!$C$17</f>
        <v>8.8537505761509139E-4</v>
      </c>
      <c r="BP1022" s="6">
        <f>(Table1[[#This Row],[corals.sd.ssp370.2050]]/Table1[[#This Row],[corals.mn.ssp370.2050]])^-1</f>
        <v>1030.4733993629627</v>
      </c>
      <c r="BQ1022" s="6">
        <f>Table1[[#This Row],[corals.weights.ssp370.2050]]*Table1[[#This Row],[corals.mn.ssp370.2050]]</f>
        <v>940.15801717837178</v>
      </c>
      <c r="BR1022" s="5">
        <v>0.31381811235469631</v>
      </c>
      <c r="BS1022" s="5">
        <v>0.26154180209715788</v>
      </c>
      <c r="BT1022" s="6">
        <f>(Table1[[#This Row],[mangrove.sd.ssp370.2050]]/Table1[[#This Row],[mangrove.mn.ssp370.2050]])^-1</f>
        <v>1.1998774568285597</v>
      </c>
      <c r="BU1022" s="6">
        <f>Table1[[#This Row],[mangrove.weights.ssp370.2050]]*Table1[[#This Row],[mangrove.mn.ssp370.2050]]</f>
        <v>0.37654327855889225</v>
      </c>
      <c r="BV1022" s="7">
        <f t="shared" si="94"/>
        <v>0.91146195415719156</v>
      </c>
      <c r="BW1022" s="5">
        <v>0.9112518353115896</v>
      </c>
      <c r="BX1022" s="5">
        <f>NonZeroMin!$C$19</f>
        <v>9.4033807947367773E-4</v>
      </c>
      <c r="BY1022" s="8">
        <f>(Table1[[#This Row],[seagrass.sd.ssp370.2100]]/Table1[[#This Row],[seagrass.mn.ssp370.2100]])^-1</f>
        <v>969.06831192206096</v>
      </c>
      <c r="BZ1022" s="8">
        <f>Table1[[#This Row],[seagrass.imp.ssp370.2100]]*Table1[[#This Row],[seagrass.mn.ssp370.2100]]</f>
        <v>883.06527778128202</v>
      </c>
      <c r="CA1022" s="5">
        <v>0.91235544533180213</v>
      </c>
      <c r="CB1022" s="5">
        <f>NonZeroMin!$C$20</f>
        <v>8.8537505761509139E-4</v>
      </c>
      <c r="CC1022" s="8">
        <f>(Table1[[#This Row],[corals.sd.ssp370.2100]]/Table1[[#This Row],[corals.mn.ssp370.2100]])^-1</f>
        <v>1030.4733993629627</v>
      </c>
      <c r="CD1022" s="8">
        <f>Table1[[#This Row],[corals.weights.ssp370.2100]]*Table1[[#This Row],[corals.mn.ssp370.2100]]</f>
        <v>940.15801717837178</v>
      </c>
      <c r="CE1022" s="5">
        <v>0.32055744830012889</v>
      </c>
      <c r="CF1022" s="5">
        <v>0.2591000078217689</v>
      </c>
      <c r="CG1022" s="12">
        <f>(Table1[[#This Row],[mangrove.sd.ssp370.2100]]/Table1[[#This Row],[mangrove.mn.ssp370.2100]])^-1</f>
        <v>1.2371958264109186</v>
      </c>
      <c r="CH1022" s="17">
        <f>Table1[[#This Row],[mangrove.weights.ssp370.2100]]*Table1[[#This Row],[mangrove.mn.ssp370.2100]]</f>
        <v>0.39659233716185327</v>
      </c>
      <c r="CI1022" s="9">
        <f t="shared" si="95"/>
        <v>0.91145497426780309</v>
      </c>
      <c r="CJ1022" s="5"/>
      <c r="CL1022" s="5"/>
      <c r="CM1022" s="5"/>
      <c r="CP1022" s="5"/>
      <c r="CT1022" s="5"/>
    </row>
    <row r="1023" spans="1:98" x14ac:dyDescent="0.25">
      <c r="A1023" s="5" t="s">
        <v>1066</v>
      </c>
      <c r="B1023" s="5">
        <v>35.33934</v>
      </c>
      <c r="C1023" s="5">
        <v>-21.321102</v>
      </c>
      <c r="D1023" s="5">
        <v>1470000</v>
      </c>
      <c r="E1023" s="5">
        <v>1</v>
      </c>
      <c r="F1023" s="5">
        <v>180000</v>
      </c>
      <c r="G1023" s="5">
        <v>1</v>
      </c>
      <c r="I1023" s="5">
        <v>0</v>
      </c>
      <c r="J1023" s="5">
        <v>0.30801598062855562</v>
      </c>
      <c r="K1023" s="5">
        <v>6.2475412703877277E-2</v>
      </c>
      <c r="L1023" s="6">
        <f>IF(Table1[[#This Row],[seagrass.mn.ssp126.2050]]="","",(Table1[[#This Row],[seagrass.sd.ssp126.2050]]/Table1[[#This Row],[seagrass.mn.ssp126.2050]])^-1)</f>
        <v>4.9301952127711175</v>
      </c>
      <c r="M1023" s="6">
        <f>IF(Table1[[#This Row],[seagrass.weights.ssp126.2050]]="","",Table1[[#This Row],[seagrass.weights.ssp126.2050]]*Table1[[#This Row],[seagrass.mn.ssp126.2050]])</f>
        <v>1.5185789131519061</v>
      </c>
      <c r="N1023" s="5">
        <v>0.39202706956067401</v>
      </c>
      <c r="O1023" s="5">
        <v>4.997472198247855E-2</v>
      </c>
      <c r="P1023" s="6">
        <f>IF(Table1[[#This Row],[corals.mn.ssp126.2050]]="","",(Table1[[#This Row],[corals.sd.ssp126.2050]]/Table1[[#This Row],[corals.mn.ssp126.2050]])^-1)</f>
        <v>7.844507263054334</v>
      </c>
      <c r="Q1023" s="6">
        <f>IF(Table1[[#This Row],[coral.weights.ssp126.2050]]="","",Table1[[#This Row],[coral.weights.ssp126.2050]]*Table1[[#This Row],[corals.mn.ssp126.2050]])</f>
        <v>3.075259194482614</v>
      </c>
      <c r="T1023" s="6" t="str">
        <f>IF(Table1[[#This Row],[mangrove.mn.ssp126.2050]]="","",(Table1[[#This Row],[mangrove.sd.ssp126.2050]]/Table1[[#This Row],[mangrove.mn.ssp126.2050]])^-1)</f>
        <v/>
      </c>
      <c r="U1023" s="6" t="str">
        <f>IF(Table1[[#This Row],[mangrove.weights.ssp126.2050]]="","",Table1[[#This Row],[mangrove.weights.ssp126.2050]]*Table1[[#This Row],[mangrove.mn.ssp126.2050]])</f>
        <v/>
      </c>
      <c r="V1023" s="7">
        <f t="shared" si="90"/>
        <v>0.35960431300281098</v>
      </c>
      <c r="W1023" s="5">
        <v>0.30520072260698983</v>
      </c>
      <c r="X1023" s="5">
        <v>5.8494036628199367E-2</v>
      </c>
      <c r="Y1023" s="6">
        <f>IF(Table1[[#This Row],[seagrass.mn.ssp126.2100]]="", "", (Table1[[#This Row],[seagrass.sd.ssp126.2100]]/Table1[[#This Row],[seagrass.mn.ssp126.2100]])^-1)</f>
        <v>5.2176382448506846</v>
      </c>
      <c r="Z1023" s="6">
        <f>IF(Table1[[#This Row],[seagrass.weights.ssp126.2100]]="","", Table1[[#This Row],[seagrass.weights.ssp126.2100]]*Table1[[#This Row],[seagrass.mn.ssp126.2100]])</f>
        <v>1.5924269626302952</v>
      </c>
      <c r="AA1023" s="5">
        <v>0.37969258030115072</v>
      </c>
      <c r="AB1023" s="5">
        <v>3.9900075195129787E-2</v>
      </c>
      <c r="AC1023" s="6">
        <f>IF(Table1[[#This Row],[corals.mn.ssp126.2100]]="","",(Table1[[#This Row],[corals.sd.ssp126.2100]]/Table1[[#This Row],[corals.mn.ssp126.2100]])^-1)</f>
        <v>9.5160868355329846</v>
      </c>
      <c r="AD1023" s="6">
        <f>IF( Table1[[#This Row],[Coral.weights.ssp126.2100]]="","", Table1[[#This Row],[Coral.weights.ssp126.2100]]*Table1[[#This Row],[corals.mn.ssp126.2100]])</f>
        <v>3.6131875649533312</v>
      </c>
      <c r="AG1023" s="8" t="str">
        <f>IF(Table1[[#This Row],[mangrove.mn.ssp126.2100]]="","",(Table1[[#This Row],[mangrove.sd.ssp126.2100]]/Table1[[#This Row],[mangrove.mn.ssp126.2100]])^-1)</f>
        <v/>
      </c>
      <c r="AH1023" s="6" t="str">
        <f>IF(Table1[[#This Row],[mangrove.weights.ssp126.2100]]="","",Table1[[#This Row],[mangrove.weights.ssp126.2100]]*Table1[[#This Row],[mangrove.mn.ssp126.2100]])</f>
        <v/>
      </c>
      <c r="AI1023" s="7">
        <f t="shared" si="91"/>
        <v>0.35331285870905305</v>
      </c>
      <c r="AJ1023" s="5">
        <v>0.28611013735304569</v>
      </c>
      <c r="AK1023" s="5">
        <v>4.5125794261958389E-2</v>
      </c>
      <c r="AL1023" s="6">
        <f>IF(Table1[[#This Row],[seagrass.mn.ssp245.2050]]="","",(Table1[[#This Row],[seagrass.sd.ssp245.2050]]/Table1[[#This Row],[seagrass.mn.ssp245.2050]])^-1)</f>
        <v>6.340279257848767</v>
      </c>
      <c r="AM1023" s="6">
        <f>IF(Table1[[#This Row],[seagrass.weights.ssp245.2050]]="","",Table1[[#This Row],[seagrass.weights.ssp245.2050]]*Table1[[#This Row],[seagrass.mn.ssp245.2050]])</f>
        <v>1.8140181693197772</v>
      </c>
      <c r="AN1023" s="5">
        <v>0.36414434019148062</v>
      </c>
      <c r="AO1023" s="5">
        <v>3.060058585547562E-2</v>
      </c>
      <c r="AP1023" s="6">
        <f>(Table1[[#This Row],[corals.sd.ssp245.2050]]/Table1[[#This Row],[corals.mn.ssp245.2050]])^-1</f>
        <v>11.899914005284353</v>
      </c>
      <c r="AQ1023" s="6">
        <f>Table1[[#This Row],[coral.weights.ssp245.2050]]*Table1[[#This Row],[corals.mn.ssp245.2050]]</f>
        <v>4.3332863337896299</v>
      </c>
      <c r="AS1023" s="5"/>
      <c r="AT1023" s="8"/>
      <c r="AU1023" s="8"/>
      <c r="AV1023" s="7">
        <f t="shared" si="92"/>
        <v>0.33701970228211731</v>
      </c>
      <c r="AW1023" s="5">
        <v>0.26469661010046258</v>
      </c>
      <c r="AX1023" s="5">
        <v>1.961087399475319E-2</v>
      </c>
      <c r="AY1023" s="6">
        <f>(Table1[[#This Row],[seagrass.sd.ssp245.2100]]/Table1[[#This Row],[seagrass.mn.ssp245.2100]])^-1</f>
        <v>13.497440765326475</v>
      </c>
      <c r="AZ1023" s="6">
        <f>Table1[[#This Row],[seagrass.weights.ssp245.2100]]*Table1[[#This Row],[seagrass.mn.ssp245.2100]]</f>
        <v>3.5727268156137111</v>
      </c>
      <c r="BA1023" s="5">
        <v>0.33896194602039809</v>
      </c>
      <c r="BB1023" s="5">
        <v>2.5070695417183379E-2</v>
      </c>
      <c r="BC1023" s="8">
        <f>(Table1[[#This Row],[corals.sd.ssp245.2100]]/Table1[[#This Row],[corals.mn.ssp245.2100]])^-1</f>
        <v>13.520245066200859</v>
      </c>
      <c r="BD1023" s="8">
        <f>Table1[[#This Row],[corals.weights.ssp245.2100]]*Table1[[#This Row],[corals.mn.ssp245.2100]]</f>
        <v>4.5828485783121291</v>
      </c>
      <c r="BE1023" s="5"/>
      <c r="BF1023" s="5"/>
      <c r="BG1023" s="6"/>
      <c r="BH1023" s="6"/>
      <c r="BI1023" s="7">
        <f t="shared" si="93"/>
        <v>0.30186061992063656</v>
      </c>
      <c r="BJ1023" s="5">
        <v>0.47867487890819171</v>
      </c>
      <c r="BK1023" s="5">
        <v>3.786921704421005E-3</v>
      </c>
      <c r="BL1023" s="6">
        <f>(Table1[[#This Row],[seagrass.sd.ssp370.2050]]/Table1[[#This Row],[seagrass.mn.ssp370.2050]])^-1</f>
        <v>126.40210605605269</v>
      </c>
      <c r="BM1023" s="6">
        <f>Table1[[#This Row],[seagrass.mn.ssp370.2050]]*Table1[[#This Row],[seagrass.weights.ssp370.2050]]</f>
        <v>60.505512810121424</v>
      </c>
      <c r="BN1023" s="5">
        <v>0.50313042482193815</v>
      </c>
      <c r="BO1023" s="5">
        <v>7.0822325245689819E-3</v>
      </c>
      <c r="BP1023" s="6">
        <f>(Table1[[#This Row],[corals.sd.ssp370.2050]]/Table1[[#This Row],[corals.mn.ssp370.2050]])^-1</f>
        <v>71.041218016568607</v>
      </c>
      <c r="BQ1023" s="6">
        <f>Table1[[#This Row],[corals.weights.ssp370.2050]]*Table1[[#This Row],[corals.mn.ssp370.2050]]</f>
        <v>35.742998200544086</v>
      </c>
      <c r="BR1023" s="5"/>
      <c r="BS1023" s="5"/>
      <c r="BT1023" s="6"/>
      <c r="BU1023" s="6"/>
      <c r="BV1023" s="7">
        <f t="shared" si="94"/>
        <v>0.48747412181565841</v>
      </c>
      <c r="BW1023" s="5">
        <v>0.47867487890819171</v>
      </c>
      <c r="BX1023" s="5">
        <v>3.786921704421005E-3</v>
      </c>
      <c r="BY1023" s="8">
        <f>(Table1[[#This Row],[seagrass.sd.ssp370.2100]]/Table1[[#This Row],[seagrass.mn.ssp370.2100]])^-1</f>
        <v>126.40210605605269</v>
      </c>
      <c r="BZ1023" s="8">
        <f>Table1[[#This Row],[seagrass.imp.ssp370.2100]]*Table1[[#This Row],[seagrass.mn.ssp370.2100]]</f>
        <v>60.505512810121424</v>
      </c>
      <c r="CA1023" s="5">
        <v>0.50313042482193815</v>
      </c>
      <c r="CB1023" s="5">
        <v>7.0822325245689819E-3</v>
      </c>
      <c r="CC1023" s="8">
        <f>(Table1[[#This Row],[corals.sd.ssp370.2100]]/Table1[[#This Row],[corals.mn.ssp370.2100]])^-1</f>
        <v>71.041218016568607</v>
      </c>
      <c r="CD1023" s="8">
        <f>Table1[[#This Row],[corals.weights.ssp370.2100]]*Table1[[#This Row],[corals.mn.ssp370.2100]]</f>
        <v>35.742998200544086</v>
      </c>
      <c r="CE1023" s="5"/>
      <c r="CF1023" s="5"/>
      <c r="CG1023" s="12"/>
      <c r="CH1023" s="17"/>
      <c r="CI1023" s="9">
        <f t="shared" si="95"/>
        <v>0.48747412181565841</v>
      </c>
      <c r="CJ1023" s="5"/>
      <c r="CL1023" s="5"/>
      <c r="CM1023" s="5"/>
      <c r="CP1023" s="5"/>
      <c r="CT1023" s="5"/>
    </row>
    <row r="1024" spans="1:98" x14ac:dyDescent="0.25">
      <c r="A1024" s="5" t="s">
        <v>1067</v>
      </c>
      <c r="B1024" s="5">
        <v>35.58934</v>
      </c>
      <c r="C1024" s="5">
        <v>-21.321102</v>
      </c>
      <c r="E1024" s="5">
        <v>0</v>
      </c>
      <c r="G1024" s="5">
        <v>0</v>
      </c>
      <c r="I1024" s="5">
        <v>0</v>
      </c>
      <c r="L1024" s="6" t="str">
        <f>IF(Table1[[#This Row],[seagrass.mn.ssp126.2050]]="","",(Table1[[#This Row],[seagrass.sd.ssp126.2050]]/Table1[[#This Row],[seagrass.mn.ssp126.2050]])^-1)</f>
        <v/>
      </c>
      <c r="M1024" s="6" t="str">
        <f>IF(Table1[[#This Row],[seagrass.weights.ssp126.2050]]="","",Table1[[#This Row],[seagrass.weights.ssp126.2050]]*Table1[[#This Row],[seagrass.mn.ssp126.2050]])</f>
        <v/>
      </c>
      <c r="P1024" s="6" t="str">
        <f>IF(Table1[[#This Row],[corals.mn.ssp126.2050]]="","",(Table1[[#This Row],[corals.sd.ssp126.2050]]/Table1[[#This Row],[corals.mn.ssp126.2050]])^-1)</f>
        <v/>
      </c>
      <c r="Q1024" s="6" t="str">
        <f>IF(Table1[[#This Row],[coral.weights.ssp126.2050]]="","",Table1[[#This Row],[coral.weights.ssp126.2050]]*Table1[[#This Row],[corals.mn.ssp126.2050]])</f>
        <v/>
      </c>
      <c r="T1024" s="6" t="str">
        <f>IF(Table1[[#This Row],[mangrove.mn.ssp126.2050]]="","",(Table1[[#This Row],[mangrove.sd.ssp126.2050]]/Table1[[#This Row],[mangrove.mn.ssp126.2050]])^-1)</f>
        <v/>
      </c>
      <c r="U1024" s="6" t="str">
        <f>IF(Table1[[#This Row],[mangrove.weights.ssp126.2050]]="","",Table1[[#This Row],[mangrove.weights.ssp126.2050]]*Table1[[#This Row],[mangrove.mn.ssp126.2050]])</f>
        <v/>
      </c>
      <c r="V1024" s="7" t="e">
        <f t="shared" si="90"/>
        <v>#DIV/0!</v>
      </c>
      <c r="Y1024" s="6" t="str">
        <f>IF(Table1[[#This Row],[seagrass.mn.ssp126.2100]]="", "", (Table1[[#This Row],[seagrass.sd.ssp126.2100]]/Table1[[#This Row],[seagrass.mn.ssp126.2100]])^-1)</f>
        <v/>
      </c>
      <c r="Z1024" s="6" t="str">
        <f>IF(Table1[[#This Row],[seagrass.weights.ssp126.2100]]="","", Table1[[#This Row],[seagrass.weights.ssp126.2100]]*Table1[[#This Row],[seagrass.mn.ssp126.2100]])</f>
        <v/>
      </c>
      <c r="AC1024" s="6" t="str">
        <f>IF(Table1[[#This Row],[corals.mn.ssp126.2100]]="","",(Table1[[#This Row],[corals.sd.ssp126.2100]]/Table1[[#This Row],[corals.mn.ssp126.2100]])^-1)</f>
        <v/>
      </c>
      <c r="AD1024" s="6" t="str">
        <f>IF( Table1[[#This Row],[Coral.weights.ssp126.2100]]="","", Table1[[#This Row],[Coral.weights.ssp126.2100]]*Table1[[#This Row],[corals.mn.ssp126.2100]])</f>
        <v/>
      </c>
      <c r="AG1024" s="8" t="str">
        <f>IF(Table1[[#This Row],[mangrove.mn.ssp126.2100]]="","",(Table1[[#This Row],[mangrove.sd.ssp126.2100]]/Table1[[#This Row],[mangrove.mn.ssp126.2100]])^-1)</f>
        <v/>
      </c>
      <c r="AH1024" s="6" t="str">
        <f>IF(Table1[[#This Row],[mangrove.weights.ssp126.2100]]="","",Table1[[#This Row],[mangrove.weights.ssp126.2100]]*Table1[[#This Row],[mangrove.mn.ssp126.2100]])</f>
        <v/>
      </c>
      <c r="AI1024" s="7" t="e">
        <f t="shared" si="91"/>
        <v>#DIV/0!</v>
      </c>
      <c r="AL1024" s="6" t="str">
        <f>IF(Table1[[#This Row],[seagrass.mn.ssp245.2050]]="","",(Table1[[#This Row],[seagrass.sd.ssp245.2050]]/Table1[[#This Row],[seagrass.mn.ssp245.2050]])^-1)</f>
        <v/>
      </c>
      <c r="AM1024" s="6" t="str">
        <f>IF(Table1[[#This Row],[seagrass.weights.ssp245.2050]]="","",Table1[[#This Row],[seagrass.weights.ssp245.2050]]*Table1[[#This Row],[seagrass.mn.ssp245.2050]])</f>
        <v/>
      </c>
      <c r="AS1024" s="5"/>
      <c r="AT1024" s="8"/>
      <c r="AU1024" s="8"/>
      <c r="AV1024" s="7" t="e">
        <f t="shared" si="92"/>
        <v>#DIV/0!</v>
      </c>
      <c r="AX1024" s="5"/>
      <c r="AY1024" s="6"/>
      <c r="AZ1024" s="6"/>
      <c r="BB1024" s="5"/>
      <c r="BC1024" s="8"/>
      <c r="BD1024" s="8"/>
      <c r="BE1024" s="5"/>
      <c r="BF1024" s="5"/>
      <c r="BG1024" s="6"/>
      <c r="BH1024" s="6"/>
      <c r="BI1024" s="7" t="e">
        <f t="shared" si="93"/>
        <v>#DIV/0!</v>
      </c>
      <c r="BK1024" s="5"/>
      <c r="BL1024" s="6"/>
      <c r="BM1024" s="6"/>
      <c r="BO1024" s="5"/>
      <c r="BP1024" s="6"/>
      <c r="BQ1024" s="6"/>
      <c r="BR1024" s="5"/>
      <c r="BS1024" s="5"/>
      <c r="BT1024" s="6"/>
      <c r="BU1024" s="6"/>
      <c r="BV1024" s="7" t="e">
        <f t="shared" si="94"/>
        <v>#DIV/0!</v>
      </c>
      <c r="BX1024" s="5"/>
      <c r="BY1024" s="8"/>
      <c r="BZ1024" s="8"/>
      <c r="CA1024" s="5"/>
      <c r="CB1024" s="5"/>
      <c r="CC1024" s="8"/>
      <c r="CD1024" s="8"/>
      <c r="CE1024" s="5"/>
      <c r="CF1024" s="5"/>
      <c r="CG1024" s="12"/>
      <c r="CH1024" s="17"/>
      <c r="CI1024" s="9" t="e">
        <f t="shared" si="95"/>
        <v>#DIV/0!</v>
      </c>
      <c r="CJ1024" s="5"/>
      <c r="CL1024" s="5"/>
      <c r="CM1024" s="5"/>
      <c r="CP1024" s="5"/>
      <c r="CT1024" s="5"/>
    </row>
    <row r="1025" spans="1:98" x14ac:dyDescent="0.25">
      <c r="A1025" s="5" t="s">
        <v>1068</v>
      </c>
      <c r="B1025" s="5">
        <v>43.08934</v>
      </c>
      <c r="C1025" s="5">
        <v>-21.571102</v>
      </c>
      <c r="E1025" s="5">
        <v>0</v>
      </c>
      <c r="G1025" s="5">
        <v>0</v>
      </c>
      <c r="I1025" s="5">
        <v>0</v>
      </c>
      <c r="L1025" s="6" t="str">
        <f>IF(Table1[[#This Row],[seagrass.mn.ssp126.2050]]="","",(Table1[[#This Row],[seagrass.sd.ssp126.2050]]/Table1[[#This Row],[seagrass.mn.ssp126.2050]])^-1)</f>
        <v/>
      </c>
      <c r="M1025" s="6" t="str">
        <f>IF(Table1[[#This Row],[seagrass.weights.ssp126.2050]]="","",Table1[[#This Row],[seagrass.weights.ssp126.2050]]*Table1[[#This Row],[seagrass.mn.ssp126.2050]])</f>
        <v/>
      </c>
      <c r="P1025" s="6" t="str">
        <f>IF(Table1[[#This Row],[corals.mn.ssp126.2050]]="","",(Table1[[#This Row],[corals.sd.ssp126.2050]]/Table1[[#This Row],[corals.mn.ssp126.2050]])^-1)</f>
        <v/>
      </c>
      <c r="Q1025" s="6" t="str">
        <f>IF(Table1[[#This Row],[coral.weights.ssp126.2050]]="","",Table1[[#This Row],[coral.weights.ssp126.2050]]*Table1[[#This Row],[corals.mn.ssp126.2050]])</f>
        <v/>
      </c>
      <c r="T1025" s="6" t="str">
        <f>IF(Table1[[#This Row],[mangrove.mn.ssp126.2050]]="","",(Table1[[#This Row],[mangrove.sd.ssp126.2050]]/Table1[[#This Row],[mangrove.mn.ssp126.2050]])^-1)</f>
        <v/>
      </c>
      <c r="U1025" s="6" t="str">
        <f>IF(Table1[[#This Row],[mangrove.weights.ssp126.2050]]="","",Table1[[#This Row],[mangrove.weights.ssp126.2050]]*Table1[[#This Row],[mangrove.mn.ssp126.2050]])</f>
        <v/>
      </c>
      <c r="V1025" s="7" t="e">
        <f t="shared" si="90"/>
        <v>#DIV/0!</v>
      </c>
      <c r="Y1025" s="6" t="str">
        <f>IF(Table1[[#This Row],[seagrass.mn.ssp126.2100]]="", "", (Table1[[#This Row],[seagrass.sd.ssp126.2100]]/Table1[[#This Row],[seagrass.mn.ssp126.2100]])^-1)</f>
        <v/>
      </c>
      <c r="Z1025" s="6" t="str">
        <f>IF(Table1[[#This Row],[seagrass.weights.ssp126.2100]]="","", Table1[[#This Row],[seagrass.weights.ssp126.2100]]*Table1[[#This Row],[seagrass.mn.ssp126.2100]])</f>
        <v/>
      </c>
      <c r="AC1025" s="6" t="str">
        <f>IF(Table1[[#This Row],[corals.mn.ssp126.2100]]="","",(Table1[[#This Row],[corals.sd.ssp126.2100]]/Table1[[#This Row],[corals.mn.ssp126.2100]])^-1)</f>
        <v/>
      </c>
      <c r="AD1025" s="6" t="str">
        <f>IF( Table1[[#This Row],[Coral.weights.ssp126.2100]]="","", Table1[[#This Row],[Coral.weights.ssp126.2100]]*Table1[[#This Row],[corals.mn.ssp126.2100]])</f>
        <v/>
      </c>
      <c r="AG1025" s="8" t="str">
        <f>IF(Table1[[#This Row],[mangrove.mn.ssp126.2100]]="","",(Table1[[#This Row],[mangrove.sd.ssp126.2100]]/Table1[[#This Row],[mangrove.mn.ssp126.2100]])^-1)</f>
        <v/>
      </c>
      <c r="AH1025" s="6" t="str">
        <f>IF(Table1[[#This Row],[mangrove.weights.ssp126.2100]]="","",Table1[[#This Row],[mangrove.weights.ssp126.2100]]*Table1[[#This Row],[mangrove.mn.ssp126.2100]])</f>
        <v/>
      </c>
      <c r="AI1025" s="7" t="e">
        <f t="shared" si="91"/>
        <v>#DIV/0!</v>
      </c>
      <c r="AL1025" s="6" t="str">
        <f>IF(Table1[[#This Row],[seagrass.mn.ssp245.2050]]="","",(Table1[[#This Row],[seagrass.sd.ssp245.2050]]/Table1[[#This Row],[seagrass.mn.ssp245.2050]])^-1)</f>
        <v/>
      </c>
      <c r="AM1025" s="6" t="str">
        <f>IF(Table1[[#This Row],[seagrass.weights.ssp245.2050]]="","",Table1[[#This Row],[seagrass.weights.ssp245.2050]]*Table1[[#This Row],[seagrass.mn.ssp245.2050]])</f>
        <v/>
      </c>
      <c r="AS1025" s="5"/>
      <c r="AT1025" s="8"/>
      <c r="AU1025" s="8"/>
      <c r="AV1025" s="7" t="e">
        <f t="shared" si="92"/>
        <v>#DIV/0!</v>
      </c>
      <c r="AX1025" s="5"/>
      <c r="AY1025" s="6"/>
      <c r="AZ1025" s="6"/>
      <c r="BB1025" s="5"/>
      <c r="BC1025" s="8"/>
      <c r="BD1025" s="8"/>
      <c r="BE1025" s="5"/>
      <c r="BF1025" s="5"/>
      <c r="BG1025" s="6"/>
      <c r="BH1025" s="6"/>
      <c r="BI1025" s="7" t="e">
        <f t="shared" si="93"/>
        <v>#DIV/0!</v>
      </c>
      <c r="BK1025" s="5"/>
      <c r="BL1025" s="6"/>
      <c r="BM1025" s="6"/>
      <c r="BO1025" s="5"/>
      <c r="BP1025" s="6"/>
      <c r="BQ1025" s="6"/>
      <c r="BR1025" s="5"/>
      <c r="BS1025" s="5"/>
      <c r="BT1025" s="6"/>
      <c r="BU1025" s="6"/>
      <c r="BV1025" s="7" t="e">
        <f t="shared" si="94"/>
        <v>#DIV/0!</v>
      </c>
      <c r="BX1025" s="5"/>
      <c r="BY1025" s="8"/>
      <c r="BZ1025" s="8"/>
      <c r="CA1025" s="5"/>
      <c r="CB1025" s="5"/>
      <c r="CC1025" s="8"/>
      <c r="CD1025" s="8"/>
      <c r="CE1025" s="5"/>
      <c r="CF1025" s="5"/>
      <c r="CG1025" s="12"/>
      <c r="CH1025" s="17"/>
      <c r="CI1025" s="9" t="e">
        <f t="shared" si="95"/>
        <v>#DIV/0!</v>
      </c>
      <c r="CJ1025" s="5"/>
      <c r="CL1025" s="5"/>
      <c r="CM1025" s="5"/>
      <c r="CP1025" s="5"/>
      <c r="CT1025" s="5"/>
    </row>
    <row r="1026" spans="1:98" x14ac:dyDescent="0.25">
      <c r="A1026" s="5" t="s">
        <v>1069</v>
      </c>
      <c r="B1026" s="5">
        <v>43.33934</v>
      </c>
      <c r="C1026" s="5">
        <v>-21.571102</v>
      </c>
      <c r="D1026" s="5">
        <v>15070000</v>
      </c>
      <c r="E1026" s="5">
        <v>1</v>
      </c>
      <c r="F1026" s="5">
        <v>47060000</v>
      </c>
      <c r="G1026" s="5">
        <v>1</v>
      </c>
      <c r="H1026" s="5">
        <v>3440000</v>
      </c>
      <c r="I1026" s="5">
        <v>1</v>
      </c>
      <c r="J1026" s="5">
        <v>0.60696980476094164</v>
      </c>
      <c r="K1026" s="5">
        <v>6.7126646960785821E-3</v>
      </c>
      <c r="L1026" s="6">
        <f>IF(Table1[[#This Row],[seagrass.mn.ssp126.2050]]="","",(Table1[[#This Row],[seagrass.sd.ssp126.2050]]/Table1[[#This Row],[seagrass.mn.ssp126.2050]])^-1)</f>
        <v>90.421588481176855</v>
      </c>
      <c r="M1026" s="6">
        <f>IF(Table1[[#This Row],[seagrass.weights.ssp126.2050]]="","",Table1[[#This Row],[seagrass.weights.ssp126.2050]]*Table1[[#This Row],[seagrass.mn.ssp126.2050]])</f>
        <v>54.883173906594124</v>
      </c>
      <c r="N1026" s="5">
        <v>0.55663854752165021</v>
      </c>
      <c r="O1026" s="5">
        <v>7.4394870739619926E-3</v>
      </c>
      <c r="P1026" s="6">
        <f>IF(Table1[[#This Row],[corals.mn.ssp126.2050]]="","",(Table1[[#This Row],[corals.sd.ssp126.2050]]/Table1[[#This Row],[corals.mn.ssp126.2050]])^-1)</f>
        <v>74.822167440799831</v>
      </c>
      <c r="Q1026" s="6">
        <f>IF(Table1[[#This Row],[coral.weights.ssp126.2050]]="","",Table1[[#This Row],[coral.weights.ssp126.2050]]*Table1[[#This Row],[corals.mn.ssp126.2050]])</f>
        <v>41.648902606668528</v>
      </c>
      <c r="R1026" s="5">
        <v>0.56061361684757793</v>
      </c>
      <c r="S1026" s="5">
        <v>0.15943969820669179</v>
      </c>
      <c r="T1026" s="6">
        <f>IF(Table1[[#This Row],[mangrove.mn.ssp126.2050]]="","",(Table1[[#This Row],[mangrove.sd.ssp126.2050]]/Table1[[#This Row],[mangrove.mn.ssp126.2050]])^-1)</f>
        <v>3.5161482563822908</v>
      </c>
      <c r="U1026" s="6">
        <f>IF(Table1[[#This Row],[mangrove.weights.ssp126.2050]]="","",Table1[[#This Row],[mangrove.weights.ssp126.2050]]*Table1[[#This Row],[mangrove.mn.ssp126.2050]])</f>
        <v>1.9712005913827808</v>
      </c>
      <c r="V1026" s="7">
        <f t="shared" ref="V1026:V1089" si="96">SUM(U1026,Q1026,M1026)/SUM(T1026,P1026,L1026)</f>
        <v>0.58368886605042924</v>
      </c>
      <c r="W1026" s="5">
        <v>0.61413833608480017</v>
      </c>
      <c r="X1026" s="5">
        <v>1.1459632394842159E-3</v>
      </c>
      <c r="Y1026" s="6">
        <f>IF(Table1[[#This Row],[seagrass.mn.ssp126.2100]]="", "", (Table1[[#This Row],[seagrass.sd.ssp126.2100]]/Table1[[#This Row],[seagrass.mn.ssp126.2100]])^-1)</f>
        <v>535.91451708452382</v>
      </c>
      <c r="Z1026" s="6">
        <f>IF(Table1[[#This Row],[seagrass.weights.ssp126.2100]]="","", Table1[[#This Row],[seagrass.weights.ssp126.2100]]*Table1[[#This Row],[seagrass.mn.ssp126.2100]])</f>
        <v>329.1256498059787</v>
      </c>
      <c r="AA1026" s="5">
        <v>0.56265918497600209</v>
      </c>
      <c r="AB1026" s="5">
        <v>1.4108591413676329E-2</v>
      </c>
      <c r="AC1026" s="6">
        <f>IF(Table1[[#This Row],[corals.mn.ssp126.2100]]="","",(Table1[[#This Row],[corals.sd.ssp126.2100]]/Table1[[#This Row],[corals.mn.ssp126.2100]])^-1)</f>
        <v>39.880606679883137</v>
      </c>
      <c r="AD1026" s="6">
        <f>IF( Table1[[#This Row],[Coral.weights.ssp126.2100]]="","", Table1[[#This Row],[Coral.weights.ssp126.2100]]*Table1[[#This Row],[corals.mn.ssp126.2100]])</f>
        <v>22.439189650851549</v>
      </c>
      <c r="AE1026" s="5">
        <v>0.56518367426625971</v>
      </c>
      <c r="AF1026" s="5">
        <v>0.14763420892484641</v>
      </c>
      <c r="AG1026" s="8">
        <f>IF(Table1[[#This Row],[mangrove.mn.ssp126.2100]]="","",(Table1[[#This Row],[mangrove.sd.ssp126.2100]]/Table1[[#This Row],[mangrove.mn.ssp126.2100]])^-1)</f>
        <v>3.8282704149819913</v>
      </c>
      <c r="AH1026" s="6">
        <f>IF(Table1[[#This Row],[mangrove.weights.ssp126.2100]]="","",Table1[[#This Row],[mangrove.weights.ssp126.2100]]*Table1[[#This Row],[mangrove.mn.ssp126.2100]])</f>
        <v>2.1636759392243405</v>
      </c>
      <c r="AI1026" s="7">
        <f t="shared" ref="AI1026:AI1089" si="97">SUM(AH1026,AD1026,Z1026)/SUM(Y1026,AC1026,AG1026)</f>
        <v>0.61027301338803175</v>
      </c>
      <c r="AJ1026" s="5">
        <v>0.56590835517927207</v>
      </c>
      <c r="AK1026" s="5">
        <v>1.0043232246181959E-3</v>
      </c>
      <c r="AL1026" s="6">
        <f>IF(Table1[[#This Row],[seagrass.mn.ssp245.2050]]="","",(Table1[[#This Row],[seagrass.sd.ssp245.2050]]/Table1[[#This Row],[seagrass.mn.ssp245.2050]])^-1)</f>
        <v>563.47233769726688</v>
      </c>
      <c r="AM1026" s="6">
        <f>IF(Table1[[#This Row],[seagrass.weights.ssp245.2050]]="","",Table1[[#This Row],[seagrass.weights.ssp245.2050]]*Table1[[#This Row],[seagrass.mn.ssp245.2050]])</f>
        <v>318.87370381527967</v>
      </c>
      <c r="AN1026" s="5">
        <v>0.53274571959870487</v>
      </c>
      <c r="AO1026" s="5">
        <v>9.8997256909873748E-3</v>
      </c>
      <c r="AP1026" s="6">
        <f>(Table1[[#This Row],[corals.sd.ssp245.2050]]/Table1[[#This Row],[corals.mn.ssp245.2050]])^-1</f>
        <v>53.814190031923005</v>
      </c>
      <c r="AQ1026" s="6">
        <f>Table1[[#This Row],[coral.weights.ssp245.2050]]*Table1[[#This Row],[corals.mn.ssp245.2050]]</f>
        <v>28.669279393178272</v>
      </c>
      <c r="AR1026" s="5">
        <v>0.59620142199992143</v>
      </c>
      <c r="AS1026" s="5">
        <v>0.12278760775259601</v>
      </c>
      <c r="AT1026" s="8">
        <f>(Table1[[#This Row],[mangrove.sd.ssp245.2050]]/Table1[[#This Row],[mangrove.mn.ssp245.2050]])^-1</f>
        <v>4.855550433079566</v>
      </c>
      <c r="AU1026" s="8">
        <f>Table1[[#This Row],[mangrove.mn.ssp245.2050]]*Table1[[#This Row],[mangrove.weights.ssp245.2050]]</f>
        <v>2.8948860727943715</v>
      </c>
      <c r="AV1026" s="7">
        <f t="shared" si="92"/>
        <v>0.56327627013495429</v>
      </c>
      <c r="AW1026" s="5">
        <v>0.56449002037514173</v>
      </c>
      <c r="AX1026" s="5">
        <v>1.0015050913686381E-3</v>
      </c>
      <c r="AY1026" s="6">
        <f>(Table1[[#This Row],[seagrass.sd.ssp245.2100]]/Table1[[#This Row],[seagrass.mn.ssp245.2100]])^-1</f>
        <v>563.64168813532467</v>
      </c>
      <c r="AZ1026" s="6">
        <f>Table1[[#This Row],[seagrass.weights.ssp245.2100]]*Table1[[#This Row],[seagrass.mn.ssp245.2100]]</f>
        <v>318.1701080197887</v>
      </c>
      <c r="BA1026" s="5">
        <v>0.5163370669713665</v>
      </c>
      <c r="BB1026" s="5">
        <v>1.8678720617025909E-2</v>
      </c>
      <c r="BC1026" s="8">
        <f>(Table1[[#This Row],[corals.sd.ssp245.2100]]/Table1[[#This Row],[corals.mn.ssp245.2100]])^-1</f>
        <v>27.643063867057265</v>
      </c>
      <c r="BD1026" s="8">
        <f>Table1[[#This Row],[corals.weights.ssp245.2100]]*Table1[[#This Row],[corals.mn.ssp245.2100]]</f>
        <v>14.273138519218508</v>
      </c>
      <c r="BE1026" s="5">
        <v>0.59430883295518155</v>
      </c>
      <c r="BF1026" s="5">
        <v>0.114028265364767</v>
      </c>
      <c r="BG1026" s="6">
        <f>(Table1[[#This Row],[mangrove.sd.ssp245.2100]]/Table1[[#This Row],[mangrove.mn.ssp245.2100]])^-1</f>
        <v>5.2119431182613951</v>
      </c>
      <c r="BH1026" s="6">
        <f>Table1[[#This Row],[mangrove.weights.ssp245.2100]]*Table1[[#This Row],[mangrove.mn.ssp245.2100]]</f>
        <v>3.0975038320427197</v>
      </c>
      <c r="BI1026" s="7">
        <f t="shared" si="93"/>
        <v>0.56251904346793691</v>
      </c>
      <c r="BJ1026" s="5">
        <v>0.45087211105996727</v>
      </c>
      <c r="BK1026" s="5">
        <v>2.9259400658916681E-3</v>
      </c>
      <c r="BL1026" s="6">
        <f>(Table1[[#This Row],[seagrass.sd.ssp370.2050]]/Table1[[#This Row],[seagrass.mn.ssp370.2050]])^-1</f>
        <v>154.09478694245428</v>
      </c>
      <c r="BM1026" s="6">
        <f>Table1[[#This Row],[seagrass.mn.ssp370.2050]]*Table1[[#This Row],[seagrass.weights.ssp370.2050]]</f>
        <v>69.477041892080237</v>
      </c>
      <c r="BN1026" s="5">
        <v>0.44074961930109779</v>
      </c>
      <c r="BO1026" s="5">
        <f>NonZeroMin!$C$17</f>
        <v>8.8537505761509139E-4</v>
      </c>
      <c r="BP1026" s="6">
        <f>(Table1[[#This Row],[corals.sd.ssp370.2050]]/Table1[[#This Row],[corals.mn.ssp370.2050]])^-1</f>
        <v>497.81119934452641</v>
      </c>
      <c r="BQ1026" s="6">
        <f>Table1[[#This Row],[corals.weights.ssp370.2050]]*Table1[[#This Row],[corals.mn.ssp370.2050]]</f>
        <v>219.41009659492292</v>
      </c>
      <c r="BR1026" s="5">
        <v>0.60572045532811869</v>
      </c>
      <c r="BS1026" s="5">
        <v>0.1124183296128427</v>
      </c>
      <c r="BT1026" s="6">
        <f>(Table1[[#This Row],[mangrove.sd.ssp370.2050]]/Table1[[#This Row],[mangrove.mn.ssp370.2050]])^-1</f>
        <v>5.3880933599899441</v>
      </c>
      <c r="BU1026" s="6">
        <f>Table1[[#This Row],[mangrove.weights.ssp370.2050]]*Table1[[#This Row],[mangrove.mn.ssp370.2050]]</f>
        <v>3.263678363363522</v>
      </c>
      <c r="BV1026" s="7">
        <f t="shared" si="94"/>
        <v>0.44447504685768568</v>
      </c>
      <c r="BW1026" s="5">
        <v>0.44949130526996672</v>
      </c>
      <c r="BX1026" s="5">
        <v>2.9320623967035229E-3</v>
      </c>
      <c r="BY1026" s="8">
        <f>(Table1[[#This Row],[seagrass.sd.ssp370.2100]]/Table1[[#This Row],[seagrass.mn.ssp370.2100]])^-1</f>
        <v>153.30209403978699</v>
      </c>
      <c r="BZ1026" s="8">
        <f>Table1[[#This Row],[seagrass.imp.ssp370.2100]]*Table1[[#This Row],[seagrass.mn.ssp370.2100]]</f>
        <v>68.907958350563035</v>
      </c>
      <c r="CA1026" s="5">
        <v>0.4361017254752384</v>
      </c>
      <c r="CB1026" s="5">
        <v>2.827317312964245E-3</v>
      </c>
      <c r="CC1026" s="8">
        <f>(Table1[[#This Row],[corals.sd.ssp370.2100]]/Table1[[#This Row],[corals.mn.ssp370.2100]])^-1</f>
        <v>154.24576628720041</v>
      </c>
      <c r="CD1026" s="8">
        <f>Table1[[#This Row],[corals.weights.ssp370.2100]]*Table1[[#This Row],[corals.mn.ssp370.2100]]</f>
        <v>67.26684482509846</v>
      </c>
      <c r="CE1026" s="5">
        <v>0.60118900279356091</v>
      </c>
      <c r="CF1026" s="5">
        <v>0.1103122310317205</v>
      </c>
      <c r="CG1026" s="12">
        <f>(Table1[[#This Row],[mangrove.sd.ssp370.2100]]/Table1[[#This Row],[mangrove.mn.ssp370.2100]])^-1</f>
        <v>5.4498852681230598</v>
      </c>
      <c r="CH1026" s="17">
        <f>Table1[[#This Row],[mangrove.weights.ssp370.2100]]*Table1[[#This Row],[mangrove.mn.ssp370.2100]]</f>
        <v>3.2764110896822207</v>
      </c>
      <c r="CI1026" s="9">
        <f t="shared" si="95"/>
        <v>0.44553424498378291</v>
      </c>
      <c r="CJ1026" s="5"/>
      <c r="CL1026" s="5"/>
      <c r="CM1026" s="5"/>
      <c r="CP1026" s="5"/>
      <c r="CT1026" s="5"/>
    </row>
    <row r="1027" spans="1:98" x14ac:dyDescent="0.25">
      <c r="A1027" s="5" t="s">
        <v>1070</v>
      </c>
      <c r="B1027" s="5">
        <v>43.58934</v>
      </c>
      <c r="C1027" s="5">
        <v>-21.571102</v>
      </c>
      <c r="E1027" s="5">
        <v>0</v>
      </c>
      <c r="G1027" s="5">
        <v>0</v>
      </c>
      <c r="H1027" s="5">
        <v>22760000</v>
      </c>
      <c r="I1027" s="5">
        <v>1</v>
      </c>
      <c r="L1027" s="6" t="str">
        <f>IF(Table1[[#This Row],[seagrass.mn.ssp126.2050]]="","",(Table1[[#This Row],[seagrass.sd.ssp126.2050]]/Table1[[#This Row],[seagrass.mn.ssp126.2050]])^-1)</f>
        <v/>
      </c>
      <c r="M1027" s="6" t="str">
        <f>IF(Table1[[#This Row],[seagrass.weights.ssp126.2050]]="","",Table1[[#This Row],[seagrass.weights.ssp126.2050]]*Table1[[#This Row],[seagrass.mn.ssp126.2050]])</f>
        <v/>
      </c>
      <c r="P1027" s="6" t="str">
        <f>IF(Table1[[#This Row],[corals.mn.ssp126.2050]]="","",(Table1[[#This Row],[corals.sd.ssp126.2050]]/Table1[[#This Row],[corals.mn.ssp126.2050]])^-1)</f>
        <v/>
      </c>
      <c r="Q1027" s="6" t="str">
        <f>IF(Table1[[#This Row],[coral.weights.ssp126.2050]]="","",Table1[[#This Row],[coral.weights.ssp126.2050]]*Table1[[#This Row],[corals.mn.ssp126.2050]])</f>
        <v/>
      </c>
      <c r="R1027" s="5">
        <v>0.49428893984964978</v>
      </c>
      <c r="S1027" s="5">
        <v>0.18322387553468669</v>
      </c>
      <c r="T1027" s="6">
        <f>IF(Table1[[#This Row],[mangrove.mn.ssp126.2050]]="","",(Table1[[#This Row],[mangrove.sd.ssp126.2050]]/Table1[[#This Row],[mangrove.mn.ssp126.2050]])^-1)</f>
        <v>2.6977321509394359</v>
      </c>
      <c r="U1027" s="6">
        <f>IF(Table1[[#This Row],[mangrove.weights.ssp126.2050]]="","",Table1[[#This Row],[mangrove.weights.ssp126.2050]]*Table1[[#This Row],[mangrove.mn.ssp126.2050]])</f>
        <v>1.3334591648861691</v>
      </c>
      <c r="V1027" s="7">
        <f t="shared" si="96"/>
        <v>0.49428893984964978</v>
      </c>
      <c r="Y1027" s="6" t="str">
        <f>IF(Table1[[#This Row],[seagrass.mn.ssp126.2100]]="", "", (Table1[[#This Row],[seagrass.sd.ssp126.2100]]/Table1[[#This Row],[seagrass.mn.ssp126.2100]])^-1)</f>
        <v/>
      </c>
      <c r="Z1027" s="6" t="str">
        <f>IF(Table1[[#This Row],[seagrass.weights.ssp126.2100]]="","", Table1[[#This Row],[seagrass.weights.ssp126.2100]]*Table1[[#This Row],[seagrass.mn.ssp126.2100]])</f>
        <v/>
      </c>
      <c r="AC1027" s="6" t="str">
        <f>IF(Table1[[#This Row],[corals.mn.ssp126.2100]]="","",(Table1[[#This Row],[corals.sd.ssp126.2100]]/Table1[[#This Row],[corals.mn.ssp126.2100]])^-1)</f>
        <v/>
      </c>
      <c r="AD1027" s="6" t="str">
        <f>IF( Table1[[#This Row],[Coral.weights.ssp126.2100]]="","", Table1[[#This Row],[Coral.weights.ssp126.2100]]*Table1[[#This Row],[corals.mn.ssp126.2100]])</f>
        <v/>
      </c>
      <c r="AE1027" s="5">
        <v>0.49846417329585108</v>
      </c>
      <c r="AF1027" s="5">
        <v>0.1784661379105219</v>
      </c>
      <c r="AG1027" s="8">
        <f>IF(Table1[[#This Row],[mangrove.mn.ssp126.2100]]="","",(Table1[[#This Row],[mangrove.sd.ssp126.2100]]/Table1[[#This Row],[mangrove.mn.ssp126.2100]])^-1)</f>
        <v>2.7930462278831154</v>
      </c>
      <c r="AH1027" s="6">
        <f>IF(Table1[[#This Row],[mangrove.weights.ssp126.2100]]="","",Table1[[#This Row],[mangrove.weights.ssp126.2100]]*Table1[[#This Row],[mangrove.mn.ssp126.2100]])</f>
        <v>1.3922334789588524</v>
      </c>
      <c r="AI1027" s="7">
        <f t="shared" si="97"/>
        <v>0.49846417329585108</v>
      </c>
      <c r="AL1027" s="6" t="str">
        <f>IF(Table1[[#This Row],[seagrass.mn.ssp245.2050]]="","",(Table1[[#This Row],[seagrass.sd.ssp245.2050]]/Table1[[#This Row],[seagrass.mn.ssp245.2050]])^-1)</f>
        <v/>
      </c>
      <c r="AM1027" s="6" t="str">
        <f>IF(Table1[[#This Row],[seagrass.weights.ssp245.2050]]="","",Table1[[#This Row],[seagrass.weights.ssp245.2050]]*Table1[[#This Row],[seagrass.mn.ssp245.2050]])</f>
        <v/>
      </c>
      <c r="AR1027" s="5">
        <v>0.52471609880633907</v>
      </c>
      <c r="AS1027" s="5">
        <v>0.14468837298547979</v>
      </c>
      <c r="AT1027" s="8">
        <f>(Table1[[#This Row],[mangrove.sd.ssp245.2050]]/Table1[[#This Row],[mangrove.mn.ssp245.2050]])^-1</f>
        <v>3.6265256701656119</v>
      </c>
      <c r="AU1027" s="8">
        <f>Table1[[#This Row],[mangrove.mn.ssp245.2050]]*Table1[[#This Row],[mangrove.weights.ssp245.2050]]</f>
        <v>1.9028964018703443</v>
      </c>
      <c r="AV1027" s="7">
        <f t="shared" ref="AV1027:AV1090" si="98">SUM(AU1027,AQ1027,AM1027)/SUM(AT1027,AP1027,AL1027)</f>
        <v>0.52471609880633907</v>
      </c>
      <c r="AX1027" s="5"/>
      <c r="AY1027" s="6"/>
      <c r="AZ1027" s="6"/>
      <c r="BB1027" s="5"/>
      <c r="BC1027" s="8"/>
      <c r="BD1027" s="8"/>
      <c r="BE1027" s="5">
        <v>0.53833413635967453</v>
      </c>
      <c r="BF1027" s="5">
        <v>0.13144719414060579</v>
      </c>
      <c r="BG1027" s="6">
        <f>(Table1[[#This Row],[mangrove.sd.ssp245.2100]]/Table1[[#This Row],[mangrove.mn.ssp245.2100]])^-1</f>
        <v>4.0954403011739595</v>
      </c>
      <c r="BH1027" s="6">
        <f>Table1[[#This Row],[mangrove.weights.ssp245.2100]]*Table1[[#This Row],[mangrove.mn.ssp245.2100]]</f>
        <v>2.2047153175450886</v>
      </c>
      <c r="BI1027" s="7">
        <f t="shared" ref="BI1027:BI1090" si="99">SUM(BH1027,BD1027,AZ1027)/SUM(BG1027,BC1027,AY1027)</f>
        <v>0.53833413635967453</v>
      </c>
      <c r="BK1027" s="5"/>
      <c r="BL1027" s="6"/>
      <c r="BM1027" s="6"/>
      <c r="BO1027" s="5"/>
      <c r="BP1027" s="6"/>
      <c r="BQ1027" s="6"/>
      <c r="BR1027" s="5">
        <v>0.54253585697377549</v>
      </c>
      <c r="BS1027" s="5">
        <v>0.1285377540353731</v>
      </c>
      <c r="BT1027" s="6">
        <f>(Table1[[#This Row],[mangrove.sd.ssp370.2050]]/Table1[[#This Row],[mangrove.mn.ssp370.2050]])^-1</f>
        <v>4.2208288222032548</v>
      </c>
      <c r="BU1027" s="6">
        <f>Table1[[#This Row],[mangrove.weights.ssp370.2050]]*Table1[[#This Row],[mangrove.mn.ssp370.2050]]</f>
        <v>2.2899509821936541</v>
      </c>
      <c r="BV1027" s="7">
        <f t="shared" ref="BV1027:BV1090" si="100">SUM(BU1027,BQ1027,BM1027)/SUM(BT1027,BP1027,BL1027)</f>
        <v>0.54253585697377549</v>
      </c>
      <c r="BX1027" s="5"/>
      <c r="BY1027" s="8"/>
      <c r="BZ1027" s="8"/>
      <c r="CA1027" s="5"/>
      <c r="CB1027" s="5"/>
      <c r="CC1027" s="8"/>
      <c r="CD1027" s="8"/>
      <c r="CE1027" s="5">
        <v>0.54776007083840272</v>
      </c>
      <c r="CF1027" s="5">
        <v>0.12515361941551201</v>
      </c>
      <c r="CG1027" s="12">
        <f>(Table1[[#This Row],[mangrove.sd.ssp370.2100]]/Table1[[#This Row],[mangrove.mn.ssp370.2100]])^-1</f>
        <v>4.376701795733374</v>
      </c>
      <c r="CH1027" s="17">
        <f>Table1[[#This Row],[mangrove.weights.ssp370.2100]]*Table1[[#This Row],[mangrove.mn.ssp370.2100]]</f>
        <v>2.3973824856694774</v>
      </c>
      <c r="CI1027" s="9">
        <f t="shared" ref="CI1027:CI1090" si="101">SUM(CH1027,CD1027,BZ1027)/SUM(CG1027,CC1027,BY1027)</f>
        <v>0.54776007083840272</v>
      </c>
      <c r="CJ1027" s="5"/>
      <c r="CL1027" s="5"/>
      <c r="CM1027" s="5"/>
      <c r="CP1027" s="5"/>
      <c r="CT1027" s="5"/>
    </row>
    <row r="1028" spans="1:98" x14ac:dyDescent="0.25">
      <c r="A1028" s="5" t="s">
        <v>1071</v>
      </c>
      <c r="B1028" s="5">
        <v>43.83934</v>
      </c>
      <c r="C1028" s="5">
        <v>-21.571102</v>
      </c>
      <c r="E1028" s="5">
        <v>0</v>
      </c>
      <c r="G1028" s="5">
        <v>0</v>
      </c>
      <c r="I1028" s="5">
        <v>0</v>
      </c>
      <c r="L1028" s="6" t="str">
        <f>IF(Table1[[#This Row],[seagrass.mn.ssp126.2050]]="","",(Table1[[#This Row],[seagrass.sd.ssp126.2050]]/Table1[[#This Row],[seagrass.mn.ssp126.2050]])^-1)</f>
        <v/>
      </c>
      <c r="M1028" s="6" t="str">
        <f>IF(Table1[[#This Row],[seagrass.weights.ssp126.2050]]="","",Table1[[#This Row],[seagrass.weights.ssp126.2050]]*Table1[[#This Row],[seagrass.mn.ssp126.2050]])</f>
        <v/>
      </c>
      <c r="P1028" s="6" t="str">
        <f>IF(Table1[[#This Row],[corals.mn.ssp126.2050]]="","",(Table1[[#This Row],[corals.sd.ssp126.2050]]/Table1[[#This Row],[corals.mn.ssp126.2050]])^-1)</f>
        <v/>
      </c>
      <c r="Q1028" s="6" t="str">
        <f>IF(Table1[[#This Row],[coral.weights.ssp126.2050]]="","",Table1[[#This Row],[coral.weights.ssp126.2050]]*Table1[[#This Row],[corals.mn.ssp126.2050]])</f>
        <v/>
      </c>
      <c r="T1028" s="6" t="str">
        <f>IF(Table1[[#This Row],[mangrove.mn.ssp126.2050]]="","",(Table1[[#This Row],[mangrove.sd.ssp126.2050]]/Table1[[#This Row],[mangrove.mn.ssp126.2050]])^-1)</f>
        <v/>
      </c>
      <c r="U1028" s="6" t="str">
        <f>IF(Table1[[#This Row],[mangrove.weights.ssp126.2050]]="","",Table1[[#This Row],[mangrove.weights.ssp126.2050]]*Table1[[#This Row],[mangrove.mn.ssp126.2050]])</f>
        <v/>
      </c>
      <c r="V1028" s="7" t="e">
        <f t="shared" si="96"/>
        <v>#DIV/0!</v>
      </c>
      <c r="Y1028" s="6" t="str">
        <f>IF(Table1[[#This Row],[seagrass.mn.ssp126.2100]]="", "", (Table1[[#This Row],[seagrass.sd.ssp126.2100]]/Table1[[#This Row],[seagrass.mn.ssp126.2100]])^-1)</f>
        <v/>
      </c>
      <c r="Z1028" s="6" t="str">
        <f>IF(Table1[[#This Row],[seagrass.weights.ssp126.2100]]="","", Table1[[#This Row],[seagrass.weights.ssp126.2100]]*Table1[[#This Row],[seagrass.mn.ssp126.2100]])</f>
        <v/>
      </c>
      <c r="AC1028" s="6" t="str">
        <f>IF(Table1[[#This Row],[corals.mn.ssp126.2100]]="","",(Table1[[#This Row],[corals.sd.ssp126.2100]]/Table1[[#This Row],[corals.mn.ssp126.2100]])^-1)</f>
        <v/>
      </c>
      <c r="AD1028" s="6" t="str">
        <f>IF( Table1[[#This Row],[Coral.weights.ssp126.2100]]="","", Table1[[#This Row],[Coral.weights.ssp126.2100]]*Table1[[#This Row],[corals.mn.ssp126.2100]])</f>
        <v/>
      </c>
      <c r="AG1028" s="8" t="str">
        <f>IF(Table1[[#This Row],[mangrove.mn.ssp126.2100]]="","",(Table1[[#This Row],[mangrove.sd.ssp126.2100]]/Table1[[#This Row],[mangrove.mn.ssp126.2100]])^-1)</f>
        <v/>
      </c>
      <c r="AH1028" s="6" t="str">
        <f>IF(Table1[[#This Row],[mangrove.weights.ssp126.2100]]="","",Table1[[#This Row],[mangrove.weights.ssp126.2100]]*Table1[[#This Row],[mangrove.mn.ssp126.2100]])</f>
        <v/>
      </c>
      <c r="AI1028" s="7" t="e">
        <f t="shared" si="97"/>
        <v>#DIV/0!</v>
      </c>
      <c r="AL1028" s="6" t="str">
        <f>IF(Table1[[#This Row],[seagrass.mn.ssp245.2050]]="","",(Table1[[#This Row],[seagrass.sd.ssp245.2050]]/Table1[[#This Row],[seagrass.mn.ssp245.2050]])^-1)</f>
        <v/>
      </c>
      <c r="AM1028" s="6" t="str">
        <f>IF(Table1[[#This Row],[seagrass.weights.ssp245.2050]]="","",Table1[[#This Row],[seagrass.weights.ssp245.2050]]*Table1[[#This Row],[seagrass.mn.ssp245.2050]])</f>
        <v/>
      </c>
      <c r="AS1028" s="5"/>
      <c r="AT1028" s="8"/>
      <c r="AU1028" s="8"/>
      <c r="AV1028" s="7" t="e">
        <f t="shared" si="98"/>
        <v>#DIV/0!</v>
      </c>
      <c r="AX1028" s="5"/>
      <c r="AY1028" s="6"/>
      <c r="AZ1028" s="6"/>
      <c r="BB1028" s="5"/>
      <c r="BC1028" s="8"/>
      <c r="BD1028" s="8"/>
      <c r="BE1028" s="5"/>
      <c r="BF1028" s="5"/>
      <c r="BG1028" s="6"/>
      <c r="BH1028" s="6"/>
      <c r="BI1028" s="7" t="e">
        <f t="shared" si="99"/>
        <v>#DIV/0!</v>
      </c>
      <c r="BK1028" s="5"/>
      <c r="BL1028" s="6"/>
      <c r="BM1028" s="6"/>
      <c r="BO1028" s="5"/>
      <c r="BP1028" s="6"/>
      <c r="BQ1028" s="6"/>
      <c r="BR1028" s="5"/>
      <c r="BS1028" s="5"/>
      <c r="BT1028" s="6"/>
      <c r="BU1028" s="6"/>
      <c r="BV1028" s="7" t="e">
        <f t="shared" si="100"/>
        <v>#DIV/0!</v>
      </c>
      <c r="BX1028" s="5"/>
      <c r="BY1028" s="8"/>
      <c r="BZ1028" s="8"/>
      <c r="CA1028" s="5"/>
      <c r="CB1028" s="5"/>
      <c r="CC1028" s="8"/>
      <c r="CD1028" s="8"/>
      <c r="CE1028" s="5"/>
      <c r="CF1028" s="5"/>
      <c r="CG1028" s="12"/>
      <c r="CH1028" s="17"/>
      <c r="CI1028" s="9" t="e">
        <f t="shared" si="101"/>
        <v>#DIV/0!</v>
      </c>
      <c r="CJ1028" s="5"/>
      <c r="CL1028" s="5"/>
      <c r="CM1028" s="5"/>
      <c r="CP1028" s="5"/>
      <c r="CT1028" s="5"/>
    </row>
    <row r="1029" spans="1:98" x14ac:dyDescent="0.25">
      <c r="A1029" s="5" t="s">
        <v>1072</v>
      </c>
      <c r="B1029" s="5">
        <v>55.08934</v>
      </c>
      <c r="C1029" s="5">
        <v>-21.571102</v>
      </c>
      <c r="E1029" s="5">
        <v>0</v>
      </c>
      <c r="G1029" s="5">
        <v>0</v>
      </c>
      <c r="I1029" s="5">
        <v>0</v>
      </c>
      <c r="L1029" s="6" t="str">
        <f>IF(Table1[[#This Row],[seagrass.mn.ssp126.2050]]="","",(Table1[[#This Row],[seagrass.sd.ssp126.2050]]/Table1[[#This Row],[seagrass.mn.ssp126.2050]])^-1)</f>
        <v/>
      </c>
      <c r="M1029" s="6" t="str">
        <f>IF(Table1[[#This Row],[seagrass.weights.ssp126.2050]]="","",Table1[[#This Row],[seagrass.weights.ssp126.2050]]*Table1[[#This Row],[seagrass.mn.ssp126.2050]])</f>
        <v/>
      </c>
      <c r="P1029" s="6" t="str">
        <f>IF(Table1[[#This Row],[corals.mn.ssp126.2050]]="","",(Table1[[#This Row],[corals.sd.ssp126.2050]]/Table1[[#This Row],[corals.mn.ssp126.2050]])^-1)</f>
        <v/>
      </c>
      <c r="Q1029" s="6" t="str">
        <f>IF(Table1[[#This Row],[coral.weights.ssp126.2050]]="","",Table1[[#This Row],[coral.weights.ssp126.2050]]*Table1[[#This Row],[corals.mn.ssp126.2050]])</f>
        <v/>
      </c>
      <c r="T1029" s="6" t="str">
        <f>IF(Table1[[#This Row],[mangrove.mn.ssp126.2050]]="","",(Table1[[#This Row],[mangrove.sd.ssp126.2050]]/Table1[[#This Row],[mangrove.mn.ssp126.2050]])^-1)</f>
        <v/>
      </c>
      <c r="U1029" s="6" t="str">
        <f>IF(Table1[[#This Row],[mangrove.weights.ssp126.2050]]="","",Table1[[#This Row],[mangrove.weights.ssp126.2050]]*Table1[[#This Row],[mangrove.mn.ssp126.2050]])</f>
        <v/>
      </c>
      <c r="V1029" s="7" t="e">
        <f t="shared" si="96"/>
        <v>#DIV/0!</v>
      </c>
      <c r="Y1029" s="6" t="str">
        <f>IF(Table1[[#This Row],[seagrass.mn.ssp126.2100]]="", "", (Table1[[#This Row],[seagrass.sd.ssp126.2100]]/Table1[[#This Row],[seagrass.mn.ssp126.2100]])^-1)</f>
        <v/>
      </c>
      <c r="Z1029" s="6" t="str">
        <f>IF(Table1[[#This Row],[seagrass.weights.ssp126.2100]]="","", Table1[[#This Row],[seagrass.weights.ssp126.2100]]*Table1[[#This Row],[seagrass.mn.ssp126.2100]])</f>
        <v/>
      </c>
      <c r="AC1029" s="6" t="str">
        <f>IF(Table1[[#This Row],[corals.mn.ssp126.2100]]="","",(Table1[[#This Row],[corals.sd.ssp126.2100]]/Table1[[#This Row],[corals.mn.ssp126.2100]])^-1)</f>
        <v/>
      </c>
      <c r="AD1029" s="6" t="str">
        <f>IF( Table1[[#This Row],[Coral.weights.ssp126.2100]]="","", Table1[[#This Row],[Coral.weights.ssp126.2100]]*Table1[[#This Row],[corals.mn.ssp126.2100]])</f>
        <v/>
      </c>
      <c r="AG1029" s="8" t="str">
        <f>IF(Table1[[#This Row],[mangrove.mn.ssp126.2100]]="","",(Table1[[#This Row],[mangrove.sd.ssp126.2100]]/Table1[[#This Row],[mangrove.mn.ssp126.2100]])^-1)</f>
        <v/>
      </c>
      <c r="AH1029" s="6" t="str">
        <f>IF(Table1[[#This Row],[mangrove.weights.ssp126.2100]]="","",Table1[[#This Row],[mangrove.weights.ssp126.2100]]*Table1[[#This Row],[mangrove.mn.ssp126.2100]])</f>
        <v/>
      </c>
      <c r="AI1029" s="7" t="e">
        <f t="shared" si="97"/>
        <v>#DIV/0!</v>
      </c>
      <c r="AL1029" s="6" t="str">
        <f>IF(Table1[[#This Row],[seagrass.mn.ssp245.2050]]="","",(Table1[[#This Row],[seagrass.sd.ssp245.2050]]/Table1[[#This Row],[seagrass.mn.ssp245.2050]])^-1)</f>
        <v/>
      </c>
      <c r="AM1029" s="6" t="str">
        <f>IF(Table1[[#This Row],[seagrass.weights.ssp245.2050]]="","",Table1[[#This Row],[seagrass.weights.ssp245.2050]]*Table1[[#This Row],[seagrass.mn.ssp245.2050]])</f>
        <v/>
      </c>
      <c r="AS1029" s="5"/>
      <c r="AT1029" s="8"/>
      <c r="AU1029" s="8"/>
      <c r="AV1029" s="7" t="e">
        <f t="shared" si="98"/>
        <v>#DIV/0!</v>
      </c>
      <c r="AX1029" s="5"/>
      <c r="AY1029" s="6"/>
      <c r="AZ1029" s="6"/>
      <c r="BB1029" s="5"/>
      <c r="BC1029" s="8"/>
      <c r="BD1029" s="8"/>
      <c r="BE1029" s="5"/>
      <c r="BF1029" s="5"/>
      <c r="BG1029" s="6"/>
      <c r="BH1029" s="6"/>
      <c r="BI1029" s="7" t="e">
        <f t="shared" si="99"/>
        <v>#DIV/0!</v>
      </c>
      <c r="BK1029" s="5"/>
      <c r="BL1029" s="6"/>
      <c r="BM1029" s="6"/>
      <c r="BO1029" s="5"/>
      <c r="BP1029" s="6"/>
      <c r="BQ1029" s="6"/>
      <c r="BR1029" s="5"/>
      <c r="BS1029" s="5"/>
      <c r="BT1029" s="6"/>
      <c r="BU1029" s="6"/>
      <c r="BV1029" s="7" t="e">
        <f t="shared" si="100"/>
        <v>#DIV/0!</v>
      </c>
      <c r="BX1029" s="5"/>
      <c r="BY1029" s="8"/>
      <c r="BZ1029" s="8"/>
      <c r="CA1029" s="5"/>
      <c r="CB1029" s="5"/>
      <c r="CC1029" s="8"/>
      <c r="CD1029" s="8"/>
      <c r="CE1029" s="5"/>
      <c r="CF1029" s="5"/>
      <c r="CG1029" s="12"/>
      <c r="CH1029" s="17"/>
      <c r="CI1029" s="9" t="e">
        <f t="shared" si="101"/>
        <v>#DIV/0!</v>
      </c>
      <c r="CJ1029" s="5"/>
      <c r="CL1029" s="5"/>
      <c r="CM1029" s="5"/>
      <c r="CP1029" s="5"/>
      <c r="CT1029" s="5"/>
    </row>
    <row r="1030" spans="1:98" x14ac:dyDescent="0.25">
      <c r="A1030" s="5" t="s">
        <v>1073</v>
      </c>
      <c r="B1030" s="5">
        <v>55.33934</v>
      </c>
      <c r="C1030" s="5">
        <v>-21.571102</v>
      </c>
      <c r="E1030" s="5">
        <v>0</v>
      </c>
      <c r="G1030" s="5">
        <v>0</v>
      </c>
      <c r="I1030" s="5">
        <v>0</v>
      </c>
      <c r="L1030" s="6" t="str">
        <f>IF(Table1[[#This Row],[seagrass.mn.ssp126.2050]]="","",(Table1[[#This Row],[seagrass.sd.ssp126.2050]]/Table1[[#This Row],[seagrass.mn.ssp126.2050]])^-1)</f>
        <v/>
      </c>
      <c r="M1030" s="6" t="str">
        <f>IF(Table1[[#This Row],[seagrass.weights.ssp126.2050]]="","",Table1[[#This Row],[seagrass.weights.ssp126.2050]]*Table1[[#This Row],[seagrass.mn.ssp126.2050]])</f>
        <v/>
      </c>
      <c r="P1030" s="6" t="str">
        <f>IF(Table1[[#This Row],[corals.mn.ssp126.2050]]="","",(Table1[[#This Row],[corals.sd.ssp126.2050]]/Table1[[#This Row],[corals.mn.ssp126.2050]])^-1)</f>
        <v/>
      </c>
      <c r="Q1030" s="6" t="str">
        <f>IF(Table1[[#This Row],[coral.weights.ssp126.2050]]="","",Table1[[#This Row],[coral.weights.ssp126.2050]]*Table1[[#This Row],[corals.mn.ssp126.2050]])</f>
        <v/>
      </c>
      <c r="T1030" s="6" t="str">
        <f>IF(Table1[[#This Row],[mangrove.mn.ssp126.2050]]="","",(Table1[[#This Row],[mangrove.sd.ssp126.2050]]/Table1[[#This Row],[mangrove.mn.ssp126.2050]])^-1)</f>
        <v/>
      </c>
      <c r="U1030" s="6" t="str">
        <f>IF(Table1[[#This Row],[mangrove.weights.ssp126.2050]]="","",Table1[[#This Row],[mangrove.weights.ssp126.2050]]*Table1[[#This Row],[mangrove.mn.ssp126.2050]])</f>
        <v/>
      </c>
      <c r="V1030" s="7" t="e">
        <f t="shared" si="96"/>
        <v>#DIV/0!</v>
      </c>
      <c r="Y1030" s="6" t="str">
        <f>IF(Table1[[#This Row],[seagrass.mn.ssp126.2100]]="", "", (Table1[[#This Row],[seagrass.sd.ssp126.2100]]/Table1[[#This Row],[seagrass.mn.ssp126.2100]])^-1)</f>
        <v/>
      </c>
      <c r="Z1030" s="6" t="str">
        <f>IF(Table1[[#This Row],[seagrass.weights.ssp126.2100]]="","", Table1[[#This Row],[seagrass.weights.ssp126.2100]]*Table1[[#This Row],[seagrass.mn.ssp126.2100]])</f>
        <v/>
      </c>
      <c r="AC1030" s="6" t="str">
        <f>IF(Table1[[#This Row],[corals.mn.ssp126.2100]]="","",(Table1[[#This Row],[corals.sd.ssp126.2100]]/Table1[[#This Row],[corals.mn.ssp126.2100]])^-1)</f>
        <v/>
      </c>
      <c r="AD1030" s="6" t="str">
        <f>IF( Table1[[#This Row],[Coral.weights.ssp126.2100]]="","", Table1[[#This Row],[Coral.weights.ssp126.2100]]*Table1[[#This Row],[corals.mn.ssp126.2100]])</f>
        <v/>
      </c>
      <c r="AG1030" s="8" t="str">
        <f>IF(Table1[[#This Row],[mangrove.mn.ssp126.2100]]="","",(Table1[[#This Row],[mangrove.sd.ssp126.2100]]/Table1[[#This Row],[mangrove.mn.ssp126.2100]])^-1)</f>
        <v/>
      </c>
      <c r="AH1030" s="6" t="str">
        <f>IF(Table1[[#This Row],[mangrove.weights.ssp126.2100]]="","",Table1[[#This Row],[mangrove.weights.ssp126.2100]]*Table1[[#This Row],[mangrove.mn.ssp126.2100]])</f>
        <v/>
      </c>
      <c r="AI1030" s="7" t="e">
        <f t="shared" si="97"/>
        <v>#DIV/0!</v>
      </c>
      <c r="AL1030" s="6" t="str">
        <f>IF(Table1[[#This Row],[seagrass.mn.ssp245.2050]]="","",(Table1[[#This Row],[seagrass.sd.ssp245.2050]]/Table1[[#This Row],[seagrass.mn.ssp245.2050]])^-1)</f>
        <v/>
      </c>
      <c r="AM1030" s="6" t="str">
        <f>IF(Table1[[#This Row],[seagrass.weights.ssp245.2050]]="","",Table1[[#This Row],[seagrass.weights.ssp245.2050]]*Table1[[#This Row],[seagrass.mn.ssp245.2050]])</f>
        <v/>
      </c>
      <c r="AS1030" s="5"/>
      <c r="AT1030" s="8"/>
      <c r="AU1030" s="8"/>
      <c r="AV1030" s="7" t="e">
        <f t="shared" si="98"/>
        <v>#DIV/0!</v>
      </c>
      <c r="AX1030" s="5"/>
      <c r="AY1030" s="6"/>
      <c r="AZ1030" s="6"/>
      <c r="BB1030" s="5"/>
      <c r="BC1030" s="8"/>
      <c r="BD1030" s="8"/>
      <c r="BE1030" s="5"/>
      <c r="BF1030" s="5"/>
      <c r="BG1030" s="6"/>
      <c r="BH1030" s="6"/>
      <c r="BI1030" s="7" t="e">
        <f t="shared" si="99"/>
        <v>#DIV/0!</v>
      </c>
      <c r="BK1030" s="5"/>
      <c r="BL1030" s="6"/>
      <c r="BM1030" s="6"/>
      <c r="BO1030" s="5"/>
      <c r="BP1030" s="6"/>
      <c r="BQ1030" s="6"/>
      <c r="BR1030" s="5"/>
      <c r="BS1030" s="5"/>
      <c r="BT1030" s="6"/>
      <c r="BU1030" s="6"/>
      <c r="BV1030" s="7" t="e">
        <f t="shared" si="100"/>
        <v>#DIV/0!</v>
      </c>
      <c r="BX1030" s="5"/>
      <c r="BY1030" s="8"/>
      <c r="BZ1030" s="8"/>
      <c r="CA1030" s="5"/>
      <c r="CB1030" s="5"/>
      <c r="CC1030" s="8"/>
      <c r="CD1030" s="8"/>
      <c r="CE1030" s="5"/>
      <c r="CF1030" s="5"/>
      <c r="CG1030" s="12"/>
      <c r="CH1030" s="17"/>
      <c r="CI1030" s="9" t="e">
        <f t="shared" si="101"/>
        <v>#DIV/0!</v>
      </c>
      <c r="CJ1030" s="5"/>
      <c r="CL1030" s="5"/>
      <c r="CM1030" s="5"/>
      <c r="CP1030" s="5"/>
      <c r="CT1030" s="5"/>
    </row>
    <row r="1031" spans="1:98" x14ac:dyDescent="0.25">
      <c r="A1031" s="5" t="s">
        <v>1074</v>
      </c>
      <c r="B1031" s="5">
        <v>55.58934</v>
      </c>
      <c r="C1031" s="5">
        <v>-21.571102</v>
      </c>
      <c r="E1031" s="5">
        <v>0</v>
      </c>
      <c r="G1031" s="5">
        <v>0</v>
      </c>
      <c r="I1031" s="5">
        <v>0</v>
      </c>
      <c r="L1031" s="6" t="str">
        <f>IF(Table1[[#This Row],[seagrass.mn.ssp126.2050]]="","",(Table1[[#This Row],[seagrass.sd.ssp126.2050]]/Table1[[#This Row],[seagrass.mn.ssp126.2050]])^-1)</f>
        <v/>
      </c>
      <c r="M1031" s="6" t="str">
        <f>IF(Table1[[#This Row],[seagrass.weights.ssp126.2050]]="","",Table1[[#This Row],[seagrass.weights.ssp126.2050]]*Table1[[#This Row],[seagrass.mn.ssp126.2050]])</f>
        <v/>
      </c>
      <c r="P1031" s="6" t="str">
        <f>IF(Table1[[#This Row],[corals.mn.ssp126.2050]]="","",(Table1[[#This Row],[corals.sd.ssp126.2050]]/Table1[[#This Row],[corals.mn.ssp126.2050]])^-1)</f>
        <v/>
      </c>
      <c r="Q1031" s="6" t="str">
        <f>IF(Table1[[#This Row],[coral.weights.ssp126.2050]]="","",Table1[[#This Row],[coral.weights.ssp126.2050]]*Table1[[#This Row],[corals.mn.ssp126.2050]])</f>
        <v/>
      </c>
      <c r="T1031" s="6" t="str">
        <f>IF(Table1[[#This Row],[mangrove.mn.ssp126.2050]]="","",(Table1[[#This Row],[mangrove.sd.ssp126.2050]]/Table1[[#This Row],[mangrove.mn.ssp126.2050]])^-1)</f>
        <v/>
      </c>
      <c r="U1031" s="6" t="str">
        <f>IF(Table1[[#This Row],[mangrove.weights.ssp126.2050]]="","",Table1[[#This Row],[mangrove.weights.ssp126.2050]]*Table1[[#This Row],[mangrove.mn.ssp126.2050]])</f>
        <v/>
      </c>
      <c r="V1031" s="7" t="e">
        <f t="shared" si="96"/>
        <v>#DIV/0!</v>
      </c>
      <c r="Y1031" s="6" t="str">
        <f>IF(Table1[[#This Row],[seagrass.mn.ssp126.2100]]="", "", (Table1[[#This Row],[seagrass.sd.ssp126.2100]]/Table1[[#This Row],[seagrass.mn.ssp126.2100]])^-1)</f>
        <v/>
      </c>
      <c r="Z1031" s="6" t="str">
        <f>IF(Table1[[#This Row],[seagrass.weights.ssp126.2100]]="","", Table1[[#This Row],[seagrass.weights.ssp126.2100]]*Table1[[#This Row],[seagrass.mn.ssp126.2100]])</f>
        <v/>
      </c>
      <c r="AC1031" s="6" t="str">
        <f>IF(Table1[[#This Row],[corals.mn.ssp126.2100]]="","",(Table1[[#This Row],[corals.sd.ssp126.2100]]/Table1[[#This Row],[corals.mn.ssp126.2100]])^-1)</f>
        <v/>
      </c>
      <c r="AD1031" s="6" t="str">
        <f>IF( Table1[[#This Row],[Coral.weights.ssp126.2100]]="","", Table1[[#This Row],[Coral.weights.ssp126.2100]]*Table1[[#This Row],[corals.mn.ssp126.2100]])</f>
        <v/>
      </c>
      <c r="AG1031" s="8" t="str">
        <f>IF(Table1[[#This Row],[mangrove.mn.ssp126.2100]]="","",(Table1[[#This Row],[mangrove.sd.ssp126.2100]]/Table1[[#This Row],[mangrove.mn.ssp126.2100]])^-1)</f>
        <v/>
      </c>
      <c r="AH1031" s="6" t="str">
        <f>IF(Table1[[#This Row],[mangrove.weights.ssp126.2100]]="","",Table1[[#This Row],[mangrove.weights.ssp126.2100]]*Table1[[#This Row],[mangrove.mn.ssp126.2100]])</f>
        <v/>
      </c>
      <c r="AI1031" s="7" t="e">
        <f t="shared" si="97"/>
        <v>#DIV/0!</v>
      </c>
      <c r="AL1031" s="6" t="str">
        <f>IF(Table1[[#This Row],[seagrass.mn.ssp245.2050]]="","",(Table1[[#This Row],[seagrass.sd.ssp245.2050]]/Table1[[#This Row],[seagrass.mn.ssp245.2050]])^-1)</f>
        <v/>
      </c>
      <c r="AM1031" s="6" t="str">
        <f>IF(Table1[[#This Row],[seagrass.weights.ssp245.2050]]="","",Table1[[#This Row],[seagrass.weights.ssp245.2050]]*Table1[[#This Row],[seagrass.mn.ssp245.2050]])</f>
        <v/>
      </c>
      <c r="AS1031" s="5"/>
      <c r="AT1031" s="8"/>
      <c r="AU1031" s="8"/>
      <c r="AV1031" s="7" t="e">
        <f t="shared" si="98"/>
        <v>#DIV/0!</v>
      </c>
      <c r="AX1031" s="5"/>
      <c r="AY1031" s="6"/>
      <c r="AZ1031" s="6"/>
      <c r="BB1031" s="5"/>
      <c r="BC1031" s="8"/>
      <c r="BD1031" s="8"/>
      <c r="BE1031" s="5"/>
      <c r="BF1031" s="5"/>
      <c r="BG1031" s="6"/>
      <c r="BH1031" s="6"/>
      <c r="BI1031" s="7" t="e">
        <f t="shared" si="99"/>
        <v>#DIV/0!</v>
      </c>
      <c r="BK1031" s="5"/>
      <c r="BL1031" s="6"/>
      <c r="BM1031" s="6"/>
      <c r="BO1031" s="5"/>
      <c r="BP1031" s="6"/>
      <c r="BQ1031" s="6"/>
      <c r="BR1031" s="5"/>
      <c r="BS1031" s="5"/>
      <c r="BT1031" s="6"/>
      <c r="BU1031" s="6"/>
      <c r="BV1031" s="7" t="e">
        <f t="shared" si="100"/>
        <v>#DIV/0!</v>
      </c>
      <c r="BX1031" s="5"/>
      <c r="BY1031" s="8"/>
      <c r="BZ1031" s="8"/>
      <c r="CA1031" s="5"/>
      <c r="CB1031" s="5"/>
      <c r="CC1031" s="8"/>
      <c r="CD1031" s="8"/>
      <c r="CE1031" s="5"/>
      <c r="CF1031" s="5"/>
      <c r="CG1031" s="12"/>
      <c r="CH1031" s="17"/>
      <c r="CI1031" s="9" t="e">
        <f t="shared" si="101"/>
        <v>#DIV/0!</v>
      </c>
      <c r="CJ1031" s="5"/>
      <c r="CL1031" s="5"/>
      <c r="CM1031" s="5"/>
      <c r="CP1031" s="5"/>
      <c r="CT1031" s="5"/>
    </row>
    <row r="1032" spans="1:98" x14ac:dyDescent="0.25">
      <c r="A1032" s="5" t="s">
        <v>1075</v>
      </c>
      <c r="B1032" s="5">
        <v>55.83934</v>
      </c>
      <c r="C1032" s="5">
        <v>-21.571102</v>
      </c>
      <c r="E1032" s="5">
        <v>0</v>
      </c>
      <c r="G1032" s="5">
        <v>0</v>
      </c>
      <c r="I1032" s="5">
        <v>0</v>
      </c>
      <c r="L1032" s="6" t="str">
        <f>IF(Table1[[#This Row],[seagrass.mn.ssp126.2050]]="","",(Table1[[#This Row],[seagrass.sd.ssp126.2050]]/Table1[[#This Row],[seagrass.mn.ssp126.2050]])^-1)</f>
        <v/>
      </c>
      <c r="M1032" s="6" t="str">
        <f>IF(Table1[[#This Row],[seagrass.weights.ssp126.2050]]="","",Table1[[#This Row],[seagrass.weights.ssp126.2050]]*Table1[[#This Row],[seagrass.mn.ssp126.2050]])</f>
        <v/>
      </c>
      <c r="P1032" s="6" t="str">
        <f>IF(Table1[[#This Row],[corals.mn.ssp126.2050]]="","",(Table1[[#This Row],[corals.sd.ssp126.2050]]/Table1[[#This Row],[corals.mn.ssp126.2050]])^-1)</f>
        <v/>
      </c>
      <c r="Q1032" s="6" t="str">
        <f>IF(Table1[[#This Row],[coral.weights.ssp126.2050]]="","",Table1[[#This Row],[coral.weights.ssp126.2050]]*Table1[[#This Row],[corals.mn.ssp126.2050]])</f>
        <v/>
      </c>
      <c r="T1032" s="6" t="str">
        <f>IF(Table1[[#This Row],[mangrove.mn.ssp126.2050]]="","",(Table1[[#This Row],[mangrove.sd.ssp126.2050]]/Table1[[#This Row],[mangrove.mn.ssp126.2050]])^-1)</f>
        <v/>
      </c>
      <c r="U1032" s="6" t="str">
        <f>IF(Table1[[#This Row],[mangrove.weights.ssp126.2050]]="","",Table1[[#This Row],[mangrove.weights.ssp126.2050]]*Table1[[#This Row],[mangrove.mn.ssp126.2050]])</f>
        <v/>
      </c>
      <c r="V1032" s="7" t="e">
        <f t="shared" si="96"/>
        <v>#DIV/0!</v>
      </c>
      <c r="Y1032" s="6" t="str">
        <f>IF(Table1[[#This Row],[seagrass.mn.ssp126.2100]]="", "", (Table1[[#This Row],[seagrass.sd.ssp126.2100]]/Table1[[#This Row],[seagrass.mn.ssp126.2100]])^-1)</f>
        <v/>
      </c>
      <c r="Z1032" s="6" t="str">
        <f>IF(Table1[[#This Row],[seagrass.weights.ssp126.2100]]="","", Table1[[#This Row],[seagrass.weights.ssp126.2100]]*Table1[[#This Row],[seagrass.mn.ssp126.2100]])</f>
        <v/>
      </c>
      <c r="AC1032" s="6" t="str">
        <f>IF(Table1[[#This Row],[corals.mn.ssp126.2100]]="","",(Table1[[#This Row],[corals.sd.ssp126.2100]]/Table1[[#This Row],[corals.mn.ssp126.2100]])^-1)</f>
        <v/>
      </c>
      <c r="AD1032" s="6" t="str">
        <f>IF( Table1[[#This Row],[Coral.weights.ssp126.2100]]="","", Table1[[#This Row],[Coral.weights.ssp126.2100]]*Table1[[#This Row],[corals.mn.ssp126.2100]])</f>
        <v/>
      </c>
      <c r="AG1032" s="8" t="str">
        <f>IF(Table1[[#This Row],[mangrove.mn.ssp126.2100]]="","",(Table1[[#This Row],[mangrove.sd.ssp126.2100]]/Table1[[#This Row],[mangrove.mn.ssp126.2100]])^-1)</f>
        <v/>
      </c>
      <c r="AH1032" s="6" t="str">
        <f>IF(Table1[[#This Row],[mangrove.weights.ssp126.2100]]="","",Table1[[#This Row],[mangrove.weights.ssp126.2100]]*Table1[[#This Row],[mangrove.mn.ssp126.2100]])</f>
        <v/>
      </c>
      <c r="AI1032" s="7" t="e">
        <f t="shared" si="97"/>
        <v>#DIV/0!</v>
      </c>
      <c r="AL1032" s="6" t="str">
        <f>IF(Table1[[#This Row],[seagrass.mn.ssp245.2050]]="","",(Table1[[#This Row],[seagrass.sd.ssp245.2050]]/Table1[[#This Row],[seagrass.mn.ssp245.2050]])^-1)</f>
        <v/>
      </c>
      <c r="AM1032" s="6" t="str">
        <f>IF(Table1[[#This Row],[seagrass.weights.ssp245.2050]]="","",Table1[[#This Row],[seagrass.weights.ssp245.2050]]*Table1[[#This Row],[seagrass.mn.ssp245.2050]])</f>
        <v/>
      </c>
      <c r="AS1032" s="5"/>
      <c r="AT1032" s="8"/>
      <c r="AU1032" s="8"/>
      <c r="AV1032" s="7" t="e">
        <f t="shared" si="98"/>
        <v>#DIV/0!</v>
      </c>
      <c r="AX1032" s="5"/>
      <c r="AY1032" s="6"/>
      <c r="AZ1032" s="6"/>
      <c r="BB1032" s="5"/>
      <c r="BC1032" s="8"/>
      <c r="BD1032" s="8"/>
      <c r="BE1032" s="5"/>
      <c r="BF1032" s="5"/>
      <c r="BG1032" s="6"/>
      <c r="BH1032" s="6"/>
      <c r="BI1032" s="7" t="e">
        <f t="shared" si="99"/>
        <v>#DIV/0!</v>
      </c>
      <c r="BK1032" s="5"/>
      <c r="BL1032" s="6"/>
      <c r="BM1032" s="6"/>
      <c r="BO1032" s="5"/>
      <c r="BP1032" s="6"/>
      <c r="BQ1032" s="6"/>
      <c r="BR1032" s="5"/>
      <c r="BS1032" s="5"/>
      <c r="BT1032" s="6"/>
      <c r="BU1032" s="6"/>
      <c r="BV1032" s="7" t="e">
        <f t="shared" si="100"/>
        <v>#DIV/0!</v>
      </c>
      <c r="BX1032" s="5"/>
      <c r="BY1032" s="8"/>
      <c r="BZ1032" s="8"/>
      <c r="CA1032" s="5"/>
      <c r="CB1032" s="5"/>
      <c r="CC1032" s="8"/>
      <c r="CD1032" s="8"/>
      <c r="CE1032" s="5"/>
      <c r="CF1032" s="5"/>
      <c r="CG1032" s="12"/>
      <c r="CH1032" s="17"/>
      <c r="CI1032" s="9" t="e">
        <f t="shared" si="101"/>
        <v>#DIV/0!</v>
      </c>
      <c r="CJ1032" s="5"/>
      <c r="CL1032" s="5"/>
      <c r="CM1032" s="5"/>
      <c r="CP1032" s="5"/>
      <c r="CT1032" s="5"/>
    </row>
    <row r="1033" spans="1:98" x14ac:dyDescent="0.25">
      <c r="A1033" s="5" t="s">
        <v>1076</v>
      </c>
      <c r="B1033" s="5">
        <v>56.08934</v>
      </c>
      <c r="C1033" s="5">
        <v>-21.571102</v>
      </c>
      <c r="E1033" s="5">
        <v>0</v>
      </c>
      <c r="G1033" s="5">
        <v>0</v>
      </c>
      <c r="I1033" s="5">
        <v>0</v>
      </c>
      <c r="L1033" s="6" t="str">
        <f>IF(Table1[[#This Row],[seagrass.mn.ssp126.2050]]="","",(Table1[[#This Row],[seagrass.sd.ssp126.2050]]/Table1[[#This Row],[seagrass.mn.ssp126.2050]])^-1)</f>
        <v/>
      </c>
      <c r="M1033" s="6" t="str">
        <f>IF(Table1[[#This Row],[seagrass.weights.ssp126.2050]]="","",Table1[[#This Row],[seagrass.weights.ssp126.2050]]*Table1[[#This Row],[seagrass.mn.ssp126.2050]])</f>
        <v/>
      </c>
      <c r="P1033" s="6" t="str">
        <f>IF(Table1[[#This Row],[corals.mn.ssp126.2050]]="","",(Table1[[#This Row],[corals.sd.ssp126.2050]]/Table1[[#This Row],[corals.mn.ssp126.2050]])^-1)</f>
        <v/>
      </c>
      <c r="Q1033" s="6" t="str">
        <f>IF(Table1[[#This Row],[coral.weights.ssp126.2050]]="","",Table1[[#This Row],[coral.weights.ssp126.2050]]*Table1[[#This Row],[corals.mn.ssp126.2050]])</f>
        <v/>
      </c>
      <c r="T1033" s="6" t="str">
        <f>IF(Table1[[#This Row],[mangrove.mn.ssp126.2050]]="","",(Table1[[#This Row],[mangrove.sd.ssp126.2050]]/Table1[[#This Row],[mangrove.mn.ssp126.2050]])^-1)</f>
        <v/>
      </c>
      <c r="U1033" s="6" t="str">
        <f>IF(Table1[[#This Row],[mangrove.weights.ssp126.2050]]="","",Table1[[#This Row],[mangrove.weights.ssp126.2050]]*Table1[[#This Row],[mangrove.mn.ssp126.2050]])</f>
        <v/>
      </c>
      <c r="V1033" s="7" t="e">
        <f t="shared" si="96"/>
        <v>#DIV/0!</v>
      </c>
      <c r="Y1033" s="6" t="str">
        <f>IF(Table1[[#This Row],[seagrass.mn.ssp126.2100]]="", "", (Table1[[#This Row],[seagrass.sd.ssp126.2100]]/Table1[[#This Row],[seagrass.mn.ssp126.2100]])^-1)</f>
        <v/>
      </c>
      <c r="Z1033" s="6" t="str">
        <f>IF(Table1[[#This Row],[seagrass.weights.ssp126.2100]]="","", Table1[[#This Row],[seagrass.weights.ssp126.2100]]*Table1[[#This Row],[seagrass.mn.ssp126.2100]])</f>
        <v/>
      </c>
      <c r="AC1033" s="6" t="str">
        <f>IF(Table1[[#This Row],[corals.mn.ssp126.2100]]="","",(Table1[[#This Row],[corals.sd.ssp126.2100]]/Table1[[#This Row],[corals.mn.ssp126.2100]])^-1)</f>
        <v/>
      </c>
      <c r="AD1033" s="6" t="str">
        <f>IF( Table1[[#This Row],[Coral.weights.ssp126.2100]]="","", Table1[[#This Row],[Coral.weights.ssp126.2100]]*Table1[[#This Row],[corals.mn.ssp126.2100]])</f>
        <v/>
      </c>
      <c r="AG1033" s="8" t="str">
        <f>IF(Table1[[#This Row],[mangrove.mn.ssp126.2100]]="","",(Table1[[#This Row],[mangrove.sd.ssp126.2100]]/Table1[[#This Row],[mangrove.mn.ssp126.2100]])^-1)</f>
        <v/>
      </c>
      <c r="AH1033" s="6" t="str">
        <f>IF(Table1[[#This Row],[mangrove.weights.ssp126.2100]]="","",Table1[[#This Row],[mangrove.weights.ssp126.2100]]*Table1[[#This Row],[mangrove.mn.ssp126.2100]])</f>
        <v/>
      </c>
      <c r="AI1033" s="7" t="e">
        <f t="shared" si="97"/>
        <v>#DIV/0!</v>
      </c>
      <c r="AL1033" s="6" t="str">
        <f>IF(Table1[[#This Row],[seagrass.mn.ssp245.2050]]="","",(Table1[[#This Row],[seagrass.sd.ssp245.2050]]/Table1[[#This Row],[seagrass.mn.ssp245.2050]])^-1)</f>
        <v/>
      </c>
      <c r="AM1033" s="6" t="str">
        <f>IF(Table1[[#This Row],[seagrass.weights.ssp245.2050]]="","",Table1[[#This Row],[seagrass.weights.ssp245.2050]]*Table1[[#This Row],[seagrass.mn.ssp245.2050]])</f>
        <v/>
      </c>
      <c r="AS1033" s="5"/>
      <c r="AT1033" s="8"/>
      <c r="AU1033" s="8"/>
      <c r="AV1033" s="7" t="e">
        <f t="shared" si="98"/>
        <v>#DIV/0!</v>
      </c>
      <c r="AX1033" s="5"/>
      <c r="AY1033" s="6"/>
      <c r="AZ1033" s="6"/>
      <c r="BB1033" s="5"/>
      <c r="BC1033" s="8"/>
      <c r="BD1033" s="8"/>
      <c r="BE1033" s="5"/>
      <c r="BF1033" s="5"/>
      <c r="BG1033" s="6"/>
      <c r="BH1033" s="6"/>
      <c r="BI1033" s="7" t="e">
        <f t="shared" si="99"/>
        <v>#DIV/0!</v>
      </c>
      <c r="BK1033" s="5"/>
      <c r="BL1033" s="6"/>
      <c r="BM1033" s="6"/>
      <c r="BO1033" s="5"/>
      <c r="BP1033" s="6"/>
      <c r="BQ1033" s="6"/>
      <c r="BR1033" s="5"/>
      <c r="BS1033" s="5"/>
      <c r="BT1033" s="6"/>
      <c r="BU1033" s="6"/>
      <c r="BV1033" s="7" t="e">
        <f t="shared" si="100"/>
        <v>#DIV/0!</v>
      </c>
      <c r="BX1033" s="5"/>
      <c r="BY1033" s="8"/>
      <c r="BZ1033" s="8"/>
      <c r="CA1033" s="5"/>
      <c r="CB1033" s="5"/>
      <c r="CC1033" s="8"/>
      <c r="CD1033" s="8"/>
      <c r="CE1033" s="5"/>
      <c r="CF1033" s="5"/>
      <c r="CG1033" s="12"/>
      <c r="CH1033" s="17"/>
      <c r="CI1033" s="9" t="e">
        <f t="shared" si="101"/>
        <v>#DIV/0!</v>
      </c>
      <c r="CJ1033" s="5"/>
      <c r="CL1033" s="5"/>
      <c r="CM1033" s="5"/>
      <c r="CP1033" s="5"/>
      <c r="CT1033" s="5"/>
    </row>
    <row r="1034" spans="1:98" x14ac:dyDescent="0.25">
      <c r="A1034" s="5" t="s">
        <v>1077</v>
      </c>
      <c r="B1034" s="5">
        <v>34.83934</v>
      </c>
      <c r="C1034" s="5">
        <v>-21.571102</v>
      </c>
      <c r="E1034" s="5">
        <v>0</v>
      </c>
      <c r="G1034" s="5">
        <v>0</v>
      </c>
      <c r="I1034" s="5">
        <v>0</v>
      </c>
      <c r="L1034" s="6" t="str">
        <f>IF(Table1[[#This Row],[seagrass.mn.ssp126.2050]]="","",(Table1[[#This Row],[seagrass.sd.ssp126.2050]]/Table1[[#This Row],[seagrass.mn.ssp126.2050]])^-1)</f>
        <v/>
      </c>
      <c r="M1034" s="6" t="str">
        <f>IF(Table1[[#This Row],[seagrass.weights.ssp126.2050]]="","",Table1[[#This Row],[seagrass.weights.ssp126.2050]]*Table1[[#This Row],[seagrass.mn.ssp126.2050]])</f>
        <v/>
      </c>
      <c r="P1034" s="6" t="str">
        <f>IF(Table1[[#This Row],[corals.mn.ssp126.2050]]="","",(Table1[[#This Row],[corals.sd.ssp126.2050]]/Table1[[#This Row],[corals.mn.ssp126.2050]])^-1)</f>
        <v/>
      </c>
      <c r="Q1034" s="6" t="str">
        <f>IF(Table1[[#This Row],[coral.weights.ssp126.2050]]="","",Table1[[#This Row],[coral.weights.ssp126.2050]]*Table1[[#This Row],[corals.mn.ssp126.2050]])</f>
        <v/>
      </c>
      <c r="T1034" s="6" t="str">
        <f>IF(Table1[[#This Row],[mangrove.mn.ssp126.2050]]="","",(Table1[[#This Row],[mangrove.sd.ssp126.2050]]/Table1[[#This Row],[mangrove.mn.ssp126.2050]])^-1)</f>
        <v/>
      </c>
      <c r="U1034" s="6" t="str">
        <f>IF(Table1[[#This Row],[mangrove.weights.ssp126.2050]]="","",Table1[[#This Row],[mangrove.weights.ssp126.2050]]*Table1[[#This Row],[mangrove.mn.ssp126.2050]])</f>
        <v/>
      </c>
      <c r="V1034" s="7" t="e">
        <f t="shared" si="96"/>
        <v>#DIV/0!</v>
      </c>
      <c r="Y1034" s="6" t="str">
        <f>IF(Table1[[#This Row],[seagrass.mn.ssp126.2100]]="", "", (Table1[[#This Row],[seagrass.sd.ssp126.2100]]/Table1[[#This Row],[seagrass.mn.ssp126.2100]])^-1)</f>
        <v/>
      </c>
      <c r="Z1034" s="6" t="str">
        <f>IF(Table1[[#This Row],[seagrass.weights.ssp126.2100]]="","", Table1[[#This Row],[seagrass.weights.ssp126.2100]]*Table1[[#This Row],[seagrass.mn.ssp126.2100]])</f>
        <v/>
      </c>
      <c r="AC1034" s="6" t="str">
        <f>IF(Table1[[#This Row],[corals.mn.ssp126.2100]]="","",(Table1[[#This Row],[corals.sd.ssp126.2100]]/Table1[[#This Row],[corals.mn.ssp126.2100]])^-1)</f>
        <v/>
      </c>
      <c r="AD1034" s="6" t="str">
        <f>IF( Table1[[#This Row],[Coral.weights.ssp126.2100]]="","", Table1[[#This Row],[Coral.weights.ssp126.2100]]*Table1[[#This Row],[corals.mn.ssp126.2100]])</f>
        <v/>
      </c>
      <c r="AG1034" s="8" t="str">
        <f>IF(Table1[[#This Row],[mangrove.mn.ssp126.2100]]="","",(Table1[[#This Row],[mangrove.sd.ssp126.2100]]/Table1[[#This Row],[mangrove.mn.ssp126.2100]])^-1)</f>
        <v/>
      </c>
      <c r="AH1034" s="6" t="str">
        <f>IF(Table1[[#This Row],[mangrove.weights.ssp126.2100]]="","",Table1[[#This Row],[mangrove.weights.ssp126.2100]]*Table1[[#This Row],[mangrove.mn.ssp126.2100]])</f>
        <v/>
      </c>
      <c r="AI1034" s="7" t="e">
        <f t="shared" si="97"/>
        <v>#DIV/0!</v>
      </c>
      <c r="AL1034" s="6" t="str">
        <f>IF(Table1[[#This Row],[seagrass.mn.ssp245.2050]]="","",(Table1[[#This Row],[seagrass.sd.ssp245.2050]]/Table1[[#This Row],[seagrass.mn.ssp245.2050]])^-1)</f>
        <v/>
      </c>
      <c r="AM1034" s="6" t="str">
        <f>IF(Table1[[#This Row],[seagrass.weights.ssp245.2050]]="","",Table1[[#This Row],[seagrass.weights.ssp245.2050]]*Table1[[#This Row],[seagrass.mn.ssp245.2050]])</f>
        <v/>
      </c>
      <c r="AS1034" s="5"/>
      <c r="AT1034" s="8"/>
      <c r="AU1034" s="8"/>
      <c r="AV1034" s="7" t="e">
        <f t="shared" si="98"/>
        <v>#DIV/0!</v>
      </c>
      <c r="AX1034" s="5"/>
      <c r="AY1034" s="6"/>
      <c r="AZ1034" s="6"/>
      <c r="BB1034" s="5"/>
      <c r="BC1034" s="8"/>
      <c r="BD1034" s="8"/>
      <c r="BE1034" s="5"/>
      <c r="BF1034" s="5"/>
      <c r="BG1034" s="6"/>
      <c r="BH1034" s="6"/>
      <c r="BI1034" s="7" t="e">
        <f t="shared" si="99"/>
        <v>#DIV/0!</v>
      </c>
      <c r="BK1034" s="5"/>
      <c r="BL1034" s="6"/>
      <c r="BM1034" s="6"/>
      <c r="BO1034" s="5"/>
      <c r="BP1034" s="6"/>
      <c r="BQ1034" s="6"/>
      <c r="BR1034" s="5"/>
      <c r="BS1034" s="5"/>
      <c r="BT1034" s="6"/>
      <c r="BU1034" s="6"/>
      <c r="BV1034" s="7" t="e">
        <f t="shared" si="100"/>
        <v>#DIV/0!</v>
      </c>
      <c r="BX1034" s="5"/>
      <c r="BY1034" s="8"/>
      <c r="BZ1034" s="8"/>
      <c r="CA1034" s="5"/>
      <c r="CB1034" s="5"/>
      <c r="CC1034" s="8"/>
      <c r="CD1034" s="8"/>
      <c r="CE1034" s="5"/>
      <c r="CF1034" s="5"/>
      <c r="CG1034" s="12"/>
      <c r="CH1034" s="17"/>
      <c r="CI1034" s="9" t="e">
        <f t="shared" si="101"/>
        <v>#DIV/0!</v>
      </c>
      <c r="CJ1034" s="5"/>
      <c r="CL1034" s="5"/>
      <c r="CM1034" s="5"/>
      <c r="CP1034" s="5"/>
      <c r="CT1034" s="5"/>
    </row>
    <row r="1035" spans="1:98" x14ac:dyDescent="0.25">
      <c r="A1035" s="5" t="s">
        <v>1078</v>
      </c>
      <c r="B1035" s="5">
        <v>35.08934</v>
      </c>
      <c r="C1035" s="5">
        <v>-21.571102</v>
      </c>
      <c r="D1035" s="5">
        <v>1950000</v>
      </c>
      <c r="E1035" s="5">
        <v>1</v>
      </c>
      <c r="F1035" s="5">
        <v>28640000</v>
      </c>
      <c r="G1035" s="5">
        <v>1</v>
      </c>
      <c r="I1035" s="5">
        <v>0</v>
      </c>
      <c r="J1035" s="5">
        <v>0.93086825831138476</v>
      </c>
      <c r="K1035" s="28">
        <f>NonZeroMin!$C$2</f>
        <v>9.6277348665939669E-4</v>
      </c>
      <c r="L1035" s="6">
        <f>IF(Table1[[#This Row],[seagrass.mn.ssp126.2050]]="","",(Table1[[#This Row],[seagrass.sd.ssp126.2050]]/Table1[[#This Row],[seagrass.mn.ssp126.2050]])^-1)</f>
        <v>966.86112695238853</v>
      </c>
      <c r="M1035" s="6">
        <f>IF(Table1[[#This Row],[seagrass.weights.ssp126.2050]]="","",Table1[[#This Row],[seagrass.weights.ssp126.2050]]*Table1[[#This Row],[seagrass.mn.ssp126.2050]])</f>
        <v>900.02033327515255</v>
      </c>
      <c r="N1035" s="5">
        <v>0.93171397337357886</v>
      </c>
      <c r="O1035" s="5">
        <f>NonZeroMin!$C$3</f>
        <v>8.8608041434714289E-4</v>
      </c>
      <c r="P1035" s="6">
        <f>IF(Table1[[#This Row],[corals.mn.ssp126.2050]]="","",(Table1[[#This Row],[corals.sd.ssp126.2050]]/Table1[[#This Row],[corals.mn.ssp126.2050]])^-1)</f>
        <v>1051.5004713878689</v>
      </c>
      <c r="Q1035" s="6">
        <f>IF(Table1[[#This Row],[coral.weights.ssp126.2050]]="","",Table1[[#This Row],[coral.weights.ssp126.2050]]*Table1[[#This Row],[corals.mn.ssp126.2050]])</f>
        <v>979.69768220098251</v>
      </c>
      <c r="T1035" s="6" t="str">
        <f>IF(Table1[[#This Row],[mangrove.mn.ssp126.2050]]="","",(Table1[[#This Row],[mangrove.sd.ssp126.2050]]/Table1[[#This Row],[mangrove.mn.ssp126.2050]])^-1)</f>
        <v/>
      </c>
      <c r="U1035" s="6" t="str">
        <f>IF(Table1[[#This Row],[mangrove.weights.ssp126.2050]]="","",Table1[[#This Row],[mangrove.weights.ssp126.2050]]*Table1[[#This Row],[mangrove.mn.ssp126.2050]])</f>
        <v/>
      </c>
      <c r="V1035" s="7">
        <f t="shared" si="96"/>
        <v>0.93130884823703941</v>
      </c>
      <c r="W1035" s="5">
        <v>0.93086825831138476</v>
      </c>
      <c r="X1035" s="5">
        <f>NonZeroMin!$C$5</f>
        <v>9.4124857450742275E-4</v>
      </c>
      <c r="Y1035" s="6">
        <f>IF(Table1[[#This Row],[seagrass.mn.ssp126.2100]]="", "", (Table1[[#This Row],[seagrass.sd.ssp126.2100]]/Table1[[#This Row],[seagrass.mn.ssp126.2100]])^-1)</f>
        <v>988.97175891982602</v>
      </c>
      <c r="Z1035" s="6">
        <f>IF(Table1[[#This Row],[seagrass.weights.ssp126.2100]]="","", Table1[[#This Row],[seagrass.weights.ssp126.2100]]*Table1[[#This Row],[seagrass.mn.ssp126.2100]])</f>
        <v>920.60241874484518</v>
      </c>
      <c r="AA1035" s="5">
        <v>0.93171397337357886</v>
      </c>
      <c r="AB1035" s="5">
        <f>NonZeroMin!$C$6</f>
        <v>9.0900273914041208E-4</v>
      </c>
      <c r="AC1035" s="6">
        <f>IF(Table1[[#This Row],[corals.mn.ssp126.2100]]="","",(Table1[[#This Row],[corals.sd.ssp126.2100]]/Table1[[#This Row],[corals.mn.ssp126.2100]])^-1)</f>
        <v>1024.9847808540637</v>
      </c>
      <c r="AD1035" s="6">
        <f>IF( Table1[[#This Row],[Coral.weights.ssp126.2100]]="","", Table1[[#This Row],[Coral.weights.ssp126.2100]]*Table1[[#This Row],[corals.mn.ssp126.2100]])</f>
        <v>954.99264281698674</v>
      </c>
      <c r="AG1035" s="8" t="str">
        <f>IF(Table1[[#This Row],[mangrove.mn.ssp126.2100]]="","",(Table1[[#This Row],[mangrove.sd.ssp126.2100]]/Table1[[#This Row],[mangrove.mn.ssp126.2100]])^-1)</f>
        <v/>
      </c>
      <c r="AH1035" s="6" t="str">
        <f>IF(Table1[[#This Row],[mangrove.weights.ssp126.2100]]="","",Table1[[#This Row],[mangrove.weights.ssp126.2100]]*Table1[[#This Row],[mangrove.mn.ssp126.2100]])</f>
        <v/>
      </c>
      <c r="AI1035" s="7">
        <f t="shared" si="97"/>
        <v>0.93129867726560178</v>
      </c>
      <c r="AJ1035" s="5">
        <v>0.93086825831138476</v>
      </c>
      <c r="AK1035" s="5">
        <f>NonZeroMin!$C$9</f>
        <v>9.4246577305150765E-4</v>
      </c>
      <c r="AL1035" s="6">
        <f>IF(Table1[[#This Row],[seagrass.mn.ssp245.2050]]="","",(Table1[[#This Row],[seagrass.sd.ssp245.2050]]/Table1[[#This Row],[seagrass.mn.ssp245.2050]])^-1)</f>
        <v>987.69449769770154</v>
      </c>
      <c r="AM1035" s="6">
        <f>IF(Table1[[#This Row],[seagrass.weights.ssp245.2050]]="","",Table1[[#This Row],[seagrass.weights.ssp245.2050]]*Table1[[#This Row],[seagrass.mn.ssp245.2050]])</f>
        <v>919.41345681559744</v>
      </c>
      <c r="AN1035" s="5">
        <v>0.93171397337357886</v>
      </c>
      <c r="AO1035" s="5">
        <f>NonZeroMin!$C$10</f>
        <v>8.871730941705804E-4</v>
      </c>
      <c r="AP1035" s="6">
        <f>(Table1[[#This Row],[corals.sd.ssp245.2050]]/Table1[[#This Row],[corals.mn.ssp245.2050]])^-1</f>
        <v>1050.2053990316736</v>
      </c>
      <c r="AQ1035" s="6">
        <f>Table1[[#This Row],[coral.weights.ssp245.2050]]*Table1[[#This Row],[corals.mn.ssp245.2050]]</f>
        <v>978.49104519018545</v>
      </c>
      <c r="AS1035" s="5"/>
      <c r="AT1035" s="8"/>
      <c r="AU1035" s="8"/>
      <c r="AV1035" s="7">
        <f t="shared" si="98"/>
        <v>0.93130408664906905</v>
      </c>
      <c r="AW1035" s="5">
        <v>0.93086825831138476</v>
      </c>
      <c r="AX1035" s="5">
        <f>NonZeroMin!$C$12</f>
        <v>9.4048968592101831E-4</v>
      </c>
      <c r="AY1035" s="6">
        <f>(Table1[[#This Row],[seagrass.sd.ssp245.2100]]/Table1[[#This Row],[seagrass.mn.ssp245.2100]])^-1</f>
        <v>989.76976807543474</v>
      </c>
      <c r="AZ1035" s="6"/>
      <c r="BA1035" s="5">
        <v>0.93171397337357886</v>
      </c>
      <c r="BB1035" s="5">
        <f>NonZeroMin!$C$13</f>
        <v>8.8505487379242798E-4</v>
      </c>
      <c r="BC1035" s="8">
        <f>(Table1[[#This Row],[corals.sd.ssp245.2100]]/Table1[[#This Row],[corals.mn.ssp245.2100]])^-1</f>
        <v>1052.7188776230544</v>
      </c>
      <c r="BD1035" s="8">
        <f>Table1[[#This Row],[corals.weights.ssp245.2100]]*Table1[[#This Row],[corals.mn.ssp245.2100]]</f>
        <v>980.83288831555035</v>
      </c>
      <c r="BE1035" s="5"/>
      <c r="BF1035" s="5"/>
      <c r="BG1035" s="6"/>
      <c r="BH1035" s="6"/>
      <c r="BI1035" s="7">
        <f t="shared" si="99"/>
        <v>0.48021460994713422</v>
      </c>
      <c r="BJ1035" s="5">
        <v>0.93086825831138476</v>
      </c>
      <c r="BK1035" s="5">
        <f>NonZeroMin!$C$16</f>
        <v>9.4033807947367773E-4</v>
      </c>
      <c r="BL1035" s="6">
        <f>(Table1[[#This Row],[seagrass.sd.ssp370.2050]]/Table1[[#This Row],[seagrass.mn.ssp370.2050]])^-1</f>
        <v>989.92934416992512</v>
      </c>
      <c r="BM1035" s="6">
        <f>Table1[[#This Row],[seagrass.mn.ssp370.2050]]*Table1[[#This Row],[seagrass.weights.ssp370.2050]]</f>
        <v>921.49380445878955</v>
      </c>
      <c r="BN1035" s="5">
        <v>0.93171397337357886</v>
      </c>
      <c r="BO1035" s="5">
        <f>NonZeroMin!$C$17</f>
        <v>8.8537505761509139E-4</v>
      </c>
      <c r="BP1035" s="6">
        <f>(Table1[[#This Row],[corals.sd.ssp370.2050]]/Table1[[#This Row],[corals.mn.ssp370.2050]])^-1</f>
        <v>1052.3381761886417</v>
      </c>
      <c r="BQ1035" s="6">
        <f>Table1[[#This Row],[corals.weights.ssp370.2050]]*Table1[[#This Row],[corals.mn.ssp370.2050]]</f>
        <v>980.47818346942461</v>
      </c>
      <c r="BR1035" s="5"/>
      <c r="BS1035" s="5"/>
      <c r="BT1035" s="6"/>
      <c r="BU1035" s="6"/>
      <c r="BV1035" s="7">
        <f t="shared" si="100"/>
        <v>0.93130403777575599</v>
      </c>
      <c r="BW1035" s="5">
        <v>0.93086825831138476</v>
      </c>
      <c r="BX1035" s="5">
        <f>NonZeroMin!$C$19</f>
        <v>9.4033807947367773E-4</v>
      </c>
      <c r="BY1035" s="8">
        <f>(Table1[[#This Row],[seagrass.sd.ssp370.2100]]/Table1[[#This Row],[seagrass.mn.ssp370.2100]])^-1</f>
        <v>989.92934416992512</v>
      </c>
      <c r="BZ1035" s="8">
        <f>Table1[[#This Row],[seagrass.imp.ssp370.2100]]*Table1[[#This Row],[seagrass.mn.ssp370.2100]]</f>
        <v>921.49380445878955</v>
      </c>
      <c r="CA1035" s="5">
        <v>0.93171397337357886</v>
      </c>
      <c r="CB1035" s="5">
        <f>NonZeroMin!$C$20</f>
        <v>8.8537505761509139E-4</v>
      </c>
      <c r="CC1035" s="8">
        <f>(Table1[[#This Row],[corals.sd.ssp370.2100]]/Table1[[#This Row],[corals.mn.ssp370.2100]])^-1</f>
        <v>1052.3381761886417</v>
      </c>
      <c r="CD1035" s="8">
        <f>Table1[[#This Row],[corals.weights.ssp370.2100]]*Table1[[#This Row],[corals.mn.ssp370.2100]]</f>
        <v>980.47818346942461</v>
      </c>
      <c r="CE1035" s="5"/>
      <c r="CF1035" s="5"/>
      <c r="CG1035" s="12"/>
      <c r="CH1035" s="17"/>
      <c r="CI1035" s="9">
        <f t="shared" si="101"/>
        <v>0.93130403777575599</v>
      </c>
      <c r="CJ1035" s="5"/>
      <c r="CL1035" s="5"/>
      <c r="CM1035" s="5"/>
      <c r="CP1035" s="5"/>
      <c r="CT1035" s="5"/>
    </row>
    <row r="1036" spans="1:98" x14ac:dyDescent="0.25">
      <c r="A1036" s="5" t="s">
        <v>1079</v>
      </c>
      <c r="B1036" s="5">
        <v>35.33934</v>
      </c>
      <c r="C1036" s="5">
        <v>-21.571102</v>
      </c>
      <c r="D1036" s="5">
        <v>34190000</v>
      </c>
      <c r="E1036" s="5">
        <v>1</v>
      </c>
      <c r="F1036" s="5">
        <v>31110000</v>
      </c>
      <c r="G1036" s="5">
        <v>1</v>
      </c>
      <c r="H1036" s="5">
        <v>400000</v>
      </c>
      <c r="I1036" s="5">
        <v>1</v>
      </c>
      <c r="J1036" s="5">
        <v>0.60699830397030041</v>
      </c>
      <c r="K1036" s="5">
        <v>8.9515670126208719E-3</v>
      </c>
      <c r="L1036" s="6">
        <f>IF(Table1[[#This Row],[seagrass.mn.ssp126.2050]]="","",(Table1[[#This Row],[seagrass.sd.ssp126.2050]]/Table1[[#This Row],[seagrass.mn.ssp126.2050]])^-1)</f>
        <v>67.80916716754615</v>
      </c>
      <c r="M1036" s="6">
        <f>IF(Table1[[#This Row],[seagrass.weights.ssp126.2050]]="","",Table1[[#This Row],[seagrass.weights.ssp126.2050]]*Table1[[#This Row],[seagrass.mn.ssp126.2050]])</f>
        <v>41.160049464339096</v>
      </c>
      <c r="N1036" s="5">
        <v>0.63416905219018238</v>
      </c>
      <c r="O1036" s="5">
        <v>1.050894980415935E-2</v>
      </c>
      <c r="P1036" s="6">
        <f>IF(Table1[[#This Row],[corals.mn.ssp126.2050]]="","",(Table1[[#This Row],[corals.sd.ssp126.2050]]/Table1[[#This Row],[corals.mn.ssp126.2050]])^-1)</f>
        <v>60.345616261216115</v>
      </c>
      <c r="Q1036" s="6">
        <f>IF(Table1[[#This Row],[coral.weights.ssp126.2050]]="","",Table1[[#This Row],[coral.weights.ssp126.2050]]*Table1[[#This Row],[corals.mn.ssp126.2050]])</f>
        <v>38.26932226820788</v>
      </c>
      <c r="R1036" s="5">
        <v>0.50898813228143669</v>
      </c>
      <c r="S1036" s="5">
        <v>0.17386535903237529</v>
      </c>
      <c r="T1036" s="6">
        <f>IF(Table1[[#This Row],[mangrove.mn.ssp126.2050]]="","",(Table1[[#This Row],[mangrove.sd.ssp126.2050]]/Table1[[#This Row],[mangrove.mn.ssp126.2050]])^-1)</f>
        <v>2.9274844345885978</v>
      </c>
      <c r="U1036" s="6">
        <f>IF(Table1[[#This Row],[mangrove.weights.ssp126.2050]]="","",Table1[[#This Row],[mangrove.weights.ssp126.2050]]*Table1[[#This Row],[mangrove.mn.ssp126.2050]])</f>
        <v>1.4900548346442282</v>
      </c>
      <c r="V1036" s="7">
        <f t="shared" si="96"/>
        <v>0.61731787133517679</v>
      </c>
      <c r="W1036" s="5">
        <v>0.60145336330301447</v>
      </c>
      <c r="X1036" s="5">
        <v>3.298028763720789E-3</v>
      </c>
      <c r="Y1036" s="6">
        <f>IF(Table1[[#This Row],[seagrass.mn.ssp126.2100]]="", "", (Table1[[#This Row],[seagrass.sd.ssp126.2100]]/Table1[[#This Row],[seagrass.mn.ssp126.2100]])^-1)</f>
        <v>182.36753115047529</v>
      </c>
      <c r="Z1036" s="6">
        <f>IF(Table1[[#This Row],[seagrass.weights.ssp126.2100]]="","", Table1[[#This Row],[seagrass.weights.ssp126.2100]]*Table1[[#This Row],[seagrass.mn.ssp126.2100]])</f>
        <v>109.68556496772062</v>
      </c>
      <c r="AA1036" s="5">
        <v>0.6299847223338424</v>
      </c>
      <c r="AB1036" s="5">
        <v>4.5914137718805212E-3</v>
      </c>
      <c r="AC1036" s="6">
        <f>IF(Table1[[#This Row],[corals.mn.ssp126.2100]]="","",(Table1[[#This Row],[corals.sd.ssp126.2100]]/Table1[[#This Row],[corals.mn.ssp126.2100]])^-1)</f>
        <v>137.20931147440831</v>
      </c>
      <c r="AD1036" s="6">
        <f>IF( Table1[[#This Row],[Coral.weights.ssp126.2100]]="","", Table1[[#This Row],[Coral.weights.ssp126.2100]]*Table1[[#This Row],[corals.mn.ssp126.2100]])</f>
        <v>86.439769990822811</v>
      </c>
      <c r="AE1036" s="5">
        <v>0.51455468012838423</v>
      </c>
      <c r="AF1036" s="5">
        <v>0.16903553882996031</v>
      </c>
      <c r="AG1036" s="8">
        <f>IF(Table1[[#This Row],[mangrove.mn.ssp126.2100]]="","",(Table1[[#This Row],[mangrove.sd.ssp126.2100]]/Table1[[#This Row],[mangrove.mn.ssp126.2100]])^-1)</f>
        <v>3.0440621167007702</v>
      </c>
      <c r="AH1036" s="6">
        <f>IF(Table1[[#This Row],[mangrove.weights.ssp126.2100]]="","",Table1[[#This Row],[mangrove.weights.ssp126.2100]]*Table1[[#This Row],[mangrove.mn.ssp126.2100]])</f>
        <v>1.566336408749897</v>
      </c>
      <c r="AI1036" s="7">
        <f t="shared" si="97"/>
        <v>0.61276770494969035</v>
      </c>
      <c r="AJ1036" s="5">
        <v>0.55816112438069421</v>
      </c>
      <c r="AK1036" s="5">
        <v>3.9591846153851336E-3</v>
      </c>
      <c r="AL1036" s="6">
        <f>IF(Table1[[#This Row],[seagrass.mn.ssp245.2050]]="","",(Table1[[#This Row],[seagrass.sd.ssp245.2050]]/Table1[[#This Row],[seagrass.mn.ssp245.2050]])^-1)</f>
        <v>140.9788071543106</v>
      </c>
      <c r="AM1036" s="6">
        <f>IF(Table1[[#This Row],[seagrass.weights.ssp245.2050]]="","",Table1[[#This Row],[seagrass.weights.ssp245.2050]]*Table1[[#This Row],[seagrass.mn.ssp245.2050]])</f>
        <v>78.688889515099063</v>
      </c>
      <c r="AN1036" s="5">
        <v>0.587851544940869</v>
      </c>
      <c r="AO1036" s="5">
        <v>3.9866774797567414E-3</v>
      </c>
      <c r="AP1036" s="6">
        <f>(Table1[[#This Row],[corals.sd.ssp245.2050]]/Table1[[#This Row],[corals.mn.ssp245.2050]])^-1</f>
        <v>147.45400096341339</v>
      </c>
      <c r="AQ1036" s="6">
        <f>Table1[[#This Row],[coral.weights.ssp245.2050]]*Table1[[#This Row],[corals.mn.ssp245.2050]]</f>
        <v>86.681062274054952</v>
      </c>
      <c r="AR1036" s="5">
        <v>0.5373560907694499</v>
      </c>
      <c r="AS1036" s="5">
        <v>0.16785227882235709</v>
      </c>
      <c r="AT1036" s="8">
        <f>(Table1[[#This Row],[mangrove.sd.ssp245.2050]]/Table1[[#This Row],[mangrove.mn.ssp245.2050]])^-1</f>
        <v>3.2013630946181513</v>
      </c>
      <c r="AU1036" s="8">
        <f>Table1[[#This Row],[mangrove.mn.ssp245.2050]]*Table1[[#This Row],[mangrove.weights.ssp245.2050]]</f>
        <v>1.7202719576575984</v>
      </c>
      <c r="AV1036" s="7">
        <f t="shared" si="98"/>
        <v>0.57294460060083741</v>
      </c>
      <c r="AW1036" s="5">
        <v>0.55259580544024356</v>
      </c>
      <c r="AX1036" s="5">
        <v>5.8836826692571257E-3</v>
      </c>
      <c r="AY1036" s="6">
        <f>(Table1[[#This Row],[seagrass.sd.ssp245.2100]]/Table1[[#This Row],[seagrass.mn.ssp245.2100]])^-1</f>
        <v>93.920055941768581</v>
      </c>
      <c r="AZ1036" s="6">
        <f>Table1[[#This Row],[seagrass.weights.ssp245.2100]]*Table1[[#This Row],[seagrass.mn.ssp245.2100]]</f>
        <v>51.899828960134343</v>
      </c>
      <c r="BA1036" s="5">
        <v>0.57744011441592824</v>
      </c>
      <c r="BB1036" s="5">
        <v>6.7947994647469057E-3</v>
      </c>
      <c r="BC1036" s="8">
        <f>(Table1[[#This Row],[corals.sd.ssp245.2100]]/Table1[[#This Row],[corals.mn.ssp245.2100]])^-1</f>
        <v>84.982657311938326</v>
      </c>
      <c r="BD1036" s="8">
        <f>Table1[[#This Row],[corals.weights.ssp245.2100]]*Table1[[#This Row],[corals.mn.ssp245.2100]]</f>
        <v>49.072395361575289</v>
      </c>
      <c r="BE1036" s="5">
        <v>0.54238503268479632</v>
      </c>
      <c r="BF1036" s="5">
        <v>0.1672396653945819</v>
      </c>
      <c r="BG1036" s="6">
        <f>(Table1[[#This Row],[mangrove.sd.ssp245.2100]]/Table1[[#This Row],[mangrove.mn.ssp245.2100]])^-1</f>
        <v>3.2431602359709579</v>
      </c>
      <c r="BH1036" s="6">
        <f>Table1[[#This Row],[mangrove.weights.ssp245.2100]]*Table1[[#This Row],[mangrove.mn.ssp245.2100]]</f>
        <v>1.7590415705891398</v>
      </c>
      <c r="BI1036" s="7">
        <f t="shared" si="99"/>
        <v>0.56400545301467142</v>
      </c>
      <c r="BJ1036" s="5">
        <v>0.57741506960251521</v>
      </c>
      <c r="BK1036" s="5">
        <v>3.089471331003301E-3</v>
      </c>
      <c r="BL1036" s="6">
        <f>(Table1[[#This Row],[seagrass.sd.ssp370.2050]]/Table1[[#This Row],[seagrass.mn.ssp370.2050]])^-1</f>
        <v>186.89769469878865</v>
      </c>
      <c r="BM1036" s="6">
        <f>Table1[[#This Row],[seagrass.mn.ssp370.2050]]*Table1[[#This Row],[seagrass.weights.ssp370.2050]]</f>
        <v>107.91754539305069</v>
      </c>
      <c r="BN1036" s="5">
        <v>0.60004902249841419</v>
      </c>
      <c r="BO1036" s="5">
        <v>5.1623213145773001E-3</v>
      </c>
      <c r="BP1036" s="6">
        <f>(Table1[[#This Row],[corals.sd.ssp370.2050]]/Table1[[#This Row],[corals.mn.ssp370.2050]])^-1</f>
        <v>116.23627936602921</v>
      </c>
      <c r="BQ1036" s="6">
        <f>Table1[[#This Row],[corals.weights.ssp370.2050]]*Table1[[#This Row],[corals.mn.ssp370.2050]]</f>
        <v>69.747465812438421</v>
      </c>
      <c r="BR1036" s="5">
        <v>0.55140505103558168</v>
      </c>
      <c r="BS1036" s="5">
        <v>0.17219435727810489</v>
      </c>
      <c r="BT1036" s="6">
        <f>(Table1[[#This Row],[mangrove.sd.ssp370.2050]]/Table1[[#This Row],[mangrove.mn.ssp370.2050]])^-1</f>
        <v>3.2022248565615152</v>
      </c>
      <c r="BU1036" s="6">
        <f>Table1[[#This Row],[mangrove.weights.ssp370.2050]]*Table1[[#This Row],[mangrove.mn.ssp370.2050]]</f>
        <v>1.7657229604597104</v>
      </c>
      <c r="BV1036" s="7">
        <f t="shared" si="100"/>
        <v>0.58573141142878571</v>
      </c>
      <c r="BW1036" s="5">
        <v>0.57741506960251521</v>
      </c>
      <c r="BX1036" s="5">
        <v>3.089471331003301E-3</v>
      </c>
      <c r="BY1036" s="8">
        <f>(Table1[[#This Row],[seagrass.sd.ssp370.2100]]/Table1[[#This Row],[seagrass.mn.ssp370.2100]])^-1</f>
        <v>186.89769469878865</v>
      </c>
      <c r="BZ1036" s="8">
        <f>Table1[[#This Row],[seagrass.imp.ssp370.2100]]*Table1[[#This Row],[seagrass.mn.ssp370.2100]]</f>
        <v>107.91754539305069</v>
      </c>
      <c r="CA1036" s="5">
        <v>0.60004902249841419</v>
      </c>
      <c r="CB1036" s="5">
        <v>5.1623213145773001E-3</v>
      </c>
      <c r="CC1036" s="8">
        <f>(Table1[[#This Row],[corals.sd.ssp370.2100]]/Table1[[#This Row],[corals.mn.ssp370.2100]])^-1</f>
        <v>116.23627936602921</v>
      </c>
      <c r="CD1036" s="8">
        <f>Table1[[#This Row],[corals.weights.ssp370.2100]]*Table1[[#This Row],[corals.mn.ssp370.2100]]</f>
        <v>69.747465812438421</v>
      </c>
      <c r="CE1036" s="5">
        <v>0.54442316440832783</v>
      </c>
      <c r="CF1036" s="5">
        <v>0.1686529483533053</v>
      </c>
      <c r="CG1036" s="12">
        <f>(Table1[[#This Row],[mangrove.sd.ssp370.2100]]/Table1[[#This Row],[mangrove.mn.ssp370.2100]])^-1</f>
        <v>3.2280678738437132</v>
      </c>
      <c r="CH1036" s="17">
        <f>Table1[[#This Row],[mangrove.weights.ssp370.2100]]*Table1[[#This Row],[mangrove.mn.ssp370.2100]]</f>
        <v>1.7574349268028571</v>
      </c>
      <c r="CI1036" s="9">
        <f t="shared" si="101"/>
        <v>0.58565494927800188</v>
      </c>
      <c r="CJ1036" s="5"/>
      <c r="CL1036" s="5"/>
      <c r="CM1036" s="5"/>
      <c r="CP1036" s="5"/>
      <c r="CT1036" s="5"/>
    </row>
    <row r="1037" spans="1:98" x14ac:dyDescent="0.25">
      <c r="A1037" s="5" t="s">
        <v>1080</v>
      </c>
      <c r="B1037" s="5">
        <v>35.58934</v>
      </c>
      <c r="C1037" s="5">
        <v>-21.571102</v>
      </c>
      <c r="D1037" s="5">
        <v>7680000</v>
      </c>
      <c r="E1037" s="5">
        <v>1</v>
      </c>
      <c r="F1037" s="5">
        <v>730000</v>
      </c>
      <c r="G1037" s="5">
        <v>1</v>
      </c>
      <c r="H1037" s="5">
        <v>390000</v>
      </c>
      <c r="I1037" s="5">
        <v>1</v>
      </c>
      <c r="J1037" s="5">
        <v>0.37582507915869762</v>
      </c>
      <c r="K1037" s="5">
        <v>4.4084888352779107E-2</v>
      </c>
      <c r="L1037" s="6">
        <f>IF(Table1[[#This Row],[seagrass.mn.ssp126.2050]]="","",(Table1[[#This Row],[seagrass.sd.ssp126.2050]]/Table1[[#This Row],[seagrass.mn.ssp126.2050]])^-1)</f>
        <v>8.525031891909185</v>
      </c>
      <c r="M1037" s="6">
        <f>IF(Table1[[#This Row],[seagrass.weights.ssp126.2050]]="","",Table1[[#This Row],[seagrass.weights.ssp126.2050]]*Table1[[#This Row],[seagrass.mn.ssp126.2050]])</f>
        <v>3.203920785607191</v>
      </c>
      <c r="N1037" s="5">
        <v>0.51069574111881033</v>
      </c>
      <c r="O1037" s="5">
        <v>2.4863779133459558E-2</v>
      </c>
      <c r="P1037" s="6">
        <f>IF(Table1[[#This Row],[corals.mn.ssp126.2050]]="","",(Table1[[#This Row],[corals.sd.ssp126.2050]]/Table1[[#This Row],[corals.mn.ssp126.2050]])^-1)</f>
        <v>20.539747331955642</v>
      </c>
      <c r="Q1037" s="6">
        <f>IF(Table1[[#This Row],[coral.weights.ssp126.2050]]="","",Table1[[#This Row],[coral.weights.ssp126.2050]]*Table1[[#This Row],[corals.mn.ssp126.2050]])</f>
        <v>10.489561486086194</v>
      </c>
      <c r="R1037" s="5">
        <v>0.52822794959988406</v>
      </c>
      <c r="S1037" s="5">
        <v>0.1833218922790005</v>
      </c>
      <c r="T1037" s="6">
        <f>IF(Table1[[#This Row],[mangrove.mn.ssp126.2050]]="","",(Table1[[#This Row],[mangrove.sd.ssp126.2050]]/Table1[[#This Row],[mangrove.mn.ssp126.2050]])^-1)</f>
        <v>2.8814231788310671</v>
      </c>
      <c r="U1037" s="6">
        <f>IF(Table1[[#This Row],[mangrove.weights.ssp126.2050]]="","",Table1[[#This Row],[mangrove.weights.ssp126.2050]]*Table1[[#This Row],[mangrove.mn.ssp126.2050]])</f>
        <v>1.5220482576835146</v>
      </c>
      <c r="V1037" s="7">
        <f t="shared" si="96"/>
        <v>0.47628604920166917</v>
      </c>
      <c r="W1037" s="5">
        <v>0.36849723565659948</v>
      </c>
      <c r="X1037" s="5">
        <v>3.9198241728781412E-2</v>
      </c>
      <c r="Y1037" s="6">
        <f>IF(Table1[[#This Row],[seagrass.mn.ssp126.2100]]="", "", (Table1[[#This Row],[seagrass.sd.ssp126.2100]]/Table1[[#This Row],[seagrass.mn.ssp126.2100]])^-1)</f>
        <v>9.4008613500138054</v>
      </c>
      <c r="Z1037" s="6">
        <f>IF(Table1[[#This Row],[seagrass.weights.ssp126.2100]]="","", Table1[[#This Row],[seagrass.weights.ssp126.2100]]*Table1[[#This Row],[seagrass.mn.ssp126.2100]])</f>
        <v>3.4641914202710553</v>
      </c>
      <c r="AA1037" s="5">
        <v>0.50251000351180919</v>
      </c>
      <c r="AB1037" s="5">
        <v>1.860396652986988E-2</v>
      </c>
      <c r="AC1037" s="6">
        <f>IF(Table1[[#This Row],[corals.mn.ssp126.2100]]="","",(Table1[[#This Row],[corals.sd.ssp126.2100]]/Table1[[#This Row],[corals.mn.ssp126.2100]])^-1)</f>
        <v>27.010906663640608</v>
      </c>
      <c r="AD1037" s="6">
        <f>IF( Table1[[#This Row],[Coral.weights.ssp126.2100]]="","", Table1[[#This Row],[Coral.weights.ssp126.2100]]*Table1[[#This Row],[corals.mn.ssp126.2100]])</f>
        <v>13.573250802403193</v>
      </c>
      <c r="AE1037" s="5">
        <v>0.53570869312049274</v>
      </c>
      <c r="AF1037" s="5">
        <v>0.17848713064264329</v>
      </c>
      <c r="AG1037" s="8">
        <f>IF(Table1[[#This Row],[mangrove.mn.ssp126.2100]]="","",(Table1[[#This Row],[mangrove.sd.ssp126.2100]]/Table1[[#This Row],[mangrove.mn.ssp126.2100]])^-1)</f>
        <v>3.0013855407483581</v>
      </c>
      <c r="AH1037" s="6">
        <f>IF(Table1[[#This Row],[mangrove.weights.ssp126.2100]]="","",Table1[[#This Row],[mangrove.weights.ssp126.2100]]*Table1[[#This Row],[mangrove.mn.ssp126.2100]])</f>
        <v>1.6078683255850463</v>
      </c>
      <c r="AI1037" s="7">
        <f t="shared" si="97"/>
        <v>0.47307329829679318</v>
      </c>
      <c r="AJ1037" s="5">
        <v>0.35355589691854822</v>
      </c>
      <c r="AK1037" s="5">
        <v>2.084504722256255E-2</v>
      </c>
      <c r="AL1037" s="6">
        <f>IF(Table1[[#This Row],[seagrass.mn.ssp245.2050]]="","",(Table1[[#This Row],[seagrass.sd.ssp245.2050]]/Table1[[#This Row],[seagrass.mn.ssp245.2050]])^-1)</f>
        <v>16.961146364583982</v>
      </c>
      <c r="AM1037" s="6">
        <f>IF(Table1[[#This Row],[seagrass.weights.ssp245.2050]]="","",Table1[[#This Row],[seagrass.weights.ssp245.2050]]*Table1[[#This Row],[seagrass.mn.ssp245.2050]])</f>
        <v>5.9967133156972627</v>
      </c>
      <c r="AN1037" s="5">
        <v>0.48618848687357719</v>
      </c>
      <c r="AO1037" s="5">
        <v>1.6877285894886421E-2</v>
      </c>
      <c r="AP1037" s="6">
        <f>(Table1[[#This Row],[corals.sd.ssp245.2050]]/Table1[[#This Row],[corals.mn.ssp245.2050]])^-1</f>
        <v>28.807267347464048</v>
      </c>
      <c r="AQ1037" s="6">
        <f>Table1[[#This Row],[coral.weights.ssp245.2050]]*Table1[[#This Row],[corals.mn.ssp245.2050]]</f>
        <v>14.005761722626152</v>
      </c>
      <c r="AR1037" s="5">
        <v>0.557920846448269</v>
      </c>
      <c r="AS1037" s="5">
        <v>0.174450550633199</v>
      </c>
      <c r="AT1037" s="8">
        <f>(Table1[[#This Row],[mangrove.sd.ssp245.2050]]/Table1[[#This Row],[mangrove.mn.ssp245.2050]])^-1</f>
        <v>3.1981604209513641</v>
      </c>
      <c r="AU1037" s="8">
        <f>Table1[[#This Row],[mangrove.mn.ssp245.2050]]*Table1[[#This Row],[mangrove.weights.ssp245.2050]]</f>
        <v>1.7843203691345373</v>
      </c>
      <c r="AV1037" s="7">
        <f t="shared" si="98"/>
        <v>0.44493199275657441</v>
      </c>
      <c r="AW1037" s="5">
        <v>0.3377084492358462</v>
      </c>
      <c r="AX1037" s="5">
        <v>9.8201666360734265E-3</v>
      </c>
      <c r="AY1037" s="6">
        <f>(Table1[[#This Row],[seagrass.sd.ssp245.2100]]/Table1[[#This Row],[seagrass.mn.ssp245.2100]])^-1</f>
        <v>34.389278894240661</v>
      </c>
      <c r="AZ1037" s="6">
        <f>Table1[[#This Row],[seagrass.weights.ssp245.2100]]*Table1[[#This Row],[seagrass.mn.ssp245.2100]]</f>
        <v>11.61355004571303</v>
      </c>
      <c r="BA1037" s="5">
        <v>0.46718878818355047</v>
      </c>
      <c r="BB1037" s="5">
        <v>1.8912894260887839E-2</v>
      </c>
      <c r="BC1037" s="8">
        <f>(Table1[[#This Row],[corals.sd.ssp245.2100]]/Table1[[#This Row],[corals.mn.ssp245.2100]])^-1</f>
        <v>24.702130818216659</v>
      </c>
      <c r="BD1037" s="8">
        <f>Table1[[#This Row],[corals.weights.ssp245.2100]]*Table1[[#This Row],[corals.mn.ssp245.2100]]</f>
        <v>11.540558562514176</v>
      </c>
      <c r="BE1037" s="5">
        <v>0.56044343438604605</v>
      </c>
      <c r="BF1037" s="5">
        <v>0.17366259206401341</v>
      </c>
      <c r="BG1037" s="6">
        <f>(Table1[[#This Row],[mangrove.sd.ssp245.2100]]/Table1[[#This Row],[mangrove.mn.ssp245.2100]])^-1</f>
        <v>3.22719722034013</v>
      </c>
      <c r="BH1037" s="6">
        <f>Table1[[#This Row],[mangrove.weights.ssp245.2100]]*Table1[[#This Row],[mangrove.mn.ssp245.2100]]</f>
        <v>1.8086614936085239</v>
      </c>
      <c r="BI1037" s="7">
        <f t="shared" si="99"/>
        <v>0.40056688251640227</v>
      </c>
      <c r="BJ1037" s="5">
        <v>0.49268470598411901</v>
      </c>
      <c r="BK1037" s="5">
        <v>2.8228853387705409E-3</v>
      </c>
      <c r="BL1037" s="6">
        <f>(Table1[[#This Row],[seagrass.sd.ssp370.2050]]/Table1[[#This Row],[seagrass.mn.ssp370.2050]])^-1</f>
        <v>174.53231245966913</v>
      </c>
      <c r="BM1037" s="6">
        <f>Table1[[#This Row],[seagrass.mn.ssp370.2050]]*Table1[[#This Row],[seagrass.weights.ssp370.2050]]</f>
        <v>85.98940104892047</v>
      </c>
      <c r="BN1037" s="5">
        <v>0.53274571959870487</v>
      </c>
      <c r="BO1037" s="5">
        <v>9.8997256909873748E-3</v>
      </c>
      <c r="BP1037" s="6">
        <f>(Table1[[#This Row],[corals.sd.ssp370.2050]]/Table1[[#This Row],[corals.mn.ssp370.2050]])^-1</f>
        <v>53.814190031923005</v>
      </c>
      <c r="BQ1037" s="6">
        <f>Table1[[#This Row],[corals.weights.ssp370.2050]]*Table1[[#This Row],[corals.mn.ssp370.2050]]</f>
        <v>28.669279393178272</v>
      </c>
      <c r="BR1037" s="5">
        <v>0.57116983050536851</v>
      </c>
      <c r="BS1037" s="5">
        <v>0.1745249131282014</v>
      </c>
      <c r="BT1037" s="6">
        <f>(Table1[[#This Row],[mangrove.sd.ssp370.2050]]/Table1[[#This Row],[mangrove.mn.ssp370.2050]])^-1</f>
        <v>3.2727123037488761</v>
      </c>
      <c r="BU1037" s="6">
        <f>Table1[[#This Row],[mangrove.weights.ssp370.2050]]*Table1[[#This Row],[mangrove.mn.ssp370.2050]]</f>
        <v>1.8692745318250796</v>
      </c>
      <c r="BV1037" s="7">
        <f t="shared" si="100"/>
        <v>0.50310141616224735</v>
      </c>
      <c r="BW1037" s="5">
        <v>0.49268470598411901</v>
      </c>
      <c r="BX1037" s="5">
        <v>2.8228853387705409E-3</v>
      </c>
      <c r="BY1037" s="8">
        <f>(Table1[[#This Row],[seagrass.sd.ssp370.2100]]/Table1[[#This Row],[seagrass.mn.ssp370.2100]])^-1</f>
        <v>174.53231245966913</v>
      </c>
      <c r="BZ1037" s="8">
        <f>Table1[[#This Row],[seagrass.imp.ssp370.2100]]*Table1[[#This Row],[seagrass.mn.ssp370.2100]]</f>
        <v>85.98940104892047</v>
      </c>
      <c r="CA1037" s="5">
        <v>0.53274571959870487</v>
      </c>
      <c r="CB1037" s="5">
        <v>9.8997256909873748E-3</v>
      </c>
      <c r="CC1037" s="8">
        <f>(Table1[[#This Row],[corals.sd.ssp370.2100]]/Table1[[#This Row],[corals.mn.ssp370.2100]])^-1</f>
        <v>53.814190031923005</v>
      </c>
      <c r="CD1037" s="8">
        <f>Table1[[#This Row],[corals.weights.ssp370.2100]]*Table1[[#This Row],[corals.mn.ssp370.2100]]</f>
        <v>28.669279393178272</v>
      </c>
      <c r="CE1037" s="5">
        <v>0.5634452748811003</v>
      </c>
      <c r="CF1037" s="5">
        <v>0.17037732116580959</v>
      </c>
      <c r="CG1037" s="12">
        <f>(Table1[[#This Row],[mangrove.sd.ssp370.2100]]/Table1[[#This Row],[mangrove.mn.ssp370.2100]])^-1</f>
        <v>3.307043866083331</v>
      </c>
      <c r="CH1037" s="17">
        <f>Table1[[#This Row],[mangrove.weights.ssp370.2100]]*Table1[[#This Row],[mangrove.mn.ssp370.2100]]</f>
        <v>1.8633382401691791</v>
      </c>
      <c r="CI1037" s="9">
        <f t="shared" si="101"/>
        <v>0.50300122969996208</v>
      </c>
      <c r="CJ1037" s="5"/>
      <c r="CL1037" s="5"/>
      <c r="CM1037" s="5"/>
      <c r="CP1037" s="5"/>
      <c r="CT1037" s="5"/>
    </row>
    <row r="1038" spans="1:98" x14ac:dyDescent="0.25">
      <c r="A1038" s="5" t="s">
        <v>1081</v>
      </c>
      <c r="B1038" s="5">
        <v>35.83934</v>
      </c>
      <c r="C1038" s="5">
        <v>-21.571102</v>
      </c>
      <c r="E1038" s="5">
        <v>0</v>
      </c>
      <c r="G1038" s="5">
        <v>0</v>
      </c>
      <c r="I1038" s="5">
        <v>0</v>
      </c>
      <c r="L1038" s="6" t="str">
        <f>IF(Table1[[#This Row],[seagrass.mn.ssp126.2050]]="","",(Table1[[#This Row],[seagrass.sd.ssp126.2050]]/Table1[[#This Row],[seagrass.mn.ssp126.2050]])^-1)</f>
        <v/>
      </c>
      <c r="M1038" s="6" t="str">
        <f>IF(Table1[[#This Row],[seagrass.weights.ssp126.2050]]="","",Table1[[#This Row],[seagrass.weights.ssp126.2050]]*Table1[[#This Row],[seagrass.mn.ssp126.2050]])</f>
        <v/>
      </c>
      <c r="P1038" s="6" t="str">
        <f>IF(Table1[[#This Row],[corals.mn.ssp126.2050]]="","",(Table1[[#This Row],[corals.sd.ssp126.2050]]/Table1[[#This Row],[corals.mn.ssp126.2050]])^-1)</f>
        <v/>
      </c>
      <c r="Q1038" s="6" t="str">
        <f>IF(Table1[[#This Row],[coral.weights.ssp126.2050]]="","",Table1[[#This Row],[coral.weights.ssp126.2050]]*Table1[[#This Row],[corals.mn.ssp126.2050]])</f>
        <v/>
      </c>
      <c r="T1038" s="6" t="str">
        <f>IF(Table1[[#This Row],[mangrove.mn.ssp126.2050]]="","",(Table1[[#This Row],[mangrove.sd.ssp126.2050]]/Table1[[#This Row],[mangrove.mn.ssp126.2050]])^-1)</f>
        <v/>
      </c>
      <c r="U1038" s="6" t="str">
        <f>IF(Table1[[#This Row],[mangrove.weights.ssp126.2050]]="","",Table1[[#This Row],[mangrove.weights.ssp126.2050]]*Table1[[#This Row],[mangrove.mn.ssp126.2050]])</f>
        <v/>
      </c>
      <c r="V1038" s="7" t="e">
        <f t="shared" si="96"/>
        <v>#DIV/0!</v>
      </c>
      <c r="Y1038" s="6" t="str">
        <f>IF(Table1[[#This Row],[seagrass.mn.ssp126.2100]]="", "", (Table1[[#This Row],[seagrass.sd.ssp126.2100]]/Table1[[#This Row],[seagrass.mn.ssp126.2100]])^-1)</f>
        <v/>
      </c>
      <c r="Z1038" s="6" t="str">
        <f>IF(Table1[[#This Row],[seagrass.weights.ssp126.2100]]="","", Table1[[#This Row],[seagrass.weights.ssp126.2100]]*Table1[[#This Row],[seagrass.mn.ssp126.2100]])</f>
        <v/>
      </c>
      <c r="AC1038" s="6" t="str">
        <f>IF(Table1[[#This Row],[corals.mn.ssp126.2100]]="","",(Table1[[#This Row],[corals.sd.ssp126.2100]]/Table1[[#This Row],[corals.mn.ssp126.2100]])^-1)</f>
        <v/>
      </c>
      <c r="AD1038" s="6" t="str">
        <f>IF( Table1[[#This Row],[Coral.weights.ssp126.2100]]="","", Table1[[#This Row],[Coral.weights.ssp126.2100]]*Table1[[#This Row],[corals.mn.ssp126.2100]])</f>
        <v/>
      </c>
      <c r="AG1038" s="8" t="str">
        <f>IF(Table1[[#This Row],[mangrove.mn.ssp126.2100]]="","",(Table1[[#This Row],[mangrove.sd.ssp126.2100]]/Table1[[#This Row],[mangrove.mn.ssp126.2100]])^-1)</f>
        <v/>
      </c>
      <c r="AH1038" s="6" t="str">
        <f>IF(Table1[[#This Row],[mangrove.weights.ssp126.2100]]="","",Table1[[#This Row],[mangrove.weights.ssp126.2100]]*Table1[[#This Row],[mangrove.mn.ssp126.2100]])</f>
        <v/>
      </c>
      <c r="AI1038" s="7" t="e">
        <f t="shared" si="97"/>
        <v>#DIV/0!</v>
      </c>
      <c r="AL1038" s="6" t="str">
        <f>IF(Table1[[#This Row],[seagrass.mn.ssp245.2050]]="","",(Table1[[#This Row],[seagrass.sd.ssp245.2050]]/Table1[[#This Row],[seagrass.mn.ssp245.2050]])^-1)</f>
        <v/>
      </c>
      <c r="AM1038" s="6" t="str">
        <f>IF(Table1[[#This Row],[seagrass.weights.ssp245.2050]]="","",Table1[[#This Row],[seagrass.weights.ssp245.2050]]*Table1[[#This Row],[seagrass.mn.ssp245.2050]])</f>
        <v/>
      </c>
      <c r="AS1038" s="5"/>
      <c r="AT1038" s="8"/>
      <c r="AU1038" s="8"/>
      <c r="AV1038" s="7" t="e">
        <f t="shared" si="98"/>
        <v>#DIV/0!</v>
      </c>
      <c r="AX1038" s="5"/>
      <c r="AY1038" s="6"/>
      <c r="AZ1038" s="6"/>
      <c r="BB1038" s="5"/>
      <c r="BC1038" s="8"/>
      <c r="BD1038" s="8"/>
      <c r="BE1038" s="5"/>
      <c r="BF1038" s="5"/>
      <c r="BG1038" s="6"/>
      <c r="BH1038" s="6"/>
      <c r="BI1038" s="7" t="e">
        <f t="shared" si="99"/>
        <v>#DIV/0!</v>
      </c>
      <c r="BK1038" s="5"/>
      <c r="BL1038" s="6"/>
      <c r="BM1038" s="6"/>
      <c r="BO1038" s="5"/>
      <c r="BP1038" s="6"/>
      <c r="BQ1038" s="6"/>
      <c r="BR1038" s="5"/>
      <c r="BS1038" s="5"/>
      <c r="BT1038" s="6"/>
      <c r="BU1038" s="6"/>
      <c r="BV1038" s="7" t="e">
        <f t="shared" si="100"/>
        <v>#DIV/0!</v>
      </c>
      <c r="BX1038" s="5"/>
      <c r="BY1038" s="8"/>
      <c r="BZ1038" s="8"/>
      <c r="CA1038" s="5"/>
      <c r="CB1038" s="5"/>
      <c r="CC1038" s="8"/>
      <c r="CD1038" s="8"/>
      <c r="CE1038" s="5"/>
      <c r="CF1038" s="5"/>
      <c r="CG1038" s="12"/>
      <c r="CH1038" s="17"/>
      <c r="CI1038" s="9" t="e">
        <f t="shared" si="101"/>
        <v>#DIV/0!</v>
      </c>
      <c r="CJ1038" s="5"/>
      <c r="CL1038" s="5"/>
      <c r="CM1038" s="5"/>
      <c r="CP1038" s="5"/>
      <c r="CT1038" s="5"/>
    </row>
    <row r="1039" spans="1:98" x14ac:dyDescent="0.25">
      <c r="A1039" s="5" t="s">
        <v>1082</v>
      </c>
      <c r="B1039" s="5">
        <v>43.08934</v>
      </c>
      <c r="C1039" s="5">
        <v>-21.821102</v>
      </c>
      <c r="D1039" s="5">
        <v>380000</v>
      </c>
      <c r="E1039" s="5">
        <v>1</v>
      </c>
      <c r="F1039" s="5">
        <v>30000</v>
      </c>
      <c r="G1039" s="5">
        <v>1</v>
      </c>
      <c r="I1039" s="5">
        <v>0</v>
      </c>
      <c r="J1039" s="5">
        <v>0.2010090070835702</v>
      </c>
      <c r="K1039" s="5">
        <v>0.10160268482657291</v>
      </c>
      <c r="L1039" s="6">
        <f>IF(Table1[[#This Row],[seagrass.mn.ssp126.2050]]="","",(Table1[[#This Row],[seagrass.sd.ssp126.2050]]/Table1[[#This Row],[seagrass.mn.ssp126.2050]])^-1)</f>
        <v>1.9783828294171104</v>
      </c>
      <c r="M1039" s="6">
        <f>IF(Table1[[#This Row],[seagrass.weights.ssp126.2050]]="","",Table1[[#This Row],[seagrass.weights.ssp126.2050]]*Table1[[#This Row],[seagrass.mn.ssp126.2050]])</f>
        <v>0.39767276817231761</v>
      </c>
      <c r="N1039" s="5">
        <v>0.29408386397193043</v>
      </c>
      <c r="O1039" s="5">
        <v>4.4121560552495748E-2</v>
      </c>
      <c r="P1039" s="6">
        <f>IF(Table1[[#This Row],[corals.mn.ssp126.2050]]="","",(Table1[[#This Row],[corals.sd.ssp126.2050]]/Table1[[#This Row],[corals.mn.ssp126.2050]])^-1)</f>
        <v>6.6653096646939769</v>
      </c>
      <c r="Q1039" s="6">
        <f>IF(Table1[[#This Row],[coral.weights.ssp126.2050]]="","",Table1[[#This Row],[coral.weights.ssp126.2050]]*Table1[[#This Row],[corals.mn.ssp126.2050]])</f>
        <v>1.9601600207626566</v>
      </c>
      <c r="T1039" s="6" t="str">
        <f>IF(Table1[[#This Row],[mangrove.mn.ssp126.2050]]="","",(Table1[[#This Row],[mangrove.sd.ssp126.2050]]/Table1[[#This Row],[mangrove.mn.ssp126.2050]])^-1)</f>
        <v/>
      </c>
      <c r="U1039" s="6" t="str">
        <f>IF(Table1[[#This Row],[mangrove.weights.ssp126.2050]]="","",Table1[[#This Row],[mangrove.weights.ssp126.2050]]*Table1[[#This Row],[mangrove.mn.ssp126.2050]])</f>
        <v/>
      </c>
      <c r="V1039" s="7">
        <f t="shared" si="96"/>
        <v>0.27278073468501524</v>
      </c>
      <c r="W1039" s="5">
        <v>0.20661395318998221</v>
      </c>
      <c r="X1039" s="5">
        <v>0.10952927562663101</v>
      </c>
      <c r="Y1039" s="6">
        <f>IF(Table1[[#This Row],[seagrass.mn.ssp126.2100]]="", "", (Table1[[#This Row],[seagrass.sd.ssp126.2100]]/Table1[[#This Row],[seagrass.mn.ssp126.2100]])^-1)</f>
        <v>1.8863810794686382</v>
      </c>
      <c r="Z1039" s="6">
        <f>IF(Table1[[#This Row],[seagrass.weights.ssp126.2100]]="","", Table1[[#This Row],[seagrass.weights.ssp126.2100]]*Table1[[#This Row],[seagrass.mn.ssp126.2100]])</f>
        <v>0.38975265205180132</v>
      </c>
      <c r="AA1039" s="5">
        <v>0.30137880882156493</v>
      </c>
      <c r="AB1039" s="5">
        <v>5.0278294541097189E-2</v>
      </c>
      <c r="AC1039" s="6">
        <f>IF(Table1[[#This Row],[corals.mn.ssp126.2100]]="","",(Table1[[#This Row],[corals.sd.ssp126.2100]]/Table1[[#This Row],[corals.mn.ssp126.2100]])^-1)</f>
        <v>5.9942130410811698</v>
      </c>
      <c r="AD1039" s="6">
        <f>IF( Table1[[#This Row],[Coral.weights.ssp126.2100]]="","", Table1[[#This Row],[Coral.weights.ssp126.2100]]*Table1[[#This Row],[corals.mn.ssp126.2100]])</f>
        <v>1.8065287861437331</v>
      </c>
      <c r="AG1039" s="8" t="str">
        <f>IF(Table1[[#This Row],[mangrove.mn.ssp126.2100]]="","",(Table1[[#This Row],[mangrove.sd.ssp126.2100]]/Table1[[#This Row],[mangrove.mn.ssp126.2100]])^-1)</f>
        <v/>
      </c>
      <c r="AH1039" s="6" t="str">
        <f>IF(Table1[[#This Row],[mangrove.weights.ssp126.2100]]="","",Table1[[#This Row],[mangrove.weights.ssp126.2100]]*Table1[[#This Row],[mangrove.mn.ssp126.2100]])</f>
        <v/>
      </c>
      <c r="AI1039" s="7">
        <f t="shared" si="97"/>
        <v>0.27869490606912589</v>
      </c>
      <c r="AJ1039" s="5">
        <v>0.1619241809099726</v>
      </c>
      <c r="AK1039" s="5">
        <v>6.2533185011745859E-2</v>
      </c>
      <c r="AL1039" s="6">
        <f>IF(Table1[[#This Row],[seagrass.mn.ssp245.2050]]="","",(Table1[[#This Row],[seagrass.sd.ssp245.2050]]/Table1[[#This Row],[seagrass.mn.ssp245.2050]])^-1)</f>
        <v>2.5894120198668551</v>
      </c>
      <c r="AM1039" s="6">
        <f>IF(Table1[[#This Row],[seagrass.weights.ssp245.2050]]="","",Table1[[#This Row],[seagrass.weights.ssp245.2050]]*Table1[[#This Row],[seagrass.mn.ssp245.2050]])</f>
        <v>0.41928842035537822</v>
      </c>
      <c r="AN1039" s="5">
        <v>0.26765222531729288</v>
      </c>
      <c r="AO1039" s="5">
        <v>2.4349512953321571E-2</v>
      </c>
      <c r="AP1039" s="6">
        <f>(Table1[[#This Row],[corals.sd.ssp245.2050]]/Table1[[#This Row],[corals.mn.ssp245.2050]])^-1</f>
        <v>10.992097699464738</v>
      </c>
      <c r="AQ1039" s="6">
        <f>Table1[[#This Row],[coral.weights.ssp245.2050]]*Table1[[#This Row],[corals.mn.ssp245.2050]]</f>
        <v>2.9420594101668329</v>
      </c>
      <c r="AS1039" s="5"/>
      <c r="AT1039" s="8"/>
      <c r="AU1039" s="8"/>
      <c r="AV1039" s="7">
        <f t="shared" si="98"/>
        <v>0.24749441704096786</v>
      </c>
      <c r="AW1039" s="5">
        <v>0.13723158352732809</v>
      </c>
      <c r="AX1039" s="5">
        <v>2.7612578902991632E-2</v>
      </c>
      <c r="AY1039" s="6">
        <f>(Table1[[#This Row],[seagrass.sd.ssp245.2100]]/Table1[[#This Row],[seagrass.mn.ssp245.2100]])^-1</f>
        <v>4.9698937578213673</v>
      </c>
      <c r="AZ1039" s="6">
        <f>Table1[[#This Row],[seagrass.weights.ssp245.2100]]*Table1[[#This Row],[seagrass.mn.ssp245.2100]]</f>
        <v>0.68202639034840939</v>
      </c>
      <c r="BA1039" s="5">
        <v>0.25665986444906869</v>
      </c>
      <c r="BB1039" s="5">
        <v>8.8039671309795529E-3</v>
      </c>
      <c r="BC1039" s="8">
        <f>(Table1[[#This Row],[corals.sd.ssp245.2100]]/Table1[[#This Row],[corals.mn.ssp245.2100]])^-1</f>
        <v>29.152751325698333</v>
      </c>
      <c r="BD1039" s="8">
        <f>Table1[[#This Row],[corals.weights.ssp245.2100]]*Table1[[#This Row],[corals.mn.ssp245.2100]]</f>
        <v>7.4823412035711412</v>
      </c>
      <c r="BE1039" s="5"/>
      <c r="BF1039" s="5"/>
      <c r="BG1039" s="6"/>
      <c r="BH1039" s="6"/>
      <c r="BI1039" s="7">
        <f t="shared" si="99"/>
        <v>0.23926537857590399</v>
      </c>
      <c r="BJ1039" s="5">
        <v>0.12850867404441091</v>
      </c>
      <c r="BK1039" s="5">
        <v>1.527652200889713E-2</v>
      </c>
      <c r="BL1039" s="6">
        <f>(Table1[[#This Row],[seagrass.sd.ssp370.2050]]/Table1[[#This Row],[seagrass.mn.ssp370.2050]])^-1</f>
        <v>8.4121682912882108</v>
      </c>
      <c r="BM1039" s="6">
        <f>Table1[[#This Row],[seagrass.mn.ssp370.2050]]*Table1[[#This Row],[seagrass.weights.ssp370.2050]]</f>
        <v>1.0810365929518857</v>
      </c>
      <c r="BN1039" s="5">
        <v>0.23661042754446049</v>
      </c>
      <c r="BO1039" s="5">
        <v>5.1473405254490361E-3</v>
      </c>
      <c r="BP1039" s="6">
        <f>(Table1[[#This Row],[corals.sd.ssp370.2050]]/Table1[[#This Row],[corals.mn.ssp370.2050]])^-1</f>
        <v>45.967510090819069</v>
      </c>
      <c r="BQ1039" s="6">
        <f>Table1[[#This Row],[corals.weights.ssp370.2050]]*Table1[[#This Row],[corals.mn.ssp370.2050]]</f>
        <v>10.876392215743001</v>
      </c>
      <c r="BR1039" s="5"/>
      <c r="BS1039" s="5"/>
      <c r="BT1039" s="6"/>
      <c r="BU1039" s="6"/>
      <c r="BV1039" s="7">
        <f t="shared" si="100"/>
        <v>0.21988781773724647</v>
      </c>
      <c r="BW1039" s="5">
        <v>0.1042212740192314</v>
      </c>
      <c r="BX1039" s="5">
        <v>4.9624092519286497E-2</v>
      </c>
      <c r="BY1039" s="8">
        <f>(Table1[[#This Row],[seagrass.sd.ssp370.2100]]/Table1[[#This Row],[seagrass.mn.ssp370.2100]])^-1</f>
        <v>2.1002152125749323</v>
      </c>
      <c r="BZ1039" s="8">
        <f>Table1[[#This Row],[seagrass.imp.ssp370.2100]]*Table1[[#This Row],[seagrass.mn.ssp370.2100]]</f>
        <v>0.21888710516913035</v>
      </c>
      <c r="CA1039" s="5">
        <v>0.23481740799664191</v>
      </c>
      <c r="CB1039" s="5">
        <v>2.6116279633238162E-3</v>
      </c>
      <c r="CC1039" s="8">
        <f>(Table1[[#This Row],[corals.sd.ssp370.2100]]/Table1[[#This Row],[corals.mn.ssp370.2100]])^-1</f>
        <v>89.912273606455813</v>
      </c>
      <c r="CD1039" s="8">
        <f>Table1[[#This Row],[corals.weights.ssp370.2100]]*Table1[[#This Row],[corals.mn.ssp370.2100]]</f>
        <v>21.112967035352831</v>
      </c>
      <c r="CE1039" s="5"/>
      <c r="CF1039" s="5"/>
      <c r="CG1039" s="12"/>
      <c r="CH1039" s="17"/>
      <c r="CI1039" s="9">
        <f t="shared" si="101"/>
        <v>0.23183650843829734</v>
      </c>
      <c r="CJ1039" s="5"/>
      <c r="CL1039" s="5"/>
      <c r="CM1039" s="5"/>
      <c r="CP1039" s="5"/>
      <c r="CT1039" s="5"/>
    </row>
    <row r="1040" spans="1:98" x14ac:dyDescent="0.25">
      <c r="A1040" s="5" t="s">
        <v>1083</v>
      </c>
      <c r="B1040" s="5">
        <v>43.33934</v>
      </c>
      <c r="C1040" s="5">
        <v>-21.821102</v>
      </c>
      <c r="D1040" s="5">
        <v>61200000</v>
      </c>
      <c r="E1040" s="5">
        <v>1</v>
      </c>
      <c r="F1040" s="5">
        <v>80600000</v>
      </c>
      <c r="G1040" s="5">
        <v>1</v>
      </c>
      <c r="H1040" s="5">
        <v>24880000</v>
      </c>
      <c r="I1040" s="5">
        <v>1</v>
      </c>
      <c r="J1040" s="5">
        <v>0.62661515879405671</v>
      </c>
      <c r="K1040" s="5">
        <v>7.1973147162120946E-3</v>
      </c>
      <c r="L1040" s="6">
        <f>IF(Table1[[#This Row],[seagrass.mn.ssp126.2050]]="","",(Table1[[#This Row],[seagrass.sd.ssp126.2050]]/Table1[[#This Row],[seagrass.mn.ssp126.2050]])^-1)</f>
        <v>87.062353600099442</v>
      </c>
      <c r="M1040" s="6">
        <f>IF(Table1[[#This Row],[seagrass.weights.ssp126.2050]]="","",Table1[[#This Row],[seagrass.weights.ssp126.2050]]*Table1[[#This Row],[seagrass.mn.ssp126.2050]])</f>
        <v>54.55459052611063</v>
      </c>
      <c r="N1040" s="5">
        <v>0.64249369536780743</v>
      </c>
      <c r="O1040" s="5">
        <v>6.0483790057731107E-3</v>
      </c>
      <c r="P1040" s="6">
        <f>IF(Table1[[#This Row],[corals.mn.ssp126.2050]]="","",(Table1[[#This Row],[corals.sd.ssp126.2050]]/Table1[[#This Row],[corals.mn.ssp126.2050]])^-1)</f>
        <v>106.22576640031227</v>
      </c>
      <c r="Q1040" s="6">
        <f>IF(Table1[[#This Row],[coral.weights.ssp126.2050]]="","",Table1[[#This Row],[coral.weights.ssp126.2050]]*Table1[[#This Row],[corals.mn.ssp126.2050]])</f>
        <v>68.249385197814107</v>
      </c>
      <c r="R1040" s="5">
        <v>0.57288780791073357</v>
      </c>
      <c r="S1040" s="5">
        <v>0.2203601218784626</v>
      </c>
      <c r="T1040" s="6">
        <f>IF(Table1[[#This Row],[mangrove.mn.ssp126.2050]]="","",(Table1[[#This Row],[mangrove.sd.ssp126.2050]]/Table1[[#This Row],[mangrove.mn.ssp126.2050]])^-1)</f>
        <v>2.5997798650098045</v>
      </c>
      <c r="U1040" s="6">
        <f>IF(Table1[[#This Row],[mangrove.weights.ssp126.2050]]="","",Table1[[#This Row],[mangrove.weights.ssp126.2050]]*Table1[[#This Row],[mangrove.mn.ssp126.2050]])</f>
        <v>1.4893821879159297</v>
      </c>
      <c r="V1040" s="7">
        <f t="shared" si="96"/>
        <v>0.63451268811004879</v>
      </c>
      <c r="W1040" s="5">
        <v>0.62828963720760522</v>
      </c>
      <c r="X1040" s="5">
        <v>4.8292446338708897E-3</v>
      </c>
      <c r="Y1040" s="6">
        <f>IF(Table1[[#This Row],[seagrass.mn.ssp126.2100]]="", "", (Table1[[#This Row],[seagrass.sd.ssp126.2100]]/Table1[[#This Row],[seagrass.mn.ssp126.2100]])^-1)</f>
        <v>130.10101679276465</v>
      </c>
      <c r="Z1040" s="6">
        <f>IF(Table1[[#This Row],[seagrass.weights.ssp126.2100]]="","", Table1[[#This Row],[seagrass.weights.ssp126.2100]]*Table1[[#This Row],[seagrass.mn.ssp126.2100]])</f>
        <v>81.741120641066658</v>
      </c>
      <c r="AA1040" s="5">
        <v>0.6416063293213834</v>
      </c>
      <c r="AB1040" s="5">
        <v>2.4099131347689491E-3</v>
      </c>
      <c r="AC1040" s="6">
        <f>IF(Table1[[#This Row],[corals.mn.ssp126.2100]]="","",(Table1[[#This Row],[corals.sd.ssp126.2100]]/Table1[[#This Row],[corals.mn.ssp126.2100]])^-1)</f>
        <v>266.236288795902</v>
      </c>
      <c r="AD1040" s="6">
        <f>IF( Table1[[#This Row],[Coral.weights.ssp126.2100]]="","", Table1[[#This Row],[Coral.weights.ssp126.2100]]*Table1[[#This Row],[corals.mn.ssp126.2100]])</f>
        <v>170.81888798648643</v>
      </c>
      <c r="AE1040" s="5">
        <v>0.57881070915076027</v>
      </c>
      <c r="AF1040" s="5">
        <v>0.20984191736003449</v>
      </c>
      <c r="AG1040" s="8">
        <f>IF(Table1[[#This Row],[mangrove.mn.ssp126.2100]]="","",(Table1[[#This Row],[mangrove.sd.ssp126.2100]]/Table1[[#This Row],[mangrove.mn.ssp126.2100]])^-1)</f>
        <v>2.7583178634308356</v>
      </c>
      <c r="AH1040" s="6">
        <f>IF(Table1[[#This Row],[mangrove.weights.ssp126.2100]]="","",Table1[[#This Row],[mangrove.weights.ssp126.2100]]*Table1[[#This Row],[mangrove.mn.ssp126.2100]])</f>
        <v>1.5965439185956118</v>
      </c>
      <c r="AI1040" s="7">
        <f t="shared" si="97"/>
        <v>0.63683121941489929</v>
      </c>
      <c r="AJ1040" s="5">
        <v>0.5781407809639818</v>
      </c>
      <c r="AK1040" s="5">
        <v>2.0631604812489969E-3</v>
      </c>
      <c r="AL1040" s="6">
        <f>IF(Table1[[#This Row],[seagrass.mn.ssp245.2050]]="","",(Table1[[#This Row],[seagrass.sd.ssp245.2050]]/Table1[[#This Row],[seagrass.mn.ssp245.2050]])^-1)</f>
        <v>280.22094559216583</v>
      </c>
      <c r="AM1040" s="6">
        <f>IF(Table1[[#This Row],[seagrass.weights.ssp245.2050]]="","",Table1[[#This Row],[seagrass.weights.ssp245.2050]]*Table1[[#This Row],[seagrass.mn.ssp245.2050]])</f>
        <v>162.00715632712021</v>
      </c>
      <c r="AN1040" s="5">
        <v>0.59567822811931292</v>
      </c>
      <c r="AO1040" s="5">
        <v>1.018915374691716E-3</v>
      </c>
      <c r="AP1040" s="6">
        <f>(Table1[[#This Row],[corals.sd.ssp245.2050]]/Table1[[#This Row],[corals.mn.ssp245.2050]])^-1</f>
        <v>584.61992321937612</v>
      </c>
      <c r="AQ1040" s="6">
        <f>Table1[[#This Row],[coral.weights.ssp245.2050]]*Table1[[#This Row],[corals.mn.ssp245.2050]]</f>
        <v>348.24535998656671</v>
      </c>
      <c r="AR1040" s="5">
        <v>0.6115738591132247</v>
      </c>
      <c r="AS1040" s="5">
        <v>0.154538264727554</v>
      </c>
      <c r="AT1040" s="8">
        <f>(Table1[[#This Row],[mangrove.sd.ssp245.2050]]/Table1[[#This Row],[mangrove.mn.ssp245.2050]])^-1</f>
        <v>3.9574267265871645</v>
      </c>
      <c r="AU1040" s="8">
        <f>Table1[[#This Row],[mangrove.mn.ssp245.2050]]*Table1[[#This Row],[mangrove.weights.ssp245.2050]]</f>
        <v>2.4202587353367284</v>
      </c>
      <c r="AV1040" s="7">
        <f t="shared" si="98"/>
        <v>0.59009413080337225</v>
      </c>
      <c r="AW1040" s="5">
        <v>0.57813825426634169</v>
      </c>
      <c r="AX1040" s="5">
        <f>NonZeroMin!$C$12</f>
        <v>9.4048968592101831E-4</v>
      </c>
      <c r="AY1040" s="6">
        <f>(Table1[[#This Row],[seagrass.sd.ssp245.2100]]/Table1[[#This Row],[seagrass.mn.ssp245.2100]])^-1</f>
        <v>614.72046203268337</v>
      </c>
      <c r="AZ1040" s="6"/>
      <c r="BA1040" s="5">
        <v>0.5920938059585199</v>
      </c>
      <c r="BB1040" s="5">
        <f>NonZeroMin!$C$13</f>
        <v>8.8505487379242798E-4</v>
      </c>
      <c r="BC1040" s="8">
        <f>(Table1[[#This Row],[corals.sd.ssp245.2100]]/Table1[[#This Row],[corals.mn.ssp245.2100]])^-1</f>
        <v>668.99106879262695</v>
      </c>
      <c r="BD1040" s="8">
        <f>Table1[[#This Row],[corals.weights.ssp245.2100]]*Table1[[#This Row],[corals.mn.ssp245.2100]]</f>
        <v>396.10546807368451</v>
      </c>
      <c r="BE1040" s="5">
        <v>0.61372173314376643</v>
      </c>
      <c r="BF1040" s="5">
        <v>0.15896096806229981</v>
      </c>
      <c r="BG1040" s="6">
        <f>(Table1[[#This Row],[mangrove.sd.ssp245.2100]]/Table1[[#This Row],[mangrove.mn.ssp245.2100]])^-1</f>
        <v>3.8608328863676604</v>
      </c>
      <c r="BH1040" s="6">
        <f>Table1[[#This Row],[mangrove.weights.ssp245.2100]]*Table1[[#This Row],[mangrove.mn.ssp245.2100]]</f>
        <v>2.3694770504000107</v>
      </c>
      <c r="BI1040" s="7">
        <f t="shared" si="99"/>
        <v>0.30947770886865178</v>
      </c>
      <c r="BJ1040" s="5">
        <v>0.46386288077854371</v>
      </c>
      <c r="BK1040" s="5">
        <f>NonZeroMin!$C$16</f>
        <v>9.4033807947367773E-4</v>
      </c>
      <c r="BL1040" s="6">
        <f>(Table1[[#This Row],[seagrass.sd.ssp370.2050]]/Table1[[#This Row],[seagrass.mn.ssp370.2050]])^-1</f>
        <v>493.29373222679146</v>
      </c>
      <c r="BM1040" s="6">
        <f>Table1[[#This Row],[seagrass.mn.ssp370.2050]]*Table1[[#This Row],[seagrass.weights.ssp370.2050]]</f>
        <v>228.82065170071903</v>
      </c>
      <c r="BN1040" s="5">
        <v>0.47425444356927893</v>
      </c>
      <c r="BO1040" s="5">
        <f>NonZeroMin!$C$17</f>
        <v>8.8537505761509139E-4</v>
      </c>
      <c r="BP1040" s="6">
        <f>(Table1[[#This Row],[corals.sd.ssp370.2050]]/Table1[[#This Row],[corals.mn.ssp370.2050]])^-1</f>
        <v>535.65372040947716</v>
      </c>
      <c r="BQ1040" s="6">
        <f>Table1[[#This Row],[corals.weights.ssp370.2050]]*Table1[[#This Row],[corals.mn.ssp370.2050]]</f>
        <v>254.0361571186107</v>
      </c>
      <c r="BR1040" s="5">
        <v>0.62021798110659987</v>
      </c>
      <c r="BS1040" s="5">
        <v>0.13162845816002119</v>
      </c>
      <c r="BT1040" s="6">
        <f>(Table1[[#This Row],[mangrove.sd.ssp370.2050]]/Table1[[#This Row],[mangrove.mn.ssp370.2050]])^-1</f>
        <v>4.7118836593269107</v>
      </c>
      <c r="BU1040" s="6">
        <f>Table1[[#This Row],[mangrove.weights.ssp370.2050]]*Table1[[#This Row],[mangrove.mn.ssp370.2050]]</f>
        <v>2.9223949703969145</v>
      </c>
      <c r="BV1040" s="7">
        <f t="shared" si="100"/>
        <v>0.46996064054396391</v>
      </c>
      <c r="BW1040" s="5">
        <v>0.46318424080166881</v>
      </c>
      <c r="BX1040" s="5">
        <v>9.5974185926507962E-4</v>
      </c>
      <c r="BY1040" s="8">
        <f>(Table1[[#This Row],[seagrass.sd.ssp370.2100]]/Table1[[#This Row],[seagrass.mn.ssp370.2100]])^-1</f>
        <v>482.61335725874375</v>
      </c>
      <c r="BZ1040" s="8">
        <f>Table1[[#This Row],[seagrass.imp.ssp370.2100]]*Table1[[#This Row],[seagrass.mn.ssp370.2100]]</f>
        <v>223.53890148263579</v>
      </c>
      <c r="CA1040" s="5">
        <v>0.47425444356927893</v>
      </c>
      <c r="CB1040" s="5">
        <f>NonZeroMin!$C$20</f>
        <v>8.8537505761509139E-4</v>
      </c>
      <c r="CC1040" s="8">
        <f>(Table1[[#This Row],[corals.sd.ssp370.2100]]/Table1[[#This Row],[corals.mn.ssp370.2100]])^-1</f>
        <v>535.65372040947716</v>
      </c>
      <c r="CD1040" s="8">
        <f>Table1[[#This Row],[corals.weights.ssp370.2100]]*Table1[[#This Row],[corals.mn.ssp370.2100]]</f>
        <v>254.0361571186107</v>
      </c>
      <c r="CE1040" s="5">
        <v>0.6231400166437564</v>
      </c>
      <c r="CF1040" s="5">
        <v>0.14607676318710039</v>
      </c>
      <c r="CG1040" s="12">
        <f>(Table1[[#This Row],[mangrove.sd.ssp370.2100]]/Table1[[#This Row],[mangrove.mn.ssp370.2100]])^-1</f>
        <v>4.2658394329672831</v>
      </c>
      <c r="CH1040" s="17">
        <f>Table1[[#This Row],[mangrove.weights.ssp370.2100]]*Table1[[#This Row],[mangrove.mn.ssp370.2100]]</f>
        <v>2.658215255258825</v>
      </c>
      <c r="CI1040" s="9">
        <f t="shared" si="101"/>
        <v>0.46965067414938022</v>
      </c>
      <c r="CJ1040" s="5"/>
      <c r="CL1040" s="5"/>
      <c r="CM1040" s="5"/>
      <c r="CP1040" s="5"/>
      <c r="CT1040" s="5"/>
    </row>
    <row r="1041" spans="1:98" x14ac:dyDescent="0.25">
      <c r="A1041" s="5" t="s">
        <v>1084</v>
      </c>
      <c r="B1041" s="5">
        <v>43.58934</v>
      </c>
      <c r="C1041" s="5">
        <v>-21.821102</v>
      </c>
      <c r="E1041" s="5">
        <v>0</v>
      </c>
      <c r="G1041" s="5">
        <v>0</v>
      </c>
      <c r="H1041" s="5">
        <v>900000</v>
      </c>
      <c r="I1041" s="5">
        <v>1</v>
      </c>
      <c r="L1041" s="6" t="str">
        <f>IF(Table1[[#This Row],[seagrass.mn.ssp126.2050]]="","",(Table1[[#This Row],[seagrass.sd.ssp126.2050]]/Table1[[#This Row],[seagrass.mn.ssp126.2050]])^-1)</f>
        <v/>
      </c>
      <c r="M1041" s="6" t="str">
        <f>IF(Table1[[#This Row],[seagrass.weights.ssp126.2050]]="","",Table1[[#This Row],[seagrass.weights.ssp126.2050]]*Table1[[#This Row],[seagrass.mn.ssp126.2050]])</f>
        <v/>
      </c>
      <c r="P1041" s="6" t="str">
        <f>IF(Table1[[#This Row],[corals.mn.ssp126.2050]]="","",(Table1[[#This Row],[corals.sd.ssp126.2050]]/Table1[[#This Row],[corals.mn.ssp126.2050]])^-1)</f>
        <v/>
      </c>
      <c r="Q1041" s="6" t="str">
        <f>IF(Table1[[#This Row],[coral.weights.ssp126.2050]]="","",Table1[[#This Row],[coral.weights.ssp126.2050]]*Table1[[#This Row],[corals.mn.ssp126.2050]])</f>
        <v/>
      </c>
      <c r="R1041" s="5">
        <v>0.50673799173813416</v>
      </c>
      <c r="S1041" s="5">
        <v>0.16143723626243919</v>
      </c>
      <c r="T1041" s="6">
        <f>IF(Table1[[#This Row],[mangrove.mn.ssp126.2050]]="","",(Table1[[#This Row],[mangrove.sd.ssp126.2050]]/Table1[[#This Row],[mangrove.mn.ssp126.2050]])^-1)</f>
        <v>3.1389164202139801</v>
      </c>
      <c r="U1041" s="6">
        <f>IF(Table1[[#This Row],[mangrove.weights.ssp126.2050]]="","",Table1[[#This Row],[mangrove.weights.ssp126.2050]]*Table1[[#This Row],[mangrove.mn.ssp126.2050]])</f>
        <v>1.5906082030130855</v>
      </c>
      <c r="V1041" s="7">
        <f t="shared" si="96"/>
        <v>0.50673799173813416</v>
      </c>
      <c r="Y1041" s="6" t="str">
        <f>IF(Table1[[#This Row],[seagrass.mn.ssp126.2100]]="", "", (Table1[[#This Row],[seagrass.sd.ssp126.2100]]/Table1[[#This Row],[seagrass.mn.ssp126.2100]])^-1)</f>
        <v/>
      </c>
      <c r="Z1041" s="6" t="str">
        <f>IF(Table1[[#This Row],[seagrass.weights.ssp126.2100]]="","", Table1[[#This Row],[seagrass.weights.ssp126.2100]]*Table1[[#This Row],[seagrass.mn.ssp126.2100]])</f>
        <v/>
      </c>
      <c r="AC1041" s="6" t="str">
        <f>IF(Table1[[#This Row],[corals.mn.ssp126.2100]]="","",(Table1[[#This Row],[corals.sd.ssp126.2100]]/Table1[[#This Row],[corals.mn.ssp126.2100]])^-1)</f>
        <v/>
      </c>
      <c r="AD1041" s="6" t="str">
        <f>IF( Table1[[#This Row],[Coral.weights.ssp126.2100]]="","", Table1[[#This Row],[Coral.weights.ssp126.2100]]*Table1[[#This Row],[corals.mn.ssp126.2100]])</f>
        <v/>
      </c>
      <c r="AE1041" s="5">
        <v>0.51176125023975483</v>
      </c>
      <c r="AF1041" s="5">
        <v>0.15851861928862609</v>
      </c>
      <c r="AG1041" s="8">
        <f>IF(Table1[[#This Row],[mangrove.mn.ssp126.2100]]="","",(Table1[[#This Row],[mangrove.sd.ssp126.2100]]/Table1[[#This Row],[mangrove.mn.ssp126.2100]])^-1)</f>
        <v>3.2283983581004754</v>
      </c>
      <c r="AH1041" s="6">
        <f>IF(Table1[[#This Row],[mangrove.weights.ssp126.2100]]="","",Table1[[#This Row],[mangrove.weights.ssp126.2100]]*Table1[[#This Row],[mangrove.mn.ssp126.2100]])</f>
        <v>1.652169180013471</v>
      </c>
      <c r="AI1041" s="7">
        <f t="shared" si="97"/>
        <v>0.51176125023975483</v>
      </c>
      <c r="AL1041" s="6" t="str">
        <f>IF(Table1[[#This Row],[seagrass.mn.ssp245.2050]]="","",(Table1[[#This Row],[seagrass.sd.ssp245.2050]]/Table1[[#This Row],[seagrass.mn.ssp245.2050]])^-1)</f>
        <v/>
      </c>
      <c r="AM1041" s="6" t="str">
        <f>IF(Table1[[#This Row],[seagrass.weights.ssp245.2050]]="","",Table1[[#This Row],[seagrass.weights.ssp245.2050]]*Table1[[#This Row],[seagrass.mn.ssp245.2050]])</f>
        <v/>
      </c>
      <c r="AR1041" s="5">
        <v>0.54130946040809058</v>
      </c>
      <c r="AS1041" s="5">
        <v>0.1524494908817636</v>
      </c>
      <c r="AT1041" s="8">
        <f>(Table1[[#This Row],[mangrove.sd.ssp245.2050]]/Table1[[#This Row],[mangrove.mn.ssp245.2050]])^-1</f>
        <v>3.5507462653838449</v>
      </c>
      <c r="AU1041" s="8">
        <f>Table1[[#This Row],[mangrove.mn.ssp245.2050]]*Table1[[#This Row],[mangrove.weights.ssp245.2050]]</f>
        <v>1.9220525449609718</v>
      </c>
      <c r="AV1041" s="7">
        <f t="shared" si="98"/>
        <v>0.54130946040809058</v>
      </c>
      <c r="AX1041" s="5"/>
      <c r="AY1041" s="6"/>
      <c r="AZ1041" s="6"/>
      <c r="BB1041" s="5"/>
      <c r="BC1041" s="8"/>
      <c r="BD1041" s="8"/>
      <c r="BE1041" s="5">
        <v>0.5438547366709694</v>
      </c>
      <c r="BF1041" s="5">
        <v>0.1562379384066987</v>
      </c>
      <c r="BG1041" s="6">
        <f>(Table1[[#This Row],[mangrove.sd.ssp245.2100]]/Table1[[#This Row],[mangrove.mn.ssp245.2100]])^-1</f>
        <v>3.4809390229873363</v>
      </c>
      <c r="BH1041" s="6">
        <f>Table1[[#This Row],[mangrove.weights.ssp245.2100]]*Table1[[#This Row],[mangrove.mn.ssp245.2100]]</f>
        <v>1.8931251757144794</v>
      </c>
      <c r="BI1041" s="7">
        <f t="shared" si="99"/>
        <v>0.5438547366709694</v>
      </c>
      <c r="BK1041" s="5"/>
      <c r="BL1041" s="6"/>
      <c r="BM1041" s="6"/>
      <c r="BO1041" s="5"/>
      <c r="BP1041" s="6"/>
      <c r="BQ1041" s="6"/>
      <c r="BR1041" s="5">
        <v>0.56143674192725213</v>
      </c>
      <c r="BS1041" s="5">
        <v>0.16309117215654259</v>
      </c>
      <c r="BT1041" s="6">
        <f>(Table1[[#This Row],[mangrove.sd.ssp370.2050]]/Table1[[#This Row],[mangrove.mn.ssp370.2050]])^-1</f>
        <v>3.4424716831905449</v>
      </c>
      <c r="BU1041" s="6">
        <f>Table1[[#This Row],[mangrove.weights.ssp370.2050]]*Table1[[#This Row],[mangrove.mn.ssp370.2050]]</f>
        <v>1.9327300859873231</v>
      </c>
      <c r="BV1041" s="7">
        <f t="shared" si="100"/>
        <v>0.56143674192725213</v>
      </c>
      <c r="BX1041" s="5"/>
      <c r="BY1041" s="8"/>
      <c r="BZ1041" s="8"/>
      <c r="CA1041" s="5"/>
      <c r="CB1041" s="5"/>
      <c r="CC1041" s="8"/>
      <c r="CD1041" s="8"/>
      <c r="CE1041" s="5">
        <v>0.55025281563961415</v>
      </c>
      <c r="CF1041" s="5">
        <v>0.1573817446785892</v>
      </c>
      <c r="CG1041" s="12">
        <f>(Table1[[#This Row],[mangrove.sd.ssp370.2100]]/Table1[[#This Row],[mangrove.mn.ssp370.2100]])^-1</f>
        <v>3.4962937840304207</v>
      </c>
      <c r="CH1041" s="17">
        <f>Table1[[#This Row],[mangrove.weights.ssp370.2100]]*Table1[[#This Row],[mangrove.mn.ssp370.2100]]</f>
        <v>1.9238454989660201</v>
      </c>
      <c r="CI1041" s="9">
        <f t="shared" si="101"/>
        <v>0.55025281563961415</v>
      </c>
      <c r="CJ1041" s="5"/>
      <c r="CL1041" s="5"/>
      <c r="CM1041" s="5"/>
      <c r="CP1041" s="5"/>
      <c r="CT1041" s="5"/>
    </row>
    <row r="1042" spans="1:98" x14ac:dyDescent="0.25">
      <c r="A1042" s="5" t="s">
        <v>1085</v>
      </c>
      <c r="B1042" s="5">
        <v>35.08934</v>
      </c>
      <c r="C1042" s="5">
        <v>-21.821102</v>
      </c>
      <c r="E1042" s="5">
        <v>0</v>
      </c>
      <c r="G1042" s="5">
        <v>0</v>
      </c>
      <c r="I1042" s="5">
        <v>0</v>
      </c>
      <c r="L1042" s="6" t="str">
        <f>IF(Table1[[#This Row],[seagrass.mn.ssp126.2050]]="","",(Table1[[#This Row],[seagrass.sd.ssp126.2050]]/Table1[[#This Row],[seagrass.mn.ssp126.2050]])^-1)</f>
        <v/>
      </c>
      <c r="M1042" s="6" t="str">
        <f>IF(Table1[[#This Row],[seagrass.weights.ssp126.2050]]="","",Table1[[#This Row],[seagrass.weights.ssp126.2050]]*Table1[[#This Row],[seagrass.mn.ssp126.2050]])</f>
        <v/>
      </c>
      <c r="P1042" s="6" t="str">
        <f>IF(Table1[[#This Row],[corals.mn.ssp126.2050]]="","",(Table1[[#This Row],[corals.sd.ssp126.2050]]/Table1[[#This Row],[corals.mn.ssp126.2050]])^-1)</f>
        <v/>
      </c>
      <c r="Q1042" s="6" t="str">
        <f>IF(Table1[[#This Row],[coral.weights.ssp126.2050]]="","",Table1[[#This Row],[coral.weights.ssp126.2050]]*Table1[[#This Row],[corals.mn.ssp126.2050]])</f>
        <v/>
      </c>
      <c r="T1042" s="6" t="str">
        <f>IF(Table1[[#This Row],[mangrove.mn.ssp126.2050]]="","",(Table1[[#This Row],[mangrove.sd.ssp126.2050]]/Table1[[#This Row],[mangrove.mn.ssp126.2050]])^-1)</f>
        <v/>
      </c>
      <c r="U1042" s="6" t="str">
        <f>IF(Table1[[#This Row],[mangrove.weights.ssp126.2050]]="","",Table1[[#This Row],[mangrove.weights.ssp126.2050]]*Table1[[#This Row],[mangrove.mn.ssp126.2050]])</f>
        <v/>
      </c>
      <c r="V1042" s="7" t="e">
        <f t="shared" si="96"/>
        <v>#DIV/0!</v>
      </c>
      <c r="Y1042" s="6" t="str">
        <f>IF(Table1[[#This Row],[seagrass.mn.ssp126.2100]]="", "", (Table1[[#This Row],[seagrass.sd.ssp126.2100]]/Table1[[#This Row],[seagrass.mn.ssp126.2100]])^-1)</f>
        <v/>
      </c>
      <c r="Z1042" s="6" t="str">
        <f>IF(Table1[[#This Row],[seagrass.weights.ssp126.2100]]="","", Table1[[#This Row],[seagrass.weights.ssp126.2100]]*Table1[[#This Row],[seagrass.mn.ssp126.2100]])</f>
        <v/>
      </c>
      <c r="AC1042" s="6" t="str">
        <f>IF(Table1[[#This Row],[corals.mn.ssp126.2100]]="","",(Table1[[#This Row],[corals.sd.ssp126.2100]]/Table1[[#This Row],[corals.mn.ssp126.2100]])^-1)</f>
        <v/>
      </c>
      <c r="AD1042" s="6" t="str">
        <f>IF( Table1[[#This Row],[Coral.weights.ssp126.2100]]="","", Table1[[#This Row],[Coral.weights.ssp126.2100]]*Table1[[#This Row],[corals.mn.ssp126.2100]])</f>
        <v/>
      </c>
      <c r="AG1042" s="8" t="str">
        <f>IF(Table1[[#This Row],[mangrove.mn.ssp126.2100]]="","",(Table1[[#This Row],[mangrove.sd.ssp126.2100]]/Table1[[#This Row],[mangrove.mn.ssp126.2100]])^-1)</f>
        <v/>
      </c>
      <c r="AH1042" s="6" t="str">
        <f>IF(Table1[[#This Row],[mangrove.weights.ssp126.2100]]="","",Table1[[#This Row],[mangrove.weights.ssp126.2100]]*Table1[[#This Row],[mangrove.mn.ssp126.2100]])</f>
        <v/>
      </c>
      <c r="AI1042" s="7" t="e">
        <f t="shared" si="97"/>
        <v>#DIV/0!</v>
      </c>
      <c r="AL1042" s="6" t="str">
        <f>IF(Table1[[#This Row],[seagrass.mn.ssp245.2050]]="","",(Table1[[#This Row],[seagrass.sd.ssp245.2050]]/Table1[[#This Row],[seagrass.mn.ssp245.2050]])^-1)</f>
        <v/>
      </c>
      <c r="AM1042" s="6" t="str">
        <f>IF(Table1[[#This Row],[seagrass.weights.ssp245.2050]]="","",Table1[[#This Row],[seagrass.weights.ssp245.2050]]*Table1[[#This Row],[seagrass.mn.ssp245.2050]])</f>
        <v/>
      </c>
      <c r="AS1042" s="5"/>
      <c r="AT1042" s="8"/>
      <c r="AU1042" s="8"/>
      <c r="AV1042" s="7" t="e">
        <f t="shared" si="98"/>
        <v>#DIV/0!</v>
      </c>
      <c r="AX1042" s="5"/>
      <c r="AY1042" s="6"/>
      <c r="AZ1042" s="6"/>
      <c r="BB1042" s="5"/>
      <c r="BC1042" s="8"/>
      <c r="BD1042" s="8"/>
      <c r="BE1042" s="5"/>
      <c r="BF1042" s="5"/>
      <c r="BG1042" s="6"/>
      <c r="BH1042" s="6"/>
      <c r="BI1042" s="7" t="e">
        <f t="shared" si="99"/>
        <v>#DIV/0!</v>
      </c>
      <c r="BK1042" s="5"/>
      <c r="BL1042" s="6"/>
      <c r="BM1042" s="6"/>
      <c r="BO1042" s="5"/>
      <c r="BP1042" s="6"/>
      <c r="BQ1042" s="6"/>
      <c r="BR1042" s="5"/>
      <c r="BS1042" s="5"/>
      <c r="BT1042" s="6"/>
      <c r="BU1042" s="6"/>
      <c r="BV1042" s="7" t="e">
        <f t="shared" si="100"/>
        <v>#DIV/0!</v>
      </c>
      <c r="BX1042" s="5"/>
      <c r="BY1042" s="8"/>
      <c r="BZ1042" s="8"/>
      <c r="CA1042" s="5"/>
      <c r="CB1042" s="5"/>
      <c r="CC1042" s="8"/>
      <c r="CD1042" s="8"/>
      <c r="CE1042" s="5"/>
      <c r="CF1042" s="5"/>
      <c r="CG1042" s="12"/>
      <c r="CH1042" s="17"/>
      <c r="CI1042" s="9" t="e">
        <f t="shared" si="101"/>
        <v>#DIV/0!</v>
      </c>
      <c r="CJ1042" s="5"/>
      <c r="CL1042" s="5"/>
      <c r="CM1042" s="5"/>
      <c r="CP1042" s="5"/>
      <c r="CT1042" s="5"/>
    </row>
    <row r="1043" spans="1:98" x14ac:dyDescent="0.25">
      <c r="A1043" s="5" t="s">
        <v>1086</v>
      </c>
      <c r="B1043" s="5">
        <v>35.33934</v>
      </c>
      <c r="C1043" s="5">
        <v>-21.821102</v>
      </c>
      <c r="D1043" s="5">
        <v>19210000</v>
      </c>
      <c r="E1043" s="5">
        <v>1</v>
      </c>
      <c r="F1043" s="5">
        <v>23960000</v>
      </c>
      <c r="G1043" s="5">
        <v>1</v>
      </c>
      <c r="H1043" s="5">
        <v>1320000</v>
      </c>
      <c r="I1043" s="5">
        <v>1</v>
      </c>
      <c r="J1043" s="5">
        <v>0.57741008023167817</v>
      </c>
      <c r="K1043" s="5">
        <v>1.029793595589165E-3</v>
      </c>
      <c r="L1043" s="6">
        <f>IF(Table1[[#This Row],[seagrass.mn.ssp126.2050]]="","",(Table1[[#This Row],[seagrass.sd.ssp126.2050]]/Table1[[#This Row],[seagrass.mn.ssp126.2050]])^-1)</f>
        <v>560.70467198946858</v>
      </c>
      <c r="M1043" s="6">
        <f>IF(Table1[[#This Row],[seagrass.weights.ssp126.2050]]="","",Table1[[#This Row],[seagrass.weights.ssp126.2050]]*Table1[[#This Row],[seagrass.mn.ssp126.2050]])</f>
        <v>323.75652963971584</v>
      </c>
      <c r="N1043" s="5">
        <v>0.57536745342646345</v>
      </c>
      <c r="O1043" s="5">
        <v>3.8636141832442362E-3</v>
      </c>
      <c r="P1043" s="6">
        <f>IF(Table1[[#This Row],[corals.mn.ssp126.2050]]="","",(Table1[[#This Row],[corals.sd.ssp126.2050]]/Table1[[#This Row],[corals.mn.ssp126.2050]])^-1)</f>
        <v>148.91948992260234</v>
      </c>
      <c r="Q1043" s="6">
        <f>IF(Table1[[#This Row],[coral.weights.ssp126.2050]]="","",Table1[[#This Row],[coral.weights.ssp126.2050]]*Table1[[#This Row],[corals.mn.ssp126.2050]])</f>
        <v>85.683427682335591</v>
      </c>
      <c r="R1043" s="5">
        <v>0.49029619620612869</v>
      </c>
      <c r="S1043" s="5">
        <v>0.1478662612758016</v>
      </c>
      <c r="T1043" s="6">
        <f>IF(Table1[[#This Row],[mangrove.mn.ssp126.2050]]="","",(Table1[[#This Row],[mangrove.sd.ssp126.2050]]/Table1[[#This Row],[mangrove.mn.ssp126.2050]])^-1)</f>
        <v>3.3158084337550364</v>
      </c>
      <c r="U1043" s="6">
        <f>IF(Table1[[#This Row],[mangrove.weights.ssp126.2050]]="","",Table1[[#This Row],[mangrove.weights.ssp126.2050]]*Table1[[#This Row],[mangrove.mn.ssp126.2050]])</f>
        <v>1.6257282624182956</v>
      </c>
      <c r="V1043" s="7">
        <f t="shared" si="96"/>
        <v>0.57657825719194011</v>
      </c>
      <c r="W1043" s="5">
        <v>0.56663695458812446</v>
      </c>
      <c r="X1043" s="5">
        <v>6.0352554537195834E-3</v>
      </c>
      <c r="Y1043" s="6">
        <f>IF(Table1[[#This Row],[seagrass.mn.ssp126.2100]]="", "", (Table1[[#This Row],[seagrass.sd.ssp126.2100]]/Table1[[#This Row],[seagrass.mn.ssp126.2100]])^-1)</f>
        <v>93.887816171708351</v>
      </c>
      <c r="Z1043" s="6">
        <f>IF(Table1[[#This Row],[seagrass.weights.ssp126.2100]]="","", Table1[[#This Row],[seagrass.weights.ssp126.2100]]*Table1[[#This Row],[seagrass.mn.ssp126.2100]])</f>
        <v>53.200306228466481</v>
      </c>
      <c r="AA1043" s="5">
        <v>0.5652400876004906</v>
      </c>
      <c r="AB1043" s="5">
        <v>4.7249275628298377E-3</v>
      </c>
      <c r="AC1043" s="6">
        <f>IF(Table1[[#This Row],[corals.mn.ssp126.2100]]="","",(Table1[[#This Row],[corals.sd.ssp126.2100]]/Table1[[#This Row],[corals.mn.ssp126.2100]])^-1)</f>
        <v>119.62936575941048</v>
      </c>
      <c r="AD1043" s="6">
        <f>IF( Table1[[#This Row],[Coral.weights.ssp126.2100]]="","", Table1[[#This Row],[Coral.weights.ssp126.2100]]*Table1[[#This Row],[corals.mn.ssp126.2100]])</f>
        <v>67.619313181440305</v>
      </c>
      <c r="AE1043" s="5">
        <v>0.49801714441125972</v>
      </c>
      <c r="AF1043" s="5">
        <v>0.14128406555114159</v>
      </c>
      <c r="AG1043" s="8">
        <f>IF(Table1[[#This Row],[mangrove.mn.ssp126.2100]]="","",(Table1[[#This Row],[mangrove.sd.ssp126.2100]]/Table1[[#This Row],[mangrove.mn.ssp126.2100]])^-1)</f>
        <v>3.5249349774054237</v>
      </c>
      <c r="AH1043" s="6">
        <f>IF(Table1[[#This Row],[mangrove.weights.ssp126.2100]]="","",Table1[[#This Row],[mangrove.weights.ssp126.2100]]*Table1[[#This Row],[mangrove.mn.ssp126.2100]])</f>
        <v>1.7554780516828175</v>
      </c>
      <c r="AI1043" s="7">
        <f t="shared" si="97"/>
        <v>0.56475258907122972</v>
      </c>
      <c r="AJ1043" s="5">
        <v>0.54157918513176251</v>
      </c>
      <c r="AK1043" s="5">
        <f>NonZeroMin!$C$9</f>
        <v>9.4246577305150765E-4</v>
      </c>
      <c r="AL1043" s="6">
        <f>IF(Table1[[#This Row],[seagrass.mn.ssp245.2050]]="","",(Table1[[#This Row],[seagrass.sd.ssp245.2050]]/Table1[[#This Row],[seagrass.mn.ssp245.2050]])^-1)</f>
        <v>574.64069318744805</v>
      </c>
      <c r="AM1043" s="6">
        <f>IF(Table1[[#This Row],[seagrass.weights.ssp245.2050]]="","",Table1[[#This Row],[seagrass.weights.ssp245.2050]]*Table1[[#This Row],[seagrass.mn.ssp245.2050]])</f>
        <v>311.21343836000926</v>
      </c>
      <c r="AN1043" s="5">
        <v>0.54554088216224217</v>
      </c>
      <c r="AO1043" s="5">
        <v>2.7412479518826431E-3</v>
      </c>
      <c r="AP1043" s="6">
        <f>(Table1[[#This Row],[corals.sd.ssp245.2050]]/Table1[[#This Row],[corals.mn.ssp245.2050]])^-1</f>
        <v>199.01187041018082</v>
      </c>
      <c r="AQ1043" s="6">
        <f>Table1[[#This Row],[coral.weights.ssp245.2050]]*Table1[[#This Row],[corals.mn.ssp245.2050]]</f>
        <v>108.56911134432787</v>
      </c>
      <c r="AR1043" s="5">
        <v>0.51451379180996748</v>
      </c>
      <c r="AS1043" s="5">
        <v>0.13712491692404971</v>
      </c>
      <c r="AT1043" s="8">
        <f>(Table1[[#This Row],[mangrove.sd.ssp245.2050]]/Table1[[#This Row],[mangrove.mn.ssp245.2050]])^-1</f>
        <v>3.7521538998994957</v>
      </c>
      <c r="AU1043" s="8">
        <f>Table1[[#This Row],[mangrove.mn.ssp245.2050]]*Table1[[#This Row],[mangrove.weights.ssp245.2050]]</f>
        <v>1.9305349304918467</v>
      </c>
      <c r="AV1043" s="7">
        <f t="shared" si="98"/>
        <v>0.54246272905614279</v>
      </c>
      <c r="AW1043" s="5">
        <v>0.53005505395520358</v>
      </c>
      <c r="AX1043" s="5">
        <v>2.859567929014443E-3</v>
      </c>
      <c r="AY1043" s="6">
        <f>(Table1[[#This Row],[seagrass.sd.ssp245.2100]]/Table1[[#This Row],[seagrass.mn.ssp245.2100]])^-1</f>
        <v>185.36193827641938</v>
      </c>
      <c r="AZ1043" s="6">
        <f>Table1[[#This Row],[seagrass.weights.ssp245.2100]]*Table1[[#This Row],[seagrass.mn.ssp245.2100]]</f>
        <v>98.252032194348587</v>
      </c>
      <c r="BA1043" s="5">
        <v>0.53463153337486113</v>
      </c>
      <c r="BB1043" s="5">
        <f>NonZeroMin!$C$13</f>
        <v>8.8505487379242798E-4</v>
      </c>
      <c r="BC1043" s="8">
        <f>(Table1[[#This Row],[corals.sd.ssp245.2100]]/Table1[[#This Row],[corals.mn.ssp245.2100]])^-1</f>
        <v>604.06597286333715</v>
      </c>
      <c r="BD1043" s="8">
        <f>Table1[[#This Row],[corals.weights.ssp245.2100]]*Table1[[#This Row],[corals.mn.ssp245.2100]]</f>
        <v>322.95271733150321</v>
      </c>
      <c r="BE1043" s="5">
        <v>0.51966107341547874</v>
      </c>
      <c r="BF1043" s="5">
        <v>0.1377894144006421</v>
      </c>
      <c r="BG1043" s="6">
        <f>(Table1[[#This Row],[mangrove.sd.ssp245.2100]]/Table1[[#This Row],[mangrove.mn.ssp245.2100]])^-1</f>
        <v>3.7714150660695243</v>
      </c>
      <c r="BH1043" s="6">
        <f>Table1[[#This Row],[mangrove.weights.ssp245.2100]]*Table1[[#This Row],[mangrove.mn.ssp245.2100]]</f>
        <v>1.9598576015289977</v>
      </c>
      <c r="BI1043" s="7">
        <f t="shared" si="99"/>
        <v>0.53349088072419071</v>
      </c>
      <c r="BJ1043" s="5">
        <v>0.56166875625333113</v>
      </c>
      <c r="BK1043" s="5">
        <v>2.9883648927325418E-3</v>
      </c>
      <c r="BL1043" s="6">
        <f>(Table1[[#This Row],[seagrass.sd.ssp370.2050]]/Table1[[#This Row],[seagrass.mn.ssp370.2050]])^-1</f>
        <v>187.95186545634485</v>
      </c>
      <c r="BM1043" s="6">
        <f>Table1[[#This Row],[seagrass.mn.ssp370.2050]]*Table1[[#This Row],[seagrass.weights.ssp370.2050]]</f>
        <v>105.56669050635864</v>
      </c>
      <c r="BN1043" s="5">
        <v>0.56657114352781934</v>
      </c>
      <c r="BO1043" s="5">
        <v>2.842530218124595E-3</v>
      </c>
      <c r="BP1043" s="6">
        <f>(Table1[[#This Row],[corals.sd.ssp370.2050]]/Table1[[#This Row],[corals.mn.ssp370.2050]])^-1</f>
        <v>199.31930359622484</v>
      </c>
      <c r="BQ1043" s="6">
        <f>Table1[[#This Row],[corals.weights.ssp370.2050]]*Table1[[#This Row],[corals.mn.ssp370.2050]]</f>
        <v>112.9285657656817</v>
      </c>
      <c r="BR1043" s="5">
        <v>0.52829491231411008</v>
      </c>
      <c r="BS1043" s="5">
        <v>0.13750632534065679</v>
      </c>
      <c r="BT1043" s="6">
        <f>(Table1[[#This Row],[mangrove.sd.ssp370.2050]]/Table1[[#This Row],[mangrove.mn.ssp370.2050]])^-1</f>
        <v>3.8419680767798683</v>
      </c>
      <c r="BU1043" s="6">
        <f>Table1[[#This Row],[mangrove.weights.ssp370.2050]]*Table1[[#This Row],[mangrove.mn.ssp370.2050]]</f>
        <v>2.0296921882360306</v>
      </c>
      <c r="BV1043" s="7">
        <f t="shared" si="100"/>
        <v>0.56383927698993153</v>
      </c>
      <c r="BW1043" s="5">
        <v>0.56166875625333113</v>
      </c>
      <c r="BX1043" s="5">
        <v>2.9883648927325418E-3</v>
      </c>
      <c r="BY1043" s="8">
        <f>(Table1[[#This Row],[seagrass.sd.ssp370.2100]]/Table1[[#This Row],[seagrass.mn.ssp370.2100]])^-1</f>
        <v>187.95186545634485</v>
      </c>
      <c r="BZ1043" s="8">
        <f>Table1[[#This Row],[seagrass.imp.ssp370.2100]]*Table1[[#This Row],[seagrass.mn.ssp370.2100]]</f>
        <v>105.56669050635864</v>
      </c>
      <c r="CA1043" s="5">
        <v>0.56657114352781934</v>
      </c>
      <c r="CB1043" s="5">
        <v>2.842530218124595E-3</v>
      </c>
      <c r="CC1043" s="8">
        <f>(Table1[[#This Row],[corals.sd.ssp370.2100]]/Table1[[#This Row],[corals.mn.ssp370.2100]])^-1</f>
        <v>199.31930359622484</v>
      </c>
      <c r="CD1043" s="8">
        <f>Table1[[#This Row],[corals.weights.ssp370.2100]]*Table1[[#This Row],[corals.mn.ssp370.2100]]</f>
        <v>112.9285657656817</v>
      </c>
      <c r="CE1043" s="5">
        <v>0.52403229504936233</v>
      </c>
      <c r="CF1043" s="5">
        <v>0.1392001251577788</v>
      </c>
      <c r="CG1043" s="12">
        <f>(Table1[[#This Row],[mangrove.sd.ssp370.2100]]/Table1[[#This Row],[mangrove.mn.ssp370.2100]])^-1</f>
        <v>3.7645964359255339</v>
      </c>
      <c r="CH1043" s="17">
        <f>Table1[[#This Row],[mangrove.weights.ssp370.2100]]*Table1[[#This Row],[mangrove.mn.ssp370.2100]]</f>
        <v>1.9727701102527073</v>
      </c>
      <c r="CI1043" s="9">
        <f t="shared" si="101"/>
        <v>0.56380527266317149</v>
      </c>
      <c r="CJ1043" s="5"/>
      <c r="CL1043" s="5"/>
      <c r="CM1043" s="5"/>
      <c r="CP1043" s="5"/>
      <c r="CT1043" s="5"/>
    </row>
    <row r="1044" spans="1:98" x14ac:dyDescent="0.25">
      <c r="A1044" s="5" t="s">
        <v>1087</v>
      </c>
      <c r="B1044" s="5">
        <v>35.58934</v>
      </c>
      <c r="C1044" s="5">
        <v>-21.821102</v>
      </c>
      <c r="D1044" s="5">
        <v>19570000</v>
      </c>
      <c r="E1044" s="5">
        <v>1</v>
      </c>
      <c r="F1044" s="5">
        <v>690000</v>
      </c>
      <c r="G1044" s="5">
        <v>1</v>
      </c>
      <c r="I1044" s="5">
        <v>0</v>
      </c>
      <c r="J1044" s="5">
        <v>0.36789594302330753</v>
      </c>
      <c r="K1044" s="5">
        <v>3.5596972007692101E-2</v>
      </c>
      <c r="L1044" s="6">
        <f>IF(Table1[[#This Row],[seagrass.mn.ssp126.2050]]="","",(Table1[[#This Row],[seagrass.sd.ssp126.2050]]/Table1[[#This Row],[seagrass.mn.ssp126.2050]])^-1)</f>
        <v>10.335034759243269</v>
      </c>
      <c r="M1044" s="6">
        <f>IF(Table1[[#This Row],[seagrass.weights.ssp126.2050]]="","",Table1[[#This Row],[seagrass.weights.ssp126.2050]]*Table1[[#This Row],[seagrass.mn.ssp126.2050]])</f>
        <v>3.8022173589304646</v>
      </c>
      <c r="N1044" s="5">
        <v>0.58576440552234255</v>
      </c>
      <c r="O1044" s="5">
        <v>6.9383383520002654E-3</v>
      </c>
      <c r="P1044" s="6">
        <f>IF(Table1[[#This Row],[corals.mn.ssp126.2050]]="","",(Table1[[#This Row],[corals.sd.ssp126.2050]]/Table1[[#This Row],[corals.mn.ssp126.2050]])^-1)</f>
        <v>84.424306772740692</v>
      </c>
      <c r="Q1044" s="6">
        <f>IF(Table1[[#This Row],[coral.weights.ssp126.2050]]="","",Table1[[#This Row],[coral.weights.ssp126.2050]]*Table1[[#This Row],[corals.mn.ssp126.2050]])</f>
        <v>49.45275386837033</v>
      </c>
      <c r="T1044" s="6" t="str">
        <f>IF(Table1[[#This Row],[mangrove.mn.ssp126.2050]]="","",(Table1[[#This Row],[mangrove.sd.ssp126.2050]]/Table1[[#This Row],[mangrove.mn.ssp126.2050]])^-1)</f>
        <v/>
      </c>
      <c r="U1044" s="6" t="str">
        <f>IF(Table1[[#This Row],[mangrove.weights.ssp126.2050]]="","",Table1[[#This Row],[mangrove.weights.ssp126.2050]]*Table1[[#This Row],[mangrove.mn.ssp126.2050]])</f>
        <v/>
      </c>
      <c r="V1044" s="7">
        <f t="shared" si="96"/>
        <v>0.56200233524549903</v>
      </c>
      <c r="W1044" s="5">
        <v>0.35930781832174769</v>
      </c>
      <c r="X1044" s="5">
        <v>3.1783510830139111E-2</v>
      </c>
      <c r="Y1044" s="6">
        <f>IF(Table1[[#This Row],[seagrass.mn.ssp126.2100]]="", "", (Table1[[#This Row],[seagrass.sd.ssp126.2100]]/Table1[[#This Row],[seagrass.mn.ssp126.2100]])^-1)</f>
        <v>11.304849871431747</v>
      </c>
      <c r="Z1044" s="6">
        <f>IF(Table1[[#This Row],[seagrass.weights.ssp126.2100]]="","", Table1[[#This Row],[seagrass.weights.ssp126.2100]]*Table1[[#This Row],[seagrass.mn.ssp126.2100]])</f>
        <v>4.0619209437590307</v>
      </c>
      <c r="AA1044" s="5">
        <v>0.57879258089990193</v>
      </c>
      <c r="AB1044" s="5">
        <v>2.9213105835418562E-3</v>
      </c>
      <c r="AC1044" s="6">
        <f>IF(Table1[[#This Row],[corals.mn.ssp126.2100]]="","",(Table1[[#This Row],[corals.sd.ssp126.2100]]/Table1[[#This Row],[corals.mn.ssp126.2100]])^-1)</f>
        <v>198.12771163761784</v>
      </c>
      <c r="AD1044" s="6">
        <f>IF( Table1[[#This Row],[Coral.weights.ssp126.2100]]="","", Table1[[#This Row],[Coral.weights.ssp126.2100]]*Table1[[#This Row],[corals.mn.ssp126.2100]])</f>
        <v>114.67484956652837</v>
      </c>
      <c r="AG1044" s="8" t="str">
        <f>IF(Table1[[#This Row],[mangrove.mn.ssp126.2100]]="","",(Table1[[#This Row],[mangrove.sd.ssp126.2100]]/Table1[[#This Row],[mangrove.mn.ssp126.2100]])^-1)</f>
        <v/>
      </c>
      <c r="AH1044" s="6" t="str">
        <f>IF(Table1[[#This Row],[mangrove.weights.ssp126.2100]]="","",Table1[[#This Row],[mangrove.weights.ssp126.2100]]*Table1[[#This Row],[mangrove.mn.ssp126.2100]])</f>
        <v/>
      </c>
      <c r="AI1044" s="7">
        <f t="shared" si="97"/>
        <v>0.56694512856424562</v>
      </c>
      <c r="AJ1044" s="5">
        <v>0.35082179076572739</v>
      </c>
      <c r="AK1044" s="5">
        <v>1.9782455569743319E-2</v>
      </c>
      <c r="AL1044" s="6">
        <f>IF(Table1[[#This Row],[seagrass.mn.ssp245.2050]]="","",(Table1[[#This Row],[seagrass.sd.ssp245.2050]]/Table1[[#This Row],[seagrass.mn.ssp245.2050]])^-1)</f>
        <v>17.733986032669218</v>
      </c>
      <c r="AM1044" s="6">
        <f>IF(Table1[[#This Row],[seagrass.weights.ssp245.2050]]="","",Table1[[#This Row],[seagrass.weights.ssp245.2050]]*Table1[[#This Row],[seagrass.mn.ssp245.2050]])</f>
        <v>6.221468737395413</v>
      </c>
      <c r="AN1044" s="5">
        <v>0.54554556388897979</v>
      </c>
      <c r="AO1044" s="5">
        <v>4.5689231234958627E-3</v>
      </c>
      <c r="AP1044" s="6">
        <f>(Table1[[#This Row],[corals.sd.ssp245.2050]]/Table1[[#This Row],[corals.mn.ssp245.2050]])^-1</f>
        <v>119.40353320533907</v>
      </c>
      <c r="AQ1044" s="6">
        <f>Table1[[#This Row],[coral.weights.ssp245.2050]]*Table1[[#This Row],[corals.mn.ssp245.2050]]</f>
        <v>65.140067852843231</v>
      </c>
      <c r="AS1044" s="5"/>
      <c r="AT1044" s="8"/>
      <c r="AU1044" s="8"/>
      <c r="AV1044" s="7">
        <f t="shared" si="98"/>
        <v>0.52036479139153391</v>
      </c>
      <c r="AW1044" s="5">
        <v>0.33066675125453149</v>
      </c>
      <c r="AX1044" s="5">
        <v>8.7210746571554816E-3</v>
      </c>
      <c r="AY1044" s="6">
        <f>(Table1[[#This Row],[seagrass.sd.ssp245.2100]]/Table1[[#This Row],[seagrass.mn.ssp245.2100]])^-1</f>
        <v>37.915826231716238</v>
      </c>
      <c r="AZ1044" s="6">
        <f>Table1[[#This Row],[seagrass.weights.ssp245.2100]]*Table1[[#This Row],[seagrass.mn.ssp245.2100]]</f>
        <v>12.537503081172954</v>
      </c>
      <c r="BA1044" s="5">
        <v>0.53527474267052932</v>
      </c>
      <c r="BB1044" s="5">
        <v>4.5109329854268413E-3</v>
      </c>
      <c r="BC1044" s="8">
        <f>(Table1[[#This Row],[corals.sd.ssp245.2100]]/Table1[[#This Row],[corals.mn.ssp245.2100]])^-1</f>
        <v>118.66164813350241</v>
      </c>
      <c r="BD1044" s="8">
        <f>Table1[[#This Row],[corals.weights.ssp245.2100]]*Table1[[#This Row],[corals.mn.ssp245.2100]]</f>
        <v>63.516583169521397</v>
      </c>
      <c r="BE1044" s="5"/>
      <c r="BF1044" s="5"/>
      <c r="BG1044" s="6"/>
      <c r="BH1044" s="6"/>
      <c r="BI1044" s="7">
        <f t="shared" si="99"/>
        <v>0.48572814550129589</v>
      </c>
      <c r="BJ1044" s="5">
        <v>0.49135372233467539</v>
      </c>
      <c r="BK1044" s="5">
        <v>2.8237966339226578E-3</v>
      </c>
      <c r="BL1044" s="6">
        <f>(Table1[[#This Row],[seagrass.sd.ssp370.2050]]/Table1[[#This Row],[seagrass.mn.ssp370.2050]])^-1</f>
        <v>174.00464198872379</v>
      </c>
      <c r="BM1044" s="6">
        <f>Table1[[#This Row],[seagrass.mn.ssp370.2050]]*Table1[[#This Row],[seagrass.weights.ssp370.2050]]</f>
        <v>85.497828544671989</v>
      </c>
      <c r="BN1044" s="5">
        <v>0.56657850245397778</v>
      </c>
      <c r="BO1044" s="5">
        <v>4.7377725394294008E-3</v>
      </c>
      <c r="BP1044" s="6">
        <f>(Table1[[#This Row],[corals.sd.ssp370.2050]]/Table1[[#This Row],[corals.mn.ssp370.2050]])^-1</f>
        <v>119.58752720581523</v>
      </c>
      <c r="BQ1044" s="6">
        <f>Table1[[#This Row],[corals.weights.ssp370.2050]]*Table1[[#This Row],[corals.mn.ssp370.2050]]</f>
        <v>67.755722076445124</v>
      </c>
      <c r="BR1044" s="5"/>
      <c r="BS1044" s="5"/>
      <c r="BT1044" s="6"/>
      <c r="BU1044" s="6"/>
      <c r="BV1044" s="7">
        <f t="shared" si="100"/>
        <v>0.52199468072177635</v>
      </c>
      <c r="BW1044" s="5">
        <v>0.49135372233467539</v>
      </c>
      <c r="BX1044" s="5">
        <v>2.8237966339226578E-3</v>
      </c>
      <c r="BY1044" s="8">
        <f>(Table1[[#This Row],[seagrass.sd.ssp370.2100]]/Table1[[#This Row],[seagrass.mn.ssp370.2100]])^-1</f>
        <v>174.00464198872379</v>
      </c>
      <c r="BZ1044" s="8">
        <f>Table1[[#This Row],[seagrass.imp.ssp370.2100]]*Table1[[#This Row],[seagrass.mn.ssp370.2100]]</f>
        <v>85.497828544671989</v>
      </c>
      <c r="CA1044" s="5">
        <v>0.56657850245397778</v>
      </c>
      <c r="CB1044" s="5">
        <v>4.7377725394294008E-3</v>
      </c>
      <c r="CC1044" s="8">
        <f>(Table1[[#This Row],[corals.sd.ssp370.2100]]/Table1[[#This Row],[corals.mn.ssp370.2100]])^-1</f>
        <v>119.58752720581523</v>
      </c>
      <c r="CD1044" s="8">
        <f>Table1[[#This Row],[corals.weights.ssp370.2100]]*Table1[[#This Row],[corals.mn.ssp370.2100]]</f>
        <v>67.755722076445124</v>
      </c>
      <c r="CE1044" s="5"/>
      <c r="CF1044" s="5"/>
      <c r="CG1044" s="12"/>
      <c r="CH1044" s="17"/>
      <c r="CI1044" s="9">
        <f t="shared" si="101"/>
        <v>0.52199468072177635</v>
      </c>
      <c r="CJ1044" s="5"/>
      <c r="CL1044" s="5"/>
      <c r="CM1044" s="5"/>
      <c r="CP1044" s="5"/>
      <c r="CT1044" s="5"/>
    </row>
    <row r="1045" spans="1:98" x14ac:dyDescent="0.25">
      <c r="A1045" s="5" t="s">
        <v>1088</v>
      </c>
      <c r="B1045" s="5">
        <v>35.83934</v>
      </c>
      <c r="C1045" s="5">
        <v>-21.821102</v>
      </c>
      <c r="E1045" s="5">
        <v>0</v>
      </c>
      <c r="G1045" s="5">
        <v>0</v>
      </c>
      <c r="I1045" s="5">
        <v>0</v>
      </c>
      <c r="L1045" s="6" t="str">
        <f>IF(Table1[[#This Row],[seagrass.mn.ssp126.2050]]="","",(Table1[[#This Row],[seagrass.sd.ssp126.2050]]/Table1[[#This Row],[seagrass.mn.ssp126.2050]])^-1)</f>
        <v/>
      </c>
      <c r="M1045" s="6" t="str">
        <f>IF(Table1[[#This Row],[seagrass.weights.ssp126.2050]]="","",Table1[[#This Row],[seagrass.weights.ssp126.2050]]*Table1[[#This Row],[seagrass.mn.ssp126.2050]])</f>
        <v/>
      </c>
      <c r="P1045" s="6" t="str">
        <f>IF(Table1[[#This Row],[corals.mn.ssp126.2050]]="","",(Table1[[#This Row],[corals.sd.ssp126.2050]]/Table1[[#This Row],[corals.mn.ssp126.2050]])^-1)</f>
        <v/>
      </c>
      <c r="Q1045" s="6" t="str">
        <f>IF(Table1[[#This Row],[coral.weights.ssp126.2050]]="","",Table1[[#This Row],[coral.weights.ssp126.2050]]*Table1[[#This Row],[corals.mn.ssp126.2050]])</f>
        <v/>
      </c>
      <c r="T1045" s="6" t="str">
        <f>IF(Table1[[#This Row],[mangrove.mn.ssp126.2050]]="","",(Table1[[#This Row],[mangrove.sd.ssp126.2050]]/Table1[[#This Row],[mangrove.mn.ssp126.2050]])^-1)</f>
        <v/>
      </c>
      <c r="U1045" s="6" t="str">
        <f>IF(Table1[[#This Row],[mangrove.weights.ssp126.2050]]="","",Table1[[#This Row],[mangrove.weights.ssp126.2050]]*Table1[[#This Row],[mangrove.mn.ssp126.2050]])</f>
        <v/>
      </c>
      <c r="V1045" s="7" t="e">
        <f t="shared" si="96"/>
        <v>#DIV/0!</v>
      </c>
      <c r="Y1045" s="6" t="str">
        <f>IF(Table1[[#This Row],[seagrass.mn.ssp126.2100]]="", "", (Table1[[#This Row],[seagrass.sd.ssp126.2100]]/Table1[[#This Row],[seagrass.mn.ssp126.2100]])^-1)</f>
        <v/>
      </c>
      <c r="Z1045" s="6" t="str">
        <f>IF(Table1[[#This Row],[seagrass.weights.ssp126.2100]]="","", Table1[[#This Row],[seagrass.weights.ssp126.2100]]*Table1[[#This Row],[seagrass.mn.ssp126.2100]])</f>
        <v/>
      </c>
      <c r="AC1045" s="6" t="str">
        <f>IF(Table1[[#This Row],[corals.mn.ssp126.2100]]="","",(Table1[[#This Row],[corals.sd.ssp126.2100]]/Table1[[#This Row],[corals.mn.ssp126.2100]])^-1)</f>
        <v/>
      </c>
      <c r="AD1045" s="6" t="str">
        <f>IF( Table1[[#This Row],[Coral.weights.ssp126.2100]]="","", Table1[[#This Row],[Coral.weights.ssp126.2100]]*Table1[[#This Row],[corals.mn.ssp126.2100]])</f>
        <v/>
      </c>
      <c r="AG1045" s="8" t="str">
        <f>IF(Table1[[#This Row],[mangrove.mn.ssp126.2100]]="","",(Table1[[#This Row],[mangrove.sd.ssp126.2100]]/Table1[[#This Row],[mangrove.mn.ssp126.2100]])^-1)</f>
        <v/>
      </c>
      <c r="AH1045" s="6" t="str">
        <f>IF(Table1[[#This Row],[mangrove.weights.ssp126.2100]]="","",Table1[[#This Row],[mangrove.weights.ssp126.2100]]*Table1[[#This Row],[mangrove.mn.ssp126.2100]])</f>
        <v/>
      </c>
      <c r="AI1045" s="7" t="e">
        <f t="shared" si="97"/>
        <v>#DIV/0!</v>
      </c>
      <c r="AL1045" s="6" t="str">
        <f>IF(Table1[[#This Row],[seagrass.mn.ssp245.2050]]="","",(Table1[[#This Row],[seagrass.sd.ssp245.2050]]/Table1[[#This Row],[seagrass.mn.ssp245.2050]])^-1)</f>
        <v/>
      </c>
      <c r="AM1045" s="6" t="str">
        <f>IF(Table1[[#This Row],[seagrass.weights.ssp245.2050]]="","",Table1[[#This Row],[seagrass.weights.ssp245.2050]]*Table1[[#This Row],[seagrass.mn.ssp245.2050]])</f>
        <v/>
      </c>
      <c r="AS1045" s="5"/>
      <c r="AT1045" s="8"/>
      <c r="AU1045" s="8"/>
      <c r="AV1045" s="7" t="e">
        <f t="shared" si="98"/>
        <v>#DIV/0!</v>
      </c>
      <c r="AX1045" s="5"/>
      <c r="AY1045" s="6"/>
      <c r="AZ1045" s="6"/>
      <c r="BB1045" s="5"/>
      <c r="BC1045" s="8"/>
      <c r="BD1045" s="8"/>
      <c r="BE1045" s="5"/>
      <c r="BF1045" s="5"/>
      <c r="BG1045" s="6"/>
      <c r="BH1045" s="6"/>
      <c r="BI1045" s="7" t="e">
        <f t="shared" si="99"/>
        <v>#DIV/0!</v>
      </c>
      <c r="BK1045" s="5"/>
      <c r="BL1045" s="6"/>
      <c r="BM1045" s="6"/>
      <c r="BO1045" s="5"/>
      <c r="BP1045" s="6"/>
      <c r="BQ1045" s="6"/>
      <c r="BR1045" s="5"/>
      <c r="BS1045" s="5"/>
      <c r="BT1045" s="6"/>
      <c r="BU1045" s="6"/>
      <c r="BV1045" s="7" t="e">
        <f t="shared" si="100"/>
        <v>#DIV/0!</v>
      </c>
      <c r="BX1045" s="5"/>
      <c r="BY1045" s="8"/>
      <c r="BZ1045" s="8"/>
      <c r="CA1045" s="5"/>
      <c r="CB1045" s="5"/>
      <c r="CC1045" s="8"/>
      <c r="CD1045" s="8"/>
      <c r="CE1045" s="5"/>
      <c r="CF1045" s="5"/>
      <c r="CG1045" s="12"/>
      <c r="CH1045" s="17"/>
      <c r="CI1045" s="9" t="e">
        <f t="shared" si="101"/>
        <v>#DIV/0!</v>
      </c>
      <c r="CJ1045" s="5"/>
      <c r="CL1045" s="5"/>
      <c r="CM1045" s="5"/>
      <c r="CP1045" s="5"/>
      <c r="CT1045" s="5"/>
    </row>
    <row r="1046" spans="1:98" x14ac:dyDescent="0.25">
      <c r="A1046" s="5" t="s">
        <v>1089</v>
      </c>
      <c r="B1046" s="5">
        <v>43.08934</v>
      </c>
      <c r="C1046" s="5">
        <v>-22.071102</v>
      </c>
      <c r="D1046" s="5">
        <v>9150000</v>
      </c>
      <c r="E1046" s="5">
        <v>1</v>
      </c>
      <c r="F1046" s="5">
        <v>1470000</v>
      </c>
      <c r="G1046" s="5">
        <v>1</v>
      </c>
      <c r="I1046" s="5">
        <v>0</v>
      </c>
      <c r="J1046" s="5">
        <v>0.39287871338028219</v>
      </c>
      <c r="K1046" s="5">
        <v>3.4765813128329742E-2</v>
      </c>
      <c r="L1046" s="6">
        <f>IF(Table1[[#This Row],[seagrass.mn.ssp126.2050]]="","",(Table1[[#This Row],[seagrass.sd.ssp126.2050]]/Table1[[#This Row],[seagrass.mn.ssp126.2050]])^-1)</f>
        <v>11.300719817196962</v>
      </c>
      <c r="M1046" s="6">
        <f>IF(Table1[[#This Row],[seagrass.weights.ssp126.2050]]="","",Table1[[#This Row],[seagrass.weights.ssp126.2050]]*Table1[[#This Row],[seagrass.mn.ssp126.2050]])</f>
        <v>4.4398122620514</v>
      </c>
      <c r="N1046" s="5">
        <v>0.50250878950604649</v>
      </c>
      <c r="O1046" s="5">
        <v>1.6829446737027711E-2</v>
      </c>
      <c r="P1046" s="6">
        <f>IF(Table1[[#This Row],[corals.mn.ssp126.2050]]="","",(Table1[[#This Row],[corals.sd.ssp126.2050]]/Table1[[#This Row],[corals.mn.ssp126.2050]])^-1)</f>
        <v>29.858901326829702</v>
      </c>
      <c r="Q1046" s="6">
        <f>IF(Table1[[#This Row],[coral.weights.ssp126.2050]]="","",Table1[[#This Row],[coral.weights.ssp126.2050]]*Table1[[#This Row],[corals.mn.ssp126.2050]])</f>
        <v>15.004360361725679</v>
      </c>
      <c r="T1046" s="6" t="str">
        <f>IF(Table1[[#This Row],[mangrove.mn.ssp126.2050]]="","",(Table1[[#This Row],[mangrove.sd.ssp126.2050]]/Table1[[#This Row],[mangrove.mn.ssp126.2050]])^-1)</f>
        <v/>
      </c>
      <c r="U1046" s="6" t="str">
        <f>IF(Table1[[#This Row],[mangrove.weights.ssp126.2050]]="","",Table1[[#This Row],[mangrove.weights.ssp126.2050]]*Table1[[#This Row],[mangrove.mn.ssp126.2050]])</f>
        <v/>
      </c>
      <c r="V1046" s="7">
        <f t="shared" si="96"/>
        <v>0.47240893096993275</v>
      </c>
      <c r="W1046" s="5">
        <v>0.39837637332810488</v>
      </c>
      <c r="X1046" s="5">
        <v>3.5272919364494712E-2</v>
      </c>
      <c r="Y1046" s="6">
        <f>IF(Table1[[#This Row],[seagrass.mn.ssp126.2100]]="", "", (Table1[[#This Row],[seagrass.sd.ssp126.2100]]/Table1[[#This Row],[seagrass.mn.ssp126.2100]])^-1)</f>
        <v>11.294114025875206</v>
      </c>
      <c r="Z1046" s="6">
        <f>IF(Table1[[#This Row],[seagrass.weights.ssp126.2100]]="","", Table1[[#This Row],[seagrass.weights.ssp126.2100]]*Table1[[#This Row],[seagrass.mn.ssp126.2100]])</f>
        <v>4.4993081855822465</v>
      </c>
      <c r="AA1046" s="5">
        <v>0.51131477061769637</v>
      </c>
      <c r="AB1046" s="5">
        <v>2.21973343357032E-2</v>
      </c>
      <c r="AC1046" s="6">
        <f>IF(Table1[[#This Row],[corals.mn.ssp126.2100]]="","",(Table1[[#This Row],[corals.sd.ssp126.2100]]/Table1[[#This Row],[corals.mn.ssp126.2100]])^-1)</f>
        <v>23.034962797099222</v>
      </c>
      <c r="AD1046" s="6">
        <f>IF( Table1[[#This Row],[Coral.weights.ssp126.2100]]="","", Table1[[#This Row],[Coral.weights.ssp126.2100]]*Table1[[#This Row],[corals.mn.ssp126.2100]])</f>
        <v>11.778116718785958</v>
      </c>
      <c r="AG1046" s="8" t="str">
        <f>IF(Table1[[#This Row],[mangrove.mn.ssp126.2100]]="","",(Table1[[#This Row],[mangrove.sd.ssp126.2100]]/Table1[[#This Row],[mangrove.mn.ssp126.2100]])^-1)</f>
        <v/>
      </c>
      <c r="AH1046" s="6" t="str">
        <f>IF(Table1[[#This Row],[mangrove.weights.ssp126.2100]]="","",Table1[[#This Row],[mangrove.weights.ssp126.2100]]*Table1[[#This Row],[mangrove.mn.ssp126.2100]])</f>
        <v/>
      </c>
      <c r="AI1046" s="7">
        <f t="shared" si="97"/>
        <v>0.47415853878932979</v>
      </c>
      <c r="AJ1046" s="5">
        <v>0.37127025883162368</v>
      </c>
      <c r="AK1046" s="5">
        <v>2.1781326202757328E-2</v>
      </c>
      <c r="AL1046" s="6">
        <f>IF(Table1[[#This Row],[seagrass.mn.ssp245.2050]]="","",(Table1[[#This Row],[seagrass.sd.ssp245.2050]]/Table1[[#This Row],[seagrass.mn.ssp245.2050]])^-1)</f>
        <v>17.045346797323297</v>
      </c>
      <c r="AM1046" s="6">
        <f>IF(Table1[[#This Row],[seagrass.weights.ssp245.2050]]="","",Table1[[#This Row],[seagrass.weights.ssp245.2050]]*Table1[[#This Row],[seagrass.mn.ssp245.2050]])</f>
        <v>6.3284303173170082</v>
      </c>
      <c r="AN1046" s="5">
        <v>0.48116574282233621</v>
      </c>
      <c r="AO1046" s="5">
        <v>1.3354179345437599E-2</v>
      </c>
      <c r="AP1046" s="6">
        <f>(Table1[[#This Row],[corals.sd.ssp245.2050]]/Table1[[#This Row],[corals.mn.ssp245.2050]])^-1</f>
        <v>36.031097859017784</v>
      </c>
      <c r="AQ1046" s="6">
        <f>Table1[[#This Row],[coral.weights.ssp245.2050]]*Table1[[#This Row],[corals.mn.ssp245.2050]]</f>
        <v>17.336929966038578</v>
      </c>
      <c r="AS1046" s="5"/>
      <c r="AT1046" s="8"/>
      <c r="AU1046" s="8"/>
      <c r="AV1046" s="7">
        <f t="shared" si="98"/>
        <v>0.44587312576386495</v>
      </c>
      <c r="AW1046" s="5">
        <v>0.36380081190060032</v>
      </c>
      <c r="AX1046" s="5">
        <v>1.1217933049477959E-2</v>
      </c>
      <c r="AY1046" s="6">
        <f>(Table1[[#This Row],[seagrass.sd.ssp245.2100]]/Table1[[#This Row],[seagrass.mn.ssp245.2100]])^-1</f>
        <v>32.430289100141337</v>
      </c>
      <c r="AZ1046" s="6">
        <f>Table1[[#This Row],[seagrass.weights.ssp245.2100]]*Table1[[#This Row],[seagrass.mn.ssp245.2100]]</f>
        <v>11.798165504802608</v>
      </c>
      <c r="BA1046" s="5">
        <v>0.47544527932378389</v>
      </c>
      <c r="BB1046" s="5">
        <v>1.9671333478722651E-2</v>
      </c>
      <c r="BC1046" s="8">
        <f>(Table1[[#This Row],[corals.sd.ssp245.2100]]/Table1[[#This Row],[corals.mn.ssp245.2100]])^-1</f>
        <v>24.16944839240541</v>
      </c>
      <c r="BD1046" s="8">
        <f>Table1[[#This Row],[corals.weights.ssp245.2100]]*Table1[[#This Row],[corals.mn.ssp245.2100]]</f>
        <v>11.491250142028969</v>
      </c>
      <c r="BE1046" s="5"/>
      <c r="BF1046" s="5"/>
      <c r="BG1046" s="6"/>
      <c r="BH1046" s="6"/>
      <c r="BI1046" s="7">
        <f t="shared" si="99"/>
        <v>0.41147568307889076</v>
      </c>
      <c r="BJ1046" s="5">
        <v>0.32959916147551038</v>
      </c>
      <c r="BK1046" s="5">
        <v>1.02308746016981E-2</v>
      </c>
      <c r="BL1046" s="6">
        <f>(Table1[[#This Row],[seagrass.sd.ssp370.2050]]/Table1[[#This Row],[seagrass.mn.ssp370.2050]])^-1</f>
        <v>32.216127585104424</v>
      </c>
      <c r="BM1046" s="6">
        <f>Table1[[#This Row],[seagrass.mn.ssp370.2050]]*Table1[[#This Row],[seagrass.weights.ssp370.2050]]</f>
        <v>10.618408638038478</v>
      </c>
      <c r="BN1046" s="5">
        <v>0.42665972143194658</v>
      </c>
      <c r="BO1046" s="5">
        <v>6.7304723613095382E-3</v>
      </c>
      <c r="BP1046" s="6">
        <f>(Table1[[#This Row],[corals.sd.ssp370.2050]]/Table1[[#This Row],[corals.mn.ssp370.2050]])^-1</f>
        <v>63.392240325451993</v>
      </c>
      <c r="BQ1046" s="6">
        <f>Table1[[#This Row],[corals.weights.ssp370.2050]]*Table1[[#This Row],[corals.mn.ssp370.2050]]</f>
        <v>27.046915598204357</v>
      </c>
      <c r="BR1046" s="5"/>
      <c r="BS1046" s="5"/>
      <c r="BT1046" s="6"/>
      <c r="BU1046" s="6"/>
      <c r="BV1046" s="7">
        <f t="shared" si="100"/>
        <v>0.39395426424891516</v>
      </c>
      <c r="BW1046" s="5">
        <v>0.32235239266231958</v>
      </c>
      <c r="BX1046" s="5">
        <v>3.0372040263838391E-3</v>
      </c>
      <c r="BY1046" s="8">
        <f>(Table1[[#This Row],[seagrass.sd.ssp370.2100]]/Table1[[#This Row],[seagrass.mn.ssp370.2100]])^-1</f>
        <v>106.13458623855419</v>
      </c>
      <c r="BZ1046" s="8">
        <f>Table1[[#This Row],[seagrass.imp.ssp370.2100]]*Table1[[#This Row],[seagrass.mn.ssp370.2100]]</f>
        <v>34.212737818223239</v>
      </c>
      <c r="CA1046" s="5">
        <v>0.4142615236283988</v>
      </c>
      <c r="CB1046" s="5">
        <v>2.9731382756638131E-3</v>
      </c>
      <c r="CC1046" s="8">
        <f>(Table1[[#This Row],[corals.sd.ssp370.2100]]/Table1[[#This Row],[corals.mn.ssp370.2100]])^-1</f>
        <v>139.33476522746207</v>
      </c>
      <c r="CD1046" s="8">
        <f>Table1[[#This Row],[corals.weights.ssp370.2100]]*Table1[[#This Row],[corals.mn.ssp370.2100]]</f>
        <v>57.721032137533676</v>
      </c>
      <c r="CE1046" s="5"/>
      <c r="CF1046" s="5"/>
      <c r="CG1046" s="12"/>
      <c r="CH1046" s="17"/>
      <c r="CI1046" s="9">
        <f t="shared" si="101"/>
        <v>0.3745223972227123</v>
      </c>
      <c r="CJ1046" s="5"/>
      <c r="CL1046" s="5"/>
      <c r="CM1046" s="5"/>
      <c r="CP1046" s="5"/>
      <c r="CT1046" s="5"/>
    </row>
    <row r="1047" spans="1:98" x14ac:dyDescent="0.25">
      <c r="A1047" s="5" t="s">
        <v>1090</v>
      </c>
      <c r="B1047" s="5">
        <v>43.33934</v>
      </c>
      <c r="C1047" s="5">
        <v>-22.071102</v>
      </c>
      <c r="D1047" s="5">
        <v>17590000</v>
      </c>
      <c r="E1047" s="5">
        <v>1</v>
      </c>
      <c r="F1047" s="5">
        <v>16000000</v>
      </c>
      <c r="G1047" s="5">
        <v>1</v>
      </c>
      <c r="H1047" s="5">
        <v>13790000</v>
      </c>
      <c r="I1047" s="5">
        <v>1</v>
      </c>
      <c r="J1047" s="5">
        <v>0.53410709652526478</v>
      </c>
      <c r="K1047" s="5">
        <v>2.8708856288793142E-3</v>
      </c>
      <c r="L1047" s="6">
        <f>IF(Table1[[#This Row],[seagrass.mn.ssp126.2050]]="","",(Table1[[#This Row],[seagrass.sd.ssp126.2050]]/Table1[[#This Row],[seagrass.mn.ssp126.2050]])^-1)</f>
        <v>186.04262432208424</v>
      </c>
      <c r="M1047" s="6">
        <f>IF(Table1[[#This Row],[seagrass.weights.ssp126.2050]]="","",Table1[[#This Row],[seagrass.weights.ssp126.2050]]*Table1[[#This Row],[seagrass.mn.ssp126.2050]])</f>
        <v>99.366685906609021</v>
      </c>
      <c r="N1047" s="5">
        <v>0.55530688161902531</v>
      </c>
      <c r="O1047" s="5">
        <v>3.7108642915585259E-3</v>
      </c>
      <c r="P1047" s="6">
        <f>IF(Table1[[#This Row],[corals.mn.ssp126.2050]]="","",(Table1[[#This Row],[corals.sd.ssp126.2050]]/Table1[[#This Row],[corals.mn.ssp126.2050]])^-1)</f>
        <v>149.64354338751687</v>
      </c>
      <c r="Q1047" s="6">
        <f>IF(Table1[[#This Row],[coral.weights.ssp126.2050]]="","",Table1[[#This Row],[coral.weights.ssp126.2050]]*Table1[[#This Row],[corals.mn.ssp126.2050]])</f>
        <v>83.098089432943311</v>
      </c>
      <c r="R1047" s="5">
        <v>0.52999552222836288</v>
      </c>
      <c r="S1047" s="5">
        <v>0.17582273722760089</v>
      </c>
      <c r="T1047" s="6">
        <f>IF(Table1[[#This Row],[mangrove.mn.ssp126.2050]]="","",(Table1[[#This Row],[mangrove.sd.ssp126.2050]]/Table1[[#This Row],[mangrove.mn.ssp126.2050]])^-1)</f>
        <v>3.014374196337807</v>
      </c>
      <c r="U1047" s="6">
        <f>IF(Table1[[#This Row],[mangrove.weights.ssp126.2050]]="","",Table1[[#This Row],[mangrove.weights.ssp126.2050]]*Table1[[#This Row],[mangrove.mn.ssp126.2050]])</f>
        <v>1.5976048263797578</v>
      </c>
      <c r="V1047" s="7">
        <f t="shared" si="96"/>
        <v>0.54343692256934262</v>
      </c>
      <c r="W1047" s="5">
        <v>0.54573229118289457</v>
      </c>
      <c r="X1047" s="5">
        <v>1.1650138602637821E-2</v>
      </c>
      <c r="Y1047" s="6">
        <f>IF(Table1[[#This Row],[seagrass.mn.ssp126.2100]]="", "", (Table1[[#This Row],[seagrass.sd.ssp126.2100]]/Table1[[#This Row],[seagrass.mn.ssp126.2100]])^-1)</f>
        <v>46.843416185566241</v>
      </c>
      <c r="Z1047" s="6">
        <f>IF(Table1[[#This Row],[seagrass.weights.ssp126.2100]]="","", Table1[[#This Row],[seagrass.weights.ssp126.2100]]*Table1[[#This Row],[seagrass.mn.ssp126.2100]])</f>
        <v>25.563964841782951</v>
      </c>
      <c r="AA1047" s="5">
        <v>0.56796594145454027</v>
      </c>
      <c r="AB1047" s="5">
        <v>1.045507763068404E-2</v>
      </c>
      <c r="AC1047" s="6">
        <f>IF(Table1[[#This Row],[corals.mn.ssp126.2100]]="","",(Table1[[#This Row],[corals.sd.ssp126.2100]]/Table1[[#This Row],[corals.mn.ssp126.2100]])^-1)</f>
        <v>54.324411689459659</v>
      </c>
      <c r="AD1047" s="6">
        <f>IF( Table1[[#This Row],[Coral.weights.ssp126.2100]]="","", Table1[[#This Row],[Coral.weights.ssp126.2100]]*Table1[[#This Row],[corals.mn.ssp126.2100]])</f>
        <v>30.854415629167988</v>
      </c>
      <c r="AE1047" s="5">
        <v>0.54098631258635532</v>
      </c>
      <c r="AF1047" s="5">
        <v>0.1558973364590085</v>
      </c>
      <c r="AG1047" s="8">
        <f>IF(Table1[[#This Row],[mangrove.mn.ssp126.2100]]="","",(Table1[[#This Row],[mangrove.sd.ssp126.2100]]/Table1[[#This Row],[mangrove.mn.ssp126.2100]])^-1)</f>
        <v>3.4701446790183086</v>
      </c>
      <c r="AH1047" s="6">
        <f>IF(Table1[[#This Row],[mangrove.weights.ssp126.2100]]="","",Table1[[#This Row],[mangrove.weights.ssp126.2100]]*Table1[[#This Row],[mangrove.mn.ssp126.2100]])</f>
        <v>1.8773007740432763</v>
      </c>
      <c r="AI1047" s="7">
        <f t="shared" si="97"/>
        <v>0.55711783993984809</v>
      </c>
      <c r="AJ1047" s="5">
        <v>0.50997880248095484</v>
      </c>
      <c r="AK1047" s="5">
        <v>4.708271300385679E-3</v>
      </c>
      <c r="AL1047" s="6">
        <f>IF(Table1[[#This Row],[seagrass.mn.ssp245.2050]]="","",(Table1[[#This Row],[seagrass.sd.ssp245.2050]]/Table1[[#This Row],[seagrass.mn.ssp245.2050]])^-1)</f>
        <v>108.31550901477998</v>
      </c>
      <c r="AM1047" s="6">
        <f>IF(Table1[[#This Row],[seagrass.weights.ssp245.2050]]="","",Table1[[#This Row],[seagrass.weights.ssp245.2050]]*Table1[[#This Row],[seagrass.mn.ssp245.2050]])</f>
        <v>55.238613577472563</v>
      </c>
      <c r="AN1047" s="5">
        <v>0.53526944122851239</v>
      </c>
      <c r="AO1047" s="5">
        <v>9.021379381779932E-4</v>
      </c>
      <c r="AP1047" s="6">
        <f>(Table1[[#This Row],[corals.sd.ssp245.2050]]/Table1[[#This Row],[corals.mn.ssp245.2050]])^-1</f>
        <v>593.3343655955448</v>
      </c>
      <c r="AQ1047" s="6">
        <f>Table1[[#This Row],[coral.weights.ssp245.2050]]*Table1[[#This Row],[corals.mn.ssp245.2050]]</f>
        <v>317.59375433400118</v>
      </c>
      <c r="AR1047" s="5">
        <v>0.56885450363017853</v>
      </c>
      <c r="AS1047" s="5">
        <v>0.1152383550152844</v>
      </c>
      <c r="AT1047" s="8">
        <f>(Table1[[#This Row],[mangrove.sd.ssp245.2050]]/Table1[[#This Row],[mangrove.mn.ssp245.2050]])^-1</f>
        <v>4.9363296061864963</v>
      </c>
      <c r="AU1047" s="8">
        <f>Table1[[#This Row],[mangrove.mn.ssp245.2050]]*Table1[[#This Row],[mangrove.weights.ssp245.2050]]</f>
        <v>2.808053327882174</v>
      </c>
      <c r="AV1047" s="7">
        <f t="shared" si="98"/>
        <v>0.53162716593919324</v>
      </c>
      <c r="AW1047" s="5">
        <v>0.50532150170693146</v>
      </c>
      <c r="AX1047" s="5">
        <v>7.5257398861341314E-3</v>
      </c>
      <c r="AY1047" s="6">
        <f>(Table1[[#This Row],[seagrass.sd.ssp245.2100]]/Table1[[#This Row],[seagrass.mn.ssp245.2100]])^-1</f>
        <v>67.14575700895081</v>
      </c>
      <c r="AZ1047" s="6">
        <f>Table1[[#This Row],[seagrass.weights.ssp245.2100]]*Table1[[#This Row],[seagrass.mn.ssp245.2100]]</f>
        <v>33.930194765011741</v>
      </c>
      <c r="BA1047" s="5">
        <v>0.52639761311501432</v>
      </c>
      <c r="BB1047" s="5">
        <v>9.8426959936996541E-3</v>
      </c>
      <c r="BC1047" s="8">
        <f>(Table1[[#This Row],[corals.sd.ssp245.2100]]/Table1[[#This Row],[corals.mn.ssp245.2100]])^-1</f>
        <v>53.481039488770492</v>
      </c>
      <c r="BD1047" s="8">
        <f>Table1[[#This Row],[corals.weights.ssp245.2100]]*Table1[[#This Row],[corals.mn.ssp245.2100]]</f>
        <v>28.152291533798611</v>
      </c>
      <c r="BE1047" s="5">
        <v>0.57558538496190847</v>
      </c>
      <c r="BF1047" s="5">
        <v>0.1160598682764712</v>
      </c>
      <c r="BG1047" s="6">
        <f>(Table1[[#This Row],[mangrove.sd.ssp245.2100]]/Table1[[#This Row],[mangrove.mn.ssp245.2100]])^-1</f>
        <v>4.9593834071117655</v>
      </c>
      <c r="BH1047" s="6">
        <f>Table1[[#This Row],[mangrove.weights.ssp245.2100]]*Table1[[#This Row],[mangrove.mn.ssp245.2100]]</f>
        <v>2.8545486075561266</v>
      </c>
      <c r="BI1047" s="7">
        <f t="shared" si="99"/>
        <v>0.51707150385157497</v>
      </c>
      <c r="BJ1047" s="5">
        <v>0.425464385878214</v>
      </c>
      <c r="BK1047" s="5">
        <v>7.1616363240999724E-3</v>
      </c>
      <c r="BL1047" s="6">
        <f>(Table1[[#This Row],[seagrass.sd.ssp370.2050]]/Table1[[#This Row],[seagrass.mn.ssp370.2050]])^-1</f>
        <v>59.408823154907068</v>
      </c>
      <c r="BM1047" s="6">
        <f>Table1[[#This Row],[seagrass.mn.ssp370.2050]]*Table1[[#This Row],[seagrass.weights.ssp370.2050]]</f>
        <v>25.276338459349954</v>
      </c>
      <c r="BN1047" s="5">
        <v>0.45832155507012801</v>
      </c>
      <c r="BO1047" s="5">
        <v>4.5452695991346354E-3</v>
      </c>
      <c r="BP1047" s="6">
        <f>(Table1[[#This Row],[corals.sd.ssp370.2050]]/Table1[[#This Row],[corals.mn.ssp370.2050]])^-1</f>
        <v>100.83484490279453</v>
      </c>
      <c r="BQ1047" s="6">
        <f>Table1[[#This Row],[corals.weights.ssp370.2050]]*Table1[[#This Row],[corals.mn.ssp370.2050]]</f>
        <v>46.214782921103961</v>
      </c>
      <c r="BR1047" s="5">
        <v>0.58381362100398781</v>
      </c>
      <c r="BS1047" s="5">
        <v>9.2033808981521983E-2</v>
      </c>
      <c r="BT1047" s="6">
        <f>(Table1[[#This Row],[mangrove.sd.ssp370.2050]]/Table1[[#This Row],[mangrove.mn.ssp370.2050]])^-1</f>
        <v>6.3434690736444743</v>
      </c>
      <c r="BU1047" s="6">
        <f>Table1[[#This Row],[mangrove.weights.ssp370.2050]]*Table1[[#This Row],[mangrove.mn.ssp370.2050]]</f>
        <v>3.7034036496111926</v>
      </c>
      <c r="BV1047" s="7">
        <f t="shared" si="100"/>
        <v>0.45138253964216807</v>
      </c>
      <c r="BW1047" s="5">
        <v>0.41892312217667033</v>
      </c>
      <c r="BX1047" s="5">
        <v>4.1558412890014742E-3</v>
      </c>
      <c r="BY1047" s="8">
        <f>(Table1[[#This Row],[seagrass.sd.ssp370.2100]]/Table1[[#This Row],[seagrass.mn.ssp370.2100]])^-1</f>
        <v>100.80344581140757</v>
      </c>
      <c r="BZ1047" s="8">
        <f>Table1[[#This Row],[seagrass.imp.ssp370.2100]]*Table1[[#This Row],[seagrass.mn.ssp370.2100]]</f>
        <v>42.228894245481662</v>
      </c>
      <c r="CA1047" s="5">
        <v>0.45251953599374439</v>
      </c>
      <c r="CB1047" s="5">
        <v>1.8325611358071491E-3</v>
      </c>
      <c r="CC1047" s="8">
        <f>(Table1[[#This Row],[corals.sd.ssp370.2100]]/Table1[[#This Row],[corals.mn.ssp370.2100]])^-1</f>
        <v>246.93284559613491</v>
      </c>
      <c r="CD1047" s="8">
        <f>Table1[[#This Row],[corals.weights.ssp370.2100]]*Table1[[#This Row],[corals.mn.ssp370.2100]]</f>
        <v>111.74193671077789</v>
      </c>
      <c r="CE1047" s="5">
        <v>0.57972305366392129</v>
      </c>
      <c r="CF1047" s="5">
        <v>0.1071848850270498</v>
      </c>
      <c r="CG1047" s="12">
        <f>(Table1[[#This Row],[mangrove.sd.ssp370.2100]]/Table1[[#This Row],[mangrove.mn.ssp370.2100]])^-1</f>
        <v>5.4086269115054701</v>
      </c>
      <c r="CH1047" s="17">
        <f>Table1[[#This Row],[mangrove.weights.ssp370.2100]]*Table1[[#This Row],[mangrove.mn.ssp370.2100]]</f>
        <v>3.1355057092668144</v>
      </c>
      <c r="CI1047" s="9">
        <f t="shared" si="101"/>
        <v>0.44487780657681442</v>
      </c>
      <c r="CJ1047" s="5"/>
      <c r="CL1047" s="5"/>
      <c r="CM1047" s="5"/>
      <c r="CP1047" s="5"/>
      <c r="CT1047" s="5"/>
    </row>
    <row r="1048" spans="1:98" x14ac:dyDescent="0.25">
      <c r="A1048" s="5" t="s">
        <v>1091</v>
      </c>
      <c r="B1048" s="5">
        <v>43.58934</v>
      </c>
      <c r="C1048" s="5">
        <v>-22.071102</v>
      </c>
      <c r="E1048" s="5">
        <v>0</v>
      </c>
      <c r="G1048" s="5">
        <v>0</v>
      </c>
      <c r="I1048" s="5">
        <v>0</v>
      </c>
      <c r="L1048" s="6" t="str">
        <f>IF(Table1[[#This Row],[seagrass.mn.ssp126.2050]]="","",(Table1[[#This Row],[seagrass.sd.ssp126.2050]]/Table1[[#This Row],[seagrass.mn.ssp126.2050]])^-1)</f>
        <v/>
      </c>
      <c r="M1048" s="6" t="str">
        <f>IF(Table1[[#This Row],[seagrass.weights.ssp126.2050]]="","",Table1[[#This Row],[seagrass.weights.ssp126.2050]]*Table1[[#This Row],[seagrass.mn.ssp126.2050]])</f>
        <v/>
      </c>
      <c r="P1048" s="6" t="str">
        <f>IF(Table1[[#This Row],[corals.mn.ssp126.2050]]="","",(Table1[[#This Row],[corals.sd.ssp126.2050]]/Table1[[#This Row],[corals.mn.ssp126.2050]])^-1)</f>
        <v/>
      </c>
      <c r="Q1048" s="6" t="str">
        <f>IF(Table1[[#This Row],[coral.weights.ssp126.2050]]="","",Table1[[#This Row],[coral.weights.ssp126.2050]]*Table1[[#This Row],[corals.mn.ssp126.2050]])</f>
        <v/>
      </c>
      <c r="T1048" s="6" t="str">
        <f>IF(Table1[[#This Row],[mangrove.mn.ssp126.2050]]="","",(Table1[[#This Row],[mangrove.sd.ssp126.2050]]/Table1[[#This Row],[mangrove.mn.ssp126.2050]])^-1)</f>
        <v/>
      </c>
      <c r="U1048" s="6" t="str">
        <f>IF(Table1[[#This Row],[mangrove.weights.ssp126.2050]]="","",Table1[[#This Row],[mangrove.weights.ssp126.2050]]*Table1[[#This Row],[mangrove.mn.ssp126.2050]])</f>
        <v/>
      </c>
      <c r="V1048" s="7" t="e">
        <f t="shared" si="96"/>
        <v>#DIV/0!</v>
      </c>
      <c r="Y1048" s="6" t="str">
        <f>IF(Table1[[#This Row],[seagrass.mn.ssp126.2100]]="", "", (Table1[[#This Row],[seagrass.sd.ssp126.2100]]/Table1[[#This Row],[seagrass.mn.ssp126.2100]])^-1)</f>
        <v/>
      </c>
      <c r="Z1048" s="6" t="str">
        <f>IF(Table1[[#This Row],[seagrass.weights.ssp126.2100]]="","", Table1[[#This Row],[seagrass.weights.ssp126.2100]]*Table1[[#This Row],[seagrass.mn.ssp126.2100]])</f>
        <v/>
      </c>
      <c r="AC1048" s="6" t="str">
        <f>IF(Table1[[#This Row],[corals.mn.ssp126.2100]]="","",(Table1[[#This Row],[corals.sd.ssp126.2100]]/Table1[[#This Row],[corals.mn.ssp126.2100]])^-1)</f>
        <v/>
      </c>
      <c r="AD1048" s="6" t="str">
        <f>IF( Table1[[#This Row],[Coral.weights.ssp126.2100]]="","", Table1[[#This Row],[Coral.weights.ssp126.2100]]*Table1[[#This Row],[corals.mn.ssp126.2100]])</f>
        <v/>
      </c>
      <c r="AG1048" s="8" t="str">
        <f>IF(Table1[[#This Row],[mangrove.mn.ssp126.2100]]="","",(Table1[[#This Row],[mangrove.sd.ssp126.2100]]/Table1[[#This Row],[mangrove.mn.ssp126.2100]])^-1)</f>
        <v/>
      </c>
      <c r="AH1048" s="6" t="str">
        <f>IF(Table1[[#This Row],[mangrove.weights.ssp126.2100]]="","",Table1[[#This Row],[mangrove.weights.ssp126.2100]]*Table1[[#This Row],[mangrove.mn.ssp126.2100]])</f>
        <v/>
      </c>
      <c r="AI1048" s="7" t="e">
        <f t="shared" si="97"/>
        <v>#DIV/0!</v>
      </c>
      <c r="AL1048" s="6" t="str">
        <f>IF(Table1[[#This Row],[seagrass.mn.ssp245.2050]]="","",(Table1[[#This Row],[seagrass.sd.ssp245.2050]]/Table1[[#This Row],[seagrass.mn.ssp245.2050]])^-1)</f>
        <v/>
      </c>
      <c r="AM1048" s="6" t="str">
        <f>IF(Table1[[#This Row],[seagrass.weights.ssp245.2050]]="","",Table1[[#This Row],[seagrass.weights.ssp245.2050]]*Table1[[#This Row],[seagrass.mn.ssp245.2050]])</f>
        <v/>
      </c>
      <c r="AS1048" s="5"/>
      <c r="AT1048" s="8"/>
      <c r="AU1048" s="8"/>
      <c r="AV1048" s="7" t="e">
        <f t="shared" si="98"/>
        <v>#DIV/0!</v>
      </c>
      <c r="AX1048" s="5"/>
      <c r="AY1048" s="6"/>
      <c r="AZ1048" s="6"/>
      <c r="BB1048" s="5"/>
      <c r="BC1048" s="8"/>
      <c r="BD1048" s="8"/>
      <c r="BE1048" s="5"/>
      <c r="BF1048" s="5"/>
      <c r="BG1048" s="6"/>
      <c r="BH1048" s="6"/>
      <c r="BI1048" s="7" t="e">
        <f t="shared" si="99"/>
        <v>#DIV/0!</v>
      </c>
      <c r="BK1048" s="5"/>
      <c r="BL1048" s="6"/>
      <c r="BM1048" s="6"/>
      <c r="BO1048" s="5"/>
      <c r="BP1048" s="6"/>
      <c r="BQ1048" s="6"/>
      <c r="BR1048" s="5"/>
      <c r="BS1048" s="5"/>
      <c r="BT1048" s="6"/>
      <c r="BU1048" s="6"/>
      <c r="BV1048" s="7" t="e">
        <f t="shared" si="100"/>
        <v>#DIV/0!</v>
      </c>
      <c r="BX1048" s="5"/>
      <c r="BY1048" s="8"/>
      <c r="BZ1048" s="8"/>
      <c r="CA1048" s="5"/>
      <c r="CB1048" s="5"/>
      <c r="CC1048" s="8"/>
      <c r="CD1048" s="8"/>
      <c r="CE1048" s="5"/>
      <c r="CF1048" s="5"/>
      <c r="CG1048" s="12"/>
      <c r="CH1048" s="17"/>
      <c r="CI1048" s="9" t="e">
        <f t="shared" si="101"/>
        <v>#DIV/0!</v>
      </c>
      <c r="CJ1048" s="5"/>
      <c r="CL1048" s="5"/>
      <c r="CM1048" s="5"/>
      <c r="CP1048" s="5"/>
      <c r="CT1048" s="5"/>
    </row>
    <row r="1049" spans="1:98" x14ac:dyDescent="0.25">
      <c r="A1049" s="5" t="s">
        <v>1092</v>
      </c>
      <c r="B1049" s="5">
        <v>35.08934</v>
      </c>
      <c r="C1049" s="5">
        <v>-22.071102</v>
      </c>
      <c r="E1049" s="5">
        <v>0</v>
      </c>
      <c r="G1049" s="5">
        <v>0</v>
      </c>
      <c r="I1049" s="5">
        <v>0</v>
      </c>
      <c r="L1049" s="6" t="str">
        <f>IF(Table1[[#This Row],[seagrass.mn.ssp126.2050]]="","",(Table1[[#This Row],[seagrass.sd.ssp126.2050]]/Table1[[#This Row],[seagrass.mn.ssp126.2050]])^-1)</f>
        <v/>
      </c>
      <c r="M1049" s="6" t="str">
        <f>IF(Table1[[#This Row],[seagrass.weights.ssp126.2050]]="","",Table1[[#This Row],[seagrass.weights.ssp126.2050]]*Table1[[#This Row],[seagrass.mn.ssp126.2050]])</f>
        <v/>
      </c>
      <c r="P1049" s="6" t="str">
        <f>IF(Table1[[#This Row],[corals.mn.ssp126.2050]]="","",(Table1[[#This Row],[corals.sd.ssp126.2050]]/Table1[[#This Row],[corals.mn.ssp126.2050]])^-1)</f>
        <v/>
      </c>
      <c r="Q1049" s="6" t="str">
        <f>IF(Table1[[#This Row],[coral.weights.ssp126.2050]]="","",Table1[[#This Row],[coral.weights.ssp126.2050]]*Table1[[#This Row],[corals.mn.ssp126.2050]])</f>
        <v/>
      </c>
      <c r="T1049" s="6" t="str">
        <f>IF(Table1[[#This Row],[mangrove.mn.ssp126.2050]]="","",(Table1[[#This Row],[mangrove.sd.ssp126.2050]]/Table1[[#This Row],[mangrove.mn.ssp126.2050]])^-1)</f>
        <v/>
      </c>
      <c r="U1049" s="6" t="str">
        <f>IF(Table1[[#This Row],[mangrove.weights.ssp126.2050]]="","",Table1[[#This Row],[mangrove.weights.ssp126.2050]]*Table1[[#This Row],[mangrove.mn.ssp126.2050]])</f>
        <v/>
      </c>
      <c r="V1049" s="7" t="e">
        <f t="shared" si="96"/>
        <v>#DIV/0!</v>
      </c>
      <c r="Y1049" s="6" t="str">
        <f>IF(Table1[[#This Row],[seagrass.mn.ssp126.2100]]="", "", (Table1[[#This Row],[seagrass.sd.ssp126.2100]]/Table1[[#This Row],[seagrass.mn.ssp126.2100]])^-1)</f>
        <v/>
      </c>
      <c r="Z1049" s="6" t="str">
        <f>IF(Table1[[#This Row],[seagrass.weights.ssp126.2100]]="","", Table1[[#This Row],[seagrass.weights.ssp126.2100]]*Table1[[#This Row],[seagrass.mn.ssp126.2100]])</f>
        <v/>
      </c>
      <c r="AC1049" s="6" t="str">
        <f>IF(Table1[[#This Row],[corals.mn.ssp126.2100]]="","",(Table1[[#This Row],[corals.sd.ssp126.2100]]/Table1[[#This Row],[corals.mn.ssp126.2100]])^-1)</f>
        <v/>
      </c>
      <c r="AD1049" s="6" t="str">
        <f>IF( Table1[[#This Row],[Coral.weights.ssp126.2100]]="","", Table1[[#This Row],[Coral.weights.ssp126.2100]]*Table1[[#This Row],[corals.mn.ssp126.2100]])</f>
        <v/>
      </c>
      <c r="AG1049" s="8" t="str">
        <f>IF(Table1[[#This Row],[mangrove.mn.ssp126.2100]]="","",(Table1[[#This Row],[mangrove.sd.ssp126.2100]]/Table1[[#This Row],[mangrove.mn.ssp126.2100]])^-1)</f>
        <v/>
      </c>
      <c r="AH1049" s="6" t="str">
        <f>IF(Table1[[#This Row],[mangrove.weights.ssp126.2100]]="","",Table1[[#This Row],[mangrove.weights.ssp126.2100]]*Table1[[#This Row],[mangrove.mn.ssp126.2100]])</f>
        <v/>
      </c>
      <c r="AI1049" s="7" t="e">
        <f t="shared" si="97"/>
        <v>#DIV/0!</v>
      </c>
      <c r="AL1049" s="6" t="str">
        <f>IF(Table1[[#This Row],[seagrass.mn.ssp245.2050]]="","",(Table1[[#This Row],[seagrass.sd.ssp245.2050]]/Table1[[#This Row],[seagrass.mn.ssp245.2050]])^-1)</f>
        <v/>
      </c>
      <c r="AM1049" s="6" t="str">
        <f>IF(Table1[[#This Row],[seagrass.weights.ssp245.2050]]="","",Table1[[#This Row],[seagrass.weights.ssp245.2050]]*Table1[[#This Row],[seagrass.mn.ssp245.2050]])</f>
        <v/>
      </c>
      <c r="AS1049" s="5"/>
      <c r="AT1049" s="8"/>
      <c r="AU1049" s="8"/>
      <c r="AV1049" s="7" t="e">
        <f t="shared" si="98"/>
        <v>#DIV/0!</v>
      </c>
      <c r="AX1049" s="5"/>
      <c r="AY1049" s="6"/>
      <c r="AZ1049" s="6"/>
      <c r="BB1049" s="5"/>
      <c r="BC1049" s="8"/>
      <c r="BD1049" s="8"/>
      <c r="BE1049" s="5"/>
      <c r="BF1049" s="5"/>
      <c r="BG1049" s="6"/>
      <c r="BH1049" s="6"/>
      <c r="BI1049" s="7" t="e">
        <f t="shared" si="99"/>
        <v>#DIV/0!</v>
      </c>
      <c r="BK1049" s="5"/>
      <c r="BL1049" s="6"/>
      <c r="BM1049" s="6"/>
      <c r="BO1049" s="5"/>
      <c r="BP1049" s="6"/>
      <c r="BQ1049" s="6"/>
      <c r="BR1049" s="5"/>
      <c r="BS1049" s="5"/>
      <c r="BT1049" s="6"/>
      <c r="BU1049" s="6"/>
      <c r="BV1049" s="7" t="e">
        <f t="shared" si="100"/>
        <v>#DIV/0!</v>
      </c>
      <c r="BX1049" s="5"/>
      <c r="BY1049" s="8"/>
      <c r="BZ1049" s="8"/>
      <c r="CA1049" s="5"/>
      <c r="CB1049" s="5"/>
      <c r="CC1049" s="8"/>
      <c r="CD1049" s="8"/>
      <c r="CE1049" s="5"/>
      <c r="CF1049" s="5"/>
      <c r="CG1049" s="12"/>
      <c r="CH1049" s="17"/>
      <c r="CI1049" s="9" t="e">
        <f t="shared" si="101"/>
        <v>#DIV/0!</v>
      </c>
      <c r="CJ1049" s="5"/>
      <c r="CL1049" s="5"/>
      <c r="CM1049" s="5"/>
      <c r="CP1049" s="5"/>
      <c r="CT1049" s="5"/>
    </row>
    <row r="1050" spans="1:98" x14ac:dyDescent="0.25">
      <c r="A1050" s="5" t="s">
        <v>1093</v>
      </c>
      <c r="B1050" s="5">
        <v>35.33934</v>
      </c>
      <c r="C1050" s="5">
        <v>-22.071102</v>
      </c>
      <c r="D1050" s="5">
        <v>9980000</v>
      </c>
      <c r="E1050" s="5">
        <v>1</v>
      </c>
      <c r="F1050" s="5">
        <v>30810000</v>
      </c>
      <c r="G1050" s="5">
        <v>1</v>
      </c>
      <c r="H1050" s="5">
        <v>1700000</v>
      </c>
      <c r="I1050" s="5">
        <v>1</v>
      </c>
      <c r="J1050" s="5">
        <v>0.58777017087120598</v>
      </c>
      <c r="K1050" s="5">
        <v>7.3992027897327919E-3</v>
      </c>
      <c r="L1050" s="6">
        <f>IF(Table1[[#This Row],[seagrass.mn.ssp126.2050]]="","",(Table1[[#This Row],[seagrass.sd.ssp126.2050]]/Table1[[#This Row],[seagrass.mn.ssp126.2050]])^-1)</f>
        <v>79.436959301453626</v>
      </c>
      <c r="M1050" s="6">
        <f>IF(Table1[[#This Row],[seagrass.weights.ssp126.2050]]="","",Table1[[#This Row],[seagrass.weights.ssp126.2050]]*Table1[[#This Row],[seagrass.mn.ssp126.2050]])</f>
        <v>46.690675142104432</v>
      </c>
      <c r="N1050" s="5">
        <v>0.50876487293566219</v>
      </c>
      <c r="O1050" s="5">
        <v>8.8608041434714289E-4</v>
      </c>
      <c r="P1050" s="6">
        <f>IF(Table1[[#This Row],[corals.mn.ssp126.2050]]="","",(Table1[[#This Row],[corals.sd.ssp126.2050]]/Table1[[#This Row],[corals.mn.ssp126.2050]])^-1)</f>
        <v>574.17460616203346</v>
      </c>
      <c r="Q1050" s="6">
        <f>IF(Table1[[#This Row],[coral.weights.ssp126.2050]]="","",Table1[[#This Row],[coral.weights.ssp126.2050]]*Table1[[#This Row],[corals.mn.ssp126.2050]])</f>
        <v>292.11987054691082</v>
      </c>
      <c r="R1050" s="5">
        <v>0.4839380936628519</v>
      </c>
      <c r="S1050" s="5">
        <v>0.14354795153189179</v>
      </c>
      <c r="T1050" s="6">
        <f>IF(Table1[[#This Row],[mangrove.mn.ssp126.2050]]="","",(Table1[[#This Row],[mangrove.sd.ssp126.2050]]/Table1[[#This Row],[mangrove.mn.ssp126.2050]])^-1)</f>
        <v>3.3712643649626464</v>
      </c>
      <c r="U1050" s="6">
        <f>IF(Table1[[#This Row],[mangrove.weights.ssp126.2050]]="","",Table1[[#This Row],[mangrove.weights.ssp126.2050]]*Table1[[#This Row],[mangrove.mn.ssp126.2050]])</f>
        <v>1.6314832500135281</v>
      </c>
      <c r="V1050" s="7">
        <f t="shared" si="96"/>
        <v>0.51819014665562035</v>
      </c>
      <c r="W1050" s="5">
        <v>0.58044341266058064</v>
      </c>
      <c r="X1050" s="5">
        <v>1.349002480068336E-2</v>
      </c>
      <c r="Y1050" s="6">
        <f>IF(Table1[[#This Row],[seagrass.mn.ssp126.2100]]="", "", (Table1[[#This Row],[seagrass.sd.ssp126.2100]]/Table1[[#This Row],[seagrass.mn.ssp126.2100]])^-1)</f>
        <v>43.027601597231858</v>
      </c>
      <c r="Z1050" s="6">
        <f>IF(Table1[[#This Row],[seagrass.weights.ssp126.2100]]="","", Table1[[#This Row],[seagrass.weights.ssp126.2100]]*Table1[[#This Row],[seagrass.mn.ssp126.2100]])</f>
        <v>24.975087909697109</v>
      </c>
      <c r="AA1050" s="5">
        <v>0.50187860222532821</v>
      </c>
      <c r="AB1050" s="5">
        <v>8.8525770183798258E-3</v>
      </c>
      <c r="AC1050" s="6">
        <f>IF(Table1[[#This Row],[corals.mn.ssp126.2100]]="","",(Table1[[#This Row],[corals.sd.ssp126.2100]]/Table1[[#This Row],[corals.mn.ssp126.2100]])^-1)</f>
        <v>56.692938246492723</v>
      </c>
      <c r="AD1050" s="6">
        <f>IF( Table1[[#This Row],[Coral.weights.ssp126.2100]]="","", Table1[[#This Row],[Coral.weights.ssp126.2100]]*Table1[[#This Row],[corals.mn.ssp126.2100]])</f>
        <v>28.452972603196617</v>
      </c>
      <c r="AE1050" s="5">
        <v>0.49075376182719888</v>
      </c>
      <c r="AF1050" s="5">
        <v>0.13796586127459201</v>
      </c>
      <c r="AG1050" s="8">
        <f>IF(Table1[[#This Row],[mangrove.mn.ssp126.2100]]="","",(Table1[[#This Row],[mangrove.sd.ssp126.2100]]/Table1[[#This Row],[mangrove.mn.ssp126.2100]])^-1)</f>
        <v>3.5570666344078901</v>
      </c>
      <c r="AH1050" s="6">
        <f>IF(Table1[[#This Row],[mangrove.weights.ssp126.2100]]="","",Table1[[#This Row],[mangrove.weights.ssp126.2100]]*Table1[[#This Row],[mangrove.mn.ssp126.2100]])</f>
        <v>1.7456438319056855</v>
      </c>
      <c r="AI1050" s="7">
        <f t="shared" si="97"/>
        <v>0.53422717882682191</v>
      </c>
      <c r="AJ1050" s="5">
        <v>0.54982045640584987</v>
      </c>
      <c r="AK1050" s="5">
        <v>3.905378368908711E-3</v>
      </c>
      <c r="AL1050" s="6">
        <f>IF(Table1[[#This Row],[seagrass.mn.ssp245.2050]]="","",(Table1[[#This Row],[seagrass.sd.ssp245.2050]]/Table1[[#This Row],[seagrass.mn.ssp245.2050]])^-1)</f>
        <v>140.78545136190928</v>
      </c>
      <c r="AM1050" s="6">
        <f>IF(Table1[[#This Row],[seagrass.weights.ssp245.2050]]="","",Table1[[#This Row],[seagrass.weights.ssp245.2050]]*Table1[[#This Row],[seagrass.mn.ssp245.2050]])</f>
        <v>77.406721123108539</v>
      </c>
      <c r="AN1050" s="5">
        <v>0.49937417169701909</v>
      </c>
      <c r="AO1050" s="5">
        <v>1.7700884116022819E-3</v>
      </c>
      <c r="AP1050" s="6">
        <f>(Table1[[#This Row],[corals.sd.ssp245.2050]]/Table1[[#This Row],[corals.mn.ssp245.2050]])^-1</f>
        <v>282.11820857297528</v>
      </c>
      <c r="AQ1050" s="6">
        <f>Table1[[#This Row],[coral.weights.ssp245.2050]]*Table1[[#This Row],[corals.mn.ssp245.2050]]</f>
        <v>140.88254672677641</v>
      </c>
      <c r="AR1050" s="5">
        <v>0.50763190569253913</v>
      </c>
      <c r="AS1050" s="5">
        <v>0.13183860922115029</v>
      </c>
      <c r="AT1050" s="8">
        <f>(Table1[[#This Row],[mangrove.sd.ssp245.2050]]/Table1[[#This Row],[mangrove.mn.ssp245.2050]])^-1</f>
        <v>3.8504039802257104</v>
      </c>
      <c r="AU1050" s="8">
        <f>Table1[[#This Row],[mangrove.mn.ssp245.2050]]*Table1[[#This Row],[mangrove.weights.ssp245.2050]]</f>
        <v>1.9545879101681152</v>
      </c>
      <c r="AV1050" s="7">
        <f t="shared" si="98"/>
        <v>0.51609082228649583</v>
      </c>
      <c r="AW1050" s="5">
        <v>0.53681782021494551</v>
      </c>
      <c r="AX1050" s="5">
        <v>2.8792837302726079E-3</v>
      </c>
      <c r="AY1050" s="6">
        <f>(Table1[[#This Row],[seagrass.sd.ssp245.2100]]/Table1[[#This Row],[seagrass.mn.ssp245.2100]])^-1</f>
        <v>186.44144533964359</v>
      </c>
      <c r="AZ1050" s="6">
        <f>Table1[[#This Row],[seagrass.weights.ssp245.2100]]*Table1[[#This Row],[seagrass.mn.ssp245.2100]]</f>
        <v>100.08509028495138</v>
      </c>
      <c r="BA1050" s="5">
        <v>0.4786726083452808</v>
      </c>
      <c r="BB1050" s="5">
        <v>8.9125000665753044E-4</v>
      </c>
      <c r="BC1050" s="8">
        <f>(Table1[[#This Row],[corals.sd.ssp245.2100]]/Table1[[#This Row],[corals.mn.ssp245.2100]])^-1</f>
        <v>537.08006145262709</v>
      </c>
      <c r="BD1050" s="8">
        <f>Table1[[#This Row],[corals.weights.ssp245.2100]]*Table1[[#This Row],[corals.mn.ssp245.2100]]</f>
        <v>257.0855139057727</v>
      </c>
      <c r="BE1050" s="5">
        <v>0.50934494988577206</v>
      </c>
      <c r="BF1050" s="5">
        <v>0.13460212757564441</v>
      </c>
      <c r="BG1050" s="6">
        <f>(Table1[[#This Row],[mangrove.sd.ssp245.2100]]/Table1[[#This Row],[mangrove.mn.ssp245.2100]])^-1</f>
        <v>3.7840780012895983</v>
      </c>
      <c r="BH1050" s="6">
        <f>Table1[[#This Row],[mangrove.weights.ssp245.2100]]*Table1[[#This Row],[mangrove.mn.ssp245.2100]]</f>
        <v>1.927401019930703</v>
      </c>
      <c r="BI1050" s="7">
        <f t="shared" si="99"/>
        <v>0.49373745055536983</v>
      </c>
      <c r="BJ1050" s="5">
        <v>0.56733073045403337</v>
      </c>
      <c r="BK1050" s="5">
        <v>1.0072191797333139E-3</v>
      </c>
      <c r="BL1050" s="6">
        <f>(Table1[[#This Row],[seagrass.sd.ssp370.2050]]/Table1[[#This Row],[seagrass.mn.ssp370.2050]])^-1</f>
        <v>563.26442334452781</v>
      </c>
      <c r="BM1050" s="6">
        <f>Table1[[#This Row],[seagrass.mn.ssp370.2050]]*Table1[[#This Row],[seagrass.weights.ssp370.2050]]</f>
        <v>319.55721673482083</v>
      </c>
      <c r="BN1050" s="5">
        <v>0.53654799367443196</v>
      </c>
      <c r="BO1050" s="5">
        <v>2.7102841474026598E-3</v>
      </c>
      <c r="BP1050" s="6">
        <f>(Table1[[#This Row],[corals.sd.ssp370.2050]]/Table1[[#This Row],[corals.mn.ssp370.2050]])^-1</f>
        <v>197.96743237738403</v>
      </c>
      <c r="BQ1050" s="6">
        <f>Table1[[#This Row],[corals.weights.ssp370.2050]]*Table1[[#This Row],[corals.mn.ssp370.2050]]</f>
        <v>106.21902865496418</v>
      </c>
      <c r="BR1050" s="5">
        <v>0.52031486692193352</v>
      </c>
      <c r="BS1050" s="5">
        <v>0.13319392855359061</v>
      </c>
      <c r="BT1050" s="6">
        <f>(Table1[[#This Row],[mangrove.sd.ssp370.2050]]/Table1[[#This Row],[mangrove.mn.ssp370.2050]])^-1</f>
        <v>3.9064458310694299</v>
      </c>
      <c r="BU1050" s="6">
        <f>Table1[[#This Row],[mangrove.weights.ssp370.2050]]*Table1[[#This Row],[mangrove.mn.ssp370.2050]]</f>
        <v>2.0325818427306324</v>
      </c>
      <c r="BV1050" s="7">
        <f t="shared" si="100"/>
        <v>0.5591261427694878</v>
      </c>
      <c r="BW1050" s="5">
        <v>0.56733073045403337</v>
      </c>
      <c r="BX1050" s="5">
        <v>1.0072191797333139E-3</v>
      </c>
      <c r="BY1050" s="8">
        <f>(Table1[[#This Row],[seagrass.sd.ssp370.2100]]/Table1[[#This Row],[seagrass.mn.ssp370.2100]])^-1</f>
        <v>563.26442334452781</v>
      </c>
      <c r="BZ1050" s="8">
        <f>Table1[[#This Row],[seagrass.imp.ssp370.2100]]*Table1[[#This Row],[seagrass.mn.ssp370.2100]]</f>
        <v>319.55721673482083</v>
      </c>
      <c r="CA1050" s="5">
        <v>0.53654799367443196</v>
      </c>
      <c r="CB1050" s="5">
        <v>2.7102841474026598E-3</v>
      </c>
      <c r="CC1050" s="8">
        <f>(Table1[[#This Row],[corals.sd.ssp370.2100]]/Table1[[#This Row],[corals.mn.ssp370.2100]])^-1</f>
        <v>197.96743237738403</v>
      </c>
      <c r="CD1050" s="8">
        <f>Table1[[#This Row],[corals.weights.ssp370.2100]]*Table1[[#This Row],[corals.mn.ssp370.2100]]</f>
        <v>106.21902865496418</v>
      </c>
      <c r="CE1050" s="5">
        <v>0.51681671692925657</v>
      </c>
      <c r="CF1050" s="5">
        <v>0.13468728444066899</v>
      </c>
      <c r="CG1050" s="12">
        <f>(Table1[[#This Row],[mangrove.sd.ssp370.2100]]/Table1[[#This Row],[mangrove.mn.ssp370.2100]])^-1</f>
        <v>3.837160419972081</v>
      </c>
      <c r="CH1050" s="17">
        <f>Table1[[#This Row],[mangrove.weights.ssp370.2100]]*Table1[[#This Row],[mangrove.mn.ssp370.2100]]</f>
        <v>1.9831086505808582</v>
      </c>
      <c r="CI1050" s="9">
        <f t="shared" si="101"/>
        <v>0.55911211278360906</v>
      </c>
      <c r="CJ1050" s="5"/>
      <c r="CL1050" s="5"/>
      <c r="CM1050" s="5"/>
      <c r="CP1050" s="5"/>
      <c r="CT1050" s="5"/>
    </row>
    <row r="1051" spans="1:98" x14ac:dyDescent="0.25">
      <c r="A1051" s="5" t="s">
        <v>1094</v>
      </c>
      <c r="B1051" s="5">
        <v>35.58934</v>
      </c>
      <c r="C1051" s="5">
        <v>-22.071102</v>
      </c>
      <c r="D1051" s="5">
        <v>16680000</v>
      </c>
      <c r="E1051" s="5">
        <v>1</v>
      </c>
      <c r="F1051" s="5">
        <v>7190000</v>
      </c>
      <c r="G1051" s="5">
        <v>1</v>
      </c>
      <c r="H1051" s="5">
        <v>660000</v>
      </c>
      <c r="I1051" s="5">
        <v>1</v>
      </c>
      <c r="J1051" s="5">
        <v>0.48866337271655702</v>
      </c>
      <c r="K1051" s="5">
        <v>1.791278511589095E-2</v>
      </c>
      <c r="L1051" s="6">
        <f>IF(Table1[[#This Row],[seagrass.mn.ssp126.2050]]="","",(Table1[[#This Row],[seagrass.sd.ssp126.2050]]/Table1[[#This Row],[seagrass.mn.ssp126.2050]])^-1)</f>
        <v>27.280144854919829</v>
      </c>
      <c r="M1051" s="6">
        <f>IF(Table1[[#This Row],[seagrass.weights.ssp126.2050]]="","",Table1[[#This Row],[seagrass.weights.ssp126.2050]]*Table1[[#This Row],[seagrass.mn.ssp126.2050]])</f>
        <v>13.330807593001353</v>
      </c>
      <c r="N1051" s="5">
        <v>0.56523291565673073</v>
      </c>
      <c r="O1051" s="5">
        <v>2.8348254414123589E-3</v>
      </c>
      <c r="P1051" s="6">
        <f>IF(Table1[[#This Row],[corals.mn.ssp126.2050]]="","",(Table1[[#This Row],[corals.sd.ssp126.2050]]/Table1[[#This Row],[corals.mn.ssp126.2050]])^-1)</f>
        <v>199.38896674185412</v>
      </c>
      <c r="Q1051" s="6">
        <f>IF(Table1[[#This Row],[coral.weights.ssp126.2050]]="","",Table1[[#This Row],[coral.weights.ssp126.2050]]*Table1[[#This Row],[corals.mn.ssp126.2050]])</f>
        <v>112.70120702128112</v>
      </c>
      <c r="R1051" s="5">
        <v>0.50219810283748545</v>
      </c>
      <c r="S1051" s="5">
        <v>0.16168423132536849</v>
      </c>
      <c r="T1051" s="6">
        <f>IF(Table1[[#This Row],[mangrove.mn.ssp126.2050]]="","",(Table1[[#This Row],[mangrove.sd.ssp126.2050]]/Table1[[#This Row],[mangrove.mn.ssp126.2050]])^-1)</f>
        <v>3.1060425541862342</v>
      </c>
      <c r="U1051" s="6">
        <f>IF(Table1[[#This Row],[mangrove.weights.ssp126.2050]]="","",Table1[[#This Row],[mangrove.weights.ssp126.2050]]*Table1[[#This Row],[mangrove.mn.ssp126.2050]])</f>
        <v>1.5598486780448244</v>
      </c>
      <c r="V1051" s="7">
        <f t="shared" si="96"/>
        <v>0.55529007809304132</v>
      </c>
      <c r="W1051" s="5">
        <v>0.48398890326872168</v>
      </c>
      <c r="X1051" s="5">
        <v>1.700158684644815E-2</v>
      </c>
      <c r="Y1051" s="6">
        <f>IF(Table1[[#This Row],[seagrass.mn.ssp126.2100]]="", "", (Table1[[#This Row],[seagrass.sd.ssp126.2100]]/Table1[[#This Row],[seagrass.mn.ssp126.2100]])^-1)</f>
        <v>28.46727823937406</v>
      </c>
      <c r="Z1051" s="6">
        <f>IF(Table1[[#This Row],[seagrass.weights.ssp126.2100]]="","", Table1[[#This Row],[seagrass.weights.ssp126.2100]]*Table1[[#This Row],[seagrass.mn.ssp126.2100]])</f>
        <v>13.777846774120198</v>
      </c>
      <c r="AA1051" s="5">
        <v>0.55139012963449263</v>
      </c>
      <c r="AB1051" s="5">
        <v>5.5308371530505048E-3</v>
      </c>
      <c r="AC1051" s="6">
        <f>IF(Table1[[#This Row],[corals.mn.ssp126.2100]]="","",(Table1[[#This Row],[corals.sd.ssp126.2100]]/Table1[[#This Row],[corals.mn.ssp126.2100]])^-1)</f>
        <v>99.693792164966609</v>
      </c>
      <c r="AD1051" s="6">
        <f>IF( Table1[[#This Row],[Coral.weights.ssp126.2100]]="","", Table1[[#This Row],[Coral.weights.ssp126.2100]]*Table1[[#This Row],[corals.mn.ssp126.2100]])</f>
        <v>54.970172985595106</v>
      </c>
      <c r="AE1051" s="5">
        <v>0.50858972565758886</v>
      </c>
      <c r="AF1051" s="5">
        <v>0.15672974589472491</v>
      </c>
      <c r="AG1051" s="8">
        <f>IF(Table1[[#This Row],[mangrove.mn.ssp126.2100]]="","",(Table1[[#This Row],[mangrove.sd.ssp126.2100]]/Table1[[#This Row],[mangrove.mn.ssp126.2100]])^-1)</f>
        <v>3.2450108481590196</v>
      </c>
      <c r="AH1051" s="6">
        <f>IF(Table1[[#This Row],[mangrove.weights.ssp126.2100]]="","",Table1[[#This Row],[mangrove.weights.ssp126.2100]]*Table1[[#This Row],[mangrove.mn.ssp126.2100]])</f>
        <v>1.6503791770210956</v>
      </c>
      <c r="AI1051" s="7">
        <f t="shared" si="97"/>
        <v>0.53573166679755346</v>
      </c>
      <c r="AJ1051" s="5">
        <v>0.46856121556175728</v>
      </c>
      <c r="AK1051" s="5">
        <v>1.241193605149458E-2</v>
      </c>
      <c r="AL1051" s="6">
        <f>IF(Table1[[#This Row],[seagrass.mn.ssp245.2050]]="","",(Table1[[#This Row],[seagrass.sd.ssp245.2050]]/Table1[[#This Row],[seagrass.mn.ssp245.2050]])^-1)</f>
        <v>37.750856402884516</v>
      </c>
      <c r="AM1051" s="6">
        <f>IF(Table1[[#This Row],[seagrass.weights.ssp245.2050]]="","",Table1[[#This Row],[seagrass.weights.ssp245.2050]]*Table1[[#This Row],[seagrass.mn.ssp245.2050]])</f>
        <v>17.688587164632917</v>
      </c>
      <c r="AN1051" s="5">
        <v>0.5352712081624974</v>
      </c>
      <c r="AO1051" s="5">
        <v>2.706462469457732E-3</v>
      </c>
      <c r="AP1051" s="6">
        <f>(Table1[[#This Row],[corals.sd.ssp245.2050]]/Table1[[#This Row],[corals.mn.ssp245.2050]])^-1</f>
        <v>197.77521920329625</v>
      </c>
      <c r="AQ1051" s="6">
        <f>Table1[[#This Row],[coral.weights.ssp245.2050]]*Table1[[#This Row],[corals.mn.ssp245.2050]]</f>
        <v>105.86338052755114</v>
      </c>
      <c r="AR1051" s="5">
        <v>0.52910808212128546</v>
      </c>
      <c r="AS1051" s="5">
        <v>0.1523242865098442</v>
      </c>
      <c r="AT1051" s="8">
        <f>(Table1[[#This Row],[mangrove.sd.ssp245.2050]]/Table1[[#This Row],[mangrove.mn.ssp245.2050]])^-1</f>
        <v>3.4735635022133589</v>
      </c>
      <c r="AU1051" s="8">
        <f>Table1[[#This Row],[mangrove.mn.ssp245.2050]]*Table1[[#This Row],[mangrove.weights.ssp245.2050]]</f>
        <v>1.8378905227826059</v>
      </c>
      <c r="AV1051" s="7">
        <f t="shared" si="98"/>
        <v>0.52464455043841418</v>
      </c>
      <c r="AW1051" s="5">
        <v>0.45013330785770489</v>
      </c>
      <c r="AX1051" s="5">
        <v>1.1720304812557149E-2</v>
      </c>
      <c r="AY1051" s="6">
        <f>(Table1[[#This Row],[seagrass.sd.ssp245.2100]]/Table1[[#This Row],[seagrass.mn.ssp245.2100]])^-1</f>
        <v>38.406279960861724</v>
      </c>
      <c r="AZ1051" s="6">
        <f>Table1[[#This Row],[seagrass.weights.ssp245.2100]]*Table1[[#This Row],[seagrass.mn.ssp245.2100]]</f>
        <v>17.287945841291773</v>
      </c>
      <c r="BA1051" s="5">
        <v>0.52322136958100007</v>
      </c>
      <c r="BB1051" s="5">
        <v>3.5697392768392548E-3</v>
      </c>
      <c r="BC1051" s="8">
        <f>(Table1[[#This Row],[corals.sd.ssp245.2100]]/Table1[[#This Row],[corals.mn.ssp245.2100]])^-1</f>
        <v>146.57131207752366</v>
      </c>
      <c r="BD1051" s="8">
        <f>Table1[[#This Row],[corals.weights.ssp245.2100]]*Table1[[#This Row],[corals.mn.ssp245.2100]]</f>
        <v>76.689242646486107</v>
      </c>
      <c r="BE1051" s="5">
        <v>0.53391162153543292</v>
      </c>
      <c r="BF1051" s="5">
        <v>0.15332575439227161</v>
      </c>
      <c r="BG1051" s="6">
        <f>(Table1[[#This Row],[mangrove.sd.ssp245.2100]]/Table1[[#This Row],[mangrove.mn.ssp245.2100]])^-1</f>
        <v>3.4822044323321113</v>
      </c>
      <c r="BH1051" s="6">
        <f>Table1[[#This Row],[mangrove.weights.ssp245.2100]]*Table1[[#This Row],[mangrove.mn.ssp245.2100]]</f>
        <v>1.8591894149843093</v>
      </c>
      <c r="BI1051" s="7">
        <f t="shared" si="99"/>
        <v>0.50852425661858902</v>
      </c>
      <c r="BJ1051" s="5">
        <v>0.52737566781376755</v>
      </c>
      <c r="BK1051" s="5">
        <v>8.5600505161498811E-3</v>
      </c>
      <c r="BL1051" s="6">
        <f>(Table1[[#This Row],[seagrass.sd.ssp370.2050]]/Table1[[#This Row],[seagrass.mn.ssp370.2050]])^-1</f>
        <v>61.608943407377147</v>
      </c>
      <c r="BM1051" s="6">
        <f>Table1[[#This Row],[seagrass.mn.ssp370.2050]]*Table1[[#This Row],[seagrass.weights.ssp370.2050]]</f>
        <v>32.491057672766132</v>
      </c>
      <c r="BN1051" s="5">
        <v>0.55993109661295448</v>
      </c>
      <c r="BO1051" s="5">
        <v>6.5479141836709198E-3</v>
      </c>
      <c r="BP1051" s="6">
        <f>(Table1[[#This Row],[corals.sd.ssp370.2050]]/Table1[[#This Row],[corals.mn.ssp370.2050]])^-1</f>
        <v>85.512894779424784</v>
      </c>
      <c r="BQ1051" s="6">
        <f>Table1[[#This Row],[corals.weights.ssp370.2050]]*Table1[[#This Row],[corals.mn.ssp370.2050]]</f>
        <v>47.881328948391513</v>
      </c>
      <c r="BR1051" s="5">
        <v>0.54333877947949127</v>
      </c>
      <c r="BS1051" s="5">
        <v>0.15530272359643441</v>
      </c>
      <c r="BT1051" s="6">
        <f>(Table1[[#This Row],[mangrove.sd.ssp370.2050]]/Table1[[#This Row],[mangrove.mn.ssp370.2050]])^-1</f>
        <v>3.498578562545994</v>
      </c>
      <c r="BU1051" s="6">
        <f>Table1[[#This Row],[mangrove.weights.ssp370.2050]]*Table1[[#This Row],[mangrove.mn.ssp370.2050]]</f>
        <v>1.9009134060868533</v>
      </c>
      <c r="BV1051" s="7">
        <f t="shared" si="100"/>
        <v>0.54622940105230233</v>
      </c>
      <c r="BW1051" s="5">
        <v>0.52737566781376755</v>
      </c>
      <c r="BX1051" s="5">
        <v>8.5600505161498811E-3</v>
      </c>
      <c r="BY1051" s="8">
        <f>(Table1[[#This Row],[seagrass.sd.ssp370.2100]]/Table1[[#This Row],[seagrass.mn.ssp370.2100]])^-1</f>
        <v>61.608943407377147</v>
      </c>
      <c r="BZ1051" s="8">
        <f>Table1[[#This Row],[seagrass.imp.ssp370.2100]]*Table1[[#This Row],[seagrass.mn.ssp370.2100]]</f>
        <v>32.491057672766132</v>
      </c>
      <c r="CA1051" s="5">
        <v>0.55993109661295448</v>
      </c>
      <c r="CB1051" s="5">
        <v>6.5479141836709198E-3</v>
      </c>
      <c r="CC1051" s="8">
        <f>(Table1[[#This Row],[corals.sd.ssp370.2100]]/Table1[[#This Row],[corals.mn.ssp370.2100]])^-1</f>
        <v>85.512894779424784</v>
      </c>
      <c r="CD1051" s="8">
        <f>Table1[[#This Row],[corals.weights.ssp370.2100]]*Table1[[#This Row],[corals.mn.ssp370.2100]]</f>
        <v>47.881328948391513</v>
      </c>
      <c r="CE1051" s="5">
        <v>0.53715224607260914</v>
      </c>
      <c r="CF1051" s="5">
        <v>0.15487612249238519</v>
      </c>
      <c r="CG1051" s="12">
        <f>(Table1[[#This Row],[mangrove.sd.ssp370.2100]]/Table1[[#This Row],[mangrove.mn.ssp370.2100]])^-1</f>
        <v>3.4682702370665264</v>
      </c>
      <c r="CH1051" s="17">
        <f>Table1[[#This Row],[mangrove.weights.ssp370.2100]]*Table1[[#This Row],[mangrove.mn.ssp370.2100]]</f>
        <v>1.8629891478270653</v>
      </c>
      <c r="CI1051" s="9">
        <f t="shared" si="101"/>
        <v>0.54608749956879932</v>
      </c>
      <c r="CJ1051" s="5"/>
      <c r="CL1051" s="5"/>
      <c r="CM1051" s="5"/>
      <c r="CP1051" s="5"/>
      <c r="CT1051" s="5"/>
    </row>
    <row r="1052" spans="1:98" x14ac:dyDescent="0.25">
      <c r="A1052" s="5" t="s">
        <v>1095</v>
      </c>
      <c r="B1052" s="5">
        <v>35.83934</v>
      </c>
      <c r="C1052" s="5">
        <v>-22.071102</v>
      </c>
      <c r="E1052" s="5">
        <v>0</v>
      </c>
      <c r="G1052" s="5">
        <v>0</v>
      </c>
      <c r="I1052" s="5">
        <v>0</v>
      </c>
      <c r="L1052" s="6" t="str">
        <f>IF(Table1[[#This Row],[seagrass.mn.ssp126.2050]]="","",(Table1[[#This Row],[seagrass.sd.ssp126.2050]]/Table1[[#This Row],[seagrass.mn.ssp126.2050]])^-1)</f>
        <v/>
      </c>
      <c r="M1052" s="6" t="str">
        <f>IF(Table1[[#This Row],[seagrass.weights.ssp126.2050]]="","",Table1[[#This Row],[seagrass.weights.ssp126.2050]]*Table1[[#This Row],[seagrass.mn.ssp126.2050]])</f>
        <v/>
      </c>
      <c r="P1052" s="6" t="str">
        <f>IF(Table1[[#This Row],[corals.mn.ssp126.2050]]="","",(Table1[[#This Row],[corals.sd.ssp126.2050]]/Table1[[#This Row],[corals.mn.ssp126.2050]])^-1)</f>
        <v/>
      </c>
      <c r="Q1052" s="6" t="str">
        <f>IF(Table1[[#This Row],[coral.weights.ssp126.2050]]="","",Table1[[#This Row],[coral.weights.ssp126.2050]]*Table1[[#This Row],[corals.mn.ssp126.2050]])</f>
        <v/>
      </c>
      <c r="T1052" s="6" t="str">
        <f>IF(Table1[[#This Row],[mangrove.mn.ssp126.2050]]="","",(Table1[[#This Row],[mangrove.sd.ssp126.2050]]/Table1[[#This Row],[mangrove.mn.ssp126.2050]])^-1)</f>
        <v/>
      </c>
      <c r="U1052" s="6" t="str">
        <f>IF(Table1[[#This Row],[mangrove.weights.ssp126.2050]]="","",Table1[[#This Row],[mangrove.weights.ssp126.2050]]*Table1[[#This Row],[mangrove.mn.ssp126.2050]])</f>
        <v/>
      </c>
      <c r="V1052" s="7" t="e">
        <f t="shared" si="96"/>
        <v>#DIV/0!</v>
      </c>
      <c r="Y1052" s="6" t="str">
        <f>IF(Table1[[#This Row],[seagrass.mn.ssp126.2100]]="", "", (Table1[[#This Row],[seagrass.sd.ssp126.2100]]/Table1[[#This Row],[seagrass.mn.ssp126.2100]])^-1)</f>
        <v/>
      </c>
      <c r="Z1052" s="6" t="str">
        <f>IF(Table1[[#This Row],[seagrass.weights.ssp126.2100]]="","", Table1[[#This Row],[seagrass.weights.ssp126.2100]]*Table1[[#This Row],[seagrass.mn.ssp126.2100]])</f>
        <v/>
      </c>
      <c r="AC1052" s="6" t="str">
        <f>IF(Table1[[#This Row],[corals.mn.ssp126.2100]]="","",(Table1[[#This Row],[corals.sd.ssp126.2100]]/Table1[[#This Row],[corals.mn.ssp126.2100]])^-1)</f>
        <v/>
      </c>
      <c r="AD1052" s="6" t="str">
        <f>IF( Table1[[#This Row],[Coral.weights.ssp126.2100]]="","", Table1[[#This Row],[Coral.weights.ssp126.2100]]*Table1[[#This Row],[corals.mn.ssp126.2100]])</f>
        <v/>
      </c>
      <c r="AG1052" s="8" t="str">
        <f>IF(Table1[[#This Row],[mangrove.mn.ssp126.2100]]="","",(Table1[[#This Row],[mangrove.sd.ssp126.2100]]/Table1[[#This Row],[mangrove.mn.ssp126.2100]])^-1)</f>
        <v/>
      </c>
      <c r="AH1052" s="6" t="str">
        <f>IF(Table1[[#This Row],[mangrove.weights.ssp126.2100]]="","",Table1[[#This Row],[mangrove.weights.ssp126.2100]]*Table1[[#This Row],[mangrove.mn.ssp126.2100]])</f>
        <v/>
      </c>
      <c r="AI1052" s="7" t="e">
        <f t="shared" si="97"/>
        <v>#DIV/0!</v>
      </c>
      <c r="AL1052" s="6" t="str">
        <f>IF(Table1[[#This Row],[seagrass.mn.ssp245.2050]]="","",(Table1[[#This Row],[seagrass.sd.ssp245.2050]]/Table1[[#This Row],[seagrass.mn.ssp245.2050]])^-1)</f>
        <v/>
      </c>
      <c r="AM1052" s="6" t="str">
        <f>IF(Table1[[#This Row],[seagrass.weights.ssp245.2050]]="","",Table1[[#This Row],[seagrass.weights.ssp245.2050]]*Table1[[#This Row],[seagrass.mn.ssp245.2050]])</f>
        <v/>
      </c>
      <c r="AS1052" s="5"/>
      <c r="AT1052" s="8"/>
      <c r="AU1052" s="8"/>
      <c r="AV1052" s="7" t="e">
        <f t="shared" si="98"/>
        <v>#DIV/0!</v>
      </c>
      <c r="AX1052" s="5"/>
      <c r="AY1052" s="6"/>
      <c r="AZ1052" s="6"/>
      <c r="BB1052" s="5"/>
      <c r="BC1052" s="8"/>
      <c r="BD1052" s="8"/>
      <c r="BE1052" s="5"/>
      <c r="BF1052" s="5"/>
      <c r="BG1052" s="6"/>
      <c r="BH1052" s="6"/>
      <c r="BI1052" s="7" t="e">
        <f t="shared" si="99"/>
        <v>#DIV/0!</v>
      </c>
      <c r="BK1052" s="5"/>
      <c r="BL1052" s="6"/>
      <c r="BM1052" s="6"/>
      <c r="BO1052" s="5"/>
      <c r="BP1052" s="6"/>
      <c r="BQ1052" s="6"/>
      <c r="BR1052" s="5"/>
      <c r="BS1052" s="5"/>
      <c r="BT1052" s="6"/>
      <c r="BU1052" s="6"/>
      <c r="BV1052" s="7" t="e">
        <f t="shared" si="100"/>
        <v>#DIV/0!</v>
      </c>
      <c r="BX1052" s="5"/>
      <c r="BY1052" s="8"/>
      <c r="BZ1052" s="8"/>
      <c r="CA1052" s="5"/>
      <c r="CB1052" s="5"/>
      <c r="CC1052" s="8"/>
      <c r="CD1052" s="8"/>
      <c r="CE1052" s="5"/>
      <c r="CF1052" s="5"/>
      <c r="CG1052" s="12"/>
      <c r="CH1052" s="17"/>
      <c r="CI1052" s="9" t="e">
        <f t="shared" si="101"/>
        <v>#DIV/0!</v>
      </c>
      <c r="CJ1052" s="5"/>
      <c r="CL1052" s="5"/>
      <c r="CM1052" s="5"/>
      <c r="CP1052" s="5"/>
      <c r="CT1052" s="5"/>
    </row>
    <row r="1053" spans="1:98" x14ac:dyDescent="0.25">
      <c r="A1053" s="5" t="s">
        <v>1096</v>
      </c>
      <c r="B1053" s="5">
        <v>40.08934</v>
      </c>
      <c r="C1053" s="5">
        <v>-22.071102</v>
      </c>
      <c r="E1053" s="5">
        <v>0</v>
      </c>
      <c r="G1053" s="5">
        <v>0</v>
      </c>
      <c r="I1053" s="5">
        <v>0</v>
      </c>
      <c r="L1053" s="6" t="str">
        <f>IF(Table1[[#This Row],[seagrass.mn.ssp126.2050]]="","",(Table1[[#This Row],[seagrass.sd.ssp126.2050]]/Table1[[#This Row],[seagrass.mn.ssp126.2050]])^-1)</f>
        <v/>
      </c>
      <c r="M1053" s="6" t="str">
        <f>IF(Table1[[#This Row],[seagrass.weights.ssp126.2050]]="","",Table1[[#This Row],[seagrass.weights.ssp126.2050]]*Table1[[#This Row],[seagrass.mn.ssp126.2050]])</f>
        <v/>
      </c>
      <c r="P1053" s="6" t="str">
        <f>IF(Table1[[#This Row],[corals.mn.ssp126.2050]]="","",(Table1[[#This Row],[corals.sd.ssp126.2050]]/Table1[[#This Row],[corals.mn.ssp126.2050]])^-1)</f>
        <v/>
      </c>
      <c r="Q1053" s="6" t="str">
        <f>IF(Table1[[#This Row],[coral.weights.ssp126.2050]]="","",Table1[[#This Row],[coral.weights.ssp126.2050]]*Table1[[#This Row],[corals.mn.ssp126.2050]])</f>
        <v/>
      </c>
      <c r="T1053" s="6" t="str">
        <f>IF(Table1[[#This Row],[mangrove.mn.ssp126.2050]]="","",(Table1[[#This Row],[mangrove.sd.ssp126.2050]]/Table1[[#This Row],[mangrove.mn.ssp126.2050]])^-1)</f>
        <v/>
      </c>
      <c r="U1053" s="6" t="str">
        <f>IF(Table1[[#This Row],[mangrove.weights.ssp126.2050]]="","",Table1[[#This Row],[mangrove.weights.ssp126.2050]]*Table1[[#This Row],[mangrove.mn.ssp126.2050]])</f>
        <v/>
      </c>
      <c r="V1053" s="7" t="e">
        <f t="shared" si="96"/>
        <v>#DIV/0!</v>
      </c>
      <c r="Y1053" s="6" t="str">
        <f>IF(Table1[[#This Row],[seagrass.mn.ssp126.2100]]="", "", (Table1[[#This Row],[seagrass.sd.ssp126.2100]]/Table1[[#This Row],[seagrass.mn.ssp126.2100]])^-1)</f>
        <v/>
      </c>
      <c r="Z1053" s="6" t="str">
        <f>IF(Table1[[#This Row],[seagrass.weights.ssp126.2100]]="","", Table1[[#This Row],[seagrass.weights.ssp126.2100]]*Table1[[#This Row],[seagrass.mn.ssp126.2100]])</f>
        <v/>
      </c>
      <c r="AC1053" s="6" t="str">
        <f>IF(Table1[[#This Row],[corals.mn.ssp126.2100]]="","",(Table1[[#This Row],[corals.sd.ssp126.2100]]/Table1[[#This Row],[corals.mn.ssp126.2100]])^-1)</f>
        <v/>
      </c>
      <c r="AD1053" s="6" t="str">
        <f>IF( Table1[[#This Row],[Coral.weights.ssp126.2100]]="","", Table1[[#This Row],[Coral.weights.ssp126.2100]]*Table1[[#This Row],[corals.mn.ssp126.2100]])</f>
        <v/>
      </c>
      <c r="AG1053" s="8" t="str">
        <f>IF(Table1[[#This Row],[mangrove.mn.ssp126.2100]]="","",(Table1[[#This Row],[mangrove.sd.ssp126.2100]]/Table1[[#This Row],[mangrove.mn.ssp126.2100]])^-1)</f>
        <v/>
      </c>
      <c r="AH1053" s="6" t="str">
        <f>IF(Table1[[#This Row],[mangrove.weights.ssp126.2100]]="","",Table1[[#This Row],[mangrove.weights.ssp126.2100]]*Table1[[#This Row],[mangrove.mn.ssp126.2100]])</f>
        <v/>
      </c>
      <c r="AI1053" s="7" t="e">
        <f t="shared" si="97"/>
        <v>#DIV/0!</v>
      </c>
      <c r="AL1053" s="6" t="str">
        <f>IF(Table1[[#This Row],[seagrass.mn.ssp245.2050]]="","",(Table1[[#This Row],[seagrass.sd.ssp245.2050]]/Table1[[#This Row],[seagrass.mn.ssp245.2050]])^-1)</f>
        <v/>
      </c>
      <c r="AM1053" s="6" t="str">
        <f>IF(Table1[[#This Row],[seagrass.weights.ssp245.2050]]="","",Table1[[#This Row],[seagrass.weights.ssp245.2050]]*Table1[[#This Row],[seagrass.mn.ssp245.2050]])</f>
        <v/>
      </c>
      <c r="AS1053" s="5"/>
      <c r="AT1053" s="8"/>
      <c r="AU1053" s="8"/>
      <c r="AV1053" s="7" t="e">
        <f t="shared" si="98"/>
        <v>#DIV/0!</v>
      </c>
      <c r="AX1053" s="5"/>
      <c r="AY1053" s="6"/>
      <c r="AZ1053" s="6"/>
      <c r="BB1053" s="5"/>
      <c r="BC1053" s="8"/>
      <c r="BD1053" s="8"/>
      <c r="BE1053" s="5"/>
      <c r="BF1053" s="5"/>
      <c r="BG1053" s="6"/>
      <c r="BH1053" s="6"/>
      <c r="BI1053" s="7" t="e">
        <f t="shared" si="99"/>
        <v>#DIV/0!</v>
      </c>
      <c r="BK1053" s="5"/>
      <c r="BL1053" s="6"/>
      <c r="BM1053" s="6"/>
      <c r="BO1053" s="5"/>
      <c r="BP1053" s="6"/>
      <c r="BQ1053" s="6"/>
      <c r="BR1053" s="5"/>
      <c r="BS1053" s="5"/>
      <c r="BT1053" s="6"/>
      <c r="BU1053" s="6"/>
      <c r="BV1053" s="7" t="e">
        <f t="shared" si="100"/>
        <v>#DIV/0!</v>
      </c>
      <c r="BX1053" s="5"/>
      <c r="BY1053" s="8"/>
      <c r="BZ1053" s="8"/>
      <c r="CA1053" s="5"/>
      <c r="CB1053" s="5"/>
      <c r="CC1053" s="8"/>
      <c r="CD1053" s="8"/>
      <c r="CE1053" s="5"/>
      <c r="CF1053" s="5"/>
      <c r="CG1053" s="12"/>
      <c r="CH1053" s="17"/>
      <c r="CI1053" s="9" t="e">
        <f t="shared" si="101"/>
        <v>#DIV/0!</v>
      </c>
      <c r="CJ1053" s="5"/>
      <c r="CL1053" s="5"/>
      <c r="CM1053" s="5"/>
      <c r="CP1053" s="5"/>
      <c r="CT1053" s="5"/>
    </row>
    <row r="1054" spans="1:98" x14ac:dyDescent="0.25">
      <c r="A1054" s="5" t="s">
        <v>1097</v>
      </c>
      <c r="B1054" s="5">
        <v>40.33934</v>
      </c>
      <c r="C1054" s="5">
        <v>-22.071102</v>
      </c>
      <c r="E1054" s="5">
        <v>0</v>
      </c>
      <c r="G1054" s="5">
        <v>0</v>
      </c>
      <c r="I1054" s="5">
        <v>0</v>
      </c>
      <c r="L1054" s="6" t="str">
        <f>IF(Table1[[#This Row],[seagrass.mn.ssp126.2050]]="","",(Table1[[#This Row],[seagrass.sd.ssp126.2050]]/Table1[[#This Row],[seagrass.mn.ssp126.2050]])^-1)</f>
        <v/>
      </c>
      <c r="M1054" s="6" t="str">
        <f>IF(Table1[[#This Row],[seagrass.weights.ssp126.2050]]="","",Table1[[#This Row],[seagrass.weights.ssp126.2050]]*Table1[[#This Row],[seagrass.mn.ssp126.2050]])</f>
        <v/>
      </c>
      <c r="P1054" s="6" t="str">
        <f>IF(Table1[[#This Row],[corals.mn.ssp126.2050]]="","",(Table1[[#This Row],[corals.sd.ssp126.2050]]/Table1[[#This Row],[corals.mn.ssp126.2050]])^-1)</f>
        <v/>
      </c>
      <c r="Q1054" s="6" t="str">
        <f>IF(Table1[[#This Row],[coral.weights.ssp126.2050]]="","",Table1[[#This Row],[coral.weights.ssp126.2050]]*Table1[[#This Row],[corals.mn.ssp126.2050]])</f>
        <v/>
      </c>
      <c r="T1054" s="6" t="str">
        <f>IF(Table1[[#This Row],[mangrove.mn.ssp126.2050]]="","",(Table1[[#This Row],[mangrove.sd.ssp126.2050]]/Table1[[#This Row],[mangrove.mn.ssp126.2050]])^-1)</f>
        <v/>
      </c>
      <c r="U1054" s="6" t="str">
        <f>IF(Table1[[#This Row],[mangrove.weights.ssp126.2050]]="","",Table1[[#This Row],[mangrove.weights.ssp126.2050]]*Table1[[#This Row],[mangrove.mn.ssp126.2050]])</f>
        <v/>
      </c>
      <c r="V1054" s="7" t="e">
        <f t="shared" si="96"/>
        <v>#DIV/0!</v>
      </c>
      <c r="Y1054" s="6" t="str">
        <f>IF(Table1[[#This Row],[seagrass.mn.ssp126.2100]]="", "", (Table1[[#This Row],[seagrass.sd.ssp126.2100]]/Table1[[#This Row],[seagrass.mn.ssp126.2100]])^-1)</f>
        <v/>
      </c>
      <c r="Z1054" s="6" t="str">
        <f>IF(Table1[[#This Row],[seagrass.weights.ssp126.2100]]="","", Table1[[#This Row],[seagrass.weights.ssp126.2100]]*Table1[[#This Row],[seagrass.mn.ssp126.2100]])</f>
        <v/>
      </c>
      <c r="AC1054" s="6" t="str">
        <f>IF(Table1[[#This Row],[corals.mn.ssp126.2100]]="","",(Table1[[#This Row],[corals.sd.ssp126.2100]]/Table1[[#This Row],[corals.mn.ssp126.2100]])^-1)</f>
        <v/>
      </c>
      <c r="AD1054" s="6" t="str">
        <f>IF( Table1[[#This Row],[Coral.weights.ssp126.2100]]="","", Table1[[#This Row],[Coral.weights.ssp126.2100]]*Table1[[#This Row],[corals.mn.ssp126.2100]])</f>
        <v/>
      </c>
      <c r="AG1054" s="8" t="str">
        <f>IF(Table1[[#This Row],[mangrove.mn.ssp126.2100]]="","",(Table1[[#This Row],[mangrove.sd.ssp126.2100]]/Table1[[#This Row],[mangrove.mn.ssp126.2100]])^-1)</f>
        <v/>
      </c>
      <c r="AH1054" s="6" t="str">
        <f>IF(Table1[[#This Row],[mangrove.weights.ssp126.2100]]="","",Table1[[#This Row],[mangrove.weights.ssp126.2100]]*Table1[[#This Row],[mangrove.mn.ssp126.2100]])</f>
        <v/>
      </c>
      <c r="AI1054" s="7" t="e">
        <f t="shared" si="97"/>
        <v>#DIV/0!</v>
      </c>
      <c r="AL1054" s="6" t="str">
        <f>IF(Table1[[#This Row],[seagrass.mn.ssp245.2050]]="","",(Table1[[#This Row],[seagrass.sd.ssp245.2050]]/Table1[[#This Row],[seagrass.mn.ssp245.2050]])^-1)</f>
        <v/>
      </c>
      <c r="AM1054" s="6" t="str">
        <f>IF(Table1[[#This Row],[seagrass.weights.ssp245.2050]]="","",Table1[[#This Row],[seagrass.weights.ssp245.2050]]*Table1[[#This Row],[seagrass.mn.ssp245.2050]])</f>
        <v/>
      </c>
      <c r="AS1054" s="5"/>
      <c r="AT1054" s="8"/>
      <c r="AU1054" s="8"/>
      <c r="AV1054" s="7" t="e">
        <f t="shared" si="98"/>
        <v>#DIV/0!</v>
      </c>
      <c r="AX1054" s="5"/>
      <c r="AY1054" s="6"/>
      <c r="AZ1054" s="6"/>
      <c r="BB1054" s="5"/>
      <c r="BC1054" s="8"/>
      <c r="BD1054" s="8"/>
      <c r="BE1054" s="5"/>
      <c r="BF1054" s="5"/>
      <c r="BG1054" s="6"/>
      <c r="BH1054" s="6"/>
      <c r="BI1054" s="7" t="e">
        <f t="shared" si="99"/>
        <v>#DIV/0!</v>
      </c>
      <c r="BK1054" s="5"/>
      <c r="BL1054" s="6"/>
      <c r="BM1054" s="6"/>
      <c r="BO1054" s="5"/>
      <c r="BP1054" s="6"/>
      <c r="BQ1054" s="6"/>
      <c r="BR1054" s="5"/>
      <c r="BS1054" s="5"/>
      <c r="BT1054" s="6"/>
      <c r="BU1054" s="6"/>
      <c r="BV1054" s="7" t="e">
        <f t="shared" si="100"/>
        <v>#DIV/0!</v>
      </c>
      <c r="BX1054" s="5"/>
      <c r="BY1054" s="8"/>
      <c r="BZ1054" s="8"/>
      <c r="CA1054" s="5"/>
      <c r="CB1054" s="5"/>
      <c r="CC1054" s="8"/>
      <c r="CD1054" s="8"/>
      <c r="CE1054" s="5"/>
      <c r="CF1054" s="5"/>
      <c r="CG1054" s="12"/>
      <c r="CH1054" s="17"/>
      <c r="CI1054" s="9" t="e">
        <f t="shared" si="101"/>
        <v>#DIV/0!</v>
      </c>
      <c r="CJ1054" s="5"/>
      <c r="CL1054" s="5"/>
      <c r="CM1054" s="5"/>
      <c r="CP1054" s="5"/>
      <c r="CT1054" s="5"/>
    </row>
    <row r="1055" spans="1:98" x14ac:dyDescent="0.25">
      <c r="A1055" s="5" t="s">
        <v>1098</v>
      </c>
      <c r="B1055" s="5">
        <v>40.58934</v>
      </c>
      <c r="C1055" s="5">
        <v>-22.071102</v>
      </c>
      <c r="E1055" s="5">
        <v>0</v>
      </c>
      <c r="G1055" s="5">
        <v>0</v>
      </c>
      <c r="I1055" s="5">
        <v>0</v>
      </c>
      <c r="L1055" s="6" t="str">
        <f>IF(Table1[[#This Row],[seagrass.mn.ssp126.2050]]="","",(Table1[[#This Row],[seagrass.sd.ssp126.2050]]/Table1[[#This Row],[seagrass.mn.ssp126.2050]])^-1)</f>
        <v/>
      </c>
      <c r="M1055" s="6" t="str">
        <f>IF(Table1[[#This Row],[seagrass.weights.ssp126.2050]]="","",Table1[[#This Row],[seagrass.weights.ssp126.2050]]*Table1[[#This Row],[seagrass.mn.ssp126.2050]])</f>
        <v/>
      </c>
      <c r="P1055" s="6" t="str">
        <f>IF(Table1[[#This Row],[corals.mn.ssp126.2050]]="","",(Table1[[#This Row],[corals.sd.ssp126.2050]]/Table1[[#This Row],[corals.mn.ssp126.2050]])^-1)</f>
        <v/>
      </c>
      <c r="Q1055" s="6" t="str">
        <f>IF(Table1[[#This Row],[coral.weights.ssp126.2050]]="","",Table1[[#This Row],[coral.weights.ssp126.2050]]*Table1[[#This Row],[corals.mn.ssp126.2050]])</f>
        <v/>
      </c>
      <c r="T1055" s="6" t="str">
        <f>IF(Table1[[#This Row],[mangrove.mn.ssp126.2050]]="","",(Table1[[#This Row],[mangrove.sd.ssp126.2050]]/Table1[[#This Row],[mangrove.mn.ssp126.2050]])^-1)</f>
        <v/>
      </c>
      <c r="U1055" s="6" t="str">
        <f>IF(Table1[[#This Row],[mangrove.weights.ssp126.2050]]="","",Table1[[#This Row],[mangrove.weights.ssp126.2050]]*Table1[[#This Row],[mangrove.mn.ssp126.2050]])</f>
        <v/>
      </c>
      <c r="V1055" s="7" t="e">
        <f t="shared" si="96"/>
        <v>#DIV/0!</v>
      </c>
      <c r="Y1055" s="6" t="str">
        <f>IF(Table1[[#This Row],[seagrass.mn.ssp126.2100]]="", "", (Table1[[#This Row],[seagrass.sd.ssp126.2100]]/Table1[[#This Row],[seagrass.mn.ssp126.2100]])^-1)</f>
        <v/>
      </c>
      <c r="Z1055" s="6" t="str">
        <f>IF(Table1[[#This Row],[seagrass.weights.ssp126.2100]]="","", Table1[[#This Row],[seagrass.weights.ssp126.2100]]*Table1[[#This Row],[seagrass.mn.ssp126.2100]])</f>
        <v/>
      </c>
      <c r="AC1055" s="6" t="str">
        <f>IF(Table1[[#This Row],[corals.mn.ssp126.2100]]="","",(Table1[[#This Row],[corals.sd.ssp126.2100]]/Table1[[#This Row],[corals.mn.ssp126.2100]])^-1)</f>
        <v/>
      </c>
      <c r="AD1055" s="6" t="str">
        <f>IF( Table1[[#This Row],[Coral.weights.ssp126.2100]]="","", Table1[[#This Row],[Coral.weights.ssp126.2100]]*Table1[[#This Row],[corals.mn.ssp126.2100]])</f>
        <v/>
      </c>
      <c r="AG1055" s="8" t="str">
        <f>IF(Table1[[#This Row],[mangrove.mn.ssp126.2100]]="","",(Table1[[#This Row],[mangrove.sd.ssp126.2100]]/Table1[[#This Row],[mangrove.mn.ssp126.2100]])^-1)</f>
        <v/>
      </c>
      <c r="AH1055" s="6" t="str">
        <f>IF(Table1[[#This Row],[mangrove.weights.ssp126.2100]]="","",Table1[[#This Row],[mangrove.weights.ssp126.2100]]*Table1[[#This Row],[mangrove.mn.ssp126.2100]])</f>
        <v/>
      </c>
      <c r="AI1055" s="7" t="e">
        <f t="shared" si="97"/>
        <v>#DIV/0!</v>
      </c>
      <c r="AL1055" s="6" t="str">
        <f>IF(Table1[[#This Row],[seagrass.mn.ssp245.2050]]="","",(Table1[[#This Row],[seagrass.sd.ssp245.2050]]/Table1[[#This Row],[seagrass.mn.ssp245.2050]])^-1)</f>
        <v/>
      </c>
      <c r="AM1055" s="6" t="str">
        <f>IF(Table1[[#This Row],[seagrass.weights.ssp245.2050]]="","",Table1[[#This Row],[seagrass.weights.ssp245.2050]]*Table1[[#This Row],[seagrass.mn.ssp245.2050]])</f>
        <v/>
      </c>
      <c r="AS1055" s="5"/>
      <c r="AT1055" s="8"/>
      <c r="AU1055" s="8"/>
      <c r="AV1055" s="7" t="e">
        <f t="shared" si="98"/>
        <v>#DIV/0!</v>
      </c>
      <c r="AX1055" s="5"/>
      <c r="AY1055" s="6"/>
      <c r="AZ1055" s="6"/>
      <c r="BB1055" s="5"/>
      <c r="BC1055" s="8"/>
      <c r="BD1055" s="8"/>
      <c r="BE1055" s="5"/>
      <c r="BF1055" s="5"/>
      <c r="BG1055" s="6"/>
      <c r="BH1055" s="6"/>
      <c r="BI1055" s="7" t="e">
        <f t="shared" si="99"/>
        <v>#DIV/0!</v>
      </c>
      <c r="BK1055" s="5"/>
      <c r="BL1055" s="6"/>
      <c r="BM1055" s="6"/>
      <c r="BO1055" s="5"/>
      <c r="BP1055" s="6"/>
      <c r="BQ1055" s="6"/>
      <c r="BR1055" s="5"/>
      <c r="BS1055" s="5"/>
      <c r="BT1055" s="6"/>
      <c r="BU1055" s="6"/>
      <c r="BV1055" s="7" t="e">
        <f t="shared" si="100"/>
        <v>#DIV/0!</v>
      </c>
      <c r="BX1055" s="5"/>
      <c r="BY1055" s="8"/>
      <c r="BZ1055" s="8"/>
      <c r="CA1055" s="5"/>
      <c r="CB1055" s="5"/>
      <c r="CC1055" s="8"/>
      <c r="CD1055" s="8"/>
      <c r="CE1055" s="5"/>
      <c r="CF1055" s="5"/>
      <c r="CG1055" s="12"/>
      <c r="CH1055" s="17"/>
      <c r="CI1055" s="9" t="e">
        <f t="shared" si="101"/>
        <v>#DIV/0!</v>
      </c>
      <c r="CJ1055" s="5"/>
      <c r="CL1055" s="5"/>
      <c r="CM1055" s="5"/>
      <c r="CP1055" s="5"/>
      <c r="CT1055" s="5"/>
    </row>
    <row r="1056" spans="1:98" x14ac:dyDescent="0.25">
      <c r="A1056" s="5" t="s">
        <v>1099</v>
      </c>
      <c r="B1056" s="5">
        <v>43.08934</v>
      </c>
      <c r="C1056" s="5">
        <v>-22.321102</v>
      </c>
      <c r="D1056" s="5">
        <v>4790000</v>
      </c>
      <c r="E1056" s="5">
        <v>1</v>
      </c>
      <c r="F1056" s="5">
        <v>1140000</v>
      </c>
      <c r="G1056" s="5">
        <v>1</v>
      </c>
      <c r="I1056" s="5">
        <v>0</v>
      </c>
      <c r="J1056" s="5">
        <v>0.3801748353419061</v>
      </c>
      <c r="K1056" s="5">
        <v>4.220418298421362E-2</v>
      </c>
      <c r="L1056" s="6">
        <f>IF(Table1[[#This Row],[seagrass.mn.ssp126.2050]]="","",(Table1[[#This Row],[seagrass.sd.ssp126.2050]]/Table1[[#This Row],[seagrass.mn.ssp126.2050]])^-1)</f>
        <v>9.0079894564979419</v>
      </c>
      <c r="M1056" s="6">
        <f>IF(Table1[[#This Row],[seagrass.weights.ssp126.2050]]="","",Table1[[#This Row],[seagrass.weights.ssp126.2050]]*Table1[[#This Row],[seagrass.mn.ssp126.2050]])</f>
        <v>3.4246109083857315</v>
      </c>
      <c r="N1056" s="5">
        <v>0.44166925533526341</v>
      </c>
      <c r="O1056" s="5">
        <v>2.990464679404653E-2</v>
      </c>
      <c r="P1056" s="6">
        <f>IF(Table1[[#This Row],[corals.mn.ssp126.2050]]="","",(Table1[[#This Row],[corals.sd.ssp126.2050]]/Table1[[#This Row],[corals.mn.ssp126.2050]])^-1)</f>
        <v>14.769251694462136</v>
      </c>
      <c r="Q1056" s="6">
        <f>IF(Table1[[#This Row],[coral.weights.ssp126.2050]]="","",Table1[[#This Row],[coral.weights.ssp126.2050]]*Table1[[#This Row],[corals.mn.ssp126.2050]])</f>
        <v>6.5231243977521691</v>
      </c>
      <c r="T1056" s="6" t="str">
        <f>IF(Table1[[#This Row],[mangrove.mn.ssp126.2050]]="","",(Table1[[#This Row],[mangrove.sd.ssp126.2050]]/Table1[[#This Row],[mangrove.mn.ssp126.2050]])^-1)</f>
        <v/>
      </c>
      <c r="U1056" s="6" t="str">
        <f>IF(Table1[[#This Row],[mangrove.weights.ssp126.2050]]="","",Table1[[#This Row],[mangrove.weights.ssp126.2050]]*Table1[[#This Row],[mangrove.mn.ssp126.2050]])</f>
        <v/>
      </c>
      <c r="V1056" s="7">
        <f t="shared" si="96"/>
        <v>0.41837214178804044</v>
      </c>
      <c r="W1056" s="5">
        <v>0.38463286503382921</v>
      </c>
      <c r="X1056" s="5">
        <v>4.8508789035993143E-2</v>
      </c>
      <c r="Y1056" s="6">
        <f>IF(Table1[[#This Row],[seagrass.mn.ssp126.2100]]="", "", (Table1[[#This Row],[seagrass.sd.ssp126.2100]]/Table1[[#This Row],[seagrass.mn.ssp126.2100]])^-1)</f>
        <v>7.9291376403652256</v>
      </c>
      <c r="Z1056" s="6">
        <f>IF(Table1[[#This Row],[seagrass.weights.ssp126.2100]]="","", Table1[[#This Row],[seagrass.weights.ssp126.2100]]*Table1[[#This Row],[seagrass.mn.ssp126.2100]])</f>
        <v>3.049806927861253</v>
      </c>
      <c r="AA1056" s="5">
        <v>0.45531680521148032</v>
      </c>
      <c r="AB1056" s="5">
        <v>3.5702413592251923E-2</v>
      </c>
      <c r="AC1056" s="6">
        <f>IF(Table1[[#This Row],[corals.mn.ssp126.2100]]="","",(Table1[[#This Row],[corals.sd.ssp126.2100]]/Table1[[#This Row],[corals.mn.ssp126.2100]])^-1)</f>
        <v>12.75310992728773</v>
      </c>
      <c r="AD1056" s="6">
        <f>IF( Table1[[#This Row],[Coral.weights.ssp126.2100]]="","", Table1[[#This Row],[Coral.weights.ssp126.2100]]*Table1[[#This Row],[corals.mn.ssp126.2100]])</f>
        <v>5.806705268603463</v>
      </c>
      <c r="AG1056" s="8" t="str">
        <f>IF(Table1[[#This Row],[mangrove.mn.ssp126.2100]]="","",(Table1[[#This Row],[mangrove.sd.ssp126.2100]]/Table1[[#This Row],[mangrove.mn.ssp126.2100]])^-1)</f>
        <v/>
      </c>
      <c r="AH1056" s="6" t="str">
        <f>IF(Table1[[#This Row],[mangrove.weights.ssp126.2100]]="","",Table1[[#This Row],[mangrove.weights.ssp126.2100]]*Table1[[#This Row],[mangrove.mn.ssp126.2100]])</f>
        <v/>
      </c>
      <c r="AI1056" s="7">
        <f t="shared" si="97"/>
        <v>0.42821807289050667</v>
      </c>
      <c r="AJ1056" s="5">
        <v>0.36168356677617092</v>
      </c>
      <c r="AK1056" s="5">
        <v>2.1384767637262578E-2</v>
      </c>
      <c r="AL1056" s="6">
        <f>IF(Table1[[#This Row],[seagrass.mn.ssp245.2050]]="","",(Table1[[#This Row],[seagrass.sd.ssp245.2050]]/Table1[[#This Row],[seagrass.mn.ssp245.2050]])^-1)</f>
        <v>16.913139899913791</v>
      </c>
      <c r="AM1056" s="6">
        <f>IF(Table1[[#This Row],[seagrass.weights.ssp245.2050]]="","",Table1[[#This Row],[seagrass.weights.ssp245.2050]]*Table1[[#This Row],[seagrass.mn.ssp245.2050]])</f>
        <v>6.1172047643851899</v>
      </c>
      <c r="AN1056" s="5">
        <v>0.42513006905603662</v>
      </c>
      <c r="AO1056" s="5">
        <v>1.8343582622697269E-2</v>
      </c>
      <c r="AP1056" s="6">
        <f>(Table1[[#This Row],[corals.sd.ssp245.2050]]/Table1[[#This Row],[corals.mn.ssp245.2050]])^-1</f>
        <v>23.175956289476719</v>
      </c>
      <c r="AQ1056" s="6">
        <f>Table1[[#This Row],[coral.weights.ssp245.2050]]*Table1[[#This Row],[corals.mn.ssp245.2050]]</f>
        <v>9.8527958977849242</v>
      </c>
      <c r="AS1056" s="5"/>
      <c r="AT1056" s="8"/>
      <c r="AU1056" s="8"/>
      <c r="AV1056" s="7">
        <f t="shared" si="98"/>
        <v>0.39836270158658604</v>
      </c>
      <c r="AW1056" s="5">
        <v>0.35206920707143691</v>
      </c>
      <c r="AX1056" s="5">
        <v>1.0489011860974611E-2</v>
      </c>
      <c r="AY1056" s="6">
        <f>(Table1[[#This Row],[seagrass.sd.ssp245.2100]]/Table1[[#This Row],[seagrass.mn.ssp245.2100]])^-1</f>
        <v>33.565526642346995</v>
      </c>
      <c r="AZ1056" s="6">
        <f>Table1[[#This Row],[seagrass.weights.ssp245.2100]]*Table1[[#This Row],[seagrass.mn.ssp245.2100]]</f>
        <v>11.817388349906297</v>
      </c>
      <c r="BA1056" s="5">
        <v>0.41823056896540201</v>
      </c>
      <c r="BB1056" s="5">
        <v>1.8651094098807539E-2</v>
      </c>
      <c r="BC1056" s="8">
        <f>(Table1[[#This Row],[corals.sd.ssp245.2100]]/Table1[[#This Row],[corals.mn.ssp245.2100]])^-1</f>
        <v>22.423916085016248</v>
      </c>
      <c r="BD1056" s="8">
        <f>Table1[[#This Row],[corals.weights.ssp245.2100]]*Table1[[#This Row],[corals.mn.ssp245.2100]]</f>
        <v>9.3783671826687751</v>
      </c>
      <c r="BE1056" s="5"/>
      <c r="BF1056" s="5"/>
      <c r="BG1056" s="6"/>
      <c r="BH1056" s="6"/>
      <c r="BI1056" s="7">
        <f t="shared" si="99"/>
        <v>0.37856700299351703</v>
      </c>
      <c r="BJ1056" s="5">
        <v>0.31903296491933608</v>
      </c>
      <c r="BK1056" s="5">
        <v>7.7315837598286082E-3</v>
      </c>
      <c r="BL1056" s="6">
        <f>(Table1[[#This Row],[seagrass.sd.ssp370.2050]]/Table1[[#This Row],[seagrass.mn.ssp370.2050]])^-1</f>
        <v>41.263598097061589</v>
      </c>
      <c r="BM1056" s="6">
        <f>Table1[[#This Row],[seagrass.mn.ssp370.2050]]*Table1[[#This Row],[seagrass.weights.ssp370.2050]]</f>
        <v>13.164448044145432</v>
      </c>
      <c r="BN1056" s="5">
        <v>0.38716316703320558</v>
      </c>
      <c r="BO1056" s="5">
        <v>1.292237368286279E-2</v>
      </c>
      <c r="BP1056" s="6">
        <f>(Table1[[#This Row],[corals.sd.ssp370.2050]]/Table1[[#This Row],[corals.mn.ssp370.2050]])^-1</f>
        <v>29.960684974359481</v>
      </c>
      <c r="BQ1056" s="6">
        <f>Table1[[#This Row],[corals.weights.ssp370.2050]]*Table1[[#This Row],[corals.mn.ssp370.2050]]</f>
        <v>11.599673681157192</v>
      </c>
      <c r="BR1056" s="5"/>
      <c r="BS1056" s="5"/>
      <c r="BT1056" s="6"/>
      <c r="BU1056" s="6"/>
      <c r="BV1056" s="7">
        <f t="shared" si="100"/>
        <v>0.34769211647199144</v>
      </c>
      <c r="BW1056" s="5">
        <v>0.30773734751675802</v>
      </c>
      <c r="BX1056" s="5">
        <v>8.2428315662749965E-3</v>
      </c>
      <c r="BY1056" s="8">
        <f>(Table1[[#This Row],[seagrass.sd.ssp370.2100]]/Table1[[#This Row],[seagrass.mn.ssp370.2100]])^-1</f>
        <v>37.333936165315464</v>
      </c>
      <c r="BZ1056" s="8">
        <f>Table1[[#This Row],[seagrass.imp.ssp370.2100]]*Table1[[#This Row],[seagrass.mn.ssp370.2100]]</f>
        <v>11.489046487874145</v>
      </c>
      <c r="CA1056" s="5">
        <v>0.36747862398791259</v>
      </c>
      <c r="CB1056" s="5">
        <v>1.043815104876388E-2</v>
      </c>
      <c r="CC1056" s="8">
        <f>(Table1[[#This Row],[corals.sd.ssp370.2100]]/Table1[[#This Row],[corals.mn.ssp370.2100]])^-1</f>
        <v>35.205336871555488</v>
      </c>
      <c r="CD1056" s="8">
        <f>Table1[[#This Row],[corals.weights.ssp370.2100]]*Table1[[#This Row],[corals.mn.ssp370.2100]]</f>
        <v>12.937208750590134</v>
      </c>
      <c r="CE1056" s="5"/>
      <c r="CF1056" s="5"/>
      <c r="CG1056" s="12"/>
      <c r="CH1056" s="17"/>
      <c r="CI1056" s="9">
        <f t="shared" si="101"/>
        <v>0.33673145891672596</v>
      </c>
      <c r="CJ1056" s="5"/>
      <c r="CL1056" s="5"/>
      <c r="CM1056" s="5"/>
      <c r="CP1056" s="5"/>
      <c r="CT1056" s="5"/>
    </row>
    <row r="1057" spans="1:98" x14ac:dyDescent="0.25">
      <c r="A1057" s="5" t="s">
        <v>1100</v>
      </c>
      <c r="B1057" s="5">
        <v>43.33934</v>
      </c>
      <c r="C1057" s="5">
        <v>-22.321102</v>
      </c>
      <c r="D1057" s="5">
        <v>15120000</v>
      </c>
      <c r="E1057" s="5">
        <v>1</v>
      </c>
      <c r="F1057" s="5">
        <v>19240000</v>
      </c>
      <c r="G1057" s="5">
        <v>1</v>
      </c>
      <c r="H1057" s="5">
        <v>5970000</v>
      </c>
      <c r="I1057" s="5">
        <v>1</v>
      </c>
      <c r="J1057" s="5">
        <v>0.54568647171614959</v>
      </c>
      <c r="K1057" s="5">
        <v>1.9409588459080719E-3</v>
      </c>
      <c r="L1057" s="6">
        <f>IF(Table1[[#This Row],[seagrass.mn.ssp126.2050]]="","",(Table1[[#This Row],[seagrass.sd.ssp126.2050]]/Table1[[#This Row],[seagrass.mn.ssp126.2050]])^-1)</f>
        <v>281.14273152497049</v>
      </c>
      <c r="M1057" s="6">
        <f>IF(Table1[[#This Row],[seagrass.weights.ssp126.2050]]="","",Table1[[#This Row],[seagrass.weights.ssp126.2050]]*Table1[[#This Row],[seagrass.mn.ssp126.2050]])</f>
        <v>153.41578521450185</v>
      </c>
      <c r="N1057" s="5">
        <v>0.53846833622293655</v>
      </c>
      <c r="O1057" s="5">
        <v>3.6217827475439062E-3</v>
      </c>
      <c r="P1057" s="6">
        <f>IF(Table1[[#This Row],[corals.mn.ssp126.2050]]="","",(Table1[[#This Row],[corals.sd.ssp126.2050]]/Table1[[#This Row],[corals.mn.ssp126.2050]])^-1)</f>
        <v>148.67494097709096</v>
      </c>
      <c r="Q1057" s="6">
        <f>IF(Table1[[#This Row],[coral.weights.ssp126.2050]]="","",Table1[[#This Row],[coral.weights.ssp126.2050]]*Table1[[#This Row],[corals.mn.ssp126.2050]])</f>
        <v>80.056748105977462</v>
      </c>
      <c r="R1057" s="5">
        <v>0.50690081491873851</v>
      </c>
      <c r="S1057" s="5">
        <v>0.1250328997501402</v>
      </c>
      <c r="T1057" s="6">
        <f>IF(Table1[[#This Row],[mangrove.mn.ssp126.2050]]="","",(Table1[[#This Row],[mangrove.sd.ssp126.2050]]/Table1[[#This Row],[mangrove.mn.ssp126.2050]])^-1)</f>
        <v>4.0541394779430453</v>
      </c>
      <c r="U1057" s="6">
        <f>IF(Table1[[#This Row],[mangrove.weights.ssp126.2050]]="","",Table1[[#This Row],[mangrove.weights.ssp126.2050]]*Table1[[#This Row],[mangrove.mn.ssp126.2050]])</f>
        <v>2.0550466051635587</v>
      </c>
      <c r="V1057" s="7">
        <f t="shared" si="96"/>
        <v>0.54285061491041842</v>
      </c>
      <c r="W1057" s="5">
        <v>0.56099003851654428</v>
      </c>
      <c r="X1057" s="5">
        <v>7.9598733530933455E-3</v>
      </c>
      <c r="Y1057" s="6">
        <f>IF(Table1[[#This Row],[seagrass.mn.ssp126.2100]]="", "", (Table1[[#This Row],[seagrass.sd.ssp126.2100]]/Table1[[#This Row],[seagrass.mn.ssp126.2100]])^-1)</f>
        <v>70.477256814460972</v>
      </c>
      <c r="Z1057" s="6">
        <f>IF(Table1[[#This Row],[seagrass.weights.ssp126.2100]]="","", Table1[[#This Row],[seagrass.weights.ssp126.2100]]*Table1[[#This Row],[seagrass.mn.ssp126.2100]])</f>
        <v>39.53703901488484</v>
      </c>
      <c r="AA1057" s="5">
        <v>0.55535381427078001</v>
      </c>
      <c r="AB1057" s="5">
        <v>1.113633372265798E-2</v>
      </c>
      <c r="AC1057" s="6">
        <f>IF(Table1[[#This Row],[corals.mn.ssp126.2100]]="","",(Table1[[#This Row],[corals.sd.ssp126.2100]]/Table1[[#This Row],[corals.mn.ssp126.2100]])^-1)</f>
        <v>49.868639724836669</v>
      </c>
      <c r="AD1057" s="6">
        <f>IF( Table1[[#This Row],[Coral.weights.ssp126.2100]]="","", Table1[[#This Row],[Coral.weights.ssp126.2100]]*Table1[[#This Row],[corals.mn.ssp126.2100]])</f>
        <v>27.694739283683386</v>
      </c>
      <c r="AE1057" s="5">
        <v>0.51341041493429818</v>
      </c>
      <c r="AF1057" s="5">
        <v>0.1129333577443855</v>
      </c>
      <c r="AG1057" s="8">
        <f>IF(Table1[[#This Row],[mangrove.mn.ssp126.2100]]="","",(Table1[[#This Row],[mangrove.sd.ssp126.2100]]/Table1[[#This Row],[mangrove.mn.ssp126.2100]])^-1)</f>
        <v>4.5461361035271484</v>
      </c>
      <c r="AH1057" s="6">
        <f>IF(Table1[[#This Row],[mangrove.weights.ssp126.2100]]="","",Table1[[#This Row],[mangrove.weights.ssp126.2100]]*Table1[[#This Row],[mangrove.mn.ssp126.2100]])</f>
        <v>2.3340336232596668</v>
      </c>
      <c r="AI1057" s="7">
        <f t="shared" si="97"/>
        <v>0.55700760448648645</v>
      </c>
      <c r="AJ1057" s="5">
        <v>0.62913488799149975</v>
      </c>
      <c r="AK1057" s="5">
        <v>3.6338795116806059E-3</v>
      </c>
      <c r="AL1057" s="6">
        <f>IF(Table1[[#This Row],[seagrass.mn.ssp245.2050]]="","",(Table1[[#This Row],[seagrass.sd.ssp245.2050]]/Table1[[#This Row],[seagrass.mn.ssp245.2050]])^-1)</f>
        <v>173.13036548659144</v>
      </c>
      <c r="AM1057" s="6">
        <f>IF(Table1[[#This Row],[seagrass.weights.ssp245.2050]]="","",Table1[[#This Row],[seagrass.weights.ssp245.2050]]*Table1[[#This Row],[seagrass.mn.ssp245.2050]])</f>
        <v>108.92235309833413</v>
      </c>
      <c r="AN1057" s="5">
        <v>0.63739197746422804</v>
      </c>
      <c r="AO1057" s="5">
        <v>3.5500804182323899E-3</v>
      </c>
      <c r="AP1057" s="6">
        <f>(Table1[[#This Row],[corals.sd.ssp245.2050]]/Table1[[#This Row],[corals.mn.ssp245.2050]])^-1</f>
        <v>179.54296871437916</v>
      </c>
      <c r="AQ1057" s="6">
        <f>Table1[[#This Row],[coral.weights.ssp245.2050]]*Table1[[#This Row],[corals.mn.ssp245.2050]]</f>
        <v>114.43924786865615</v>
      </c>
      <c r="AR1057" s="5">
        <v>0.54761670353204139</v>
      </c>
      <c r="AS1057" s="5">
        <v>7.4533733150058887E-2</v>
      </c>
      <c r="AT1057" s="8">
        <f>(Table1[[#This Row],[mangrove.sd.ssp245.2050]]/Table1[[#This Row],[mangrove.mn.ssp245.2050]])^-1</f>
        <v>7.347232996226337</v>
      </c>
      <c r="AU1057" s="8">
        <f>Table1[[#This Row],[mangrove.mn.ssp245.2050]]*Table1[[#This Row],[mangrove.weights.ssp245.2050]]</f>
        <v>4.0234675134753104</v>
      </c>
      <c r="AV1057" s="7">
        <f t="shared" si="98"/>
        <v>0.63158910684099379</v>
      </c>
      <c r="AW1057" s="5">
        <v>0.62913488799149975</v>
      </c>
      <c r="AX1057" s="5">
        <v>3.6338795116806059E-3</v>
      </c>
      <c r="AY1057" s="6">
        <f>(Table1[[#This Row],[seagrass.sd.ssp245.2100]]/Table1[[#This Row],[seagrass.mn.ssp245.2100]])^-1</f>
        <v>173.13036548659144</v>
      </c>
      <c r="AZ1057" s="6">
        <f>Table1[[#This Row],[seagrass.weights.ssp245.2100]]*Table1[[#This Row],[seagrass.mn.ssp245.2100]]</f>
        <v>108.92235309833413</v>
      </c>
      <c r="BA1057" s="5">
        <v>0.63739197746422804</v>
      </c>
      <c r="BB1057" s="5">
        <v>3.5500804182323899E-3</v>
      </c>
      <c r="BC1057" s="8">
        <f>(Table1[[#This Row],[corals.sd.ssp245.2100]]/Table1[[#This Row],[corals.mn.ssp245.2100]])^-1</f>
        <v>179.54296871437916</v>
      </c>
      <c r="BD1057" s="8">
        <f>Table1[[#This Row],[corals.weights.ssp245.2100]]*Table1[[#This Row],[corals.mn.ssp245.2100]]</f>
        <v>114.43924786865615</v>
      </c>
      <c r="BE1057" s="5">
        <v>0.54566128720302498</v>
      </c>
      <c r="BF1057" s="5">
        <v>7.8134371703384942E-2</v>
      </c>
      <c r="BG1057" s="6">
        <f>(Table1[[#This Row],[mangrove.sd.ssp245.2100]]/Table1[[#This Row],[mangrove.mn.ssp245.2100]])^-1</f>
        <v>6.9836267356762507</v>
      </c>
      <c r="BH1057" s="6">
        <f>Table1[[#This Row],[mangrove.weights.ssp245.2100]]*Table1[[#This Row],[mangrove.mn.ssp245.2100]]</f>
        <v>3.8106947539345626</v>
      </c>
      <c r="BI1057" s="7">
        <f t="shared" si="99"/>
        <v>0.63163603209376218</v>
      </c>
      <c r="BJ1057" s="5">
        <v>0.43549818368181681</v>
      </c>
      <c r="BK1057" s="5">
        <v>5.0079079174413666E-3</v>
      </c>
      <c r="BL1057" s="6">
        <f>(Table1[[#This Row],[seagrass.sd.ssp370.2050]]/Table1[[#This Row],[seagrass.mn.ssp370.2050]])^-1</f>
        <v>86.962098916611254</v>
      </c>
      <c r="BM1057" s="6">
        <f>Table1[[#This Row],[seagrass.mn.ssp370.2050]]*Table1[[#This Row],[seagrass.weights.ssp370.2050]]</f>
        <v>37.871836127342689</v>
      </c>
      <c r="BN1057" s="5">
        <v>0.45120346669289002</v>
      </c>
      <c r="BO1057" s="5">
        <v>7.3454339553101948E-3</v>
      </c>
      <c r="BP1057" s="6">
        <f>(Table1[[#This Row],[corals.sd.ssp370.2050]]/Table1[[#This Row],[corals.mn.ssp370.2050]])^-1</f>
        <v>61.42638671016897</v>
      </c>
      <c r="BQ1057" s="6">
        <f>Table1[[#This Row],[corals.weights.ssp370.2050]]*Table1[[#This Row],[corals.mn.ssp370.2050]]</f>
        <v>27.715798630046308</v>
      </c>
      <c r="BR1057" s="5">
        <v>0.5637728334393084</v>
      </c>
      <c r="BS1057" s="5">
        <v>5.9715131437127422E-2</v>
      </c>
      <c r="BT1057" s="6">
        <f>(Table1[[#This Row],[mangrove.sd.ssp370.2050]]/Table1[[#This Row],[mangrove.mn.ssp370.2050]])^-1</f>
        <v>9.4410381401050874</v>
      </c>
      <c r="BU1057" s="6">
        <f>Table1[[#This Row],[mangrove.weights.ssp370.2050]]*Table1[[#This Row],[mangrove.mn.ssp370.2050]]</f>
        <v>5.3226008228556232</v>
      </c>
      <c r="BV1057" s="7">
        <f t="shared" si="100"/>
        <v>0.4492837201040995</v>
      </c>
      <c r="BW1057" s="5">
        <v>0.4254880896273564</v>
      </c>
      <c r="BX1057" s="5">
        <v>3.0688375251183299E-3</v>
      </c>
      <c r="BY1057" s="8">
        <f>(Table1[[#This Row],[seagrass.sd.ssp370.2100]]/Table1[[#This Row],[seagrass.mn.ssp370.2100]])^-1</f>
        <v>138.64796886272114</v>
      </c>
      <c r="BZ1057" s="8">
        <f>Table1[[#This Row],[seagrass.imp.ssp370.2100]]*Table1[[#This Row],[seagrass.mn.ssp370.2100]]</f>
        <v>58.993059402112415</v>
      </c>
      <c r="CA1057" s="5">
        <v>0.44402443953642312</v>
      </c>
      <c r="CB1057" s="5">
        <v>6.5018817847569332E-3</v>
      </c>
      <c r="CC1057" s="8">
        <f>(Table1[[#This Row],[corals.sd.ssp370.2100]]/Table1[[#This Row],[corals.mn.ssp370.2100]])^-1</f>
        <v>68.291681429428294</v>
      </c>
      <c r="CD1057" s="8">
        <f>Table1[[#This Row],[corals.weights.ssp370.2100]]*Table1[[#This Row],[corals.mn.ssp370.2100]]</f>
        <v>30.323175571701853</v>
      </c>
      <c r="CE1057" s="5">
        <v>0.56011681048094741</v>
      </c>
      <c r="CF1057" s="5">
        <v>6.4356795233076206E-2</v>
      </c>
      <c r="CG1057" s="12">
        <f>(Table1[[#This Row],[mangrove.sd.ssp370.2100]]/Table1[[#This Row],[mangrove.mn.ssp370.2100]])^-1</f>
        <v>8.7033048872681462</v>
      </c>
      <c r="CH1057" s="17">
        <f>Table1[[#This Row],[mangrove.weights.ssp370.2100]]*Table1[[#This Row],[mangrove.mn.ssp370.2100]]</f>
        <v>4.8748673740998756</v>
      </c>
      <c r="CI1057" s="9">
        <f t="shared" si="101"/>
        <v>0.43679192890649271</v>
      </c>
      <c r="CJ1057" s="5"/>
      <c r="CL1057" s="5"/>
      <c r="CM1057" s="5"/>
      <c r="CP1057" s="5"/>
      <c r="CT1057" s="5"/>
    </row>
    <row r="1058" spans="1:98" x14ac:dyDescent="0.25">
      <c r="A1058" s="5" t="s">
        <v>1101</v>
      </c>
      <c r="B1058" s="5">
        <v>43.58934</v>
      </c>
      <c r="C1058" s="5">
        <v>-22.321102</v>
      </c>
      <c r="E1058" s="5">
        <v>0</v>
      </c>
      <c r="G1058" s="5">
        <v>0</v>
      </c>
      <c r="I1058" s="5">
        <v>0</v>
      </c>
      <c r="L1058" s="6" t="str">
        <f>IF(Table1[[#This Row],[seagrass.mn.ssp126.2050]]="","",(Table1[[#This Row],[seagrass.sd.ssp126.2050]]/Table1[[#This Row],[seagrass.mn.ssp126.2050]])^-1)</f>
        <v/>
      </c>
      <c r="M1058" s="6" t="str">
        <f>IF(Table1[[#This Row],[seagrass.weights.ssp126.2050]]="","",Table1[[#This Row],[seagrass.weights.ssp126.2050]]*Table1[[#This Row],[seagrass.mn.ssp126.2050]])</f>
        <v/>
      </c>
      <c r="P1058" s="6" t="str">
        <f>IF(Table1[[#This Row],[corals.mn.ssp126.2050]]="","",(Table1[[#This Row],[corals.sd.ssp126.2050]]/Table1[[#This Row],[corals.mn.ssp126.2050]])^-1)</f>
        <v/>
      </c>
      <c r="Q1058" s="6" t="str">
        <f>IF(Table1[[#This Row],[coral.weights.ssp126.2050]]="","",Table1[[#This Row],[coral.weights.ssp126.2050]]*Table1[[#This Row],[corals.mn.ssp126.2050]])</f>
        <v/>
      </c>
      <c r="T1058" s="6" t="str">
        <f>IF(Table1[[#This Row],[mangrove.mn.ssp126.2050]]="","",(Table1[[#This Row],[mangrove.sd.ssp126.2050]]/Table1[[#This Row],[mangrove.mn.ssp126.2050]])^-1)</f>
        <v/>
      </c>
      <c r="U1058" s="6" t="str">
        <f>IF(Table1[[#This Row],[mangrove.weights.ssp126.2050]]="","",Table1[[#This Row],[mangrove.weights.ssp126.2050]]*Table1[[#This Row],[mangrove.mn.ssp126.2050]])</f>
        <v/>
      </c>
      <c r="V1058" s="7" t="e">
        <f t="shared" si="96"/>
        <v>#DIV/0!</v>
      </c>
      <c r="Y1058" s="6" t="str">
        <f>IF(Table1[[#This Row],[seagrass.mn.ssp126.2100]]="", "", (Table1[[#This Row],[seagrass.sd.ssp126.2100]]/Table1[[#This Row],[seagrass.mn.ssp126.2100]])^-1)</f>
        <v/>
      </c>
      <c r="Z1058" s="6" t="str">
        <f>IF(Table1[[#This Row],[seagrass.weights.ssp126.2100]]="","", Table1[[#This Row],[seagrass.weights.ssp126.2100]]*Table1[[#This Row],[seagrass.mn.ssp126.2100]])</f>
        <v/>
      </c>
      <c r="AC1058" s="6" t="str">
        <f>IF(Table1[[#This Row],[corals.mn.ssp126.2100]]="","",(Table1[[#This Row],[corals.sd.ssp126.2100]]/Table1[[#This Row],[corals.mn.ssp126.2100]])^-1)</f>
        <v/>
      </c>
      <c r="AD1058" s="6" t="str">
        <f>IF( Table1[[#This Row],[Coral.weights.ssp126.2100]]="","", Table1[[#This Row],[Coral.weights.ssp126.2100]]*Table1[[#This Row],[corals.mn.ssp126.2100]])</f>
        <v/>
      </c>
      <c r="AG1058" s="8" t="str">
        <f>IF(Table1[[#This Row],[mangrove.mn.ssp126.2100]]="","",(Table1[[#This Row],[mangrove.sd.ssp126.2100]]/Table1[[#This Row],[mangrove.mn.ssp126.2100]])^-1)</f>
        <v/>
      </c>
      <c r="AH1058" s="6" t="str">
        <f>IF(Table1[[#This Row],[mangrove.weights.ssp126.2100]]="","",Table1[[#This Row],[mangrove.weights.ssp126.2100]]*Table1[[#This Row],[mangrove.mn.ssp126.2100]])</f>
        <v/>
      </c>
      <c r="AI1058" s="7" t="e">
        <f t="shared" si="97"/>
        <v>#DIV/0!</v>
      </c>
      <c r="AL1058" s="6" t="str">
        <f>IF(Table1[[#This Row],[seagrass.mn.ssp245.2050]]="","",(Table1[[#This Row],[seagrass.sd.ssp245.2050]]/Table1[[#This Row],[seagrass.mn.ssp245.2050]])^-1)</f>
        <v/>
      </c>
      <c r="AM1058" s="6" t="str">
        <f>IF(Table1[[#This Row],[seagrass.weights.ssp245.2050]]="","",Table1[[#This Row],[seagrass.weights.ssp245.2050]]*Table1[[#This Row],[seagrass.mn.ssp245.2050]])</f>
        <v/>
      </c>
      <c r="AS1058" s="5"/>
      <c r="AT1058" s="8"/>
      <c r="AU1058" s="8"/>
      <c r="AV1058" s="7" t="e">
        <f t="shared" si="98"/>
        <v>#DIV/0!</v>
      </c>
      <c r="AX1058" s="5"/>
      <c r="AY1058" s="6"/>
      <c r="AZ1058" s="6"/>
      <c r="BB1058" s="5"/>
      <c r="BC1058" s="8"/>
      <c r="BD1058" s="8"/>
      <c r="BE1058" s="5"/>
      <c r="BF1058" s="5"/>
      <c r="BG1058" s="6"/>
      <c r="BH1058" s="6"/>
      <c r="BI1058" s="7" t="e">
        <f t="shared" si="99"/>
        <v>#DIV/0!</v>
      </c>
      <c r="BK1058" s="5"/>
      <c r="BL1058" s="6"/>
      <c r="BM1058" s="6"/>
      <c r="BO1058" s="5"/>
      <c r="BP1058" s="6"/>
      <c r="BQ1058" s="6"/>
      <c r="BR1058" s="5"/>
      <c r="BS1058" s="5"/>
      <c r="BT1058" s="6"/>
      <c r="BU1058" s="6"/>
      <c r="BV1058" s="7" t="e">
        <f t="shared" si="100"/>
        <v>#DIV/0!</v>
      </c>
      <c r="BX1058" s="5"/>
      <c r="BY1058" s="8"/>
      <c r="BZ1058" s="8"/>
      <c r="CA1058" s="5"/>
      <c r="CB1058" s="5"/>
      <c r="CC1058" s="8"/>
      <c r="CD1058" s="8"/>
      <c r="CE1058" s="5"/>
      <c r="CF1058" s="5"/>
      <c r="CG1058" s="12"/>
      <c r="CH1058" s="17"/>
      <c r="CI1058" s="9" t="e">
        <f t="shared" si="101"/>
        <v>#DIV/0!</v>
      </c>
      <c r="CJ1058" s="5"/>
      <c r="CL1058" s="5"/>
      <c r="CM1058" s="5"/>
      <c r="CP1058" s="5"/>
      <c r="CT1058" s="5"/>
    </row>
    <row r="1059" spans="1:98" x14ac:dyDescent="0.25">
      <c r="A1059" s="5" t="s">
        <v>1102</v>
      </c>
      <c r="B1059" s="5">
        <v>35.08934</v>
      </c>
      <c r="C1059" s="5">
        <v>-22.321102</v>
      </c>
      <c r="E1059" s="5">
        <v>0</v>
      </c>
      <c r="G1059" s="5">
        <v>0</v>
      </c>
      <c r="I1059" s="5">
        <v>0</v>
      </c>
      <c r="L1059" s="6" t="str">
        <f>IF(Table1[[#This Row],[seagrass.mn.ssp126.2050]]="","",(Table1[[#This Row],[seagrass.sd.ssp126.2050]]/Table1[[#This Row],[seagrass.mn.ssp126.2050]])^-1)</f>
        <v/>
      </c>
      <c r="M1059" s="6" t="str">
        <f>IF(Table1[[#This Row],[seagrass.weights.ssp126.2050]]="","",Table1[[#This Row],[seagrass.weights.ssp126.2050]]*Table1[[#This Row],[seagrass.mn.ssp126.2050]])</f>
        <v/>
      </c>
      <c r="P1059" s="6" t="str">
        <f>IF(Table1[[#This Row],[corals.mn.ssp126.2050]]="","",(Table1[[#This Row],[corals.sd.ssp126.2050]]/Table1[[#This Row],[corals.mn.ssp126.2050]])^-1)</f>
        <v/>
      </c>
      <c r="Q1059" s="6" t="str">
        <f>IF(Table1[[#This Row],[coral.weights.ssp126.2050]]="","",Table1[[#This Row],[coral.weights.ssp126.2050]]*Table1[[#This Row],[corals.mn.ssp126.2050]])</f>
        <v/>
      </c>
      <c r="T1059" s="6" t="str">
        <f>IF(Table1[[#This Row],[mangrove.mn.ssp126.2050]]="","",(Table1[[#This Row],[mangrove.sd.ssp126.2050]]/Table1[[#This Row],[mangrove.mn.ssp126.2050]])^-1)</f>
        <v/>
      </c>
      <c r="U1059" s="6" t="str">
        <f>IF(Table1[[#This Row],[mangrove.weights.ssp126.2050]]="","",Table1[[#This Row],[mangrove.weights.ssp126.2050]]*Table1[[#This Row],[mangrove.mn.ssp126.2050]])</f>
        <v/>
      </c>
      <c r="V1059" s="7" t="e">
        <f t="shared" si="96"/>
        <v>#DIV/0!</v>
      </c>
      <c r="Y1059" s="6" t="str">
        <f>IF(Table1[[#This Row],[seagrass.mn.ssp126.2100]]="", "", (Table1[[#This Row],[seagrass.sd.ssp126.2100]]/Table1[[#This Row],[seagrass.mn.ssp126.2100]])^-1)</f>
        <v/>
      </c>
      <c r="Z1059" s="6" t="str">
        <f>IF(Table1[[#This Row],[seagrass.weights.ssp126.2100]]="","", Table1[[#This Row],[seagrass.weights.ssp126.2100]]*Table1[[#This Row],[seagrass.mn.ssp126.2100]])</f>
        <v/>
      </c>
      <c r="AC1059" s="6" t="str">
        <f>IF(Table1[[#This Row],[corals.mn.ssp126.2100]]="","",(Table1[[#This Row],[corals.sd.ssp126.2100]]/Table1[[#This Row],[corals.mn.ssp126.2100]])^-1)</f>
        <v/>
      </c>
      <c r="AD1059" s="6" t="str">
        <f>IF( Table1[[#This Row],[Coral.weights.ssp126.2100]]="","", Table1[[#This Row],[Coral.weights.ssp126.2100]]*Table1[[#This Row],[corals.mn.ssp126.2100]])</f>
        <v/>
      </c>
      <c r="AG1059" s="8" t="str">
        <f>IF(Table1[[#This Row],[mangrove.mn.ssp126.2100]]="","",(Table1[[#This Row],[mangrove.sd.ssp126.2100]]/Table1[[#This Row],[mangrove.mn.ssp126.2100]])^-1)</f>
        <v/>
      </c>
      <c r="AH1059" s="6" t="str">
        <f>IF(Table1[[#This Row],[mangrove.weights.ssp126.2100]]="","",Table1[[#This Row],[mangrove.weights.ssp126.2100]]*Table1[[#This Row],[mangrove.mn.ssp126.2100]])</f>
        <v/>
      </c>
      <c r="AI1059" s="7" t="e">
        <f t="shared" si="97"/>
        <v>#DIV/0!</v>
      </c>
      <c r="AL1059" s="6" t="str">
        <f>IF(Table1[[#This Row],[seagrass.mn.ssp245.2050]]="","",(Table1[[#This Row],[seagrass.sd.ssp245.2050]]/Table1[[#This Row],[seagrass.mn.ssp245.2050]])^-1)</f>
        <v/>
      </c>
      <c r="AM1059" s="6" t="str">
        <f>IF(Table1[[#This Row],[seagrass.weights.ssp245.2050]]="","",Table1[[#This Row],[seagrass.weights.ssp245.2050]]*Table1[[#This Row],[seagrass.mn.ssp245.2050]])</f>
        <v/>
      </c>
      <c r="AS1059" s="5"/>
      <c r="AT1059" s="8"/>
      <c r="AU1059" s="8"/>
      <c r="AV1059" s="7" t="e">
        <f t="shared" si="98"/>
        <v>#DIV/0!</v>
      </c>
      <c r="AX1059" s="5"/>
      <c r="AY1059" s="6"/>
      <c r="AZ1059" s="6"/>
      <c r="BB1059" s="5"/>
      <c r="BC1059" s="8"/>
      <c r="BD1059" s="8"/>
      <c r="BE1059" s="5"/>
      <c r="BF1059" s="5"/>
      <c r="BG1059" s="6"/>
      <c r="BH1059" s="6"/>
      <c r="BI1059" s="7" t="e">
        <f t="shared" si="99"/>
        <v>#DIV/0!</v>
      </c>
      <c r="BK1059" s="5"/>
      <c r="BL1059" s="6"/>
      <c r="BM1059" s="6"/>
      <c r="BO1059" s="5"/>
      <c r="BP1059" s="6"/>
      <c r="BQ1059" s="6"/>
      <c r="BR1059" s="5"/>
      <c r="BS1059" s="5"/>
      <c r="BT1059" s="6"/>
      <c r="BU1059" s="6"/>
      <c r="BV1059" s="7" t="e">
        <f t="shared" si="100"/>
        <v>#DIV/0!</v>
      </c>
      <c r="BX1059" s="5"/>
      <c r="BY1059" s="8"/>
      <c r="BZ1059" s="8"/>
      <c r="CA1059" s="5"/>
      <c r="CB1059" s="5"/>
      <c r="CC1059" s="8"/>
      <c r="CD1059" s="8"/>
      <c r="CE1059" s="5"/>
      <c r="CF1059" s="5"/>
      <c r="CG1059" s="12"/>
      <c r="CH1059" s="17"/>
      <c r="CI1059" s="9" t="e">
        <f t="shared" si="101"/>
        <v>#DIV/0!</v>
      </c>
      <c r="CJ1059" s="5"/>
      <c r="CL1059" s="5"/>
      <c r="CM1059" s="5"/>
      <c r="CP1059" s="5"/>
      <c r="CT1059" s="5"/>
    </row>
    <row r="1060" spans="1:98" x14ac:dyDescent="0.25">
      <c r="A1060" s="5" t="s">
        <v>1103</v>
      </c>
      <c r="B1060" s="5">
        <v>35.33934</v>
      </c>
      <c r="C1060" s="5">
        <v>-22.321102</v>
      </c>
      <c r="E1060" s="5">
        <v>0</v>
      </c>
      <c r="F1060" s="5">
        <v>80000</v>
      </c>
      <c r="G1060" s="5">
        <v>1</v>
      </c>
      <c r="H1060" s="5">
        <v>11840000</v>
      </c>
      <c r="I1060" s="5">
        <v>1</v>
      </c>
      <c r="J1060" s="5">
        <v>0.23993059760364729</v>
      </c>
      <c r="K1060" s="5">
        <v>6.2412425244064068E-2</v>
      </c>
      <c r="L1060" s="6">
        <f>IF(Table1[[#This Row],[seagrass.mn.ssp126.2050]]="","",(Table1[[#This Row],[seagrass.sd.ssp126.2050]]/Table1[[#This Row],[seagrass.mn.ssp126.2050]])^-1)</f>
        <v>3.8442761463826738</v>
      </c>
      <c r="M1060" s="6">
        <f>IF(Table1[[#This Row],[seagrass.weights.ssp126.2050]]="","",Table1[[#This Row],[seagrass.weights.ssp126.2050]]*Table1[[#This Row],[seagrass.mn.ssp126.2050]])</f>
        <v>0.92235947315504119</v>
      </c>
      <c r="P1060" s="6" t="str">
        <f>IF(Table1[[#This Row],[corals.mn.ssp126.2050]]="","",(Table1[[#This Row],[corals.sd.ssp126.2050]]/Table1[[#This Row],[corals.mn.ssp126.2050]])^-1)</f>
        <v/>
      </c>
      <c r="Q1060" s="6" t="str">
        <f>IF(Table1[[#This Row],[coral.weights.ssp126.2050]]="","",Table1[[#This Row],[coral.weights.ssp126.2050]]*Table1[[#This Row],[corals.mn.ssp126.2050]])</f>
        <v/>
      </c>
      <c r="R1060" s="5">
        <v>0.44225028251311838</v>
      </c>
      <c r="S1060" s="5">
        <v>0.169410953384035</v>
      </c>
      <c r="T1060" s="6">
        <f>IF(Table1[[#This Row],[mangrove.mn.ssp126.2050]]="","",(Table1[[#This Row],[mangrove.sd.ssp126.2050]]/Table1[[#This Row],[mangrove.mn.ssp126.2050]])^-1)</f>
        <v>2.6105176417406035</v>
      </c>
      <c r="U1060" s="6">
        <f>IF(Table1[[#This Row],[mangrove.weights.ssp126.2050]]="","",Table1[[#This Row],[mangrove.weights.ssp126.2050]]*Table1[[#This Row],[mangrove.mn.ssp126.2050]])</f>
        <v>1.1545021645652616</v>
      </c>
      <c r="V1060" s="7">
        <f t="shared" si="96"/>
        <v>0.32175491671657996</v>
      </c>
      <c r="W1060" s="5">
        <v>0.24126892557997129</v>
      </c>
      <c r="X1060" s="5">
        <v>6.4305106819084912E-2</v>
      </c>
      <c r="Y1060" s="6">
        <f>IF(Table1[[#This Row],[seagrass.mn.ssp126.2100]]="", "", (Table1[[#This Row],[seagrass.sd.ssp126.2100]]/Table1[[#This Row],[seagrass.mn.ssp126.2100]])^-1)</f>
        <v>3.751940359243223</v>
      </c>
      <c r="Z1060" s="6">
        <f>IF(Table1[[#This Row],[seagrass.weights.ssp126.2100]]="","", Table1[[#This Row],[seagrass.weights.ssp126.2100]]*Table1[[#This Row],[seagrass.mn.ssp126.2100]])</f>
        <v>0.90522661931474391</v>
      </c>
      <c r="AC1060" s="6" t="str">
        <f>IF(Table1[[#This Row],[corals.mn.ssp126.2100]]="","",(Table1[[#This Row],[corals.sd.ssp126.2100]]/Table1[[#This Row],[corals.mn.ssp126.2100]])^-1)</f>
        <v/>
      </c>
      <c r="AD1060" s="6" t="str">
        <f>IF( Table1[[#This Row],[Coral.weights.ssp126.2100]]="","", Table1[[#This Row],[Coral.weights.ssp126.2100]]*Table1[[#This Row],[corals.mn.ssp126.2100]])</f>
        <v/>
      </c>
      <c r="AE1060" s="5">
        <v>0.45114844791562109</v>
      </c>
      <c r="AF1060" s="5">
        <v>0.16243443626094861</v>
      </c>
      <c r="AG1060" s="8">
        <f>IF(Table1[[#This Row],[mangrove.mn.ssp126.2100]]="","",(Table1[[#This Row],[mangrove.sd.ssp126.2100]]/Table1[[#This Row],[mangrove.mn.ssp126.2100]])^-1)</f>
        <v>2.7774187438361748</v>
      </c>
      <c r="AH1060" s="6">
        <f>IF(Table1[[#This Row],[mangrove.weights.ssp126.2100]]="","",Table1[[#This Row],[mangrove.weights.ssp126.2100]]*Table1[[#This Row],[mangrove.mn.ssp126.2100]])</f>
        <v>1.2530281554934442</v>
      </c>
      <c r="AI1060" s="7">
        <f t="shared" si="97"/>
        <v>0.330546190021974</v>
      </c>
      <c r="AJ1060" s="5">
        <v>0.59460518559696829</v>
      </c>
      <c r="AK1060" s="5">
        <v>1.0773547419190821E-2</v>
      </c>
      <c r="AL1060" s="6">
        <f>IF(Table1[[#This Row],[seagrass.mn.ssp245.2050]]="","",(Table1[[#This Row],[seagrass.sd.ssp245.2050]]/Table1[[#This Row],[seagrass.mn.ssp245.2050]])^-1)</f>
        <v>55.191216269007512</v>
      </c>
      <c r="AM1060" s="6">
        <f>IF(Table1[[#This Row],[seagrass.weights.ssp245.2050]]="","",Table1[[#This Row],[seagrass.weights.ssp245.2050]]*Table1[[#This Row],[seagrass.mn.ssp245.2050]])</f>
        <v>32.816983392955628</v>
      </c>
      <c r="AR1060" s="5">
        <v>0.45669581477254501</v>
      </c>
      <c r="AS1060" s="5">
        <v>0.15651589789759551</v>
      </c>
      <c r="AT1060" s="8">
        <f>(Table1[[#This Row],[mangrove.sd.ssp245.2050]]/Table1[[#This Row],[mangrove.mn.ssp245.2050]])^-1</f>
        <v>2.9178877092175632</v>
      </c>
      <c r="AU1060" s="8">
        <f>Table1[[#This Row],[mangrove.mn.ssp245.2050]]*Table1[[#This Row],[mangrove.weights.ssp245.2050]]</f>
        <v>1.3325871047759099</v>
      </c>
      <c r="AV1060" s="7">
        <f t="shared" si="98"/>
        <v>0.58768021118563851</v>
      </c>
      <c r="AW1060" s="5">
        <v>0.59460518559696829</v>
      </c>
      <c r="AX1060" s="5">
        <v>1.0773547419190821E-2</v>
      </c>
      <c r="AY1060" s="6">
        <f>(Table1[[#This Row],[seagrass.sd.ssp245.2100]]/Table1[[#This Row],[seagrass.mn.ssp245.2100]])^-1</f>
        <v>55.191216269007512</v>
      </c>
      <c r="AZ1060" s="6">
        <f>Table1[[#This Row],[seagrass.weights.ssp245.2100]]*Table1[[#This Row],[seagrass.mn.ssp245.2100]]</f>
        <v>32.816983392955628</v>
      </c>
      <c r="BB1060" s="5"/>
      <c r="BC1060" s="8"/>
      <c r="BD1060" s="8"/>
      <c r="BE1060" s="5">
        <v>0.46400462037454993</v>
      </c>
      <c r="BF1060" s="5">
        <v>0.15391042291666671</v>
      </c>
      <c r="BG1060" s="6">
        <f>(Table1[[#This Row],[mangrove.sd.ssp245.2100]]/Table1[[#This Row],[mangrove.mn.ssp245.2100]])^-1</f>
        <v>3.0147706151504807</v>
      </c>
      <c r="BH1060" s="6">
        <f>Table1[[#This Row],[mangrove.weights.ssp245.2100]]*Table1[[#This Row],[mangrove.mn.ssp245.2100]]</f>
        <v>1.3988674947992472</v>
      </c>
      <c r="BI1060" s="7">
        <f t="shared" si="99"/>
        <v>0.58784074833833722</v>
      </c>
      <c r="BJ1060" s="5">
        <v>0.60388223285838594</v>
      </c>
      <c r="BK1060" s="5">
        <v>1.107915075547496E-2</v>
      </c>
      <c r="BL1060" s="6">
        <f>(Table1[[#This Row],[seagrass.sd.ssp370.2050]]/Table1[[#This Row],[seagrass.mn.ssp370.2050]])^-1</f>
        <v>54.506184290340741</v>
      </c>
      <c r="BM1060" s="6">
        <f>Table1[[#This Row],[seagrass.mn.ssp370.2050]]*Table1[[#This Row],[seagrass.weights.ssp370.2050]]</f>
        <v>32.915316273841647</v>
      </c>
      <c r="BO1060" s="5"/>
      <c r="BP1060" s="6"/>
      <c r="BQ1060" s="6"/>
      <c r="BR1060" s="5">
        <v>0.47291819515680372</v>
      </c>
      <c r="BS1060" s="5">
        <v>0.14761825743402321</v>
      </c>
      <c r="BT1060" s="6">
        <f>(Table1[[#This Row],[mangrove.sd.ssp370.2050]]/Table1[[#This Row],[mangrove.mn.ssp370.2050]])^-1</f>
        <v>3.2036565352911763</v>
      </c>
      <c r="BU1060" s="6">
        <f>Table1[[#This Row],[mangrove.weights.ssp370.2050]]*Table1[[#This Row],[mangrove.mn.ssp370.2050]]</f>
        <v>1.5150674665722021</v>
      </c>
      <c r="BV1060" s="7">
        <f t="shared" si="100"/>
        <v>0.59661200321872221</v>
      </c>
      <c r="BW1060" s="5">
        <v>0.60388223285838594</v>
      </c>
      <c r="BX1060" s="5">
        <v>1.107915075547496E-2</v>
      </c>
      <c r="BY1060" s="8">
        <f>(Table1[[#This Row],[seagrass.sd.ssp370.2100]]/Table1[[#This Row],[seagrass.mn.ssp370.2100]])^-1</f>
        <v>54.506184290340741</v>
      </c>
      <c r="BZ1060" s="8">
        <f>Table1[[#This Row],[seagrass.imp.ssp370.2100]]*Table1[[#This Row],[seagrass.mn.ssp370.2100]]</f>
        <v>32.915316273841647</v>
      </c>
      <c r="CA1060" s="5"/>
      <c r="CB1060" s="5"/>
      <c r="CC1060" s="8"/>
      <c r="CD1060" s="8"/>
      <c r="CE1060" s="5">
        <v>0.47229373377116779</v>
      </c>
      <c r="CF1060" s="5">
        <v>0.1508075269434376</v>
      </c>
      <c r="CG1060" s="12">
        <f>(Table1[[#This Row],[mangrove.sd.ssp370.2100]]/Table1[[#This Row],[mangrove.mn.ssp370.2100]])^-1</f>
        <v>3.1317649943845836</v>
      </c>
      <c r="CH1060" s="17">
        <f>Table1[[#This Row],[mangrove.weights.ssp370.2100]]*Table1[[#This Row],[mangrove.mn.ssp370.2100]]</f>
        <v>1.4791129824917353</v>
      </c>
      <c r="CI1060" s="9">
        <f t="shared" si="101"/>
        <v>0.59673235573369499</v>
      </c>
      <c r="CJ1060" s="5"/>
      <c r="CL1060" s="5"/>
      <c r="CM1060" s="5"/>
      <c r="CP1060" s="5"/>
      <c r="CT1060" s="5"/>
    </row>
    <row r="1061" spans="1:98" x14ac:dyDescent="0.25">
      <c r="A1061" s="5" t="s">
        <v>1104</v>
      </c>
      <c r="B1061" s="5">
        <v>35.58934</v>
      </c>
      <c r="C1061" s="5">
        <v>-22.321102</v>
      </c>
      <c r="D1061" s="5">
        <v>2340000</v>
      </c>
      <c r="E1061" s="5">
        <v>1</v>
      </c>
      <c r="F1061" s="5">
        <v>1260000</v>
      </c>
      <c r="G1061" s="5">
        <v>1</v>
      </c>
      <c r="H1061" s="5">
        <v>3130000</v>
      </c>
      <c r="I1061" s="5">
        <v>1</v>
      </c>
      <c r="J1061" s="5">
        <v>0.38601858989854931</v>
      </c>
      <c r="K1061" s="5">
        <v>2.752002623090196E-2</v>
      </c>
      <c r="L1061" s="6">
        <f>IF(Table1[[#This Row],[seagrass.mn.ssp126.2050]]="","",(Table1[[#This Row],[seagrass.sd.ssp126.2050]]/Table1[[#This Row],[seagrass.mn.ssp126.2050]])^-1)</f>
        <v>14.026824925954937</v>
      </c>
      <c r="M1061" s="6">
        <f>IF(Table1[[#This Row],[seagrass.weights.ssp126.2050]]="","",Table1[[#This Row],[seagrass.weights.ssp126.2050]]*Table1[[#This Row],[seagrass.mn.ssp126.2050]])</f>
        <v>5.4146151786709487</v>
      </c>
      <c r="N1061" s="5">
        <v>0.38716316703320558</v>
      </c>
      <c r="O1061" s="5">
        <v>1.292237368286279E-2</v>
      </c>
      <c r="P1061" s="6">
        <f>IF(Table1[[#This Row],[corals.mn.ssp126.2050]]="","",(Table1[[#This Row],[corals.sd.ssp126.2050]]/Table1[[#This Row],[corals.mn.ssp126.2050]])^-1)</f>
        <v>29.960684974359481</v>
      </c>
      <c r="Q1061" s="6">
        <f>IF(Table1[[#This Row],[coral.weights.ssp126.2050]]="","",Table1[[#This Row],[coral.weights.ssp126.2050]]*Table1[[#This Row],[corals.mn.ssp126.2050]])</f>
        <v>11.599673681157192</v>
      </c>
      <c r="R1061" s="5">
        <v>0.47051653192494941</v>
      </c>
      <c r="S1061" s="5">
        <v>0.13924261155768991</v>
      </c>
      <c r="T1061" s="6">
        <f>IF(Table1[[#This Row],[mangrove.mn.ssp126.2050]]="","",(Table1[[#This Row],[mangrove.sd.ssp126.2050]]/Table1[[#This Row],[mangrove.mn.ssp126.2050]])^-1)</f>
        <v>3.379113093767339</v>
      </c>
      <c r="U1061" s="6">
        <f>IF(Table1[[#This Row],[mangrove.weights.ssp126.2050]]="","",Table1[[#This Row],[mangrove.weights.ssp126.2050]]*Table1[[#This Row],[mangrove.mn.ssp126.2050]])</f>
        <v>1.5899285738615947</v>
      </c>
      <c r="V1061" s="7">
        <f t="shared" si="96"/>
        <v>0.39277061056293272</v>
      </c>
      <c r="W1061" s="5">
        <v>0.37558024446120941</v>
      </c>
      <c r="X1061" s="5">
        <v>2.0232096790493901E-2</v>
      </c>
      <c r="Y1061" s="6">
        <f>IF(Table1[[#This Row],[seagrass.mn.ssp126.2100]]="", "", (Table1[[#This Row],[seagrass.sd.ssp126.2100]]/Table1[[#This Row],[seagrass.mn.ssp126.2100]])^-1)</f>
        <v>18.563584800448201</v>
      </c>
      <c r="Z1061" s="6">
        <f>IF(Table1[[#This Row],[seagrass.weights.ssp126.2100]]="","", Table1[[#This Row],[seagrass.weights.ssp126.2100]]*Table1[[#This Row],[seagrass.mn.ssp126.2100]])</f>
        <v>6.9721157174287267</v>
      </c>
      <c r="AA1061" s="5">
        <v>0.37239716341292722</v>
      </c>
      <c r="AB1061" s="5">
        <v>7.9599088989852039E-3</v>
      </c>
      <c r="AC1061" s="6">
        <f>IF(Table1[[#This Row],[corals.mn.ssp126.2100]]="","",(Table1[[#This Row],[corals.sd.ssp126.2100]]/Table1[[#This Row],[corals.mn.ssp126.2100]])^-1)</f>
        <v>46.78409867987353</v>
      </c>
      <c r="AD1061" s="6">
        <f>IF( Table1[[#This Row],[Coral.weights.ssp126.2100]]="","", Table1[[#This Row],[Coral.weights.ssp126.2100]]*Table1[[#This Row],[corals.mn.ssp126.2100]])</f>
        <v>17.422265641215375</v>
      </c>
      <c r="AE1061" s="5">
        <v>0.47856316984484393</v>
      </c>
      <c r="AF1061" s="5">
        <v>0.13278209066234259</v>
      </c>
      <c r="AG1061" s="8">
        <f>IF(Table1[[#This Row],[mangrove.mn.ssp126.2100]]="","",(Table1[[#This Row],[mangrove.sd.ssp126.2100]]/Table1[[#This Row],[mangrove.mn.ssp126.2100]])^-1)</f>
        <v>3.6041243774493896</v>
      </c>
      <c r="AH1061" s="6">
        <f>IF(Table1[[#This Row],[mangrove.weights.ssp126.2100]]="","",Table1[[#This Row],[mangrove.weights.ssp126.2100]]*Table1[[#This Row],[mangrove.mn.ssp126.2100]])</f>
        <v>1.7248011865872546</v>
      </c>
      <c r="AI1061" s="7">
        <f t="shared" si="97"/>
        <v>0.37880344775162589</v>
      </c>
      <c r="AJ1061" s="5">
        <v>0.37145377048014561</v>
      </c>
      <c r="AK1061" s="5">
        <v>1.6924900612302389E-2</v>
      </c>
      <c r="AL1061" s="6">
        <f>IF(Table1[[#This Row],[seagrass.mn.ssp245.2050]]="","",(Table1[[#This Row],[seagrass.sd.ssp245.2050]]/Table1[[#This Row],[seagrass.mn.ssp245.2050]])^-1)</f>
        <v>21.94717587943429</v>
      </c>
      <c r="AM1061" s="6">
        <f>IF(Table1[[#This Row],[seagrass.weights.ssp245.2050]]="","",Table1[[#This Row],[seagrass.weights.ssp245.2050]]*Table1[[#This Row],[seagrass.mn.ssp245.2050]])</f>
        <v>8.152361231806772</v>
      </c>
      <c r="AN1061" s="5">
        <v>0.37396164586613118</v>
      </c>
      <c r="AO1061" s="5">
        <v>1.017242120240104E-2</v>
      </c>
      <c r="AP1061" s="6">
        <f>(Table1[[#This Row],[corals.sd.ssp245.2050]]/Table1[[#This Row],[corals.mn.ssp245.2050]])^-1</f>
        <v>36.76230451191536</v>
      </c>
      <c r="AQ1061" s="6">
        <f>Table1[[#This Row],[coral.weights.ssp245.2050]]*Table1[[#This Row],[corals.mn.ssp245.2050]]</f>
        <v>13.747691901107768</v>
      </c>
      <c r="AR1061" s="5">
        <v>0.4917676248871552</v>
      </c>
      <c r="AS1061" s="5">
        <v>0.12581021961513969</v>
      </c>
      <c r="AT1061" s="8">
        <f>(Table1[[#This Row],[mangrove.sd.ssp245.2050]]/Table1[[#This Row],[mangrove.mn.ssp245.2050]])^-1</f>
        <v>3.9088050747506773</v>
      </c>
      <c r="AU1061" s="8">
        <f>Table1[[#This Row],[mangrove.mn.ssp245.2050]]*Table1[[#This Row],[mangrove.weights.ssp245.2050]]</f>
        <v>1.9222237877569996</v>
      </c>
      <c r="AV1061" s="7">
        <f t="shared" si="98"/>
        <v>0.38043642912529463</v>
      </c>
      <c r="AW1061" s="5">
        <v>0.35400817117589922</v>
      </c>
      <c r="AX1061" s="5">
        <v>5.1989316385845372E-3</v>
      </c>
      <c r="AY1061" s="6">
        <f>(Table1[[#This Row],[seagrass.sd.ssp245.2100]]/Table1[[#This Row],[seagrass.mn.ssp245.2100]])^-1</f>
        <v>68.092484338240226</v>
      </c>
      <c r="AZ1061" s="6">
        <f>Table1[[#This Row],[seagrass.weights.ssp245.2100]]*Table1[[#This Row],[seagrass.mn.ssp245.2100]]</f>
        <v>24.105295851403984</v>
      </c>
      <c r="BA1061" s="5">
        <v>0.3583746822396684</v>
      </c>
      <c r="BB1061" s="5">
        <v>4.8203076160197814E-3</v>
      </c>
      <c r="BC1061" s="8">
        <f>(Table1[[#This Row],[corals.sd.ssp245.2100]]/Table1[[#This Row],[corals.mn.ssp245.2100]])^-1</f>
        <v>74.346848953923214</v>
      </c>
      <c r="BD1061" s="8">
        <f>Table1[[#This Row],[corals.weights.ssp245.2100]]*Table1[[#This Row],[corals.mn.ssp245.2100]]</f>
        <v>26.644028369382855</v>
      </c>
      <c r="BE1061" s="5">
        <v>0.49462431129664219</v>
      </c>
      <c r="BF1061" s="5">
        <v>0.12652211951657771</v>
      </c>
      <c r="BG1061" s="6">
        <f>(Table1[[#This Row],[mangrove.sd.ssp245.2100]]/Table1[[#This Row],[mangrove.mn.ssp245.2100]])^-1</f>
        <v>3.9093900195991691</v>
      </c>
      <c r="BH1061" s="6">
        <f>Table1[[#This Row],[mangrove.weights.ssp245.2100]]*Table1[[#This Row],[mangrove.mn.ssp245.2100]]</f>
        <v>1.9336793460342054</v>
      </c>
      <c r="BI1061" s="7">
        <f t="shared" si="99"/>
        <v>0.35998266588627426</v>
      </c>
      <c r="BJ1061" s="5">
        <v>0.49600987555909748</v>
      </c>
      <c r="BK1061" s="5">
        <v>5.6428880998806684E-3</v>
      </c>
      <c r="BL1061" s="6">
        <f>(Table1[[#This Row],[seagrass.sd.ssp370.2050]]/Table1[[#This Row],[seagrass.mn.ssp370.2050]])^-1</f>
        <v>87.900002052067393</v>
      </c>
      <c r="BM1061" s="6">
        <f>Table1[[#This Row],[seagrass.mn.ssp370.2050]]*Table1[[#This Row],[seagrass.weights.ssp370.2050]]</f>
        <v>43.599269079490362</v>
      </c>
      <c r="BN1061" s="5">
        <v>0.50876529654540636</v>
      </c>
      <c r="BO1061" s="5">
        <v>2.6582842691294699E-3</v>
      </c>
      <c r="BP1061" s="6">
        <f>(Table1[[#This Row],[corals.sd.ssp370.2050]]/Table1[[#This Row],[corals.mn.ssp370.2050]])^-1</f>
        <v>191.38859694340212</v>
      </c>
      <c r="BQ1061" s="6">
        <f>Table1[[#This Row],[corals.weights.ssp370.2050]]*Table1[[#This Row],[corals.mn.ssp370.2050]]</f>
        <v>97.371876279319238</v>
      </c>
      <c r="BR1061" s="5">
        <v>0.50390935067961529</v>
      </c>
      <c r="BS1061" s="5">
        <v>0.1236452053219986</v>
      </c>
      <c r="BT1061" s="6">
        <f>(Table1[[#This Row],[mangrove.sd.ssp370.2050]]/Table1[[#This Row],[mangrove.mn.ssp370.2050]])^-1</f>
        <v>4.0754459452538203</v>
      </c>
      <c r="BU1061" s="6">
        <f>Table1[[#This Row],[mangrove.weights.ssp370.2050]]*Table1[[#This Row],[mangrove.mn.ssp370.2050]]</f>
        <v>2.0536553200027234</v>
      </c>
      <c r="BV1061" s="7">
        <f t="shared" si="100"/>
        <v>0.50473870355969663</v>
      </c>
      <c r="BW1061" s="5">
        <v>0.49600987555909748</v>
      </c>
      <c r="BX1061" s="5">
        <v>5.6428880998806684E-3</v>
      </c>
      <c r="BY1061" s="8">
        <f>(Table1[[#This Row],[seagrass.sd.ssp370.2100]]/Table1[[#This Row],[seagrass.mn.ssp370.2100]])^-1</f>
        <v>87.900002052067393</v>
      </c>
      <c r="BZ1061" s="8">
        <f>Table1[[#This Row],[seagrass.imp.ssp370.2100]]*Table1[[#This Row],[seagrass.mn.ssp370.2100]]</f>
        <v>43.599269079490362</v>
      </c>
      <c r="CA1061" s="5">
        <v>0.50876529654540636</v>
      </c>
      <c r="CB1061" s="5">
        <v>2.6582842691294699E-3</v>
      </c>
      <c r="CC1061" s="8">
        <f>(Table1[[#This Row],[corals.sd.ssp370.2100]]/Table1[[#This Row],[corals.mn.ssp370.2100]])^-1</f>
        <v>191.38859694340212</v>
      </c>
      <c r="CD1061" s="8">
        <f>Table1[[#This Row],[corals.weights.ssp370.2100]]*Table1[[#This Row],[corals.mn.ssp370.2100]]</f>
        <v>97.371876279319238</v>
      </c>
      <c r="CE1061" s="5">
        <v>0.5006858801922115</v>
      </c>
      <c r="CF1061" s="5">
        <v>0.12657886105847621</v>
      </c>
      <c r="CG1061" s="12">
        <f>(Table1[[#This Row],[mangrove.sd.ssp370.2100]]/Table1[[#This Row],[mangrove.mn.ssp370.2100]])^-1</f>
        <v>3.9555252433572408</v>
      </c>
      <c r="CH1061" s="17">
        <f>Table1[[#This Row],[mangrove.weights.ssp370.2100]]*Table1[[#This Row],[mangrove.mn.ssp370.2100]]</f>
        <v>1.9804756380928317</v>
      </c>
      <c r="CI1061" s="9">
        <f t="shared" si="101"/>
        <v>0.50469403868857654</v>
      </c>
      <c r="CJ1061" s="5"/>
      <c r="CL1061" s="5"/>
      <c r="CM1061" s="5"/>
      <c r="CP1061" s="5"/>
      <c r="CT1061" s="5"/>
    </row>
    <row r="1062" spans="1:98" x14ac:dyDescent="0.25">
      <c r="A1062" s="5" t="s">
        <v>1105</v>
      </c>
      <c r="B1062" s="5">
        <v>35.83934</v>
      </c>
      <c r="C1062" s="5">
        <v>-22.321102</v>
      </c>
      <c r="E1062" s="5">
        <v>0</v>
      </c>
      <c r="G1062" s="5">
        <v>0</v>
      </c>
      <c r="I1062" s="5">
        <v>0</v>
      </c>
      <c r="L1062" s="6" t="str">
        <f>IF(Table1[[#This Row],[seagrass.mn.ssp126.2050]]="","",(Table1[[#This Row],[seagrass.sd.ssp126.2050]]/Table1[[#This Row],[seagrass.mn.ssp126.2050]])^-1)</f>
        <v/>
      </c>
      <c r="M1062" s="6" t="str">
        <f>IF(Table1[[#This Row],[seagrass.weights.ssp126.2050]]="","",Table1[[#This Row],[seagrass.weights.ssp126.2050]]*Table1[[#This Row],[seagrass.mn.ssp126.2050]])</f>
        <v/>
      </c>
      <c r="P1062" s="6" t="str">
        <f>IF(Table1[[#This Row],[corals.mn.ssp126.2050]]="","",(Table1[[#This Row],[corals.sd.ssp126.2050]]/Table1[[#This Row],[corals.mn.ssp126.2050]])^-1)</f>
        <v/>
      </c>
      <c r="Q1062" s="6" t="str">
        <f>IF(Table1[[#This Row],[coral.weights.ssp126.2050]]="","",Table1[[#This Row],[coral.weights.ssp126.2050]]*Table1[[#This Row],[corals.mn.ssp126.2050]])</f>
        <v/>
      </c>
      <c r="T1062" s="6" t="str">
        <f>IF(Table1[[#This Row],[mangrove.mn.ssp126.2050]]="","",(Table1[[#This Row],[mangrove.sd.ssp126.2050]]/Table1[[#This Row],[mangrove.mn.ssp126.2050]])^-1)</f>
        <v/>
      </c>
      <c r="U1062" s="6" t="str">
        <f>IF(Table1[[#This Row],[mangrove.weights.ssp126.2050]]="","",Table1[[#This Row],[mangrove.weights.ssp126.2050]]*Table1[[#This Row],[mangrove.mn.ssp126.2050]])</f>
        <v/>
      </c>
      <c r="V1062" s="7" t="e">
        <f t="shared" si="96"/>
        <v>#DIV/0!</v>
      </c>
      <c r="Y1062" s="6" t="str">
        <f>IF(Table1[[#This Row],[seagrass.mn.ssp126.2100]]="", "", (Table1[[#This Row],[seagrass.sd.ssp126.2100]]/Table1[[#This Row],[seagrass.mn.ssp126.2100]])^-1)</f>
        <v/>
      </c>
      <c r="Z1062" s="6" t="str">
        <f>IF(Table1[[#This Row],[seagrass.weights.ssp126.2100]]="","", Table1[[#This Row],[seagrass.weights.ssp126.2100]]*Table1[[#This Row],[seagrass.mn.ssp126.2100]])</f>
        <v/>
      </c>
      <c r="AC1062" s="6" t="str">
        <f>IF(Table1[[#This Row],[corals.mn.ssp126.2100]]="","",(Table1[[#This Row],[corals.sd.ssp126.2100]]/Table1[[#This Row],[corals.mn.ssp126.2100]])^-1)</f>
        <v/>
      </c>
      <c r="AD1062" s="6" t="str">
        <f>IF( Table1[[#This Row],[Coral.weights.ssp126.2100]]="","", Table1[[#This Row],[Coral.weights.ssp126.2100]]*Table1[[#This Row],[corals.mn.ssp126.2100]])</f>
        <v/>
      </c>
      <c r="AG1062" s="8" t="str">
        <f>IF(Table1[[#This Row],[mangrove.mn.ssp126.2100]]="","",(Table1[[#This Row],[mangrove.sd.ssp126.2100]]/Table1[[#This Row],[mangrove.mn.ssp126.2100]])^-1)</f>
        <v/>
      </c>
      <c r="AH1062" s="6" t="str">
        <f>IF(Table1[[#This Row],[mangrove.weights.ssp126.2100]]="","",Table1[[#This Row],[mangrove.weights.ssp126.2100]]*Table1[[#This Row],[mangrove.mn.ssp126.2100]])</f>
        <v/>
      </c>
      <c r="AI1062" s="7" t="e">
        <f t="shared" si="97"/>
        <v>#DIV/0!</v>
      </c>
      <c r="AL1062" s="6" t="str">
        <f>IF(Table1[[#This Row],[seagrass.mn.ssp245.2050]]="","",(Table1[[#This Row],[seagrass.sd.ssp245.2050]]/Table1[[#This Row],[seagrass.mn.ssp245.2050]])^-1)</f>
        <v/>
      </c>
      <c r="AM1062" s="6" t="str">
        <f>IF(Table1[[#This Row],[seagrass.weights.ssp245.2050]]="","",Table1[[#This Row],[seagrass.weights.ssp245.2050]]*Table1[[#This Row],[seagrass.mn.ssp245.2050]])</f>
        <v/>
      </c>
      <c r="AS1062" s="5"/>
      <c r="AT1062" s="8"/>
      <c r="AU1062" s="8"/>
      <c r="AV1062" s="7" t="e">
        <f t="shared" si="98"/>
        <v>#DIV/0!</v>
      </c>
      <c r="AX1062" s="5"/>
      <c r="AY1062" s="6"/>
      <c r="AZ1062" s="6"/>
      <c r="BB1062" s="5"/>
      <c r="BC1062" s="8"/>
      <c r="BD1062" s="8"/>
      <c r="BE1062" s="5"/>
      <c r="BF1062" s="5"/>
      <c r="BG1062" s="6"/>
      <c r="BH1062" s="6"/>
      <c r="BI1062" s="7" t="e">
        <f t="shared" si="99"/>
        <v>#DIV/0!</v>
      </c>
      <c r="BK1062" s="5"/>
      <c r="BL1062" s="6"/>
      <c r="BM1062" s="6"/>
      <c r="BO1062" s="5"/>
      <c r="BP1062" s="6"/>
      <c r="BQ1062" s="6"/>
      <c r="BR1062" s="5"/>
      <c r="BS1062" s="5"/>
      <c r="BT1062" s="6"/>
      <c r="BU1062" s="6"/>
      <c r="BV1062" s="7" t="e">
        <f t="shared" si="100"/>
        <v>#DIV/0!</v>
      </c>
      <c r="BX1062" s="5"/>
      <c r="BY1062" s="8"/>
      <c r="BZ1062" s="8"/>
      <c r="CA1062" s="5"/>
      <c r="CB1062" s="5"/>
      <c r="CC1062" s="8"/>
      <c r="CD1062" s="8"/>
      <c r="CE1062" s="5"/>
      <c r="CF1062" s="5"/>
      <c r="CG1062" s="12"/>
      <c r="CH1062" s="17"/>
      <c r="CI1062" s="9" t="e">
        <f t="shared" si="101"/>
        <v>#DIV/0!</v>
      </c>
      <c r="CJ1062" s="5"/>
      <c r="CL1062" s="5"/>
      <c r="CM1062" s="5"/>
      <c r="CP1062" s="5"/>
      <c r="CT1062" s="5"/>
    </row>
    <row r="1063" spans="1:98" x14ac:dyDescent="0.25">
      <c r="A1063" s="5" t="s">
        <v>1106</v>
      </c>
      <c r="B1063" s="5">
        <v>40.08934</v>
      </c>
      <c r="C1063" s="5">
        <v>-22.321102</v>
      </c>
      <c r="E1063" s="5">
        <v>0</v>
      </c>
      <c r="G1063" s="5">
        <v>0</v>
      </c>
      <c r="I1063" s="5">
        <v>0</v>
      </c>
      <c r="L1063" s="6" t="str">
        <f>IF(Table1[[#This Row],[seagrass.mn.ssp126.2050]]="","",(Table1[[#This Row],[seagrass.sd.ssp126.2050]]/Table1[[#This Row],[seagrass.mn.ssp126.2050]])^-1)</f>
        <v/>
      </c>
      <c r="M1063" s="6" t="str">
        <f>IF(Table1[[#This Row],[seagrass.weights.ssp126.2050]]="","",Table1[[#This Row],[seagrass.weights.ssp126.2050]]*Table1[[#This Row],[seagrass.mn.ssp126.2050]])</f>
        <v/>
      </c>
      <c r="P1063" s="6" t="str">
        <f>IF(Table1[[#This Row],[corals.mn.ssp126.2050]]="","",(Table1[[#This Row],[corals.sd.ssp126.2050]]/Table1[[#This Row],[corals.mn.ssp126.2050]])^-1)</f>
        <v/>
      </c>
      <c r="Q1063" s="6" t="str">
        <f>IF(Table1[[#This Row],[coral.weights.ssp126.2050]]="","",Table1[[#This Row],[coral.weights.ssp126.2050]]*Table1[[#This Row],[corals.mn.ssp126.2050]])</f>
        <v/>
      </c>
      <c r="T1063" s="6" t="str">
        <f>IF(Table1[[#This Row],[mangrove.mn.ssp126.2050]]="","",(Table1[[#This Row],[mangrove.sd.ssp126.2050]]/Table1[[#This Row],[mangrove.mn.ssp126.2050]])^-1)</f>
        <v/>
      </c>
      <c r="U1063" s="6" t="str">
        <f>IF(Table1[[#This Row],[mangrove.weights.ssp126.2050]]="","",Table1[[#This Row],[mangrove.weights.ssp126.2050]]*Table1[[#This Row],[mangrove.mn.ssp126.2050]])</f>
        <v/>
      </c>
      <c r="V1063" s="7" t="e">
        <f t="shared" si="96"/>
        <v>#DIV/0!</v>
      </c>
      <c r="Y1063" s="6" t="str">
        <f>IF(Table1[[#This Row],[seagrass.mn.ssp126.2100]]="", "", (Table1[[#This Row],[seagrass.sd.ssp126.2100]]/Table1[[#This Row],[seagrass.mn.ssp126.2100]])^-1)</f>
        <v/>
      </c>
      <c r="Z1063" s="6" t="str">
        <f>IF(Table1[[#This Row],[seagrass.weights.ssp126.2100]]="","", Table1[[#This Row],[seagrass.weights.ssp126.2100]]*Table1[[#This Row],[seagrass.mn.ssp126.2100]])</f>
        <v/>
      </c>
      <c r="AC1063" s="6" t="str">
        <f>IF(Table1[[#This Row],[corals.mn.ssp126.2100]]="","",(Table1[[#This Row],[corals.sd.ssp126.2100]]/Table1[[#This Row],[corals.mn.ssp126.2100]])^-1)</f>
        <v/>
      </c>
      <c r="AD1063" s="6" t="str">
        <f>IF( Table1[[#This Row],[Coral.weights.ssp126.2100]]="","", Table1[[#This Row],[Coral.weights.ssp126.2100]]*Table1[[#This Row],[corals.mn.ssp126.2100]])</f>
        <v/>
      </c>
      <c r="AG1063" s="8" t="str">
        <f>IF(Table1[[#This Row],[mangrove.mn.ssp126.2100]]="","",(Table1[[#This Row],[mangrove.sd.ssp126.2100]]/Table1[[#This Row],[mangrove.mn.ssp126.2100]])^-1)</f>
        <v/>
      </c>
      <c r="AH1063" s="6" t="str">
        <f>IF(Table1[[#This Row],[mangrove.weights.ssp126.2100]]="","",Table1[[#This Row],[mangrove.weights.ssp126.2100]]*Table1[[#This Row],[mangrove.mn.ssp126.2100]])</f>
        <v/>
      </c>
      <c r="AI1063" s="7" t="e">
        <f t="shared" si="97"/>
        <v>#DIV/0!</v>
      </c>
      <c r="AL1063" s="6" t="str">
        <f>IF(Table1[[#This Row],[seagrass.mn.ssp245.2050]]="","",(Table1[[#This Row],[seagrass.sd.ssp245.2050]]/Table1[[#This Row],[seagrass.mn.ssp245.2050]])^-1)</f>
        <v/>
      </c>
      <c r="AM1063" s="6" t="str">
        <f>IF(Table1[[#This Row],[seagrass.weights.ssp245.2050]]="","",Table1[[#This Row],[seagrass.weights.ssp245.2050]]*Table1[[#This Row],[seagrass.mn.ssp245.2050]])</f>
        <v/>
      </c>
      <c r="AS1063" s="5"/>
      <c r="AT1063" s="8"/>
      <c r="AU1063" s="8"/>
      <c r="AV1063" s="7" t="e">
        <f t="shared" si="98"/>
        <v>#DIV/0!</v>
      </c>
      <c r="AX1063" s="5"/>
      <c r="AY1063" s="6"/>
      <c r="AZ1063" s="6"/>
      <c r="BB1063" s="5"/>
      <c r="BC1063" s="8"/>
      <c r="BD1063" s="8"/>
      <c r="BE1063" s="5"/>
      <c r="BF1063" s="5"/>
      <c r="BG1063" s="6"/>
      <c r="BH1063" s="6"/>
      <c r="BI1063" s="7" t="e">
        <f t="shared" si="99"/>
        <v>#DIV/0!</v>
      </c>
      <c r="BK1063" s="5"/>
      <c r="BL1063" s="6"/>
      <c r="BM1063" s="6"/>
      <c r="BO1063" s="5"/>
      <c r="BP1063" s="6"/>
      <c r="BQ1063" s="6"/>
      <c r="BR1063" s="5"/>
      <c r="BS1063" s="5"/>
      <c r="BT1063" s="6"/>
      <c r="BU1063" s="6"/>
      <c r="BV1063" s="7" t="e">
        <f t="shared" si="100"/>
        <v>#DIV/0!</v>
      </c>
      <c r="BX1063" s="5"/>
      <c r="BY1063" s="8"/>
      <c r="BZ1063" s="8"/>
      <c r="CA1063" s="5"/>
      <c r="CB1063" s="5"/>
      <c r="CC1063" s="8"/>
      <c r="CD1063" s="8"/>
      <c r="CE1063" s="5"/>
      <c r="CF1063" s="5"/>
      <c r="CG1063" s="12"/>
      <c r="CH1063" s="17"/>
      <c r="CI1063" s="9" t="e">
        <f t="shared" si="101"/>
        <v>#DIV/0!</v>
      </c>
      <c r="CJ1063" s="5"/>
      <c r="CL1063" s="5"/>
      <c r="CM1063" s="5"/>
      <c r="CP1063" s="5"/>
      <c r="CT1063" s="5"/>
    </row>
    <row r="1064" spans="1:98" x14ac:dyDescent="0.25">
      <c r="A1064" s="5" t="s">
        <v>1107</v>
      </c>
      <c r="B1064" s="5">
        <v>40.33934</v>
      </c>
      <c r="C1064" s="5">
        <v>-22.321102</v>
      </c>
      <c r="D1064" s="5">
        <v>3260000</v>
      </c>
      <c r="E1064" s="5">
        <v>1</v>
      </c>
      <c r="F1064" s="5">
        <v>600000</v>
      </c>
      <c r="G1064" s="5">
        <v>1</v>
      </c>
      <c r="H1064" s="5">
        <v>6760000</v>
      </c>
      <c r="I1064" s="5">
        <v>1</v>
      </c>
      <c r="J1064" s="5">
        <v>0.33189551353552871</v>
      </c>
      <c r="K1064" s="5">
        <v>3.901892286261438E-2</v>
      </c>
      <c r="L1064" s="6">
        <f>IF(Table1[[#This Row],[seagrass.mn.ssp126.2050]]="","",(Table1[[#This Row],[seagrass.sd.ssp126.2050]]/Table1[[#This Row],[seagrass.mn.ssp126.2050]])^-1)</f>
        <v>8.5060142409397805</v>
      </c>
      <c r="M1064" s="6">
        <f>IF(Table1[[#This Row],[seagrass.weights.ssp126.2050]]="","",Table1[[#This Row],[seagrass.weights.ssp126.2050]]*Table1[[#This Row],[seagrass.mn.ssp126.2050]])</f>
        <v>2.823107964637229</v>
      </c>
      <c r="N1064" s="5">
        <v>0.38930074712272289</v>
      </c>
      <c r="O1064" s="5">
        <v>1.8177441405110691E-2</v>
      </c>
      <c r="P1064" s="6">
        <f>IF(Table1[[#This Row],[corals.mn.ssp126.2050]]="","",(Table1[[#This Row],[corals.sd.ssp126.2050]]/Table1[[#This Row],[corals.mn.ssp126.2050]])^-1)</f>
        <v>21.41669657717993</v>
      </c>
      <c r="Q1064" s="6">
        <f>IF(Table1[[#This Row],[coral.weights.ssp126.2050]]="","",Table1[[#This Row],[coral.weights.ssp126.2050]]*Table1[[#This Row],[corals.mn.ssp126.2050]])</f>
        <v>8.3375359783968097</v>
      </c>
      <c r="R1064" s="5">
        <v>0.55659860476299361</v>
      </c>
      <c r="S1064" s="5">
        <v>0.15101015601760681</v>
      </c>
      <c r="T1064" s="6">
        <f>IF(Table1[[#This Row],[mangrove.mn.ssp126.2050]]="","",(Table1[[#This Row],[mangrove.sd.ssp126.2050]]/Table1[[#This Row],[mangrove.mn.ssp126.2050]])^-1)</f>
        <v>3.6858355718677478</v>
      </c>
      <c r="U1064" s="6">
        <f>IF(Table1[[#This Row],[mangrove.weights.ssp126.2050]]="","",Table1[[#This Row],[mangrove.weights.ssp126.2050]]*Table1[[#This Row],[mangrove.mn.ssp126.2050]])</f>
        <v>2.0515309366873993</v>
      </c>
      <c r="V1064" s="7">
        <f t="shared" si="96"/>
        <v>0.39311949783277633</v>
      </c>
      <c r="W1064" s="5">
        <v>0.34093074038861282</v>
      </c>
      <c r="X1064" s="5">
        <v>3.8699714814280479E-2</v>
      </c>
      <c r="Y1064" s="6">
        <f>IF(Table1[[#This Row],[seagrass.mn.ssp126.2100]]="", "", (Table1[[#This Row],[seagrass.sd.ssp126.2100]]/Table1[[#This Row],[seagrass.mn.ssp126.2100]])^-1)</f>
        <v>8.8096447745089552</v>
      </c>
      <c r="Z1064" s="6">
        <f>IF(Table1[[#This Row],[seagrass.weights.ssp126.2100]]="","", Table1[[#This Row],[seagrass.weights.ssp126.2100]]*Table1[[#This Row],[seagrass.mn.ssp126.2100]])</f>
        <v>3.0034787155340119</v>
      </c>
      <c r="AA1064" s="5">
        <v>0.40298941430883839</v>
      </c>
      <c r="AB1064" s="5">
        <v>2.8685460038719239E-2</v>
      </c>
      <c r="AC1064" s="6">
        <f>IF(Table1[[#This Row],[corals.mn.ssp126.2100]]="","",(Table1[[#This Row],[corals.sd.ssp126.2100]]/Table1[[#This Row],[corals.mn.ssp126.2100]])^-1)</f>
        <v>14.048560272866075</v>
      </c>
      <c r="AD1064" s="6">
        <f>IF( Table1[[#This Row],[Coral.weights.ssp126.2100]]="","", Table1[[#This Row],[Coral.weights.ssp126.2100]]*Table1[[#This Row],[corals.mn.ssp126.2100]])</f>
        <v>5.6614210762447144</v>
      </c>
      <c r="AE1064" s="5">
        <v>0.56421261482907814</v>
      </c>
      <c r="AF1064" s="5">
        <v>0.1357709513759851</v>
      </c>
      <c r="AG1064" s="8">
        <f>IF(Table1[[#This Row],[mangrove.mn.ssp126.2100]]="","",(Table1[[#This Row],[mangrove.sd.ssp126.2100]]/Table1[[#This Row],[mangrove.mn.ssp126.2100]])^-1)</f>
        <v>4.1556209860136173</v>
      </c>
      <c r="AH1064" s="6">
        <f>IF(Table1[[#This Row],[mangrove.weights.ssp126.2100]]="","",Table1[[#This Row],[mangrove.weights.ssp126.2100]]*Table1[[#This Row],[mangrove.mn.ssp126.2100]])</f>
        <v>2.344653782757335</v>
      </c>
      <c r="AI1064" s="7">
        <f t="shared" si="97"/>
        <v>0.40755254590476869</v>
      </c>
      <c r="AJ1064" s="5">
        <v>0.30561976145094721</v>
      </c>
      <c r="AK1064" s="5">
        <v>2.670071801969414E-2</v>
      </c>
      <c r="AL1064" s="6">
        <f>IF(Table1[[#This Row],[seagrass.mn.ssp245.2050]]="","",(Table1[[#This Row],[seagrass.sd.ssp245.2050]]/Table1[[#This Row],[seagrass.mn.ssp245.2050]])^-1)</f>
        <v>11.446125202532965</v>
      </c>
      <c r="AM1064" s="6">
        <f>IF(Table1[[#This Row],[seagrass.weights.ssp245.2050]]="","",Table1[[#This Row],[seagrass.weights.ssp245.2050]]*Table1[[#This Row],[seagrass.mn.ssp245.2050]])</f>
        <v>3.4981620539357996</v>
      </c>
      <c r="AN1064" s="5">
        <v>0.36331023766561688</v>
      </c>
      <c r="AO1064" s="5">
        <v>1.180023703724024E-2</v>
      </c>
      <c r="AP1064" s="6">
        <f>(Table1[[#This Row],[corals.sd.ssp245.2050]]/Table1[[#This Row],[corals.mn.ssp245.2050]])^-1</f>
        <v>30.788384717955243</v>
      </c>
      <c r="AQ1064" s="6">
        <f>Table1[[#This Row],[coral.weights.ssp245.2050]]*Table1[[#This Row],[corals.mn.ssp245.2050]]</f>
        <v>11.185735369220765</v>
      </c>
      <c r="AR1064" s="5">
        <v>0.58978773166929044</v>
      </c>
      <c r="AS1064" s="5">
        <v>0.1039211129107412</v>
      </c>
      <c r="AT1064" s="8">
        <f>(Table1[[#This Row],[mangrove.sd.ssp245.2050]]/Table1[[#This Row],[mangrove.mn.ssp245.2050]])^-1</f>
        <v>5.6753407960119189</v>
      </c>
      <c r="AU1064" s="8">
        <f>Table1[[#This Row],[mangrove.mn.ssp245.2050]]*Table1[[#This Row],[mangrove.weights.ssp245.2050]]</f>
        <v>3.3472463745300547</v>
      </c>
      <c r="AV1064" s="7">
        <f t="shared" si="98"/>
        <v>0.37635566648669816</v>
      </c>
      <c r="AW1064" s="5">
        <v>0.31005562130045872</v>
      </c>
      <c r="AX1064" s="5">
        <v>8.1326510630115555E-3</v>
      </c>
      <c r="AY1064" s="6">
        <f>(Table1[[#This Row],[seagrass.sd.ssp245.2100]]/Table1[[#This Row],[seagrass.mn.ssp245.2100]])^-1</f>
        <v>38.12479090743674</v>
      </c>
      <c r="AZ1064" s="6">
        <f>Table1[[#This Row],[seagrass.weights.ssp245.2100]]*Table1[[#This Row],[seagrass.mn.ssp245.2100]]</f>
        <v>11.820805731755378</v>
      </c>
      <c r="BA1064" s="5">
        <v>0.37644259017528492</v>
      </c>
      <c r="BB1064" s="5">
        <v>2.2388115060718332E-3</v>
      </c>
      <c r="BC1064" s="8">
        <f>(Table1[[#This Row],[corals.sd.ssp245.2100]]/Table1[[#This Row],[corals.mn.ssp245.2100]])^-1</f>
        <v>168.14394117340515</v>
      </c>
      <c r="BD1064" s="8">
        <f>Table1[[#This Row],[corals.weights.ssp245.2100]]*Table1[[#This Row],[corals.mn.ssp245.2100]]</f>
        <v>63.296540737597375</v>
      </c>
      <c r="BE1064" s="5">
        <v>0.58857175378049986</v>
      </c>
      <c r="BF1064" s="5">
        <v>0.1014970362723306</v>
      </c>
      <c r="BG1064" s="6">
        <f>(Table1[[#This Row],[mangrove.sd.ssp245.2100]]/Table1[[#This Row],[mangrove.mn.ssp245.2100]])^-1</f>
        <v>5.7989058143656562</v>
      </c>
      <c r="BH1064" s="6">
        <f>Table1[[#This Row],[mangrove.weights.ssp245.2100]]*Table1[[#This Row],[mangrove.mn.ssp245.2100]]</f>
        <v>3.4130721651691323</v>
      </c>
      <c r="BI1064" s="7">
        <f t="shared" si="99"/>
        <v>0.37030835734270495</v>
      </c>
      <c r="BJ1064" s="5">
        <v>0.27698708018165757</v>
      </c>
      <c r="BK1064" s="5">
        <v>1.0006645008399579E-2</v>
      </c>
      <c r="BL1064" s="6">
        <f>(Table1[[#This Row],[seagrass.sd.ssp370.2050]]/Table1[[#This Row],[seagrass.mn.ssp370.2050]])^-1</f>
        <v>27.680314425979397</v>
      </c>
      <c r="BM1064" s="6">
        <f>Table1[[#This Row],[seagrass.mn.ssp370.2050]]*Table1[[#This Row],[seagrass.weights.ssp370.2050]]</f>
        <v>7.6670894713622477</v>
      </c>
      <c r="BN1064" s="5">
        <v>0.35058234209568517</v>
      </c>
      <c r="BO1064" s="5">
        <v>3.743582718718949E-3</v>
      </c>
      <c r="BP1064" s="6">
        <f>(Table1[[#This Row],[corals.sd.ssp370.2050]]/Table1[[#This Row],[corals.mn.ssp370.2050]])^-1</f>
        <v>93.648883552826689</v>
      </c>
      <c r="BQ1064" s="6">
        <f>Table1[[#This Row],[corals.weights.ssp370.2050]]*Table1[[#This Row],[corals.mn.ssp370.2050]]</f>
        <v>32.83164493059607</v>
      </c>
      <c r="BR1064" s="5">
        <v>0.59969144195263646</v>
      </c>
      <c r="BS1064" s="5">
        <v>9.0748191597239444E-2</v>
      </c>
      <c r="BT1064" s="6">
        <f>(Table1[[#This Row],[mangrove.sd.ssp370.2050]]/Table1[[#This Row],[mangrove.mn.ssp370.2050]])^-1</f>
        <v>6.6083018448918498</v>
      </c>
      <c r="BU1064" s="6">
        <f>Table1[[#This Row],[mangrove.weights.ssp370.2050]]*Table1[[#This Row],[mangrove.mn.ssp370.2050]]</f>
        <v>3.9629420622214613</v>
      </c>
      <c r="BV1064" s="7">
        <f t="shared" si="100"/>
        <v>0.34752653854772381</v>
      </c>
      <c r="BW1064" s="5">
        <v>0.2727357442155931</v>
      </c>
      <c r="BX1064" s="5">
        <v>8.2418214993993412E-3</v>
      </c>
      <c r="BY1064" s="8">
        <f>(Table1[[#This Row],[seagrass.sd.ssp370.2100]]/Table1[[#This Row],[seagrass.mn.ssp370.2100]])^-1</f>
        <v>33.091682977539598</v>
      </c>
      <c r="BZ1064" s="8">
        <f>Table1[[#This Row],[seagrass.imp.ssp370.2100]]*Table1[[#This Row],[seagrass.mn.ssp370.2100]]</f>
        <v>9.025284784225736</v>
      </c>
      <c r="CA1064" s="5">
        <v>0.35231241706414862</v>
      </c>
      <c r="CB1064" s="5">
        <v>6.1902782030421599E-3</v>
      </c>
      <c r="CC1064" s="8">
        <f>(Table1[[#This Row],[corals.sd.ssp370.2100]]/Table1[[#This Row],[corals.mn.ssp370.2100]])^-1</f>
        <v>56.913826084748123</v>
      </c>
      <c r="CD1064" s="8">
        <f>Table1[[#This Row],[corals.weights.ssp370.2100]]*Table1[[#This Row],[corals.mn.ssp370.2100]]</f>
        <v>20.051447632286202</v>
      </c>
      <c r="CE1064" s="5">
        <v>0.59918136942455158</v>
      </c>
      <c r="CF1064" s="5">
        <v>9.6472793991215486E-2</v>
      </c>
      <c r="CG1064" s="12">
        <f>(Table1[[#This Row],[mangrove.sd.ssp370.2100]]/Table1[[#This Row],[mangrove.mn.ssp370.2100]])^-1</f>
        <v>6.2108843813429022</v>
      </c>
      <c r="CH1064" s="17">
        <f>Table1[[#This Row],[mangrove.weights.ssp370.2100]]*Table1[[#This Row],[mangrove.mn.ssp370.2100]]</f>
        <v>3.7214462089505989</v>
      </c>
      <c r="CI1064" s="9">
        <f t="shared" si="101"/>
        <v>0.3408793184986475</v>
      </c>
      <c r="CJ1064" s="5"/>
      <c r="CL1064" s="5"/>
      <c r="CM1064" s="5"/>
      <c r="CP1064" s="5"/>
      <c r="CT1064" s="5"/>
    </row>
    <row r="1065" spans="1:98" x14ac:dyDescent="0.25">
      <c r="A1065" s="5" t="s">
        <v>1108</v>
      </c>
      <c r="B1065" s="5">
        <v>40.58934</v>
      </c>
      <c r="C1065" s="5">
        <v>-22.321102</v>
      </c>
      <c r="E1065" s="5">
        <v>0</v>
      </c>
      <c r="G1065" s="5">
        <v>0</v>
      </c>
      <c r="I1065" s="5">
        <v>0</v>
      </c>
      <c r="L1065" s="6" t="str">
        <f>IF(Table1[[#This Row],[seagrass.mn.ssp126.2050]]="","",(Table1[[#This Row],[seagrass.sd.ssp126.2050]]/Table1[[#This Row],[seagrass.mn.ssp126.2050]])^-1)</f>
        <v/>
      </c>
      <c r="M1065" s="6" t="str">
        <f>IF(Table1[[#This Row],[seagrass.weights.ssp126.2050]]="","",Table1[[#This Row],[seagrass.weights.ssp126.2050]]*Table1[[#This Row],[seagrass.mn.ssp126.2050]])</f>
        <v/>
      </c>
      <c r="P1065" s="6" t="str">
        <f>IF(Table1[[#This Row],[corals.mn.ssp126.2050]]="","",(Table1[[#This Row],[corals.sd.ssp126.2050]]/Table1[[#This Row],[corals.mn.ssp126.2050]])^-1)</f>
        <v/>
      </c>
      <c r="Q1065" s="6" t="str">
        <f>IF(Table1[[#This Row],[coral.weights.ssp126.2050]]="","",Table1[[#This Row],[coral.weights.ssp126.2050]]*Table1[[#This Row],[corals.mn.ssp126.2050]])</f>
        <v/>
      </c>
      <c r="T1065" s="6" t="str">
        <f>IF(Table1[[#This Row],[mangrove.mn.ssp126.2050]]="","",(Table1[[#This Row],[mangrove.sd.ssp126.2050]]/Table1[[#This Row],[mangrove.mn.ssp126.2050]])^-1)</f>
        <v/>
      </c>
      <c r="U1065" s="6" t="str">
        <f>IF(Table1[[#This Row],[mangrove.weights.ssp126.2050]]="","",Table1[[#This Row],[mangrove.weights.ssp126.2050]]*Table1[[#This Row],[mangrove.mn.ssp126.2050]])</f>
        <v/>
      </c>
      <c r="V1065" s="7" t="e">
        <f t="shared" si="96"/>
        <v>#DIV/0!</v>
      </c>
      <c r="Y1065" s="6" t="str">
        <f>IF(Table1[[#This Row],[seagrass.mn.ssp126.2100]]="", "", (Table1[[#This Row],[seagrass.sd.ssp126.2100]]/Table1[[#This Row],[seagrass.mn.ssp126.2100]])^-1)</f>
        <v/>
      </c>
      <c r="Z1065" s="6" t="str">
        <f>IF(Table1[[#This Row],[seagrass.weights.ssp126.2100]]="","", Table1[[#This Row],[seagrass.weights.ssp126.2100]]*Table1[[#This Row],[seagrass.mn.ssp126.2100]])</f>
        <v/>
      </c>
      <c r="AC1065" s="6" t="str">
        <f>IF(Table1[[#This Row],[corals.mn.ssp126.2100]]="","",(Table1[[#This Row],[corals.sd.ssp126.2100]]/Table1[[#This Row],[corals.mn.ssp126.2100]])^-1)</f>
        <v/>
      </c>
      <c r="AD1065" s="6" t="str">
        <f>IF( Table1[[#This Row],[Coral.weights.ssp126.2100]]="","", Table1[[#This Row],[Coral.weights.ssp126.2100]]*Table1[[#This Row],[corals.mn.ssp126.2100]])</f>
        <v/>
      </c>
      <c r="AG1065" s="8" t="str">
        <f>IF(Table1[[#This Row],[mangrove.mn.ssp126.2100]]="","",(Table1[[#This Row],[mangrove.sd.ssp126.2100]]/Table1[[#This Row],[mangrove.mn.ssp126.2100]])^-1)</f>
        <v/>
      </c>
      <c r="AH1065" s="6" t="str">
        <f>IF(Table1[[#This Row],[mangrove.weights.ssp126.2100]]="","",Table1[[#This Row],[mangrove.weights.ssp126.2100]]*Table1[[#This Row],[mangrove.mn.ssp126.2100]])</f>
        <v/>
      </c>
      <c r="AI1065" s="7" t="e">
        <f t="shared" si="97"/>
        <v>#DIV/0!</v>
      </c>
      <c r="AL1065" s="6" t="str">
        <f>IF(Table1[[#This Row],[seagrass.mn.ssp245.2050]]="","",(Table1[[#This Row],[seagrass.sd.ssp245.2050]]/Table1[[#This Row],[seagrass.mn.ssp245.2050]])^-1)</f>
        <v/>
      </c>
      <c r="AM1065" s="6" t="str">
        <f>IF(Table1[[#This Row],[seagrass.weights.ssp245.2050]]="","",Table1[[#This Row],[seagrass.weights.ssp245.2050]]*Table1[[#This Row],[seagrass.mn.ssp245.2050]])</f>
        <v/>
      </c>
      <c r="AS1065" s="5"/>
      <c r="AT1065" s="8"/>
      <c r="AU1065" s="8"/>
      <c r="AV1065" s="7" t="e">
        <f t="shared" si="98"/>
        <v>#DIV/0!</v>
      </c>
      <c r="AX1065" s="5"/>
      <c r="AY1065" s="6"/>
      <c r="AZ1065" s="6"/>
      <c r="BB1065" s="5"/>
      <c r="BC1065" s="8"/>
      <c r="BD1065" s="8"/>
      <c r="BE1065" s="5"/>
      <c r="BF1065" s="5"/>
      <c r="BG1065" s="6"/>
      <c r="BH1065" s="6"/>
      <c r="BI1065" s="7" t="e">
        <f t="shared" si="99"/>
        <v>#DIV/0!</v>
      </c>
      <c r="BK1065" s="5"/>
      <c r="BL1065" s="6"/>
      <c r="BM1065" s="6"/>
      <c r="BO1065" s="5"/>
      <c r="BP1065" s="6"/>
      <c r="BQ1065" s="6"/>
      <c r="BR1065" s="5"/>
      <c r="BS1065" s="5"/>
      <c r="BT1065" s="6"/>
      <c r="BU1065" s="6"/>
      <c r="BV1065" s="7" t="e">
        <f t="shared" si="100"/>
        <v>#DIV/0!</v>
      </c>
      <c r="BX1065" s="5"/>
      <c r="BY1065" s="8"/>
      <c r="BZ1065" s="8"/>
      <c r="CA1065" s="5"/>
      <c r="CB1065" s="5"/>
      <c r="CC1065" s="8"/>
      <c r="CD1065" s="8"/>
      <c r="CE1065" s="5"/>
      <c r="CF1065" s="5"/>
      <c r="CG1065" s="12"/>
      <c r="CH1065" s="17"/>
      <c r="CI1065" s="9" t="e">
        <f t="shared" si="101"/>
        <v>#DIV/0!</v>
      </c>
      <c r="CJ1065" s="5"/>
      <c r="CL1065" s="5"/>
      <c r="CM1065" s="5"/>
      <c r="CP1065" s="5"/>
      <c r="CT1065" s="5"/>
    </row>
    <row r="1066" spans="1:98" x14ac:dyDescent="0.25">
      <c r="A1066" s="5" t="s">
        <v>1109</v>
      </c>
      <c r="B1066" s="5">
        <v>43.08934</v>
      </c>
      <c r="C1066" s="5">
        <v>-22.571102</v>
      </c>
      <c r="E1066" s="5">
        <v>0</v>
      </c>
      <c r="G1066" s="5">
        <v>0</v>
      </c>
      <c r="I1066" s="5">
        <v>0</v>
      </c>
      <c r="L1066" s="6" t="str">
        <f>IF(Table1[[#This Row],[seagrass.mn.ssp126.2050]]="","",(Table1[[#This Row],[seagrass.sd.ssp126.2050]]/Table1[[#This Row],[seagrass.mn.ssp126.2050]])^-1)</f>
        <v/>
      </c>
      <c r="M1066" s="6" t="str">
        <f>IF(Table1[[#This Row],[seagrass.weights.ssp126.2050]]="","",Table1[[#This Row],[seagrass.weights.ssp126.2050]]*Table1[[#This Row],[seagrass.mn.ssp126.2050]])</f>
        <v/>
      </c>
      <c r="P1066" s="6" t="str">
        <f>IF(Table1[[#This Row],[corals.mn.ssp126.2050]]="","",(Table1[[#This Row],[corals.sd.ssp126.2050]]/Table1[[#This Row],[corals.mn.ssp126.2050]])^-1)</f>
        <v/>
      </c>
      <c r="Q1066" s="6" t="str">
        <f>IF(Table1[[#This Row],[coral.weights.ssp126.2050]]="","",Table1[[#This Row],[coral.weights.ssp126.2050]]*Table1[[#This Row],[corals.mn.ssp126.2050]])</f>
        <v/>
      </c>
      <c r="T1066" s="6" t="str">
        <f>IF(Table1[[#This Row],[mangrove.mn.ssp126.2050]]="","",(Table1[[#This Row],[mangrove.sd.ssp126.2050]]/Table1[[#This Row],[mangrove.mn.ssp126.2050]])^-1)</f>
        <v/>
      </c>
      <c r="U1066" s="6" t="str">
        <f>IF(Table1[[#This Row],[mangrove.weights.ssp126.2050]]="","",Table1[[#This Row],[mangrove.weights.ssp126.2050]]*Table1[[#This Row],[mangrove.mn.ssp126.2050]])</f>
        <v/>
      </c>
      <c r="V1066" s="7" t="e">
        <f t="shared" si="96"/>
        <v>#DIV/0!</v>
      </c>
      <c r="Y1066" s="6" t="str">
        <f>IF(Table1[[#This Row],[seagrass.mn.ssp126.2100]]="", "", (Table1[[#This Row],[seagrass.sd.ssp126.2100]]/Table1[[#This Row],[seagrass.mn.ssp126.2100]])^-1)</f>
        <v/>
      </c>
      <c r="Z1066" s="6" t="str">
        <f>IF(Table1[[#This Row],[seagrass.weights.ssp126.2100]]="","", Table1[[#This Row],[seagrass.weights.ssp126.2100]]*Table1[[#This Row],[seagrass.mn.ssp126.2100]])</f>
        <v/>
      </c>
      <c r="AC1066" s="6" t="str">
        <f>IF(Table1[[#This Row],[corals.mn.ssp126.2100]]="","",(Table1[[#This Row],[corals.sd.ssp126.2100]]/Table1[[#This Row],[corals.mn.ssp126.2100]])^-1)</f>
        <v/>
      </c>
      <c r="AD1066" s="6" t="str">
        <f>IF( Table1[[#This Row],[Coral.weights.ssp126.2100]]="","", Table1[[#This Row],[Coral.weights.ssp126.2100]]*Table1[[#This Row],[corals.mn.ssp126.2100]])</f>
        <v/>
      </c>
      <c r="AG1066" s="8" t="str">
        <f>IF(Table1[[#This Row],[mangrove.mn.ssp126.2100]]="","",(Table1[[#This Row],[mangrove.sd.ssp126.2100]]/Table1[[#This Row],[mangrove.mn.ssp126.2100]])^-1)</f>
        <v/>
      </c>
      <c r="AH1066" s="6" t="str">
        <f>IF(Table1[[#This Row],[mangrove.weights.ssp126.2100]]="","",Table1[[#This Row],[mangrove.weights.ssp126.2100]]*Table1[[#This Row],[mangrove.mn.ssp126.2100]])</f>
        <v/>
      </c>
      <c r="AI1066" s="7" t="e">
        <f t="shared" si="97"/>
        <v>#DIV/0!</v>
      </c>
      <c r="AL1066" s="6" t="str">
        <f>IF(Table1[[#This Row],[seagrass.mn.ssp245.2050]]="","",(Table1[[#This Row],[seagrass.sd.ssp245.2050]]/Table1[[#This Row],[seagrass.mn.ssp245.2050]])^-1)</f>
        <v/>
      </c>
      <c r="AM1066" s="6" t="str">
        <f>IF(Table1[[#This Row],[seagrass.weights.ssp245.2050]]="","",Table1[[#This Row],[seagrass.weights.ssp245.2050]]*Table1[[#This Row],[seagrass.mn.ssp245.2050]])</f>
        <v/>
      </c>
      <c r="AS1066" s="5"/>
      <c r="AT1066" s="8"/>
      <c r="AU1066" s="8"/>
      <c r="AV1066" s="7" t="e">
        <f t="shared" si="98"/>
        <v>#DIV/0!</v>
      </c>
      <c r="AX1066" s="5"/>
      <c r="AY1066" s="6"/>
      <c r="AZ1066" s="6"/>
      <c r="BB1066" s="5"/>
      <c r="BC1066" s="8"/>
      <c r="BD1066" s="8"/>
      <c r="BE1066" s="5"/>
      <c r="BF1066" s="5"/>
      <c r="BG1066" s="6"/>
      <c r="BH1066" s="6"/>
      <c r="BI1066" s="7" t="e">
        <f t="shared" si="99"/>
        <v>#DIV/0!</v>
      </c>
      <c r="BK1066" s="5"/>
      <c r="BL1066" s="6"/>
      <c r="BM1066" s="6"/>
      <c r="BO1066" s="5"/>
      <c r="BP1066" s="6"/>
      <c r="BQ1066" s="6"/>
      <c r="BR1066" s="5"/>
      <c r="BS1066" s="5"/>
      <c r="BT1066" s="6"/>
      <c r="BU1066" s="6"/>
      <c r="BV1066" s="7" t="e">
        <f t="shared" si="100"/>
        <v>#DIV/0!</v>
      </c>
      <c r="BX1066" s="5"/>
      <c r="BY1066" s="8"/>
      <c r="BZ1066" s="8"/>
      <c r="CA1066" s="5"/>
      <c r="CB1066" s="5"/>
      <c r="CC1066" s="8"/>
      <c r="CD1066" s="8"/>
      <c r="CE1066" s="5"/>
      <c r="CF1066" s="5"/>
      <c r="CG1066" s="12"/>
      <c r="CH1066" s="17"/>
      <c r="CI1066" s="9" t="e">
        <f t="shared" si="101"/>
        <v>#DIV/0!</v>
      </c>
      <c r="CJ1066" s="5"/>
      <c r="CL1066" s="5"/>
      <c r="CM1066" s="5"/>
      <c r="CP1066" s="5"/>
      <c r="CT1066" s="5"/>
    </row>
    <row r="1067" spans="1:98" x14ac:dyDescent="0.25">
      <c r="A1067" s="5" t="s">
        <v>1110</v>
      </c>
      <c r="B1067" s="5">
        <v>43.33934</v>
      </c>
      <c r="C1067" s="5">
        <v>-22.571102</v>
      </c>
      <c r="D1067" s="5">
        <v>18000000</v>
      </c>
      <c r="E1067" s="5">
        <v>1</v>
      </c>
      <c r="F1067" s="5">
        <v>10390000</v>
      </c>
      <c r="G1067" s="5">
        <v>1</v>
      </c>
      <c r="I1067" s="5">
        <v>0</v>
      </c>
      <c r="J1067" s="5">
        <v>0.5</v>
      </c>
      <c r="K1067" s="5">
        <v>9.4038865044229064E-3</v>
      </c>
      <c r="L1067" s="6">
        <f>IF(Table1[[#This Row],[seagrass.mn.ssp126.2050]]="","",(Table1[[#This Row],[seagrass.sd.ssp126.2050]]/Table1[[#This Row],[seagrass.mn.ssp126.2050]])^-1)</f>
        <v>53.169506008482372</v>
      </c>
      <c r="M1067" s="6">
        <f>IF(Table1[[#This Row],[seagrass.weights.ssp126.2050]]="","",Table1[[#This Row],[seagrass.weights.ssp126.2050]]*Table1[[#This Row],[seagrass.mn.ssp126.2050]])</f>
        <v>26.584753004241186</v>
      </c>
      <c r="N1067" s="5">
        <v>0.55268428761538491</v>
      </c>
      <c r="O1067" s="5">
        <v>1.8473190853733629E-3</v>
      </c>
      <c r="P1067" s="6">
        <f>IF(Table1[[#This Row],[corals.mn.ssp126.2050]]="","",(Table1[[#This Row],[corals.sd.ssp126.2050]]/Table1[[#This Row],[corals.mn.ssp126.2050]])^-1)</f>
        <v>299.18182082966001</v>
      </c>
      <c r="Q1067" s="6">
        <f>IF(Table1[[#This Row],[coral.weights.ssp126.2050]]="","",Table1[[#This Row],[coral.weights.ssp126.2050]]*Table1[[#This Row],[corals.mn.ssp126.2050]])</f>
        <v>165.35309151271437</v>
      </c>
      <c r="T1067" s="6" t="str">
        <f>IF(Table1[[#This Row],[mangrove.mn.ssp126.2050]]="","",(Table1[[#This Row],[mangrove.sd.ssp126.2050]]/Table1[[#This Row],[mangrove.mn.ssp126.2050]])^-1)</f>
        <v/>
      </c>
      <c r="U1067" s="6" t="str">
        <f>IF(Table1[[#This Row],[mangrove.weights.ssp126.2050]]="","",Table1[[#This Row],[mangrove.weights.ssp126.2050]]*Table1[[#This Row],[mangrove.mn.ssp126.2050]])</f>
        <v/>
      </c>
      <c r="V1067" s="7">
        <f t="shared" si="96"/>
        <v>0.5447342748481403</v>
      </c>
      <c r="W1067" s="5">
        <v>0.50732910184678348</v>
      </c>
      <c r="X1067" s="5">
        <v>1.6006438531128039E-2</v>
      </c>
      <c r="Y1067" s="6">
        <f>IF(Table1[[#This Row],[seagrass.mn.ssp126.2100]]="", "", (Table1[[#This Row],[seagrass.sd.ssp126.2100]]/Table1[[#This Row],[seagrass.mn.ssp126.2100]])^-1)</f>
        <v>31.695314411145898</v>
      </c>
      <c r="Z1067" s="6">
        <f>IF(Table1[[#This Row],[seagrass.weights.ssp126.2100]]="","", Table1[[#This Row],[seagrass.weights.ssp126.2100]]*Table1[[#This Row],[seagrass.mn.ssp126.2100]])</f>
        <v>16.079955392958063</v>
      </c>
      <c r="AA1067" s="5">
        <v>0.56798864153761486</v>
      </c>
      <c r="AB1067" s="5">
        <v>1.235776698966113E-2</v>
      </c>
      <c r="AC1067" s="6">
        <f>IF(Table1[[#This Row],[corals.mn.ssp126.2100]]="","",(Table1[[#This Row],[corals.sd.ssp126.2100]]/Table1[[#This Row],[corals.mn.ssp126.2100]])^-1)</f>
        <v>45.962077292184809</v>
      </c>
      <c r="AD1067" s="6">
        <f>IF( Table1[[#This Row],[Coral.weights.ssp126.2100]]="","", Table1[[#This Row],[Coral.weights.ssp126.2100]]*Table1[[#This Row],[corals.mn.ssp126.2100]])</f>
        <v>26.105937843434905</v>
      </c>
      <c r="AG1067" s="8" t="str">
        <f>IF(Table1[[#This Row],[mangrove.mn.ssp126.2100]]="","",(Table1[[#This Row],[mangrove.sd.ssp126.2100]]/Table1[[#This Row],[mangrove.mn.ssp126.2100]])^-1)</f>
        <v/>
      </c>
      <c r="AH1067" s="6" t="str">
        <f>IF(Table1[[#This Row],[mangrove.weights.ssp126.2100]]="","",Table1[[#This Row],[mangrove.weights.ssp126.2100]]*Table1[[#This Row],[mangrove.mn.ssp126.2100]])</f>
        <v/>
      </c>
      <c r="AI1067" s="7">
        <f t="shared" si="97"/>
        <v>0.54323088003718811</v>
      </c>
      <c r="AJ1067" s="5">
        <v>0.6174269532295299</v>
      </c>
      <c r="AK1067" s="5">
        <v>5.7967702070136724E-3</v>
      </c>
      <c r="AL1067" s="6">
        <f>IF(Table1[[#This Row],[seagrass.mn.ssp245.2050]]="","",(Table1[[#This Row],[seagrass.sd.ssp245.2050]]/Table1[[#This Row],[seagrass.mn.ssp245.2050]])^-1)</f>
        <v>106.51223546561981</v>
      </c>
      <c r="AM1067" s="6">
        <f>IF(Table1[[#This Row],[seagrass.weights.ssp245.2050]]="","",Table1[[#This Row],[seagrass.weights.ssp245.2050]]*Table1[[#This Row],[seagrass.mn.ssp245.2050]])</f>
        <v>65.763525025203919</v>
      </c>
      <c r="AN1067" s="5">
        <v>0.64075113263078509</v>
      </c>
      <c r="AO1067" s="5">
        <v>1.200482376428319E-3</v>
      </c>
      <c r="AP1067" s="6">
        <f>(Table1[[#This Row],[corals.sd.ssp245.2050]]/Table1[[#This Row],[corals.mn.ssp245.2050]])^-1</f>
        <v>533.74472229834066</v>
      </c>
      <c r="AQ1067" s="6">
        <f>Table1[[#This Row],[coral.weights.ssp245.2050]]*Table1[[#This Row],[corals.mn.ssp245.2050]]</f>
        <v>341.99753534836566</v>
      </c>
      <c r="AS1067" s="5"/>
      <c r="AT1067" s="8"/>
      <c r="AU1067" s="8"/>
      <c r="AV1067" s="7">
        <f t="shared" si="98"/>
        <v>0.63687095537022853</v>
      </c>
      <c r="AW1067" s="5">
        <v>0.6174269532295299</v>
      </c>
      <c r="AX1067" s="5">
        <v>5.7967702070136724E-3</v>
      </c>
      <c r="AY1067" s="6">
        <f>(Table1[[#This Row],[seagrass.sd.ssp245.2100]]/Table1[[#This Row],[seagrass.mn.ssp245.2100]])^-1</f>
        <v>106.51223546561981</v>
      </c>
      <c r="AZ1067" s="6">
        <f>Table1[[#This Row],[seagrass.weights.ssp245.2100]]*Table1[[#This Row],[seagrass.mn.ssp245.2100]]</f>
        <v>65.763525025203919</v>
      </c>
      <c r="BA1067" s="5">
        <v>0.64075113263078509</v>
      </c>
      <c r="BB1067" s="5">
        <v>1.200482376428319E-3</v>
      </c>
      <c r="BC1067" s="8">
        <f>(Table1[[#This Row],[corals.sd.ssp245.2100]]/Table1[[#This Row],[corals.mn.ssp245.2100]])^-1</f>
        <v>533.74472229834066</v>
      </c>
      <c r="BD1067" s="8">
        <f>Table1[[#This Row],[corals.weights.ssp245.2100]]*Table1[[#This Row],[corals.mn.ssp245.2100]]</f>
        <v>341.99753534836566</v>
      </c>
      <c r="BE1067" s="5"/>
      <c r="BF1067" s="5"/>
      <c r="BG1067" s="6"/>
      <c r="BH1067" s="6"/>
      <c r="BI1067" s="7">
        <f t="shared" si="99"/>
        <v>0.63687095537022853</v>
      </c>
      <c r="BJ1067" s="5">
        <v>0.40619849564443411</v>
      </c>
      <c r="BK1067" s="5">
        <v>7.5233339371269413E-3</v>
      </c>
      <c r="BL1067" s="6">
        <f>(Table1[[#This Row],[seagrass.sd.ssp370.2050]]/Table1[[#This Row],[seagrass.mn.ssp370.2050]])^-1</f>
        <v>53.991820519873905</v>
      </c>
      <c r="BM1067" s="6">
        <f>Table1[[#This Row],[seagrass.mn.ssp370.2050]]*Table1[[#This Row],[seagrass.weights.ssp370.2050]]</f>
        <v>21.93139627227707</v>
      </c>
      <c r="BN1067" s="5">
        <v>0.45703473481656193</v>
      </c>
      <c r="BO1067" s="5">
        <v>4.5528942762323244E-3</v>
      </c>
      <c r="BP1067" s="6">
        <f>(Table1[[#This Row],[corals.sd.ssp370.2050]]/Table1[[#This Row],[corals.mn.ssp370.2050]])^-1</f>
        <v>100.38334015407312</v>
      </c>
      <c r="BQ1067" s="6">
        <f>Table1[[#This Row],[corals.weights.ssp370.2050]]*Table1[[#This Row],[corals.mn.ssp370.2050]]</f>
        <v>45.878673247317543</v>
      </c>
      <c r="BR1067" s="5"/>
      <c r="BS1067" s="5"/>
      <c r="BT1067" s="6"/>
      <c r="BU1067" s="6"/>
      <c r="BV1067" s="7">
        <f t="shared" si="100"/>
        <v>0.43925505388017066</v>
      </c>
      <c r="BW1067" s="5">
        <v>0.39697274926000758</v>
      </c>
      <c r="BX1067" s="5">
        <v>5.5238417227436746E-3</v>
      </c>
      <c r="BY1067" s="8">
        <f>(Table1[[#This Row],[seagrass.sd.ssp370.2100]]/Table1[[#This Row],[seagrass.mn.ssp370.2100]])^-1</f>
        <v>71.865337420065046</v>
      </c>
      <c r="BZ1067" s="8">
        <f>Table1[[#This Row],[seagrass.imp.ssp370.2100]]*Table1[[#This Row],[seagrass.mn.ssp370.2100]]</f>
        <v>28.528580572141323</v>
      </c>
      <c r="CA1067" s="5">
        <v>0.45186476417557842</v>
      </c>
      <c r="CB1067" s="5">
        <v>4.5860116533444654E-3</v>
      </c>
      <c r="CC1067" s="8">
        <f>(Table1[[#This Row],[corals.sd.ssp370.2100]]/Table1[[#This Row],[corals.mn.ssp370.2100]])^-1</f>
        <v>98.531098115732988</v>
      </c>
      <c r="CD1067" s="8">
        <f>Table1[[#This Row],[corals.weights.ssp370.2100]]*Table1[[#This Row],[corals.mn.ssp370.2100]]</f>
        <v>44.522731414026467</v>
      </c>
      <c r="CE1067" s="5"/>
      <c r="CF1067" s="5"/>
      <c r="CG1067" s="12"/>
      <c r="CH1067" s="17"/>
      <c r="CI1067" s="9">
        <f t="shared" si="101"/>
        <v>0.4287138504773515</v>
      </c>
      <c r="CJ1067" s="5"/>
      <c r="CL1067" s="5"/>
      <c r="CM1067" s="5"/>
      <c r="CP1067" s="5"/>
      <c r="CT1067" s="5"/>
    </row>
    <row r="1068" spans="1:98" x14ac:dyDescent="0.25">
      <c r="A1068" s="5" t="s">
        <v>1111</v>
      </c>
      <c r="B1068" s="5">
        <v>43.58934</v>
      </c>
      <c r="C1068" s="5">
        <v>-22.571102</v>
      </c>
      <c r="E1068" s="5">
        <v>0</v>
      </c>
      <c r="G1068" s="5">
        <v>0</v>
      </c>
      <c r="I1068" s="5">
        <v>0</v>
      </c>
      <c r="L1068" s="6" t="str">
        <f>IF(Table1[[#This Row],[seagrass.mn.ssp126.2050]]="","",(Table1[[#This Row],[seagrass.sd.ssp126.2050]]/Table1[[#This Row],[seagrass.mn.ssp126.2050]])^-1)</f>
        <v/>
      </c>
      <c r="M1068" s="6" t="str">
        <f>IF(Table1[[#This Row],[seagrass.weights.ssp126.2050]]="","",Table1[[#This Row],[seagrass.weights.ssp126.2050]]*Table1[[#This Row],[seagrass.mn.ssp126.2050]])</f>
        <v/>
      </c>
      <c r="P1068" s="6" t="str">
        <f>IF(Table1[[#This Row],[corals.mn.ssp126.2050]]="","",(Table1[[#This Row],[corals.sd.ssp126.2050]]/Table1[[#This Row],[corals.mn.ssp126.2050]])^-1)</f>
        <v/>
      </c>
      <c r="Q1068" s="6" t="str">
        <f>IF(Table1[[#This Row],[coral.weights.ssp126.2050]]="","",Table1[[#This Row],[coral.weights.ssp126.2050]]*Table1[[#This Row],[corals.mn.ssp126.2050]])</f>
        <v/>
      </c>
      <c r="T1068" s="6" t="str">
        <f>IF(Table1[[#This Row],[mangrove.mn.ssp126.2050]]="","",(Table1[[#This Row],[mangrove.sd.ssp126.2050]]/Table1[[#This Row],[mangrove.mn.ssp126.2050]])^-1)</f>
        <v/>
      </c>
      <c r="U1068" s="6" t="str">
        <f>IF(Table1[[#This Row],[mangrove.weights.ssp126.2050]]="","",Table1[[#This Row],[mangrove.weights.ssp126.2050]]*Table1[[#This Row],[mangrove.mn.ssp126.2050]])</f>
        <v/>
      </c>
      <c r="V1068" s="7" t="e">
        <f t="shared" si="96"/>
        <v>#DIV/0!</v>
      </c>
      <c r="Y1068" s="6" t="str">
        <f>IF(Table1[[#This Row],[seagrass.mn.ssp126.2100]]="", "", (Table1[[#This Row],[seagrass.sd.ssp126.2100]]/Table1[[#This Row],[seagrass.mn.ssp126.2100]])^-1)</f>
        <v/>
      </c>
      <c r="Z1068" s="6" t="str">
        <f>IF(Table1[[#This Row],[seagrass.weights.ssp126.2100]]="","", Table1[[#This Row],[seagrass.weights.ssp126.2100]]*Table1[[#This Row],[seagrass.mn.ssp126.2100]])</f>
        <v/>
      </c>
      <c r="AC1068" s="6" t="str">
        <f>IF(Table1[[#This Row],[corals.mn.ssp126.2100]]="","",(Table1[[#This Row],[corals.sd.ssp126.2100]]/Table1[[#This Row],[corals.mn.ssp126.2100]])^-1)</f>
        <v/>
      </c>
      <c r="AD1068" s="6" t="str">
        <f>IF( Table1[[#This Row],[Coral.weights.ssp126.2100]]="","", Table1[[#This Row],[Coral.weights.ssp126.2100]]*Table1[[#This Row],[corals.mn.ssp126.2100]])</f>
        <v/>
      </c>
      <c r="AG1068" s="8" t="str">
        <f>IF(Table1[[#This Row],[mangrove.mn.ssp126.2100]]="","",(Table1[[#This Row],[mangrove.sd.ssp126.2100]]/Table1[[#This Row],[mangrove.mn.ssp126.2100]])^-1)</f>
        <v/>
      </c>
      <c r="AH1068" s="6" t="str">
        <f>IF(Table1[[#This Row],[mangrove.weights.ssp126.2100]]="","",Table1[[#This Row],[mangrove.weights.ssp126.2100]]*Table1[[#This Row],[mangrove.mn.ssp126.2100]])</f>
        <v/>
      </c>
      <c r="AI1068" s="7" t="e">
        <f t="shared" si="97"/>
        <v>#DIV/0!</v>
      </c>
      <c r="AL1068" s="6" t="str">
        <f>IF(Table1[[#This Row],[seagrass.mn.ssp245.2050]]="","",(Table1[[#This Row],[seagrass.sd.ssp245.2050]]/Table1[[#This Row],[seagrass.mn.ssp245.2050]])^-1)</f>
        <v/>
      </c>
      <c r="AM1068" s="6" t="str">
        <f>IF(Table1[[#This Row],[seagrass.weights.ssp245.2050]]="","",Table1[[#This Row],[seagrass.weights.ssp245.2050]]*Table1[[#This Row],[seagrass.mn.ssp245.2050]])</f>
        <v/>
      </c>
      <c r="AS1068" s="5"/>
      <c r="AT1068" s="8"/>
      <c r="AU1068" s="8"/>
      <c r="AV1068" s="7" t="e">
        <f t="shared" si="98"/>
        <v>#DIV/0!</v>
      </c>
      <c r="AX1068" s="5"/>
      <c r="AY1068" s="6"/>
      <c r="AZ1068" s="6"/>
      <c r="BB1068" s="5"/>
      <c r="BC1068" s="8"/>
      <c r="BD1068" s="8"/>
      <c r="BE1068" s="5"/>
      <c r="BF1068" s="5"/>
      <c r="BG1068" s="6"/>
      <c r="BH1068" s="6"/>
      <c r="BI1068" s="7" t="e">
        <f t="shared" si="99"/>
        <v>#DIV/0!</v>
      </c>
      <c r="BK1068" s="5"/>
      <c r="BL1068" s="6"/>
      <c r="BM1068" s="6"/>
      <c r="BO1068" s="5"/>
      <c r="BP1068" s="6"/>
      <c r="BQ1068" s="6"/>
      <c r="BR1068" s="5"/>
      <c r="BS1068" s="5"/>
      <c r="BT1068" s="6"/>
      <c r="BU1068" s="6"/>
      <c r="BV1068" s="7" t="e">
        <f t="shared" si="100"/>
        <v>#DIV/0!</v>
      </c>
      <c r="BX1068" s="5"/>
      <c r="BY1068" s="8"/>
      <c r="BZ1068" s="8"/>
      <c r="CA1068" s="5"/>
      <c r="CB1068" s="5"/>
      <c r="CC1068" s="8"/>
      <c r="CD1068" s="8"/>
      <c r="CE1068" s="5"/>
      <c r="CF1068" s="5"/>
      <c r="CG1068" s="12"/>
      <c r="CH1068" s="17"/>
      <c r="CI1068" s="9" t="e">
        <f t="shared" si="101"/>
        <v>#DIV/0!</v>
      </c>
      <c r="CJ1068" s="5"/>
      <c r="CL1068" s="5"/>
      <c r="CM1068" s="5"/>
      <c r="CP1068" s="5"/>
      <c r="CT1068" s="5"/>
    </row>
    <row r="1069" spans="1:98" x14ac:dyDescent="0.25">
      <c r="A1069" s="5" t="s">
        <v>1112</v>
      </c>
      <c r="B1069" s="5">
        <v>35.08934</v>
      </c>
      <c r="C1069" s="5">
        <v>-22.571102</v>
      </c>
      <c r="E1069" s="5">
        <v>0</v>
      </c>
      <c r="G1069" s="5">
        <v>0</v>
      </c>
      <c r="I1069" s="5">
        <v>0</v>
      </c>
      <c r="L1069" s="6" t="str">
        <f>IF(Table1[[#This Row],[seagrass.mn.ssp126.2050]]="","",(Table1[[#This Row],[seagrass.sd.ssp126.2050]]/Table1[[#This Row],[seagrass.mn.ssp126.2050]])^-1)</f>
        <v/>
      </c>
      <c r="M1069" s="6" t="str">
        <f>IF(Table1[[#This Row],[seagrass.weights.ssp126.2050]]="","",Table1[[#This Row],[seagrass.weights.ssp126.2050]]*Table1[[#This Row],[seagrass.mn.ssp126.2050]])</f>
        <v/>
      </c>
      <c r="P1069" s="6" t="str">
        <f>IF(Table1[[#This Row],[corals.mn.ssp126.2050]]="","",(Table1[[#This Row],[corals.sd.ssp126.2050]]/Table1[[#This Row],[corals.mn.ssp126.2050]])^-1)</f>
        <v/>
      </c>
      <c r="Q1069" s="6" t="str">
        <f>IF(Table1[[#This Row],[coral.weights.ssp126.2050]]="","",Table1[[#This Row],[coral.weights.ssp126.2050]]*Table1[[#This Row],[corals.mn.ssp126.2050]])</f>
        <v/>
      </c>
      <c r="T1069" s="6" t="str">
        <f>IF(Table1[[#This Row],[mangrove.mn.ssp126.2050]]="","",(Table1[[#This Row],[mangrove.sd.ssp126.2050]]/Table1[[#This Row],[mangrove.mn.ssp126.2050]])^-1)</f>
        <v/>
      </c>
      <c r="U1069" s="6" t="str">
        <f>IF(Table1[[#This Row],[mangrove.weights.ssp126.2050]]="","",Table1[[#This Row],[mangrove.weights.ssp126.2050]]*Table1[[#This Row],[mangrove.mn.ssp126.2050]])</f>
        <v/>
      </c>
      <c r="V1069" s="7" t="e">
        <f t="shared" si="96"/>
        <v>#DIV/0!</v>
      </c>
      <c r="Y1069" s="6" t="str">
        <f>IF(Table1[[#This Row],[seagrass.mn.ssp126.2100]]="", "", (Table1[[#This Row],[seagrass.sd.ssp126.2100]]/Table1[[#This Row],[seagrass.mn.ssp126.2100]])^-1)</f>
        <v/>
      </c>
      <c r="Z1069" s="6" t="str">
        <f>IF(Table1[[#This Row],[seagrass.weights.ssp126.2100]]="","", Table1[[#This Row],[seagrass.weights.ssp126.2100]]*Table1[[#This Row],[seagrass.mn.ssp126.2100]])</f>
        <v/>
      </c>
      <c r="AC1069" s="6" t="str">
        <f>IF(Table1[[#This Row],[corals.mn.ssp126.2100]]="","",(Table1[[#This Row],[corals.sd.ssp126.2100]]/Table1[[#This Row],[corals.mn.ssp126.2100]])^-1)</f>
        <v/>
      </c>
      <c r="AD1069" s="6" t="str">
        <f>IF( Table1[[#This Row],[Coral.weights.ssp126.2100]]="","", Table1[[#This Row],[Coral.weights.ssp126.2100]]*Table1[[#This Row],[corals.mn.ssp126.2100]])</f>
        <v/>
      </c>
      <c r="AG1069" s="8" t="str">
        <f>IF(Table1[[#This Row],[mangrove.mn.ssp126.2100]]="","",(Table1[[#This Row],[mangrove.sd.ssp126.2100]]/Table1[[#This Row],[mangrove.mn.ssp126.2100]])^-1)</f>
        <v/>
      </c>
      <c r="AH1069" s="6" t="str">
        <f>IF(Table1[[#This Row],[mangrove.weights.ssp126.2100]]="","",Table1[[#This Row],[mangrove.weights.ssp126.2100]]*Table1[[#This Row],[mangrove.mn.ssp126.2100]])</f>
        <v/>
      </c>
      <c r="AI1069" s="7" t="e">
        <f t="shared" si="97"/>
        <v>#DIV/0!</v>
      </c>
      <c r="AL1069" s="6" t="str">
        <f>IF(Table1[[#This Row],[seagrass.mn.ssp245.2050]]="","",(Table1[[#This Row],[seagrass.sd.ssp245.2050]]/Table1[[#This Row],[seagrass.mn.ssp245.2050]])^-1)</f>
        <v/>
      </c>
      <c r="AM1069" s="6" t="str">
        <f>IF(Table1[[#This Row],[seagrass.weights.ssp245.2050]]="","",Table1[[#This Row],[seagrass.weights.ssp245.2050]]*Table1[[#This Row],[seagrass.mn.ssp245.2050]])</f>
        <v/>
      </c>
      <c r="AS1069" s="5"/>
      <c r="AT1069" s="8"/>
      <c r="AU1069" s="8"/>
      <c r="AV1069" s="7" t="e">
        <f t="shared" si="98"/>
        <v>#DIV/0!</v>
      </c>
      <c r="AX1069" s="5"/>
      <c r="AY1069" s="6"/>
      <c r="AZ1069" s="6"/>
      <c r="BB1069" s="5"/>
      <c r="BC1069" s="8"/>
      <c r="BD1069" s="8"/>
      <c r="BE1069" s="5"/>
      <c r="BF1069" s="5"/>
      <c r="BG1069" s="6"/>
      <c r="BH1069" s="6"/>
      <c r="BI1069" s="7" t="e">
        <f t="shared" si="99"/>
        <v>#DIV/0!</v>
      </c>
      <c r="BK1069" s="5"/>
      <c r="BL1069" s="6"/>
      <c r="BM1069" s="6"/>
      <c r="BO1069" s="5"/>
      <c r="BP1069" s="6"/>
      <c r="BQ1069" s="6"/>
      <c r="BR1069" s="5"/>
      <c r="BS1069" s="5"/>
      <c r="BT1069" s="6"/>
      <c r="BU1069" s="6"/>
      <c r="BV1069" s="7" t="e">
        <f t="shared" si="100"/>
        <v>#DIV/0!</v>
      </c>
      <c r="BX1069" s="5"/>
      <c r="BY1069" s="8"/>
      <c r="BZ1069" s="8"/>
      <c r="CA1069" s="5"/>
      <c r="CB1069" s="5"/>
      <c r="CC1069" s="8"/>
      <c r="CD1069" s="8"/>
      <c r="CE1069" s="5"/>
      <c r="CF1069" s="5"/>
      <c r="CG1069" s="12"/>
      <c r="CH1069" s="17"/>
      <c r="CI1069" s="9" t="e">
        <f t="shared" si="101"/>
        <v>#DIV/0!</v>
      </c>
      <c r="CJ1069" s="5"/>
      <c r="CL1069" s="5"/>
      <c r="CM1069" s="5"/>
      <c r="CP1069" s="5"/>
      <c r="CT1069" s="5"/>
    </row>
    <row r="1070" spans="1:98" x14ac:dyDescent="0.25">
      <c r="A1070" s="5" t="s">
        <v>1113</v>
      </c>
      <c r="B1070" s="5">
        <v>35.33934</v>
      </c>
      <c r="C1070" s="5">
        <v>-22.571102</v>
      </c>
      <c r="E1070" s="5">
        <v>0</v>
      </c>
      <c r="G1070" s="5">
        <v>0</v>
      </c>
      <c r="I1070" s="5">
        <v>0</v>
      </c>
      <c r="L1070" s="6" t="str">
        <f>IF(Table1[[#This Row],[seagrass.mn.ssp126.2050]]="","",(Table1[[#This Row],[seagrass.sd.ssp126.2050]]/Table1[[#This Row],[seagrass.mn.ssp126.2050]])^-1)</f>
        <v/>
      </c>
      <c r="M1070" s="6" t="str">
        <f>IF(Table1[[#This Row],[seagrass.weights.ssp126.2050]]="","",Table1[[#This Row],[seagrass.weights.ssp126.2050]]*Table1[[#This Row],[seagrass.mn.ssp126.2050]])</f>
        <v/>
      </c>
      <c r="P1070" s="6" t="str">
        <f>IF(Table1[[#This Row],[corals.mn.ssp126.2050]]="","",(Table1[[#This Row],[corals.sd.ssp126.2050]]/Table1[[#This Row],[corals.mn.ssp126.2050]])^-1)</f>
        <v/>
      </c>
      <c r="Q1070" s="6" t="str">
        <f>IF(Table1[[#This Row],[coral.weights.ssp126.2050]]="","",Table1[[#This Row],[coral.weights.ssp126.2050]]*Table1[[#This Row],[corals.mn.ssp126.2050]])</f>
        <v/>
      </c>
      <c r="T1070" s="6" t="str">
        <f>IF(Table1[[#This Row],[mangrove.mn.ssp126.2050]]="","",(Table1[[#This Row],[mangrove.sd.ssp126.2050]]/Table1[[#This Row],[mangrove.mn.ssp126.2050]])^-1)</f>
        <v/>
      </c>
      <c r="U1070" s="6" t="str">
        <f>IF(Table1[[#This Row],[mangrove.weights.ssp126.2050]]="","",Table1[[#This Row],[mangrove.weights.ssp126.2050]]*Table1[[#This Row],[mangrove.mn.ssp126.2050]])</f>
        <v/>
      </c>
      <c r="V1070" s="7" t="e">
        <f t="shared" si="96"/>
        <v>#DIV/0!</v>
      </c>
      <c r="Y1070" s="6" t="str">
        <f>IF(Table1[[#This Row],[seagrass.mn.ssp126.2100]]="", "", (Table1[[#This Row],[seagrass.sd.ssp126.2100]]/Table1[[#This Row],[seagrass.mn.ssp126.2100]])^-1)</f>
        <v/>
      </c>
      <c r="Z1070" s="6" t="str">
        <f>IF(Table1[[#This Row],[seagrass.weights.ssp126.2100]]="","", Table1[[#This Row],[seagrass.weights.ssp126.2100]]*Table1[[#This Row],[seagrass.mn.ssp126.2100]])</f>
        <v/>
      </c>
      <c r="AC1070" s="6" t="str">
        <f>IF(Table1[[#This Row],[corals.mn.ssp126.2100]]="","",(Table1[[#This Row],[corals.sd.ssp126.2100]]/Table1[[#This Row],[corals.mn.ssp126.2100]])^-1)</f>
        <v/>
      </c>
      <c r="AD1070" s="6" t="str">
        <f>IF( Table1[[#This Row],[Coral.weights.ssp126.2100]]="","", Table1[[#This Row],[Coral.weights.ssp126.2100]]*Table1[[#This Row],[corals.mn.ssp126.2100]])</f>
        <v/>
      </c>
      <c r="AG1070" s="8" t="str">
        <f>IF(Table1[[#This Row],[mangrove.mn.ssp126.2100]]="","",(Table1[[#This Row],[mangrove.sd.ssp126.2100]]/Table1[[#This Row],[mangrove.mn.ssp126.2100]])^-1)</f>
        <v/>
      </c>
      <c r="AH1070" s="6" t="str">
        <f>IF(Table1[[#This Row],[mangrove.weights.ssp126.2100]]="","",Table1[[#This Row],[mangrove.weights.ssp126.2100]]*Table1[[#This Row],[mangrove.mn.ssp126.2100]])</f>
        <v/>
      </c>
      <c r="AI1070" s="7" t="e">
        <f t="shared" si="97"/>
        <v>#DIV/0!</v>
      </c>
      <c r="AL1070" s="6" t="str">
        <f>IF(Table1[[#This Row],[seagrass.mn.ssp245.2050]]="","",(Table1[[#This Row],[seagrass.sd.ssp245.2050]]/Table1[[#This Row],[seagrass.mn.ssp245.2050]])^-1)</f>
        <v/>
      </c>
      <c r="AM1070" s="6" t="str">
        <f>IF(Table1[[#This Row],[seagrass.weights.ssp245.2050]]="","",Table1[[#This Row],[seagrass.weights.ssp245.2050]]*Table1[[#This Row],[seagrass.mn.ssp245.2050]])</f>
        <v/>
      </c>
      <c r="AS1070" s="5"/>
      <c r="AT1070" s="8"/>
      <c r="AU1070" s="8"/>
      <c r="AV1070" s="7" t="e">
        <f t="shared" si="98"/>
        <v>#DIV/0!</v>
      </c>
      <c r="AX1070" s="5"/>
      <c r="AY1070" s="6"/>
      <c r="AZ1070" s="6"/>
      <c r="BB1070" s="5"/>
      <c r="BC1070" s="8"/>
      <c r="BD1070" s="8"/>
      <c r="BE1070" s="5"/>
      <c r="BF1070" s="5"/>
      <c r="BG1070" s="6"/>
      <c r="BH1070" s="6"/>
      <c r="BI1070" s="7" t="e">
        <f t="shared" si="99"/>
        <v>#DIV/0!</v>
      </c>
      <c r="BK1070" s="5"/>
      <c r="BL1070" s="6"/>
      <c r="BM1070" s="6"/>
      <c r="BO1070" s="5"/>
      <c r="BP1070" s="6"/>
      <c r="BQ1070" s="6"/>
      <c r="BR1070" s="5"/>
      <c r="BS1070" s="5"/>
      <c r="BT1070" s="6"/>
      <c r="BU1070" s="6"/>
      <c r="BV1070" s="7" t="e">
        <f t="shared" si="100"/>
        <v>#DIV/0!</v>
      </c>
      <c r="BX1070" s="5"/>
      <c r="BY1070" s="8"/>
      <c r="BZ1070" s="8"/>
      <c r="CA1070" s="5"/>
      <c r="CB1070" s="5"/>
      <c r="CC1070" s="8"/>
      <c r="CD1070" s="8"/>
      <c r="CE1070" s="5"/>
      <c r="CF1070" s="5"/>
      <c r="CG1070" s="12"/>
      <c r="CH1070" s="17"/>
      <c r="CI1070" s="9" t="e">
        <f t="shared" si="101"/>
        <v>#DIV/0!</v>
      </c>
      <c r="CJ1070" s="5"/>
      <c r="CL1070" s="5"/>
      <c r="CM1070" s="5"/>
      <c r="CP1070" s="5"/>
      <c r="CT1070" s="5"/>
    </row>
    <row r="1071" spans="1:98" x14ac:dyDescent="0.25">
      <c r="A1071" s="5" t="s">
        <v>1114</v>
      </c>
      <c r="B1071" s="5">
        <v>35.58934</v>
      </c>
      <c r="C1071" s="5">
        <v>-22.571102</v>
      </c>
      <c r="D1071" s="5">
        <v>1870000</v>
      </c>
      <c r="E1071" s="5">
        <v>1</v>
      </c>
      <c r="F1071" s="5">
        <v>330000</v>
      </c>
      <c r="G1071" s="5">
        <v>1</v>
      </c>
      <c r="I1071" s="5">
        <v>0</v>
      </c>
      <c r="J1071" s="5">
        <v>0.30153180615618508</v>
      </c>
      <c r="K1071" s="5">
        <v>3.248195983992154E-2</v>
      </c>
      <c r="L1071" s="6">
        <f>IF(Table1[[#This Row],[seagrass.mn.ssp126.2050]]="","",(Table1[[#This Row],[seagrass.sd.ssp126.2050]]/Table1[[#This Row],[seagrass.mn.ssp126.2050]])^-1)</f>
        <v>9.2830545829808973</v>
      </c>
      <c r="M1071" s="6">
        <f>IF(Table1[[#This Row],[seagrass.weights.ssp126.2050]]="","",Table1[[#This Row],[seagrass.weights.ssp126.2050]]*Table1[[#This Row],[seagrass.mn.ssp126.2050]])</f>
        <v>2.7991362150526813</v>
      </c>
      <c r="N1071" s="5">
        <v>0.35206073818520772</v>
      </c>
      <c r="O1071" s="5">
        <v>1.6116146215249028E-2</v>
      </c>
      <c r="P1071" s="6">
        <f>IF(Table1[[#This Row],[corals.mn.ssp126.2050]]="","",(Table1[[#This Row],[corals.sd.ssp126.2050]]/Table1[[#This Row],[corals.mn.ssp126.2050]])^-1)</f>
        <v>21.845218669714562</v>
      </c>
      <c r="Q1071" s="6">
        <f>IF(Table1[[#This Row],[coral.weights.ssp126.2050]]="","",Table1[[#This Row],[coral.weights.ssp126.2050]]*Table1[[#This Row],[corals.mn.ssp126.2050]])</f>
        <v>7.6908438106769905</v>
      </c>
      <c r="T1071" s="6" t="str">
        <f>IF(Table1[[#This Row],[mangrove.mn.ssp126.2050]]="","",(Table1[[#This Row],[mangrove.sd.ssp126.2050]]/Table1[[#This Row],[mangrove.mn.ssp126.2050]])^-1)</f>
        <v/>
      </c>
      <c r="U1071" s="6" t="str">
        <f>IF(Table1[[#This Row],[mangrove.weights.ssp126.2050]]="","",Table1[[#This Row],[mangrove.weights.ssp126.2050]]*Table1[[#This Row],[mangrove.mn.ssp126.2050]])</f>
        <v/>
      </c>
      <c r="V1071" s="7">
        <f t="shared" si="96"/>
        <v>0.33699203102508501</v>
      </c>
      <c r="W1071" s="5">
        <v>0.29967861446474903</v>
      </c>
      <c r="X1071" s="5">
        <v>2.5937069909838729E-2</v>
      </c>
      <c r="Y1071" s="6">
        <f>IF(Table1[[#This Row],[seagrass.mn.ssp126.2100]]="", "", (Table1[[#This Row],[seagrass.sd.ssp126.2100]]/Table1[[#This Row],[seagrass.mn.ssp126.2100]])^-1)</f>
        <v>11.554065879703385</v>
      </c>
      <c r="Z1071" s="6">
        <f>IF(Table1[[#This Row],[seagrass.weights.ssp126.2100]]="","", Table1[[#This Row],[seagrass.weights.ssp126.2100]]*Table1[[#This Row],[seagrass.mn.ssp126.2100]])</f>
        <v>3.4625064542639423</v>
      </c>
      <c r="AA1071" s="5">
        <v>0.34781555597339342</v>
      </c>
      <c r="AB1071" s="5">
        <v>1.0112551956556271E-2</v>
      </c>
      <c r="AC1071" s="6">
        <f>IF(Table1[[#This Row],[corals.mn.ssp126.2100]]="","",(Table1[[#This Row],[corals.sd.ssp126.2100]]/Table1[[#This Row],[corals.mn.ssp126.2100]])^-1)</f>
        <v>34.394439451843226</v>
      </c>
      <c r="AD1071" s="6">
        <f>IF( Table1[[#This Row],[Coral.weights.ssp126.2100]]="","", Table1[[#This Row],[Coral.weights.ssp126.2100]]*Table1[[#This Row],[corals.mn.ssp126.2100]])</f>
        <v>11.962921080336068</v>
      </c>
      <c r="AG1071" s="8" t="str">
        <f>IF(Table1[[#This Row],[mangrove.mn.ssp126.2100]]="","",(Table1[[#This Row],[mangrove.sd.ssp126.2100]]/Table1[[#This Row],[mangrove.mn.ssp126.2100]])^-1)</f>
        <v/>
      </c>
      <c r="AH1071" s="6" t="str">
        <f>IF(Table1[[#This Row],[mangrove.weights.ssp126.2100]]="","",Table1[[#This Row],[mangrove.weights.ssp126.2100]]*Table1[[#This Row],[mangrove.mn.ssp126.2100]])</f>
        <v/>
      </c>
      <c r="AI1071" s="7">
        <f t="shared" si="97"/>
        <v>0.33571119285156509</v>
      </c>
      <c r="AJ1071" s="5">
        <v>0.29465098092248748</v>
      </c>
      <c r="AK1071" s="5">
        <v>2.6749748686078441E-2</v>
      </c>
      <c r="AL1071" s="6">
        <f>IF(Table1[[#This Row],[seagrass.mn.ssp245.2050]]="","",(Table1[[#This Row],[seagrass.sd.ssp245.2050]]/Table1[[#This Row],[seagrass.mn.ssp245.2050]])^-1)</f>
        <v>11.015093426871511</v>
      </c>
      <c r="AM1071" s="6">
        <f>IF(Table1[[#This Row],[seagrass.weights.ssp245.2050]]="","",Table1[[#This Row],[seagrass.weights.ssp245.2050]]*Table1[[#This Row],[seagrass.mn.ssp245.2050]])</f>
        <v>3.2456080831805347</v>
      </c>
      <c r="AN1071" s="5">
        <v>0.34945214980576289</v>
      </c>
      <c r="AO1071" s="5">
        <v>1.5055133221400631E-2</v>
      </c>
      <c r="AP1071" s="6">
        <f>(Table1[[#This Row],[corals.sd.ssp245.2050]]/Table1[[#This Row],[corals.mn.ssp245.2050]])^-1</f>
        <v>23.211495020782827</v>
      </c>
      <c r="AQ1071" s="6">
        <f>Table1[[#This Row],[coral.weights.ssp245.2050]]*Table1[[#This Row],[corals.mn.ssp245.2050]]</f>
        <v>8.1113068352183202</v>
      </c>
      <c r="AS1071" s="5"/>
      <c r="AT1071" s="8"/>
      <c r="AU1071" s="8"/>
      <c r="AV1071" s="7">
        <f t="shared" si="98"/>
        <v>0.33181556893313985</v>
      </c>
      <c r="AW1071" s="5">
        <v>0.27995096426727001</v>
      </c>
      <c r="AX1071" s="5">
        <v>1.9620405531883649E-3</v>
      </c>
      <c r="AY1071" s="6">
        <f>(Table1[[#This Row],[seagrass.sd.ssp245.2100]]/Table1[[#This Row],[seagrass.mn.ssp245.2100]])^-1</f>
        <v>142.68357695886698</v>
      </c>
      <c r="AZ1071" s="6">
        <f>Table1[[#This Row],[seagrass.weights.ssp245.2100]]*Table1[[#This Row],[seagrass.mn.ssp245.2100]]</f>
        <v>39.94440495473804</v>
      </c>
      <c r="BA1071" s="5">
        <v>0.33214098409598819</v>
      </c>
      <c r="BB1071" s="5">
        <v>4.0962589689772892E-3</v>
      </c>
      <c r="BC1071" s="8">
        <f>(Table1[[#This Row],[corals.sd.ssp245.2100]]/Table1[[#This Row],[corals.mn.ssp245.2100]])^-1</f>
        <v>81.083980922942871</v>
      </c>
      <c r="BD1071" s="8">
        <f>Table1[[#This Row],[corals.weights.ssp245.2100]]*Table1[[#This Row],[corals.mn.ssp245.2100]]</f>
        <v>26.931313218166579</v>
      </c>
      <c r="BE1071" s="5"/>
      <c r="BF1071" s="5"/>
      <c r="BG1071" s="6"/>
      <c r="BH1071" s="6"/>
      <c r="BI1071" s="7">
        <f t="shared" si="99"/>
        <v>0.29886243924701189</v>
      </c>
      <c r="BJ1071" s="5">
        <v>0.48202071780047018</v>
      </c>
      <c r="BK1071" s="5">
        <v>9.4480903455468855E-4</v>
      </c>
      <c r="BL1071" s="6">
        <f>(Table1[[#This Row],[seagrass.sd.ssp370.2050]]/Table1[[#This Row],[seagrass.mn.ssp370.2050]])^-1</f>
        <v>510.17793032393917</v>
      </c>
      <c r="BM1071" s="6">
        <f>Table1[[#This Row],[seagrass.mn.ssp370.2050]]*Table1[[#This Row],[seagrass.weights.ssp370.2050]]</f>
        <v>245.91633218070342</v>
      </c>
      <c r="BN1071" s="5">
        <v>0.50187751508767064</v>
      </c>
      <c r="BO1071" s="5">
        <v>1.7701737627341221E-3</v>
      </c>
      <c r="BP1071" s="6">
        <f>(Table1[[#This Row],[corals.sd.ssp370.2050]]/Table1[[#This Row],[corals.mn.ssp370.2050]])^-1</f>
        <v>283.5187853606505</v>
      </c>
      <c r="BQ1071" s="6">
        <f>Table1[[#This Row],[corals.weights.ssp370.2050]]*Table1[[#This Row],[corals.mn.ssp370.2050]]</f>
        <v>142.29170347747794</v>
      </c>
      <c r="BR1071" s="5"/>
      <c r="BS1071" s="5"/>
      <c r="BT1071" s="6"/>
      <c r="BU1071" s="6"/>
      <c r="BV1071" s="7">
        <f t="shared" si="100"/>
        <v>0.48911382394135156</v>
      </c>
      <c r="BW1071" s="5">
        <v>0.48202071780047018</v>
      </c>
      <c r="BX1071" s="5">
        <v>9.4480903455468855E-4</v>
      </c>
      <c r="BY1071" s="8">
        <f>(Table1[[#This Row],[seagrass.sd.ssp370.2100]]/Table1[[#This Row],[seagrass.mn.ssp370.2100]])^-1</f>
        <v>510.17793032393917</v>
      </c>
      <c r="BZ1071" s="8">
        <f>Table1[[#This Row],[seagrass.imp.ssp370.2100]]*Table1[[#This Row],[seagrass.mn.ssp370.2100]]</f>
        <v>245.91633218070342</v>
      </c>
      <c r="CA1071" s="5">
        <v>0.50187751508767064</v>
      </c>
      <c r="CB1071" s="5">
        <v>1.7701737627341221E-3</v>
      </c>
      <c r="CC1071" s="8">
        <f>(Table1[[#This Row],[corals.sd.ssp370.2100]]/Table1[[#This Row],[corals.mn.ssp370.2100]])^-1</f>
        <v>283.5187853606505</v>
      </c>
      <c r="CD1071" s="8">
        <f>Table1[[#This Row],[corals.weights.ssp370.2100]]*Table1[[#This Row],[corals.mn.ssp370.2100]]</f>
        <v>142.29170347747794</v>
      </c>
      <c r="CE1071" s="5"/>
      <c r="CF1071" s="5"/>
      <c r="CG1071" s="12"/>
      <c r="CH1071" s="17"/>
      <c r="CI1071" s="9">
        <f t="shared" si="101"/>
        <v>0.48911382394135156</v>
      </c>
      <c r="CJ1071" s="5"/>
      <c r="CL1071" s="5"/>
      <c r="CM1071" s="5"/>
      <c r="CP1071" s="5"/>
      <c r="CT1071" s="5"/>
    </row>
    <row r="1072" spans="1:98" x14ac:dyDescent="0.25">
      <c r="A1072" s="5" t="s">
        <v>1115</v>
      </c>
      <c r="B1072" s="5">
        <v>35.83934</v>
      </c>
      <c r="C1072" s="5">
        <v>-22.571102</v>
      </c>
      <c r="E1072" s="5">
        <v>0</v>
      </c>
      <c r="G1072" s="5">
        <v>0</v>
      </c>
      <c r="I1072" s="5">
        <v>0</v>
      </c>
      <c r="L1072" s="6" t="str">
        <f>IF(Table1[[#This Row],[seagrass.mn.ssp126.2050]]="","",(Table1[[#This Row],[seagrass.sd.ssp126.2050]]/Table1[[#This Row],[seagrass.mn.ssp126.2050]])^-1)</f>
        <v/>
      </c>
      <c r="M1072" s="6" t="str">
        <f>IF(Table1[[#This Row],[seagrass.weights.ssp126.2050]]="","",Table1[[#This Row],[seagrass.weights.ssp126.2050]]*Table1[[#This Row],[seagrass.mn.ssp126.2050]])</f>
        <v/>
      </c>
      <c r="P1072" s="6" t="str">
        <f>IF(Table1[[#This Row],[corals.mn.ssp126.2050]]="","",(Table1[[#This Row],[corals.sd.ssp126.2050]]/Table1[[#This Row],[corals.mn.ssp126.2050]])^-1)</f>
        <v/>
      </c>
      <c r="Q1072" s="6" t="str">
        <f>IF(Table1[[#This Row],[coral.weights.ssp126.2050]]="","",Table1[[#This Row],[coral.weights.ssp126.2050]]*Table1[[#This Row],[corals.mn.ssp126.2050]])</f>
        <v/>
      </c>
      <c r="T1072" s="6" t="str">
        <f>IF(Table1[[#This Row],[mangrove.mn.ssp126.2050]]="","",(Table1[[#This Row],[mangrove.sd.ssp126.2050]]/Table1[[#This Row],[mangrove.mn.ssp126.2050]])^-1)</f>
        <v/>
      </c>
      <c r="U1072" s="6" t="str">
        <f>IF(Table1[[#This Row],[mangrove.weights.ssp126.2050]]="","",Table1[[#This Row],[mangrove.weights.ssp126.2050]]*Table1[[#This Row],[mangrove.mn.ssp126.2050]])</f>
        <v/>
      </c>
      <c r="V1072" s="7" t="e">
        <f t="shared" si="96"/>
        <v>#DIV/0!</v>
      </c>
      <c r="Y1072" s="6" t="str">
        <f>IF(Table1[[#This Row],[seagrass.mn.ssp126.2100]]="", "", (Table1[[#This Row],[seagrass.sd.ssp126.2100]]/Table1[[#This Row],[seagrass.mn.ssp126.2100]])^-1)</f>
        <v/>
      </c>
      <c r="Z1072" s="6" t="str">
        <f>IF(Table1[[#This Row],[seagrass.weights.ssp126.2100]]="","", Table1[[#This Row],[seagrass.weights.ssp126.2100]]*Table1[[#This Row],[seagrass.mn.ssp126.2100]])</f>
        <v/>
      </c>
      <c r="AC1072" s="6" t="str">
        <f>IF(Table1[[#This Row],[corals.mn.ssp126.2100]]="","",(Table1[[#This Row],[corals.sd.ssp126.2100]]/Table1[[#This Row],[corals.mn.ssp126.2100]])^-1)</f>
        <v/>
      </c>
      <c r="AD1072" s="6" t="str">
        <f>IF( Table1[[#This Row],[Coral.weights.ssp126.2100]]="","", Table1[[#This Row],[Coral.weights.ssp126.2100]]*Table1[[#This Row],[corals.mn.ssp126.2100]])</f>
        <v/>
      </c>
      <c r="AG1072" s="8" t="str">
        <f>IF(Table1[[#This Row],[mangrove.mn.ssp126.2100]]="","",(Table1[[#This Row],[mangrove.sd.ssp126.2100]]/Table1[[#This Row],[mangrove.mn.ssp126.2100]])^-1)</f>
        <v/>
      </c>
      <c r="AH1072" s="6" t="str">
        <f>IF(Table1[[#This Row],[mangrove.weights.ssp126.2100]]="","",Table1[[#This Row],[mangrove.weights.ssp126.2100]]*Table1[[#This Row],[mangrove.mn.ssp126.2100]])</f>
        <v/>
      </c>
      <c r="AI1072" s="7" t="e">
        <f t="shared" si="97"/>
        <v>#DIV/0!</v>
      </c>
      <c r="AL1072" s="6" t="str">
        <f>IF(Table1[[#This Row],[seagrass.mn.ssp245.2050]]="","",(Table1[[#This Row],[seagrass.sd.ssp245.2050]]/Table1[[#This Row],[seagrass.mn.ssp245.2050]])^-1)</f>
        <v/>
      </c>
      <c r="AM1072" s="6" t="str">
        <f>IF(Table1[[#This Row],[seagrass.weights.ssp245.2050]]="","",Table1[[#This Row],[seagrass.weights.ssp245.2050]]*Table1[[#This Row],[seagrass.mn.ssp245.2050]])</f>
        <v/>
      </c>
      <c r="AS1072" s="5"/>
      <c r="AT1072" s="8"/>
      <c r="AU1072" s="8"/>
      <c r="AV1072" s="7" t="e">
        <f t="shared" si="98"/>
        <v>#DIV/0!</v>
      </c>
      <c r="AX1072" s="5"/>
      <c r="AY1072" s="6"/>
      <c r="AZ1072" s="6"/>
      <c r="BB1072" s="5"/>
      <c r="BC1072" s="8"/>
      <c r="BD1072" s="8"/>
      <c r="BE1072" s="5"/>
      <c r="BF1072" s="5"/>
      <c r="BG1072" s="6"/>
      <c r="BH1072" s="6"/>
      <c r="BI1072" s="7" t="e">
        <f t="shared" si="99"/>
        <v>#DIV/0!</v>
      </c>
      <c r="BK1072" s="5"/>
      <c r="BL1072" s="6"/>
      <c r="BM1072" s="6"/>
      <c r="BO1072" s="5"/>
      <c r="BP1072" s="6"/>
      <c r="BQ1072" s="6"/>
      <c r="BR1072" s="5"/>
      <c r="BS1072" s="5"/>
      <c r="BT1072" s="6"/>
      <c r="BU1072" s="6"/>
      <c r="BV1072" s="7" t="e">
        <f t="shared" si="100"/>
        <v>#DIV/0!</v>
      </c>
      <c r="BX1072" s="5"/>
      <c r="BY1072" s="8"/>
      <c r="BZ1072" s="8"/>
      <c r="CA1072" s="5"/>
      <c r="CB1072" s="5"/>
      <c r="CC1072" s="8"/>
      <c r="CD1072" s="8"/>
      <c r="CE1072" s="5"/>
      <c r="CF1072" s="5"/>
      <c r="CG1072" s="12"/>
      <c r="CH1072" s="17"/>
      <c r="CI1072" s="9" t="e">
        <f t="shared" si="101"/>
        <v>#DIV/0!</v>
      </c>
      <c r="CJ1072" s="5"/>
      <c r="CL1072" s="5"/>
      <c r="CM1072" s="5"/>
      <c r="CP1072" s="5"/>
      <c r="CT1072" s="5"/>
    </row>
    <row r="1073" spans="1:98" x14ac:dyDescent="0.25">
      <c r="A1073" s="5" t="s">
        <v>1116</v>
      </c>
      <c r="B1073" s="5">
        <v>40.08934</v>
      </c>
      <c r="C1073" s="5">
        <v>-22.571102</v>
      </c>
      <c r="E1073" s="5">
        <v>0</v>
      </c>
      <c r="G1073" s="5">
        <v>0</v>
      </c>
      <c r="I1073" s="5">
        <v>0</v>
      </c>
      <c r="L1073" s="6" t="str">
        <f>IF(Table1[[#This Row],[seagrass.mn.ssp126.2050]]="","",(Table1[[#This Row],[seagrass.sd.ssp126.2050]]/Table1[[#This Row],[seagrass.mn.ssp126.2050]])^-1)</f>
        <v/>
      </c>
      <c r="M1073" s="6" t="str">
        <f>IF(Table1[[#This Row],[seagrass.weights.ssp126.2050]]="","",Table1[[#This Row],[seagrass.weights.ssp126.2050]]*Table1[[#This Row],[seagrass.mn.ssp126.2050]])</f>
        <v/>
      </c>
      <c r="P1073" s="6" t="str">
        <f>IF(Table1[[#This Row],[corals.mn.ssp126.2050]]="","",(Table1[[#This Row],[corals.sd.ssp126.2050]]/Table1[[#This Row],[corals.mn.ssp126.2050]])^-1)</f>
        <v/>
      </c>
      <c r="Q1073" s="6" t="str">
        <f>IF(Table1[[#This Row],[coral.weights.ssp126.2050]]="","",Table1[[#This Row],[coral.weights.ssp126.2050]]*Table1[[#This Row],[corals.mn.ssp126.2050]])</f>
        <v/>
      </c>
      <c r="T1073" s="6" t="str">
        <f>IF(Table1[[#This Row],[mangrove.mn.ssp126.2050]]="","",(Table1[[#This Row],[mangrove.sd.ssp126.2050]]/Table1[[#This Row],[mangrove.mn.ssp126.2050]])^-1)</f>
        <v/>
      </c>
      <c r="U1073" s="6" t="str">
        <f>IF(Table1[[#This Row],[mangrove.weights.ssp126.2050]]="","",Table1[[#This Row],[mangrove.weights.ssp126.2050]]*Table1[[#This Row],[mangrove.mn.ssp126.2050]])</f>
        <v/>
      </c>
      <c r="V1073" s="7" t="e">
        <f t="shared" si="96"/>
        <v>#DIV/0!</v>
      </c>
      <c r="Y1073" s="6" t="str">
        <f>IF(Table1[[#This Row],[seagrass.mn.ssp126.2100]]="", "", (Table1[[#This Row],[seagrass.sd.ssp126.2100]]/Table1[[#This Row],[seagrass.mn.ssp126.2100]])^-1)</f>
        <v/>
      </c>
      <c r="Z1073" s="6" t="str">
        <f>IF(Table1[[#This Row],[seagrass.weights.ssp126.2100]]="","", Table1[[#This Row],[seagrass.weights.ssp126.2100]]*Table1[[#This Row],[seagrass.mn.ssp126.2100]])</f>
        <v/>
      </c>
      <c r="AC1073" s="6" t="str">
        <f>IF(Table1[[#This Row],[corals.mn.ssp126.2100]]="","",(Table1[[#This Row],[corals.sd.ssp126.2100]]/Table1[[#This Row],[corals.mn.ssp126.2100]])^-1)</f>
        <v/>
      </c>
      <c r="AD1073" s="6" t="str">
        <f>IF( Table1[[#This Row],[Coral.weights.ssp126.2100]]="","", Table1[[#This Row],[Coral.weights.ssp126.2100]]*Table1[[#This Row],[corals.mn.ssp126.2100]])</f>
        <v/>
      </c>
      <c r="AG1073" s="8" t="str">
        <f>IF(Table1[[#This Row],[mangrove.mn.ssp126.2100]]="","",(Table1[[#This Row],[mangrove.sd.ssp126.2100]]/Table1[[#This Row],[mangrove.mn.ssp126.2100]])^-1)</f>
        <v/>
      </c>
      <c r="AH1073" s="6" t="str">
        <f>IF(Table1[[#This Row],[mangrove.weights.ssp126.2100]]="","",Table1[[#This Row],[mangrove.weights.ssp126.2100]]*Table1[[#This Row],[mangrove.mn.ssp126.2100]])</f>
        <v/>
      </c>
      <c r="AI1073" s="7" t="e">
        <f t="shared" si="97"/>
        <v>#DIV/0!</v>
      </c>
      <c r="AL1073" s="6" t="str">
        <f>IF(Table1[[#This Row],[seagrass.mn.ssp245.2050]]="","",(Table1[[#This Row],[seagrass.sd.ssp245.2050]]/Table1[[#This Row],[seagrass.mn.ssp245.2050]])^-1)</f>
        <v/>
      </c>
      <c r="AM1073" s="6" t="str">
        <f>IF(Table1[[#This Row],[seagrass.weights.ssp245.2050]]="","",Table1[[#This Row],[seagrass.weights.ssp245.2050]]*Table1[[#This Row],[seagrass.mn.ssp245.2050]])</f>
        <v/>
      </c>
      <c r="AS1073" s="5"/>
      <c r="AT1073" s="8"/>
      <c r="AU1073" s="8"/>
      <c r="AV1073" s="7" t="e">
        <f t="shared" si="98"/>
        <v>#DIV/0!</v>
      </c>
      <c r="AX1073" s="5"/>
      <c r="AY1073" s="6"/>
      <c r="AZ1073" s="6"/>
      <c r="BB1073" s="5"/>
      <c r="BC1073" s="8"/>
      <c r="BD1073" s="8"/>
      <c r="BE1073" s="5"/>
      <c r="BF1073" s="5"/>
      <c r="BG1073" s="6"/>
      <c r="BH1073" s="6"/>
      <c r="BI1073" s="7" t="e">
        <f t="shared" si="99"/>
        <v>#DIV/0!</v>
      </c>
      <c r="BK1073" s="5"/>
      <c r="BL1073" s="6"/>
      <c r="BM1073" s="6"/>
      <c r="BO1073" s="5"/>
      <c r="BP1073" s="6"/>
      <c r="BQ1073" s="6"/>
      <c r="BR1073" s="5"/>
      <c r="BS1073" s="5"/>
      <c r="BT1073" s="6"/>
      <c r="BU1073" s="6"/>
      <c r="BV1073" s="7" t="e">
        <f t="shared" si="100"/>
        <v>#DIV/0!</v>
      </c>
      <c r="BX1073" s="5"/>
      <c r="BY1073" s="8"/>
      <c r="BZ1073" s="8"/>
      <c r="CA1073" s="5"/>
      <c r="CB1073" s="5"/>
      <c r="CC1073" s="8"/>
      <c r="CD1073" s="8"/>
      <c r="CE1073" s="5"/>
      <c r="CF1073" s="5"/>
      <c r="CG1073" s="12"/>
      <c r="CH1073" s="17"/>
      <c r="CI1073" s="9" t="e">
        <f t="shared" si="101"/>
        <v>#DIV/0!</v>
      </c>
      <c r="CJ1073" s="5"/>
      <c r="CL1073" s="5"/>
      <c r="CM1073" s="5"/>
      <c r="CP1073" s="5"/>
      <c r="CT1073" s="5"/>
    </row>
    <row r="1074" spans="1:98" x14ac:dyDescent="0.25">
      <c r="A1074" s="5" t="s">
        <v>1117</v>
      </c>
      <c r="B1074" s="5">
        <v>40.33934</v>
      </c>
      <c r="C1074" s="5">
        <v>-22.571102</v>
      </c>
      <c r="E1074" s="5">
        <v>0</v>
      </c>
      <c r="G1074" s="5">
        <v>0</v>
      </c>
      <c r="I1074" s="5">
        <v>0</v>
      </c>
      <c r="L1074" s="6" t="str">
        <f>IF(Table1[[#This Row],[seagrass.mn.ssp126.2050]]="","",(Table1[[#This Row],[seagrass.sd.ssp126.2050]]/Table1[[#This Row],[seagrass.mn.ssp126.2050]])^-1)</f>
        <v/>
      </c>
      <c r="M1074" s="6" t="str">
        <f>IF(Table1[[#This Row],[seagrass.weights.ssp126.2050]]="","",Table1[[#This Row],[seagrass.weights.ssp126.2050]]*Table1[[#This Row],[seagrass.mn.ssp126.2050]])</f>
        <v/>
      </c>
      <c r="P1074" s="6" t="str">
        <f>IF(Table1[[#This Row],[corals.mn.ssp126.2050]]="","",(Table1[[#This Row],[corals.sd.ssp126.2050]]/Table1[[#This Row],[corals.mn.ssp126.2050]])^-1)</f>
        <v/>
      </c>
      <c r="Q1074" s="6" t="str">
        <f>IF(Table1[[#This Row],[coral.weights.ssp126.2050]]="","",Table1[[#This Row],[coral.weights.ssp126.2050]]*Table1[[#This Row],[corals.mn.ssp126.2050]])</f>
        <v/>
      </c>
      <c r="T1074" s="6" t="str">
        <f>IF(Table1[[#This Row],[mangrove.mn.ssp126.2050]]="","",(Table1[[#This Row],[mangrove.sd.ssp126.2050]]/Table1[[#This Row],[mangrove.mn.ssp126.2050]])^-1)</f>
        <v/>
      </c>
      <c r="U1074" s="6" t="str">
        <f>IF(Table1[[#This Row],[mangrove.weights.ssp126.2050]]="","",Table1[[#This Row],[mangrove.weights.ssp126.2050]]*Table1[[#This Row],[mangrove.mn.ssp126.2050]])</f>
        <v/>
      </c>
      <c r="V1074" s="7" t="e">
        <f t="shared" si="96"/>
        <v>#DIV/0!</v>
      </c>
      <c r="Y1074" s="6" t="str">
        <f>IF(Table1[[#This Row],[seagrass.mn.ssp126.2100]]="", "", (Table1[[#This Row],[seagrass.sd.ssp126.2100]]/Table1[[#This Row],[seagrass.mn.ssp126.2100]])^-1)</f>
        <v/>
      </c>
      <c r="Z1074" s="6" t="str">
        <f>IF(Table1[[#This Row],[seagrass.weights.ssp126.2100]]="","", Table1[[#This Row],[seagrass.weights.ssp126.2100]]*Table1[[#This Row],[seagrass.mn.ssp126.2100]])</f>
        <v/>
      </c>
      <c r="AC1074" s="6" t="str">
        <f>IF(Table1[[#This Row],[corals.mn.ssp126.2100]]="","",(Table1[[#This Row],[corals.sd.ssp126.2100]]/Table1[[#This Row],[corals.mn.ssp126.2100]])^-1)</f>
        <v/>
      </c>
      <c r="AD1074" s="6" t="str">
        <f>IF( Table1[[#This Row],[Coral.weights.ssp126.2100]]="","", Table1[[#This Row],[Coral.weights.ssp126.2100]]*Table1[[#This Row],[corals.mn.ssp126.2100]])</f>
        <v/>
      </c>
      <c r="AG1074" s="8" t="str">
        <f>IF(Table1[[#This Row],[mangrove.mn.ssp126.2100]]="","",(Table1[[#This Row],[mangrove.sd.ssp126.2100]]/Table1[[#This Row],[mangrove.mn.ssp126.2100]])^-1)</f>
        <v/>
      </c>
      <c r="AH1074" s="6" t="str">
        <f>IF(Table1[[#This Row],[mangrove.weights.ssp126.2100]]="","",Table1[[#This Row],[mangrove.weights.ssp126.2100]]*Table1[[#This Row],[mangrove.mn.ssp126.2100]])</f>
        <v/>
      </c>
      <c r="AI1074" s="7" t="e">
        <f t="shared" si="97"/>
        <v>#DIV/0!</v>
      </c>
      <c r="AL1074" s="6" t="str">
        <f>IF(Table1[[#This Row],[seagrass.mn.ssp245.2050]]="","",(Table1[[#This Row],[seagrass.sd.ssp245.2050]]/Table1[[#This Row],[seagrass.mn.ssp245.2050]])^-1)</f>
        <v/>
      </c>
      <c r="AM1074" s="6" t="str">
        <f>IF(Table1[[#This Row],[seagrass.weights.ssp245.2050]]="","",Table1[[#This Row],[seagrass.weights.ssp245.2050]]*Table1[[#This Row],[seagrass.mn.ssp245.2050]])</f>
        <v/>
      </c>
      <c r="AS1074" s="5"/>
      <c r="AT1074" s="8"/>
      <c r="AU1074" s="8"/>
      <c r="AV1074" s="7" t="e">
        <f t="shared" si="98"/>
        <v>#DIV/0!</v>
      </c>
      <c r="AX1074" s="5"/>
      <c r="AY1074" s="6"/>
      <c r="AZ1074" s="6"/>
      <c r="BB1074" s="5"/>
      <c r="BC1074" s="8"/>
      <c r="BD1074" s="8"/>
      <c r="BE1074" s="5"/>
      <c r="BF1074" s="5"/>
      <c r="BG1074" s="6"/>
      <c r="BH1074" s="6"/>
      <c r="BI1074" s="7" t="e">
        <f t="shared" si="99"/>
        <v>#DIV/0!</v>
      </c>
      <c r="BK1074" s="5"/>
      <c r="BL1074" s="6"/>
      <c r="BM1074" s="6"/>
      <c r="BO1074" s="5"/>
      <c r="BP1074" s="6"/>
      <c r="BQ1074" s="6"/>
      <c r="BR1074" s="5"/>
      <c r="BS1074" s="5"/>
      <c r="BT1074" s="6"/>
      <c r="BU1074" s="6"/>
      <c r="BV1074" s="7" t="e">
        <f t="shared" si="100"/>
        <v>#DIV/0!</v>
      </c>
      <c r="BX1074" s="5"/>
      <c r="BY1074" s="8"/>
      <c r="BZ1074" s="8"/>
      <c r="CA1074" s="5"/>
      <c r="CB1074" s="5"/>
      <c r="CC1074" s="8"/>
      <c r="CD1074" s="8"/>
      <c r="CE1074" s="5"/>
      <c r="CF1074" s="5"/>
      <c r="CG1074" s="12"/>
      <c r="CH1074" s="17"/>
      <c r="CI1074" s="9" t="e">
        <f t="shared" si="101"/>
        <v>#DIV/0!</v>
      </c>
      <c r="CJ1074" s="5"/>
      <c r="CL1074" s="5"/>
      <c r="CM1074" s="5"/>
      <c r="CP1074" s="5"/>
      <c r="CT1074" s="5"/>
    </row>
    <row r="1075" spans="1:98" x14ac:dyDescent="0.25">
      <c r="A1075" s="5" t="s">
        <v>1118</v>
      </c>
      <c r="B1075" s="5">
        <v>40.58934</v>
      </c>
      <c r="C1075" s="5">
        <v>-22.571102</v>
      </c>
      <c r="E1075" s="5">
        <v>0</v>
      </c>
      <c r="G1075" s="5">
        <v>0</v>
      </c>
      <c r="I1075" s="5">
        <v>0</v>
      </c>
      <c r="L1075" s="6" t="str">
        <f>IF(Table1[[#This Row],[seagrass.mn.ssp126.2050]]="","",(Table1[[#This Row],[seagrass.sd.ssp126.2050]]/Table1[[#This Row],[seagrass.mn.ssp126.2050]])^-1)</f>
        <v/>
      </c>
      <c r="M1075" s="6" t="str">
        <f>IF(Table1[[#This Row],[seagrass.weights.ssp126.2050]]="","",Table1[[#This Row],[seagrass.weights.ssp126.2050]]*Table1[[#This Row],[seagrass.mn.ssp126.2050]])</f>
        <v/>
      </c>
      <c r="P1075" s="6" t="str">
        <f>IF(Table1[[#This Row],[corals.mn.ssp126.2050]]="","",(Table1[[#This Row],[corals.sd.ssp126.2050]]/Table1[[#This Row],[corals.mn.ssp126.2050]])^-1)</f>
        <v/>
      </c>
      <c r="Q1075" s="6" t="str">
        <f>IF(Table1[[#This Row],[coral.weights.ssp126.2050]]="","",Table1[[#This Row],[coral.weights.ssp126.2050]]*Table1[[#This Row],[corals.mn.ssp126.2050]])</f>
        <v/>
      </c>
      <c r="T1075" s="6" t="str">
        <f>IF(Table1[[#This Row],[mangrove.mn.ssp126.2050]]="","",(Table1[[#This Row],[mangrove.sd.ssp126.2050]]/Table1[[#This Row],[mangrove.mn.ssp126.2050]])^-1)</f>
        <v/>
      </c>
      <c r="U1075" s="6" t="str">
        <f>IF(Table1[[#This Row],[mangrove.weights.ssp126.2050]]="","",Table1[[#This Row],[mangrove.weights.ssp126.2050]]*Table1[[#This Row],[mangrove.mn.ssp126.2050]])</f>
        <v/>
      </c>
      <c r="V1075" s="7" t="e">
        <f t="shared" si="96"/>
        <v>#DIV/0!</v>
      </c>
      <c r="Y1075" s="6" t="str">
        <f>IF(Table1[[#This Row],[seagrass.mn.ssp126.2100]]="", "", (Table1[[#This Row],[seagrass.sd.ssp126.2100]]/Table1[[#This Row],[seagrass.mn.ssp126.2100]])^-1)</f>
        <v/>
      </c>
      <c r="Z1075" s="6" t="str">
        <f>IF(Table1[[#This Row],[seagrass.weights.ssp126.2100]]="","", Table1[[#This Row],[seagrass.weights.ssp126.2100]]*Table1[[#This Row],[seagrass.mn.ssp126.2100]])</f>
        <v/>
      </c>
      <c r="AC1075" s="6" t="str">
        <f>IF(Table1[[#This Row],[corals.mn.ssp126.2100]]="","",(Table1[[#This Row],[corals.sd.ssp126.2100]]/Table1[[#This Row],[corals.mn.ssp126.2100]])^-1)</f>
        <v/>
      </c>
      <c r="AD1075" s="6" t="str">
        <f>IF( Table1[[#This Row],[Coral.weights.ssp126.2100]]="","", Table1[[#This Row],[Coral.weights.ssp126.2100]]*Table1[[#This Row],[corals.mn.ssp126.2100]])</f>
        <v/>
      </c>
      <c r="AG1075" s="8" t="str">
        <f>IF(Table1[[#This Row],[mangrove.mn.ssp126.2100]]="","",(Table1[[#This Row],[mangrove.sd.ssp126.2100]]/Table1[[#This Row],[mangrove.mn.ssp126.2100]])^-1)</f>
        <v/>
      </c>
      <c r="AH1075" s="6" t="str">
        <f>IF(Table1[[#This Row],[mangrove.weights.ssp126.2100]]="","",Table1[[#This Row],[mangrove.weights.ssp126.2100]]*Table1[[#This Row],[mangrove.mn.ssp126.2100]])</f>
        <v/>
      </c>
      <c r="AI1075" s="7" t="e">
        <f t="shared" si="97"/>
        <v>#DIV/0!</v>
      </c>
      <c r="AL1075" s="6" t="str">
        <f>IF(Table1[[#This Row],[seagrass.mn.ssp245.2050]]="","",(Table1[[#This Row],[seagrass.sd.ssp245.2050]]/Table1[[#This Row],[seagrass.mn.ssp245.2050]])^-1)</f>
        <v/>
      </c>
      <c r="AM1075" s="6" t="str">
        <f>IF(Table1[[#This Row],[seagrass.weights.ssp245.2050]]="","",Table1[[#This Row],[seagrass.weights.ssp245.2050]]*Table1[[#This Row],[seagrass.mn.ssp245.2050]])</f>
        <v/>
      </c>
      <c r="AS1075" s="5"/>
      <c r="AT1075" s="8"/>
      <c r="AU1075" s="8"/>
      <c r="AV1075" s="7" t="e">
        <f t="shared" si="98"/>
        <v>#DIV/0!</v>
      </c>
      <c r="AX1075" s="5"/>
      <c r="AY1075" s="6"/>
      <c r="AZ1075" s="6"/>
      <c r="BB1075" s="5"/>
      <c r="BC1075" s="8"/>
      <c r="BD1075" s="8"/>
      <c r="BE1075" s="5"/>
      <c r="BF1075" s="5"/>
      <c r="BG1075" s="6"/>
      <c r="BH1075" s="6"/>
      <c r="BI1075" s="7" t="e">
        <f t="shared" si="99"/>
        <v>#DIV/0!</v>
      </c>
      <c r="BK1075" s="5"/>
      <c r="BL1075" s="6"/>
      <c r="BM1075" s="6"/>
      <c r="BO1075" s="5"/>
      <c r="BP1075" s="6"/>
      <c r="BQ1075" s="6"/>
      <c r="BR1075" s="5"/>
      <c r="BS1075" s="5"/>
      <c r="BT1075" s="6"/>
      <c r="BU1075" s="6"/>
      <c r="BV1075" s="7" t="e">
        <f t="shared" si="100"/>
        <v>#DIV/0!</v>
      </c>
      <c r="BX1075" s="5"/>
      <c r="BY1075" s="8"/>
      <c r="BZ1075" s="8"/>
      <c r="CA1075" s="5"/>
      <c r="CB1075" s="5"/>
      <c r="CC1075" s="8"/>
      <c r="CD1075" s="8"/>
      <c r="CE1075" s="5"/>
      <c r="CF1075" s="5"/>
      <c r="CG1075" s="12"/>
      <c r="CH1075" s="17"/>
      <c r="CI1075" s="9" t="e">
        <f t="shared" si="101"/>
        <v>#DIV/0!</v>
      </c>
      <c r="CJ1075" s="5"/>
      <c r="CL1075" s="5"/>
      <c r="CM1075" s="5"/>
      <c r="CP1075" s="5"/>
      <c r="CT1075" s="5"/>
    </row>
    <row r="1076" spans="1:98" x14ac:dyDescent="0.25">
      <c r="A1076" s="5" t="s">
        <v>1119</v>
      </c>
      <c r="B1076" s="5">
        <v>43.08934</v>
      </c>
      <c r="C1076" s="5">
        <v>-22.821102</v>
      </c>
      <c r="E1076" s="5">
        <v>0</v>
      </c>
      <c r="G1076" s="5">
        <v>0</v>
      </c>
      <c r="I1076" s="5">
        <v>0</v>
      </c>
      <c r="L1076" s="6" t="str">
        <f>IF(Table1[[#This Row],[seagrass.mn.ssp126.2050]]="","",(Table1[[#This Row],[seagrass.sd.ssp126.2050]]/Table1[[#This Row],[seagrass.mn.ssp126.2050]])^-1)</f>
        <v/>
      </c>
      <c r="M1076" s="6" t="str">
        <f>IF(Table1[[#This Row],[seagrass.weights.ssp126.2050]]="","",Table1[[#This Row],[seagrass.weights.ssp126.2050]]*Table1[[#This Row],[seagrass.mn.ssp126.2050]])</f>
        <v/>
      </c>
      <c r="P1076" s="6" t="str">
        <f>IF(Table1[[#This Row],[corals.mn.ssp126.2050]]="","",(Table1[[#This Row],[corals.sd.ssp126.2050]]/Table1[[#This Row],[corals.mn.ssp126.2050]])^-1)</f>
        <v/>
      </c>
      <c r="Q1076" s="6" t="str">
        <f>IF(Table1[[#This Row],[coral.weights.ssp126.2050]]="","",Table1[[#This Row],[coral.weights.ssp126.2050]]*Table1[[#This Row],[corals.mn.ssp126.2050]])</f>
        <v/>
      </c>
      <c r="T1076" s="6" t="str">
        <f>IF(Table1[[#This Row],[mangrove.mn.ssp126.2050]]="","",(Table1[[#This Row],[mangrove.sd.ssp126.2050]]/Table1[[#This Row],[mangrove.mn.ssp126.2050]])^-1)</f>
        <v/>
      </c>
      <c r="U1076" s="6" t="str">
        <f>IF(Table1[[#This Row],[mangrove.weights.ssp126.2050]]="","",Table1[[#This Row],[mangrove.weights.ssp126.2050]]*Table1[[#This Row],[mangrove.mn.ssp126.2050]])</f>
        <v/>
      </c>
      <c r="V1076" s="7" t="e">
        <f t="shared" si="96"/>
        <v>#DIV/0!</v>
      </c>
      <c r="Y1076" s="6" t="str">
        <f>IF(Table1[[#This Row],[seagrass.mn.ssp126.2100]]="", "", (Table1[[#This Row],[seagrass.sd.ssp126.2100]]/Table1[[#This Row],[seagrass.mn.ssp126.2100]])^-1)</f>
        <v/>
      </c>
      <c r="Z1076" s="6" t="str">
        <f>IF(Table1[[#This Row],[seagrass.weights.ssp126.2100]]="","", Table1[[#This Row],[seagrass.weights.ssp126.2100]]*Table1[[#This Row],[seagrass.mn.ssp126.2100]])</f>
        <v/>
      </c>
      <c r="AC1076" s="6" t="str">
        <f>IF(Table1[[#This Row],[corals.mn.ssp126.2100]]="","",(Table1[[#This Row],[corals.sd.ssp126.2100]]/Table1[[#This Row],[corals.mn.ssp126.2100]])^-1)</f>
        <v/>
      </c>
      <c r="AD1076" s="6" t="str">
        <f>IF( Table1[[#This Row],[Coral.weights.ssp126.2100]]="","", Table1[[#This Row],[Coral.weights.ssp126.2100]]*Table1[[#This Row],[corals.mn.ssp126.2100]])</f>
        <v/>
      </c>
      <c r="AG1076" s="8" t="str">
        <f>IF(Table1[[#This Row],[mangrove.mn.ssp126.2100]]="","",(Table1[[#This Row],[mangrove.sd.ssp126.2100]]/Table1[[#This Row],[mangrove.mn.ssp126.2100]])^-1)</f>
        <v/>
      </c>
      <c r="AH1076" s="6" t="str">
        <f>IF(Table1[[#This Row],[mangrove.weights.ssp126.2100]]="","",Table1[[#This Row],[mangrove.weights.ssp126.2100]]*Table1[[#This Row],[mangrove.mn.ssp126.2100]])</f>
        <v/>
      </c>
      <c r="AI1076" s="7" t="e">
        <f t="shared" si="97"/>
        <v>#DIV/0!</v>
      </c>
      <c r="AL1076" s="6" t="str">
        <f>IF(Table1[[#This Row],[seagrass.mn.ssp245.2050]]="","",(Table1[[#This Row],[seagrass.sd.ssp245.2050]]/Table1[[#This Row],[seagrass.mn.ssp245.2050]])^-1)</f>
        <v/>
      </c>
      <c r="AM1076" s="6" t="str">
        <f>IF(Table1[[#This Row],[seagrass.weights.ssp245.2050]]="","",Table1[[#This Row],[seagrass.weights.ssp245.2050]]*Table1[[#This Row],[seagrass.mn.ssp245.2050]])</f>
        <v/>
      </c>
      <c r="AS1076" s="5"/>
      <c r="AT1076" s="8"/>
      <c r="AU1076" s="8"/>
      <c r="AV1076" s="7" t="e">
        <f t="shared" si="98"/>
        <v>#DIV/0!</v>
      </c>
      <c r="AX1076" s="5"/>
      <c r="AY1076" s="6"/>
      <c r="AZ1076" s="6"/>
      <c r="BB1076" s="5"/>
      <c r="BC1076" s="8"/>
      <c r="BD1076" s="8"/>
      <c r="BE1076" s="5"/>
      <c r="BF1076" s="5"/>
      <c r="BG1076" s="6"/>
      <c r="BH1076" s="6"/>
      <c r="BI1076" s="7" t="e">
        <f t="shared" si="99"/>
        <v>#DIV/0!</v>
      </c>
      <c r="BK1076" s="5"/>
      <c r="BL1076" s="6"/>
      <c r="BM1076" s="6"/>
      <c r="BO1076" s="5"/>
      <c r="BP1076" s="6"/>
      <c r="BQ1076" s="6"/>
      <c r="BR1076" s="5"/>
      <c r="BS1076" s="5"/>
      <c r="BT1076" s="6"/>
      <c r="BU1076" s="6"/>
      <c r="BV1076" s="7" t="e">
        <f t="shared" si="100"/>
        <v>#DIV/0!</v>
      </c>
      <c r="BX1076" s="5"/>
      <c r="BY1076" s="8"/>
      <c r="BZ1076" s="8"/>
      <c r="CA1076" s="5"/>
      <c r="CB1076" s="5"/>
      <c r="CC1076" s="8"/>
      <c r="CD1076" s="8"/>
      <c r="CE1076" s="5"/>
      <c r="CF1076" s="5"/>
      <c r="CG1076" s="12"/>
      <c r="CH1076" s="17"/>
      <c r="CI1076" s="9" t="e">
        <f t="shared" si="101"/>
        <v>#DIV/0!</v>
      </c>
      <c r="CJ1076" s="5"/>
      <c r="CL1076" s="5"/>
      <c r="CM1076" s="5"/>
      <c r="CP1076" s="5"/>
      <c r="CT1076" s="5"/>
    </row>
    <row r="1077" spans="1:98" x14ac:dyDescent="0.25">
      <c r="A1077" s="5" t="s">
        <v>1120</v>
      </c>
      <c r="B1077" s="5">
        <v>43.33934</v>
      </c>
      <c r="C1077" s="5">
        <v>-22.821102</v>
      </c>
      <c r="D1077" s="5">
        <v>4920000</v>
      </c>
      <c r="E1077" s="5">
        <v>1</v>
      </c>
      <c r="F1077" s="5">
        <v>20480000</v>
      </c>
      <c r="G1077" s="5">
        <v>1</v>
      </c>
      <c r="H1077" s="5">
        <v>200000</v>
      </c>
      <c r="I1077" s="5">
        <v>1</v>
      </c>
      <c r="J1077" s="5">
        <v>0.55050869473003328</v>
      </c>
      <c r="K1077" s="5">
        <v>2.932062396703601E-3</v>
      </c>
      <c r="L1077" s="6">
        <f>IF(Table1[[#This Row],[seagrass.mn.ssp126.2050]]="","",(Table1[[#This Row],[seagrass.sd.ssp126.2050]]/Table1[[#This Row],[seagrass.mn.ssp126.2050]])^-1)</f>
        <v>187.75476788930138</v>
      </c>
      <c r="M1077" s="6">
        <f>IF(Table1[[#This Row],[seagrass.weights.ssp126.2050]]="","",Table1[[#This Row],[seagrass.weights.ssp126.2050]]*Table1[[#This Row],[seagrass.mn.ssp126.2050]])</f>
        <v>103.36063220007966</v>
      </c>
      <c r="N1077" s="5">
        <v>0.43448947819671141</v>
      </c>
      <c r="O1077" s="5">
        <v>2.3665791131127701E-2</v>
      </c>
      <c r="P1077" s="6">
        <f>IF(Table1[[#This Row],[corals.mn.ssp126.2050]]="","",(Table1[[#This Row],[corals.sd.ssp126.2050]]/Table1[[#This Row],[corals.mn.ssp126.2050]])^-1)</f>
        <v>18.359389542030812</v>
      </c>
      <c r="Q1077" s="6">
        <f>IF(Table1[[#This Row],[coral.weights.ssp126.2050]]="","",Table1[[#This Row],[coral.weights.ssp126.2050]]*Table1[[#This Row],[corals.mn.ssp126.2050]])</f>
        <v>7.976961582127128</v>
      </c>
      <c r="R1077" s="5">
        <v>0.44596610545551629</v>
      </c>
      <c r="S1077" s="5">
        <v>0.10968509729115961</v>
      </c>
      <c r="T1077" s="6">
        <f>IF(Table1[[#This Row],[mangrove.mn.ssp126.2050]]="","",(Table1[[#This Row],[mangrove.sd.ssp126.2050]]/Table1[[#This Row],[mangrove.mn.ssp126.2050]])^-1)</f>
        <v>4.0658769191925606</v>
      </c>
      <c r="U1077" s="6">
        <f>IF(Table1[[#This Row],[mangrove.weights.ssp126.2050]]="","",Table1[[#This Row],[mangrove.weights.ssp126.2050]]*Table1[[#This Row],[mangrove.mn.ssp126.2050]])</f>
        <v>1.8132432949137791</v>
      </c>
      <c r="V1077" s="7">
        <f t="shared" si="96"/>
        <v>0.53835197727874984</v>
      </c>
      <c r="W1077" s="5">
        <v>0.56744722581018336</v>
      </c>
      <c r="X1077" s="5">
        <v>1.5119397438415789E-2</v>
      </c>
      <c r="Y1077" s="6">
        <f>IF(Table1[[#This Row],[seagrass.mn.ssp126.2100]]="", "", (Table1[[#This Row],[seagrass.sd.ssp126.2100]]/Table1[[#This Row],[seagrass.mn.ssp126.2100]])^-1)</f>
        <v>37.531074113337183</v>
      </c>
      <c r="Z1077" s="6">
        <f>IF(Table1[[#This Row],[seagrass.weights.ssp126.2100]]="","", Table1[[#This Row],[seagrass.weights.ssp126.2100]]*Table1[[#This Row],[seagrass.mn.ssp126.2100]])</f>
        <v>21.296903887289574</v>
      </c>
      <c r="AA1077" s="5">
        <v>0.45080948896583789</v>
      </c>
      <c r="AB1077" s="5">
        <v>3.315617276940773E-2</v>
      </c>
      <c r="AC1077" s="6">
        <f>IF(Table1[[#This Row],[corals.mn.ssp126.2100]]="","",(Table1[[#This Row],[corals.sd.ssp126.2100]]/Table1[[#This Row],[corals.mn.ssp126.2100]])^-1)</f>
        <v>13.596547831412773</v>
      </c>
      <c r="AD1077" s="6">
        <f>IF( Table1[[#This Row],[Coral.weights.ssp126.2100]]="","", Table1[[#This Row],[Coral.weights.ssp126.2100]]*Table1[[#This Row],[corals.mn.ssp126.2100]])</f>
        <v>6.129452779578763</v>
      </c>
      <c r="AE1077" s="5">
        <v>0.44520462158722918</v>
      </c>
      <c r="AF1077" s="5">
        <v>0.1108849139364184</v>
      </c>
      <c r="AG1077" s="8">
        <f>IF(Table1[[#This Row],[mangrove.mn.ssp126.2100]]="","",(Table1[[#This Row],[mangrove.sd.ssp126.2100]]/Table1[[#This Row],[mangrove.mn.ssp126.2100]])^-1)</f>
        <v>4.0150152602590312</v>
      </c>
      <c r="AH1077" s="6">
        <f>IF(Table1[[#This Row],[mangrove.weights.ssp126.2100]]="","",Table1[[#This Row],[mangrove.weights.ssp126.2100]]*Table1[[#This Row],[mangrove.mn.ssp126.2100]])</f>
        <v>1.7875033496105726</v>
      </c>
      <c r="AI1077" s="7">
        <f t="shared" si="97"/>
        <v>0.52978713926698473</v>
      </c>
      <c r="AJ1077" s="5">
        <v>0.52871570834493165</v>
      </c>
      <c r="AK1077" s="5">
        <v>6.6649470228478079E-3</v>
      </c>
      <c r="AL1077" s="6">
        <f>IF(Table1[[#This Row],[seagrass.mn.ssp245.2050]]="","",(Table1[[#This Row],[seagrass.sd.ssp245.2050]]/Table1[[#This Row],[seagrass.mn.ssp245.2050]])^-1)</f>
        <v>79.327818590675193</v>
      </c>
      <c r="AM1077" s="6">
        <f>IF(Table1[[#This Row],[seagrass.weights.ssp245.2050]]="","",Table1[[#This Row],[seagrass.weights.ssp245.2050]]*Table1[[#This Row],[seagrass.mn.ssp245.2050]])</f>
        <v>41.941863797627072</v>
      </c>
      <c r="AN1077" s="5">
        <v>0.43453294326965791</v>
      </c>
      <c r="AO1077" s="5">
        <v>2.1766447589863739E-2</v>
      </c>
      <c r="AP1077" s="6">
        <f>(Table1[[#This Row],[corals.sd.ssp245.2050]]/Table1[[#This Row],[corals.mn.ssp245.2050]])^-1</f>
        <v>19.963429561744952</v>
      </c>
      <c r="AQ1077" s="6">
        <f>Table1[[#This Row],[coral.weights.ssp245.2050]]*Table1[[#This Row],[corals.mn.ssp245.2050]]</f>
        <v>8.6747678052215313</v>
      </c>
      <c r="AR1077" s="5">
        <v>0.47979743809279762</v>
      </c>
      <c r="AS1077" s="5">
        <v>0.14438272728727661</v>
      </c>
      <c r="AT1077" s="8">
        <f>(Table1[[#This Row],[mangrove.sd.ssp245.2050]]/Table1[[#This Row],[mangrove.mn.ssp245.2050]])^-1</f>
        <v>3.3230944387007622</v>
      </c>
      <c r="AU1077" s="8">
        <f>Table1[[#This Row],[mangrove.mn.ssp245.2050]]*Table1[[#This Row],[mangrove.weights.ssp245.2050]]</f>
        <v>1.5944121982290489</v>
      </c>
      <c r="AV1077" s="7">
        <f t="shared" si="98"/>
        <v>0.50880844219914545</v>
      </c>
      <c r="AW1077" s="5">
        <v>0.52132802573887604</v>
      </c>
      <c r="AX1077" s="5">
        <v>5.6806475648075528E-3</v>
      </c>
      <c r="AY1077" s="6">
        <f>(Table1[[#This Row],[seagrass.sd.ssp245.2100]]/Table1[[#This Row],[seagrass.mn.ssp245.2100]])^-1</f>
        <v>91.772640318082722</v>
      </c>
      <c r="AZ1077" s="6">
        <f>Table1[[#This Row],[seagrass.weights.ssp245.2100]]*Table1[[#This Row],[seagrass.mn.ssp245.2100]]</f>
        <v>47.843649393870045</v>
      </c>
      <c r="BA1077" s="5">
        <v>0.42228905786608129</v>
      </c>
      <c r="BB1077" s="5">
        <v>2.2361379178385831E-2</v>
      </c>
      <c r="BC1077" s="8">
        <f>(Table1[[#This Row],[corals.sd.ssp245.2100]]/Table1[[#This Row],[corals.mn.ssp245.2100]])^-1</f>
        <v>18.884750108538004</v>
      </c>
      <c r="BD1077" s="8">
        <f>Table1[[#This Row],[corals.weights.ssp245.2100]]*Table1[[#This Row],[corals.mn.ssp245.2100]]</f>
        <v>7.9748233313708896</v>
      </c>
      <c r="BE1077" s="5">
        <v>0.47070760553038238</v>
      </c>
      <c r="BF1077" s="5">
        <v>0.1631732367911935</v>
      </c>
      <c r="BG1077" s="6">
        <f>(Table1[[#This Row],[mangrove.sd.ssp245.2100]]/Table1[[#This Row],[mangrove.mn.ssp245.2100]])^-1</f>
        <v>2.8847108434376945</v>
      </c>
      <c r="BH1077" s="6">
        <f>Table1[[#This Row],[mangrove.weights.ssp245.2100]]*Table1[[#This Row],[mangrove.mn.ssp245.2100]]</f>
        <v>1.3578553337620869</v>
      </c>
      <c r="BI1077" s="7">
        <f t="shared" si="99"/>
        <v>0.50356940218157364</v>
      </c>
      <c r="BJ1077" s="5">
        <v>0.4383238047152655</v>
      </c>
      <c r="BK1077" s="5">
        <v>4.9808546963683994E-3</v>
      </c>
      <c r="BL1077" s="6">
        <f>(Table1[[#This Row],[seagrass.sd.ssp370.2050]]/Table1[[#This Row],[seagrass.mn.ssp370.2050]])^-1</f>
        <v>88.001724891684276</v>
      </c>
      <c r="BM1077" s="6">
        <f>Table1[[#This Row],[seagrass.mn.ssp370.2050]]*Table1[[#This Row],[seagrass.weights.ssp370.2050]]</f>
        <v>38.573250876029135</v>
      </c>
      <c r="BN1077" s="5">
        <v>0.38857400466699221</v>
      </c>
      <c r="BO1077" s="5">
        <v>1.7149672367863921E-2</v>
      </c>
      <c r="BP1077" s="6">
        <f>(Table1[[#This Row],[corals.sd.ssp370.2050]]/Table1[[#This Row],[corals.mn.ssp370.2050]])^-1</f>
        <v>22.657809218275524</v>
      </c>
      <c r="BQ1077" s="6">
        <f>Table1[[#This Row],[corals.weights.ssp370.2050]]*Table1[[#This Row],[corals.mn.ssp370.2050]]</f>
        <v>8.8042356649260132</v>
      </c>
      <c r="BR1077" s="5">
        <v>0.51842357957429008</v>
      </c>
      <c r="BS1077" s="5">
        <v>0.1741232143807708</v>
      </c>
      <c r="BT1077" s="6">
        <f>(Table1[[#This Row],[mangrove.sd.ssp370.2050]]/Table1[[#This Row],[mangrove.mn.ssp370.2050]])^-1</f>
        <v>2.9773375216966009</v>
      </c>
      <c r="BU1077" s="6">
        <f>Table1[[#This Row],[mangrove.weights.ssp370.2050]]*Table1[[#This Row],[mangrove.mn.ssp370.2050]]</f>
        <v>1.5435219755987974</v>
      </c>
      <c r="BV1077" s="7">
        <f t="shared" si="100"/>
        <v>0.43050295044311809</v>
      </c>
      <c r="BW1077" s="5">
        <v>0.42764897200664781</v>
      </c>
      <c r="BX1077" s="5">
        <v>4.0721649930967486E-3</v>
      </c>
      <c r="BY1077" s="8">
        <f>(Table1[[#This Row],[seagrass.sd.ssp370.2100]]/Table1[[#This Row],[seagrass.mn.ssp370.2100]])^-1</f>
        <v>105.01759450602091</v>
      </c>
      <c r="BZ1077" s="8">
        <f>Table1[[#This Row],[seagrass.imp.ssp370.2100]]*Table1[[#This Row],[seagrass.mn.ssp370.2100]]</f>
        <v>44.910666333110825</v>
      </c>
      <c r="CA1077" s="5">
        <v>0.3707411217168155</v>
      </c>
      <c r="CB1077" s="5">
        <v>1.030190552548171E-2</v>
      </c>
      <c r="CC1077" s="8">
        <f>(Table1[[#This Row],[corals.sd.ssp370.2100]]/Table1[[#This Row],[corals.mn.ssp370.2100]])^-1</f>
        <v>35.987625862010596</v>
      </c>
      <c r="CD1077" s="8">
        <f>Table1[[#This Row],[corals.weights.ssp370.2100]]*Table1[[#This Row],[corals.mn.ssp370.2100]]</f>
        <v>13.342092780006888</v>
      </c>
      <c r="CE1077" s="5">
        <v>0.5035318438844214</v>
      </c>
      <c r="CF1077" s="5">
        <v>0.14828569264007191</v>
      </c>
      <c r="CG1077" s="12">
        <f>(Table1[[#This Row],[mangrove.sd.ssp370.2100]]/Table1[[#This Row],[mangrove.mn.ssp370.2100]])^-1</f>
        <v>3.3956873041462248</v>
      </c>
      <c r="CH1077" s="17">
        <f>Table1[[#This Row],[mangrove.weights.ssp370.2100]]*Table1[[#This Row],[mangrove.mn.ssp370.2100]]</f>
        <v>1.7098366895116686</v>
      </c>
      <c r="CI1077" s="9">
        <f t="shared" si="101"/>
        <v>0.41525082334494628</v>
      </c>
      <c r="CJ1077" s="5"/>
      <c r="CL1077" s="5"/>
      <c r="CM1077" s="5"/>
      <c r="CP1077" s="5"/>
      <c r="CT1077" s="5"/>
    </row>
    <row r="1078" spans="1:98" x14ac:dyDescent="0.25">
      <c r="A1078" s="5" t="s">
        <v>1121</v>
      </c>
      <c r="B1078" s="5">
        <v>43.58934</v>
      </c>
      <c r="C1078" s="5">
        <v>-22.821102</v>
      </c>
      <c r="E1078" s="5">
        <v>0</v>
      </c>
      <c r="G1078" s="5">
        <v>0</v>
      </c>
      <c r="I1078" s="5">
        <v>0</v>
      </c>
      <c r="L1078" s="6" t="str">
        <f>IF(Table1[[#This Row],[seagrass.mn.ssp126.2050]]="","",(Table1[[#This Row],[seagrass.sd.ssp126.2050]]/Table1[[#This Row],[seagrass.mn.ssp126.2050]])^-1)</f>
        <v/>
      </c>
      <c r="M1078" s="6" t="str">
        <f>IF(Table1[[#This Row],[seagrass.weights.ssp126.2050]]="","",Table1[[#This Row],[seagrass.weights.ssp126.2050]]*Table1[[#This Row],[seagrass.mn.ssp126.2050]])</f>
        <v/>
      </c>
      <c r="P1078" s="6" t="str">
        <f>IF(Table1[[#This Row],[corals.mn.ssp126.2050]]="","",(Table1[[#This Row],[corals.sd.ssp126.2050]]/Table1[[#This Row],[corals.mn.ssp126.2050]])^-1)</f>
        <v/>
      </c>
      <c r="Q1078" s="6" t="str">
        <f>IF(Table1[[#This Row],[coral.weights.ssp126.2050]]="","",Table1[[#This Row],[coral.weights.ssp126.2050]]*Table1[[#This Row],[corals.mn.ssp126.2050]])</f>
        <v/>
      </c>
      <c r="T1078" s="6" t="str">
        <f>IF(Table1[[#This Row],[mangrove.mn.ssp126.2050]]="","",(Table1[[#This Row],[mangrove.sd.ssp126.2050]]/Table1[[#This Row],[mangrove.mn.ssp126.2050]])^-1)</f>
        <v/>
      </c>
      <c r="U1078" s="6" t="str">
        <f>IF(Table1[[#This Row],[mangrove.weights.ssp126.2050]]="","",Table1[[#This Row],[mangrove.weights.ssp126.2050]]*Table1[[#This Row],[mangrove.mn.ssp126.2050]])</f>
        <v/>
      </c>
      <c r="V1078" s="7" t="e">
        <f t="shared" si="96"/>
        <v>#DIV/0!</v>
      </c>
      <c r="Y1078" s="6" t="str">
        <f>IF(Table1[[#This Row],[seagrass.mn.ssp126.2100]]="", "", (Table1[[#This Row],[seagrass.sd.ssp126.2100]]/Table1[[#This Row],[seagrass.mn.ssp126.2100]])^-1)</f>
        <v/>
      </c>
      <c r="Z1078" s="6" t="str">
        <f>IF(Table1[[#This Row],[seagrass.weights.ssp126.2100]]="","", Table1[[#This Row],[seagrass.weights.ssp126.2100]]*Table1[[#This Row],[seagrass.mn.ssp126.2100]])</f>
        <v/>
      </c>
      <c r="AC1078" s="6" t="str">
        <f>IF(Table1[[#This Row],[corals.mn.ssp126.2100]]="","",(Table1[[#This Row],[corals.sd.ssp126.2100]]/Table1[[#This Row],[corals.mn.ssp126.2100]])^-1)</f>
        <v/>
      </c>
      <c r="AD1078" s="6" t="str">
        <f>IF( Table1[[#This Row],[Coral.weights.ssp126.2100]]="","", Table1[[#This Row],[Coral.weights.ssp126.2100]]*Table1[[#This Row],[corals.mn.ssp126.2100]])</f>
        <v/>
      </c>
      <c r="AG1078" s="8" t="str">
        <f>IF(Table1[[#This Row],[mangrove.mn.ssp126.2100]]="","",(Table1[[#This Row],[mangrove.sd.ssp126.2100]]/Table1[[#This Row],[mangrove.mn.ssp126.2100]])^-1)</f>
        <v/>
      </c>
      <c r="AH1078" s="6" t="str">
        <f>IF(Table1[[#This Row],[mangrove.weights.ssp126.2100]]="","",Table1[[#This Row],[mangrove.weights.ssp126.2100]]*Table1[[#This Row],[mangrove.mn.ssp126.2100]])</f>
        <v/>
      </c>
      <c r="AI1078" s="7" t="e">
        <f t="shared" si="97"/>
        <v>#DIV/0!</v>
      </c>
      <c r="AL1078" s="6" t="str">
        <f>IF(Table1[[#This Row],[seagrass.mn.ssp245.2050]]="","",(Table1[[#This Row],[seagrass.sd.ssp245.2050]]/Table1[[#This Row],[seagrass.mn.ssp245.2050]])^-1)</f>
        <v/>
      </c>
      <c r="AM1078" s="6" t="str">
        <f>IF(Table1[[#This Row],[seagrass.weights.ssp245.2050]]="","",Table1[[#This Row],[seagrass.weights.ssp245.2050]]*Table1[[#This Row],[seagrass.mn.ssp245.2050]])</f>
        <v/>
      </c>
      <c r="AS1078" s="5"/>
      <c r="AT1078" s="8"/>
      <c r="AU1078" s="8"/>
      <c r="AV1078" s="7" t="e">
        <f t="shared" si="98"/>
        <v>#DIV/0!</v>
      </c>
      <c r="AX1078" s="5"/>
      <c r="AY1078" s="6"/>
      <c r="AZ1078" s="6"/>
      <c r="BB1078" s="5"/>
      <c r="BC1078" s="8"/>
      <c r="BD1078" s="8"/>
      <c r="BE1078" s="5"/>
      <c r="BF1078" s="5"/>
      <c r="BG1078" s="6"/>
      <c r="BH1078" s="6"/>
      <c r="BI1078" s="7" t="e">
        <f t="shared" si="99"/>
        <v>#DIV/0!</v>
      </c>
      <c r="BK1078" s="5"/>
      <c r="BL1078" s="6"/>
      <c r="BM1078" s="6"/>
      <c r="BO1078" s="5"/>
      <c r="BP1078" s="6"/>
      <c r="BQ1078" s="6"/>
      <c r="BR1078" s="5"/>
      <c r="BS1078" s="5"/>
      <c r="BT1078" s="6"/>
      <c r="BU1078" s="6"/>
      <c r="BV1078" s="7" t="e">
        <f t="shared" si="100"/>
        <v>#DIV/0!</v>
      </c>
      <c r="BX1078" s="5"/>
      <c r="BY1078" s="8"/>
      <c r="BZ1078" s="8"/>
      <c r="CA1078" s="5"/>
      <c r="CB1078" s="5"/>
      <c r="CC1078" s="8"/>
      <c r="CD1078" s="8"/>
      <c r="CE1078" s="5"/>
      <c r="CF1078" s="5"/>
      <c r="CG1078" s="12"/>
      <c r="CH1078" s="17"/>
      <c r="CI1078" s="9" t="e">
        <f t="shared" si="101"/>
        <v>#DIV/0!</v>
      </c>
      <c r="CJ1078" s="5"/>
      <c r="CL1078" s="5"/>
      <c r="CM1078" s="5"/>
      <c r="CP1078" s="5"/>
      <c r="CT1078" s="5"/>
    </row>
    <row r="1079" spans="1:98" x14ac:dyDescent="0.25">
      <c r="A1079" s="5" t="s">
        <v>1122</v>
      </c>
      <c r="B1079" s="5">
        <v>43.83934</v>
      </c>
      <c r="C1079" s="5">
        <v>-22.821102</v>
      </c>
      <c r="E1079" s="5">
        <v>0</v>
      </c>
      <c r="G1079" s="5">
        <v>0</v>
      </c>
      <c r="I1079" s="5">
        <v>0</v>
      </c>
      <c r="L1079" s="6" t="str">
        <f>IF(Table1[[#This Row],[seagrass.mn.ssp126.2050]]="","",(Table1[[#This Row],[seagrass.sd.ssp126.2050]]/Table1[[#This Row],[seagrass.mn.ssp126.2050]])^-1)</f>
        <v/>
      </c>
      <c r="M1079" s="6" t="str">
        <f>IF(Table1[[#This Row],[seagrass.weights.ssp126.2050]]="","",Table1[[#This Row],[seagrass.weights.ssp126.2050]]*Table1[[#This Row],[seagrass.mn.ssp126.2050]])</f>
        <v/>
      </c>
      <c r="P1079" s="6" t="str">
        <f>IF(Table1[[#This Row],[corals.mn.ssp126.2050]]="","",(Table1[[#This Row],[corals.sd.ssp126.2050]]/Table1[[#This Row],[corals.mn.ssp126.2050]])^-1)</f>
        <v/>
      </c>
      <c r="Q1079" s="6" t="str">
        <f>IF(Table1[[#This Row],[coral.weights.ssp126.2050]]="","",Table1[[#This Row],[coral.weights.ssp126.2050]]*Table1[[#This Row],[corals.mn.ssp126.2050]])</f>
        <v/>
      </c>
      <c r="T1079" s="6" t="str">
        <f>IF(Table1[[#This Row],[mangrove.mn.ssp126.2050]]="","",(Table1[[#This Row],[mangrove.sd.ssp126.2050]]/Table1[[#This Row],[mangrove.mn.ssp126.2050]])^-1)</f>
        <v/>
      </c>
      <c r="U1079" s="6" t="str">
        <f>IF(Table1[[#This Row],[mangrove.weights.ssp126.2050]]="","",Table1[[#This Row],[mangrove.weights.ssp126.2050]]*Table1[[#This Row],[mangrove.mn.ssp126.2050]])</f>
        <v/>
      </c>
      <c r="V1079" s="7" t="e">
        <f t="shared" si="96"/>
        <v>#DIV/0!</v>
      </c>
      <c r="Y1079" s="6" t="str">
        <f>IF(Table1[[#This Row],[seagrass.mn.ssp126.2100]]="", "", (Table1[[#This Row],[seagrass.sd.ssp126.2100]]/Table1[[#This Row],[seagrass.mn.ssp126.2100]])^-1)</f>
        <v/>
      </c>
      <c r="Z1079" s="6" t="str">
        <f>IF(Table1[[#This Row],[seagrass.weights.ssp126.2100]]="","", Table1[[#This Row],[seagrass.weights.ssp126.2100]]*Table1[[#This Row],[seagrass.mn.ssp126.2100]])</f>
        <v/>
      </c>
      <c r="AC1079" s="6" t="str">
        <f>IF(Table1[[#This Row],[corals.mn.ssp126.2100]]="","",(Table1[[#This Row],[corals.sd.ssp126.2100]]/Table1[[#This Row],[corals.mn.ssp126.2100]])^-1)</f>
        <v/>
      </c>
      <c r="AD1079" s="6" t="str">
        <f>IF( Table1[[#This Row],[Coral.weights.ssp126.2100]]="","", Table1[[#This Row],[Coral.weights.ssp126.2100]]*Table1[[#This Row],[corals.mn.ssp126.2100]])</f>
        <v/>
      </c>
      <c r="AG1079" s="8" t="str">
        <f>IF(Table1[[#This Row],[mangrove.mn.ssp126.2100]]="","",(Table1[[#This Row],[mangrove.sd.ssp126.2100]]/Table1[[#This Row],[mangrove.mn.ssp126.2100]])^-1)</f>
        <v/>
      </c>
      <c r="AH1079" s="6" t="str">
        <f>IF(Table1[[#This Row],[mangrove.weights.ssp126.2100]]="","",Table1[[#This Row],[mangrove.weights.ssp126.2100]]*Table1[[#This Row],[mangrove.mn.ssp126.2100]])</f>
        <v/>
      </c>
      <c r="AI1079" s="7" t="e">
        <f t="shared" si="97"/>
        <v>#DIV/0!</v>
      </c>
      <c r="AL1079" s="6" t="str">
        <f>IF(Table1[[#This Row],[seagrass.mn.ssp245.2050]]="","",(Table1[[#This Row],[seagrass.sd.ssp245.2050]]/Table1[[#This Row],[seagrass.mn.ssp245.2050]])^-1)</f>
        <v/>
      </c>
      <c r="AM1079" s="6" t="str">
        <f>IF(Table1[[#This Row],[seagrass.weights.ssp245.2050]]="","",Table1[[#This Row],[seagrass.weights.ssp245.2050]]*Table1[[#This Row],[seagrass.mn.ssp245.2050]])</f>
        <v/>
      </c>
      <c r="AS1079" s="5"/>
      <c r="AT1079" s="8"/>
      <c r="AU1079" s="8"/>
      <c r="AV1079" s="7" t="e">
        <f t="shared" si="98"/>
        <v>#DIV/0!</v>
      </c>
      <c r="AX1079" s="5"/>
      <c r="AY1079" s="6"/>
      <c r="AZ1079" s="6"/>
      <c r="BB1079" s="5"/>
      <c r="BC1079" s="8"/>
      <c r="BD1079" s="8"/>
      <c r="BE1079" s="5"/>
      <c r="BF1079" s="5"/>
      <c r="BG1079" s="6"/>
      <c r="BH1079" s="6"/>
      <c r="BI1079" s="7" t="e">
        <f t="shared" si="99"/>
        <v>#DIV/0!</v>
      </c>
      <c r="BK1079" s="5"/>
      <c r="BL1079" s="6"/>
      <c r="BM1079" s="6"/>
      <c r="BO1079" s="5"/>
      <c r="BP1079" s="6"/>
      <c r="BQ1079" s="6"/>
      <c r="BR1079" s="5"/>
      <c r="BS1079" s="5"/>
      <c r="BT1079" s="6"/>
      <c r="BU1079" s="6"/>
      <c r="BV1079" s="7" t="e">
        <f t="shared" si="100"/>
        <v>#DIV/0!</v>
      </c>
      <c r="BX1079" s="5"/>
      <c r="BY1079" s="8"/>
      <c r="BZ1079" s="8"/>
      <c r="CA1079" s="5"/>
      <c r="CB1079" s="5"/>
      <c r="CC1079" s="8"/>
      <c r="CD1079" s="8"/>
      <c r="CE1079" s="5"/>
      <c r="CF1079" s="5"/>
      <c r="CG1079" s="12"/>
      <c r="CH1079" s="17"/>
      <c r="CI1079" s="9" t="e">
        <f t="shared" si="101"/>
        <v>#DIV/0!</v>
      </c>
      <c r="CJ1079" s="5"/>
      <c r="CL1079" s="5"/>
      <c r="CM1079" s="5"/>
      <c r="CP1079" s="5"/>
      <c r="CT1079" s="5"/>
    </row>
    <row r="1080" spans="1:98" x14ac:dyDescent="0.25">
      <c r="A1080" s="5" t="s">
        <v>1123</v>
      </c>
      <c r="B1080" s="5">
        <v>35.33934</v>
      </c>
      <c r="C1080" s="5">
        <v>-22.821102</v>
      </c>
      <c r="E1080" s="5">
        <v>0</v>
      </c>
      <c r="G1080" s="5">
        <v>0</v>
      </c>
      <c r="I1080" s="5">
        <v>0</v>
      </c>
      <c r="L1080" s="6" t="str">
        <f>IF(Table1[[#This Row],[seagrass.mn.ssp126.2050]]="","",(Table1[[#This Row],[seagrass.sd.ssp126.2050]]/Table1[[#This Row],[seagrass.mn.ssp126.2050]])^-1)</f>
        <v/>
      </c>
      <c r="M1080" s="6" t="str">
        <f>IF(Table1[[#This Row],[seagrass.weights.ssp126.2050]]="","",Table1[[#This Row],[seagrass.weights.ssp126.2050]]*Table1[[#This Row],[seagrass.mn.ssp126.2050]])</f>
        <v/>
      </c>
      <c r="P1080" s="6" t="str">
        <f>IF(Table1[[#This Row],[corals.mn.ssp126.2050]]="","",(Table1[[#This Row],[corals.sd.ssp126.2050]]/Table1[[#This Row],[corals.mn.ssp126.2050]])^-1)</f>
        <v/>
      </c>
      <c r="Q1080" s="6" t="str">
        <f>IF(Table1[[#This Row],[coral.weights.ssp126.2050]]="","",Table1[[#This Row],[coral.weights.ssp126.2050]]*Table1[[#This Row],[corals.mn.ssp126.2050]])</f>
        <v/>
      </c>
      <c r="T1080" s="6" t="str">
        <f>IF(Table1[[#This Row],[mangrove.mn.ssp126.2050]]="","",(Table1[[#This Row],[mangrove.sd.ssp126.2050]]/Table1[[#This Row],[mangrove.mn.ssp126.2050]])^-1)</f>
        <v/>
      </c>
      <c r="U1080" s="6" t="str">
        <f>IF(Table1[[#This Row],[mangrove.weights.ssp126.2050]]="","",Table1[[#This Row],[mangrove.weights.ssp126.2050]]*Table1[[#This Row],[mangrove.mn.ssp126.2050]])</f>
        <v/>
      </c>
      <c r="V1080" s="7" t="e">
        <f t="shared" si="96"/>
        <v>#DIV/0!</v>
      </c>
      <c r="Y1080" s="6" t="str">
        <f>IF(Table1[[#This Row],[seagrass.mn.ssp126.2100]]="", "", (Table1[[#This Row],[seagrass.sd.ssp126.2100]]/Table1[[#This Row],[seagrass.mn.ssp126.2100]])^-1)</f>
        <v/>
      </c>
      <c r="Z1080" s="6" t="str">
        <f>IF(Table1[[#This Row],[seagrass.weights.ssp126.2100]]="","", Table1[[#This Row],[seagrass.weights.ssp126.2100]]*Table1[[#This Row],[seagrass.mn.ssp126.2100]])</f>
        <v/>
      </c>
      <c r="AC1080" s="6" t="str">
        <f>IF(Table1[[#This Row],[corals.mn.ssp126.2100]]="","",(Table1[[#This Row],[corals.sd.ssp126.2100]]/Table1[[#This Row],[corals.mn.ssp126.2100]])^-1)</f>
        <v/>
      </c>
      <c r="AD1080" s="6" t="str">
        <f>IF( Table1[[#This Row],[Coral.weights.ssp126.2100]]="","", Table1[[#This Row],[Coral.weights.ssp126.2100]]*Table1[[#This Row],[corals.mn.ssp126.2100]])</f>
        <v/>
      </c>
      <c r="AG1080" s="8" t="str">
        <f>IF(Table1[[#This Row],[mangrove.mn.ssp126.2100]]="","",(Table1[[#This Row],[mangrove.sd.ssp126.2100]]/Table1[[#This Row],[mangrove.mn.ssp126.2100]])^-1)</f>
        <v/>
      </c>
      <c r="AH1080" s="6" t="str">
        <f>IF(Table1[[#This Row],[mangrove.weights.ssp126.2100]]="","",Table1[[#This Row],[mangrove.weights.ssp126.2100]]*Table1[[#This Row],[mangrove.mn.ssp126.2100]])</f>
        <v/>
      </c>
      <c r="AI1080" s="7" t="e">
        <f t="shared" si="97"/>
        <v>#DIV/0!</v>
      </c>
      <c r="AL1080" s="6" t="str">
        <f>IF(Table1[[#This Row],[seagrass.mn.ssp245.2050]]="","",(Table1[[#This Row],[seagrass.sd.ssp245.2050]]/Table1[[#This Row],[seagrass.mn.ssp245.2050]])^-1)</f>
        <v/>
      </c>
      <c r="AM1080" s="6" t="str">
        <f>IF(Table1[[#This Row],[seagrass.weights.ssp245.2050]]="","",Table1[[#This Row],[seagrass.weights.ssp245.2050]]*Table1[[#This Row],[seagrass.mn.ssp245.2050]])</f>
        <v/>
      </c>
      <c r="AS1080" s="5"/>
      <c r="AT1080" s="8"/>
      <c r="AU1080" s="8"/>
      <c r="AV1080" s="7" t="e">
        <f t="shared" si="98"/>
        <v>#DIV/0!</v>
      </c>
      <c r="AX1080" s="5"/>
      <c r="AY1080" s="6"/>
      <c r="AZ1080" s="6"/>
      <c r="BB1080" s="5"/>
      <c r="BC1080" s="8"/>
      <c r="BD1080" s="8"/>
      <c r="BE1080" s="5"/>
      <c r="BF1080" s="5"/>
      <c r="BG1080" s="6"/>
      <c r="BH1080" s="6"/>
      <c r="BI1080" s="7" t="e">
        <f t="shared" si="99"/>
        <v>#DIV/0!</v>
      </c>
      <c r="BK1080" s="5"/>
      <c r="BL1080" s="6"/>
      <c r="BM1080" s="6"/>
      <c r="BO1080" s="5"/>
      <c r="BP1080" s="6"/>
      <c r="BQ1080" s="6"/>
      <c r="BR1080" s="5"/>
      <c r="BS1080" s="5"/>
      <c r="BT1080" s="6"/>
      <c r="BU1080" s="6"/>
      <c r="BV1080" s="7" t="e">
        <f t="shared" si="100"/>
        <v>#DIV/0!</v>
      </c>
      <c r="BX1080" s="5"/>
      <c r="BY1080" s="8"/>
      <c r="BZ1080" s="8"/>
      <c r="CA1080" s="5"/>
      <c r="CB1080" s="5"/>
      <c r="CC1080" s="8"/>
      <c r="CD1080" s="8"/>
      <c r="CE1080" s="5"/>
      <c r="CF1080" s="5"/>
      <c r="CG1080" s="12"/>
      <c r="CH1080" s="17"/>
      <c r="CI1080" s="9" t="e">
        <f t="shared" si="101"/>
        <v>#DIV/0!</v>
      </c>
      <c r="CJ1080" s="5"/>
      <c r="CL1080" s="5"/>
      <c r="CM1080" s="5"/>
      <c r="CP1080" s="5"/>
      <c r="CT1080" s="5"/>
    </row>
    <row r="1081" spans="1:98" x14ac:dyDescent="0.25">
      <c r="A1081" s="5" t="s">
        <v>1124</v>
      </c>
      <c r="B1081" s="5">
        <v>35.58934</v>
      </c>
      <c r="C1081" s="5">
        <v>-22.821102</v>
      </c>
      <c r="D1081" s="5">
        <v>2250000</v>
      </c>
      <c r="E1081" s="5">
        <v>1</v>
      </c>
      <c r="F1081" s="5">
        <v>3440000</v>
      </c>
      <c r="G1081" s="5">
        <v>1</v>
      </c>
      <c r="H1081" s="5">
        <v>10370000</v>
      </c>
      <c r="I1081" s="5">
        <v>1</v>
      </c>
      <c r="J1081" s="5">
        <v>0.41890982114724817</v>
      </c>
      <c r="K1081" s="5">
        <v>6.2342389763820963E-3</v>
      </c>
      <c r="L1081" s="6">
        <f>IF(Table1[[#This Row],[seagrass.mn.ssp126.2050]]="","",(Table1[[#This Row],[seagrass.sd.ssp126.2050]]/Table1[[#This Row],[seagrass.mn.ssp126.2050]])^-1)</f>
        <v>67.195021354531605</v>
      </c>
      <c r="M1081" s="6">
        <f>IF(Table1[[#This Row],[seagrass.weights.ssp126.2050]]="","",Table1[[#This Row],[seagrass.weights.ssp126.2050]]*Table1[[#This Row],[seagrass.mn.ssp126.2050]])</f>
        <v>28.148654377612356</v>
      </c>
      <c r="N1081" s="5">
        <v>0.35490604759330191</v>
      </c>
      <c r="O1081" s="5">
        <v>7.3421570024664491E-3</v>
      </c>
      <c r="P1081" s="6">
        <f>IF(Table1[[#This Row],[corals.mn.ssp126.2050]]="","",(Table1[[#This Row],[corals.sd.ssp126.2050]]/Table1[[#This Row],[corals.mn.ssp126.2050]])^-1)</f>
        <v>48.3381174597708</v>
      </c>
      <c r="Q1081" s="6">
        <f>IF(Table1[[#This Row],[coral.weights.ssp126.2050]]="","",Table1[[#This Row],[coral.weights.ssp126.2050]]*Table1[[#This Row],[corals.mn.ssp126.2050]])</f>
        <v>17.155490215748035</v>
      </c>
      <c r="R1081" s="5">
        <v>0.43775950509649142</v>
      </c>
      <c r="S1081" s="5">
        <v>0.1634145990554417</v>
      </c>
      <c r="T1081" s="6">
        <f>IF(Table1[[#This Row],[mangrove.mn.ssp126.2050]]="","",(Table1[[#This Row],[mangrove.sd.ssp126.2050]]/Table1[[#This Row],[mangrove.mn.ssp126.2050]])^-1)</f>
        <v>2.6788273974712178</v>
      </c>
      <c r="U1081" s="6">
        <f>IF(Table1[[#This Row],[mangrove.weights.ssp126.2050]]="","",Table1[[#This Row],[mangrove.weights.ssp126.2050]]*Table1[[#This Row],[mangrove.mn.ssp126.2050]])</f>
        <v>1.1726821557559224</v>
      </c>
      <c r="V1081" s="7">
        <f t="shared" si="96"/>
        <v>0.39316516118050437</v>
      </c>
      <c r="W1081" s="5">
        <v>0.41298638788531578</v>
      </c>
      <c r="X1081" s="5">
        <v>6.3292671355275661E-3</v>
      </c>
      <c r="Y1081" s="6">
        <f>IF(Table1[[#This Row],[seagrass.mn.ssp126.2100]]="", "", (Table1[[#This Row],[seagrass.sd.ssp126.2100]]/Table1[[#This Row],[seagrass.mn.ssp126.2100]])^-1)</f>
        <v>65.2502697456286</v>
      </c>
      <c r="Z1081" s="6">
        <f>IF(Table1[[#This Row],[seagrass.weights.ssp126.2100]]="","", Table1[[#This Row],[seagrass.weights.ssp126.2100]]*Table1[[#This Row],[seagrass.mn.ssp126.2100]])</f>
        <v>26.947473210789656</v>
      </c>
      <c r="AA1081" s="5">
        <v>0.34881006412472548</v>
      </c>
      <c r="AB1081" s="5">
        <v>3.7743980217771929E-3</v>
      </c>
      <c r="AC1081" s="6">
        <f>IF(Table1[[#This Row],[corals.mn.ssp126.2100]]="","",(Table1[[#This Row],[corals.sd.ssp126.2100]]/Table1[[#This Row],[corals.mn.ssp126.2100]])^-1)</f>
        <v>92.414753852718121</v>
      </c>
      <c r="AD1081" s="6">
        <f>IF( Table1[[#This Row],[Coral.weights.ssp126.2100]]="","", Table1[[#This Row],[Coral.weights.ssp126.2100]]*Table1[[#This Row],[corals.mn.ssp126.2100]])</f>
        <v>32.235196217437327</v>
      </c>
      <c r="AE1081" s="5">
        <v>0.44983648223342709</v>
      </c>
      <c r="AF1081" s="5">
        <v>0.15291475126667101</v>
      </c>
      <c r="AG1081" s="8">
        <f>IF(Table1[[#This Row],[mangrove.mn.ssp126.2100]]="","",(Table1[[#This Row],[mangrove.sd.ssp126.2100]]/Table1[[#This Row],[mangrove.mn.ssp126.2100]])^-1)</f>
        <v>2.9417468132224109</v>
      </c>
      <c r="AH1081" s="6">
        <f>IF(Table1[[#This Row],[mangrove.weights.ssp126.2100]]="","",Table1[[#This Row],[mangrove.weights.ssp126.2100]]*Table1[[#This Row],[mangrove.mn.ssp126.2100]])</f>
        <v>1.3233050380813638</v>
      </c>
      <c r="AI1081" s="7">
        <f t="shared" si="97"/>
        <v>0.37673364772391854</v>
      </c>
      <c r="AJ1081" s="5">
        <v>0.40547485621569901</v>
      </c>
      <c r="AK1081" s="5">
        <v>2.1537715174291499E-3</v>
      </c>
      <c r="AL1081" s="6">
        <f>IF(Table1[[#This Row],[seagrass.mn.ssp245.2050]]="","",(Table1[[#This Row],[seagrass.sd.ssp245.2050]]/Table1[[#This Row],[seagrass.mn.ssp245.2050]])^-1)</f>
        <v>188.26270703946079</v>
      </c>
      <c r="AM1081" s="6">
        <f>IF(Table1[[#This Row],[seagrass.weights.ssp245.2050]]="","",Table1[[#This Row],[seagrass.weights.ssp245.2050]]*Table1[[#This Row],[seagrass.mn.ssp245.2050]])</f>
        <v>76.335794067603629</v>
      </c>
      <c r="AN1081" s="5">
        <v>0.3575448014495492</v>
      </c>
      <c r="AO1081" s="5">
        <v>1.209430758340551E-3</v>
      </c>
      <c r="AP1081" s="6">
        <f>(Table1[[#This Row],[corals.sd.ssp245.2050]]/Table1[[#This Row],[corals.mn.ssp245.2050]])^-1</f>
        <v>295.63065019127941</v>
      </c>
      <c r="AQ1081" s="6">
        <f>Table1[[#This Row],[coral.weights.ssp245.2050]]*Table1[[#This Row],[corals.mn.ssp245.2050]]</f>
        <v>105.70120212504213</v>
      </c>
      <c r="AR1081" s="5">
        <v>0.45882618606240799</v>
      </c>
      <c r="AS1081" s="5">
        <v>0.14546172104022981</v>
      </c>
      <c r="AT1081" s="8">
        <f>(Table1[[#This Row],[mangrove.sd.ssp245.2050]]/Table1[[#This Row],[mangrove.mn.ssp245.2050]])^-1</f>
        <v>3.1542744220351424</v>
      </c>
      <c r="AU1081" s="8">
        <f>Table1[[#This Row],[mangrove.mn.ssp245.2050]]*Table1[[#This Row],[mangrove.weights.ssp245.2050]]</f>
        <v>1.4472637028565907</v>
      </c>
      <c r="AV1081" s="7">
        <f t="shared" si="98"/>
        <v>0.37672754772024319</v>
      </c>
      <c r="AW1081" s="5">
        <v>0.39932773058292392</v>
      </c>
      <c r="AX1081" s="5">
        <v>2.193395196740017E-3</v>
      </c>
      <c r="AY1081" s="6">
        <f>(Table1[[#This Row],[seagrass.sd.ssp245.2100]]/Table1[[#This Row],[seagrass.mn.ssp245.2100]])^-1</f>
        <v>182.05917983974513</v>
      </c>
      <c r="AZ1081" s="6">
        <f>Table1[[#This Row],[seagrass.weights.ssp245.2100]]*Table1[[#This Row],[seagrass.mn.ssp245.2100]]</f>
        <v>72.701279117193835</v>
      </c>
      <c r="BA1081" s="5">
        <v>0.34426046080078271</v>
      </c>
      <c r="BB1081" s="5">
        <v>7.7129762189341814E-3</v>
      </c>
      <c r="BC1081" s="8">
        <f>(Table1[[#This Row],[corals.sd.ssp245.2100]]/Table1[[#This Row],[corals.mn.ssp245.2100]])^-1</f>
        <v>44.633932612896658</v>
      </c>
      <c r="BD1081" s="8">
        <f>Table1[[#This Row],[corals.weights.ssp245.2100]]*Table1[[#This Row],[corals.mn.ssp245.2100]]</f>
        <v>15.365698208666887</v>
      </c>
      <c r="BE1081" s="5">
        <v>0.46491340986682989</v>
      </c>
      <c r="BF1081" s="5">
        <v>0.14443018735556809</v>
      </c>
      <c r="BG1081" s="6">
        <f>(Table1[[#This Row],[mangrove.sd.ssp245.2100]]/Table1[[#This Row],[mangrove.mn.ssp245.2100]])^-1</f>
        <v>3.2189490187551604</v>
      </c>
      <c r="BH1081" s="6">
        <f>Table1[[#This Row],[mangrove.weights.ssp245.2100]]*Table1[[#This Row],[mangrove.mn.ssp245.2100]]</f>
        <v>1.4965325644969478</v>
      </c>
      <c r="BI1081" s="7">
        <f t="shared" si="99"/>
        <v>0.38955550795015659</v>
      </c>
      <c r="BJ1081" s="5">
        <v>0.50798218227401226</v>
      </c>
      <c r="BK1081" s="5">
        <v>5.6469871298490326E-3</v>
      </c>
      <c r="BL1081" s="6">
        <f>(Table1[[#This Row],[seagrass.sd.ssp370.2050]]/Table1[[#This Row],[seagrass.mn.ssp370.2050]])^-1</f>
        <v>89.956320174505649</v>
      </c>
      <c r="BM1081" s="6">
        <f>Table1[[#This Row],[seagrass.mn.ssp370.2050]]*Table1[[#This Row],[seagrass.weights.ssp370.2050]]</f>
        <v>45.696207831585134</v>
      </c>
      <c r="BN1081" s="5">
        <v>0.5050071697224775</v>
      </c>
      <c r="BO1081" s="5">
        <v>8.8537505761509139E-4</v>
      </c>
      <c r="BP1081" s="6">
        <f>(Table1[[#This Row],[corals.sd.ssp370.2050]]/Table1[[#This Row],[corals.mn.ssp370.2050]])^-1</f>
        <v>570.387843410453</v>
      </c>
      <c r="BQ1081" s="6">
        <f>Table1[[#This Row],[corals.weights.ssp370.2050]]*Table1[[#This Row],[corals.mn.ssp370.2050]]</f>
        <v>288.04995044482058</v>
      </c>
      <c r="BR1081" s="5">
        <v>0.47051529609955189</v>
      </c>
      <c r="BS1081" s="5">
        <v>0.13981684994128371</v>
      </c>
      <c r="BT1081" s="6">
        <f>(Table1[[#This Row],[mangrove.sd.ssp370.2050]]/Table1[[#This Row],[mangrove.mn.ssp370.2050]])^-1</f>
        <v>3.3652259816835057</v>
      </c>
      <c r="BU1081" s="6">
        <f>Table1[[#This Row],[mangrove.weights.ssp370.2050]]*Table1[[#This Row],[mangrove.mn.ssp370.2050]]</f>
        <v>1.5833902992137199</v>
      </c>
      <c r="BV1081" s="7">
        <f t="shared" si="100"/>
        <v>0.50523550494677683</v>
      </c>
      <c r="BW1081" s="5">
        <v>0.50798218227401226</v>
      </c>
      <c r="BX1081" s="5">
        <v>5.6469871298490326E-3</v>
      </c>
      <c r="BY1081" s="8">
        <f>(Table1[[#This Row],[seagrass.sd.ssp370.2100]]/Table1[[#This Row],[seagrass.mn.ssp370.2100]])^-1</f>
        <v>89.956320174505649</v>
      </c>
      <c r="BZ1081" s="8">
        <f>Table1[[#This Row],[seagrass.imp.ssp370.2100]]*Table1[[#This Row],[seagrass.mn.ssp370.2100]]</f>
        <v>45.696207831585134</v>
      </c>
      <c r="CA1081" s="5">
        <v>0.5050071697224775</v>
      </c>
      <c r="CB1081" s="5">
        <v>8.8537505761509139E-4</v>
      </c>
      <c r="CC1081" s="8">
        <f>(Table1[[#This Row],[corals.sd.ssp370.2100]]/Table1[[#This Row],[corals.mn.ssp370.2100]])^-1</f>
        <v>570.387843410453</v>
      </c>
      <c r="CD1081" s="8">
        <f>Table1[[#This Row],[corals.weights.ssp370.2100]]*Table1[[#This Row],[corals.mn.ssp370.2100]]</f>
        <v>288.04995044482058</v>
      </c>
      <c r="CE1081" s="5">
        <v>0.47072612188448321</v>
      </c>
      <c r="CF1081" s="5">
        <v>0.14226639581975389</v>
      </c>
      <c r="CG1081" s="12">
        <f>(Table1[[#This Row],[mangrove.sd.ssp370.2100]]/Table1[[#This Row],[mangrove.mn.ssp370.2100]])^-1</f>
        <v>3.3087653565138133</v>
      </c>
      <c r="CH1081" s="17">
        <f>Table1[[#This Row],[mangrove.weights.ssp370.2100]]*Table1[[#This Row],[mangrove.mn.ssp370.2100]]</f>
        <v>1.5575222844974768</v>
      </c>
      <c r="CI1081" s="9">
        <f t="shared" si="101"/>
        <v>0.50523950989821298</v>
      </c>
      <c r="CJ1081" s="5"/>
      <c r="CL1081" s="5"/>
      <c r="CM1081" s="5"/>
      <c r="CP1081" s="5"/>
      <c r="CT1081" s="5"/>
    </row>
    <row r="1082" spans="1:98" x14ac:dyDescent="0.25">
      <c r="A1082" s="5" t="s">
        <v>1125</v>
      </c>
      <c r="B1082" s="5">
        <v>35.83934</v>
      </c>
      <c r="C1082" s="5">
        <v>-22.821102</v>
      </c>
      <c r="E1082" s="5">
        <v>0</v>
      </c>
      <c r="G1082" s="5">
        <v>0</v>
      </c>
      <c r="I1082" s="5">
        <v>0</v>
      </c>
      <c r="L1082" s="6" t="str">
        <f>IF(Table1[[#This Row],[seagrass.mn.ssp126.2050]]="","",(Table1[[#This Row],[seagrass.sd.ssp126.2050]]/Table1[[#This Row],[seagrass.mn.ssp126.2050]])^-1)</f>
        <v/>
      </c>
      <c r="M1082" s="6" t="str">
        <f>IF(Table1[[#This Row],[seagrass.weights.ssp126.2050]]="","",Table1[[#This Row],[seagrass.weights.ssp126.2050]]*Table1[[#This Row],[seagrass.mn.ssp126.2050]])</f>
        <v/>
      </c>
      <c r="P1082" s="6" t="str">
        <f>IF(Table1[[#This Row],[corals.mn.ssp126.2050]]="","",(Table1[[#This Row],[corals.sd.ssp126.2050]]/Table1[[#This Row],[corals.mn.ssp126.2050]])^-1)</f>
        <v/>
      </c>
      <c r="Q1082" s="6" t="str">
        <f>IF(Table1[[#This Row],[coral.weights.ssp126.2050]]="","",Table1[[#This Row],[coral.weights.ssp126.2050]]*Table1[[#This Row],[corals.mn.ssp126.2050]])</f>
        <v/>
      </c>
      <c r="T1082" s="6" t="str">
        <f>IF(Table1[[#This Row],[mangrove.mn.ssp126.2050]]="","",(Table1[[#This Row],[mangrove.sd.ssp126.2050]]/Table1[[#This Row],[mangrove.mn.ssp126.2050]])^-1)</f>
        <v/>
      </c>
      <c r="U1082" s="6" t="str">
        <f>IF(Table1[[#This Row],[mangrove.weights.ssp126.2050]]="","",Table1[[#This Row],[mangrove.weights.ssp126.2050]]*Table1[[#This Row],[mangrove.mn.ssp126.2050]])</f>
        <v/>
      </c>
      <c r="V1082" s="7" t="e">
        <f t="shared" si="96"/>
        <v>#DIV/0!</v>
      </c>
      <c r="Y1082" s="6" t="str">
        <f>IF(Table1[[#This Row],[seagrass.mn.ssp126.2100]]="", "", (Table1[[#This Row],[seagrass.sd.ssp126.2100]]/Table1[[#This Row],[seagrass.mn.ssp126.2100]])^-1)</f>
        <v/>
      </c>
      <c r="Z1082" s="6" t="str">
        <f>IF(Table1[[#This Row],[seagrass.weights.ssp126.2100]]="","", Table1[[#This Row],[seagrass.weights.ssp126.2100]]*Table1[[#This Row],[seagrass.mn.ssp126.2100]])</f>
        <v/>
      </c>
      <c r="AC1082" s="6" t="str">
        <f>IF(Table1[[#This Row],[corals.mn.ssp126.2100]]="","",(Table1[[#This Row],[corals.sd.ssp126.2100]]/Table1[[#This Row],[corals.mn.ssp126.2100]])^-1)</f>
        <v/>
      </c>
      <c r="AD1082" s="6" t="str">
        <f>IF( Table1[[#This Row],[Coral.weights.ssp126.2100]]="","", Table1[[#This Row],[Coral.weights.ssp126.2100]]*Table1[[#This Row],[corals.mn.ssp126.2100]])</f>
        <v/>
      </c>
      <c r="AG1082" s="8" t="str">
        <f>IF(Table1[[#This Row],[mangrove.mn.ssp126.2100]]="","",(Table1[[#This Row],[mangrove.sd.ssp126.2100]]/Table1[[#This Row],[mangrove.mn.ssp126.2100]])^-1)</f>
        <v/>
      </c>
      <c r="AH1082" s="6" t="str">
        <f>IF(Table1[[#This Row],[mangrove.weights.ssp126.2100]]="","",Table1[[#This Row],[mangrove.weights.ssp126.2100]]*Table1[[#This Row],[mangrove.mn.ssp126.2100]])</f>
        <v/>
      </c>
      <c r="AI1082" s="7" t="e">
        <f t="shared" si="97"/>
        <v>#DIV/0!</v>
      </c>
      <c r="AL1082" s="6" t="str">
        <f>IF(Table1[[#This Row],[seagrass.mn.ssp245.2050]]="","",(Table1[[#This Row],[seagrass.sd.ssp245.2050]]/Table1[[#This Row],[seagrass.mn.ssp245.2050]])^-1)</f>
        <v/>
      </c>
      <c r="AM1082" s="6" t="str">
        <f>IF(Table1[[#This Row],[seagrass.weights.ssp245.2050]]="","",Table1[[#This Row],[seagrass.weights.ssp245.2050]]*Table1[[#This Row],[seagrass.mn.ssp245.2050]])</f>
        <v/>
      </c>
      <c r="AS1082" s="5"/>
      <c r="AT1082" s="8"/>
      <c r="AU1082" s="8"/>
      <c r="AV1082" s="7" t="e">
        <f t="shared" si="98"/>
        <v>#DIV/0!</v>
      </c>
      <c r="AX1082" s="5"/>
      <c r="AY1082" s="6"/>
      <c r="AZ1082" s="6"/>
      <c r="BB1082" s="5"/>
      <c r="BC1082" s="8"/>
      <c r="BD1082" s="8"/>
      <c r="BE1082" s="5"/>
      <c r="BF1082" s="5"/>
      <c r="BG1082" s="6"/>
      <c r="BH1082" s="6"/>
      <c r="BI1082" s="7" t="e">
        <f t="shared" si="99"/>
        <v>#DIV/0!</v>
      </c>
      <c r="BK1082" s="5"/>
      <c r="BL1082" s="6"/>
      <c r="BM1082" s="6"/>
      <c r="BO1082" s="5"/>
      <c r="BP1082" s="6"/>
      <c r="BQ1082" s="6"/>
      <c r="BR1082" s="5"/>
      <c r="BS1082" s="5"/>
      <c r="BT1082" s="6"/>
      <c r="BU1082" s="6"/>
      <c r="BV1082" s="7" t="e">
        <f t="shared" si="100"/>
        <v>#DIV/0!</v>
      </c>
      <c r="BX1082" s="5"/>
      <c r="BY1082" s="8"/>
      <c r="BZ1082" s="8"/>
      <c r="CA1082" s="5"/>
      <c r="CB1082" s="5"/>
      <c r="CC1082" s="8"/>
      <c r="CD1082" s="8"/>
      <c r="CE1082" s="5"/>
      <c r="CF1082" s="5"/>
      <c r="CG1082" s="12"/>
      <c r="CH1082" s="17"/>
      <c r="CI1082" s="9" t="e">
        <f t="shared" si="101"/>
        <v>#DIV/0!</v>
      </c>
      <c r="CJ1082" s="5"/>
      <c r="CL1082" s="5"/>
      <c r="CM1082" s="5"/>
      <c r="CP1082" s="5"/>
      <c r="CT1082" s="5"/>
    </row>
    <row r="1083" spans="1:98" x14ac:dyDescent="0.25">
      <c r="A1083" s="5" t="s">
        <v>1126</v>
      </c>
      <c r="B1083" s="5">
        <v>43.08934</v>
      </c>
      <c r="C1083" s="5">
        <v>-23.071102</v>
      </c>
      <c r="E1083" s="5">
        <v>0</v>
      </c>
      <c r="G1083" s="5">
        <v>0</v>
      </c>
      <c r="I1083" s="5">
        <v>0</v>
      </c>
      <c r="L1083" s="6" t="str">
        <f>IF(Table1[[#This Row],[seagrass.mn.ssp126.2050]]="","",(Table1[[#This Row],[seagrass.sd.ssp126.2050]]/Table1[[#This Row],[seagrass.mn.ssp126.2050]])^-1)</f>
        <v/>
      </c>
      <c r="M1083" s="6" t="str">
        <f>IF(Table1[[#This Row],[seagrass.weights.ssp126.2050]]="","",Table1[[#This Row],[seagrass.weights.ssp126.2050]]*Table1[[#This Row],[seagrass.mn.ssp126.2050]])</f>
        <v/>
      </c>
      <c r="P1083" s="6" t="str">
        <f>IF(Table1[[#This Row],[corals.mn.ssp126.2050]]="","",(Table1[[#This Row],[corals.sd.ssp126.2050]]/Table1[[#This Row],[corals.mn.ssp126.2050]])^-1)</f>
        <v/>
      </c>
      <c r="Q1083" s="6" t="str">
        <f>IF(Table1[[#This Row],[coral.weights.ssp126.2050]]="","",Table1[[#This Row],[coral.weights.ssp126.2050]]*Table1[[#This Row],[corals.mn.ssp126.2050]])</f>
        <v/>
      </c>
      <c r="T1083" s="6" t="str">
        <f>IF(Table1[[#This Row],[mangrove.mn.ssp126.2050]]="","",(Table1[[#This Row],[mangrove.sd.ssp126.2050]]/Table1[[#This Row],[mangrove.mn.ssp126.2050]])^-1)</f>
        <v/>
      </c>
      <c r="U1083" s="6" t="str">
        <f>IF(Table1[[#This Row],[mangrove.weights.ssp126.2050]]="","",Table1[[#This Row],[mangrove.weights.ssp126.2050]]*Table1[[#This Row],[mangrove.mn.ssp126.2050]])</f>
        <v/>
      </c>
      <c r="V1083" s="7" t="e">
        <f t="shared" si="96"/>
        <v>#DIV/0!</v>
      </c>
      <c r="Y1083" s="6" t="str">
        <f>IF(Table1[[#This Row],[seagrass.mn.ssp126.2100]]="", "", (Table1[[#This Row],[seagrass.sd.ssp126.2100]]/Table1[[#This Row],[seagrass.mn.ssp126.2100]])^-1)</f>
        <v/>
      </c>
      <c r="Z1083" s="6" t="str">
        <f>IF(Table1[[#This Row],[seagrass.weights.ssp126.2100]]="","", Table1[[#This Row],[seagrass.weights.ssp126.2100]]*Table1[[#This Row],[seagrass.mn.ssp126.2100]])</f>
        <v/>
      </c>
      <c r="AC1083" s="6" t="str">
        <f>IF(Table1[[#This Row],[corals.mn.ssp126.2100]]="","",(Table1[[#This Row],[corals.sd.ssp126.2100]]/Table1[[#This Row],[corals.mn.ssp126.2100]])^-1)</f>
        <v/>
      </c>
      <c r="AD1083" s="6" t="str">
        <f>IF( Table1[[#This Row],[Coral.weights.ssp126.2100]]="","", Table1[[#This Row],[Coral.weights.ssp126.2100]]*Table1[[#This Row],[corals.mn.ssp126.2100]])</f>
        <v/>
      </c>
      <c r="AG1083" s="8" t="str">
        <f>IF(Table1[[#This Row],[mangrove.mn.ssp126.2100]]="","",(Table1[[#This Row],[mangrove.sd.ssp126.2100]]/Table1[[#This Row],[mangrove.mn.ssp126.2100]])^-1)</f>
        <v/>
      </c>
      <c r="AH1083" s="6" t="str">
        <f>IF(Table1[[#This Row],[mangrove.weights.ssp126.2100]]="","",Table1[[#This Row],[mangrove.weights.ssp126.2100]]*Table1[[#This Row],[mangrove.mn.ssp126.2100]])</f>
        <v/>
      </c>
      <c r="AI1083" s="7" t="e">
        <f t="shared" si="97"/>
        <v>#DIV/0!</v>
      </c>
      <c r="AL1083" s="6" t="str">
        <f>IF(Table1[[#This Row],[seagrass.mn.ssp245.2050]]="","",(Table1[[#This Row],[seagrass.sd.ssp245.2050]]/Table1[[#This Row],[seagrass.mn.ssp245.2050]])^-1)</f>
        <v/>
      </c>
      <c r="AM1083" s="6" t="str">
        <f>IF(Table1[[#This Row],[seagrass.weights.ssp245.2050]]="","",Table1[[#This Row],[seagrass.weights.ssp245.2050]]*Table1[[#This Row],[seagrass.mn.ssp245.2050]])</f>
        <v/>
      </c>
      <c r="AS1083" s="5"/>
      <c r="AT1083" s="8"/>
      <c r="AU1083" s="8"/>
      <c r="AV1083" s="7" t="e">
        <f t="shared" si="98"/>
        <v>#DIV/0!</v>
      </c>
      <c r="AX1083" s="5"/>
      <c r="AY1083" s="6"/>
      <c r="AZ1083" s="6"/>
      <c r="BB1083" s="5"/>
      <c r="BC1083" s="8"/>
      <c r="BD1083" s="8"/>
      <c r="BE1083" s="5"/>
      <c r="BF1083" s="5"/>
      <c r="BG1083" s="6"/>
      <c r="BH1083" s="6"/>
      <c r="BI1083" s="7" t="e">
        <f t="shared" si="99"/>
        <v>#DIV/0!</v>
      </c>
      <c r="BK1083" s="5"/>
      <c r="BL1083" s="6"/>
      <c r="BM1083" s="6"/>
      <c r="BO1083" s="5"/>
      <c r="BP1083" s="6"/>
      <c r="BQ1083" s="6"/>
      <c r="BR1083" s="5"/>
      <c r="BS1083" s="5"/>
      <c r="BT1083" s="6"/>
      <c r="BU1083" s="6"/>
      <c r="BV1083" s="7" t="e">
        <f t="shared" si="100"/>
        <v>#DIV/0!</v>
      </c>
      <c r="BX1083" s="5"/>
      <c r="BY1083" s="8"/>
      <c r="BZ1083" s="8"/>
      <c r="CA1083" s="5"/>
      <c r="CB1083" s="5"/>
      <c r="CC1083" s="8"/>
      <c r="CD1083" s="8"/>
      <c r="CE1083" s="5"/>
      <c r="CF1083" s="5"/>
      <c r="CG1083" s="12"/>
      <c r="CH1083" s="17"/>
      <c r="CI1083" s="9" t="e">
        <f t="shared" si="101"/>
        <v>#DIV/0!</v>
      </c>
      <c r="CJ1083" s="5"/>
      <c r="CL1083" s="5"/>
      <c r="CM1083" s="5"/>
      <c r="CP1083" s="5"/>
      <c r="CT1083" s="5"/>
    </row>
    <row r="1084" spans="1:98" x14ac:dyDescent="0.25">
      <c r="A1084" s="5" t="s">
        <v>1127</v>
      </c>
      <c r="B1084" s="5">
        <v>43.33934</v>
      </c>
      <c r="C1084" s="5">
        <v>-23.071102</v>
      </c>
      <c r="D1084" s="5">
        <v>2550000</v>
      </c>
      <c r="E1084" s="5">
        <v>1</v>
      </c>
      <c r="F1084" s="5">
        <v>2280000</v>
      </c>
      <c r="G1084" s="5">
        <v>1</v>
      </c>
      <c r="I1084" s="5">
        <v>0</v>
      </c>
      <c r="J1084" s="5">
        <v>0.4109217776666132</v>
      </c>
      <c r="K1084" s="5">
        <v>2.974837878364725E-2</v>
      </c>
      <c r="L1084" s="6">
        <f>IF(Table1[[#This Row],[seagrass.mn.ssp126.2050]]="","",(Table1[[#This Row],[seagrass.sd.ssp126.2050]]/Table1[[#This Row],[seagrass.mn.ssp126.2050]])^-1)</f>
        <v>13.813249476724353</v>
      </c>
      <c r="M1084" s="6">
        <f>IF(Table1[[#This Row],[seagrass.weights.ssp126.2050]]="","",Table1[[#This Row],[seagrass.weights.ssp126.2050]]*Table1[[#This Row],[seagrass.mn.ssp126.2050]])</f>
        <v>5.6761650303279856</v>
      </c>
      <c r="N1084" s="5">
        <v>0.38508028116242421</v>
      </c>
      <c r="O1084" s="5">
        <v>2.8230492508735008E-2</v>
      </c>
      <c r="P1084" s="6">
        <f>IF(Table1[[#This Row],[corals.mn.ssp126.2050]]="","",(Table1[[#This Row],[corals.sd.ssp126.2050]]/Table1[[#This Row],[corals.mn.ssp126.2050]])^-1)</f>
        <v>13.640579633645201</v>
      </c>
      <c r="Q1084" s="6">
        <f>IF(Table1[[#This Row],[coral.weights.ssp126.2050]]="","",Table1[[#This Row],[coral.weights.ssp126.2050]]*Table1[[#This Row],[corals.mn.ssp126.2050]])</f>
        <v>5.2527182405425314</v>
      </c>
      <c r="T1084" s="6" t="str">
        <f>IF(Table1[[#This Row],[mangrove.mn.ssp126.2050]]="","",(Table1[[#This Row],[mangrove.sd.ssp126.2050]]/Table1[[#This Row],[mangrove.mn.ssp126.2050]])^-1)</f>
        <v/>
      </c>
      <c r="U1084" s="6" t="str">
        <f>IF(Table1[[#This Row],[mangrove.weights.ssp126.2050]]="","",Table1[[#This Row],[mangrove.weights.ssp126.2050]]*Table1[[#This Row],[mangrove.mn.ssp126.2050]])</f>
        <v/>
      </c>
      <c r="V1084" s="7">
        <f t="shared" si="96"/>
        <v>0.39808229398290318</v>
      </c>
      <c r="W1084" s="5">
        <v>0.42033723634895448</v>
      </c>
      <c r="X1084" s="5">
        <v>3.6334795739548273E-2</v>
      </c>
      <c r="Y1084" s="6">
        <f>IF(Table1[[#This Row],[seagrass.mn.ssp126.2100]]="", "", (Table1[[#This Row],[seagrass.sd.ssp126.2100]]/Table1[[#This Row],[seagrass.mn.ssp126.2100]])^-1)</f>
        <v>11.568449135147945</v>
      </c>
      <c r="Z1084" s="6">
        <f>IF(Table1[[#This Row],[seagrass.weights.ssp126.2100]]="","", Table1[[#This Row],[seagrass.weights.ssp126.2100]]*Table1[[#This Row],[seagrass.mn.ssp126.2100]])</f>
        <v>4.8626499383115398</v>
      </c>
      <c r="AA1084" s="5">
        <v>0.39515423639931241</v>
      </c>
      <c r="AB1084" s="5">
        <v>3.7825011860984262E-2</v>
      </c>
      <c r="AC1084" s="6">
        <f>IF(Table1[[#This Row],[corals.mn.ssp126.2100]]="","",(Table1[[#This Row],[corals.sd.ssp126.2100]]/Table1[[#This Row],[corals.mn.ssp126.2100]])^-1)</f>
        <v>10.446903172207755</v>
      </c>
      <c r="AD1084" s="6">
        <f>IF( Table1[[#This Row],[Coral.weights.ssp126.2100]]="","", Table1[[#This Row],[Coral.weights.ssp126.2100]]*Table1[[#This Row],[corals.mn.ssp126.2100]])</f>
        <v>4.1281380457513102</v>
      </c>
      <c r="AG1084" s="8" t="str">
        <f>IF(Table1[[#This Row],[mangrove.mn.ssp126.2100]]="","",(Table1[[#This Row],[mangrove.sd.ssp126.2100]]/Table1[[#This Row],[mangrove.mn.ssp126.2100]])^-1)</f>
        <v/>
      </c>
      <c r="AH1084" s="6" t="str">
        <f>IF(Table1[[#This Row],[mangrove.weights.ssp126.2100]]="","",Table1[[#This Row],[mangrove.weights.ssp126.2100]]*Table1[[#This Row],[mangrove.mn.ssp126.2100]])</f>
        <v/>
      </c>
      <c r="AI1084" s="7">
        <f t="shared" si="97"/>
        <v>0.40838719537814877</v>
      </c>
      <c r="AJ1084" s="5">
        <v>0.39821717265729462</v>
      </c>
      <c r="AK1084" s="5">
        <v>2.092426572186748E-2</v>
      </c>
      <c r="AL1084" s="6">
        <f>IF(Table1[[#This Row],[seagrass.mn.ssp245.2050]]="","",(Table1[[#This Row],[seagrass.sd.ssp245.2050]]/Table1[[#This Row],[seagrass.mn.ssp245.2050]])^-1)</f>
        <v>19.031357083232162</v>
      </c>
      <c r="AM1084" s="6">
        <f>IF(Table1[[#This Row],[seagrass.weights.ssp245.2050]]="","",Table1[[#This Row],[seagrass.weights.ssp245.2050]]*Table1[[#This Row],[seagrass.mn.ssp245.2050]])</f>
        <v>7.5786132095160887</v>
      </c>
      <c r="AN1084" s="5">
        <v>0.38039919544585932</v>
      </c>
      <c r="AO1084" s="5">
        <v>2.8710598438202738E-2</v>
      </c>
      <c r="AP1084" s="6">
        <f>(Table1[[#This Row],[corals.sd.ssp245.2050]]/Table1[[#This Row],[corals.mn.ssp245.2050]])^-1</f>
        <v>13.249434569071699</v>
      </c>
      <c r="AQ1084" s="6">
        <f>Table1[[#This Row],[coral.weights.ssp245.2050]]*Table1[[#This Row],[corals.mn.ssp245.2050]]</f>
        <v>5.0400742501874305</v>
      </c>
      <c r="AS1084" s="5"/>
      <c r="AT1084" s="8"/>
      <c r="AU1084" s="8"/>
      <c r="AV1084" s="7">
        <f t="shared" si="98"/>
        <v>0.39090390333729413</v>
      </c>
      <c r="AW1084" s="5">
        <v>0.38580696726774533</v>
      </c>
      <c r="AX1084" s="5">
        <v>8.0240385923621513E-3</v>
      </c>
      <c r="AY1084" s="6">
        <f>(Table1[[#This Row],[seagrass.sd.ssp245.2100]]/Table1[[#This Row],[seagrass.mn.ssp245.2100]])^-1</f>
        <v>48.081394777311232</v>
      </c>
      <c r="AZ1084" s="6">
        <f>Table1[[#This Row],[seagrass.weights.ssp245.2100]]*Table1[[#This Row],[seagrass.mn.ssp245.2100]]</f>
        <v>18.550137101037656</v>
      </c>
      <c r="BA1084" s="5">
        <v>0.36577455806824699</v>
      </c>
      <c r="BB1084" s="5">
        <v>1.2848064183532751E-2</v>
      </c>
      <c r="BC1084" s="8">
        <f>(Table1[[#This Row],[corals.sd.ssp245.2100]]/Table1[[#This Row],[corals.mn.ssp245.2100]])^-1</f>
        <v>28.46923496358751</v>
      </c>
      <c r="BD1084" s="8">
        <f>Table1[[#This Row],[corals.weights.ssp245.2100]]*Table1[[#This Row],[corals.mn.ssp245.2100]]</f>
        <v>10.413321837347308</v>
      </c>
      <c r="BE1084" s="5"/>
      <c r="BF1084" s="5"/>
      <c r="BG1084" s="6"/>
      <c r="BH1084" s="6"/>
      <c r="BI1084" s="7">
        <f t="shared" si="99"/>
        <v>0.37835689969393738</v>
      </c>
      <c r="BJ1084" s="5">
        <v>0.34555593223945968</v>
      </c>
      <c r="BK1084" s="5">
        <v>6.7543392977460837E-3</v>
      </c>
      <c r="BL1084" s="6">
        <f>(Table1[[#This Row],[seagrass.sd.ssp370.2050]]/Table1[[#This Row],[seagrass.mn.ssp370.2050]])^-1</f>
        <v>51.160582405857426</v>
      </c>
      <c r="BM1084" s="6">
        <f>Table1[[#This Row],[seagrass.mn.ssp370.2050]]*Table1[[#This Row],[seagrass.weights.ssp370.2050]]</f>
        <v>17.67884274716976</v>
      </c>
      <c r="BN1084" s="5">
        <v>0.33968459918771188</v>
      </c>
      <c r="BO1084" s="5">
        <v>6.5720238030606698E-3</v>
      </c>
      <c r="BP1084" s="6">
        <f>(Table1[[#This Row],[corals.sd.ssp370.2050]]/Table1[[#This Row],[corals.mn.ssp370.2050]])^-1</f>
        <v>51.686452965906284</v>
      </c>
      <c r="BQ1084" s="6">
        <f>Table1[[#This Row],[corals.weights.ssp370.2050]]*Table1[[#This Row],[corals.mn.ssp370.2050]]</f>
        <v>17.557092059158396</v>
      </c>
      <c r="BR1084" s="5"/>
      <c r="BS1084" s="5"/>
      <c r="BT1084" s="6"/>
      <c r="BU1084" s="6"/>
      <c r="BV1084" s="7">
        <f t="shared" si="100"/>
        <v>0.34260525526049401</v>
      </c>
      <c r="BW1084" s="5">
        <v>0.33877806953963208</v>
      </c>
      <c r="BX1084" s="5">
        <v>5.5819195803855984E-3</v>
      </c>
      <c r="BY1084" s="8">
        <f>(Table1[[#This Row],[seagrass.sd.ssp370.2100]]/Table1[[#This Row],[seagrass.mn.ssp370.2100]])^-1</f>
        <v>60.692036970591637</v>
      </c>
      <c r="BZ1084" s="8">
        <f>Table1[[#This Row],[seagrass.imp.ssp370.2100]]*Table1[[#This Row],[seagrass.mn.ssp370.2100]]</f>
        <v>20.561131121325015</v>
      </c>
      <c r="CA1084" s="5">
        <v>0.33103805413435511</v>
      </c>
      <c r="CB1084" s="5">
        <v>1.0986330615940161E-2</v>
      </c>
      <c r="CC1084" s="8">
        <f>(Table1[[#This Row],[corals.sd.ssp370.2100]]/Table1[[#This Row],[corals.mn.ssp370.2100]])^-1</f>
        <v>30.131812495616071</v>
      </c>
      <c r="CD1084" s="8">
        <f>Table1[[#This Row],[corals.weights.ssp370.2100]]*Table1[[#This Row],[corals.mn.ssp370.2100]]</f>
        <v>9.9747765760899902</v>
      </c>
      <c r="CE1084" s="5"/>
      <c r="CF1084" s="5"/>
      <c r="CG1084" s="12"/>
      <c r="CH1084" s="17"/>
      <c r="CI1084" s="9">
        <f t="shared" si="101"/>
        <v>0.33621023417176699</v>
      </c>
      <c r="CJ1084" s="5"/>
      <c r="CL1084" s="5"/>
      <c r="CM1084" s="5"/>
      <c r="CP1084" s="5"/>
      <c r="CT1084" s="5"/>
    </row>
    <row r="1085" spans="1:98" x14ac:dyDescent="0.25">
      <c r="A1085" s="5" t="s">
        <v>1128</v>
      </c>
      <c r="B1085" s="5">
        <v>43.58934</v>
      </c>
      <c r="C1085" s="5">
        <v>-23.071102</v>
      </c>
      <c r="D1085" s="5">
        <v>17330000</v>
      </c>
      <c r="E1085" s="5">
        <v>1</v>
      </c>
      <c r="F1085" s="5">
        <v>66900000</v>
      </c>
      <c r="G1085" s="5">
        <v>1</v>
      </c>
      <c r="H1085" s="5">
        <v>3710000</v>
      </c>
      <c r="I1085" s="5">
        <v>1</v>
      </c>
      <c r="J1085" s="5">
        <v>0.62070648232688352</v>
      </c>
      <c r="K1085" s="5">
        <v>3.5194637539222749E-3</v>
      </c>
      <c r="L1085" s="6">
        <f>IF(Table1[[#This Row],[seagrass.mn.ssp126.2050]]="","",(Table1[[#This Row],[seagrass.sd.ssp126.2050]]/Table1[[#This Row],[seagrass.mn.ssp126.2050]])^-1)</f>
        <v>176.36393658981024</v>
      </c>
      <c r="M1085" s="6">
        <f>IF(Table1[[#This Row],[seagrass.weights.ssp126.2050]]="","",Table1[[#This Row],[seagrass.weights.ssp126.2050]]*Table1[[#This Row],[seagrass.mn.ssp126.2050]])</f>
        <v>109.47023868998265</v>
      </c>
      <c r="N1085" s="5">
        <v>0.55926470672734052</v>
      </c>
      <c r="O1085" s="5">
        <v>5.6054965696074798E-3</v>
      </c>
      <c r="P1085" s="6">
        <f>IF(Table1[[#This Row],[corals.mn.ssp126.2050]]="","",(Table1[[#This Row],[corals.sd.ssp126.2050]]/Table1[[#This Row],[corals.mn.ssp126.2050]])^-1)</f>
        <v>99.770769597759752</v>
      </c>
      <c r="Q1085" s="6">
        <f>IF(Table1[[#This Row],[coral.weights.ssp126.2050]]="","",Table1[[#This Row],[coral.weights.ssp126.2050]]*Table1[[#This Row],[corals.mn.ssp126.2050]])</f>
        <v>55.798270199052169</v>
      </c>
      <c r="R1085" s="5">
        <v>0.51274143585386667</v>
      </c>
      <c r="S1085" s="5">
        <v>0.1412392691007264</v>
      </c>
      <c r="T1085" s="6">
        <f>IF(Table1[[#This Row],[mangrove.mn.ssp126.2050]]="","",(Table1[[#This Row],[mangrove.sd.ssp126.2050]]/Table1[[#This Row],[mangrove.mn.ssp126.2050]])^-1)</f>
        <v>3.6303036621366203</v>
      </c>
      <c r="U1085" s="6">
        <f>IF(Table1[[#This Row],[mangrove.weights.ssp126.2050]]="","",Table1[[#This Row],[mangrove.weights.ssp126.2050]]*Table1[[#This Row],[mangrove.mn.ssp126.2050]])</f>
        <v>1.8614071123094811</v>
      </c>
      <c r="V1085" s="7">
        <f t="shared" si="96"/>
        <v>0.59739392031594174</v>
      </c>
      <c r="W1085" s="5">
        <v>0.61745574725039631</v>
      </c>
      <c r="X1085" s="5">
        <v>8.1166973867724274E-3</v>
      </c>
      <c r="Y1085" s="6">
        <f>IF(Table1[[#This Row],[seagrass.mn.ssp126.2100]]="", "", (Table1[[#This Row],[seagrass.sd.ssp126.2100]]/Table1[[#This Row],[seagrass.mn.ssp126.2100]])^-1)</f>
        <v>76.072288743528631</v>
      </c>
      <c r="Z1085" s="6">
        <f>IF(Table1[[#This Row],[seagrass.weights.ssp126.2100]]="","", Table1[[#This Row],[seagrass.weights.ssp126.2100]]*Table1[[#This Row],[seagrass.mn.ssp126.2100]])</f>
        <v>46.971271891183385</v>
      </c>
      <c r="AA1085" s="5">
        <v>0.55072694490015506</v>
      </c>
      <c r="AB1085" s="5">
        <v>9.2078152871694562E-4</v>
      </c>
      <c r="AC1085" s="6">
        <f>IF(Table1[[#This Row],[corals.mn.ssp126.2100]]="","",(Table1[[#This Row],[corals.sd.ssp126.2100]]/Table1[[#This Row],[corals.mn.ssp126.2100]])^-1)</f>
        <v>598.10815891100719</v>
      </c>
      <c r="AD1085" s="6">
        <f>IF( Table1[[#This Row],[Coral.weights.ssp126.2100]]="","", Table1[[#This Row],[Coral.weights.ssp126.2100]]*Table1[[#This Row],[corals.mn.ssp126.2100]])</f>
        <v>329.39427907691544</v>
      </c>
      <c r="AE1085" s="5">
        <v>0.52550855594762835</v>
      </c>
      <c r="AF1085" s="5">
        <v>0.13046570393790519</v>
      </c>
      <c r="AG1085" s="8">
        <f>IF(Table1[[#This Row],[mangrove.mn.ssp126.2100]]="","",(Table1[[#This Row],[mangrove.sd.ssp126.2100]]/Table1[[#This Row],[mangrove.mn.ssp126.2100]])^-1)</f>
        <v>4.0279440503210164</v>
      </c>
      <c r="AH1085" s="6">
        <f>IF(Table1[[#This Row],[mangrove.weights.ssp126.2100]]="","",Table1[[#This Row],[mangrove.weights.ssp126.2100]]*Table1[[#This Row],[mangrove.mn.ssp126.2100]])</f>
        <v>2.1167190613220388</v>
      </c>
      <c r="AI1085" s="7">
        <f t="shared" si="97"/>
        <v>0.55806190937567912</v>
      </c>
      <c r="AJ1085" s="5">
        <v>0.63872600837697147</v>
      </c>
      <c r="AK1085" s="5">
        <f>NonZeroMin!$C$9</f>
        <v>9.4246577305150765E-4</v>
      </c>
      <c r="AL1085" s="6">
        <f>IF(Table1[[#This Row],[seagrass.mn.ssp245.2050]]="","",(Table1[[#This Row],[seagrass.sd.ssp245.2050]]/Table1[[#This Row],[seagrass.mn.ssp245.2050]])^-1)</f>
        <v>677.71798896092514</v>
      </c>
      <c r="AM1085" s="6">
        <f>IF(Table1[[#This Row],[seagrass.weights.ssp245.2050]]="","",Table1[[#This Row],[seagrass.weights.ssp245.2050]]*Table1[[#This Row],[seagrass.mn.ssp245.2050]])</f>
        <v>432.8761058942801</v>
      </c>
      <c r="AN1085" s="5">
        <v>0.63571255853306707</v>
      </c>
      <c r="AO1085" s="5">
        <v>1.17502338887842E-3</v>
      </c>
      <c r="AP1085" s="6">
        <f>(Table1[[#This Row],[corals.sd.ssp245.2050]]/Table1[[#This Row],[corals.mn.ssp245.2050]])^-1</f>
        <v>541.02119545030132</v>
      </c>
      <c r="AQ1085" s="6">
        <f>Table1[[#This Row],[coral.weights.ssp245.2050]]*Table1[[#This Row],[corals.mn.ssp245.2050]]</f>
        <v>343.93396838032959</v>
      </c>
      <c r="AR1085" s="5">
        <v>0.56844557839130438</v>
      </c>
      <c r="AS1085" s="5">
        <v>0.1053566434157545</v>
      </c>
      <c r="AT1085" s="8">
        <f>(Table1[[#This Row],[mangrove.sd.ssp245.2050]]/Table1[[#This Row],[mangrove.mn.ssp245.2050]])^-1</f>
        <v>5.3954412361840864</v>
      </c>
      <c r="AU1085" s="8">
        <f>Table1[[#This Row],[mangrove.mn.ssp245.2050]]*Table1[[#This Row],[mangrove.weights.ssp245.2050]]</f>
        <v>3.0670147141789572</v>
      </c>
      <c r="AV1085" s="7">
        <f t="shared" si="98"/>
        <v>0.63708441265300664</v>
      </c>
      <c r="AW1085" s="5">
        <v>0.63872600837697147</v>
      </c>
      <c r="AX1085" s="5">
        <f>NonZeroMin!$C$12</f>
        <v>9.4048968592101831E-4</v>
      </c>
      <c r="AY1085" s="6">
        <f>(Table1[[#This Row],[seagrass.sd.ssp245.2100]]/Table1[[#This Row],[seagrass.mn.ssp245.2100]])^-1</f>
        <v>679.14195970311926</v>
      </c>
      <c r="AZ1085" s="6"/>
      <c r="BA1085" s="5">
        <v>0.63571255853306707</v>
      </c>
      <c r="BB1085" s="5">
        <v>1.17502338887842E-3</v>
      </c>
      <c r="BC1085" s="8">
        <f>(Table1[[#This Row],[corals.sd.ssp245.2100]]/Table1[[#This Row],[corals.mn.ssp245.2100]])^-1</f>
        <v>541.02119545030132</v>
      </c>
      <c r="BD1085" s="8">
        <f>Table1[[#This Row],[corals.weights.ssp245.2100]]*Table1[[#This Row],[corals.mn.ssp245.2100]]</f>
        <v>343.93396838032959</v>
      </c>
      <c r="BE1085" s="5">
        <v>0.58405472949369763</v>
      </c>
      <c r="BF1085" s="5">
        <v>0.1043413349981714</v>
      </c>
      <c r="BG1085" s="6">
        <f>(Table1[[#This Row],[mangrove.sd.ssp245.2100]]/Table1[[#This Row],[mangrove.mn.ssp245.2100]])^-1</f>
        <v>5.5975393596788203</v>
      </c>
      <c r="BH1085" s="6">
        <f>Table1[[#This Row],[mangrove.weights.ssp245.2100]]*Table1[[#This Row],[mangrove.mn.ssp245.2100]]</f>
        <v>3.2692693365475387</v>
      </c>
      <c r="BI1085" s="7">
        <f t="shared" si="99"/>
        <v>0.28325531995851305</v>
      </c>
      <c r="BJ1085" s="5">
        <v>0.46182590977960619</v>
      </c>
      <c r="BK1085" s="5">
        <v>9.6122829432786748E-4</v>
      </c>
      <c r="BL1085" s="6">
        <f>(Table1[[#This Row],[seagrass.sd.ssp370.2050]]/Table1[[#This Row],[seagrass.mn.ssp370.2050]])^-1</f>
        <v>480.45392806766569</v>
      </c>
      <c r="BM1085" s="6">
        <f>Table1[[#This Row],[seagrass.mn.ssp370.2050]]*Table1[[#This Row],[seagrass.weights.ssp370.2050]]</f>
        <v>221.88607243703518</v>
      </c>
      <c r="BN1085" s="5">
        <v>0.44992284191228721</v>
      </c>
      <c r="BO1085" s="5">
        <v>1.839718851523705E-3</v>
      </c>
      <c r="BP1085" s="6">
        <f>(Table1[[#This Row],[corals.sd.ssp370.2050]]/Table1[[#This Row],[corals.mn.ssp370.2050]])^-1</f>
        <v>244.56065204726738</v>
      </c>
      <c r="BQ1085" s="6">
        <f>Table1[[#This Row],[corals.weights.ssp370.2050]]*Table1[[#This Row],[corals.mn.ssp370.2050]]</f>
        <v>110.03342358902856</v>
      </c>
      <c r="BR1085" s="5">
        <v>0.58620014116732988</v>
      </c>
      <c r="BS1085" s="5">
        <v>0.1164957804512127</v>
      </c>
      <c r="BT1085" s="6">
        <f>(Table1[[#This Row],[mangrove.sd.ssp370.2050]]/Table1[[#This Row],[mangrove.mn.ssp370.2050]])^-1</f>
        <v>5.0319431218611799</v>
      </c>
      <c r="BU1085" s="6">
        <f>Table1[[#This Row],[mangrove.weights.ssp370.2050]]*Table1[[#This Row],[mangrove.mn.ssp370.2050]]</f>
        <v>2.9497257683809983</v>
      </c>
      <c r="BV1085" s="7">
        <f t="shared" si="100"/>
        <v>0.4586957284718528</v>
      </c>
      <c r="BW1085" s="5">
        <v>0.46114621873441858</v>
      </c>
      <c r="BX1085" s="5">
        <f>NonZeroMin!$C$19</f>
        <v>9.4033807947367773E-4</v>
      </c>
      <c r="BY1085" s="8">
        <f>(Table1[[#This Row],[seagrass.sd.ssp370.2100]]/Table1[[#This Row],[seagrass.mn.ssp370.2100]])^-1</f>
        <v>490.40470528698518</v>
      </c>
      <c r="BZ1085" s="8">
        <f>Table1[[#This Row],[seagrass.imp.ssp370.2100]]*Table1[[#This Row],[seagrass.mn.ssp370.2100]]</f>
        <v>226.14827549266013</v>
      </c>
      <c r="CA1085" s="5">
        <v>0.44535133075034428</v>
      </c>
      <c r="CB1085" s="5">
        <v>2.7800114318742961E-3</v>
      </c>
      <c r="CC1085" s="8">
        <f>(Table1[[#This Row],[corals.sd.ssp370.2100]]/Table1[[#This Row],[corals.mn.ssp370.2100]])^-1</f>
        <v>160.19766165137185</v>
      </c>
      <c r="CD1085" s="8">
        <f>Table1[[#This Row],[corals.weights.ssp370.2100]]*Table1[[#This Row],[corals.mn.ssp370.2100]]</f>
        <v>71.344241799531844</v>
      </c>
      <c r="CE1085" s="5">
        <v>0.58472211727417256</v>
      </c>
      <c r="CF1085" s="5">
        <v>9.9930661432757223E-2</v>
      </c>
      <c r="CG1085" s="12">
        <f>(Table1[[#This Row],[mangrove.sd.ssp370.2100]]/Table1[[#This Row],[mangrove.mn.ssp370.2100]])^-1</f>
        <v>5.8512783653256291</v>
      </c>
      <c r="CH1085" s="17">
        <f>Table1[[#This Row],[mangrove.weights.ssp370.2100]]*Table1[[#This Row],[mangrove.mn.ssp370.2100]]</f>
        <v>3.4213718745337611</v>
      </c>
      <c r="CI1085" s="9">
        <f t="shared" si="101"/>
        <v>0.45839320311416615</v>
      </c>
      <c r="CJ1085" s="5"/>
      <c r="CL1085" s="5"/>
      <c r="CM1085" s="5"/>
      <c r="CP1085" s="5"/>
      <c r="CT1085" s="5"/>
    </row>
    <row r="1086" spans="1:98" x14ac:dyDescent="0.25">
      <c r="A1086" s="5" t="s">
        <v>1129</v>
      </c>
      <c r="B1086" s="5">
        <v>43.83934</v>
      </c>
      <c r="C1086" s="5">
        <v>-23.071102</v>
      </c>
      <c r="E1086" s="5">
        <v>0</v>
      </c>
      <c r="G1086" s="5">
        <v>0</v>
      </c>
      <c r="I1086" s="5">
        <v>0</v>
      </c>
      <c r="L1086" s="6" t="str">
        <f>IF(Table1[[#This Row],[seagrass.mn.ssp126.2050]]="","",(Table1[[#This Row],[seagrass.sd.ssp126.2050]]/Table1[[#This Row],[seagrass.mn.ssp126.2050]])^-1)</f>
        <v/>
      </c>
      <c r="M1086" s="6" t="str">
        <f>IF(Table1[[#This Row],[seagrass.weights.ssp126.2050]]="","",Table1[[#This Row],[seagrass.weights.ssp126.2050]]*Table1[[#This Row],[seagrass.mn.ssp126.2050]])</f>
        <v/>
      </c>
      <c r="P1086" s="6" t="str">
        <f>IF(Table1[[#This Row],[corals.mn.ssp126.2050]]="","",(Table1[[#This Row],[corals.sd.ssp126.2050]]/Table1[[#This Row],[corals.mn.ssp126.2050]])^-1)</f>
        <v/>
      </c>
      <c r="Q1086" s="6" t="str">
        <f>IF(Table1[[#This Row],[coral.weights.ssp126.2050]]="","",Table1[[#This Row],[coral.weights.ssp126.2050]]*Table1[[#This Row],[corals.mn.ssp126.2050]])</f>
        <v/>
      </c>
      <c r="T1086" s="6" t="str">
        <f>IF(Table1[[#This Row],[mangrove.mn.ssp126.2050]]="","",(Table1[[#This Row],[mangrove.sd.ssp126.2050]]/Table1[[#This Row],[mangrove.mn.ssp126.2050]])^-1)</f>
        <v/>
      </c>
      <c r="U1086" s="6" t="str">
        <f>IF(Table1[[#This Row],[mangrove.weights.ssp126.2050]]="","",Table1[[#This Row],[mangrove.weights.ssp126.2050]]*Table1[[#This Row],[mangrove.mn.ssp126.2050]])</f>
        <v/>
      </c>
      <c r="V1086" s="7" t="e">
        <f t="shared" si="96"/>
        <v>#DIV/0!</v>
      </c>
      <c r="Y1086" s="6" t="str">
        <f>IF(Table1[[#This Row],[seagrass.mn.ssp126.2100]]="", "", (Table1[[#This Row],[seagrass.sd.ssp126.2100]]/Table1[[#This Row],[seagrass.mn.ssp126.2100]])^-1)</f>
        <v/>
      </c>
      <c r="Z1086" s="6" t="str">
        <f>IF(Table1[[#This Row],[seagrass.weights.ssp126.2100]]="","", Table1[[#This Row],[seagrass.weights.ssp126.2100]]*Table1[[#This Row],[seagrass.mn.ssp126.2100]])</f>
        <v/>
      </c>
      <c r="AC1086" s="6" t="str">
        <f>IF(Table1[[#This Row],[corals.mn.ssp126.2100]]="","",(Table1[[#This Row],[corals.sd.ssp126.2100]]/Table1[[#This Row],[corals.mn.ssp126.2100]])^-1)</f>
        <v/>
      </c>
      <c r="AD1086" s="6" t="str">
        <f>IF( Table1[[#This Row],[Coral.weights.ssp126.2100]]="","", Table1[[#This Row],[Coral.weights.ssp126.2100]]*Table1[[#This Row],[corals.mn.ssp126.2100]])</f>
        <v/>
      </c>
      <c r="AG1086" s="8" t="str">
        <f>IF(Table1[[#This Row],[mangrove.mn.ssp126.2100]]="","",(Table1[[#This Row],[mangrove.sd.ssp126.2100]]/Table1[[#This Row],[mangrove.mn.ssp126.2100]])^-1)</f>
        <v/>
      </c>
      <c r="AH1086" s="6" t="str">
        <f>IF(Table1[[#This Row],[mangrove.weights.ssp126.2100]]="","",Table1[[#This Row],[mangrove.weights.ssp126.2100]]*Table1[[#This Row],[mangrove.mn.ssp126.2100]])</f>
        <v/>
      </c>
      <c r="AI1086" s="7" t="e">
        <f t="shared" si="97"/>
        <v>#DIV/0!</v>
      </c>
      <c r="AL1086" s="6" t="str">
        <f>IF(Table1[[#This Row],[seagrass.mn.ssp245.2050]]="","",(Table1[[#This Row],[seagrass.sd.ssp245.2050]]/Table1[[#This Row],[seagrass.mn.ssp245.2050]])^-1)</f>
        <v/>
      </c>
      <c r="AM1086" s="6" t="str">
        <f>IF(Table1[[#This Row],[seagrass.weights.ssp245.2050]]="","",Table1[[#This Row],[seagrass.weights.ssp245.2050]]*Table1[[#This Row],[seagrass.mn.ssp245.2050]])</f>
        <v/>
      </c>
      <c r="AS1086" s="5"/>
      <c r="AT1086" s="8"/>
      <c r="AU1086" s="8"/>
      <c r="AV1086" s="7" t="e">
        <f t="shared" si="98"/>
        <v>#DIV/0!</v>
      </c>
      <c r="AX1086" s="5"/>
      <c r="AY1086" s="6"/>
      <c r="AZ1086" s="6"/>
      <c r="BB1086" s="5"/>
      <c r="BC1086" s="8"/>
      <c r="BD1086" s="8"/>
      <c r="BE1086" s="5"/>
      <c r="BF1086" s="5"/>
      <c r="BG1086" s="6"/>
      <c r="BH1086" s="6"/>
      <c r="BI1086" s="7" t="e">
        <f t="shared" si="99"/>
        <v>#DIV/0!</v>
      </c>
      <c r="BK1086" s="5"/>
      <c r="BL1086" s="6"/>
      <c r="BM1086" s="6"/>
      <c r="BO1086" s="5"/>
      <c r="BP1086" s="6"/>
      <c r="BQ1086" s="6"/>
      <c r="BR1086" s="5"/>
      <c r="BS1086" s="5"/>
      <c r="BT1086" s="6"/>
      <c r="BU1086" s="6"/>
      <c r="BV1086" s="7" t="e">
        <f t="shared" si="100"/>
        <v>#DIV/0!</v>
      </c>
      <c r="BX1086" s="5"/>
      <c r="BY1086" s="8"/>
      <c r="BZ1086" s="8"/>
      <c r="CA1086" s="5"/>
      <c r="CB1086" s="5"/>
      <c r="CC1086" s="8"/>
      <c r="CD1086" s="8"/>
      <c r="CE1086" s="5"/>
      <c r="CF1086" s="5"/>
      <c r="CG1086" s="12"/>
      <c r="CH1086" s="17"/>
      <c r="CI1086" s="9" t="e">
        <f t="shared" si="101"/>
        <v>#DIV/0!</v>
      </c>
      <c r="CJ1086" s="5"/>
      <c r="CL1086" s="5"/>
      <c r="CM1086" s="5"/>
      <c r="CP1086" s="5"/>
      <c r="CT1086" s="5"/>
    </row>
    <row r="1087" spans="1:98" x14ac:dyDescent="0.25">
      <c r="A1087" s="5" t="s">
        <v>1130</v>
      </c>
      <c r="B1087" s="5">
        <v>47.58934</v>
      </c>
      <c r="C1087" s="5">
        <v>-23.071102</v>
      </c>
      <c r="E1087" s="5">
        <v>0</v>
      </c>
      <c r="G1087" s="5">
        <v>0</v>
      </c>
      <c r="I1087" s="5">
        <v>0</v>
      </c>
      <c r="L1087" s="6" t="str">
        <f>IF(Table1[[#This Row],[seagrass.mn.ssp126.2050]]="","",(Table1[[#This Row],[seagrass.sd.ssp126.2050]]/Table1[[#This Row],[seagrass.mn.ssp126.2050]])^-1)</f>
        <v/>
      </c>
      <c r="M1087" s="6" t="str">
        <f>IF(Table1[[#This Row],[seagrass.weights.ssp126.2050]]="","",Table1[[#This Row],[seagrass.weights.ssp126.2050]]*Table1[[#This Row],[seagrass.mn.ssp126.2050]])</f>
        <v/>
      </c>
      <c r="P1087" s="6" t="str">
        <f>IF(Table1[[#This Row],[corals.mn.ssp126.2050]]="","",(Table1[[#This Row],[corals.sd.ssp126.2050]]/Table1[[#This Row],[corals.mn.ssp126.2050]])^-1)</f>
        <v/>
      </c>
      <c r="Q1087" s="6" t="str">
        <f>IF(Table1[[#This Row],[coral.weights.ssp126.2050]]="","",Table1[[#This Row],[coral.weights.ssp126.2050]]*Table1[[#This Row],[corals.mn.ssp126.2050]])</f>
        <v/>
      </c>
      <c r="T1087" s="6" t="str">
        <f>IF(Table1[[#This Row],[mangrove.mn.ssp126.2050]]="","",(Table1[[#This Row],[mangrove.sd.ssp126.2050]]/Table1[[#This Row],[mangrove.mn.ssp126.2050]])^-1)</f>
        <v/>
      </c>
      <c r="U1087" s="6" t="str">
        <f>IF(Table1[[#This Row],[mangrove.weights.ssp126.2050]]="","",Table1[[#This Row],[mangrove.weights.ssp126.2050]]*Table1[[#This Row],[mangrove.mn.ssp126.2050]])</f>
        <v/>
      </c>
      <c r="V1087" s="7" t="e">
        <f t="shared" si="96"/>
        <v>#DIV/0!</v>
      </c>
      <c r="Y1087" s="6" t="str">
        <f>IF(Table1[[#This Row],[seagrass.mn.ssp126.2100]]="", "", (Table1[[#This Row],[seagrass.sd.ssp126.2100]]/Table1[[#This Row],[seagrass.mn.ssp126.2100]])^-1)</f>
        <v/>
      </c>
      <c r="Z1087" s="6" t="str">
        <f>IF(Table1[[#This Row],[seagrass.weights.ssp126.2100]]="","", Table1[[#This Row],[seagrass.weights.ssp126.2100]]*Table1[[#This Row],[seagrass.mn.ssp126.2100]])</f>
        <v/>
      </c>
      <c r="AC1087" s="6" t="str">
        <f>IF(Table1[[#This Row],[corals.mn.ssp126.2100]]="","",(Table1[[#This Row],[corals.sd.ssp126.2100]]/Table1[[#This Row],[corals.mn.ssp126.2100]])^-1)</f>
        <v/>
      </c>
      <c r="AD1087" s="6" t="str">
        <f>IF( Table1[[#This Row],[Coral.weights.ssp126.2100]]="","", Table1[[#This Row],[Coral.weights.ssp126.2100]]*Table1[[#This Row],[corals.mn.ssp126.2100]])</f>
        <v/>
      </c>
      <c r="AG1087" s="8" t="str">
        <f>IF(Table1[[#This Row],[mangrove.mn.ssp126.2100]]="","",(Table1[[#This Row],[mangrove.sd.ssp126.2100]]/Table1[[#This Row],[mangrove.mn.ssp126.2100]])^-1)</f>
        <v/>
      </c>
      <c r="AH1087" s="6" t="str">
        <f>IF(Table1[[#This Row],[mangrove.weights.ssp126.2100]]="","",Table1[[#This Row],[mangrove.weights.ssp126.2100]]*Table1[[#This Row],[mangrove.mn.ssp126.2100]])</f>
        <v/>
      </c>
      <c r="AI1087" s="7" t="e">
        <f t="shared" si="97"/>
        <v>#DIV/0!</v>
      </c>
      <c r="AL1087" s="6" t="str">
        <f>IF(Table1[[#This Row],[seagrass.mn.ssp245.2050]]="","",(Table1[[#This Row],[seagrass.sd.ssp245.2050]]/Table1[[#This Row],[seagrass.mn.ssp245.2050]])^-1)</f>
        <v/>
      </c>
      <c r="AM1087" s="6" t="str">
        <f>IF(Table1[[#This Row],[seagrass.weights.ssp245.2050]]="","",Table1[[#This Row],[seagrass.weights.ssp245.2050]]*Table1[[#This Row],[seagrass.mn.ssp245.2050]])</f>
        <v/>
      </c>
      <c r="AS1087" s="5"/>
      <c r="AT1087" s="8"/>
      <c r="AU1087" s="8"/>
      <c r="AV1087" s="7" t="e">
        <f t="shared" si="98"/>
        <v>#DIV/0!</v>
      </c>
      <c r="AX1087" s="5"/>
      <c r="AY1087" s="6"/>
      <c r="AZ1087" s="6"/>
      <c r="BB1087" s="5"/>
      <c r="BC1087" s="8"/>
      <c r="BD1087" s="8"/>
      <c r="BE1087" s="5"/>
      <c r="BF1087" s="5"/>
      <c r="BG1087" s="6"/>
      <c r="BH1087" s="6"/>
      <c r="BI1087" s="7" t="e">
        <f t="shared" si="99"/>
        <v>#DIV/0!</v>
      </c>
      <c r="BK1087" s="5"/>
      <c r="BL1087" s="6"/>
      <c r="BM1087" s="6"/>
      <c r="BO1087" s="5"/>
      <c r="BP1087" s="6"/>
      <c r="BQ1087" s="6"/>
      <c r="BR1087" s="5"/>
      <c r="BS1087" s="5"/>
      <c r="BT1087" s="6"/>
      <c r="BU1087" s="6"/>
      <c r="BV1087" s="7" t="e">
        <f t="shared" si="100"/>
        <v>#DIV/0!</v>
      </c>
      <c r="BX1087" s="5"/>
      <c r="BY1087" s="8"/>
      <c r="BZ1087" s="8"/>
      <c r="CA1087" s="5"/>
      <c r="CB1087" s="5"/>
      <c r="CC1087" s="8"/>
      <c r="CD1087" s="8"/>
      <c r="CE1087" s="5"/>
      <c r="CF1087" s="5"/>
      <c r="CG1087" s="12"/>
      <c r="CH1087" s="17"/>
      <c r="CI1087" s="9" t="e">
        <f t="shared" si="101"/>
        <v>#DIV/0!</v>
      </c>
      <c r="CJ1087" s="5"/>
      <c r="CL1087" s="5"/>
      <c r="CM1087" s="5"/>
      <c r="CP1087" s="5"/>
      <c r="CT1087" s="5"/>
    </row>
    <row r="1088" spans="1:98" x14ac:dyDescent="0.25">
      <c r="A1088" s="5" t="s">
        <v>1131</v>
      </c>
      <c r="B1088" s="5">
        <v>47.83934</v>
      </c>
      <c r="C1088" s="5">
        <v>-23.071102</v>
      </c>
      <c r="E1088" s="5">
        <v>0</v>
      </c>
      <c r="G1088" s="5">
        <v>0</v>
      </c>
      <c r="I1088" s="5">
        <v>0</v>
      </c>
      <c r="L1088" s="6" t="str">
        <f>IF(Table1[[#This Row],[seagrass.mn.ssp126.2050]]="","",(Table1[[#This Row],[seagrass.sd.ssp126.2050]]/Table1[[#This Row],[seagrass.mn.ssp126.2050]])^-1)</f>
        <v/>
      </c>
      <c r="M1088" s="6" t="str">
        <f>IF(Table1[[#This Row],[seagrass.weights.ssp126.2050]]="","",Table1[[#This Row],[seagrass.weights.ssp126.2050]]*Table1[[#This Row],[seagrass.mn.ssp126.2050]])</f>
        <v/>
      </c>
      <c r="P1088" s="6" t="str">
        <f>IF(Table1[[#This Row],[corals.mn.ssp126.2050]]="","",(Table1[[#This Row],[corals.sd.ssp126.2050]]/Table1[[#This Row],[corals.mn.ssp126.2050]])^-1)</f>
        <v/>
      </c>
      <c r="Q1088" s="6" t="str">
        <f>IF(Table1[[#This Row],[coral.weights.ssp126.2050]]="","",Table1[[#This Row],[coral.weights.ssp126.2050]]*Table1[[#This Row],[corals.mn.ssp126.2050]])</f>
        <v/>
      </c>
      <c r="T1088" s="6" t="str">
        <f>IF(Table1[[#This Row],[mangrove.mn.ssp126.2050]]="","",(Table1[[#This Row],[mangrove.sd.ssp126.2050]]/Table1[[#This Row],[mangrove.mn.ssp126.2050]])^-1)</f>
        <v/>
      </c>
      <c r="U1088" s="6" t="str">
        <f>IF(Table1[[#This Row],[mangrove.weights.ssp126.2050]]="","",Table1[[#This Row],[mangrove.weights.ssp126.2050]]*Table1[[#This Row],[mangrove.mn.ssp126.2050]])</f>
        <v/>
      </c>
      <c r="V1088" s="7" t="e">
        <f t="shared" si="96"/>
        <v>#DIV/0!</v>
      </c>
      <c r="Y1088" s="6" t="str">
        <f>IF(Table1[[#This Row],[seagrass.mn.ssp126.2100]]="", "", (Table1[[#This Row],[seagrass.sd.ssp126.2100]]/Table1[[#This Row],[seagrass.mn.ssp126.2100]])^-1)</f>
        <v/>
      </c>
      <c r="Z1088" s="6" t="str">
        <f>IF(Table1[[#This Row],[seagrass.weights.ssp126.2100]]="","", Table1[[#This Row],[seagrass.weights.ssp126.2100]]*Table1[[#This Row],[seagrass.mn.ssp126.2100]])</f>
        <v/>
      </c>
      <c r="AC1088" s="6" t="str">
        <f>IF(Table1[[#This Row],[corals.mn.ssp126.2100]]="","",(Table1[[#This Row],[corals.sd.ssp126.2100]]/Table1[[#This Row],[corals.mn.ssp126.2100]])^-1)</f>
        <v/>
      </c>
      <c r="AD1088" s="6" t="str">
        <f>IF( Table1[[#This Row],[Coral.weights.ssp126.2100]]="","", Table1[[#This Row],[Coral.weights.ssp126.2100]]*Table1[[#This Row],[corals.mn.ssp126.2100]])</f>
        <v/>
      </c>
      <c r="AG1088" s="8" t="str">
        <f>IF(Table1[[#This Row],[mangrove.mn.ssp126.2100]]="","",(Table1[[#This Row],[mangrove.sd.ssp126.2100]]/Table1[[#This Row],[mangrove.mn.ssp126.2100]])^-1)</f>
        <v/>
      </c>
      <c r="AH1088" s="6" t="str">
        <f>IF(Table1[[#This Row],[mangrove.weights.ssp126.2100]]="","",Table1[[#This Row],[mangrove.weights.ssp126.2100]]*Table1[[#This Row],[mangrove.mn.ssp126.2100]])</f>
        <v/>
      </c>
      <c r="AI1088" s="7" t="e">
        <f t="shared" si="97"/>
        <v>#DIV/0!</v>
      </c>
      <c r="AL1088" s="6" t="str">
        <f>IF(Table1[[#This Row],[seagrass.mn.ssp245.2050]]="","",(Table1[[#This Row],[seagrass.sd.ssp245.2050]]/Table1[[#This Row],[seagrass.mn.ssp245.2050]])^-1)</f>
        <v/>
      </c>
      <c r="AM1088" s="6" t="str">
        <f>IF(Table1[[#This Row],[seagrass.weights.ssp245.2050]]="","",Table1[[#This Row],[seagrass.weights.ssp245.2050]]*Table1[[#This Row],[seagrass.mn.ssp245.2050]])</f>
        <v/>
      </c>
      <c r="AS1088" s="5"/>
      <c r="AT1088" s="8"/>
      <c r="AU1088" s="8"/>
      <c r="AV1088" s="7" t="e">
        <f t="shared" si="98"/>
        <v>#DIV/0!</v>
      </c>
      <c r="AX1088" s="5"/>
      <c r="AY1088" s="6"/>
      <c r="AZ1088" s="6"/>
      <c r="BB1088" s="5"/>
      <c r="BC1088" s="8"/>
      <c r="BD1088" s="8"/>
      <c r="BE1088" s="5"/>
      <c r="BF1088" s="5"/>
      <c r="BG1088" s="6"/>
      <c r="BH1088" s="6"/>
      <c r="BI1088" s="7" t="e">
        <f t="shared" si="99"/>
        <v>#DIV/0!</v>
      </c>
      <c r="BK1088" s="5"/>
      <c r="BL1088" s="6"/>
      <c r="BM1088" s="6"/>
      <c r="BO1088" s="5"/>
      <c r="BP1088" s="6"/>
      <c r="BQ1088" s="6"/>
      <c r="BR1088" s="5"/>
      <c r="BS1088" s="5"/>
      <c r="BT1088" s="6"/>
      <c r="BU1088" s="6"/>
      <c r="BV1088" s="7" t="e">
        <f t="shared" si="100"/>
        <v>#DIV/0!</v>
      </c>
      <c r="BX1088" s="5"/>
      <c r="BY1088" s="8"/>
      <c r="BZ1088" s="8"/>
      <c r="CA1088" s="5"/>
      <c r="CB1088" s="5"/>
      <c r="CC1088" s="8"/>
      <c r="CD1088" s="8"/>
      <c r="CE1088" s="5"/>
      <c r="CF1088" s="5"/>
      <c r="CG1088" s="12"/>
      <c r="CH1088" s="17"/>
      <c r="CI1088" s="9" t="e">
        <f t="shared" si="101"/>
        <v>#DIV/0!</v>
      </c>
      <c r="CJ1088" s="5"/>
      <c r="CL1088" s="5"/>
      <c r="CM1088" s="5"/>
      <c r="CP1088" s="5"/>
      <c r="CT1088" s="5"/>
    </row>
    <row r="1089" spans="1:98" x14ac:dyDescent="0.25">
      <c r="A1089" s="5" t="s">
        <v>1132</v>
      </c>
      <c r="B1089" s="5">
        <v>48.08934</v>
      </c>
      <c r="C1089" s="5">
        <v>-23.071102</v>
      </c>
      <c r="E1089" s="5">
        <v>0</v>
      </c>
      <c r="G1089" s="5">
        <v>0</v>
      </c>
      <c r="I1089" s="5">
        <v>0</v>
      </c>
      <c r="L1089" s="6" t="str">
        <f>IF(Table1[[#This Row],[seagrass.mn.ssp126.2050]]="","",(Table1[[#This Row],[seagrass.sd.ssp126.2050]]/Table1[[#This Row],[seagrass.mn.ssp126.2050]])^-1)</f>
        <v/>
      </c>
      <c r="M1089" s="6" t="str">
        <f>IF(Table1[[#This Row],[seagrass.weights.ssp126.2050]]="","",Table1[[#This Row],[seagrass.weights.ssp126.2050]]*Table1[[#This Row],[seagrass.mn.ssp126.2050]])</f>
        <v/>
      </c>
      <c r="P1089" s="6" t="str">
        <f>IF(Table1[[#This Row],[corals.mn.ssp126.2050]]="","",(Table1[[#This Row],[corals.sd.ssp126.2050]]/Table1[[#This Row],[corals.mn.ssp126.2050]])^-1)</f>
        <v/>
      </c>
      <c r="Q1089" s="6" t="str">
        <f>IF(Table1[[#This Row],[coral.weights.ssp126.2050]]="","",Table1[[#This Row],[coral.weights.ssp126.2050]]*Table1[[#This Row],[corals.mn.ssp126.2050]])</f>
        <v/>
      </c>
      <c r="T1089" s="6" t="str">
        <f>IF(Table1[[#This Row],[mangrove.mn.ssp126.2050]]="","",(Table1[[#This Row],[mangrove.sd.ssp126.2050]]/Table1[[#This Row],[mangrove.mn.ssp126.2050]])^-1)</f>
        <v/>
      </c>
      <c r="U1089" s="6" t="str">
        <f>IF(Table1[[#This Row],[mangrove.weights.ssp126.2050]]="","",Table1[[#This Row],[mangrove.weights.ssp126.2050]]*Table1[[#This Row],[mangrove.mn.ssp126.2050]])</f>
        <v/>
      </c>
      <c r="V1089" s="7" t="e">
        <f t="shared" si="96"/>
        <v>#DIV/0!</v>
      </c>
      <c r="Y1089" s="6" t="str">
        <f>IF(Table1[[#This Row],[seagrass.mn.ssp126.2100]]="", "", (Table1[[#This Row],[seagrass.sd.ssp126.2100]]/Table1[[#This Row],[seagrass.mn.ssp126.2100]])^-1)</f>
        <v/>
      </c>
      <c r="Z1089" s="6" t="str">
        <f>IF(Table1[[#This Row],[seagrass.weights.ssp126.2100]]="","", Table1[[#This Row],[seagrass.weights.ssp126.2100]]*Table1[[#This Row],[seagrass.mn.ssp126.2100]])</f>
        <v/>
      </c>
      <c r="AC1089" s="6" t="str">
        <f>IF(Table1[[#This Row],[corals.mn.ssp126.2100]]="","",(Table1[[#This Row],[corals.sd.ssp126.2100]]/Table1[[#This Row],[corals.mn.ssp126.2100]])^-1)</f>
        <v/>
      </c>
      <c r="AD1089" s="6" t="str">
        <f>IF( Table1[[#This Row],[Coral.weights.ssp126.2100]]="","", Table1[[#This Row],[Coral.weights.ssp126.2100]]*Table1[[#This Row],[corals.mn.ssp126.2100]])</f>
        <v/>
      </c>
      <c r="AG1089" s="8" t="str">
        <f>IF(Table1[[#This Row],[mangrove.mn.ssp126.2100]]="","",(Table1[[#This Row],[mangrove.sd.ssp126.2100]]/Table1[[#This Row],[mangrove.mn.ssp126.2100]])^-1)</f>
        <v/>
      </c>
      <c r="AH1089" s="6" t="str">
        <f>IF(Table1[[#This Row],[mangrove.weights.ssp126.2100]]="","",Table1[[#This Row],[mangrove.weights.ssp126.2100]]*Table1[[#This Row],[mangrove.mn.ssp126.2100]])</f>
        <v/>
      </c>
      <c r="AI1089" s="7" t="e">
        <f t="shared" si="97"/>
        <v>#DIV/0!</v>
      </c>
      <c r="AL1089" s="6" t="str">
        <f>IF(Table1[[#This Row],[seagrass.mn.ssp245.2050]]="","",(Table1[[#This Row],[seagrass.sd.ssp245.2050]]/Table1[[#This Row],[seagrass.mn.ssp245.2050]])^-1)</f>
        <v/>
      </c>
      <c r="AM1089" s="6" t="str">
        <f>IF(Table1[[#This Row],[seagrass.weights.ssp245.2050]]="","",Table1[[#This Row],[seagrass.weights.ssp245.2050]]*Table1[[#This Row],[seagrass.mn.ssp245.2050]])</f>
        <v/>
      </c>
      <c r="AS1089" s="5"/>
      <c r="AT1089" s="8"/>
      <c r="AU1089" s="8"/>
      <c r="AV1089" s="7" t="e">
        <f t="shared" si="98"/>
        <v>#DIV/0!</v>
      </c>
      <c r="AX1089" s="5"/>
      <c r="AY1089" s="6"/>
      <c r="AZ1089" s="6"/>
      <c r="BB1089" s="5"/>
      <c r="BC1089" s="8"/>
      <c r="BD1089" s="8"/>
      <c r="BE1089" s="5"/>
      <c r="BF1089" s="5"/>
      <c r="BG1089" s="6"/>
      <c r="BH1089" s="6"/>
      <c r="BI1089" s="7" t="e">
        <f t="shared" si="99"/>
        <v>#DIV/0!</v>
      </c>
      <c r="BK1089" s="5"/>
      <c r="BL1089" s="6"/>
      <c r="BM1089" s="6"/>
      <c r="BO1089" s="5"/>
      <c r="BP1089" s="6"/>
      <c r="BQ1089" s="6"/>
      <c r="BR1089" s="5"/>
      <c r="BS1089" s="5"/>
      <c r="BT1089" s="6"/>
      <c r="BU1089" s="6"/>
      <c r="BV1089" s="7" t="e">
        <f t="shared" si="100"/>
        <v>#DIV/0!</v>
      </c>
      <c r="BX1089" s="5"/>
      <c r="BY1089" s="8"/>
      <c r="BZ1089" s="8"/>
      <c r="CA1089" s="5"/>
      <c r="CB1089" s="5"/>
      <c r="CC1089" s="8"/>
      <c r="CD1089" s="8"/>
      <c r="CE1089" s="5"/>
      <c r="CF1089" s="5"/>
      <c r="CG1089" s="12"/>
      <c r="CH1089" s="17"/>
      <c r="CI1089" s="9" t="e">
        <f t="shared" si="101"/>
        <v>#DIV/0!</v>
      </c>
      <c r="CJ1089" s="5"/>
      <c r="CL1089" s="5"/>
      <c r="CM1089" s="5"/>
      <c r="CP1089" s="5"/>
      <c r="CT1089" s="5"/>
    </row>
    <row r="1090" spans="1:98" x14ac:dyDescent="0.25">
      <c r="A1090" s="5" t="s">
        <v>1133</v>
      </c>
      <c r="B1090" s="5">
        <v>35.33934</v>
      </c>
      <c r="C1090" s="5">
        <v>-23.071102</v>
      </c>
      <c r="E1090" s="5">
        <v>0</v>
      </c>
      <c r="G1090" s="5">
        <v>0</v>
      </c>
      <c r="I1090" s="5">
        <v>0</v>
      </c>
      <c r="L1090" s="6" t="str">
        <f>IF(Table1[[#This Row],[seagrass.mn.ssp126.2050]]="","",(Table1[[#This Row],[seagrass.sd.ssp126.2050]]/Table1[[#This Row],[seagrass.mn.ssp126.2050]])^-1)</f>
        <v/>
      </c>
      <c r="M1090" s="6" t="str">
        <f>IF(Table1[[#This Row],[seagrass.weights.ssp126.2050]]="","",Table1[[#This Row],[seagrass.weights.ssp126.2050]]*Table1[[#This Row],[seagrass.mn.ssp126.2050]])</f>
        <v/>
      </c>
      <c r="P1090" s="6" t="str">
        <f>IF(Table1[[#This Row],[corals.mn.ssp126.2050]]="","",(Table1[[#This Row],[corals.sd.ssp126.2050]]/Table1[[#This Row],[corals.mn.ssp126.2050]])^-1)</f>
        <v/>
      </c>
      <c r="Q1090" s="6" t="str">
        <f>IF(Table1[[#This Row],[coral.weights.ssp126.2050]]="","",Table1[[#This Row],[coral.weights.ssp126.2050]]*Table1[[#This Row],[corals.mn.ssp126.2050]])</f>
        <v/>
      </c>
      <c r="T1090" s="6" t="str">
        <f>IF(Table1[[#This Row],[mangrove.mn.ssp126.2050]]="","",(Table1[[#This Row],[mangrove.sd.ssp126.2050]]/Table1[[#This Row],[mangrove.mn.ssp126.2050]])^-1)</f>
        <v/>
      </c>
      <c r="U1090" s="6" t="str">
        <f>IF(Table1[[#This Row],[mangrove.weights.ssp126.2050]]="","",Table1[[#This Row],[mangrove.weights.ssp126.2050]]*Table1[[#This Row],[mangrove.mn.ssp126.2050]])</f>
        <v/>
      </c>
      <c r="V1090" s="7" t="e">
        <f t="shared" ref="V1090:V1153" si="102">SUM(U1090,Q1090,M1090)/SUM(T1090,P1090,L1090)</f>
        <v>#DIV/0!</v>
      </c>
      <c r="Y1090" s="6" t="str">
        <f>IF(Table1[[#This Row],[seagrass.mn.ssp126.2100]]="", "", (Table1[[#This Row],[seagrass.sd.ssp126.2100]]/Table1[[#This Row],[seagrass.mn.ssp126.2100]])^-1)</f>
        <v/>
      </c>
      <c r="Z1090" s="6" t="str">
        <f>IF(Table1[[#This Row],[seagrass.weights.ssp126.2100]]="","", Table1[[#This Row],[seagrass.weights.ssp126.2100]]*Table1[[#This Row],[seagrass.mn.ssp126.2100]])</f>
        <v/>
      </c>
      <c r="AC1090" s="6" t="str">
        <f>IF(Table1[[#This Row],[corals.mn.ssp126.2100]]="","",(Table1[[#This Row],[corals.sd.ssp126.2100]]/Table1[[#This Row],[corals.mn.ssp126.2100]])^-1)</f>
        <v/>
      </c>
      <c r="AD1090" s="6" t="str">
        <f>IF( Table1[[#This Row],[Coral.weights.ssp126.2100]]="","", Table1[[#This Row],[Coral.weights.ssp126.2100]]*Table1[[#This Row],[corals.mn.ssp126.2100]])</f>
        <v/>
      </c>
      <c r="AG1090" s="8" t="str">
        <f>IF(Table1[[#This Row],[mangrove.mn.ssp126.2100]]="","",(Table1[[#This Row],[mangrove.sd.ssp126.2100]]/Table1[[#This Row],[mangrove.mn.ssp126.2100]])^-1)</f>
        <v/>
      </c>
      <c r="AH1090" s="6" t="str">
        <f>IF(Table1[[#This Row],[mangrove.weights.ssp126.2100]]="","",Table1[[#This Row],[mangrove.weights.ssp126.2100]]*Table1[[#This Row],[mangrove.mn.ssp126.2100]])</f>
        <v/>
      </c>
      <c r="AI1090" s="7" t="e">
        <f t="shared" ref="AI1090:AI1153" si="103">SUM(AH1090,AD1090,Z1090)/SUM(Y1090,AC1090,AG1090)</f>
        <v>#DIV/0!</v>
      </c>
      <c r="AL1090" s="6" t="str">
        <f>IF(Table1[[#This Row],[seagrass.mn.ssp245.2050]]="","",(Table1[[#This Row],[seagrass.sd.ssp245.2050]]/Table1[[#This Row],[seagrass.mn.ssp245.2050]])^-1)</f>
        <v/>
      </c>
      <c r="AM1090" s="6" t="str">
        <f>IF(Table1[[#This Row],[seagrass.weights.ssp245.2050]]="","",Table1[[#This Row],[seagrass.weights.ssp245.2050]]*Table1[[#This Row],[seagrass.mn.ssp245.2050]])</f>
        <v/>
      </c>
      <c r="AS1090" s="5"/>
      <c r="AT1090" s="8"/>
      <c r="AU1090" s="8"/>
      <c r="AV1090" s="7" t="e">
        <f t="shared" si="98"/>
        <v>#DIV/0!</v>
      </c>
      <c r="AX1090" s="5"/>
      <c r="AY1090" s="6"/>
      <c r="AZ1090" s="6"/>
      <c r="BB1090" s="5"/>
      <c r="BC1090" s="8"/>
      <c r="BD1090" s="8"/>
      <c r="BE1090" s="5"/>
      <c r="BF1090" s="5"/>
      <c r="BG1090" s="6"/>
      <c r="BH1090" s="6"/>
      <c r="BI1090" s="7" t="e">
        <f t="shared" si="99"/>
        <v>#DIV/0!</v>
      </c>
      <c r="BK1090" s="5"/>
      <c r="BL1090" s="6"/>
      <c r="BM1090" s="6"/>
      <c r="BO1090" s="5"/>
      <c r="BP1090" s="6"/>
      <c r="BQ1090" s="6"/>
      <c r="BR1090" s="5"/>
      <c r="BS1090" s="5"/>
      <c r="BT1090" s="6"/>
      <c r="BU1090" s="6"/>
      <c r="BV1090" s="7" t="e">
        <f t="shared" si="100"/>
        <v>#DIV/0!</v>
      </c>
      <c r="BX1090" s="5"/>
      <c r="BY1090" s="8"/>
      <c r="BZ1090" s="8"/>
      <c r="CA1090" s="5"/>
      <c r="CB1090" s="5"/>
      <c r="CC1090" s="8"/>
      <c r="CD1090" s="8"/>
      <c r="CE1090" s="5"/>
      <c r="CF1090" s="5"/>
      <c r="CG1090" s="12"/>
      <c r="CH1090" s="17"/>
      <c r="CI1090" s="9" t="e">
        <f t="shared" si="101"/>
        <v>#DIV/0!</v>
      </c>
      <c r="CJ1090" s="5"/>
      <c r="CL1090" s="5"/>
      <c r="CM1090" s="5"/>
      <c r="CP1090" s="5"/>
      <c r="CT1090" s="5"/>
    </row>
    <row r="1091" spans="1:98" x14ac:dyDescent="0.25">
      <c r="A1091" s="5" t="s">
        <v>1134</v>
      </c>
      <c r="B1091" s="5">
        <v>35.58934</v>
      </c>
      <c r="C1091" s="5">
        <v>-23.071102</v>
      </c>
      <c r="D1091" s="5">
        <v>12100000</v>
      </c>
      <c r="E1091" s="5">
        <v>1</v>
      </c>
      <c r="F1091" s="5">
        <v>90000</v>
      </c>
      <c r="G1091" s="5">
        <v>1</v>
      </c>
      <c r="H1091" s="5">
        <v>740000</v>
      </c>
      <c r="I1091" s="5">
        <v>1</v>
      </c>
      <c r="J1091" s="5">
        <v>0.22973666069946139</v>
      </c>
      <c r="K1091" s="5">
        <v>7.297578968390292E-2</v>
      </c>
      <c r="L1091" s="6">
        <f>IF(Table1[[#This Row],[seagrass.mn.ssp126.2050]]="","",(Table1[[#This Row],[seagrass.sd.ssp126.2050]]/Table1[[#This Row],[seagrass.mn.ssp126.2050]])^-1)</f>
        <v>3.1481216125864955</v>
      </c>
      <c r="M1091" s="6">
        <f>IF(Table1[[#This Row],[seagrass.weights.ssp126.2050]]="","",Table1[[#This Row],[seagrass.weights.ssp126.2050]]*Table1[[#This Row],[seagrass.mn.ssp126.2050]])</f>
        <v>0.72323894675142497</v>
      </c>
      <c r="N1091" s="5">
        <v>0.47917243171006402</v>
      </c>
      <c r="O1091" s="5">
        <v>2.856959600906946E-2</v>
      </c>
      <c r="P1091" s="6">
        <f>IF(Table1[[#This Row],[corals.mn.ssp126.2050]]="","",(Table1[[#This Row],[corals.sd.ssp126.2050]]/Table1[[#This Row],[corals.mn.ssp126.2050]])^-1)</f>
        <v>16.772110867719306</v>
      </c>
      <c r="Q1091" s="6">
        <f>IF(Table1[[#This Row],[coral.weights.ssp126.2050]]="","",Table1[[#This Row],[coral.weights.ssp126.2050]]*Table1[[#This Row],[corals.mn.ssp126.2050]])</f>
        <v>8.036733149395852</v>
      </c>
      <c r="R1091" s="5">
        <v>0.43461374915679729</v>
      </c>
      <c r="S1091" s="5">
        <v>6.0862679193361212E-2</v>
      </c>
      <c r="T1091" s="6">
        <f>IF(Table1[[#This Row],[mangrove.mn.ssp126.2050]]="","",(Table1[[#This Row],[mangrove.sd.ssp126.2050]]/Table1[[#This Row],[mangrove.mn.ssp126.2050]])^-1)</f>
        <v>7.1408908532604345</v>
      </c>
      <c r="U1091" s="6">
        <f>IF(Table1[[#This Row],[mangrove.weights.ssp126.2050]]="","",Table1[[#This Row],[mangrove.weights.ssp126.2050]]*Table1[[#This Row],[mangrove.mn.ssp126.2050]])</f>
        <v>3.1035293460549989</v>
      </c>
      <c r="V1091" s="7">
        <f t="shared" si="102"/>
        <v>0.43839648842245049</v>
      </c>
      <c r="W1091" s="5">
        <v>0.22402314929541109</v>
      </c>
      <c r="X1091" s="5">
        <v>6.4895664367521519E-2</v>
      </c>
      <c r="Y1091" s="6">
        <f>IF(Table1[[#This Row],[seagrass.mn.ssp126.2100]]="", "", (Table1[[#This Row],[seagrass.sd.ssp126.2100]]/Table1[[#This Row],[seagrass.mn.ssp126.2100]])^-1)</f>
        <v>3.4520510958437538</v>
      </c>
      <c r="Z1091" s="6">
        <f>IF(Table1[[#This Row],[seagrass.weights.ssp126.2100]]="","", Table1[[#This Row],[seagrass.weights.ssp126.2100]]*Table1[[#This Row],[seagrass.mn.ssp126.2100]])</f>
        <v>0.77333935801959275</v>
      </c>
      <c r="AA1091" s="5">
        <v>0.46696541080517501</v>
      </c>
      <c r="AB1091" s="5">
        <v>3.5208642303002149E-2</v>
      </c>
      <c r="AC1091" s="6">
        <f>IF(Table1[[#This Row],[corals.mn.ssp126.2100]]="","",(Table1[[#This Row],[corals.sd.ssp126.2100]]/Table1[[#This Row],[corals.mn.ssp126.2100]])^-1)</f>
        <v>13.262806523083626</v>
      </c>
      <c r="AD1091" s="6">
        <f>IF( Table1[[#This Row],[Coral.weights.ssp126.2100]]="","", Table1[[#This Row],[Coral.weights.ssp126.2100]]*Table1[[#This Row],[corals.mn.ssp126.2100]])</f>
        <v>6.1932718964813001</v>
      </c>
      <c r="AE1091" s="5">
        <v>0.43336584540775652</v>
      </c>
      <c r="AF1091" s="5">
        <v>5.207669341794386E-2</v>
      </c>
      <c r="AG1091" s="8">
        <f>IF(Table1[[#This Row],[mangrove.mn.ssp126.2100]]="","",(Table1[[#This Row],[mangrove.sd.ssp126.2100]]/Table1[[#This Row],[mangrove.mn.ssp126.2100]])^-1)</f>
        <v>8.3216851333044382</v>
      </c>
      <c r="AH1091" s="6">
        <f>IF(Table1[[#This Row],[mangrove.weights.ssp126.2100]]="","",Table1[[#This Row],[mangrove.weights.ssp126.2100]]*Table1[[#This Row],[mangrove.mn.ssp126.2100]])</f>
        <v>3.6063341130116369</v>
      </c>
      <c r="AI1091" s="7">
        <f t="shared" si="103"/>
        <v>0.42230053374961413</v>
      </c>
      <c r="AJ1091" s="5">
        <v>0.2187432327074777</v>
      </c>
      <c r="AK1091" s="5">
        <v>2.4963275570381881E-2</v>
      </c>
      <c r="AL1091" s="6">
        <f>IF(Table1[[#This Row],[seagrass.mn.ssp245.2050]]="","",(Table1[[#This Row],[seagrass.sd.ssp245.2050]]/Table1[[#This Row],[seagrass.mn.ssp245.2050]])^-1)</f>
        <v>8.7626013697901683</v>
      </c>
      <c r="AM1091" s="6">
        <f>IF(Table1[[#This Row],[seagrass.weights.ssp245.2050]]="","",Table1[[#This Row],[seagrass.weights.ssp245.2050]]*Table1[[#This Row],[seagrass.mn.ssp245.2050]])</f>
        <v>1.9167597505548737</v>
      </c>
      <c r="AN1091" s="5">
        <v>0.48683479641955518</v>
      </c>
      <c r="AO1091" s="5">
        <v>1.065182706662123E-2</v>
      </c>
      <c r="AP1091" s="6">
        <f>(Table1[[#This Row],[corals.sd.ssp245.2050]]/Table1[[#This Row],[corals.mn.ssp245.2050]])^-1</f>
        <v>45.704346622854032</v>
      </c>
      <c r="AQ1091" s="6">
        <f>Table1[[#This Row],[coral.weights.ssp245.2050]]*Table1[[#This Row],[corals.mn.ssp245.2050]]</f>
        <v>22.250466283625926</v>
      </c>
      <c r="AR1091" s="5">
        <v>0.46001883405057309</v>
      </c>
      <c r="AS1091" s="5">
        <v>7.4255177313875667E-2</v>
      </c>
      <c r="AT1091" s="8">
        <f>(Table1[[#This Row],[mangrove.sd.ssp245.2050]]/Table1[[#This Row],[mangrove.mn.ssp245.2050]])^-1</f>
        <v>6.195107879226784</v>
      </c>
      <c r="AU1091" s="8">
        <f>Table1[[#This Row],[mangrove.mn.ssp245.2050]]*Table1[[#This Row],[mangrove.weights.ssp245.2050]]</f>
        <v>2.8498663034194238</v>
      </c>
      <c r="AV1091" s="7">
        <f t="shared" ref="AV1091:AV1154" si="104">SUM(AU1091,AQ1091,AM1091)/SUM(AT1091,AP1091,AL1091)</f>
        <v>0.44537053598488507</v>
      </c>
      <c r="AW1091" s="5">
        <v>0.18696666671740081</v>
      </c>
      <c r="AX1091" s="5">
        <v>1.248988413185703E-2</v>
      </c>
      <c r="AY1091" s="6">
        <f>(Table1[[#This Row],[seagrass.sd.ssp245.2100]]/Table1[[#This Row],[seagrass.mn.ssp245.2100]])^-1</f>
        <v>14.969447654083407</v>
      </c>
      <c r="AZ1091" s="6">
        <f>Table1[[#This Row],[seagrass.weights.ssp245.2100]]*Table1[[#This Row],[seagrass.mn.ssp245.2100]]</f>
        <v>2.7987877304845896</v>
      </c>
      <c r="BA1091" s="5">
        <v>0.48307166801721008</v>
      </c>
      <c r="BB1091" s="5">
        <v>7.112459856388486E-3</v>
      </c>
      <c r="BC1091" s="8">
        <f>(Table1[[#This Row],[corals.sd.ssp245.2100]]/Table1[[#This Row],[corals.mn.ssp245.2100]])^-1</f>
        <v>67.919071287735989</v>
      </c>
      <c r="BD1091" s="8">
        <f>Table1[[#This Row],[corals.weights.ssp245.2100]]*Table1[[#This Row],[corals.mn.ssp245.2100]]</f>
        <v>32.809779057146422</v>
      </c>
      <c r="BE1091" s="5">
        <v>0.45100947624475701</v>
      </c>
      <c r="BF1091" s="5">
        <v>8.4562773277004524E-2</v>
      </c>
      <c r="BG1091" s="6">
        <f>(Table1[[#This Row],[mangrove.sd.ssp245.2100]]/Table1[[#This Row],[mangrove.mn.ssp245.2100]])^-1</f>
        <v>5.333428159544547</v>
      </c>
      <c r="BH1091" s="6">
        <f>Table1[[#This Row],[mangrove.weights.ssp245.2100]]*Table1[[#This Row],[mangrove.mn.ssp245.2100]]</f>
        <v>2.4054266408252243</v>
      </c>
      <c r="BI1091" s="7">
        <f t="shared" ref="BI1091:BI1154" si="105">SUM(BH1091,BD1091,AZ1091)/SUM(BG1091,BC1091,AY1091)</f>
        <v>0.43089043800835047</v>
      </c>
      <c r="BJ1091" s="5">
        <v>0.47263787445690419</v>
      </c>
      <c r="BK1091" s="5">
        <v>2.852858215032754E-3</v>
      </c>
      <c r="BL1091" s="6">
        <f>(Table1[[#This Row],[seagrass.sd.ssp370.2050]]/Table1[[#This Row],[seagrass.mn.ssp370.2050]])^-1</f>
        <v>165.67170144187406</v>
      </c>
      <c r="BM1091" s="6">
        <f>Table1[[#This Row],[seagrass.mn.ssp370.2050]]*Table1[[#This Row],[seagrass.weights.ssp370.2050]]</f>
        <v>78.302720827146189</v>
      </c>
      <c r="BN1091" s="5">
        <v>0.53782471005084032</v>
      </c>
      <c r="BO1091" s="5">
        <v>9.0473453258212405E-4</v>
      </c>
      <c r="BP1091" s="6">
        <f>(Table1[[#This Row],[corals.sd.ssp370.2050]]/Table1[[#This Row],[corals.mn.ssp370.2050]])^-1</f>
        <v>594.45582177114613</v>
      </c>
      <c r="BQ1091" s="6">
        <f>Table1[[#This Row],[corals.weights.ssp370.2050]]*Table1[[#This Row],[corals.mn.ssp370.2050]]</f>
        <v>319.71302998210069</v>
      </c>
      <c r="BR1091" s="5">
        <v>0.48102030072713048</v>
      </c>
      <c r="BS1091" s="5">
        <v>9.6269841275086768E-2</v>
      </c>
      <c r="BT1091" s="6">
        <f>(Table1[[#This Row],[mangrove.sd.ssp370.2050]]/Table1[[#This Row],[mangrove.mn.ssp370.2050]])^-1</f>
        <v>4.9965835027465815</v>
      </c>
      <c r="BU1091" s="6">
        <f>Table1[[#This Row],[mangrove.weights.ssp370.2050]]*Table1[[#This Row],[mangrove.mn.ssp370.2050]]</f>
        <v>2.4034580990993795</v>
      </c>
      <c r="BV1091" s="7">
        <f t="shared" ref="BV1091:BV1154" si="106">SUM(BU1091,BQ1091,BM1091)/SUM(BT1091,BP1091,BL1091)</f>
        <v>0.5233389007008461</v>
      </c>
      <c r="BW1091" s="5">
        <v>0.47263787445690419</v>
      </c>
      <c r="BX1091" s="5">
        <v>2.852858215032754E-3</v>
      </c>
      <c r="BY1091" s="8">
        <f>(Table1[[#This Row],[seagrass.sd.ssp370.2100]]/Table1[[#This Row],[seagrass.mn.ssp370.2100]])^-1</f>
        <v>165.67170144187406</v>
      </c>
      <c r="BZ1091" s="8">
        <f>Table1[[#This Row],[seagrass.imp.ssp370.2100]]*Table1[[#This Row],[seagrass.mn.ssp370.2100]]</f>
        <v>78.302720827146189</v>
      </c>
      <c r="CA1091" s="5">
        <v>0.53782471005084032</v>
      </c>
      <c r="CB1091" s="5">
        <v>9.0473453258212405E-4</v>
      </c>
      <c r="CC1091" s="8">
        <f>(Table1[[#This Row],[corals.sd.ssp370.2100]]/Table1[[#This Row],[corals.mn.ssp370.2100]])^-1</f>
        <v>594.45582177114613</v>
      </c>
      <c r="CD1091" s="8">
        <f>Table1[[#This Row],[corals.weights.ssp370.2100]]*Table1[[#This Row],[corals.mn.ssp370.2100]]</f>
        <v>319.71302998210069</v>
      </c>
      <c r="CE1091" s="5">
        <v>0.47315906038845568</v>
      </c>
      <c r="CF1091" s="5">
        <v>8.9256202005740803E-2</v>
      </c>
      <c r="CG1091" s="12">
        <f>(Table1[[#This Row],[mangrove.sd.ssp370.2100]]/Table1[[#This Row],[mangrove.mn.ssp370.2100]])^-1</f>
        <v>5.3011337000203405</v>
      </c>
      <c r="CH1091" s="17">
        <f>Table1[[#This Row],[mangrove.weights.ssp370.2100]]*Table1[[#This Row],[mangrove.mn.ssp370.2100]]</f>
        <v>2.5082794404952016</v>
      </c>
      <c r="CI1091" s="9">
        <f t="shared" ref="CI1091:CI1154" si="107">SUM(CH1091,CD1091,BZ1091)/SUM(CG1091,CC1091,BY1091)</f>
        <v>0.52326761825856893</v>
      </c>
      <c r="CJ1091" s="5"/>
      <c r="CL1091" s="5"/>
      <c r="CM1091" s="5"/>
      <c r="CP1091" s="5"/>
      <c r="CT1091" s="5"/>
    </row>
    <row r="1092" spans="1:98" x14ac:dyDescent="0.25">
      <c r="A1092" s="5" t="s">
        <v>1135</v>
      </c>
      <c r="B1092" s="5">
        <v>35.83934</v>
      </c>
      <c r="C1092" s="5">
        <v>-23.071102</v>
      </c>
      <c r="E1092" s="5">
        <v>0</v>
      </c>
      <c r="G1092" s="5">
        <v>0</v>
      </c>
      <c r="I1092" s="5">
        <v>0</v>
      </c>
      <c r="L1092" s="6" t="str">
        <f>IF(Table1[[#This Row],[seagrass.mn.ssp126.2050]]="","",(Table1[[#This Row],[seagrass.sd.ssp126.2050]]/Table1[[#This Row],[seagrass.mn.ssp126.2050]])^-1)</f>
        <v/>
      </c>
      <c r="M1092" s="6" t="str">
        <f>IF(Table1[[#This Row],[seagrass.weights.ssp126.2050]]="","",Table1[[#This Row],[seagrass.weights.ssp126.2050]]*Table1[[#This Row],[seagrass.mn.ssp126.2050]])</f>
        <v/>
      </c>
      <c r="P1092" s="6" t="str">
        <f>IF(Table1[[#This Row],[corals.mn.ssp126.2050]]="","",(Table1[[#This Row],[corals.sd.ssp126.2050]]/Table1[[#This Row],[corals.mn.ssp126.2050]])^-1)</f>
        <v/>
      </c>
      <c r="Q1092" s="6" t="str">
        <f>IF(Table1[[#This Row],[coral.weights.ssp126.2050]]="","",Table1[[#This Row],[coral.weights.ssp126.2050]]*Table1[[#This Row],[corals.mn.ssp126.2050]])</f>
        <v/>
      </c>
      <c r="T1092" s="6" t="str">
        <f>IF(Table1[[#This Row],[mangrove.mn.ssp126.2050]]="","",(Table1[[#This Row],[mangrove.sd.ssp126.2050]]/Table1[[#This Row],[mangrove.mn.ssp126.2050]])^-1)</f>
        <v/>
      </c>
      <c r="U1092" s="6" t="str">
        <f>IF(Table1[[#This Row],[mangrove.weights.ssp126.2050]]="","",Table1[[#This Row],[mangrove.weights.ssp126.2050]]*Table1[[#This Row],[mangrove.mn.ssp126.2050]])</f>
        <v/>
      </c>
      <c r="V1092" s="7" t="e">
        <f t="shared" si="102"/>
        <v>#DIV/0!</v>
      </c>
      <c r="Y1092" s="6" t="str">
        <f>IF(Table1[[#This Row],[seagrass.mn.ssp126.2100]]="", "", (Table1[[#This Row],[seagrass.sd.ssp126.2100]]/Table1[[#This Row],[seagrass.mn.ssp126.2100]])^-1)</f>
        <v/>
      </c>
      <c r="Z1092" s="6" t="str">
        <f>IF(Table1[[#This Row],[seagrass.weights.ssp126.2100]]="","", Table1[[#This Row],[seagrass.weights.ssp126.2100]]*Table1[[#This Row],[seagrass.mn.ssp126.2100]])</f>
        <v/>
      </c>
      <c r="AC1092" s="6" t="str">
        <f>IF(Table1[[#This Row],[corals.mn.ssp126.2100]]="","",(Table1[[#This Row],[corals.sd.ssp126.2100]]/Table1[[#This Row],[corals.mn.ssp126.2100]])^-1)</f>
        <v/>
      </c>
      <c r="AD1092" s="6" t="str">
        <f>IF( Table1[[#This Row],[Coral.weights.ssp126.2100]]="","", Table1[[#This Row],[Coral.weights.ssp126.2100]]*Table1[[#This Row],[corals.mn.ssp126.2100]])</f>
        <v/>
      </c>
      <c r="AG1092" s="8" t="str">
        <f>IF(Table1[[#This Row],[mangrove.mn.ssp126.2100]]="","",(Table1[[#This Row],[mangrove.sd.ssp126.2100]]/Table1[[#This Row],[mangrove.mn.ssp126.2100]])^-1)</f>
        <v/>
      </c>
      <c r="AH1092" s="6" t="str">
        <f>IF(Table1[[#This Row],[mangrove.weights.ssp126.2100]]="","",Table1[[#This Row],[mangrove.weights.ssp126.2100]]*Table1[[#This Row],[mangrove.mn.ssp126.2100]])</f>
        <v/>
      </c>
      <c r="AI1092" s="7" t="e">
        <f t="shared" si="103"/>
        <v>#DIV/0!</v>
      </c>
      <c r="AL1092" s="6" t="str">
        <f>IF(Table1[[#This Row],[seagrass.mn.ssp245.2050]]="","",(Table1[[#This Row],[seagrass.sd.ssp245.2050]]/Table1[[#This Row],[seagrass.mn.ssp245.2050]])^-1)</f>
        <v/>
      </c>
      <c r="AM1092" s="6" t="str">
        <f>IF(Table1[[#This Row],[seagrass.weights.ssp245.2050]]="","",Table1[[#This Row],[seagrass.weights.ssp245.2050]]*Table1[[#This Row],[seagrass.mn.ssp245.2050]])</f>
        <v/>
      </c>
      <c r="AS1092" s="5"/>
      <c r="AT1092" s="8"/>
      <c r="AU1092" s="8"/>
      <c r="AV1092" s="7" t="e">
        <f t="shared" si="104"/>
        <v>#DIV/0!</v>
      </c>
      <c r="AX1092" s="5"/>
      <c r="AY1092" s="6"/>
      <c r="AZ1092" s="6"/>
      <c r="BB1092" s="5"/>
      <c r="BC1092" s="8"/>
      <c r="BD1092" s="8"/>
      <c r="BE1092" s="5"/>
      <c r="BF1092" s="5"/>
      <c r="BG1092" s="6"/>
      <c r="BH1092" s="6"/>
      <c r="BI1092" s="7" t="e">
        <f t="shared" si="105"/>
        <v>#DIV/0!</v>
      </c>
      <c r="BK1092" s="5"/>
      <c r="BL1092" s="6"/>
      <c r="BM1092" s="6"/>
      <c r="BO1092" s="5"/>
      <c r="BP1092" s="6"/>
      <c r="BQ1092" s="6"/>
      <c r="BR1092" s="5"/>
      <c r="BS1092" s="5"/>
      <c r="BT1092" s="6"/>
      <c r="BU1092" s="6"/>
      <c r="BV1092" s="7" t="e">
        <f t="shared" si="106"/>
        <v>#DIV/0!</v>
      </c>
      <c r="BX1092" s="5"/>
      <c r="BY1092" s="8"/>
      <c r="BZ1092" s="8"/>
      <c r="CA1092" s="5"/>
      <c r="CB1092" s="5"/>
      <c r="CC1092" s="8"/>
      <c r="CD1092" s="8"/>
      <c r="CE1092" s="5"/>
      <c r="CF1092" s="5"/>
      <c r="CG1092" s="12"/>
      <c r="CH1092" s="17"/>
      <c r="CI1092" s="9" t="e">
        <f t="shared" si="107"/>
        <v>#DIV/0!</v>
      </c>
      <c r="CJ1092" s="5"/>
      <c r="CL1092" s="5"/>
      <c r="CM1092" s="5"/>
      <c r="CP1092" s="5"/>
      <c r="CT1092" s="5"/>
    </row>
    <row r="1093" spans="1:98" x14ac:dyDescent="0.25">
      <c r="A1093" s="5" t="s">
        <v>1136</v>
      </c>
      <c r="B1093" s="5">
        <v>43.33934</v>
      </c>
      <c r="C1093" s="5">
        <v>-23.321102</v>
      </c>
      <c r="E1093" s="5">
        <v>0</v>
      </c>
      <c r="G1093" s="5">
        <v>0</v>
      </c>
      <c r="I1093" s="5">
        <v>0</v>
      </c>
      <c r="L1093" s="6" t="str">
        <f>IF(Table1[[#This Row],[seagrass.mn.ssp126.2050]]="","",(Table1[[#This Row],[seagrass.sd.ssp126.2050]]/Table1[[#This Row],[seagrass.mn.ssp126.2050]])^-1)</f>
        <v/>
      </c>
      <c r="M1093" s="6" t="str">
        <f>IF(Table1[[#This Row],[seagrass.weights.ssp126.2050]]="","",Table1[[#This Row],[seagrass.weights.ssp126.2050]]*Table1[[#This Row],[seagrass.mn.ssp126.2050]])</f>
        <v/>
      </c>
      <c r="P1093" s="6" t="str">
        <f>IF(Table1[[#This Row],[corals.mn.ssp126.2050]]="","",(Table1[[#This Row],[corals.sd.ssp126.2050]]/Table1[[#This Row],[corals.mn.ssp126.2050]])^-1)</f>
        <v/>
      </c>
      <c r="Q1093" s="6" t="str">
        <f>IF(Table1[[#This Row],[coral.weights.ssp126.2050]]="","",Table1[[#This Row],[coral.weights.ssp126.2050]]*Table1[[#This Row],[corals.mn.ssp126.2050]])</f>
        <v/>
      </c>
      <c r="T1093" s="6" t="str">
        <f>IF(Table1[[#This Row],[mangrove.mn.ssp126.2050]]="","",(Table1[[#This Row],[mangrove.sd.ssp126.2050]]/Table1[[#This Row],[mangrove.mn.ssp126.2050]])^-1)</f>
        <v/>
      </c>
      <c r="U1093" s="6" t="str">
        <f>IF(Table1[[#This Row],[mangrove.weights.ssp126.2050]]="","",Table1[[#This Row],[mangrove.weights.ssp126.2050]]*Table1[[#This Row],[mangrove.mn.ssp126.2050]])</f>
        <v/>
      </c>
      <c r="V1093" s="7" t="e">
        <f t="shared" si="102"/>
        <v>#DIV/0!</v>
      </c>
      <c r="Y1093" s="6" t="str">
        <f>IF(Table1[[#This Row],[seagrass.mn.ssp126.2100]]="", "", (Table1[[#This Row],[seagrass.sd.ssp126.2100]]/Table1[[#This Row],[seagrass.mn.ssp126.2100]])^-1)</f>
        <v/>
      </c>
      <c r="Z1093" s="6" t="str">
        <f>IF(Table1[[#This Row],[seagrass.weights.ssp126.2100]]="","", Table1[[#This Row],[seagrass.weights.ssp126.2100]]*Table1[[#This Row],[seagrass.mn.ssp126.2100]])</f>
        <v/>
      </c>
      <c r="AC1093" s="6" t="str">
        <f>IF(Table1[[#This Row],[corals.mn.ssp126.2100]]="","",(Table1[[#This Row],[corals.sd.ssp126.2100]]/Table1[[#This Row],[corals.mn.ssp126.2100]])^-1)</f>
        <v/>
      </c>
      <c r="AD1093" s="6" t="str">
        <f>IF( Table1[[#This Row],[Coral.weights.ssp126.2100]]="","", Table1[[#This Row],[Coral.weights.ssp126.2100]]*Table1[[#This Row],[corals.mn.ssp126.2100]])</f>
        <v/>
      </c>
      <c r="AG1093" s="8" t="str">
        <f>IF(Table1[[#This Row],[mangrove.mn.ssp126.2100]]="","",(Table1[[#This Row],[mangrove.sd.ssp126.2100]]/Table1[[#This Row],[mangrove.mn.ssp126.2100]])^-1)</f>
        <v/>
      </c>
      <c r="AH1093" s="6" t="str">
        <f>IF(Table1[[#This Row],[mangrove.weights.ssp126.2100]]="","",Table1[[#This Row],[mangrove.weights.ssp126.2100]]*Table1[[#This Row],[mangrove.mn.ssp126.2100]])</f>
        <v/>
      </c>
      <c r="AI1093" s="7" t="e">
        <f t="shared" si="103"/>
        <v>#DIV/0!</v>
      </c>
      <c r="AL1093" s="6" t="str">
        <f>IF(Table1[[#This Row],[seagrass.mn.ssp245.2050]]="","",(Table1[[#This Row],[seagrass.sd.ssp245.2050]]/Table1[[#This Row],[seagrass.mn.ssp245.2050]])^-1)</f>
        <v/>
      </c>
      <c r="AM1093" s="6" t="str">
        <f>IF(Table1[[#This Row],[seagrass.weights.ssp245.2050]]="","",Table1[[#This Row],[seagrass.weights.ssp245.2050]]*Table1[[#This Row],[seagrass.mn.ssp245.2050]])</f>
        <v/>
      </c>
      <c r="AS1093" s="5"/>
      <c r="AT1093" s="8"/>
      <c r="AU1093" s="8"/>
      <c r="AV1093" s="7" t="e">
        <f t="shared" si="104"/>
        <v>#DIV/0!</v>
      </c>
      <c r="AX1093" s="5"/>
      <c r="AY1093" s="6"/>
      <c r="AZ1093" s="6"/>
      <c r="BB1093" s="5"/>
      <c r="BC1093" s="8"/>
      <c r="BD1093" s="8"/>
      <c r="BE1093" s="5"/>
      <c r="BF1093" s="5"/>
      <c r="BG1093" s="6"/>
      <c r="BH1093" s="6"/>
      <c r="BI1093" s="7" t="e">
        <f t="shared" si="105"/>
        <v>#DIV/0!</v>
      </c>
      <c r="BK1093" s="5"/>
      <c r="BL1093" s="6"/>
      <c r="BM1093" s="6"/>
      <c r="BO1093" s="5"/>
      <c r="BP1093" s="6"/>
      <c r="BQ1093" s="6"/>
      <c r="BR1093" s="5"/>
      <c r="BS1093" s="5"/>
      <c r="BT1093" s="6"/>
      <c r="BU1093" s="6"/>
      <c r="BV1093" s="7" t="e">
        <f t="shared" si="106"/>
        <v>#DIV/0!</v>
      </c>
      <c r="BX1093" s="5"/>
      <c r="BY1093" s="8"/>
      <c r="BZ1093" s="8"/>
      <c r="CA1093" s="5"/>
      <c r="CB1093" s="5"/>
      <c r="CC1093" s="8"/>
      <c r="CD1093" s="8"/>
      <c r="CE1093" s="5"/>
      <c r="CF1093" s="5"/>
      <c r="CG1093" s="12"/>
      <c r="CH1093" s="17"/>
      <c r="CI1093" s="9" t="e">
        <f t="shared" si="107"/>
        <v>#DIV/0!</v>
      </c>
      <c r="CJ1093" s="5"/>
      <c r="CL1093" s="5"/>
      <c r="CM1093" s="5"/>
      <c r="CP1093" s="5"/>
      <c r="CT1093" s="5"/>
    </row>
    <row r="1094" spans="1:98" x14ac:dyDescent="0.25">
      <c r="A1094" s="5" t="s">
        <v>1137</v>
      </c>
      <c r="B1094" s="5">
        <v>43.58934</v>
      </c>
      <c r="C1094" s="5">
        <v>-23.321102</v>
      </c>
      <c r="D1094" s="5">
        <v>20850000</v>
      </c>
      <c r="E1094" s="5">
        <v>1</v>
      </c>
      <c r="F1094" s="5">
        <v>19480000</v>
      </c>
      <c r="G1094" s="5">
        <v>1</v>
      </c>
      <c r="H1094" s="5">
        <v>5010000</v>
      </c>
      <c r="I1094" s="5">
        <v>1</v>
      </c>
      <c r="J1094" s="5">
        <v>0.5395345649267449</v>
      </c>
      <c r="K1094" s="5">
        <v>9.6277348665939669E-4</v>
      </c>
      <c r="L1094" s="6">
        <f>IF(Table1[[#This Row],[seagrass.mn.ssp126.2050]]="","",(Table1[[#This Row],[seagrass.sd.ssp126.2050]]/Table1[[#This Row],[seagrass.mn.ssp126.2050]])^-1)</f>
        <v>560.39616005505729</v>
      </c>
      <c r="M1094" s="6">
        <f>IF(Table1[[#This Row],[seagrass.weights.ssp126.2050]]="","",Table1[[#This Row],[seagrass.weights.ssp126.2050]]*Table1[[#This Row],[seagrass.mn.ssp126.2050]])</f>
        <v>302.35309840192383</v>
      </c>
      <c r="N1094" s="5">
        <v>0.55925038069890221</v>
      </c>
      <c r="O1094" s="5">
        <f>NonZeroMin!$C$3</f>
        <v>8.8608041434714289E-4</v>
      </c>
      <c r="P1094" s="6">
        <f>IF(Table1[[#This Row],[corals.mn.ssp126.2050]]="","",(Table1[[#This Row],[corals.sd.ssp126.2050]]/Table1[[#This Row],[corals.mn.ssp126.2050]])^-1)</f>
        <v>631.15082067461503</v>
      </c>
      <c r="Q1094" s="6">
        <f>IF(Table1[[#This Row],[coral.weights.ssp126.2050]]="","",Table1[[#This Row],[coral.weights.ssp126.2050]]*Table1[[#This Row],[corals.mn.ssp126.2050]])</f>
        <v>352.97133674070301</v>
      </c>
      <c r="R1094" s="5">
        <v>0.57339007220426097</v>
      </c>
      <c r="S1094" s="5">
        <v>0.1768028935545139</v>
      </c>
      <c r="T1094" s="6">
        <f>IF(Table1[[#This Row],[mangrove.mn.ssp126.2050]]="","",(Table1[[#This Row],[mangrove.sd.ssp126.2050]]/Table1[[#This Row],[mangrove.mn.ssp126.2050]])^-1)</f>
        <v>3.2431034395229896</v>
      </c>
      <c r="U1094" s="6">
        <f>IF(Table1[[#This Row],[mangrove.weights.ssp126.2050]]="","",Table1[[#This Row],[mangrove.weights.ssp126.2050]]*Table1[[#This Row],[mangrove.mn.ssp126.2050]])</f>
        <v>1.8595633153539741</v>
      </c>
      <c r="V1094" s="7">
        <f t="shared" si="102"/>
        <v>0.55004138983540174</v>
      </c>
      <c r="W1094" s="5">
        <v>0.55748934516780624</v>
      </c>
      <c r="X1094" s="5">
        <v>8.8989447326144541E-3</v>
      </c>
      <c r="Y1094" s="6">
        <f>IF(Table1[[#This Row],[seagrass.mn.ssp126.2100]]="", "", (Table1[[#This Row],[seagrass.sd.ssp126.2100]]/Table1[[#This Row],[seagrass.mn.ssp126.2100]])^-1)</f>
        <v>62.64668024340223</v>
      </c>
      <c r="Z1094" s="6">
        <f>IF(Table1[[#This Row],[seagrass.weights.ssp126.2100]]="","", Table1[[#This Row],[seagrass.weights.ssp126.2100]]*Table1[[#This Row],[seagrass.mn.ssp126.2100]])</f>
        <v>34.924856745831256</v>
      </c>
      <c r="AA1094" s="5">
        <v>0.57549760959886931</v>
      </c>
      <c r="AB1094" s="5">
        <v>1.5466459599866811E-2</v>
      </c>
      <c r="AC1094" s="6">
        <f>IF(Table1[[#This Row],[corals.mn.ssp126.2100]]="","",(Table1[[#This Row],[corals.sd.ssp126.2100]]/Table1[[#This Row],[corals.mn.ssp126.2100]])^-1)</f>
        <v>37.209395329479619</v>
      </c>
      <c r="AD1094" s="6">
        <f>IF( Table1[[#This Row],[Coral.weights.ssp126.2100]]="","", Table1[[#This Row],[Coral.weights.ssp126.2100]]*Table1[[#This Row],[corals.mn.ssp126.2100]])</f>
        <v>21.413918066734855</v>
      </c>
      <c r="AE1094" s="5">
        <v>0.57953003022079874</v>
      </c>
      <c r="AF1094" s="5">
        <v>0.1626416562129317</v>
      </c>
      <c r="AG1094" s="8">
        <f>IF(Table1[[#This Row],[mangrove.mn.ssp126.2100]]="","",(Table1[[#This Row],[mangrove.sd.ssp126.2100]]/Table1[[#This Row],[mangrove.mn.ssp126.2100]])^-1)</f>
        <v>3.5632324689443253</v>
      </c>
      <c r="AH1094" s="6">
        <f>IF(Table1[[#This Row],[mangrove.weights.ssp126.2100]]="","",Table1[[#This Row],[mangrove.weights.ssp126.2100]]*Table1[[#This Row],[mangrove.mn.ssp126.2100]])</f>
        <v>2.065000220411036</v>
      </c>
      <c r="AI1094" s="7">
        <f t="shared" si="103"/>
        <v>0.56472796172023065</v>
      </c>
      <c r="AJ1094" s="5">
        <v>0.51732294126134493</v>
      </c>
      <c r="AK1094" s="5">
        <v>9.4468586997183031E-3</v>
      </c>
      <c r="AL1094" s="6">
        <f>IF(Table1[[#This Row],[seagrass.mn.ssp245.2050]]="","",(Table1[[#This Row],[seagrass.sd.ssp245.2050]]/Table1[[#This Row],[seagrass.mn.ssp245.2050]])^-1)</f>
        <v>54.761371764433292</v>
      </c>
      <c r="AM1094" s="6">
        <f>IF(Table1[[#This Row],[seagrass.weights.ssp245.2050]]="","",Table1[[#This Row],[seagrass.weights.ssp245.2050]]*Table1[[#This Row],[seagrass.mn.ssp245.2050]])</f>
        <v>28.329313908682597</v>
      </c>
      <c r="AN1094" s="5">
        <v>0.5391110982238998</v>
      </c>
      <c r="AO1094" s="5">
        <v>4.5307854866842787E-3</v>
      </c>
      <c r="AP1094" s="6">
        <f>(Table1[[#This Row],[corals.sd.ssp245.2050]]/Table1[[#This Row],[corals.mn.ssp245.2050]])^-1</f>
        <v>118.98844026235997</v>
      </c>
      <c r="AQ1094" s="6">
        <f>Table1[[#This Row],[coral.weights.ssp245.2050]]*Table1[[#This Row],[corals.mn.ssp245.2050]]</f>
        <v>64.147988705789786</v>
      </c>
      <c r="AR1094" s="5">
        <v>0.64722525278916354</v>
      </c>
      <c r="AS1094" s="5">
        <v>0.1128568851443596</v>
      </c>
      <c r="AT1094" s="8">
        <f>(Table1[[#This Row],[mangrove.sd.ssp245.2050]]/Table1[[#This Row],[mangrove.mn.ssp245.2050]])^-1</f>
        <v>5.734920399063582</v>
      </c>
      <c r="AU1094" s="8">
        <f>Table1[[#This Row],[mangrove.mn.ssp245.2050]]*Table1[[#This Row],[mangrove.weights.ssp245.2050]]</f>
        <v>3.7117853050096574</v>
      </c>
      <c r="AV1094" s="7">
        <f t="shared" si="104"/>
        <v>0.5359179391997404</v>
      </c>
      <c r="AW1094" s="5">
        <v>0.51398239304842641</v>
      </c>
      <c r="AX1094" s="5">
        <v>8.4883136837544219E-3</v>
      </c>
      <c r="AY1094" s="6">
        <f>(Table1[[#This Row],[seagrass.sd.ssp245.2100]]/Table1[[#This Row],[seagrass.mn.ssp245.2100]])^-1</f>
        <v>60.551767076200882</v>
      </c>
      <c r="AZ1094" s="6">
        <f>Table1[[#This Row],[seagrass.weights.ssp245.2100]]*Table1[[#This Row],[seagrass.mn.ssp245.2100]]</f>
        <v>31.122542145136649</v>
      </c>
      <c r="BA1094" s="5">
        <v>0.53528004603335222</v>
      </c>
      <c r="BB1094" s="5">
        <v>6.3156468756285994E-3</v>
      </c>
      <c r="BC1094" s="8">
        <f>(Table1[[#This Row],[corals.sd.ssp245.2100]]/Table1[[#This Row],[corals.mn.ssp245.2100]])^-1</f>
        <v>84.754587546517243</v>
      </c>
      <c r="BD1094" s="8">
        <f>Table1[[#This Row],[corals.weights.ssp245.2100]]*Table1[[#This Row],[corals.mn.ssp245.2100]]</f>
        <v>45.367439523437533</v>
      </c>
      <c r="BE1094" s="5">
        <v>0.61647395117112436</v>
      </c>
      <c r="BF1094" s="5">
        <v>0.1193221434655005</v>
      </c>
      <c r="BG1094" s="6">
        <f>(Table1[[#This Row],[mangrove.sd.ssp245.2100]]/Table1[[#This Row],[mangrove.mn.ssp245.2100]])^-1</f>
        <v>5.1664672898653121</v>
      </c>
      <c r="BH1094" s="6">
        <f>Table1[[#This Row],[mangrove.weights.ssp245.2100]]*Table1[[#This Row],[mangrove.mn.ssp245.2100]]</f>
        <v>3.1849925037796396</v>
      </c>
      <c r="BI1094" s="7">
        <f t="shared" si="105"/>
        <v>0.52949744119666109</v>
      </c>
      <c r="BJ1094" s="5">
        <v>0.43193811805904259</v>
      </c>
      <c r="BK1094" s="5">
        <v>6.0528801606643352E-3</v>
      </c>
      <c r="BL1094" s="6">
        <f>(Table1[[#This Row],[seagrass.sd.ssp370.2050]]/Table1[[#This Row],[seagrass.mn.ssp370.2050]])^-1</f>
        <v>71.360758282654515</v>
      </c>
      <c r="BM1094" s="6">
        <f>Table1[[#This Row],[seagrass.mn.ssp370.2050]]*Table1[[#This Row],[seagrass.weights.ssp370.2050]]</f>
        <v>30.823431635876027</v>
      </c>
      <c r="BN1094" s="5">
        <v>0.46089285525430651</v>
      </c>
      <c r="BO1094" s="5">
        <v>2.7183710709013631E-3</v>
      </c>
      <c r="BP1094" s="6">
        <f>(Table1[[#This Row],[corals.sd.ssp370.2050]]/Table1[[#This Row],[corals.mn.ssp370.2050]])^-1</f>
        <v>169.54743971045966</v>
      </c>
      <c r="BQ1094" s="6">
        <f>Table1[[#This Row],[corals.weights.ssp370.2050]]*Table1[[#This Row],[corals.mn.ssp370.2050]]</f>
        <v>78.14320358921114</v>
      </c>
      <c r="BR1094" s="5">
        <v>0.67703990918761447</v>
      </c>
      <c r="BS1094" s="5">
        <v>0.13558054738828679</v>
      </c>
      <c r="BT1094" s="6">
        <f>(Table1[[#This Row],[mangrove.sd.ssp370.2050]]/Table1[[#This Row],[mangrove.mn.ssp370.2050]])^-1</f>
        <v>4.9936360505216983</v>
      </c>
      <c r="BU1094" s="6">
        <f>Table1[[#This Row],[mangrove.weights.ssp370.2050]]*Table1[[#This Row],[mangrove.mn.ssp370.2050]]</f>
        <v>3.3808908981612085</v>
      </c>
      <c r="BV1094" s="7">
        <f t="shared" si="106"/>
        <v>0.45687957782092847</v>
      </c>
      <c r="BW1094" s="5">
        <v>0.42403894256545738</v>
      </c>
      <c r="BX1094" s="5">
        <v>3.0790212874860128E-3</v>
      </c>
      <c r="BY1094" s="8">
        <f>(Table1[[#This Row],[seagrass.sd.ssp370.2100]]/Table1[[#This Row],[seagrass.mn.ssp370.2100]])^-1</f>
        <v>137.71874338409674</v>
      </c>
      <c r="BZ1094" s="8">
        <f>Table1[[#This Row],[seagrass.imp.ssp370.2100]]*Table1[[#This Row],[seagrass.mn.ssp370.2100]]</f>
        <v>58.398110316035961</v>
      </c>
      <c r="CA1094" s="5">
        <v>0.45768084067378501</v>
      </c>
      <c r="CB1094" s="5">
        <v>3.6391626102187128E-3</v>
      </c>
      <c r="CC1094" s="8">
        <f>(Table1[[#This Row],[corals.sd.ssp370.2100]]/Table1[[#This Row],[corals.mn.ssp370.2100]])^-1</f>
        <v>125.76542729600051</v>
      </c>
      <c r="CD1094" s="8">
        <f>Table1[[#This Row],[corals.weights.ssp370.2100]]*Table1[[#This Row],[corals.mn.ssp370.2100]]</f>
        <v>57.560426492531299</v>
      </c>
      <c r="CE1094" s="5">
        <v>0.62161929992445963</v>
      </c>
      <c r="CF1094" s="5">
        <v>0.11392619653842161</v>
      </c>
      <c r="CG1094" s="12">
        <f>(Table1[[#This Row],[mangrove.sd.ssp370.2100]]/Table1[[#This Row],[mangrove.mn.ssp370.2100]])^-1</f>
        <v>5.4563333000836076</v>
      </c>
      <c r="CH1094" s="17">
        <f>Table1[[#This Row],[mangrove.weights.ssp370.2100]]*Table1[[#This Row],[mangrove.mn.ssp370.2100]]</f>
        <v>3.3917620861524886</v>
      </c>
      <c r="CI1094" s="9">
        <f t="shared" si="107"/>
        <v>0.44377956138401176</v>
      </c>
      <c r="CJ1094" s="5"/>
      <c r="CL1094" s="5"/>
      <c r="CM1094" s="5"/>
      <c r="CP1094" s="5"/>
      <c r="CT1094" s="5"/>
    </row>
    <row r="1095" spans="1:98" x14ac:dyDescent="0.25">
      <c r="A1095" s="5" t="s">
        <v>1138</v>
      </c>
      <c r="B1095" s="5">
        <v>43.83934</v>
      </c>
      <c r="C1095" s="5">
        <v>-23.321102</v>
      </c>
      <c r="D1095" s="5">
        <v>110000</v>
      </c>
      <c r="E1095" s="5">
        <v>1</v>
      </c>
      <c r="F1095" s="5">
        <v>2130000</v>
      </c>
      <c r="G1095" s="5">
        <v>1</v>
      </c>
      <c r="H1095" s="5">
        <v>1030000</v>
      </c>
      <c r="I1095" s="5">
        <v>1</v>
      </c>
      <c r="J1095" s="5">
        <v>0.37596501770379581</v>
      </c>
      <c r="K1095" s="5">
        <v>1.187746045049635E-3</v>
      </c>
      <c r="L1095" s="6">
        <f>IF(Table1[[#This Row],[seagrass.mn.ssp126.2050]]="","",(Table1[[#This Row],[seagrass.sd.ssp126.2050]]/Table1[[#This Row],[seagrass.mn.ssp126.2050]])^-1)</f>
        <v>316.53653512109526</v>
      </c>
      <c r="M1095" s="6">
        <f>IF(Table1[[#This Row],[seagrass.weights.ssp126.2050]]="","",Table1[[#This Row],[seagrass.weights.ssp126.2050]]*Table1[[#This Row],[seagrass.mn.ssp126.2050]])</f>
        <v>119.00666403070076</v>
      </c>
      <c r="N1095" s="5">
        <v>0.22799004008934251</v>
      </c>
      <c r="O1095" s="5">
        <v>4.9349221571358889E-2</v>
      </c>
      <c r="P1095" s="6">
        <f>IF(Table1[[#This Row],[corals.mn.ssp126.2050]]="","",(Table1[[#This Row],[corals.sd.ssp126.2050]]/Table1[[#This Row],[corals.mn.ssp126.2050]])^-1)</f>
        <v>4.619931841471284</v>
      </c>
      <c r="Q1095" s="6">
        <f>IF(Table1[[#This Row],[coral.weights.ssp126.2050]]="","",Table1[[#This Row],[coral.weights.ssp126.2050]]*Table1[[#This Row],[corals.mn.ssp126.2050]])</f>
        <v>1.053298445747068</v>
      </c>
      <c r="R1095" s="5">
        <v>0.51514044016963978</v>
      </c>
      <c r="S1095" s="5">
        <v>0.1688287350297418</v>
      </c>
      <c r="T1095" s="6">
        <f>IF(Table1[[#This Row],[mangrove.mn.ssp126.2050]]="","",(Table1[[#This Row],[mangrove.sd.ssp126.2050]]/Table1[[#This Row],[mangrove.mn.ssp126.2050]])^-1)</f>
        <v>3.0512604390413149</v>
      </c>
      <c r="U1095" s="6">
        <f>IF(Table1[[#This Row],[mangrove.weights.ssp126.2050]]="","",Table1[[#This Row],[mangrove.weights.ssp126.2050]]*Table1[[#This Row],[mangrove.mn.ssp126.2050]])</f>
        <v>1.5718276456399514</v>
      </c>
      <c r="V1095" s="7">
        <f t="shared" si="102"/>
        <v>0.37516622782842585</v>
      </c>
      <c r="W1095" s="5">
        <v>0.37762913479379862</v>
      </c>
      <c r="X1095" s="5">
        <v>3.5411630031084089E-3</v>
      </c>
      <c r="Y1095" s="6">
        <f>IF(Table1[[#This Row],[seagrass.mn.ssp126.2100]]="", "", (Table1[[#This Row],[seagrass.sd.ssp126.2100]]/Table1[[#This Row],[seagrass.mn.ssp126.2100]])^-1)</f>
        <v>106.63986223235653</v>
      </c>
      <c r="Z1095" s="6">
        <f>IF(Table1[[#This Row],[seagrass.weights.ssp126.2100]]="","", Table1[[#This Row],[seagrass.weights.ssp126.2100]]*Table1[[#This Row],[seagrass.mn.ssp126.2100]])</f>
        <v>40.270318909334677</v>
      </c>
      <c r="AA1095" s="5">
        <v>0.22525374041284971</v>
      </c>
      <c r="AB1095" s="5">
        <v>5.3218933684572083E-2</v>
      </c>
      <c r="AC1095" s="6">
        <f>IF(Table1[[#This Row],[corals.mn.ssp126.2100]]="","",(Table1[[#This Row],[corals.sd.ssp126.2100]]/Table1[[#This Row],[corals.mn.ssp126.2100]])^-1)</f>
        <v>4.2325865029150274</v>
      </c>
      <c r="AD1095" s="6">
        <f>IF( Table1[[#This Row],[Coral.weights.ssp126.2100]]="","", Table1[[#This Row],[Coral.weights.ssp126.2100]]*Table1[[#This Row],[corals.mn.ssp126.2100]])</f>
        <v>0.95340594140255286</v>
      </c>
      <c r="AE1095" s="5">
        <v>0.5205355383670015</v>
      </c>
      <c r="AF1095" s="5">
        <v>0.16506148604925339</v>
      </c>
      <c r="AG1095" s="8">
        <f>IF(Table1[[#This Row],[mangrove.mn.ssp126.2100]]="","",(Table1[[#This Row],[mangrove.sd.ssp126.2100]]/Table1[[#This Row],[mangrove.mn.ssp126.2100]])^-1)</f>
        <v>3.1535856778344815</v>
      </c>
      <c r="AH1095" s="6">
        <f>IF(Table1[[#This Row],[mangrove.weights.ssp126.2100]]="","",Table1[[#This Row],[mangrove.weights.ssp126.2100]]*Table1[[#This Row],[mangrove.mn.ssp126.2100]])</f>
        <v>1.6415534185980372</v>
      </c>
      <c r="AI1095" s="7">
        <f t="shared" si="103"/>
        <v>0.37592536204528715</v>
      </c>
      <c r="AJ1095" s="5">
        <v>0.60072750480774695</v>
      </c>
      <c r="AK1095" s="5">
        <v>8.7761736101376105E-3</v>
      </c>
      <c r="AL1095" s="6">
        <f>IF(Table1[[#This Row],[seagrass.mn.ssp245.2050]]="","",(Table1[[#This Row],[seagrass.sd.ssp245.2050]]/Table1[[#This Row],[seagrass.mn.ssp245.2050]])^-1)</f>
        <v>68.449820103128928</v>
      </c>
      <c r="AM1095" s="6">
        <f>IF(Table1[[#This Row],[seagrass.weights.ssp245.2050]]="","",Table1[[#This Row],[seagrass.weights.ssp245.2050]]*Table1[[#This Row],[seagrass.mn.ssp245.2050]])</f>
        <v>41.119689635091795</v>
      </c>
      <c r="AN1095" s="5">
        <v>0.60675856187419752</v>
      </c>
      <c r="AO1095" s="5">
        <v>1.054892466894052E-2</v>
      </c>
      <c r="AP1095" s="6">
        <f>(Table1[[#This Row],[corals.sd.ssp245.2050]]/Table1[[#This Row],[corals.mn.ssp245.2050]])^-1</f>
        <v>57.518522590335003</v>
      </c>
      <c r="AQ1095" s="6">
        <f>Table1[[#This Row],[coral.weights.ssp245.2050]]*Table1[[#This Row],[corals.mn.ssp245.2050]]</f>
        <v>34.899856048040206</v>
      </c>
      <c r="AR1095" s="5">
        <v>0.58314428929052242</v>
      </c>
      <c r="AS1095" s="5">
        <v>0.17002814133635361</v>
      </c>
      <c r="AT1095" s="8">
        <f>(Table1[[#This Row],[mangrove.sd.ssp245.2050]]/Table1[[#This Row],[mangrove.mn.ssp245.2050]])^-1</f>
        <v>3.4296927832489379</v>
      </c>
      <c r="AU1095" s="8">
        <f>Table1[[#This Row],[mangrove.mn.ssp245.2050]]*Table1[[#This Row],[mangrove.weights.ssp245.2050]]</f>
        <v>2.0000057605725354</v>
      </c>
      <c r="AV1095" s="7">
        <f t="shared" si="104"/>
        <v>0.60294231791289699</v>
      </c>
      <c r="AW1095" s="5">
        <v>0.60072750480774695</v>
      </c>
      <c r="AX1095" s="5">
        <v>8.7761736101376105E-3</v>
      </c>
      <c r="AY1095" s="6">
        <f>(Table1[[#This Row],[seagrass.sd.ssp245.2100]]/Table1[[#This Row],[seagrass.mn.ssp245.2100]])^-1</f>
        <v>68.449820103128928</v>
      </c>
      <c r="AZ1095" s="6">
        <f>Table1[[#This Row],[seagrass.weights.ssp245.2100]]*Table1[[#This Row],[seagrass.mn.ssp245.2100]]</f>
        <v>41.119689635091795</v>
      </c>
      <c r="BA1095" s="5">
        <v>0.60675856187419752</v>
      </c>
      <c r="BB1095" s="5">
        <v>1.054892466894052E-2</v>
      </c>
      <c r="BC1095" s="8">
        <f>(Table1[[#This Row],[corals.sd.ssp245.2100]]/Table1[[#This Row],[corals.mn.ssp245.2100]])^-1</f>
        <v>57.518522590335003</v>
      </c>
      <c r="BD1095" s="8">
        <f>Table1[[#This Row],[corals.weights.ssp245.2100]]*Table1[[#This Row],[corals.mn.ssp245.2100]]</f>
        <v>34.899856048040206</v>
      </c>
      <c r="BE1095" s="5">
        <v>0.56610302546893565</v>
      </c>
      <c r="BF1095" s="5">
        <v>0.15997751475011071</v>
      </c>
      <c r="BG1095" s="6">
        <f>(Table1[[#This Row],[mangrove.sd.ssp245.2100]]/Table1[[#This Row],[mangrove.mn.ssp245.2100]])^-1</f>
        <v>3.538641204379279</v>
      </c>
      <c r="BH1095" s="6">
        <f>Table1[[#This Row],[mangrove.weights.ssp245.2100]]*Table1[[#This Row],[mangrove.mn.ssp245.2100]]</f>
        <v>2.0032354918481481</v>
      </c>
      <c r="BI1095" s="7">
        <f t="shared" si="105"/>
        <v>0.60246002822925382</v>
      </c>
      <c r="BJ1095" s="5">
        <v>0.60780862234793021</v>
      </c>
      <c r="BK1095" s="5">
        <v>1.0097530252105091E-2</v>
      </c>
      <c r="BL1095" s="6">
        <f>(Table1[[#This Row],[seagrass.sd.ssp370.2050]]/Table1[[#This Row],[seagrass.mn.ssp370.2050]])^-1</f>
        <v>60.193790676806032</v>
      </c>
      <c r="BM1095" s="6">
        <f>Table1[[#This Row],[seagrass.mn.ssp370.2050]]*Table1[[#This Row],[seagrass.weights.ssp370.2050]]</f>
        <v>36.586304985169157</v>
      </c>
      <c r="BN1095" s="5">
        <v>0.61740238190578012</v>
      </c>
      <c r="BO1095" s="5">
        <v>1.094333546581466E-2</v>
      </c>
      <c r="BP1095" s="6">
        <f>(Table1[[#This Row],[corals.sd.ssp370.2050]]/Table1[[#This Row],[corals.mn.ssp370.2050]])^-1</f>
        <v>56.41811711195848</v>
      </c>
      <c r="BQ1095" s="6">
        <f>Table1[[#This Row],[corals.weights.ssp370.2050]]*Table1[[#This Row],[corals.mn.ssp370.2050]]</f>
        <v>34.832679887562421</v>
      </c>
      <c r="BR1095" s="5">
        <v>0.60679064970768326</v>
      </c>
      <c r="BS1095" s="5">
        <v>0.19608861713805081</v>
      </c>
      <c r="BT1095" s="6">
        <f>(Table1[[#This Row],[mangrove.sd.ssp370.2050]]/Table1[[#This Row],[mangrove.mn.ssp370.2050]])^-1</f>
        <v>3.0944715637445133</v>
      </c>
      <c r="BU1095" s="6">
        <f>Table1[[#This Row],[mangrove.weights.ssp370.2050]]*Table1[[#This Row],[mangrove.mn.ssp370.2050]]</f>
        <v>1.8776964106664837</v>
      </c>
      <c r="BV1095" s="7">
        <f t="shared" si="106"/>
        <v>0.61230388622443765</v>
      </c>
      <c r="BW1095" s="5">
        <v>0.60780862234793021</v>
      </c>
      <c r="BX1095" s="5">
        <v>1.0097530252105091E-2</v>
      </c>
      <c r="BY1095" s="8">
        <f>(Table1[[#This Row],[seagrass.sd.ssp370.2100]]/Table1[[#This Row],[seagrass.mn.ssp370.2100]])^-1</f>
        <v>60.193790676806032</v>
      </c>
      <c r="BZ1095" s="8">
        <f>Table1[[#This Row],[seagrass.imp.ssp370.2100]]*Table1[[#This Row],[seagrass.mn.ssp370.2100]]</f>
        <v>36.586304985169157</v>
      </c>
      <c r="CA1095" s="5">
        <v>0.61740238190578012</v>
      </c>
      <c r="CB1095" s="5">
        <v>1.094333546581466E-2</v>
      </c>
      <c r="CC1095" s="8">
        <f>(Table1[[#This Row],[corals.sd.ssp370.2100]]/Table1[[#This Row],[corals.mn.ssp370.2100]])^-1</f>
        <v>56.41811711195848</v>
      </c>
      <c r="CD1095" s="8">
        <f>Table1[[#This Row],[corals.weights.ssp370.2100]]*Table1[[#This Row],[corals.mn.ssp370.2100]]</f>
        <v>34.832679887562421</v>
      </c>
      <c r="CE1095" s="5">
        <v>0.564609556599177</v>
      </c>
      <c r="CF1095" s="5">
        <v>0.16095901151979239</v>
      </c>
      <c r="CG1095" s="12">
        <f>(Table1[[#This Row],[mangrove.sd.ssp370.2100]]/Table1[[#This Row],[mangrove.mn.ssp370.2100]])^-1</f>
        <v>3.5077846916930748</v>
      </c>
      <c r="CH1095" s="17">
        <f>Table1[[#This Row],[mangrove.weights.ssp370.2100]]*Table1[[#This Row],[mangrove.mn.ssp370.2100]]</f>
        <v>1.9805287594222079</v>
      </c>
      <c r="CI1095" s="9">
        <f t="shared" si="107"/>
        <v>0.611053126398032</v>
      </c>
      <c r="CJ1095" s="5"/>
      <c r="CL1095" s="5"/>
      <c r="CM1095" s="5"/>
      <c r="CP1095" s="5"/>
      <c r="CT1095" s="5"/>
    </row>
    <row r="1096" spans="1:98" x14ac:dyDescent="0.25">
      <c r="A1096" s="5" t="s">
        <v>1139</v>
      </c>
      <c r="B1096" s="5">
        <v>44.08934</v>
      </c>
      <c r="C1096" s="5">
        <v>-23.321102</v>
      </c>
      <c r="E1096" s="5">
        <v>0</v>
      </c>
      <c r="G1096" s="5">
        <v>0</v>
      </c>
      <c r="I1096" s="5">
        <v>0</v>
      </c>
      <c r="L1096" s="6" t="str">
        <f>IF(Table1[[#This Row],[seagrass.mn.ssp126.2050]]="","",(Table1[[#This Row],[seagrass.sd.ssp126.2050]]/Table1[[#This Row],[seagrass.mn.ssp126.2050]])^-1)</f>
        <v/>
      </c>
      <c r="M1096" s="6" t="str">
        <f>IF(Table1[[#This Row],[seagrass.weights.ssp126.2050]]="","",Table1[[#This Row],[seagrass.weights.ssp126.2050]]*Table1[[#This Row],[seagrass.mn.ssp126.2050]])</f>
        <v/>
      </c>
      <c r="P1096" s="6" t="str">
        <f>IF(Table1[[#This Row],[corals.mn.ssp126.2050]]="","",(Table1[[#This Row],[corals.sd.ssp126.2050]]/Table1[[#This Row],[corals.mn.ssp126.2050]])^-1)</f>
        <v/>
      </c>
      <c r="Q1096" s="6" t="str">
        <f>IF(Table1[[#This Row],[coral.weights.ssp126.2050]]="","",Table1[[#This Row],[coral.weights.ssp126.2050]]*Table1[[#This Row],[corals.mn.ssp126.2050]])</f>
        <v/>
      </c>
      <c r="T1096" s="6" t="str">
        <f>IF(Table1[[#This Row],[mangrove.mn.ssp126.2050]]="","",(Table1[[#This Row],[mangrove.sd.ssp126.2050]]/Table1[[#This Row],[mangrove.mn.ssp126.2050]])^-1)</f>
        <v/>
      </c>
      <c r="U1096" s="6" t="str">
        <f>IF(Table1[[#This Row],[mangrove.weights.ssp126.2050]]="","",Table1[[#This Row],[mangrove.weights.ssp126.2050]]*Table1[[#This Row],[mangrove.mn.ssp126.2050]])</f>
        <v/>
      </c>
      <c r="V1096" s="7" t="e">
        <f t="shared" si="102"/>
        <v>#DIV/0!</v>
      </c>
      <c r="Y1096" s="6" t="str">
        <f>IF(Table1[[#This Row],[seagrass.mn.ssp126.2100]]="", "", (Table1[[#This Row],[seagrass.sd.ssp126.2100]]/Table1[[#This Row],[seagrass.mn.ssp126.2100]])^-1)</f>
        <v/>
      </c>
      <c r="Z1096" s="6" t="str">
        <f>IF(Table1[[#This Row],[seagrass.weights.ssp126.2100]]="","", Table1[[#This Row],[seagrass.weights.ssp126.2100]]*Table1[[#This Row],[seagrass.mn.ssp126.2100]])</f>
        <v/>
      </c>
      <c r="AC1096" s="6" t="str">
        <f>IF(Table1[[#This Row],[corals.mn.ssp126.2100]]="","",(Table1[[#This Row],[corals.sd.ssp126.2100]]/Table1[[#This Row],[corals.mn.ssp126.2100]])^-1)</f>
        <v/>
      </c>
      <c r="AD1096" s="6" t="str">
        <f>IF( Table1[[#This Row],[Coral.weights.ssp126.2100]]="","", Table1[[#This Row],[Coral.weights.ssp126.2100]]*Table1[[#This Row],[corals.mn.ssp126.2100]])</f>
        <v/>
      </c>
      <c r="AG1096" s="8" t="str">
        <f>IF(Table1[[#This Row],[mangrove.mn.ssp126.2100]]="","",(Table1[[#This Row],[mangrove.sd.ssp126.2100]]/Table1[[#This Row],[mangrove.mn.ssp126.2100]])^-1)</f>
        <v/>
      </c>
      <c r="AH1096" s="6" t="str">
        <f>IF(Table1[[#This Row],[mangrove.weights.ssp126.2100]]="","",Table1[[#This Row],[mangrove.weights.ssp126.2100]]*Table1[[#This Row],[mangrove.mn.ssp126.2100]])</f>
        <v/>
      </c>
      <c r="AI1096" s="7" t="e">
        <f t="shared" si="103"/>
        <v>#DIV/0!</v>
      </c>
      <c r="AL1096" s="6" t="str">
        <f>IF(Table1[[#This Row],[seagrass.mn.ssp245.2050]]="","",(Table1[[#This Row],[seagrass.sd.ssp245.2050]]/Table1[[#This Row],[seagrass.mn.ssp245.2050]])^-1)</f>
        <v/>
      </c>
      <c r="AM1096" s="6" t="str">
        <f>IF(Table1[[#This Row],[seagrass.weights.ssp245.2050]]="","",Table1[[#This Row],[seagrass.weights.ssp245.2050]]*Table1[[#This Row],[seagrass.mn.ssp245.2050]])</f>
        <v/>
      </c>
      <c r="AS1096" s="5"/>
      <c r="AT1096" s="8"/>
      <c r="AU1096" s="8"/>
      <c r="AV1096" s="7" t="e">
        <f t="shared" si="104"/>
        <v>#DIV/0!</v>
      </c>
      <c r="AX1096" s="5"/>
      <c r="AY1096" s="6"/>
      <c r="AZ1096" s="6"/>
      <c r="BB1096" s="5"/>
      <c r="BC1096" s="8"/>
      <c r="BD1096" s="8"/>
      <c r="BE1096" s="5"/>
      <c r="BF1096" s="5"/>
      <c r="BG1096" s="6"/>
      <c r="BH1096" s="6"/>
      <c r="BI1096" s="7" t="e">
        <f t="shared" si="105"/>
        <v>#DIV/0!</v>
      </c>
      <c r="BK1096" s="5"/>
      <c r="BL1096" s="6"/>
      <c r="BM1096" s="6"/>
      <c r="BO1096" s="5"/>
      <c r="BP1096" s="6"/>
      <c r="BQ1096" s="6"/>
      <c r="BR1096" s="5"/>
      <c r="BS1096" s="5"/>
      <c r="BT1096" s="6"/>
      <c r="BU1096" s="6"/>
      <c r="BV1096" s="7" t="e">
        <f t="shared" si="106"/>
        <v>#DIV/0!</v>
      </c>
      <c r="BX1096" s="5"/>
      <c r="BY1096" s="8"/>
      <c r="BZ1096" s="8"/>
      <c r="CA1096" s="5"/>
      <c r="CB1096" s="5"/>
      <c r="CC1096" s="8"/>
      <c r="CD1096" s="8"/>
      <c r="CE1096" s="5"/>
      <c r="CF1096" s="5"/>
      <c r="CG1096" s="12"/>
      <c r="CH1096" s="17"/>
      <c r="CI1096" s="9" t="e">
        <f t="shared" si="107"/>
        <v>#DIV/0!</v>
      </c>
      <c r="CJ1096" s="5"/>
      <c r="CL1096" s="5"/>
      <c r="CM1096" s="5"/>
      <c r="CP1096" s="5"/>
      <c r="CT1096" s="5"/>
    </row>
    <row r="1097" spans="1:98" x14ac:dyDescent="0.25">
      <c r="A1097" s="5" t="s">
        <v>1140</v>
      </c>
      <c r="B1097" s="5">
        <v>47.33934</v>
      </c>
      <c r="C1097" s="5">
        <v>-23.321102</v>
      </c>
      <c r="E1097" s="5">
        <v>0</v>
      </c>
      <c r="G1097" s="5">
        <v>0</v>
      </c>
      <c r="I1097" s="5">
        <v>0</v>
      </c>
      <c r="L1097" s="6" t="str">
        <f>IF(Table1[[#This Row],[seagrass.mn.ssp126.2050]]="","",(Table1[[#This Row],[seagrass.sd.ssp126.2050]]/Table1[[#This Row],[seagrass.mn.ssp126.2050]])^-1)</f>
        <v/>
      </c>
      <c r="M1097" s="6" t="str">
        <f>IF(Table1[[#This Row],[seagrass.weights.ssp126.2050]]="","",Table1[[#This Row],[seagrass.weights.ssp126.2050]]*Table1[[#This Row],[seagrass.mn.ssp126.2050]])</f>
        <v/>
      </c>
      <c r="P1097" s="6" t="str">
        <f>IF(Table1[[#This Row],[corals.mn.ssp126.2050]]="","",(Table1[[#This Row],[corals.sd.ssp126.2050]]/Table1[[#This Row],[corals.mn.ssp126.2050]])^-1)</f>
        <v/>
      </c>
      <c r="Q1097" s="6" t="str">
        <f>IF(Table1[[#This Row],[coral.weights.ssp126.2050]]="","",Table1[[#This Row],[coral.weights.ssp126.2050]]*Table1[[#This Row],[corals.mn.ssp126.2050]])</f>
        <v/>
      </c>
      <c r="T1097" s="6" t="str">
        <f>IF(Table1[[#This Row],[mangrove.mn.ssp126.2050]]="","",(Table1[[#This Row],[mangrove.sd.ssp126.2050]]/Table1[[#This Row],[mangrove.mn.ssp126.2050]])^-1)</f>
        <v/>
      </c>
      <c r="U1097" s="6" t="str">
        <f>IF(Table1[[#This Row],[mangrove.weights.ssp126.2050]]="","",Table1[[#This Row],[mangrove.weights.ssp126.2050]]*Table1[[#This Row],[mangrove.mn.ssp126.2050]])</f>
        <v/>
      </c>
      <c r="V1097" s="7" t="e">
        <f t="shared" si="102"/>
        <v>#DIV/0!</v>
      </c>
      <c r="Y1097" s="6" t="str">
        <f>IF(Table1[[#This Row],[seagrass.mn.ssp126.2100]]="", "", (Table1[[#This Row],[seagrass.sd.ssp126.2100]]/Table1[[#This Row],[seagrass.mn.ssp126.2100]])^-1)</f>
        <v/>
      </c>
      <c r="Z1097" s="6" t="str">
        <f>IF(Table1[[#This Row],[seagrass.weights.ssp126.2100]]="","", Table1[[#This Row],[seagrass.weights.ssp126.2100]]*Table1[[#This Row],[seagrass.mn.ssp126.2100]])</f>
        <v/>
      </c>
      <c r="AC1097" s="6" t="str">
        <f>IF(Table1[[#This Row],[corals.mn.ssp126.2100]]="","",(Table1[[#This Row],[corals.sd.ssp126.2100]]/Table1[[#This Row],[corals.mn.ssp126.2100]])^-1)</f>
        <v/>
      </c>
      <c r="AD1097" s="6" t="str">
        <f>IF( Table1[[#This Row],[Coral.weights.ssp126.2100]]="","", Table1[[#This Row],[Coral.weights.ssp126.2100]]*Table1[[#This Row],[corals.mn.ssp126.2100]])</f>
        <v/>
      </c>
      <c r="AG1097" s="8" t="str">
        <f>IF(Table1[[#This Row],[mangrove.mn.ssp126.2100]]="","",(Table1[[#This Row],[mangrove.sd.ssp126.2100]]/Table1[[#This Row],[mangrove.mn.ssp126.2100]])^-1)</f>
        <v/>
      </c>
      <c r="AH1097" s="6" t="str">
        <f>IF(Table1[[#This Row],[mangrove.weights.ssp126.2100]]="","",Table1[[#This Row],[mangrove.weights.ssp126.2100]]*Table1[[#This Row],[mangrove.mn.ssp126.2100]])</f>
        <v/>
      </c>
      <c r="AI1097" s="7" t="e">
        <f t="shared" si="103"/>
        <v>#DIV/0!</v>
      </c>
      <c r="AL1097" s="6" t="str">
        <f>IF(Table1[[#This Row],[seagrass.mn.ssp245.2050]]="","",(Table1[[#This Row],[seagrass.sd.ssp245.2050]]/Table1[[#This Row],[seagrass.mn.ssp245.2050]])^-1)</f>
        <v/>
      </c>
      <c r="AM1097" s="6" t="str">
        <f>IF(Table1[[#This Row],[seagrass.weights.ssp245.2050]]="","",Table1[[#This Row],[seagrass.weights.ssp245.2050]]*Table1[[#This Row],[seagrass.mn.ssp245.2050]])</f>
        <v/>
      </c>
      <c r="AS1097" s="5"/>
      <c r="AT1097" s="8"/>
      <c r="AU1097" s="8"/>
      <c r="AV1097" s="7" t="e">
        <f t="shared" si="104"/>
        <v>#DIV/0!</v>
      </c>
      <c r="AX1097" s="5"/>
      <c r="AY1097" s="6"/>
      <c r="AZ1097" s="6"/>
      <c r="BB1097" s="5"/>
      <c r="BC1097" s="8"/>
      <c r="BD1097" s="8"/>
      <c r="BE1097" s="5"/>
      <c r="BF1097" s="5"/>
      <c r="BG1097" s="6"/>
      <c r="BH1097" s="6"/>
      <c r="BI1097" s="7" t="e">
        <f t="shared" si="105"/>
        <v>#DIV/0!</v>
      </c>
      <c r="BK1097" s="5"/>
      <c r="BL1097" s="6"/>
      <c r="BM1097" s="6"/>
      <c r="BO1097" s="5"/>
      <c r="BP1097" s="6"/>
      <c r="BQ1097" s="6"/>
      <c r="BR1097" s="5"/>
      <c r="BS1097" s="5"/>
      <c r="BT1097" s="6"/>
      <c r="BU1097" s="6"/>
      <c r="BV1097" s="7" t="e">
        <f t="shared" si="106"/>
        <v>#DIV/0!</v>
      </c>
      <c r="BX1097" s="5"/>
      <c r="BY1097" s="8"/>
      <c r="BZ1097" s="8"/>
      <c r="CA1097" s="5"/>
      <c r="CB1097" s="5"/>
      <c r="CC1097" s="8"/>
      <c r="CD1097" s="8"/>
      <c r="CE1097" s="5"/>
      <c r="CF1097" s="5"/>
      <c r="CG1097" s="12"/>
      <c r="CH1097" s="17"/>
      <c r="CI1097" s="9" t="e">
        <f t="shared" si="107"/>
        <v>#DIV/0!</v>
      </c>
      <c r="CJ1097" s="5"/>
      <c r="CL1097" s="5"/>
      <c r="CM1097" s="5"/>
      <c r="CP1097" s="5"/>
      <c r="CT1097" s="5"/>
    </row>
    <row r="1098" spans="1:98" x14ac:dyDescent="0.25">
      <c r="A1098" s="5" t="s">
        <v>1141</v>
      </c>
      <c r="B1098" s="5">
        <v>47.58934</v>
      </c>
      <c r="C1098" s="5">
        <v>-23.321102</v>
      </c>
      <c r="E1098" s="5">
        <v>0</v>
      </c>
      <c r="G1098" s="5">
        <v>0</v>
      </c>
      <c r="I1098" s="5">
        <v>0</v>
      </c>
      <c r="L1098" s="6" t="str">
        <f>IF(Table1[[#This Row],[seagrass.mn.ssp126.2050]]="","",(Table1[[#This Row],[seagrass.sd.ssp126.2050]]/Table1[[#This Row],[seagrass.mn.ssp126.2050]])^-1)</f>
        <v/>
      </c>
      <c r="M1098" s="6" t="str">
        <f>IF(Table1[[#This Row],[seagrass.weights.ssp126.2050]]="","",Table1[[#This Row],[seagrass.weights.ssp126.2050]]*Table1[[#This Row],[seagrass.mn.ssp126.2050]])</f>
        <v/>
      </c>
      <c r="P1098" s="6" t="str">
        <f>IF(Table1[[#This Row],[corals.mn.ssp126.2050]]="","",(Table1[[#This Row],[corals.sd.ssp126.2050]]/Table1[[#This Row],[corals.mn.ssp126.2050]])^-1)</f>
        <v/>
      </c>
      <c r="Q1098" s="6" t="str">
        <f>IF(Table1[[#This Row],[coral.weights.ssp126.2050]]="","",Table1[[#This Row],[coral.weights.ssp126.2050]]*Table1[[#This Row],[corals.mn.ssp126.2050]])</f>
        <v/>
      </c>
      <c r="T1098" s="6" t="str">
        <f>IF(Table1[[#This Row],[mangrove.mn.ssp126.2050]]="","",(Table1[[#This Row],[mangrove.sd.ssp126.2050]]/Table1[[#This Row],[mangrove.mn.ssp126.2050]])^-1)</f>
        <v/>
      </c>
      <c r="U1098" s="6" t="str">
        <f>IF(Table1[[#This Row],[mangrove.weights.ssp126.2050]]="","",Table1[[#This Row],[mangrove.weights.ssp126.2050]]*Table1[[#This Row],[mangrove.mn.ssp126.2050]])</f>
        <v/>
      </c>
      <c r="V1098" s="7" t="e">
        <f t="shared" si="102"/>
        <v>#DIV/0!</v>
      </c>
      <c r="Y1098" s="6" t="str">
        <f>IF(Table1[[#This Row],[seagrass.mn.ssp126.2100]]="", "", (Table1[[#This Row],[seagrass.sd.ssp126.2100]]/Table1[[#This Row],[seagrass.mn.ssp126.2100]])^-1)</f>
        <v/>
      </c>
      <c r="Z1098" s="6" t="str">
        <f>IF(Table1[[#This Row],[seagrass.weights.ssp126.2100]]="","", Table1[[#This Row],[seagrass.weights.ssp126.2100]]*Table1[[#This Row],[seagrass.mn.ssp126.2100]])</f>
        <v/>
      </c>
      <c r="AC1098" s="6" t="str">
        <f>IF(Table1[[#This Row],[corals.mn.ssp126.2100]]="","",(Table1[[#This Row],[corals.sd.ssp126.2100]]/Table1[[#This Row],[corals.mn.ssp126.2100]])^-1)</f>
        <v/>
      </c>
      <c r="AD1098" s="6" t="str">
        <f>IF( Table1[[#This Row],[Coral.weights.ssp126.2100]]="","", Table1[[#This Row],[Coral.weights.ssp126.2100]]*Table1[[#This Row],[corals.mn.ssp126.2100]])</f>
        <v/>
      </c>
      <c r="AG1098" s="8" t="str">
        <f>IF(Table1[[#This Row],[mangrove.mn.ssp126.2100]]="","",(Table1[[#This Row],[mangrove.sd.ssp126.2100]]/Table1[[#This Row],[mangrove.mn.ssp126.2100]])^-1)</f>
        <v/>
      </c>
      <c r="AH1098" s="6" t="str">
        <f>IF(Table1[[#This Row],[mangrove.weights.ssp126.2100]]="","",Table1[[#This Row],[mangrove.weights.ssp126.2100]]*Table1[[#This Row],[mangrove.mn.ssp126.2100]])</f>
        <v/>
      </c>
      <c r="AI1098" s="7" t="e">
        <f t="shared" si="103"/>
        <v>#DIV/0!</v>
      </c>
      <c r="AL1098" s="6" t="str">
        <f>IF(Table1[[#This Row],[seagrass.mn.ssp245.2050]]="","",(Table1[[#This Row],[seagrass.sd.ssp245.2050]]/Table1[[#This Row],[seagrass.mn.ssp245.2050]])^-1)</f>
        <v/>
      </c>
      <c r="AM1098" s="6" t="str">
        <f>IF(Table1[[#This Row],[seagrass.weights.ssp245.2050]]="","",Table1[[#This Row],[seagrass.weights.ssp245.2050]]*Table1[[#This Row],[seagrass.mn.ssp245.2050]])</f>
        <v/>
      </c>
      <c r="AS1098" s="5"/>
      <c r="AT1098" s="8"/>
      <c r="AU1098" s="8"/>
      <c r="AV1098" s="7" t="e">
        <f t="shared" si="104"/>
        <v>#DIV/0!</v>
      </c>
      <c r="AX1098" s="5"/>
      <c r="AY1098" s="6"/>
      <c r="AZ1098" s="6"/>
      <c r="BB1098" s="5"/>
      <c r="BC1098" s="8"/>
      <c r="BD1098" s="8"/>
      <c r="BE1098" s="5"/>
      <c r="BF1098" s="5"/>
      <c r="BG1098" s="6"/>
      <c r="BH1098" s="6"/>
      <c r="BI1098" s="7" t="e">
        <f t="shared" si="105"/>
        <v>#DIV/0!</v>
      </c>
      <c r="BK1098" s="5"/>
      <c r="BL1098" s="6"/>
      <c r="BM1098" s="6"/>
      <c r="BO1098" s="5"/>
      <c r="BP1098" s="6"/>
      <c r="BQ1098" s="6"/>
      <c r="BR1098" s="5"/>
      <c r="BS1098" s="5"/>
      <c r="BT1098" s="6"/>
      <c r="BU1098" s="6"/>
      <c r="BV1098" s="7" t="e">
        <f t="shared" si="106"/>
        <v>#DIV/0!</v>
      </c>
      <c r="BX1098" s="5"/>
      <c r="BY1098" s="8"/>
      <c r="BZ1098" s="8"/>
      <c r="CA1098" s="5"/>
      <c r="CB1098" s="5"/>
      <c r="CC1098" s="8"/>
      <c r="CD1098" s="8"/>
      <c r="CE1098" s="5"/>
      <c r="CF1098" s="5"/>
      <c r="CG1098" s="12"/>
      <c r="CH1098" s="17"/>
      <c r="CI1098" s="9" t="e">
        <f t="shared" si="107"/>
        <v>#DIV/0!</v>
      </c>
      <c r="CJ1098" s="5"/>
      <c r="CL1098" s="5"/>
      <c r="CM1098" s="5"/>
      <c r="CP1098" s="5"/>
      <c r="CT1098" s="5"/>
    </row>
    <row r="1099" spans="1:98" x14ac:dyDescent="0.25">
      <c r="A1099" s="5" t="s">
        <v>1142</v>
      </c>
      <c r="B1099" s="5">
        <v>47.83934</v>
      </c>
      <c r="C1099" s="5">
        <v>-23.321102</v>
      </c>
      <c r="E1099" s="5">
        <v>0</v>
      </c>
      <c r="G1099" s="5">
        <v>0</v>
      </c>
      <c r="I1099" s="5">
        <v>0</v>
      </c>
      <c r="L1099" s="6" t="str">
        <f>IF(Table1[[#This Row],[seagrass.mn.ssp126.2050]]="","",(Table1[[#This Row],[seagrass.sd.ssp126.2050]]/Table1[[#This Row],[seagrass.mn.ssp126.2050]])^-1)</f>
        <v/>
      </c>
      <c r="M1099" s="6" t="str">
        <f>IF(Table1[[#This Row],[seagrass.weights.ssp126.2050]]="","",Table1[[#This Row],[seagrass.weights.ssp126.2050]]*Table1[[#This Row],[seagrass.mn.ssp126.2050]])</f>
        <v/>
      </c>
      <c r="P1099" s="6" t="str">
        <f>IF(Table1[[#This Row],[corals.mn.ssp126.2050]]="","",(Table1[[#This Row],[corals.sd.ssp126.2050]]/Table1[[#This Row],[corals.mn.ssp126.2050]])^-1)</f>
        <v/>
      </c>
      <c r="Q1099" s="6" t="str">
        <f>IF(Table1[[#This Row],[coral.weights.ssp126.2050]]="","",Table1[[#This Row],[coral.weights.ssp126.2050]]*Table1[[#This Row],[corals.mn.ssp126.2050]])</f>
        <v/>
      </c>
      <c r="T1099" s="6" t="str">
        <f>IF(Table1[[#This Row],[mangrove.mn.ssp126.2050]]="","",(Table1[[#This Row],[mangrove.sd.ssp126.2050]]/Table1[[#This Row],[mangrove.mn.ssp126.2050]])^-1)</f>
        <v/>
      </c>
      <c r="U1099" s="6" t="str">
        <f>IF(Table1[[#This Row],[mangrove.weights.ssp126.2050]]="","",Table1[[#This Row],[mangrove.weights.ssp126.2050]]*Table1[[#This Row],[mangrove.mn.ssp126.2050]])</f>
        <v/>
      </c>
      <c r="V1099" s="7" t="e">
        <f t="shared" si="102"/>
        <v>#DIV/0!</v>
      </c>
      <c r="Y1099" s="6" t="str">
        <f>IF(Table1[[#This Row],[seagrass.mn.ssp126.2100]]="", "", (Table1[[#This Row],[seagrass.sd.ssp126.2100]]/Table1[[#This Row],[seagrass.mn.ssp126.2100]])^-1)</f>
        <v/>
      </c>
      <c r="Z1099" s="6" t="str">
        <f>IF(Table1[[#This Row],[seagrass.weights.ssp126.2100]]="","", Table1[[#This Row],[seagrass.weights.ssp126.2100]]*Table1[[#This Row],[seagrass.mn.ssp126.2100]])</f>
        <v/>
      </c>
      <c r="AC1099" s="6" t="str">
        <f>IF(Table1[[#This Row],[corals.mn.ssp126.2100]]="","",(Table1[[#This Row],[corals.sd.ssp126.2100]]/Table1[[#This Row],[corals.mn.ssp126.2100]])^-1)</f>
        <v/>
      </c>
      <c r="AD1099" s="6" t="str">
        <f>IF( Table1[[#This Row],[Coral.weights.ssp126.2100]]="","", Table1[[#This Row],[Coral.weights.ssp126.2100]]*Table1[[#This Row],[corals.mn.ssp126.2100]])</f>
        <v/>
      </c>
      <c r="AG1099" s="8" t="str">
        <f>IF(Table1[[#This Row],[mangrove.mn.ssp126.2100]]="","",(Table1[[#This Row],[mangrove.sd.ssp126.2100]]/Table1[[#This Row],[mangrove.mn.ssp126.2100]])^-1)</f>
        <v/>
      </c>
      <c r="AH1099" s="6" t="str">
        <f>IF(Table1[[#This Row],[mangrove.weights.ssp126.2100]]="","",Table1[[#This Row],[mangrove.weights.ssp126.2100]]*Table1[[#This Row],[mangrove.mn.ssp126.2100]])</f>
        <v/>
      </c>
      <c r="AI1099" s="7" t="e">
        <f t="shared" si="103"/>
        <v>#DIV/0!</v>
      </c>
      <c r="AL1099" s="6" t="str">
        <f>IF(Table1[[#This Row],[seagrass.mn.ssp245.2050]]="","",(Table1[[#This Row],[seagrass.sd.ssp245.2050]]/Table1[[#This Row],[seagrass.mn.ssp245.2050]])^-1)</f>
        <v/>
      </c>
      <c r="AM1099" s="6" t="str">
        <f>IF(Table1[[#This Row],[seagrass.weights.ssp245.2050]]="","",Table1[[#This Row],[seagrass.weights.ssp245.2050]]*Table1[[#This Row],[seagrass.mn.ssp245.2050]])</f>
        <v/>
      </c>
      <c r="AS1099" s="5"/>
      <c r="AT1099" s="8"/>
      <c r="AU1099" s="8"/>
      <c r="AV1099" s="7" t="e">
        <f t="shared" si="104"/>
        <v>#DIV/0!</v>
      </c>
      <c r="AX1099" s="5"/>
      <c r="AY1099" s="6"/>
      <c r="AZ1099" s="6"/>
      <c r="BB1099" s="5"/>
      <c r="BC1099" s="8"/>
      <c r="BD1099" s="8"/>
      <c r="BE1099" s="5"/>
      <c r="BF1099" s="5"/>
      <c r="BG1099" s="6"/>
      <c r="BH1099" s="6"/>
      <c r="BI1099" s="7" t="e">
        <f t="shared" si="105"/>
        <v>#DIV/0!</v>
      </c>
      <c r="BK1099" s="5"/>
      <c r="BL1099" s="6"/>
      <c r="BM1099" s="6"/>
      <c r="BO1099" s="5"/>
      <c r="BP1099" s="6"/>
      <c r="BQ1099" s="6"/>
      <c r="BR1099" s="5"/>
      <c r="BS1099" s="5"/>
      <c r="BT1099" s="6"/>
      <c r="BU1099" s="6"/>
      <c r="BV1099" s="7" t="e">
        <f t="shared" si="106"/>
        <v>#DIV/0!</v>
      </c>
      <c r="BX1099" s="5"/>
      <c r="BY1099" s="8"/>
      <c r="BZ1099" s="8"/>
      <c r="CA1099" s="5"/>
      <c r="CB1099" s="5"/>
      <c r="CC1099" s="8"/>
      <c r="CD1099" s="8"/>
      <c r="CE1099" s="5"/>
      <c r="CF1099" s="5"/>
      <c r="CG1099" s="12"/>
      <c r="CH1099" s="17"/>
      <c r="CI1099" s="9" t="e">
        <f t="shared" si="107"/>
        <v>#DIV/0!</v>
      </c>
      <c r="CJ1099" s="5"/>
      <c r="CL1099" s="5"/>
      <c r="CM1099" s="5"/>
      <c r="CP1099" s="5"/>
      <c r="CT1099" s="5"/>
    </row>
    <row r="1100" spans="1:98" x14ac:dyDescent="0.25">
      <c r="A1100" s="5" t="s">
        <v>1143</v>
      </c>
      <c r="B1100" s="5">
        <v>48.08934</v>
      </c>
      <c r="C1100" s="5">
        <v>-23.321102</v>
      </c>
      <c r="E1100" s="5">
        <v>0</v>
      </c>
      <c r="G1100" s="5">
        <v>0</v>
      </c>
      <c r="I1100" s="5">
        <v>0</v>
      </c>
      <c r="L1100" s="6" t="str">
        <f>IF(Table1[[#This Row],[seagrass.mn.ssp126.2050]]="","",(Table1[[#This Row],[seagrass.sd.ssp126.2050]]/Table1[[#This Row],[seagrass.mn.ssp126.2050]])^-1)</f>
        <v/>
      </c>
      <c r="M1100" s="6" t="str">
        <f>IF(Table1[[#This Row],[seagrass.weights.ssp126.2050]]="","",Table1[[#This Row],[seagrass.weights.ssp126.2050]]*Table1[[#This Row],[seagrass.mn.ssp126.2050]])</f>
        <v/>
      </c>
      <c r="P1100" s="6" t="str">
        <f>IF(Table1[[#This Row],[corals.mn.ssp126.2050]]="","",(Table1[[#This Row],[corals.sd.ssp126.2050]]/Table1[[#This Row],[corals.mn.ssp126.2050]])^-1)</f>
        <v/>
      </c>
      <c r="Q1100" s="6" t="str">
        <f>IF(Table1[[#This Row],[coral.weights.ssp126.2050]]="","",Table1[[#This Row],[coral.weights.ssp126.2050]]*Table1[[#This Row],[corals.mn.ssp126.2050]])</f>
        <v/>
      </c>
      <c r="T1100" s="6" t="str">
        <f>IF(Table1[[#This Row],[mangrove.mn.ssp126.2050]]="","",(Table1[[#This Row],[mangrove.sd.ssp126.2050]]/Table1[[#This Row],[mangrove.mn.ssp126.2050]])^-1)</f>
        <v/>
      </c>
      <c r="U1100" s="6" t="str">
        <f>IF(Table1[[#This Row],[mangrove.weights.ssp126.2050]]="","",Table1[[#This Row],[mangrove.weights.ssp126.2050]]*Table1[[#This Row],[mangrove.mn.ssp126.2050]])</f>
        <v/>
      </c>
      <c r="V1100" s="7" t="e">
        <f t="shared" si="102"/>
        <v>#DIV/0!</v>
      </c>
      <c r="Y1100" s="6" t="str">
        <f>IF(Table1[[#This Row],[seagrass.mn.ssp126.2100]]="", "", (Table1[[#This Row],[seagrass.sd.ssp126.2100]]/Table1[[#This Row],[seagrass.mn.ssp126.2100]])^-1)</f>
        <v/>
      </c>
      <c r="Z1100" s="6" t="str">
        <f>IF(Table1[[#This Row],[seagrass.weights.ssp126.2100]]="","", Table1[[#This Row],[seagrass.weights.ssp126.2100]]*Table1[[#This Row],[seagrass.mn.ssp126.2100]])</f>
        <v/>
      </c>
      <c r="AC1100" s="6" t="str">
        <f>IF(Table1[[#This Row],[corals.mn.ssp126.2100]]="","",(Table1[[#This Row],[corals.sd.ssp126.2100]]/Table1[[#This Row],[corals.mn.ssp126.2100]])^-1)</f>
        <v/>
      </c>
      <c r="AD1100" s="6" t="str">
        <f>IF( Table1[[#This Row],[Coral.weights.ssp126.2100]]="","", Table1[[#This Row],[Coral.weights.ssp126.2100]]*Table1[[#This Row],[corals.mn.ssp126.2100]])</f>
        <v/>
      </c>
      <c r="AG1100" s="8" t="str">
        <f>IF(Table1[[#This Row],[mangrove.mn.ssp126.2100]]="","",(Table1[[#This Row],[mangrove.sd.ssp126.2100]]/Table1[[#This Row],[mangrove.mn.ssp126.2100]])^-1)</f>
        <v/>
      </c>
      <c r="AH1100" s="6" t="str">
        <f>IF(Table1[[#This Row],[mangrove.weights.ssp126.2100]]="","",Table1[[#This Row],[mangrove.weights.ssp126.2100]]*Table1[[#This Row],[mangrove.mn.ssp126.2100]])</f>
        <v/>
      </c>
      <c r="AI1100" s="7" t="e">
        <f t="shared" si="103"/>
        <v>#DIV/0!</v>
      </c>
      <c r="AL1100" s="6" t="str">
        <f>IF(Table1[[#This Row],[seagrass.mn.ssp245.2050]]="","",(Table1[[#This Row],[seagrass.sd.ssp245.2050]]/Table1[[#This Row],[seagrass.mn.ssp245.2050]])^-1)</f>
        <v/>
      </c>
      <c r="AM1100" s="6" t="str">
        <f>IF(Table1[[#This Row],[seagrass.weights.ssp245.2050]]="","",Table1[[#This Row],[seagrass.weights.ssp245.2050]]*Table1[[#This Row],[seagrass.mn.ssp245.2050]])</f>
        <v/>
      </c>
      <c r="AS1100" s="5"/>
      <c r="AT1100" s="8"/>
      <c r="AU1100" s="8"/>
      <c r="AV1100" s="7" t="e">
        <f t="shared" si="104"/>
        <v>#DIV/0!</v>
      </c>
      <c r="AX1100" s="5"/>
      <c r="AY1100" s="6"/>
      <c r="AZ1100" s="6"/>
      <c r="BB1100" s="5"/>
      <c r="BC1100" s="8"/>
      <c r="BD1100" s="8"/>
      <c r="BE1100" s="5"/>
      <c r="BF1100" s="5"/>
      <c r="BG1100" s="6"/>
      <c r="BH1100" s="6"/>
      <c r="BI1100" s="7" t="e">
        <f t="shared" si="105"/>
        <v>#DIV/0!</v>
      </c>
      <c r="BK1100" s="5"/>
      <c r="BL1100" s="6"/>
      <c r="BM1100" s="6"/>
      <c r="BO1100" s="5"/>
      <c r="BP1100" s="6"/>
      <c r="BQ1100" s="6"/>
      <c r="BR1100" s="5"/>
      <c r="BS1100" s="5"/>
      <c r="BT1100" s="6"/>
      <c r="BU1100" s="6"/>
      <c r="BV1100" s="7" t="e">
        <f t="shared" si="106"/>
        <v>#DIV/0!</v>
      </c>
      <c r="BX1100" s="5"/>
      <c r="BY1100" s="8"/>
      <c r="BZ1100" s="8"/>
      <c r="CA1100" s="5"/>
      <c r="CB1100" s="5"/>
      <c r="CC1100" s="8"/>
      <c r="CD1100" s="8"/>
      <c r="CE1100" s="5"/>
      <c r="CF1100" s="5"/>
      <c r="CG1100" s="12"/>
      <c r="CH1100" s="17"/>
      <c r="CI1100" s="9" t="e">
        <f t="shared" si="107"/>
        <v>#DIV/0!</v>
      </c>
      <c r="CJ1100" s="5"/>
      <c r="CL1100" s="5"/>
      <c r="CM1100" s="5"/>
      <c r="CP1100" s="5"/>
      <c r="CT1100" s="5"/>
    </row>
    <row r="1101" spans="1:98" x14ac:dyDescent="0.25">
      <c r="A1101" s="5" t="s">
        <v>1144</v>
      </c>
      <c r="B1101" s="5">
        <v>35.08934</v>
      </c>
      <c r="C1101" s="5">
        <v>-23.321102</v>
      </c>
      <c r="E1101" s="5">
        <v>0</v>
      </c>
      <c r="G1101" s="5">
        <v>0</v>
      </c>
      <c r="I1101" s="5">
        <v>0</v>
      </c>
      <c r="L1101" s="6" t="str">
        <f>IF(Table1[[#This Row],[seagrass.mn.ssp126.2050]]="","",(Table1[[#This Row],[seagrass.sd.ssp126.2050]]/Table1[[#This Row],[seagrass.mn.ssp126.2050]])^-1)</f>
        <v/>
      </c>
      <c r="M1101" s="6" t="str">
        <f>IF(Table1[[#This Row],[seagrass.weights.ssp126.2050]]="","",Table1[[#This Row],[seagrass.weights.ssp126.2050]]*Table1[[#This Row],[seagrass.mn.ssp126.2050]])</f>
        <v/>
      </c>
      <c r="P1101" s="6" t="str">
        <f>IF(Table1[[#This Row],[corals.mn.ssp126.2050]]="","",(Table1[[#This Row],[corals.sd.ssp126.2050]]/Table1[[#This Row],[corals.mn.ssp126.2050]])^-1)</f>
        <v/>
      </c>
      <c r="Q1101" s="6" t="str">
        <f>IF(Table1[[#This Row],[coral.weights.ssp126.2050]]="","",Table1[[#This Row],[coral.weights.ssp126.2050]]*Table1[[#This Row],[corals.mn.ssp126.2050]])</f>
        <v/>
      </c>
      <c r="T1101" s="6" t="str">
        <f>IF(Table1[[#This Row],[mangrove.mn.ssp126.2050]]="","",(Table1[[#This Row],[mangrove.sd.ssp126.2050]]/Table1[[#This Row],[mangrove.mn.ssp126.2050]])^-1)</f>
        <v/>
      </c>
      <c r="U1101" s="6" t="str">
        <f>IF(Table1[[#This Row],[mangrove.weights.ssp126.2050]]="","",Table1[[#This Row],[mangrove.weights.ssp126.2050]]*Table1[[#This Row],[mangrove.mn.ssp126.2050]])</f>
        <v/>
      </c>
      <c r="V1101" s="7" t="e">
        <f t="shared" si="102"/>
        <v>#DIV/0!</v>
      </c>
      <c r="Y1101" s="6" t="str">
        <f>IF(Table1[[#This Row],[seagrass.mn.ssp126.2100]]="", "", (Table1[[#This Row],[seagrass.sd.ssp126.2100]]/Table1[[#This Row],[seagrass.mn.ssp126.2100]])^-1)</f>
        <v/>
      </c>
      <c r="Z1101" s="6" t="str">
        <f>IF(Table1[[#This Row],[seagrass.weights.ssp126.2100]]="","", Table1[[#This Row],[seagrass.weights.ssp126.2100]]*Table1[[#This Row],[seagrass.mn.ssp126.2100]])</f>
        <v/>
      </c>
      <c r="AC1101" s="6" t="str">
        <f>IF(Table1[[#This Row],[corals.mn.ssp126.2100]]="","",(Table1[[#This Row],[corals.sd.ssp126.2100]]/Table1[[#This Row],[corals.mn.ssp126.2100]])^-1)</f>
        <v/>
      </c>
      <c r="AD1101" s="6" t="str">
        <f>IF( Table1[[#This Row],[Coral.weights.ssp126.2100]]="","", Table1[[#This Row],[Coral.weights.ssp126.2100]]*Table1[[#This Row],[corals.mn.ssp126.2100]])</f>
        <v/>
      </c>
      <c r="AG1101" s="8" t="str">
        <f>IF(Table1[[#This Row],[mangrove.mn.ssp126.2100]]="","",(Table1[[#This Row],[mangrove.sd.ssp126.2100]]/Table1[[#This Row],[mangrove.mn.ssp126.2100]])^-1)</f>
        <v/>
      </c>
      <c r="AH1101" s="6" t="str">
        <f>IF(Table1[[#This Row],[mangrove.weights.ssp126.2100]]="","",Table1[[#This Row],[mangrove.weights.ssp126.2100]]*Table1[[#This Row],[mangrove.mn.ssp126.2100]])</f>
        <v/>
      </c>
      <c r="AI1101" s="7" t="e">
        <f t="shared" si="103"/>
        <v>#DIV/0!</v>
      </c>
      <c r="AL1101" s="6" t="str">
        <f>IF(Table1[[#This Row],[seagrass.mn.ssp245.2050]]="","",(Table1[[#This Row],[seagrass.sd.ssp245.2050]]/Table1[[#This Row],[seagrass.mn.ssp245.2050]])^-1)</f>
        <v/>
      </c>
      <c r="AM1101" s="6" t="str">
        <f>IF(Table1[[#This Row],[seagrass.weights.ssp245.2050]]="","",Table1[[#This Row],[seagrass.weights.ssp245.2050]]*Table1[[#This Row],[seagrass.mn.ssp245.2050]])</f>
        <v/>
      </c>
      <c r="AS1101" s="5"/>
      <c r="AT1101" s="8"/>
      <c r="AU1101" s="8"/>
      <c r="AV1101" s="7" t="e">
        <f t="shared" si="104"/>
        <v>#DIV/0!</v>
      </c>
      <c r="AX1101" s="5"/>
      <c r="AY1101" s="6"/>
      <c r="AZ1101" s="6"/>
      <c r="BB1101" s="5"/>
      <c r="BC1101" s="8"/>
      <c r="BD1101" s="8"/>
      <c r="BE1101" s="5"/>
      <c r="BF1101" s="5"/>
      <c r="BG1101" s="6"/>
      <c r="BH1101" s="6"/>
      <c r="BI1101" s="7" t="e">
        <f t="shared" si="105"/>
        <v>#DIV/0!</v>
      </c>
      <c r="BK1101" s="5"/>
      <c r="BL1101" s="6"/>
      <c r="BM1101" s="6"/>
      <c r="BO1101" s="5"/>
      <c r="BP1101" s="6"/>
      <c r="BQ1101" s="6"/>
      <c r="BR1101" s="5"/>
      <c r="BS1101" s="5"/>
      <c r="BT1101" s="6"/>
      <c r="BU1101" s="6"/>
      <c r="BV1101" s="7" t="e">
        <f t="shared" si="106"/>
        <v>#DIV/0!</v>
      </c>
      <c r="BX1101" s="5"/>
      <c r="BY1101" s="8"/>
      <c r="BZ1101" s="8"/>
      <c r="CA1101" s="5"/>
      <c r="CB1101" s="5"/>
      <c r="CC1101" s="8"/>
      <c r="CD1101" s="8"/>
      <c r="CE1101" s="5"/>
      <c r="CF1101" s="5"/>
      <c r="CG1101" s="12"/>
      <c r="CH1101" s="17"/>
      <c r="CI1101" s="9" t="e">
        <f t="shared" si="107"/>
        <v>#DIV/0!</v>
      </c>
      <c r="CJ1101" s="5"/>
      <c r="CL1101" s="5"/>
      <c r="CM1101" s="5"/>
      <c r="CP1101" s="5"/>
      <c r="CT1101" s="5"/>
    </row>
    <row r="1102" spans="1:98" x14ac:dyDescent="0.25">
      <c r="A1102" s="5" t="s">
        <v>1145</v>
      </c>
      <c r="B1102" s="5">
        <v>35.33934</v>
      </c>
      <c r="C1102" s="5">
        <v>-23.321102</v>
      </c>
      <c r="D1102" s="5">
        <v>2780000</v>
      </c>
      <c r="E1102" s="5">
        <v>1</v>
      </c>
      <c r="F1102" s="5">
        <v>30000</v>
      </c>
      <c r="G1102" s="5">
        <v>1</v>
      </c>
      <c r="I1102" s="5">
        <v>0</v>
      </c>
      <c r="J1102" s="5">
        <v>0.95736895553254875</v>
      </c>
      <c r="K1102" s="28">
        <f>NonZeroMin!$C$2</f>
        <v>9.6277348665939669E-4</v>
      </c>
      <c r="L1102" s="6">
        <f>IF(Table1[[#This Row],[seagrass.mn.ssp126.2050]]="","",(Table1[[#This Row],[seagrass.sd.ssp126.2050]]/Table1[[#This Row],[seagrass.mn.ssp126.2050]])^-1)</f>
        <v>994.38649775701606</v>
      </c>
      <c r="M1102" s="6">
        <f>IF(Table1[[#This Row],[seagrass.weights.ssp126.2050]]="","",Table1[[#This Row],[seagrass.weights.ssp126.2050]]*Table1[[#This Row],[seagrass.mn.ssp126.2050]])</f>
        <v>951.99476275330358</v>
      </c>
      <c r="N1102" s="5">
        <v>0.95787966248286005</v>
      </c>
      <c r="O1102" s="5">
        <f>NonZeroMin!$C$3</f>
        <v>8.8608041434714289E-4</v>
      </c>
      <c r="P1102" s="6">
        <f>IF(Table1[[#This Row],[corals.mn.ssp126.2050]]="","",(Table1[[#This Row],[corals.sd.ssp126.2050]]/Table1[[#This Row],[corals.mn.ssp126.2050]])^-1)</f>
        <v>1081.0301717238817</v>
      </c>
      <c r="Q1102" s="6">
        <f>IF(Table1[[#This Row],[coral.weights.ssp126.2050]]="","",Table1[[#This Row],[coral.weights.ssp126.2050]]*Table1[[#This Row],[corals.mn.ssp126.2050]])</f>
        <v>1035.4968160246601</v>
      </c>
      <c r="T1102" s="6" t="str">
        <f>IF(Table1[[#This Row],[mangrove.mn.ssp126.2050]]="","",(Table1[[#This Row],[mangrove.sd.ssp126.2050]]/Table1[[#This Row],[mangrove.mn.ssp126.2050]])^-1)</f>
        <v/>
      </c>
      <c r="U1102" s="6" t="str">
        <f>IF(Table1[[#This Row],[mangrove.weights.ssp126.2050]]="","",Table1[[#This Row],[mangrove.weights.ssp126.2050]]*Table1[[#This Row],[mangrove.mn.ssp126.2050]])</f>
        <v/>
      </c>
      <c r="V1102" s="7">
        <f t="shared" si="102"/>
        <v>0.95763496940355308</v>
      </c>
      <c r="W1102" s="5">
        <v>0.95736895553254875</v>
      </c>
      <c r="X1102" s="5">
        <f>NonZeroMin!$C$5</f>
        <v>9.4124857450742275E-4</v>
      </c>
      <c r="Y1102" s="6">
        <f>IF(Table1[[#This Row],[seagrass.mn.ssp126.2100]]="", "", (Table1[[#This Row],[seagrass.sd.ssp126.2100]]/Table1[[#This Row],[seagrass.mn.ssp126.2100]])^-1)</f>
        <v>1017.1265927638319</v>
      </c>
      <c r="Z1102" s="6">
        <f>IF(Table1[[#This Row],[seagrass.weights.ssp126.2100]]="","", Table1[[#This Row],[seagrass.weights.ssp126.2100]]*Table1[[#This Row],[seagrass.mn.ssp126.2100]])</f>
        <v>973.76542375868985</v>
      </c>
      <c r="AA1102" s="5">
        <v>0.95787966248286005</v>
      </c>
      <c r="AB1102" s="5">
        <f>NonZeroMin!$C$6</f>
        <v>9.0900273914041208E-4</v>
      </c>
      <c r="AC1102" s="6">
        <f>IF(Table1[[#This Row],[corals.mn.ssp126.2100]]="","",(Table1[[#This Row],[corals.sd.ssp126.2100]]/Table1[[#This Row],[corals.mn.ssp126.2100]])^-1)</f>
        <v>1053.7698306483298</v>
      </c>
      <c r="AD1102" s="6">
        <f>IF( Table1[[#This Row],[Coral.weights.ssp126.2100]]="","", Table1[[#This Row],[Coral.weights.ssp126.2100]]*Table1[[#This Row],[corals.mn.ssp126.2100]])</f>
        <v>1009.3846897160428</v>
      </c>
      <c r="AG1102" s="8" t="str">
        <f>IF(Table1[[#This Row],[mangrove.mn.ssp126.2100]]="","",(Table1[[#This Row],[mangrove.sd.ssp126.2100]]/Table1[[#This Row],[mangrove.mn.ssp126.2100]])^-1)</f>
        <v/>
      </c>
      <c r="AH1102" s="6" t="str">
        <f>IF(Table1[[#This Row],[mangrove.weights.ssp126.2100]]="","",Table1[[#This Row],[mangrove.weights.ssp126.2100]]*Table1[[#This Row],[mangrove.mn.ssp126.2100]])</f>
        <v/>
      </c>
      <c r="AI1102" s="7">
        <f t="shared" si="103"/>
        <v>0.9576288273303154</v>
      </c>
      <c r="AJ1102" s="5">
        <v>0.95736895553254875</v>
      </c>
      <c r="AK1102" s="5">
        <f>NonZeroMin!$C$9</f>
        <v>9.4246577305150765E-4</v>
      </c>
      <c r="AL1102" s="6">
        <f>IF(Table1[[#This Row],[seagrass.mn.ssp245.2050]]="","",(Table1[[#This Row],[seagrass.sd.ssp245.2050]]/Table1[[#This Row],[seagrass.mn.ssp245.2050]])^-1)</f>
        <v>1015.8129694543578</v>
      </c>
      <c r="AM1102" s="6">
        <f>IF(Table1[[#This Row],[seagrass.weights.ssp245.2050]]="","",Table1[[#This Row],[seagrass.weights.ssp245.2050]]*Table1[[#This Row],[seagrass.mn.ssp245.2050]])</f>
        <v>972.50780158293537</v>
      </c>
      <c r="AN1102" s="5">
        <v>0.95787966248286005</v>
      </c>
      <c r="AO1102" s="5">
        <f>NonZeroMin!$C$10</f>
        <v>8.871730941705804E-4</v>
      </c>
      <c r="AP1102" s="6">
        <f>(Table1[[#This Row],[corals.sd.ssp245.2050]]/Table1[[#This Row],[corals.mn.ssp245.2050]])^-1</f>
        <v>1079.6987293425343</v>
      </c>
      <c r="AQ1102" s="6">
        <f>Table1[[#This Row],[coral.weights.ssp245.2050]]*Table1[[#This Row],[corals.mn.ssp245.2050]]</f>
        <v>1034.2214544457997</v>
      </c>
      <c r="AS1102" s="5"/>
      <c r="AT1102" s="8"/>
      <c r="AU1102" s="8"/>
      <c r="AV1102" s="7">
        <f t="shared" si="104"/>
        <v>0.95763209395627313</v>
      </c>
      <c r="AW1102" s="5">
        <v>0.95736895553254875</v>
      </c>
      <c r="AX1102" s="5">
        <f>NonZeroMin!$C$12</f>
        <v>9.4048968592101831E-4</v>
      </c>
      <c r="AY1102" s="6">
        <f>(Table1[[#This Row],[seagrass.sd.ssp245.2100]]/Table1[[#This Row],[seagrass.mn.ssp245.2100]])^-1</f>
        <v>1017.9473202781597</v>
      </c>
      <c r="AZ1102" s="6"/>
      <c r="BA1102" s="5">
        <v>0.95787966248286005</v>
      </c>
      <c r="BB1102" s="5">
        <f>NonZeroMin!$C$13</f>
        <v>8.8505487379242798E-4</v>
      </c>
      <c r="BC1102" s="8">
        <f>(Table1[[#This Row],[corals.sd.ssp245.2100]]/Table1[[#This Row],[corals.mn.ssp245.2100]])^-1</f>
        <v>1082.28279493946</v>
      </c>
      <c r="BD1102" s="8">
        <f>Table1[[#This Row],[corals.weights.ssp245.2100]]*Table1[[#This Row],[corals.mn.ssp245.2100]]</f>
        <v>1036.6966783276164</v>
      </c>
      <c r="BE1102" s="5"/>
      <c r="BF1102" s="5"/>
      <c r="BG1102" s="6"/>
      <c r="BH1102" s="6"/>
      <c r="BI1102" s="7">
        <f t="shared" si="105"/>
        <v>0.49361099567901251</v>
      </c>
      <c r="BJ1102" s="5">
        <v>0.95736895553254875</v>
      </c>
      <c r="BK1102" s="5">
        <f>NonZeroMin!$C$16</f>
        <v>9.4033807947367773E-4</v>
      </c>
      <c r="BL1102" s="6">
        <f>(Table1[[#This Row],[seagrass.sd.ssp370.2050]]/Table1[[#This Row],[seagrass.mn.ssp370.2050]])^-1</f>
        <v>1018.1114393117031</v>
      </c>
      <c r="BM1102" s="6">
        <f>Table1[[#This Row],[seagrass.mn.ssp370.2050]]*Table1[[#This Row],[seagrass.weights.ssp370.2050]]</f>
        <v>974.70828526958508</v>
      </c>
      <c r="BN1102" s="5">
        <v>0.95787966248286005</v>
      </c>
      <c r="BO1102" s="5">
        <f>NonZeroMin!$C$17</f>
        <v>8.8537505761509139E-4</v>
      </c>
      <c r="BP1102" s="6">
        <f>(Table1[[#This Row],[corals.sd.ssp370.2050]]/Table1[[#This Row],[corals.mn.ssp370.2050]])^-1</f>
        <v>1081.8914021172814</v>
      </c>
      <c r="BQ1102" s="6">
        <f>Table1[[#This Row],[corals.weights.ssp370.2050]]*Table1[[#This Row],[corals.mn.ssp370.2050]]</f>
        <v>1036.3217711032096</v>
      </c>
      <c r="BR1102" s="5"/>
      <c r="BS1102" s="5"/>
      <c r="BT1102" s="6"/>
      <c r="BU1102" s="6"/>
      <c r="BV1102" s="7">
        <f t="shared" si="106"/>
        <v>0.95763206444251914</v>
      </c>
      <c r="BW1102" s="5">
        <v>0.95736895553254875</v>
      </c>
      <c r="BX1102" s="5">
        <f>NonZeroMin!$C$19</f>
        <v>9.4033807947367773E-4</v>
      </c>
      <c r="BY1102" s="8">
        <f>(Table1[[#This Row],[seagrass.sd.ssp370.2100]]/Table1[[#This Row],[seagrass.mn.ssp370.2100]])^-1</f>
        <v>1018.1114393117031</v>
      </c>
      <c r="BZ1102" s="8">
        <f>Table1[[#This Row],[seagrass.imp.ssp370.2100]]*Table1[[#This Row],[seagrass.mn.ssp370.2100]]</f>
        <v>974.70828526958508</v>
      </c>
      <c r="CA1102" s="5">
        <v>0.95787966248286005</v>
      </c>
      <c r="CB1102" s="5">
        <f>NonZeroMin!$C$20</f>
        <v>8.8537505761509139E-4</v>
      </c>
      <c r="CC1102" s="8">
        <f>(Table1[[#This Row],[corals.sd.ssp370.2100]]/Table1[[#This Row],[corals.mn.ssp370.2100]])^-1</f>
        <v>1081.8914021172814</v>
      </c>
      <c r="CD1102" s="8">
        <f>Table1[[#This Row],[corals.weights.ssp370.2100]]*Table1[[#This Row],[corals.mn.ssp370.2100]]</f>
        <v>1036.3217711032096</v>
      </c>
      <c r="CE1102" s="5"/>
      <c r="CF1102" s="5"/>
      <c r="CG1102" s="12"/>
      <c r="CH1102" s="17"/>
      <c r="CI1102" s="9">
        <f t="shared" si="107"/>
        <v>0.95763206444251914</v>
      </c>
      <c r="CJ1102" s="5"/>
      <c r="CL1102" s="5"/>
      <c r="CM1102" s="5"/>
      <c r="CP1102" s="5"/>
      <c r="CT1102" s="5"/>
    </row>
    <row r="1103" spans="1:98" x14ac:dyDescent="0.25">
      <c r="A1103" s="5" t="s">
        <v>1146</v>
      </c>
      <c r="B1103" s="5">
        <v>35.58934</v>
      </c>
      <c r="C1103" s="5">
        <v>-23.321102</v>
      </c>
      <c r="D1103" s="5">
        <v>20920000</v>
      </c>
      <c r="E1103" s="5">
        <v>1</v>
      </c>
      <c r="F1103" s="5">
        <v>660000</v>
      </c>
      <c r="G1103" s="5">
        <v>1</v>
      </c>
      <c r="I1103" s="5">
        <v>0</v>
      </c>
      <c r="J1103" s="5">
        <v>0.27093664538134588</v>
      </c>
      <c r="K1103" s="5">
        <v>3.3328935296220531E-2</v>
      </c>
      <c r="L1103" s="6">
        <f>IF(Table1[[#This Row],[seagrass.mn.ssp126.2050]]="","",(Table1[[#This Row],[seagrass.sd.ssp126.2050]]/Table1[[#This Row],[seagrass.mn.ssp126.2050]])^-1)</f>
        <v>8.1291719334361634</v>
      </c>
      <c r="M1103" s="6">
        <f>IF(Table1[[#This Row],[seagrass.weights.ssp126.2050]]="","",Table1[[#This Row],[seagrass.weights.ssp126.2050]]*Table1[[#This Row],[seagrass.mn.ssp126.2050]])</f>
        <v>2.2024905733733835</v>
      </c>
      <c r="N1103" s="5">
        <v>0.435472412836306</v>
      </c>
      <c r="O1103" s="5">
        <v>0.1420364489749692</v>
      </c>
      <c r="P1103" s="6">
        <f>IF(Table1[[#This Row],[corals.mn.ssp126.2050]]="","",(Table1[[#This Row],[corals.sd.ssp126.2050]]/Table1[[#This Row],[corals.mn.ssp126.2050]])^-1)</f>
        <v>3.0659201633029314</v>
      </c>
      <c r="Q1103" s="6">
        <f>IF(Table1[[#This Row],[coral.weights.ssp126.2050]]="","",Table1[[#This Row],[coral.weights.ssp126.2050]]*Table1[[#This Row],[corals.mn.ssp126.2050]])</f>
        <v>1.3351236510770088</v>
      </c>
      <c r="T1103" s="6" t="str">
        <f>IF(Table1[[#This Row],[mangrove.mn.ssp126.2050]]="","",(Table1[[#This Row],[mangrove.sd.ssp126.2050]]/Table1[[#This Row],[mangrove.mn.ssp126.2050]])^-1)</f>
        <v/>
      </c>
      <c r="U1103" s="6" t="str">
        <f>IF(Table1[[#This Row],[mangrove.weights.ssp126.2050]]="","",Table1[[#This Row],[mangrove.weights.ssp126.2050]]*Table1[[#This Row],[mangrove.mn.ssp126.2050]])</f>
        <v/>
      </c>
      <c r="V1103" s="7">
        <f t="shared" si="102"/>
        <v>0.31599688451699542</v>
      </c>
      <c r="W1103" s="5">
        <v>0.27266669482640438</v>
      </c>
      <c r="X1103" s="5">
        <v>3.0882275907442729E-2</v>
      </c>
      <c r="Y1103" s="6">
        <f>IF(Table1[[#This Row],[seagrass.mn.ssp126.2100]]="", "", (Table1[[#This Row],[seagrass.sd.ssp126.2100]]/Table1[[#This Row],[seagrass.mn.ssp126.2100]])^-1)</f>
        <v>8.8292292849015972</v>
      </c>
      <c r="Z1103" s="6">
        <f>IF(Table1[[#This Row],[seagrass.weights.ssp126.2100]]="","", Table1[[#This Row],[seagrass.weights.ssp126.2100]]*Table1[[#This Row],[seagrass.mn.ssp126.2100]])</f>
        <v>2.4074367669786163</v>
      </c>
      <c r="AA1103" s="5">
        <v>0.42741371780934378</v>
      </c>
      <c r="AB1103" s="5">
        <v>0.1444353270135966</v>
      </c>
      <c r="AC1103" s="6">
        <f>IF(Table1[[#This Row],[corals.mn.ssp126.2100]]="","",(Table1[[#This Row],[corals.sd.ssp126.2100]]/Table1[[#This Row],[corals.mn.ssp126.2100]])^-1)</f>
        <v>2.9592048333792236</v>
      </c>
      <c r="AD1103" s="6">
        <f>IF( Table1[[#This Row],[Coral.weights.ssp126.2100]]="","", Table1[[#This Row],[Coral.weights.ssp126.2100]]*Table1[[#This Row],[corals.mn.ssp126.2100]])</f>
        <v>1.2648047395939936</v>
      </c>
      <c r="AG1103" s="8" t="str">
        <f>IF(Table1[[#This Row],[mangrove.mn.ssp126.2100]]="","",(Table1[[#This Row],[mangrove.sd.ssp126.2100]]/Table1[[#This Row],[mangrove.mn.ssp126.2100]])^-1)</f>
        <v/>
      </c>
      <c r="AH1103" s="6" t="str">
        <f>IF(Table1[[#This Row],[mangrove.weights.ssp126.2100]]="","",Table1[[#This Row],[mangrove.weights.ssp126.2100]]*Table1[[#This Row],[mangrove.mn.ssp126.2100]])</f>
        <v/>
      </c>
      <c r="AI1103" s="7">
        <f t="shared" si="103"/>
        <v>0.31151223900703751</v>
      </c>
      <c r="AJ1103" s="5">
        <v>0.28917402891404992</v>
      </c>
      <c r="AK1103" s="5">
        <v>1.1081342556931641E-2</v>
      </c>
      <c r="AL1103" s="6">
        <f>IF(Table1[[#This Row],[seagrass.mn.ssp245.2050]]="","",(Table1[[#This Row],[seagrass.sd.ssp245.2050]]/Table1[[#This Row],[seagrass.mn.ssp245.2050]])^-1)</f>
        <v>26.095577086294906</v>
      </c>
      <c r="AM1103" s="6">
        <f>IF(Table1[[#This Row],[seagrass.weights.ssp245.2050]]="","",Table1[[#This Row],[seagrass.weights.ssp245.2050]]*Table1[[#This Row],[seagrass.mn.ssp245.2050]])</f>
        <v>7.5461631628810615</v>
      </c>
      <c r="AN1103" s="5">
        <v>0.47958158807085061</v>
      </c>
      <c r="AO1103" s="5">
        <v>4.7478158082691922E-2</v>
      </c>
      <c r="AP1103" s="6">
        <f>(Table1[[#This Row],[corals.sd.ssp245.2050]]/Table1[[#This Row],[corals.mn.ssp245.2050]])^-1</f>
        <v>10.101099272544889</v>
      </c>
      <c r="AQ1103" s="6">
        <f>Table1[[#This Row],[coral.weights.ssp245.2050]]*Table1[[#This Row],[corals.mn.ssp245.2050]]</f>
        <v>4.8443012303883917</v>
      </c>
      <c r="AS1103" s="5"/>
      <c r="AT1103" s="8"/>
      <c r="AU1103" s="8"/>
      <c r="AV1103" s="7">
        <f t="shared" si="104"/>
        <v>0.34230945047095485</v>
      </c>
      <c r="AW1103" s="5">
        <v>0.29575674145986919</v>
      </c>
      <c r="AX1103" s="5">
        <v>1.7719811974304691E-3</v>
      </c>
      <c r="AY1103" s="6">
        <f>(Table1[[#This Row],[seagrass.sd.ssp245.2100]]/Table1[[#This Row],[seagrass.mn.ssp245.2100]])^-1</f>
        <v>166.90738134735452</v>
      </c>
      <c r="AZ1103" s="6">
        <f>Table1[[#This Row],[seagrass.weights.ssp245.2100]]*Table1[[#This Row],[seagrass.mn.ssp245.2100]]</f>
        <v>49.363983232893325</v>
      </c>
      <c r="BA1103" s="5">
        <v>0.50438789049390309</v>
      </c>
      <c r="BB1103" s="5">
        <v>1.4171996634932311E-2</v>
      </c>
      <c r="BC1103" s="8">
        <f>(Table1[[#This Row],[corals.sd.ssp245.2100]]/Table1[[#This Row],[corals.mn.ssp245.2100]])^-1</f>
        <v>35.590460785930901</v>
      </c>
      <c r="BD1103" s="8">
        <f>Table1[[#This Row],[corals.weights.ssp245.2100]]*Table1[[#This Row],[corals.mn.ssp245.2100]]</f>
        <v>17.951397437521667</v>
      </c>
      <c r="BE1103" s="5"/>
      <c r="BF1103" s="5"/>
      <c r="BG1103" s="6"/>
      <c r="BH1103" s="6"/>
      <c r="BI1103" s="7">
        <f t="shared" si="105"/>
        <v>0.33242517530684385</v>
      </c>
      <c r="BJ1103" s="5">
        <v>0.4853583803013321</v>
      </c>
      <c r="BK1103" s="5">
        <f>NonZeroMin!$C$16</f>
        <v>9.4033807947367773E-4</v>
      </c>
      <c r="BL1103" s="6">
        <f>(Table1[[#This Row],[seagrass.sd.ssp370.2050]]/Table1[[#This Row],[seagrass.mn.ssp370.2050]])^-1</f>
        <v>516.15306334610523</v>
      </c>
      <c r="BM1103" s="6">
        <f>Table1[[#This Row],[seagrass.mn.ssp370.2050]]*Table1[[#This Row],[seagrass.weights.ssp370.2050]]</f>
        <v>250.51921481323649</v>
      </c>
      <c r="BN1103" s="5">
        <v>0.54879653330710998</v>
      </c>
      <c r="BO1103" s="5">
        <v>7.3454339553101948E-3</v>
      </c>
      <c r="BP1103" s="6">
        <f>(Table1[[#This Row],[corals.sd.ssp370.2050]]/Table1[[#This Row],[corals.mn.ssp370.2050]])^-1</f>
        <v>74.712608764302004</v>
      </c>
      <c r="BQ1103" s="6">
        <f>Table1[[#This Row],[corals.weights.ssp370.2050]]*Table1[[#This Row],[corals.mn.ssp370.2050]]</f>
        <v>41.002020684179342</v>
      </c>
      <c r="BR1103" s="5"/>
      <c r="BS1103" s="5"/>
      <c r="BT1103" s="6"/>
      <c r="BU1103" s="6"/>
      <c r="BV1103" s="7">
        <f t="shared" si="106"/>
        <v>0.493379881853998</v>
      </c>
      <c r="BW1103" s="5">
        <v>0.4853583803013321</v>
      </c>
      <c r="BX1103" s="5">
        <f>NonZeroMin!$C$19</f>
        <v>9.4033807947367773E-4</v>
      </c>
      <c r="BY1103" s="8">
        <f>(Table1[[#This Row],[seagrass.sd.ssp370.2100]]/Table1[[#This Row],[seagrass.mn.ssp370.2100]])^-1</f>
        <v>516.15306334610523</v>
      </c>
      <c r="BZ1103" s="8">
        <f>Table1[[#This Row],[seagrass.imp.ssp370.2100]]*Table1[[#This Row],[seagrass.mn.ssp370.2100]]</f>
        <v>250.51921481323649</v>
      </c>
      <c r="CA1103" s="5">
        <v>0.54879653330710998</v>
      </c>
      <c r="CB1103" s="5">
        <v>7.3454339553101948E-3</v>
      </c>
      <c r="CC1103" s="8">
        <f>(Table1[[#This Row],[corals.sd.ssp370.2100]]/Table1[[#This Row],[corals.mn.ssp370.2100]])^-1</f>
        <v>74.712608764302004</v>
      </c>
      <c r="CD1103" s="8">
        <f>Table1[[#This Row],[corals.weights.ssp370.2100]]*Table1[[#This Row],[corals.mn.ssp370.2100]]</f>
        <v>41.002020684179342</v>
      </c>
      <c r="CE1103" s="5"/>
      <c r="CF1103" s="5"/>
      <c r="CG1103" s="12"/>
      <c r="CH1103" s="17"/>
      <c r="CI1103" s="9">
        <f t="shared" si="107"/>
        <v>0.493379881853998</v>
      </c>
      <c r="CJ1103" s="5"/>
      <c r="CL1103" s="5"/>
      <c r="CM1103" s="5"/>
      <c r="CP1103" s="5"/>
      <c r="CT1103" s="5"/>
    </row>
    <row r="1104" spans="1:98" x14ac:dyDescent="0.25">
      <c r="A1104" s="5" t="s">
        <v>1147</v>
      </c>
      <c r="B1104" s="5">
        <v>35.83934</v>
      </c>
      <c r="C1104" s="5">
        <v>-23.321102</v>
      </c>
      <c r="E1104" s="5">
        <v>0</v>
      </c>
      <c r="G1104" s="5">
        <v>0</v>
      </c>
      <c r="I1104" s="5">
        <v>0</v>
      </c>
      <c r="L1104" s="6" t="str">
        <f>IF(Table1[[#This Row],[seagrass.mn.ssp126.2050]]="","",(Table1[[#This Row],[seagrass.sd.ssp126.2050]]/Table1[[#This Row],[seagrass.mn.ssp126.2050]])^-1)</f>
        <v/>
      </c>
      <c r="M1104" s="6" t="str">
        <f>IF(Table1[[#This Row],[seagrass.weights.ssp126.2050]]="","",Table1[[#This Row],[seagrass.weights.ssp126.2050]]*Table1[[#This Row],[seagrass.mn.ssp126.2050]])</f>
        <v/>
      </c>
      <c r="P1104" s="6" t="str">
        <f>IF(Table1[[#This Row],[corals.mn.ssp126.2050]]="","",(Table1[[#This Row],[corals.sd.ssp126.2050]]/Table1[[#This Row],[corals.mn.ssp126.2050]])^-1)</f>
        <v/>
      </c>
      <c r="Q1104" s="6" t="str">
        <f>IF(Table1[[#This Row],[coral.weights.ssp126.2050]]="","",Table1[[#This Row],[coral.weights.ssp126.2050]]*Table1[[#This Row],[corals.mn.ssp126.2050]])</f>
        <v/>
      </c>
      <c r="T1104" s="6" t="str">
        <f>IF(Table1[[#This Row],[mangrove.mn.ssp126.2050]]="","",(Table1[[#This Row],[mangrove.sd.ssp126.2050]]/Table1[[#This Row],[mangrove.mn.ssp126.2050]])^-1)</f>
        <v/>
      </c>
      <c r="U1104" s="6" t="str">
        <f>IF(Table1[[#This Row],[mangrove.weights.ssp126.2050]]="","",Table1[[#This Row],[mangrove.weights.ssp126.2050]]*Table1[[#This Row],[mangrove.mn.ssp126.2050]])</f>
        <v/>
      </c>
      <c r="V1104" s="7" t="e">
        <f t="shared" si="102"/>
        <v>#DIV/0!</v>
      </c>
      <c r="Y1104" s="6" t="str">
        <f>IF(Table1[[#This Row],[seagrass.mn.ssp126.2100]]="", "", (Table1[[#This Row],[seagrass.sd.ssp126.2100]]/Table1[[#This Row],[seagrass.mn.ssp126.2100]])^-1)</f>
        <v/>
      </c>
      <c r="Z1104" s="6" t="str">
        <f>IF(Table1[[#This Row],[seagrass.weights.ssp126.2100]]="","", Table1[[#This Row],[seagrass.weights.ssp126.2100]]*Table1[[#This Row],[seagrass.mn.ssp126.2100]])</f>
        <v/>
      </c>
      <c r="AC1104" s="6" t="str">
        <f>IF(Table1[[#This Row],[corals.mn.ssp126.2100]]="","",(Table1[[#This Row],[corals.sd.ssp126.2100]]/Table1[[#This Row],[corals.mn.ssp126.2100]])^-1)</f>
        <v/>
      </c>
      <c r="AD1104" s="6" t="str">
        <f>IF( Table1[[#This Row],[Coral.weights.ssp126.2100]]="","", Table1[[#This Row],[Coral.weights.ssp126.2100]]*Table1[[#This Row],[corals.mn.ssp126.2100]])</f>
        <v/>
      </c>
      <c r="AG1104" s="8" t="str">
        <f>IF(Table1[[#This Row],[mangrove.mn.ssp126.2100]]="","",(Table1[[#This Row],[mangrove.sd.ssp126.2100]]/Table1[[#This Row],[mangrove.mn.ssp126.2100]])^-1)</f>
        <v/>
      </c>
      <c r="AH1104" s="6" t="str">
        <f>IF(Table1[[#This Row],[mangrove.weights.ssp126.2100]]="","",Table1[[#This Row],[mangrove.weights.ssp126.2100]]*Table1[[#This Row],[mangrove.mn.ssp126.2100]])</f>
        <v/>
      </c>
      <c r="AI1104" s="7" t="e">
        <f t="shared" si="103"/>
        <v>#DIV/0!</v>
      </c>
      <c r="AL1104" s="6" t="str">
        <f>IF(Table1[[#This Row],[seagrass.mn.ssp245.2050]]="","",(Table1[[#This Row],[seagrass.sd.ssp245.2050]]/Table1[[#This Row],[seagrass.mn.ssp245.2050]])^-1)</f>
        <v/>
      </c>
      <c r="AM1104" s="6" t="str">
        <f>IF(Table1[[#This Row],[seagrass.weights.ssp245.2050]]="","",Table1[[#This Row],[seagrass.weights.ssp245.2050]]*Table1[[#This Row],[seagrass.mn.ssp245.2050]])</f>
        <v/>
      </c>
      <c r="AS1104" s="5"/>
      <c r="AT1104" s="8"/>
      <c r="AU1104" s="8"/>
      <c r="AV1104" s="7" t="e">
        <f t="shared" si="104"/>
        <v>#DIV/0!</v>
      </c>
      <c r="AX1104" s="5"/>
      <c r="AY1104" s="6"/>
      <c r="AZ1104" s="6"/>
      <c r="BB1104" s="5"/>
      <c r="BC1104" s="8"/>
      <c r="BD1104" s="8"/>
      <c r="BE1104" s="5"/>
      <c r="BF1104" s="5"/>
      <c r="BG1104" s="6"/>
      <c r="BH1104" s="6"/>
      <c r="BI1104" s="7" t="e">
        <f t="shared" si="105"/>
        <v>#DIV/0!</v>
      </c>
      <c r="BK1104" s="5"/>
      <c r="BL1104" s="6"/>
      <c r="BM1104" s="6"/>
      <c r="BO1104" s="5"/>
      <c r="BP1104" s="6"/>
      <c r="BQ1104" s="6"/>
      <c r="BR1104" s="5"/>
      <c r="BS1104" s="5"/>
      <c r="BT1104" s="6"/>
      <c r="BU1104" s="6"/>
      <c r="BV1104" s="7" t="e">
        <f t="shared" si="106"/>
        <v>#DIV/0!</v>
      </c>
      <c r="BX1104" s="5"/>
      <c r="BY1104" s="8"/>
      <c r="BZ1104" s="8"/>
      <c r="CA1104" s="5"/>
      <c r="CB1104" s="5"/>
      <c r="CC1104" s="8"/>
      <c r="CD1104" s="8"/>
      <c r="CE1104" s="5"/>
      <c r="CF1104" s="5"/>
      <c r="CG1104" s="12"/>
      <c r="CH1104" s="17"/>
      <c r="CI1104" s="9" t="e">
        <f t="shared" si="107"/>
        <v>#DIV/0!</v>
      </c>
      <c r="CJ1104" s="5"/>
      <c r="CL1104" s="5"/>
      <c r="CM1104" s="5"/>
      <c r="CP1104" s="5"/>
      <c r="CT1104" s="5"/>
    </row>
    <row r="1105" spans="1:98" x14ac:dyDescent="0.25">
      <c r="A1105" s="5" t="s">
        <v>1148</v>
      </c>
      <c r="B1105" s="5">
        <v>43.33934</v>
      </c>
      <c r="C1105" s="5">
        <v>-23.571102</v>
      </c>
      <c r="E1105" s="5">
        <v>0</v>
      </c>
      <c r="G1105" s="5">
        <v>0</v>
      </c>
      <c r="I1105" s="5">
        <v>0</v>
      </c>
      <c r="L1105" s="6" t="str">
        <f>IF(Table1[[#This Row],[seagrass.mn.ssp126.2050]]="","",(Table1[[#This Row],[seagrass.sd.ssp126.2050]]/Table1[[#This Row],[seagrass.mn.ssp126.2050]])^-1)</f>
        <v/>
      </c>
      <c r="M1105" s="6" t="str">
        <f>IF(Table1[[#This Row],[seagrass.weights.ssp126.2050]]="","",Table1[[#This Row],[seagrass.weights.ssp126.2050]]*Table1[[#This Row],[seagrass.mn.ssp126.2050]])</f>
        <v/>
      </c>
      <c r="P1105" s="6" t="str">
        <f>IF(Table1[[#This Row],[corals.mn.ssp126.2050]]="","",(Table1[[#This Row],[corals.sd.ssp126.2050]]/Table1[[#This Row],[corals.mn.ssp126.2050]])^-1)</f>
        <v/>
      </c>
      <c r="Q1105" s="6" t="str">
        <f>IF(Table1[[#This Row],[coral.weights.ssp126.2050]]="","",Table1[[#This Row],[coral.weights.ssp126.2050]]*Table1[[#This Row],[corals.mn.ssp126.2050]])</f>
        <v/>
      </c>
      <c r="T1105" s="6" t="str">
        <f>IF(Table1[[#This Row],[mangrove.mn.ssp126.2050]]="","",(Table1[[#This Row],[mangrove.sd.ssp126.2050]]/Table1[[#This Row],[mangrove.mn.ssp126.2050]])^-1)</f>
        <v/>
      </c>
      <c r="U1105" s="6" t="str">
        <f>IF(Table1[[#This Row],[mangrove.weights.ssp126.2050]]="","",Table1[[#This Row],[mangrove.weights.ssp126.2050]]*Table1[[#This Row],[mangrove.mn.ssp126.2050]])</f>
        <v/>
      </c>
      <c r="V1105" s="7" t="e">
        <f t="shared" si="102"/>
        <v>#DIV/0!</v>
      </c>
      <c r="Y1105" s="6" t="str">
        <f>IF(Table1[[#This Row],[seagrass.mn.ssp126.2100]]="", "", (Table1[[#This Row],[seagrass.sd.ssp126.2100]]/Table1[[#This Row],[seagrass.mn.ssp126.2100]])^-1)</f>
        <v/>
      </c>
      <c r="Z1105" s="6" t="str">
        <f>IF(Table1[[#This Row],[seagrass.weights.ssp126.2100]]="","", Table1[[#This Row],[seagrass.weights.ssp126.2100]]*Table1[[#This Row],[seagrass.mn.ssp126.2100]])</f>
        <v/>
      </c>
      <c r="AC1105" s="6" t="str">
        <f>IF(Table1[[#This Row],[corals.mn.ssp126.2100]]="","",(Table1[[#This Row],[corals.sd.ssp126.2100]]/Table1[[#This Row],[corals.mn.ssp126.2100]])^-1)</f>
        <v/>
      </c>
      <c r="AD1105" s="6" t="str">
        <f>IF( Table1[[#This Row],[Coral.weights.ssp126.2100]]="","", Table1[[#This Row],[Coral.weights.ssp126.2100]]*Table1[[#This Row],[corals.mn.ssp126.2100]])</f>
        <v/>
      </c>
      <c r="AG1105" s="8" t="str">
        <f>IF(Table1[[#This Row],[mangrove.mn.ssp126.2100]]="","",(Table1[[#This Row],[mangrove.sd.ssp126.2100]]/Table1[[#This Row],[mangrove.mn.ssp126.2100]])^-1)</f>
        <v/>
      </c>
      <c r="AH1105" s="6" t="str">
        <f>IF(Table1[[#This Row],[mangrove.weights.ssp126.2100]]="","",Table1[[#This Row],[mangrove.weights.ssp126.2100]]*Table1[[#This Row],[mangrove.mn.ssp126.2100]])</f>
        <v/>
      </c>
      <c r="AI1105" s="7" t="e">
        <f t="shared" si="103"/>
        <v>#DIV/0!</v>
      </c>
      <c r="AL1105" s="6" t="str">
        <f>IF(Table1[[#This Row],[seagrass.mn.ssp245.2050]]="","",(Table1[[#This Row],[seagrass.sd.ssp245.2050]]/Table1[[#This Row],[seagrass.mn.ssp245.2050]])^-1)</f>
        <v/>
      </c>
      <c r="AM1105" s="6" t="str">
        <f>IF(Table1[[#This Row],[seagrass.weights.ssp245.2050]]="","",Table1[[#This Row],[seagrass.weights.ssp245.2050]]*Table1[[#This Row],[seagrass.mn.ssp245.2050]])</f>
        <v/>
      </c>
      <c r="AS1105" s="5"/>
      <c r="AT1105" s="8"/>
      <c r="AU1105" s="8"/>
      <c r="AV1105" s="7" t="e">
        <f t="shared" si="104"/>
        <v>#DIV/0!</v>
      </c>
      <c r="AX1105" s="5"/>
      <c r="AY1105" s="6"/>
      <c r="AZ1105" s="6"/>
      <c r="BB1105" s="5"/>
      <c r="BC1105" s="8"/>
      <c r="BD1105" s="8"/>
      <c r="BE1105" s="5"/>
      <c r="BF1105" s="5"/>
      <c r="BG1105" s="6"/>
      <c r="BH1105" s="6"/>
      <c r="BI1105" s="7" t="e">
        <f t="shared" si="105"/>
        <v>#DIV/0!</v>
      </c>
      <c r="BK1105" s="5"/>
      <c r="BL1105" s="6"/>
      <c r="BM1105" s="6"/>
      <c r="BO1105" s="5"/>
      <c r="BP1105" s="6"/>
      <c r="BQ1105" s="6"/>
      <c r="BR1105" s="5"/>
      <c r="BS1105" s="5"/>
      <c r="BT1105" s="6"/>
      <c r="BU1105" s="6"/>
      <c r="BV1105" s="7" t="e">
        <f t="shared" si="106"/>
        <v>#DIV/0!</v>
      </c>
      <c r="BX1105" s="5"/>
      <c r="BY1105" s="8"/>
      <c r="BZ1105" s="8"/>
      <c r="CA1105" s="5"/>
      <c r="CB1105" s="5"/>
      <c r="CC1105" s="8"/>
      <c r="CD1105" s="8"/>
      <c r="CE1105" s="5"/>
      <c r="CF1105" s="5"/>
      <c r="CG1105" s="12"/>
      <c r="CH1105" s="17"/>
      <c r="CI1105" s="9" t="e">
        <f t="shared" si="107"/>
        <v>#DIV/0!</v>
      </c>
      <c r="CJ1105" s="5"/>
      <c r="CL1105" s="5"/>
      <c r="CM1105" s="5"/>
      <c r="CP1105" s="5"/>
      <c r="CT1105" s="5"/>
    </row>
    <row r="1106" spans="1:98" x14ac:dyDescent="0.25">
      <c r="A1106" s="5" t="s">
        <v>1149</v>
      </c>
      <c r="B1106" s="5">
        <v>43.58934</v>
      </c>
      <c r="C1106" s="5">
        <v>-23.571102</v>
      </c>
      <c r="D1106" s="5">
        <v>17010000</v>
      </c>
      <c r="E1106" s="5">
        <v>1</v>
      </c>
      <c r="F1106" s="5">
        <v>13380000</v>
      </c>
      <c r="G1106" s="5">
        <v>1</v>
      </c>
      <c r="I1106" s="5">
        <v>0</v>
      </c>
      <c r="J1106" s="5">
        <v>0.50731883879353223</v>
      </c>
      <c r="K1106" s="5">
        <v>8.4700280225585983E-3</v>
      </c>
      <c r="L1106" s="6">
        <f>IF(Table1[[#This Row],[seagrass.mn.ssp126.2050]]="","",(Table1[[#This Row],[seagrass.sd.ssp126.2050]]/Table1[[#This Row],[seagrass.mn.ssp126.2050]])^-1)</f>
        <v>59.895768637644132</v>
      </c>
      <c r="M1106" s="6">
        <f>IF(Table1[[#This Row],[seagrass.weights.ssp126.2050]]="","",Table1[[#This Row],[seagrass.weights.ssp126.2050]]*Table1[[#This Row],[seagrass.mn.ssp126.2050]])</f>
        <v>30.386251793895688</v>
      </c>
      <c r="N1106" s="5">
        <v>0.53335745019731695</v>
      </c>
      <c r="O1106" s="5">
        <f>NonZeroMin!$C$3</f>
        <v>8.8608041434714289E-4</v>
      </c>
      <c r="P1106" s="6">
        <f>IF(Table1[[#This Row],[corals.mn.ssp126.2050]]="","",(Table1[[#This Row],[corals.sd.ssp126.2050]]/Table1[[#This Row],[corals.mn.ssp126.2050]])^-1)</f>
        <v>601.92894635899449</v>
      </c>
      <c r="Q1106" s="6">
        <f>IF(Table1[[#This Row],[coral.weights.ssp126.2050]]="","",Table1[[#This Row],[coral.weights.ssp126.2050]]*Table1[[#This Row],[corals.mn.ssp126.2050]])</f>
        <v>321.04328802999089</v>
      </c>
      <c r="T1106" s="6" t="str">
        <f>IF(Table1[[#This Row],[mangrove.mn.ssp126.2050]]="","",(Table1[[#This Row],[mangrove.sd.ssp126.2050]]/Table1[[#This Row],[mangrove.mn.ssp126.2050]])^-1)</f>
        <v/>
      </c>
      <c r="U1106" s="6" t="str">
        <f>IF(Table1[[#This Row],[mangrove.weights.ssp126.2050]]="","",Table1[[#This Row],[mangrove.weights.ssp126.2050]]*Table1[[#This Row],[mangrove.mn.ssp126.2050]])</f>
        <v/>
      </c>
      <c r="V1106" s="7">
        <f t="shared" si="102"/>
        <v>0.53100093100281309</v>
      </c>
      <c r="W1106" s="5">
        <v>0.52540122611016482</v>
      </c>
      <c r="X1106" s="5">
        <v>1.710232936070644E-2</v>
      </c>
      <c r="Y1106" s="6">
        <f>IF(Table1[[#This Row],[seagrass.mn.ssp126.2100]]="", "", (Table1[[#This Row],[seagrass.sd.ssp126.2100]]/Table1[[#This Row],[seagrass.mn.ssp126.2100]])^-1)</f>
        <v>30.721033084376419</v>
      </c>
      <c r="Z1106" s="6">
        <f>IF(Table1[[#This Row],[seagrass.weights.ssp126.2100]]="","", Table1[[#This Row],[seagrass.weights.ssp126.2100]]*Table1[[#This Row],[seagrass.mn.ssp126.2100]])</f>
        <v>16.14086844990231</v>
      </c>
      <c r="AA1106" s="5">
        <v>0.55733688509082424</v>
      </c>
      <c r="AB1106" s="5">
        <v>1.2106523238449979E-2</v>
      </c>
      <c r="AC1106" s="6">
        <f>IF(Table1[[#This Row],[corals.mn.ssp126.2100]]="","",(Table1[[#This Row],[corals.sd.ssp126.2100]]/Table1[[#This Row],[corals.mn.ssp126.2100]])^-1)</f>
        <v>46.036081054281368</v>
      </c>
      <c r="AD1106" s="6">
        <f>IF( Table1[[#This Row],[Coral.weights.ssp126.2100]]="","", Table1[[#This Row],[Coral.weights.ssp126.2100]]*Table1[[#This Row],[corals.mn.ssp126.2100]])</f>
        <v>25.657606016581887</v>
      </c>
      <c r="AG1106" s="8" t="str">
        <f>IF(Table1[[#This Row],[mangrove.mn.ssp126.2100]]="","",(Table1[[#This Row],[mangrove.sd.ssp126.2100]]/Table1[[#This Row],[mangrove.mn.ssp126.2100]])^-1)</f>
        <v/>
      </c>
      <c r="AH1106" s="6" t="str">
        <f>IF(Table1[[#This Row],[mangrove.weights.ssp126.2100]]="","",Table1[[#This Row],[mangrove.weights.ssp126.2100]]*Table1[[#This Row],[mangrove.mn.ssp126.2100]])</f>
        <v/>
      </c>
      <c r="AI1106" s="7">
        <f t="shared" si="103"/>
        <v>0.54455505441459662</v>
      </c>
      <c r="AJ1106" s="5">
        <v>0.49866980373221842</v>
      </c>
      <c r="AK1106" s="5">
        <v>7.5227049019080429E-3</v>
      </c>
      <c r="AL1106" s="6">
        <f>IF(Table1[[#This Row],[seagrass.mn.ssp245.2050]]="","",(Table1[[#This Row],[seagrass.sd.ssp245.2050]]/Table1[[#This Row],[seagrass.mn.ssp245.2050]])^-1)</f>
        <v>66.28863025129921</v>
      </c>
      <c r="AM1106" s="6">
        <f>IF(Table1[[#This Row],[seagrass.weights.ssp245.2050]]="","",Table1[[#This Row],[seagrass.weights.ssp245.2050]]*Table1[[#This Row],[seagrass.mn.ssp245.2050]])</f>
        <v>33.056138237092973</v>
      </c>
      <c r="AN1106" s="5">
        <v>0.5270213159726076</v>
      </c>
      <c r="AO1106" s="5">
        <v>7.1611749868262572E-3</v>
      </c>
      <c r="AP1106" s="6">
        <f>(Table1[[#This Row],[corals.sd.ssp245.2050]]/Table1[[#This Row],[corals.mn.ssp245.2050]])^-1</f>
        <v>73.59425191286617</v>
      </c>
      <c r="AQ1106" s="6">
        <f>Table1[[#This Row],[coral.weights.ssp245.2050]]*Table1[[#This Row],[corals.mn.ssp245.2050]]</f>
        <v>38.785739491138322</v>
      </c>
      <c r="AS1106" s="5"/>
      <c r="AT1106" s="8"/>
      <c r="AU1106" s="8"/>
      <c r="AV1106" s="7">
        <f t="shared" si="104"/>
        <v>0.51358591284899513</v>
      </c>
      <c r="AW1106" s="5">
        <v>0.49400885040867371</v>
      </c>
      <c r="AX1106" s="5">
        <v>1.22336121467055E-2</v>
      </c>
      <c r="AY1106" s="6">
        <f>(Table1[[#This Row],[seagrass.sd.ssp245.2100]]/Table1[[#This Row],[seagrass.mn.ssp245.2100]])^-1</f>
        <v>40.38127451520603</v>
      </c>
      <c r="AZ1106" s="6">
        <f>Table1[[#This Row],[seagrass.weights.ssp245.2100]]*Table1[[#This Row],[seagrass.mn.ssp245.2100]]</f>
        <v>19.948707001294004</v>
      </c>
      <c r="BA1106" s="5">
        <v>0.52198396245469225</v>
      </c>
      <c r="BB1106" s="5">
        <v>1.2487854847758439E-2</v>
      </c>
      <c r="BC1106" s="8">
        <f>(Table1[[#This Row],[corals.sd.ssp245.2100]]/Table1[[#This Row],[corals.mn.ssp245.2100]])^-1</f>
        <v>41.799329734232778</v>
      </c>
      <c r="BD1106" s="8">
        <f>Table1[[#This Row],[corals.weights.ssp245.2100]]*Table1[[#This Row],[corals.mn.ssp245.2100]]</f>
        <v>21.818579762625063</v>
      </c>
      <c r="BE1106" s="5"/>
      <c r="BF1106" s="5"/>
      <c r="BG1106" s="6"/>
      <c r="BH1106" s="6"/>
      <c r="BI1106" s="7">
        <f t="shared" si="105"/>
        <v>0.5082377666285447</v>
      </c>
      <c r="BJ1106" s="5">
        <v>0.41076189150720982</v>
      </c>
      <c r="BK1106" s="5">
        <v>3.1833541881601379E-3</v>
      </c>
      <c r="BL1106" s="6">
        <f>(Table1[[#This Row],[seagrass.sd.ssp370.2050]]/Table1[[#This Row],[seagrass.mn.ssp370.2050]])^-1</f>
        <v>129.03430382800573</v>
      </c>
      <c r="BM1106" s="6">
        <f>Table1[[#This Row],[seagrass.mn.ssp370.2050]]*Table1[[#This Row],[seagrass.weights.ssp370.2050]]</f>
        <v>53.002374709707638</v>
      </c>
      <c r="BN1106" s="5">
        <v>0.44731156193586941</v>
      </c>
      <c r="BO1106" s="5">
        <v>3.694751763713301E-3</v>
      </c>
      <c r="BP1106" s="6">
        <f>(Table1[[#This Row],[corals.sd.ssp370.2050]]/Table1[[#This Row],[corals.mn.ssp370.2050]])^-1</f>
        <v>121.06674292140055</v>
      </c>
      <c r="BQ1106" s="6">
        <f>Table1[[#This Row],[corals.weights.ssp370.2050]]*Table1[[#This Row],[corals.mn.ssp370.2050]]</f>
        <v>54.154553874660039</v>
      </c>
      <c r="BR1106" s="5"/>
      <c r="BS1106" s="5"/>
      <c r="BT1106" s="6"/>
      <c r="BU1106" s="6"/>
      <c r="BV1106" s="7">
        <f t="shared" si="106"/>
        <v>0.42845453858390159</v>
      </c>
      <c r="BW1106" s="5">
        <v>0.41372233944108527</v>
      </c>
      <c r="BX1106" s="5">
        <v>7.370059806946409E-3</v>
      </c>
      <c r="BY1106" s="8">
        <f>(Table1[[#This Row],[seagrass.sd.ssp370.2100]]/Table1[[#This Row],[seagrass.mn.ssp370.2100]])^-1</f>
        <v>56.135547102500418</v>
      </c>
      <c r="BZ1106" s="8">
        <f>Table1[[#This Row],[seagrass.imp.ssp370.2100]]*Table1[[#This Row],[seagrass.mn.ssp370.2100]]</f>
        <v>23.224529873051708</v>
      </c>
      <c r="CA1106" s="5">
        <v>0.45185728426952332</v>
      </c>
      <c r="CB1106" s="5">
        <v>6.4207962711175532E-3</v>
      </c>
      <c r="CC1106" s="8">
        <f>(Table1[[#This Row],[corals.sd.ssp370.2100]]/Table1[[#This Row],[corals.mn.ssp370.2100]])^-1</f>
        <v>70.374026084910582</v>
      </c>
      <c r="CD1106" s="8">
        <f>Table1[[#This Row],[corals.weights.ssp370.2100]]*Table1[[#This Row],[corals.mn.ssp370.2100]]</f>
        <v>31.79901630984029</v>
      </c>
      <c r="CE1106" s="5"/>
      <c r="CF1106" s="5"/>
      <c r="CG1106" s="12"/>
      <c r="CH1106" s="17"/>
      <c r="CI1106" s="9">
        <f t="shared" si="107"/>
        <v>0.43493582972871336</v>
      </c>
      <c r="CJ1106" s="5"/>
      <c r="CL1106" s="5"/>
      <c r="CM1106" s="5"/>
      <c r="CP1106" s="5"/>
      <c r="CT1106" s="5"/>
    </row>
    <row r="1107" spans="1:98" x14ac:dyDescent="0.25">
      <c r="A1107" s="5" t="s">
        <v>1150</v>
      </c>
      <c r="B1107" s="5">
        <v>43.83934</v>
      </c>
      <c r="C1107" s="5">
        <v>-23.571102</v>
      </c>
      <c r="D1107" s="5">
        <v>7110000</v>
      </c>
      <c r="E1107" s="5">
        <v>1</v>
      </c>
      <c r="F1107" s="5">
        <v>18630000</v>
      </c>
      <c r="G1107" s="5">
        <v>1</v>
      </c>
      <c r="H1107" s="5">
        <v>1300000</v>
      </c>
      <c r="I1107" s="5">
        <v>1</v>
      </c>
      <c r="J1107" s="5">
        <v>0.49864760733238178</v>
      </c>
      <c r="K1107" s="5">
        <v>4.7276404902517978E-2</v>
      </c>
      <c r="L1107" s="6">
        <f>IF(Table1[[#This Row],[seagrass.mn.ssp126.2050]]="","",(Table1[[#This Row],[seagrass.sd.ssp126.2050]]/Table1[[#This Row],[seagrass.mn.ssp126.2050]])^-1)</f>
        <v>10.547494217476411</v>
      </c>
      <c r="M1107" s="6">
        <f>IF(Table1[[#This Row],[seagrass.weights.ssp126.2050]]="","",Table1[[#This Row],[seagrass.weights.ssp126.2050]]*Table1[[#This Row],[seagrass.mn.ssp126.2050]])</f>
        <v>5.2594827548967444</v>
      </c>
      <c r="N1107" s="5">
        <v>0.41292680589419078</v>
      </c>
      <c r="O1107" s="5">
        <v>4.4932636569318861E-2</v>
      </c>
      <c r="P1107" s="6">
        <f>IF(Table1[[#This Row],[corals.mn.ssp126.2050]]="","",(Table1[[#This Row],[corals.sd.ssp126.2050]]/Table1[[#This Row],[corals.mn.ssp126.2050]])^-1)</f>
        <v>9.1899082142032071</v>
      </c>
      <c r="Q1107" s="6">
        <f>IF(Table1[[#This Row],[coral.weights.ssp126.2050]]="","",Table1[[#This Row],[coral.weights.ssp126.2050]]*Table1[[#This Row],[corals.mn.ssp126.2050]])</f>
        <v>3.7947594453517173</v>
      </c>
      <c r="R1107" s="5">
        <v>0.51436346447567938</v>
      </c>
      <c r="S1107" s="5">
        <v>0.16950299248094061</v>
      </c>
      <c r="T1107" s="6">
        <f>IF(Table1[[#This Row],[mangrove.mn.ssp126.2050]]="","",(Table1[[#This Row],[mangrove.sd.ssp126.2050]]/Table1[[#This Row],[mangrove.mn.ssp126.2050]])^-1)</f>
        <v>3.034539136726544</v>
      </c>
      <c r="U1107" s="6">
        <f>IF(Table1[[#This Row],[mangrove.weights.ssp126.2050]]="","",Table1[[#This Row],[mangrove.weights.ssp126.2050]]*Table1[[#This Row],[mangrove.mn.ssp126.2050]])</f>
        <v>1.5608560634537025</v>
      </c>
      <c r="V1107" s="7">
        <f t="shared" si="102"/>
        <v>0.46614814252068748</v>
      </c>
      <c r="W1107" s="5">
        <v>0.49932832028747259</v>
      </c>
      <c r="X1107" s="5">
        <v>3.6792929382395617E-2</v>
      </c>
      <c r="Y1107" s="6">
        <f>IF(Table1[[#This Row],[seagrass.mn.ssp126.2100]]="", "", (Table1[[#This Row],[seagrass.sd.ssp126.2100]]/Table1[[#This Row],[seagrass.mn.ssp126.2100]])^-1)</f>
        <v>13.571311897942739</v>
      </c>
      <c r="Z1107" s="6">
        <f>IF(Table1[[#This Row],[seagrass.weights.ssp126.2100]]="","", Table1[[#This Row],[seagrass.weights.ssp126.2100]]*Table1[[#This Row],[seagrass.mn.ssp126.2100]])</f>
        <v>6.7765403740971397</v>
      </c>
      <c r="AA1107" s="5">
        <v>0.41260456839705839</v>
      </c>
      <c r="AB1107" s="5">
        <v>3.7932526108547623E-2</v>
      </c>
      <c r="AC1107" s="6">
        <f>IF(Table1[[#This Row],[corals.mn.ssp126.2100]]="","",(Table1[[#This Row],[corals.sd.ssp126.2100]]/Table1[[#This Row],[corals.mn.ssp126.2100]])^-1)</f>
        <v>10.87732905571198</v>
      </c>
      <c r="AD1107" s="6">
        <f>IF( Table1[[#This Row],[Coral.weights.ssp126.2100]]="","", Table1[[#This Row],[Coral.weights.ssp126.2100]]*Table1[[#This Row],[corals.mn.ssp126.2100]])</f>
        <v>4.4880356603448242</v>
      </c>
      <c r="AE1107" s="5">
        <v>0.51975716506357605</v>
      </c>
      <c r="AF1107" s="5">
        <v>0.1658894897813179</v>
      </c>
      <c r="AG1107" s="8">
        <f>IF(Table1[[#This Row],[mangrove.mn.ssp126.2100]]="","",(Table1[[#This Row],[mangrove.sd.ssp126.2100]]/Table1[[#This Row],[mangrove.mn.ssp126.2100]])^-1)</f>
        <v>3.1331530752716192</v>
      </c>
      <c r="AH1107" s="6">
        <f>IF(Table1[[#This Row],[mangrove.weights.ssp126.2100]]="","",Table1[[#This Row],[mangrove.weights.ssp126.2100]]*Table1[[#This Row],[mangrove.mn.ssp126.2100]])</f>
        <v>1.6284787601134019</v>
      </c>
      <c r="AI1107" s="7">
        <f t="shared" si="103"/>
        <v>0.46744801230238348</v>
      </c>
      <c r="AJ1107" s="5">
        <v>0.61657851752598714</v>
      </c>
      <c r="AK1107" s="5">
        <f>NonZeroMin!$C$9</f>
        <v>9.4246577305150765E-4</v>
      </c>
      <c r="AL1107" s="6">
        <f>IF(Table1[[#This Row],[seagrass.mn.ssp245.2050]]="","",(Table1[[#This Row],[seagrass.sd.ssp245.2050]]/Table1[[#This Row],[seagrass.mn.ssp245.2050]])^-1)</f>
        <v>654.21847154155478</v>
      </c>
      <c r="AM1107" s="6">
        <f>IF(Table1[[#This Row],[seagrass.weights.ssp245.2050]]="","",Table1[[#This Row],[seagrass.weights.ssp245.2050]]*Table1[[#This Row],[seagrass.mn.ssp245.2050]])</f>
        <v>403.37705532120907</v>
      </c>
      <c r="AN1107" s="5">
        <v>0.61731154579076919</v>
      </c>
      <c r="AO1107" s="5">
        <v>4.3752483093803538E-3</v>
      </c>
      <c r="AP1107" s="6">
        <f>(Table1[[#This Row],[corals.sd.ssp245.2050]]/Table1[[#This Row],[corals.mn.ssp245.2050]])^-1</f>
        <v>141.09177402966557</v>
      </c>
      <c r="AQ1107" s="6">
        <f>Table1[[#This Row],[coral.weights.ssp245.2050]]*Table1[[#This Row],[corals.mn.ssp245.2050]]</f>
        <v>87.097581124614763</v>
      </c>
      <c r="AR1107" s="5">
        <v>0.58450951535676199</v>
      </c>
      <c r="AS1107" s="5">
        <v>0.17365415515159599</v>
      </c>
      <c r="AT1107" s="8">
        <f>(Table1[[#This Row],[mangrove.sd.ssp245.2050]]/Table1[[#This Row],[mangrove.mn.ssp245.2050]])^-1</f>
        <v>3.365940278517948</v>
      </c>
      <c r="AU1107" s="8">
        <f>Table1[[#This Row],[mangrove.mn.ssp245.2050]]*Table1[[#This Row],[mangrove.weights.ssp245.2050]]</f>
        <v>1.9674241209163303</v>
      </c>
      <c r="AV1107" s="7">
        <f t="shared" si="104"/>
        <v>0.61657286055526317</v>
      </c>
      <c r="AW1107" s="5">
        <v>0.61657851752598714</v>
      </c>
      <c r="AX1107" s="5">
        <f>NonZeroMin!$C$12</f>
        <v>9.4048968592101831E-4</v>
      </c>
      <c r="AY1107" s="6">
        <f>(Table1[[#This Row],[seagrass.sd.ssp245.2100]]/Table1[[#This Row],[seagrass.mn.ssp245.2100]])^-1</f>
        <v>655.59306684174203</v>
      </c>
      <c r="AZ1107" s="6"/>
      <c r="BA1107" s="5">
        <v>0.61731154579076919</v>
      </c>
      <c r="BB1107" s="5">
        <v>4.3752483093803538E-3</v>
      </c>
      <c r="BC1107" s="8">
        <f>(Table1[[#This Row],[corals.sd.ssp245.2100]]/Table1[[#This Row],[corals.mn.ssp245.2100]])^-1</f>
        <v>141.09177402966557</v>
      </c>
      <c r="BD1107" s="8">
        <f>Table1[[#This Row],[corals.weights.ssp245.2100]]*Table1[[#This Row],[corals.mn.ssp245.2100]]</f>
        <v>87.097581124614763</v>
      </c>
      <c r="BE1107" s="5">
        <v>0.56666613574707958</v>
      </c>
      <c r="BF1107" s="5">
        <v>0.16211549051430371</v>
      </c>
      <c r="BG1107" s="6">
        <f>(Table1[[#This Row],[mangrove.sd.ssp245.2100]]/Table1[[#This Row],[mangrove.mn.ssp245.2100]])^-1</f>
        <v>3.495447189835827</v>
      </c>
      <c r="BH1107" s="6">
        <f>Table1[[#This Row],[mangrove.weights.ssp245.2100]]*Table1[[#This Row],[mangrove.mn.ssp245.2100]]</f>
        <v>1.9807515517722567</v>
      </c>
      <c r="BI1107" s="7">
        <f t="shared" si="105"/>
        <v>0.11132282812441541</v>
      </c>
      <c r="BJ1107" s="5">
        <v>0.62236050388265585</v>
      </c>
      <c r="BK1107" s="5">
        <v>1.1803240372916101E-3</v>
      </c>
      <c r="BL1107" s="6">
        <f>(Table1[[#This Row],[seagrass.sd.ssp370.2050]]/Table1[[#This Row],[seagrass.mn.ssp370.2050]])^-1</f>
        <v>527.27936076836488</v>
      </c>
      <c r="BM1107" s="6">
        <f>Table1[[#This Row],[seagrass.mn.ssp370.2050]]*Table1[[#This Row],[seagrass.weights.ssp370.2050]]</f>
        <v>328.15784865472426</v>
      </c>
      <c r="BN1107" s="5">
        <v>0.62516003286635757</v>
      </c>
      <c r="BO1107" s="5">
        <v>4.5052627469343064E-3</v>
      </c>
      <c r="BP1107" s="6">
        <f>(Table1[[#This Row],[corals.sd.ssp370.2050]]/Table1[[#This Row],[corals.mn.ssp370.2050]])^-1</f>
        <v>138.76216948540014</v>
      </c>
      <c r="BQ1107" s="6">
        <f>Table1[[#This Row],[corals.weights.ssp370.2050]]*Table1[[#This Row],[corals.mn.ssp370.2050]]</f>
        <v>86.748562436099832</v>
      </c>
      <c r="BR1107" s="5">
        <v>0.60971438943903955</v>
      </c>
      <c r="BS1107" s="5">
        <v>0.20326506145809919</v>
      </c>
      <c r="BT1107" s="6">
        <f>(Table1[[#This Row],[mangrove.sd.ssp370.2050]]/Table1[[#This Row],[mangrove.mn.ssp370.2050]])^-1</f>
        <v>2.9996025143983012</v>
      </c>
      <c r="BU1107" s="6">
        <f>Table1[[#This Row],[mangrove.weights.ssp370.2050]]*Table1[[#This Row],[mangrove.mn.ssp370.2050]]</f>
        <v>1.8289008156261681</v>
      </c>
      <c r="BV1107" s="7">
        <f t="shared" si="106"/>
        <v>0.62288444087466543</v>
      </c>
      <c r="BW1107" s="5">
        <v>0.62236050388265585</v>
      </c>
      <c r="BX1107" s="5">
        <v>1.1803240372916101E-3</v>
      </c>
      <c r="BY1107" s="8">
        <f>(Table1[[#This Row],[seagrass.sd.ssp370.2100]]/Table1[[#This Row],[seagrass.mn.ssp370.2100]])^-1</f>
        <v>527.27936076836488</v>
      </c>
      <c r="BZ1107" s="8">
        <f>Table1[[#This Row],[seagrass.imp.ssp370.2100]]*Table1[[#This Row],[seagrass.mn.ssp370.2100]]</f>
        <v>328.15784865472426</v>
      </c>
      <c r="CA1107" s="5">
        <v>0.62516003286635757</v>
      </c>
      <c r="CB1107" s="5">
        <v>4.5052627469343064E-3</v>
      </c>
      <c r="CC1107" s="8">
        <f>(Table1[[#This Row],[corals.sd.ssp370.2100]]/Table1[[#This Row],[corals.mn.ssp370.2100]])^-1</f>
        <v>138.76216948540014</v>
      </c>
      <c r="CD1107" s="8">
        <f>Table1[[#This Row],[corals.weights.ssp370.2100]]*Table1[[#This Row],[corals.mn.ssp370.2100]]</f>
        <v>86.748562436099832</v>
      </c>
      <c r="CE1107" s="5">
        <v>0.56489491709339057</v>
      </c>
      <c r="CF1107" s="5">
        <v>0.16229718084479131</v>
      </c>
      <c r="CG1107" s="12">
        <f>(Table1[[#This Row],[mangrove.sd.ssp370.2100]]/Table1[[#This Row],[mangrove.mn.ssp370.2100]])^-1</f>
        <v>3.4806206377276085</v>
      </c>
      <c r="CH1107" s="17">
        <f>Table1[[#This Row],[mangrove.weights.ssp370.2100]]*Table1[[#This Row],[mangrove.mn.ssp370.2100]]</f>
        <v>1.9661849065826817</v>
      </c>
      <c r="CI1107" s="9">
        <f t="shared" si="107"/>
        <v>0.62264197747949945</v>
      </c>
      <c r="CJ1107" s="5"/>
      <c r="CL1107" s="5"/>
      <c r="CM1107" s="5"/>
      <c r="CP1107" s="5"/>
      <c r="CT1107" s="5"/>
    </row>
    <row r="1108" spans="1:98" x14ac:dyDescent="0.25">
      <c r="A1108" s="5" t="s">
        <v>1151</v>
      </c>
      <c r="B1108" s="5">
        <v>44.08934</v>
      </c>
      <c r="C1108" s="5">
        <v>-23.571102</v>
      </c>
      <c r="E1108" s="5">
        <v>0</v>
      </c>
      <c r="G1108" s="5">
        <v>0</v>
      </c>
      <c r="I1108" s="5">
        <v>0</v>
      </c>
      <c r="L1108" s="6" t="str">
        <f>IF(Table1[[#This Row],[seagrass.mn.ssp126.2050]]="","",(Table1[[#This Row],[seagrass.sd.ssp126.2050]]/Table1[[#This Row],[seagrass.mn.ssp126.2050]])^-1)</f>
        <v/>
      </c>
      <c r="M1108" s="6" t="str">
        <f>IF(Table1[[#This Row],[seagrass.weights.ssp126.2050]]="","",Table1[[#This Row],[seagrass.weights.ssp126.2050]]*Table1[[#This Row],[seagrass.mn.ssp126.2050]])</f>
        <v/>
      </c>
      <c r="P1108" s="6" t="str">
        <f>IF(Table1[[#This Row],[corals.mn.ssp126.2050]]="","",(Table1[[#This Row],[corals.sd.ssp126.2050]]/Table1[[#This Row],[corals.mn.ssp126.2050]])^-1)</f>
        <v/>
      </c>
      <c r="Q1108" s="6" t="str">
        <f>IF(Table1[[#This Row],[coral.weights.ssp126.2050]]="","",Table1[[#This Row],[coral.weights.ssp126.2050]]*Table1[[#This Row],[corals.mn.ssp126.2050]])</f>
        <v/>
      </c>
      <c r="T1108" s="6" t="str">
        <f>IF(Table1[[#This Row],[mangrove.mn.ssp126.2050]]="","",(Table1[[#This Row],[mangrove.sd.ssp126.2050]]/Table1[[#This Row],[mangrove.mn.ssp126.2050]])^-1)</f>
        <v/>
      </c>
      <c r="U1108" s="6" t="str">
        <f>IF(Table1[[#This Row],[mangrove.weights.ssp126.2050]]="","",Table1[[#This Row],[mangrove.weights.ssp126.2050]]*Table1[[#This Row],[mangrove.mn.ssp126.2050]])</f>
        <v/>
      </c>
      <c r="V1108" s="7" t="e">
        <f t="shared" si="102"/>
        <v>#DIV/0!</v>
      </c>
      <c r="Y1108" s="6" t="str">
        <f>IF(Table1[[#This Row],[seagrass.mn.ssp126.2100]]="", "", (Table1[[#This Row],[seagrass.sd.ssp126.2100]]/Table1[[#This Row],[seagrass.mn.ssp126.2100]])^-1)</f>
        <v/>
      </c>
      <c r="Z1108" s="6" t="str">
        <f>IF(Table1[[#This Row],[seagrass.weights.ssp126.2100]]="","", Table1[[#This Row],[seagrass.weights.ssp126.2100]]*Table1[[#This Row],[seagrass.mn.ssp126.2100]])</f>
        <v/>
      </c>
      <c r="AC1108" s="6" t="str">
        <f>IF(Table1[[#This Row],[corals.mn.ssp126.2100]]="","",(Table1[[#This Row],[corals.sd.ssp126.2100]]/Table1[[#This Row],[corals.mn.ssp126.2100]])^-1)</f>
        <v/>
      </c>
      <c r="AD1108" s="6" t="str">
        <f>IF( Table1[[#This Row],[Coral.weights.ssp126.2100]]="","", Table1[[#This Row],[Coral.weights.ssp126.2100]]*Table1[[#This Row],[corals.mn.ssp126.2100]])</f>
        <v/>
      </c>
      <c r="AG1108" s="8" t="str">
        <f>IF(Table1[[#This Row],[mangrove.mn.ssp126.2100]]="","",(Table1[[#This Row],[mangrove.sd.ssp126.2100]]/Table1[[#This Row],[mangrove.mn.ssp126.2100]])^-1)</f>
        <v/>
      </c>
      <c r="AH1108" s="6" t="str">
        <f>IF(Table1[[#This Row],[mangrove.weights.ssp126.2100]]="","",Table1[[#This Row],[mangrove.weights.ssp126.2100]]*Table1[[#This Row],[mangrove.mn.ssp126.2100]])</f>
        <v/>
      </c>
      <c r="AI1108" s="7" t="e">
        <f t="shared" si="103"/>
        <v>#DIV/0!</v>
      </c>
      <c r="AL1108" s="6" t="str">
        <f>IF(Table1[[#This Row],[seagrass.mn.ssp245.2050]]="","",(Table1[[#This Row],[seagrass.sd.ssp245.2050]]/Table1[[#This Row],[seagrass.mn.ssp245.2050]])^-1)</f>
        <v/>
      </c>
      <c r="AM1108" s="6" t="str">
        <f>IF(Table1[[#This Row],[seagrass.weights.ssp245.2050]]="","",Table1[[#This Row],[seagrass.weights.ssp245.2050]]*Table1[[#This Row],[seagrass.mn.ssp245.2050]])</f>
        <v/>
      </c>
      <c r="AS1108" s="5"/>
      <c r="AT1108" s="8"/>
      <c r="AU1108" s="8"/>
      <c r="AV1108" s="7" t="e">
        <f t="shared" si="104"/>
        <v>#DIV/0!</v>
      </c>
      <c r="AX1108" s="5"/>
      <c r="AY1108" s="6"/>
      <c r="AZ1108" s="6"/>
      <c r="BB1108" s="5"/>
      <c r="BC1108" s="8"/>
      <c r="BD1108" s="8"/>
      <c r="BE1108" s="5"/>
      <c r="BF1108" s="5"/>
      <c r="BG1108" s="6"/>
      <c r="BH1108" s="6"/>
      <c r="BI1108" s="7" t="e">
        <f t="shared" si="105"/>
        <v>#DIV/0!</v>
      </c>
      <c r="BK1108" s="5"/>
      <c r="BL1108" s="6"/>
      <c r="BM1108" s="6"/>
      <c r="BO1108" s="5"/>
      <c r="BP1108" s="6"/>
      <c r="BQ1108" s="6"/>
      <c r="BR1108" s="5"/>
      <c r="BS1108" s="5"/>
      <c r="BT1108" s="6"/>
      <c r="BU1108" s="6"/>
      <c r="BV1108" s="7" t="e">
        <f t="shared" si="106"/>
        <v>#DIV/0!</v>
      </c>
      <c r="BX1108" s="5"/>
      <c r="BY1108" s="8"/>
      <c r="BZ1108" s="8"/>
      <c r="CA1108" s="5"/>
      <c r="CB1108" s="5"/>
      <c r="CC1108" s="8"/>
      <c r="CD1108" s="8"/>
      <c r="CE1108" s="5"/>
      <c r="CF1108" s="5"/>
      <c r="CG1108" s="12"/>
      <c r="CH1108" s="17"/>
      <c r="CI1108" s="9" t="e">
        <f t="shared" si="107"/>
        <v>#DIV/0!</v>
      </c>
      <c r="CJ1108" s="5"/>
      <c r="CL1108" s="5"/>
      <c r="CM1108" s="5"/>
      <c r="CP1108" s="5"/>
      <c r="CT1108" s="5"/>
    </row>
    <row r="1109" spans="1:98" x14ac:dyDescent="0.25">
      <c r="A1109" s="5" t="s">
        <v>1152</v>
      </c>
      <c r="B1109" s="5">
        <v>47.33934</v>
      </c>
      <c r="C1109" s="5">
        <v>-23.571102</v>
      </c>
      <c r="E1109" s="5">
        <v>0</v>
      </c>
      <c r="G1109" s="5">
        <v>0</v>
      </c>
      <c r="I1109" s="5">
        <v>0</v>
      </c>
      <c r="L1109" s="6" t="str">
        <f>IF(Table1[[#This Row],[seagrass.mn.ssp126.2050]]="","",(Table1[[#This Row],[seagrass.sd.ssp126.2050]]/Table1[[#This Row],[seagrass.mn.ssp126.2050]])^-1)</f>
        <v/>
      </c>
      <c r="M1109" s="6" t="str">
        <f>IF(Table1[[#This Row],[seagrass.weights.ssp126.2050]]="","",Table1[[#This Row],[seagrass.weights.ssp126.2050]]*Table1[[#This Row],[seagrass.mn.ssp126.2050]])</f>
        <v/>
      </c>
      <c r="P1109" s="6" t="str">
        <f>IF(Table1[[#This Row],[corals.mn.ssp126.2050]]="","",(Table1[[#This Row],[corals.sd.ssp126.2050]]/Table1[[#This Row],[corals.mn.ssp126.2050]])^-1)</f>
        <v/>
      </c>
      <c r="Q1109" s="6" t="str">
        <f>IF(Table1[[#This Row],[coral.weights.ssp126.2050]]="","",Table1[[#This Row],[coral.weights.ssp126.2050]]*Table1[[#This Row],[corals.mn.ssp126.2050]])</f>
        <v/>
      </c>
      <c r="T1109" s="6" t="str">
        <f>IF(Table1[[#This Row],[mangrove.mn.ssp126.2050]]="","",(Table1[[#This Row],[mangrove.sd.ssp126.2050]]/Table1[[#This Row],[mangrove.mn.ssp126.2050]])^-1)</f>
        <v/>
      </c>
      <c r="U1109" s="6" t="str">
        <f>IF(Table1[[#This Row],[mangrove.weights.ssp126.2050]]="","",Table1[[#This Row],[mangrove.weights.ssp126.2050]]*Table1[[#This Row],[mangrove.mn.ssp126.2050]])</f>
        <v/>
      </c>
      <c r="V1109" s="7" t="e">
        <f t="shared" si="102"/>
        <v>#DIV/0!</v>
      </c>
      <c r="Y1109" s="6" t="str">
        <f>IF(Table1[[#This Row],[seagrass.mn.ssp126.2100]]="", "", (Table1[[#This Row],[seagrass.sd.ssp126.2100]]/Table1[[#This Row],[seagrass.mn.ssp126.2100]])^-1)</f>
        <v/>
      </c>
      <c r="Z1109" s="6" t="str">
        <f>IF(Table1[[#This Row],[seagrass.weights.ssp126.2100]]="","", Table1[[#This Row],[seagrass.weights.ssp126.2100]]*Table1[[#This Row],[seagrass.mn.ssp126.2100]])</f>
        <v/>
      </c>
      <c r="AC1109" s="6" t="str">
        <f>IF(Table1[[#This Row],[corals.mn.ssp126.2100]]="","",(Table1[[#This Row],[corals.sd.ssp126.2100]]/Table1[[#This Row],[corals.mn.ssp126.2100]])^-1)</f>
        <v/>
      </c>
      <c r="AD1109" s="6" t="str">
        <f>IF( Table1[[#This Row],[Coral.weights.ssp126.2100]]="","", Table1[[#This Row],[Coral.weights.ssp126.2100]]*Table1[[#This Row],[corals.mn.ssp126.2100]])</f>
        <v/>
      </c>
      <c r="AG1109" s="8" t="str">
        <f>IF(Table1[[#This Row],[mangrove.mn.ssp126.2100]]="","",(Table1[[#This Row],[mangrove.sd.ssp126.2100]]/Table1[[#This Row],[mangrove.mn.ssp126.2100]])^-1)</f>
        <v/>
      </c>
      <c r="AH1109" s="6" t="str">
        <f>IF(Table1[[#This Row],[mangrove.weights.ssp126.2100]]="","",Table1[[#This Row],[mangrove.weights.ssp126.2100]]*Table1[[#This Row],[mangrove.mn.ssp126.2100]])</f>
        <v/>
      </c>
      <c r="AI1109" s="7" t="e">
        <f t="shared" si="103"/>
        <v>#DIV/0!</v>
      </c>
      <c r="AL1109" s="6" t="str">
        <f>IF(Table1[[#This Row],[seagrass.mn.ssp245.2050]]="","",(Table1[[#This Row],[seagrass.sd.ssp245.2050]]/Table1[[#This Row],[seagrass.mn.ssp245.2050]])^-1)</f>
        <v/>
      </c>
      <c r="AM1109" s="6" t="str">
        <f>IF(Table1[[#This Row],[seagrass.weights.ssp245.2050]]="","",Table1[[#This Row],[seagrass.weights.ssp245.2050]]*Table1[[#This Row],[seagrass.mn.ssp245.2050]])</f>
        <v/>
      </c>
      <c r="AS1109" s="5"/>
      <c r="AT1109" s="8"/>
      <c r="AU1109" s="8"/>
      <c r="AV1109" s="7" t="e">
        <f t="shared" si="104"/>
        <v>#DIV/0!</v>
      </c>
      <c r="AX1109" s="5"/>
      <c r="AY1109" s="6"/>
      <c r="AZ1109" s="6"/>
      <c r="BB1109" s="5"/>
      <c r="BC1109" s="8"/>
      <c r="BD1109" s="8"/>
      <c r="BE1109" s="5"/>
      <c r="BF1109" s="5"/>
      <c r="BG1109" s="6"/>
      <c r="BH1109" s="6"/>
      <c r="BI1109" s="7" t="e">
        <f t="shared" si="105"/>
        <v>#DIV/0!</v>
      </c>
      <c r="BK1109" s="5"/>
      <c r="BL1109" s="6"/>
      <c r="BM1109" s="6"/>
      <c r="BO1109" s="5"/>
      <c r="BP1109" s="6"/>
      <c r="BQ1109" s="6"/>
      <c r="BR1109" s="5"/>
      <c r="BS1109" s="5"/>
      <c r="BT1109" s="6"/>
      <c r="BU1109" s="6"/>
      <c r="BV1109" s="7" t="e">
        <f t="shared" si="106"/>
        <v>#DIV/0!</v>
      </c>
      <c r="BX1109" s="5"/>
      <c r="BY1109" s="8"/>
      <c r="BZ1109" s="8"/>
      <c r="CA1109" s="5"/>
      <c r="CB1109" s="5"/>
      <c r="CC1109" s="8"/>
      <c r="CD1109" s="8"/>
      <c r="CE1109" s="5"/>
      <c r="CF1109" s="5"/>
      <c r="CG1109" s="12"/>
      <c r="CH1109" s="17"/>
      <c r="CI1109" s="9" t="e">
        <f t="shared" si="107"/>
        <v>#DIV/0!</v>
      </c>
      <c r="CJ1109" s="5"/>
      <c r="CL1109" s="5"/>
      <c r="CM1109" s="5"/>
      <c r="CP1109" s="5"/>
      <c r="CT1109" s="5"/>
    </row>
    <row r="1110" spans="1:98" x14ac:dyDescent="0.25">
      <c r="A1110" s="5" t="s">
        <v>1153</v>
      </c>
      <c r="B1110" s="5">
        <v>47.58934</v>
      </c>
      <c r="C1110" s="5">
        <v>-23.571102</v>
      </c>
      <c r="E1110" s="5">
        <v>0</v>
      </c>
      <c r="G1110" s="5">
        <v>0</v>
      </c>
      <c r="I1110" s="5">
        <v>0</v>
      </c>
      <c r="L1110" s="6" t="str">
        <f>IF(Table1[[#This Row],[seagrass.mn.ssp126.2050]]="","",(Table1[[#This Row],[seagrass.sd.ssp126.2050]]/Table1[[#This Row],[seagrass.mn.ssp126.2050]])^-1)</f>
        <v/>
      </c>
      <c r="M1110" s="6" t="str">
        <f>IF(Table1[[#This Row],[seagrass.weights.ssp126.2050]]="","",Table1[[#This Row],[seagrass.weights.ssp126.2050]]*Table1[[#This Row],[seagrass.mn.ssp126.2050]])</f>
        <v/>
      </c>
      <c r="P1110" s="6" t="str">
        <f>IF(Table1[[#This Row],[corals.mn.ssp126.2050]]="","",(Table1[[#This Row],[corals.sd.ssp126.2050]]/Table1[[#This Row],[corals.mn.ssp126.2050]])^-1)</f>
        <v/>
      </c>
      <c r="Q1110" s="6" t="str">
        <f>IF(Table1[[#This Row],[coral.weights.ssp126.2050]]="","",Table1[[#This Row],[coral.weights.ssp126.2050]]*Table1[[#This Row],[corals.mn.ssp126.2050]])</f>
        <v/>
      </c>
      <c r="T1110" s="6" t="str">
        <f>IF(Table1[[#This Row],[mangrove.mn.ssp126.2050]]="","",(Table1[[#This Row],[mangrove.sd.ssp126.2050]]/Table1[[#This Row],[mangrove.mn.ssp126.2050]])^-1)</f>
        <v/>
      </c>
      <c r="U1110" s="6" t="str">
        <f>IF(Table1[[#This Row],[mangrove.weights.ssp126.2050]]="","",Table1[[#This Row],[mangrove.weights.ssp126.2050]]*Table1[[#This Row],[mangrove.mn.ssp126.2050]])</f>
        <v/>
      </c>
      <c r="V1110" s="7" t="e">
        <f t="shared" si="102"/>
        <v>#DIV/0!</v>
      </c>
      <c r="Y1110" s="6" t="str">
        <f>IF(Table1[[#This Row],[seagrass.mn.ssp126.2100]]="", "", (Table1[[#This Row],[seagrass.sd.ssp126.2100]]/Table1[[#This Row],[seagrass.mn.ssp126.2100]])^-1)</f>
        <v/>
      </c>
      <c r="Z1110" s="6" t="str">
        <f>IF(Table1[[#This Row],[seagrass.weights.ssp126.2100]]="","", Table1[[#This Row],[seagrass.weights.ssp126.2100]]*Table1[[#This Row],[seagrass.mn.ssp126.2100]])</f>
        <v/>
      </c>
      <c r="AC1110" s="6" t="str">
        <f>IF(Table1[[#This Row],[corals.mn.ssp126.2100]]="","",(Table1[[#This Row],[corals.sd.ssp126.2100]]/Table1[[#This Row],[corals.mn.ssp126.2100]])^-1)</f>
        <v/>
      </c>
      <c r="AD1110" s="6" t="str">
        <f>IF( Table1[[#This Row],[Coral.weights.ssp126.2100]]="","", Table1[[#This Row],[Coral.weights.ssp126.2100]]*Table1[[#This Row],[corals.mn.ssp126.2100]])</f>
        <v/>
      </c>
      <c r="AG1110" s="8" t="str">
        <f>IF(Table1[[#This Row],[mangrove.mn.ssp126.2100]]="","",(Table1[[#This Row],[mangrove.sd.ssp126.2100]]/Table1[[#This Row],[mangrove.mn.ssp126.2100]])^-1)</f>
        <v/>
      </c>
      <c r="AH1110" s="6" t="str">
        <f>IF(Table1[[#This Row],[mangrove.weights.ssp126.2100]]="","",Table1[[#This Row],[mangrove.weights.ssp126.2100]]*Table1[[#This Row],[mangrove.mn.ssp126.2100]])</f>
        <v/>
      </c>
      <c r="AI1110" s="7" t="e">
        <f t="shared" si="103"/>
        <v>#DIV/0!</v>
      </c>
      <c r="AL1110" s="6" t="str">
        <f>IF(Table1[[#This Row],[seagrass.mn.ssp245.2050]]="","",(Table1[[#This Row],[seagrass.sd.ssp245.2050]]/Table1[[#This Row],[seagrass.mn.ssp245.2050]])^-1)</f>
        <v/>
      </c>
      <c r="AM1110" s="6" t="str">
        <f>IF(Table1[[#This Row],[seagrass.weights.ssp245.2050]]="","",Table1[[#This Row],[seagrass.weights.ssp245.2050]]*Table1[[#This Row],[seagrass.mn.ssp245.2050]])</f>
        <v/>
      </c>
      <c r="AS1110" s="5"/>
      <c r="AT1110" s="8"/>
      <c r="AU1110" s="8"/>
      <c r="AV1110" s="7" t="e">
        <f t="shared" si="104"/>
        <v>#DIV/0!</v>
      </c>
      <c r="AX1110" s="5"/>
      <c r="AY1110" s="6"/>
      <c r="AZ1110" s="6"/>
      <c r="BB1110" s="5"/>
      <c r="BC1110" s="8"/>
      <c r="BD1110" s="8"/>
      <c r="BE1110" s="5"/>
      <c r="BF1110" s="5"/>
      <c r="BG1110" s="6"/>
      <c r="BH1110" s="6"/>
      <c r="BI1110" s="7" t="e">
        <f t="shared" si="105"/>
        <v>#DIV/0!</v>
      </c>
      <c r="BK1110" s="5"/>
      <c r="BL1110" s="6"/>
      <c r="BM1110" s="6"/>
      <c r="BO1110" s="5"/>
      <c r="BP1110" s="6"/>
      <c r="BQ1110" s="6"/>
      <c r="BR1110" s="5"/>
      <c r="BS1110" s="5"/>
      <c r="BT1110" s="6"/>
      <c r="BU1110" s="6"/>
      <c r="BV1110" s="7" t="e">
        <f t="shared" si="106"/>
        <v>#DIV/0!</v>
      </c>
      <c r="BX1110" s="5"/>
      <c r="BY1110" s="8"/>
      <c r="BZ1110" s="8"/>
      <c r="CA1110" s="5"/>
      <c r="CB1110" s="5"/>
      <c r="CC1110" s="8"/>
      <c r="CD1110" s="8"/>
      <c r="CE1110" s="5"/>
      <c r="CF1110" s="5"/>
      <c r="CG1110" s="12"/>
      <c r="CH1110" s="17"/>
      <c r="CI1110" s="9" t="e">
        <f t="shared" si="107"/>
        <v>#DIV/0!</v>
      </c>
      <c r="CJ1110" s="5"/>
      <c r="CL1110" s="5"/>
      <c r="CM1110" s="5"/>
      <c r="CP1110" s="5"/>
      <c r="CT1110" s="5"/>
    </row>
    <row r="1111" spans="1:98" x14ac:dyDescent="0.25">
      <c r="A1111" s="5" t="s">
        <v>1154</v>
      </c>
      <c r="B1111" s="5">
        <v>47.83934</v>
      </c>
      <c r="C1111" s="5">
        <v>-23.571102</v>
      </c>
      <c r="E1111" s="5">
        <v>0</v>
      </c>
      <c r="G1111" s="5">
        <v>0</v>
      </c>
      <c r="I1111" s="5">
        <v>0</v>
      </c>
      <c r="L1111" s="6" t="str">
        <f>IF(Table1[[#This Row],[seagrass.mn.ssp126.2050]]="","",(Table1[[#This Row],[seagrass.sd.ssp126.2050]]/Table1[[#This Row],[seagrass.mn.ssp126.2050]])^-1)</f>
        <v/>
      </c>
      <c r="M1111" s="6" t="str">
        <f>IF(Table1[[#This Row],[seagrass.weights.ssp126.2050]]="","",Table1[[#This Row],[seagrass.weights.ssp126.2050]]*Table1[[#This Row],[seagrass.mn.ssp126.2050]])</f>
        <v/>
      </c>
      <c r="P1111" s="6" t="str">
        <f>IF(Table1[[#This Row],[corals.mn.ssp126.2050]]="","",(Table1[[#This Row],[corals.sd.ssp126.2050]]/Table1[[#This Row],[corals.mn.ssp126.2050]])^-1)</f>
        <v/>
      </c>
      <c r="Q1111" s="6" t="str">
        <f>IF(Table1[[#This Row],[coral.weights.ssp126.2050]]="","",Table1[[#This Row],[coral.weights.ssp126.2050]]*Table1[[#This Row],[corals.mn.ssp126.2050]])</f>
        <v/>
      </c>
      <c r="T1111" s="6" t="str">
        <f>IF(Table1[[#This Row],[mangrove.mn.ssp126.2050]]="","",(Table1[[#This Row],[mangrove.sd.ssp126.2050]]/Table1[[#This Row],[mangrove.mn.ssp126.2050]])^-1)</f>
        <v/>
      </c>
      <c r="U1111" s="6" t="str">
        <f>IF(Table1[[#This Row],[mangrove.weights.ssp126.2050]]="","",Table1[[#This Row],[mangrove.weights.ssp126.2050]]*Table1[[#This Row],[mangrove.mn.ssp126.2050]])</f>
        <v/>
      </c>
      <c r="V1111" s="7" t="e">
        <f t="shared" si="102"/>
        <v>#DIV/0!</v>
      </c>
      <c r="Y1111" s="6" t="str">
        <f>IF(Table1[[#This Row],[seagrass.mn.ssp126.2100]]="", "", (Table1[[#This Row],[seagrass.sd.ssp126.2100]]/Table1[[#This Row],[seagrass.mn.ssp126.2100]])^-1)</f>
        <v/>
      </c>
      <c r="Z1111" s="6" t="str">
        <f>IF(Table1[[#This Row],[seagrass.weights.ssp126.2100]]="","", Table1[[#This Row],[seagrass.weights.ssp126.2100]]*Table1[[#This Row],[seagrass.mn.ssp126.2100]])</f>
        <v/>
      </c>
      <c r="AC1111" s="6" t="str">
        <f>IF(Table1[[#This Row],[corals.mn.ssp126.2100]]="","",(Table1[[#This Row],[corals.sd.ssp126.2100]]/Table1[[#This Row],[corals.mn.ssp126.2100]])^-1)</f>
        <v/>
      </c>
      <c r="AD1111" s="6" t="str">
        <f>IF( Table1[[#This Row],[Coral.weights.ssp126.2100]]="","", Table1[[#This Row],[Coral.weights.ssp126.2100]]*Table1[[#This Row],[corals.mn.ssp126.2100]])</f>
        <v/>
      </c>
      <c r="AG1111" s="8" t="str">
        <f>IF(Table1[[#This Row],[mangrove.mn.ssp126.2100]]="","",(Table1[[#This Row],[mangrove.sd.ssp126.2100]]/Table1[[#This Row],[mangrove.mn.ssp126.2100]])^-1)</f>
        <v/>
      </c>
      <c r="AH1111" s="6" t="str">
        <f>IF(Table1[[#This Row],[mangrove.weights.ssp126.2100]]="","",Table1[[#This Row],[mangrove.weights.ssp126.2100]]*Table1[[#This Row],[mangrove.mn.ssp126.2100]])</f>
        <v/>
      </c>
      <c r="AI1111" s="7" t="e">
        <f t="shared" si="103"/>
        <v>#DIV/0!</v>
      </c>
      <c r="AL1111" s="6" t="str">
        <f>IF(Table1[[#This Row],[seagrass.mn.ssp245.2050]]="","",(Table1[[#This Row],[seagrass.sd.ssp245.2050]]/Table1[[#This Row],[seagrass.mn.ssp245.2050]])^-1)</f>
        <v/>
      </c>
      <c r="AM1111" s="6" t="str">
        <f>IF(Table1[[#This Row],[seagrass.weights.ssp245.2050]]="","",Table1[[#This Row],[seagrass.weights.ssp245.2050]]*Table1[[#This Row],[seagrass.mn.ssp245.2050]])</f>
        <v/>
      </c>
      <c r="AS1111" s="5"/>
      <c r="AT1111" s="8"/>
      <c r="AU1111" s="8"/>
      <c r="AV1111" s="7" t="e">
        <f t="shared" si="104"/>
        <v>#DIV/0!</v>
      </c>
      <c r="AX1111" s="5"/>
      <c r="AY1111" s="6"/>
      <c r="AZ1111" s="6"/>
      <c r="BB1111" s="5"/>
      <c r="BC1111" s="8"/>
      <c r="BD1111" s="8"/>
      <c r="BE1111" s="5"/>
      <c r="BF1111" s="5"/>
      <c r="BG1111" s="6"/>
      <c r="BH1111" s="6"/>
      <c r="BI1111" s="7" t="e">
        <f t="shared" si="105"/>
        <v>#DIV/0!</v>
      </c>
      <c r="BK1111" s="5"/>
      <c r="BL1111" s="6"/>
      <c r="BM1111" s="6"/>
      <c r="BO1111" s="5"/>
      <c r="BP1111" s="6"/>
      <c r="BQ1111" s="6"/>
      <c r="BR1111" s="5"/>
      <c r="BS1111" s="5"/>
      <c r="BT1111" s="6"/>
      <c r="BU1111" s="6"/>
      <c r="BV1111" s="7" t="e">
        <f t="shared" si="106"/>
        <v>#DIV/0!</v>
      </c>
      <c r="BX1111" s="5"/>
      <c r="BY1111" s="8"/>
      <c r="BZ1111" s="8"/>
      <c r="CA1111" s="5"/>
      <c r="CB1111" s="5"/>
      <c r="CC1111" s="8"/>
      <c r="CD1111" s="8"/>
      <c r="CE1111" s="5"/>
      <c r="CF1111" s="5"/>
      <c r="CG1111" s="12"/>
      <c r="CH1111" s="17"/>
      <c r="CI1111" s="9" t="e">
        <f t="shared" si="107"/>
        <v>#DIV/0!</v>
      </c>
      <c r="CJ1111" s="5"/>
      <c r="CL1111" s="5"/>
      <c r="CM1111" s="5"/>
      <c r="CP1111" s="5"/>
      <c r="CT1111" s="5"/>
    </row>
    <row r="1112" spans="1:98" x14ac:dyDescent="0.25">
      <c r="A1112" s="5" t="s">
        <v>1155</v>
      </c>
      <c r="B1112" s="5">
        <v>35.08934</v>
      </c>
      <c r="C1112" s="5">
        <v>-23.571102</v>
      </c>
      <c r="E1112" s="5">
        <v>0</v>
      </c>
      <c r="G1112" s="5">
        <v>0</v>
      </c>
      <c r="I1112" s="5">
        <v>0</v>
      </c>
      <c r="L1112" s="6" t="str">
        <f>IF(Table1[[#This Row],[seagrass.mn.ssp126.2050]]="","",(Table1[[#This Row],[seagrass.sd.ssp126.2050]]/Table1[[#This Row],[seagrass.mn.ssp126.2050]])^-1)</f>
        <v/>
      </c>
      <c r="M1112" s="6" t="str">
        <f>IF(Table1[[#This Row],[seagrass.weights.ssp126.2050]]="","",Table1[[#This Row],[seagrass.weights.ssp126.2050]]*Table1[[#This Row],[seagrass.mn.ssp126.2050]])</f>
        <v/>
      </c>
      <c r="P1112" s="6" t="str">
        <f>IF(Table1[[#This Row],[corals.mn.ssp126.2050]]="","",(Table1[[#This Row],[corals.sd.ssp126.2050]]/Table1[[#This Row],[corals.mn.ssp126.2050]])^-1)</f>
        <v/>
      </c>
      <c r="Q1112" s="6" t="str">
        <f>IF(Table1[[#This Row],[coral.weights.ssp126.2050]]="","",Table1[[#This Row],[coral.weights.ssp126.2050]]*Table1[[#This Row],[corals.mn.ssp126.2050]])</f>
        <v/>
      </c>
      <c r="T1112" s="6" t="str">
        <f>IF(Table1[[#This Row],[mangrove.mn.ssp126.2050]]="","",(Table1[[#This Row],[mangrove.sd.ssp126.2050]]/Table1[[#This Row],[mangrove.mn.ssp126.2050]])^-1)</f>
        <v/>
      </c>
      <c r="U1112" s="6" t="str">
        <f>IF(Table1[[#This Row],[mangrove.weights.ssp126.2050]]="","",Table1[[#This Row],[mangrove.weights.ssp126.2050]]*Table1[[#This Row],[mangrove.mn.ssp126.2050]])</f>
        <v/>
      </c>
      <c r="V1112" s="7" t="e">
        <f t="shared" si="102"/>
        <v>#DIV/0!</v>
      </c>
      <c r="Y1112" s="6" t="str">
        <f>IF(Table1[[#This Row],[seagrass.mn.ssp126.2100]]="", "", (Table1[[#This Row],[seagrass.sd.ssp126.2100]]/Table1[[#This Row],[seagrass.mn.ssp126.2100]])^-1)</f>
        <v/>
      </c>
      <c r="Z1112" s="6" t="str">
        <f>IF(Table1[[#This Row],[seagrass.weights.ssp126.2100]]="","", Table1[[#This Row],[seagrass.weights.ssp126.2100]]*Table1[[#This Row],[seagrass.mn.ssp126.2100]])</f>
        <v/>
      </c>
      <c r="AC1112" s="6" t="str">
        <f>IF(Table1[[#This Row],[corals.mn.ssp126.2100]]="","",(Table1[[#This Row],[corals.sd.ssp126.2100]]/Table1[[#This Row],[corals.mn.ssp126.2100]])^-1)</f>
        <v/>
      </c>
      <c r="AD1112" s="6" t="str">
        <f>IF( Table1[[#This Row],[Coral.weights.ssp126.2100]]="","", Table1[[#This Row],[Coral.weights.ssp126.2100]]*Table1[[#This Row],[corals.mn.ssp126.2100]])</f>
        <v/>
      </c>
      <c r="AG1112" s="8" t="str">
        <f>IF(Table1[[#This Row],[mangrove.mn.ssp126.2100]]="","",(Table1[[#This Row],[mangrove.sd.ssp126.2100]]/Table1[[#This Row],[mangrove.mn.ssp126.2100]])^-1)</f>
        <v/>
      </c>
      <c r="AH1112" s="6" t="str">
        <f>IF(Table1[[#This Row],[mangrove.weights.ssp126.2100]]="","",Table1[[#This Row],[mangrove.weights.ssp126.2100]]*Table1[[#This Row],[mangrove.mn.ssp126.2100]])</f>
        <v/>
      </c>
      <c r="AI1112" s="7" t="e">
        <f t="shared" si="103"/>
        <v>#DIV/0!</v>
      </c>
      <c r="AL1112" s="6" t="str">
        <f>IF(Table1[[#This Row],[seagrass.mn.ssp245.2050]]="","",(Table1[[#This Row],[seagrass.sd.ssp245.2050]]/Table1[[#This Row],[seagrass.mn.ssp245.2050]])^-1)</f>
        <v/>
      </c>
      <c r="AM1112" s="6" t="str">
        <f>IF(Table1[[#This Row],[seagrass.weights.ssp245.2050]]="","",Table1[[#This Row],[seagrass.weights.ssp245.2050]]*Table1[[#This Row],[seagrass.mn.ssp245.2050]])</f>
        <v/>
      </c>
      <c r="AS1112" s="5"/>
      <c r="AT1112" s="8"/>
      <c r="AU1112" s="8"/>
      <c r="AV1112" s="7" t="e">
        <f t="shared" si="104"/>
        <v>#DIV/0!</v>
      </c>
      <c r="AX1112" s="5"/>
      <c r="AY1112" s="6"/>
      <c r="AZ1112" s="6"/>
      <c r="BB1112" s="5"/>
      <c r="BC1112" s="8"/>
      <c r="BD1112" s="8"/>
      <c r="BE1112" s="5"/>
      <c r="BF1112" s="5"/>
      <c r="BG1112" s="6"/>
      <c r="BH1112" s="6"/>
      <c r="BI1112" s="7" t="e">
        <f t="shared" si="105"/>
        <v>#DIV/0!</v>
      </c>
      <c r="BK1112" s="5"/>
      <c r="BL1112" s="6"/>
      <c r="BM1112" s="6"/>
      <c r="BO1112" s="5"/>
      <c r="BP1112" s="6"/>
      <c r="BQ1112" s="6"/>
      <c r="BR1112" s="5"/>
      <c r="BS1112" s="5"/>
      <c r="BT1112" s="6"/>
      <c r="BU1112" s="6"/>
      <c r="BV1112" s="7" t="e">
        <f t="shared" si="106"/>
        <v>#DIV/0!</v>
      </c>
      <c r="BX1112" s="5"/>
      <c r="BY1112" s="8"/>
      <c r="BZ1112" s="8"/>
      <c r="CA1112" s="5"/>
      <c r="CB1112" s="5"/>
      <c r="CC1112" s="8"/>
      <c r="CD1112" s="8"/>
      <c r="CE1112" s="5"/>
      <c r="CF1112" s="5"/>
      <c r="CG1112" s="12"/>
      <c r="CH1112" s="17"/>
      <c r="CI1112" s="9" t="e">
        <f t="shared" si="107"/>
        <v>#DIV/0!</v>
      </c>
      <c r="CJ1112" s="5"/>
      <c r="CL1112" s="5"/>
      <c r="CM1112" s="5"/>
      <c r="CP1112" s="5"/>
      <c r="CT1112" s="5"/>
    </row>
    <row r="1113" spans="1:98" x14ac:dyDescent="0.25">
      <c r="A1113" s="5" t="s">
        <v>1156</v>
      </c>
      <c r="B1113" s="5">
        <v>35.33934</v>
      </c>
      <c r="C1113" s="5">
        <v>-23.571102</v>
      </c>
      <c r="D1113" s="5">
        <v>17530000</v>
      </c>
      <c r="E1113" s="5">
        <v>1</v>
      </c>
      <c r="F1113" s="5">
        <v>19160000</v>
      </c>
      <c r="G1113" s="5">
        <v>1</v>
      </c>
      <c r="H1113" s="5">
        <v>8020000</v>
      </c>
      <c r="I1113" s="5">
        <v>1</v>
      </c>
      <c r="J1113" s="5">
        <v>0.31889838707947332</v>
      </c>
      <c r="K1113" s="5">
        <v>0.24106487738758309</v>
      </c>
      <c r="L1113" s="6">
        <f>IF(Table1[[#This Row],[seagrass.mn.ssp126.2050]]="","",(Table1[[#This Row],[seagrass.sd.ssp126.2050]]/Table1[[#This Row],[seagrass.mn.ssp126.2050]])^-1)</f>
        <v>1.3228737032759437</v>
      </c>
      <c r="M1113" s="6">
        <f>IF(Table1[[#This Row],[seagrass.weights.ssp126.2050]]="","",Table1[[#This Row],[seagrass.weights.ssp126.2050]]*Table1[[#This Row],[seagrass.mn.ssp126.2050]])</f>
        <v>0.42186229028454825</v>
      </c>
      <c r="N1113" s="5">
        <v>0.30089791947736533</v>
      </c>
      <c r="O1113" s="5">
        <v>0.26119545169019198</v>
      </c>
      <c r="P1113" s="6">
        <f>IF(Table1[[#This Row],[corals.mn.ssp126.2050]]="","",(Table1[[#This Row],[corals.sd.ssp126.2050]]/Table1[[#This Row],[corals.mn.ssp126.2050]])^-1)</f>
        <v>1.1520029063686188</v>
      </c>
      <c r="Q1113" s="6">
        <f>IF(Table1[[#This Row],[coral.weights.ssp126.2050]]="","",Table1[[#This Row],[coral.weights.ssp126.2050]]*Table1[[#This Row],[corals.mn.ssp126.2050]])</f>
        <v>0.34663527775819547</v>
      </c>
      <c r="R1113" s="5">
        <v>0.42696653643676458</v>
      </c>
      <c r="S1113" s="5">
        <v>9.4914992944341373E-2</v>
      </c>
      <c r="T1113" s="6">
        <f>IF(Table1[[#This Row],[mangrove.mn.ssp126.2050]]="","",(Table1[[#This Row],[mangrove.sd.ssp126.2050]]/Table1[[#This Row],[mangrove.mn.ssp126.2050]])^-1)</f>
        <v>4.4984098211663976</v>
      </c>
      <c r="U1113" s="6">
        <f>IF(Table1[[#This Row],[mangrove.weights.ssp126.2050]]="","",Table1[[#This Row],[mangrove.weights.ssp126.2050]]*Table1[[#This Row],[mangrove.mn.ssp126.2050]])</f>
        <v>1.9206704608165424</v>
      </c>
      <c r="V1113" s="7">
        <f t="shared" si="102"/>
        <v>0.38563854439958067</v>
      </c>
      <c r="W1113" s="5">
        <v>0.31288877864211628</v>
      </c>
      <c r="X1113" s="5">
        <v>0.23256600763092111</v>
      </c>
      <c r="Y1113" s="6">
        <f>IF(Table1[[#This Row],[seagrass.mn.ssp126.2100]]="", "", (Table1[[#This Row],[seagrass.sd.ssp126.2100]]/Table1[[#This Row],[seagrass.mn.ssp126.2100]])^-1)</f>
        <v>1.3453762302987384</v>
      </c>
      <c r="Z1113" s="6">
        <f>IF(Table1[[#This Row],[seagrass.weights.ssp126.2100]]="","", Table1[[#This Row],[seagrass.weights.ssp126.2100]]*Table1[[#This Row],[seagrass.mn.ssp126.2100]])</f>
        <v>0.42095312551230685</v>
      </c>
      <c r="AA1113" s="5">
        <v>0.28997326055288691</v>
      </c>
      <c r="AB1113" s="5">
        <v>0.26418590726398927</v>
      </c>
      <c r="AC1113" s="6">
        <f>IF(Table1[[#This Row],[corals.mn.ssp126.2100]]="","",(Table1[[#This Row],[corals.sd.ssp126.2100]]/Table1[[#This Row],[corals.mn.ssp126.2100]])^-1)</f>
        <v>1.0976106316796432</v>
      </c>
      <c r="AD1113" s="6">
        <f>IF( Table1[[#This Row],[Coral.weights.ssp126.2100]]="","", Table1[[#This Row],[Coral.weights.ssp126.2100]]*Table1[[#This Row],[corals.mn.ssp126.2100]])</f>
        <v>0.31827773368565998</v>
      </c>
      <c r="AE1113" s="5">
        <v>0.43857776042568108</v>
      </c>
      <c r="AF1113" s="5">
        <v>8.210148806215907E-2</v>
      </c>
      <c r="AG1113" s="8">
        <f>IF(Table1[[#This Row],[mangrove.mn.ssp126.2100]]="","",(Table1[[#This Row],[mangrove.sd.ssp126.2100]]/Table1[[#This Row],[mangrove.mn.ssp126.2100]])^-1)</f>
        <v>5.3418978239911281</v>
      </c>
      <c r="AH1113" s="6">
        <f>IF(Table1[[#This Row],[mangrove.weights.ssp126.2100]]="","",Table1[[#This Row],[mangrove.weights.ssp126.2100]]*Table1[[#This Row],[mangrove.mn.ssp126.2100]])</f>
        <v>2.3428375840688482</v>
      </c>
      <c r="AI1113" s="7">
        <f t="shared" si="103"/>
        <v>0.395904187100105</v>
      </c>
      <c r="AJ1113" s="5">
        <v>0.5992976033060512</v>
      </c>
      <c r="AK1113" s="5">
        <v>1.529599161304776E-2</v>
      </c>
      <c r="AL1113" s="6">
        <f>IF(Table1[[#This Row],[seagrass.mn.ssp245.2050]]="","",(Table1[[#This Row],[seagrass.sd.ssp245.2050]]/Table1[[#This Row],[seagrass.mn.ssp245.2050]])^-1)</f>
        <v>39.180042619455897</v>
      </c>
      <c r="AM1113" s="6">
        <f>IF(Table1[[#This Row],[seagrass.weights.ssp245.2050]]="","",Table1[[#This Row],[seagrass.weights.ssp245.2050]]*Table1[[#This Row],[seagrass.mn.ssp245.2050]])</f>
        <v>23.480505639268859</v>
      </c>
      <c r="AN1113" s="5">
        <v>0.6129499022432715</v>
      </c>
      <c r="AO1113" s="5">
        <v>1.7240092590724801E-2</v>
      </c>
      <c r="AP1113" s="6">
        <f>(Table1[[#This Row],[corals.sd.ssp245.2050]]/Table1[[#This Row],[corals.mn.ssp245.2050]])^-1</f>
        <v>35.553747696983926</v>
      </c>
      <c r="AQ1113" s="6">
        <f>Table1[[#This Row],[coral.weights.ssp245.2050]]*Table1[[#This Row],[corals.mn.ssp245.2050]]</f>
        <v>21.792666175248236</v>
      </c>
      <c r="AR1113" s="5">
        <v>0.44638635677280081</v>
      </c>
      <c r="AS1113" s="5">
        <v>6.6205061659864131E-2</v>
      </c>
      <c r="AT1113" s="8">
        <f>(Table1[[#This Row],[mangrove.sd.ssp245.2050]]/Table1[[#This Row],[mangrove.mn.ssp245.2050]])^-1</f>
        <v>6.7424807949905761</v>
      </c>
      <c r="AU1113" s="8">
        <f>Table1[[#This Row],[mangrove.mn.ssp245.2050]]*Table1[[#This Row],[mangrove.weights.ssp245.2050]]</f>
        <v>3.0097514376864209</v>
      </c>
      <c r="AV1113" s="7">
        <f t="shared" si="104"/>
        <v>0.59260104314506168</v>
      </c>
      <c r="AW1113" s="5">
        <v>0.5992976033060512</v>
      </c>
      <c r="AX1113" s="5">
        <v>1.529599161304776E-2</v>
      </c>
      <c r="AY1113" s="6">
        <f>(Table1[[#This Row],[seagrass.sd.ssp245.2100]]/Table1[[#This Row],[seagrass.mn.ssp245.2100]])^-1</f>
        <v>39.180042619455897</v>
      </c>
      <c r="AZ1113" s="6">
        <f>Table1[[#This Row],[seagrass.weights.ssp245.2100]]*Table1[[#This Row],[seagrass.mn.ssp245.2100]]</f>
        <v>23.480505639268859</v>
      </c>
      <c r="BA1113" s="5">
        <v>0.6129499022432715</v>
      </c>
      <c r="BB1113" s="5">
        <v>1.7240092590724801E-2</v>
      </c>
      <c r="BC1113" s="8">
        <f>(Table1[[#This Row],[corals.sd.ssp245.2100]]/Table1[[#This Row],[corals.mn.ssp245.2100]])^-1</f>
        <v>35.553747696983926</v>
      </c>
      <c r="BD1113" s="8">
        <f>Table1[[#This Row],[corals.weights.ssp245.2100]]*Table1[[#This Row],[corals.mn.ssp245.2100]]</f>
        <v>21.792666175248236</v>
      </c>
      <c r="BE1113" s="5">
        <v>0.4474383148834124</v>
      </c>
      <c r="BF1113" s="5">
        <v>6.2836353340084902E-2</v>
      </c>
      <c r="BG1113" s="6">
        <f>(Table1[[#This Row],[mangrove.sd.ssp245.2100]]/Table1[[#This Row],[mangrove.mn.ssp245.2100]])^-1</f>
        <v>7.1206919418409367</v>
      </c>
      <c r="BH1113" s="6">
        <f>Table1[[#This Row],[mangrove.weights.ssp245.2100]]*Table1[[#This Row],[mangrove.mn.ssp245.2100]]</f>
        <v>3.1860704032612022</v>
      </c>
      <c r="BI1113" s="7">
        <f t="shared" si="105"/>
        <v>0.59201696572793294</v>
      </c>
      <c r="BJ1113" s="5">
        <v>0.60784991116281317</v>
      </c>
      <c r="BK1113" s="5">
        <v>1.234411349941671E-2</v>
      </c>
      <c r="BL1113" s="6">
        <f>(Table1[[#This Row],[seagrass.sd.ssp370.2050]]/Table1[[#This Row],[seagrass.mn.ssp370.2050]])^-1</f>
        <v>49.242087023222496</v>
      </c>
      <c r="BM1113" s="6">
        <f>Table1[[#This Row],[seagrass.mn.ssp370.2050]]*Table1[[#This Row],[seagrass.weights.ssp370.2050]]</f>
        <v>29.93179822253731</v>
      </c>
      <c r="BN1113" s="5">
        <v>0.62138314526422145</v>
      </c>
      <c r="BO1113" s="5">
        <v>1.4437622426274469E-2</v>
      </c>
      <c r="BP1113" s="6">
        <f>(Table1[[#This Row],[corals.sd.ssp370.2050]]/Table1[[#This Row],[corals.mn.ssp370.2050]])^-1</f>
        <v>43.039160252133371</v>
      </c>
      <c r="BQ1113" s="6">
        <f>Table1[[#This Row],[corals.weights.ssp370.2050]]*Table1[[#This Row],[corals.mn.ssp370.2050]]</f>
        <v>26.743808767001497</v>
      </c>
      <c r="BR1113" s="5">
        <v>0.45812923585949628</v>
      </c>
      <c r="BS1113" s="5">
        <v>7.1353163664353667E-2</v>
      </c>
      <c r="BT1113" s="6">
        <f>(Table1[[#This Row],[mangrove.sd.ssp370.2050]]/Table1[[#This Row],[mangrove.mn.ssp370.2050]])^-1</f>
        <v>6.4205875721859078</v>
      </c>
      <c r="BU1113" s="6">
        <f>Table1[[#This Row],[mangrove.weights.ssp370.2050]]*Table1[[#This Row],[mangrove.mn.ssp370.2050]]</f>
        <v>2.9414588782145081</v>
      </c>
      <c r="BV1113" s="7">
        <f t="shared" si="106"/>
        <v>0.60401172845307149</v>
      </c>
      <c r="BW1113" s="5">
        <v>0.60784991116281317</v>
      </c>
      <c r="BX1113" s="5">
        <v>1.234411349941671E-2</v>
      </c>
      <c r="BY1113" s="8">
        <f>(Table1[[#This Row],[seagrass.sd.ssp370.2100]]/Table1[[#This Row],[seagrass.mn.ssp370.2100]])^-1</f>
        <v>49.242087023222496</v>
      </c>
      <c r="BZ1113" s="8">
        <f>Table1[[#This Row],[seagrass.imp.ssp370.2100]]*Table1[[#This Row],[seagrass.mn.ssp370.2100]]</f>
        <v>29.93179822253731</v>
      </c>
      <c r="CA1113" s="5">
        <v>0.62138314526422145</v>
      </c>
      <c r="CB1113" s="5">
        <v>1.4437622426274469E-2</v>
      </c>
      <c r="CC1113" s="8">
        <f>(Table1[[#This Row],[corals.sd.ssp370.2100]]/Table1[[#This Row],[corals.mn.ssp370.2100]])^-1</f>
        <v>43.039160252133371</v>
      </c>
      <c r="CD1113" s="8">
        <f>Table1[[#This Row],[corals.weights.ssp370.2100]]*Table1[[#This Row],[corals.mn.ssp370.2100]]</f>
        <v>26.743808767001497</v>
      </c>
      <c r="CE1113" s="5">
        <v>0.45677546931151358</v>
      </c>
      <c r="CF1113" s="5">
        <v>7.3126111090899795E-2</v>
      </c>
      <c r="CG1113" s="12">
        <f>(Table1[[#This Row],[mangrove.sd.ssp370.2100]]/Table1[[#This Row],[mangrove.mn.ssp370.2100]])^-1</f>
        <v>6.2464072339867274</v>
      </c>
      <c r="CH1113" s="17">
        <f>Table1[[#This Row],[mangrove.weights.ssp370.2100]]*Table1[[#This Row],[mangrove.mn.ssp370.2100]]</f>
        <v>2.8532055958151208</v>
      </c>
      <c r="CI1113" s="9">
        <f t="shared" si="107"/>
        <v>0.60418379877001216</v>
      </c>
      <c r="CJ1113" s="5"/>
      <c r="CL1113" s="5"/>
      <c r="CM1113" s="5"/>
      <c r="CP1113" s="5"/>
      <c r="CT1113" s="5"/>
    </row>
    <row r="1114" spans="1:98" x14ac:dyDescent="0.25">
      <c r="A1114" s="5" t="s">
        <v>1157</v>
      </c>
      <c r="B1114" s="5">
        <v>35.58934</v>
      </c>
      <c r="C1114" s="5">
        <v>-23.571102</v>
      </c>
      <c r="D1114" s="5">
        <v>6030000</v>
      </c>
      <c r="E1114" s="5">
        <v>1</v>
      </c>
      <c r="F1114" s="5">
        <v>180000</v>
      </c>
      <c r="G1114" s="5">
        <v>1</v>
      </c>
      <c r="I1114" s="5">
        <v>0</v>
      </c>
      <c r="J1114" s="5">
        <v>0.23194077702995231</v>
      </c>
      <c r="K1114" s="5">
        <v>1.6792690639539431E-2</v>
      </c>
      <c r="L1114" s="6">
        <f>IF(Table1[[#This Row],[seagrass.mn.ssp126.2050]]="","",(Table1[[#This Row],[seagrass.sd.ssp126.2050]]/Table1[[#This Row],[seagrass.mn.ssp126.2050]])^-1)</f>
        <v>13.812007974697837</v>
      </c>
      <c r="M1114" s="6">
        <f>IF(Table1[[#This Row],[seagrass.weights.ssp126.2050]]="","",Table1[[#This Row],[seagrass.weights.ssp126.2050]]*Table1[[#This Row],[seagrass.mn.ssp126.2050]])</f>
        <v>3.2035678619953138</v>
      </c>
      <c r="N1114" s="5">
        <v>0.36106803791251929</v>
      </c>
      <c r="O1114" s="5">
        <v>6.2188932575752393E-2</v>
      </c>
      <c r="P1114" s="6">
        <f>IF(Table1[[#This Row],[corals.mn.ssp126.2050]]="","",(Table1[[#This Row],[corals.sd.ssp126.2050]]/Table1[[#This Row],[corals.mn.ssp126.2050]])^-1)</f>
        <v>5.8059854536448583</v>
      </c>
      <c r="Q1114" s="6">
        <f>IF(Table1[[#This Row],[coral.weights.ssp126.2050]]="","",Table1[[#This Row],[coral.weights.ssp126.2050]]*Table1[[#This Row],[corals.mn.ssp126.2050]])</f>
        <v>2.0963557758961771</v>
      </c>
      <c r="T1114" s="6" t="str">
        <f>IF(Table1[[#This Row],[mangrove.mn.ssp126.2050]]="","",(Table1[[#This Row],[mangrove.sd.ssp126.2050]]/Table1[[#This Row],[mangrove.mn.ssp126.2050]])^-1)</f>
        <v/>
      </c>
      <c r="U1114" s="6" t="str">
        <f>IF(Table1[[#This Row],[mangrove.weights.ssp126.2050]]="","",Table1[[#This Row],[mangrove.weights.ssp126.2050]]*Table1[[#This Row],[mangrove.mn.ssp126.2050]])</f>
        <v/>
      </c>
      <c r="V1114" s="7">
        <f t="shared" si="102"/>
        <v>0.27015625513639607</v>
      </c>
      <c r="W1114" s="5">
        <v>0.22675567465231589</v>
      </c>
      <c r="X1114" s="5">
        <v>2.9152392707582409E-2</v>
      </c>
      <c r="Y1114" s="6">
        <f>IF(Table1[[#This Row],[seagrass.mn.ssp126.2100]]="", "", (Table1[[#This Row],[seagrass.sd.ssp126.2100]]/Table1[[#This Row],[seagrass.mn.ssp126.2100]])^-1)</f>
        <v>7.7782869120495119</v>
      </c>
      <c r="Z1114" s="6">
        <f>IF(Table1[[#This Row],[seagrass.weights.ssp126.2100]]="","", Table1[[#This Row],[seagrass.weights.ssp126.2100]]*Table1[[#This Row],[seagrass.mn.ssp126.2100]])</f>
        <v>1.763770696381066</v>
      </c>
      <c r="AA1114" s="5">
        <v>0.35889723813344399</v>
      </c>
      <c r="AB1114" s="5">
        <v>5.9118958086987687E-2</v>
      </c>
      <c r="AC1114" s="6">
        <f>IF(Table1[[#This Row],[corals.mn.ssp126.2100]]="","",(Table1[[#This Row],[corals.sd.ssp126.2100]]/Table1[[#This Row],[corals.mn.ssp126.2100]])^-1)</f>
        <v>6.0707639266132238</v>
      </c>
      <c r="AD1114" s="6">
        <f>IF( Table1[[#This Row],[Coral.weights.ssp126.2100]]="","", Table1[[#This Row],[Coral.weights.ssp126.2100]]*Table1[[#This Row],[corals.mn.ssp126.2100]])</f>
        <v>2.1787804066216276</v>
      </c>
      <c r="AG1114" s="8" t="str">
        <f>IF(Table1[[#This Row],[mangrove.mn.ssp126.2100]]="","",(Table1[[#This Row],[mangrove.sd.ssp126.2100]]/Table1[[#This Row],[mangrove.mn.ssp126.2100]])^-1)</f>
        <v/>
      </c>
      <c r="AH1114" s="6" t="str">
        <f>IF(Table1[[#This Row],[mangrove.weights.ssp126.2100]]="","",Table1[[#This Row],[mangrove.weights.ssp126.2100]]*Table1[[#This Row],[mangrove.mn.ssp126.2100]])</f>
        <v/>
      </c>
      <c r="AI1114" s="7">
        <f t="shared" si="103"/>
        <v>0.28468023902375872</v>
      </c>
      <c r="AJ1114" s="5">
        <v>0.22221359489876971</v>
      </c>
      <c r="AK1114" s="5">
        <v>3.0363777459477019E-3</v>
      </c>
      <c r="AL1114" s="6">
        <f>IF(Table1[[#This Row],[seagrass.mn.ssp245.2050]]="","",(Table1[[#This Row],[seagrass.sd.ssp245.2050]]/Table1[[#This Row],[seagrass.mn.ssp245.2050]])^-1)</f>
        <v>73.18377800500356</v>
      </c>
      <c r="AM1114" s="6">
        <f>IF(Table1[[#This Row],[seagrass.weights.ssp245.2050]]="","",Table1[[#This Row],[seagrass.weights.ssp245.2050]]*Table1[[#This Row],[seagrass.mn.ssp245.2050]])</f>
        <v>16.262430398765353</v>
      </c>
      <c r="AN1114" s="5">
        <v>0.37576825963956673</v>
      </c>
      <c r="AO1114" s="5">
        <v>3.9361848890086752E-2</v>
      </c>
      <c r="AP1114" s="6">
        <f>(Table1[[#This Row],[corals.sd.ssp245.2050]]/Table1[[#This Row],[corals.mn.ssp245.2050]])^-1</f>
        <v>9.546509379903739</v>
      </c>
      <c r="AQ1114" s="6">
        <f>Table1[[#This Row],[coral.weights.ssp245.2050]]*Table1[[#This Row],[corals.mn.ssp245.2050]]</f>
        <v>3.5872752153192273</v>
      </c>
      <c r="AS1114" s="5"/>
      <c r="AT1114" s="8"/>
      <c r="AU1114" s="8"/>
      <c r="AV1114" s="7">
        <f t="shared" si="104"/>
        <v>0.23993275306457854</v>
      </c>
      <c r="AW1114" s="5">
        <v>0.22205762028688389</v>
      </c>
      <c r="AX1114" s="5">
        <v>9.1188372089966319E-3</v>
      </c>
      <c r="AY1114" s="6">
        <f>(Table1[[#This Row],[seagrass.sd.ssp245.2100]]/Table1[[#This Row],[seagrass.mn.ssp245.2100]])^-1</f>
        <v>24.351528072877773</v>
      </c>
      <c r="AZ1114" s="6">
        <f>Table1[[#This Row],[seagrass.weights.ssp245.2100]]*Table1[[#This Row],[seagrass.mn.ssp245.2100]]</f>
        <v>5.4074423742124855</v>
      </c>
      <c r="BA1114" s="5">
        <v>0.4013311223514292</v>
      </c>
      <c r="BB1114" s="5">
        <v>1.131134114417745E-2</v>
      </c>
      <c r="BC1114" s="8">
        <f>(Table1[[#This Row],[corals.sd.ssp245.2100]]/Table1[[#This Row],[corals.mn.ssp245.2100]])^-1</f>
        <v>35.480418920793994</v>
      </c>
      <c r="BD1114" s="8">
        <f>Table1[[#This Row],[corals.weights.ssp245.2100]]*Table1[[#This Row],[corals.mn.ssp245.2100]]</f>
        <v>14.239396346981138</v>
      </c>
      <c r="BE1114" s="5"/>
      <c r="BF1114" s="5"/>
      <c r="BG1114" s="6"/>
      <c r="BH1114" s="6"/>
      <c r="BI1114" s="7">
        <f t="shared" si="105"/>
        <v>0.3283670297954972</v>
      </c>
      <c r="BJ1114" s="5">
        <v>0.47398204340491967</v>
      </c>
      <c r="BK1114" s="5">
        <v>2.8497499102922859E-3</v>
      </c>
      <c r="BL1114" s="6">
        <f>(Table1[[#This Row],[seagrass.sd.ssp370.2050]]/Table1[[#This Row],[seagrass.mn.ssp370.2050]])^-1</f>
        <v>166.32408398121694</v>
      </c>
      <c r="BM1114" s="6">
        <f>Table1[[#This Row],[seagrass.mn.ssp370.2050]]*Table1[[#This Row],[seagrass.weights.ssp370.2050]]</f>
        <v>78.834629192868675</v>
      </c>
      <c r="BN1114" s="5">
        <v>0.51629416144806661</v>
      </c>
      <c r="BO1114" s="5">
        <v>2.6660132257346342E-3</v>
      </c>
      <c r="BP1114" s="6">
        <f>(Table1[[#This Row],[corals.sd.ssp370.2050]]/Table1[[#This Row],[corals.mn.ssp370.2050]])^-1</f>
        <v>193.65776450932609</v>
      </c>
      <c r="BQ1114" s="6">
        <f>Table1[[#This Row],[corals.weights.ssp370.2050]]*Table1[[#This Row],[corals.mn.ssp370.2050]]</f>
        <v>99.984373135249669</v>
      </c>
      <c r="BR1114" s="5"/>
      <c r="BS1114" s="5"/>
      <c r="BT1114" s="6"/>
      <c r="BU1114" s="6"/>
      <c r="BV1114" s="7">
        <f t="shared" si="106"/>
        <v>0.4967444971959914</v>
      </c>
      <c r="BW1114" s="5">
        <v>0.47398204340491967</v>
      </c>
      <c r="BX1114" s="5">
        <v>2.8497499102922859E-3</v>
      </c>
      <c r="BY1114" s="8">
        <f>(Table1[[#This Row],[seagrass.sd.ssp370.2100]]/Table1[[#This Row],[seagrass.mn.ssp370.2100]])^-1</f>
        <v>166.32408398121694</v>
      </c>
      <c r="BZ1114" s="8">
        <f>Table1[[#This Row],[seagrass.imp.ssp370.2100]]*Table1[[#This Row],[seagrass.mn.ssp370.2100]]</f>
        <v>78.834629192868675</v>
      </c>
      <c r="CA1114" s="5">
        <v>0.51629416144806661</v>
      </c>
      <c r="CB1114" s="5">
        <v>2.6660132257346342E-3</v>
      </c>
      <c r="CC1114" s="8">
        <f>(Table1[[#This Row],[corals.sd.ssp370.2100]]/Table1[[#This Row],[corals.mn.ssp370.2100]])^-1</f>
        <v>193.65776450932609</v>
      </c>
      <c r="CD1114" s="8">
        <f>Table1[[#This Row],[corals.weights.ssp370.2100]]*Table1[[#This Row],[corals.mn.ssp370.2100]]</f>
        <v>99.984373135249669</v>
      </c>
      <c r="CE1114" s="5"/>
      <c r="CF1114" s="5"/>
      <c r="CG1114" s="12"/>
      <c r="CH1114" s="17"/>
      <c r="CI1114" s="9">
        <f t="shared" si="107"/>
        <v>0.4967444971959914</v>
      </c>
      <c r="CJ1114" s="5"/>
      <c r="CL1114" s="5"/>
      <c r="CM1114" s="5"/>
      <c r="CP1114" s="5"/>
      <c r="CT1114" s="5"/>
    </row>
    <row r="1115" spans="1:98" x14ac:dyDescent="0.25">
      <c r="A1115" s="5" t="s">
        <v>1158</v>
      </c>
      <c r="B1115" s="5">
        <v>35.83934</v>
      </c>
      <c r="C1115" s="5">
        <v>-23.571102</v>
      </c>
      <c r="E1115" s="5">
        <v>0</v>
      </c>
      <c r="G1115" s="5">
        <v>0</v>
      </c>
      <c r="I1115" s="5">
        <v>0</v>
      </c>
      <c r="L1115" s="6" t="str">
        <f>IF(Table1[[#This Row],[seagrass.mn.ssp126.2050]]="","",(Table1[[#This Row],[seagrass.sd.ssp126.2050]]/Table1[[#This Row],[seagrass.mn.ssp126.2050]])^-1)</f>
        <v/>
      </c>
      <c r="M1115" s="6" t="str">
        <f>IF(Table1[[#This Row],[seagrass.weights.ssp126.2050]]="","",Table1[[#This Row],[seagrass.weights.ssp126.2050]]*Table1[[#This Row],[seagrass.mn.ssp126.2050]])</f>
        <v/>
      </c>
      <c r="P1115" s="6" t="str">
        <f>IF(Table1[[#This Row],[corals.mn.ssp126.2050]]="","",(Table1[[#This Row],[corals.sd.ssp126.2050]]/Table1[[#This Row],[corals.mn.ssp126.2050]])^-1)</f>
        <v/>
      </c>
      <c r="Q1115" s="6" t="str">
        <f>IF(Table1[[#This Row],[coral.weights.ssp126.2050]]="","",Table1[[#This Row],[coral.weights.ssp126.2050]]*Table1[[#This Row],[corals.mn.ssp126.2050]])</f>
        <v/>
      </c>
      <c r="T1115" s="6" t="str">
        <f>IF(Table1[[#This Row],[mangrove.mn.ssp126.2050]]="","",(Table1[[#This Row],[mangrove.sd.ssp126.2050]]/Table1[[#This Row],[mangrove.mn.ssp126.2050]])^-1)</f>
        <v/>
      </c>
      <c r="U1115" s="6" t="str">
        <f>IF(Table1[[#This Row],[mangrove.weights.ssp126.2050]]="","",Table1[[#This Row],[mangrove.weights.ssp126.2050]]*Table1[[#This Row],[mangrove.mn.ssp126.2050]])</f>
        <v/>
      </c>
      <c r="V1115" s="7" t="e">
        <f t="shared" si="102"/>
        <v>#DIV/0!</v>
      </c>
      <c r="Y1115" s="6" t="str">
        <f>IF(Table1[[#This Row],[seagrass.mn.ssp126.2100]]="", "", (Table1[[#This Row],[seagrass.sd.ssp126.2100]]/Table1[[#This Row],[seagrass.mn.ssp126.2100]])^-1)</f>
        <v/>
      </c>
      <c r="Z1115" s="6" t="str">
        <f>IF(Table1[[#This Row],[seagrass.weights.ssp126.2100]]="","", Table1[[#This Row],[seagrass.weights.ssp126.2100]]*Table1[[#This Row],[seagrass.mn.ssp126.2100]])</f>
        <v/>
      </c>
      <c r="AC1115" s="6" t="str">
        <f>IF(Table1[[#This Row],[corals.mn.ssp126.2100]]="","",(Table1[[#This Row],[corals.sd.ssp126.2100]]/Table1[[#This Row],[corals.mn.ssp126.2100]])^-1)</f>
        <v/>
      </c>
      <c r="AD1115" s="6" t="str">
        <f>IF( Table1[[#This Row],[Coral.weights.ssp126.2100]]="","", Table1[[#This Row],[Coral.weights.ssp126.2100]]*Table1[[#This Row],[corals.mn.ssp126.2100]])</f>
        <v/>
      </c>
      <c r="AG1115" s="8" t="str">
        <f>IF(Table1[[#This Row],[mangrove.mn.ssp126.2100]]="","",(Table1[[#This Row],[mangrove.sd.ssp126.2100]]/Table1[[#This Row],[mangrove.mn.ssp126.2100]])^-1)</f>
        <v/>
      </c>
      <c r="AH1115" s="6" t="str">
        <f>IF(Table1[[#This Row],[mangrove.weights.ssp126.2100]]="","",Table1[[#This Row],[mangrove.weights.ssp126.2100]]*Table1[[#This Row],[mangrove.mn.ssp126.2100]])</f>
        <v/>
      </c>
      <c r="AI1115" s="7" t="e">
        <f t="shared" si="103"/>
        <v>#DIV/0!</v>
      </c>
      <c r="AL1115" s="6" t="str">
        <f>IF(Table1[[#This Row],[seagrass.mn.ssp245.2050]]="","",(Table1[[#This Row],[seagrass.sd.ssp245.2050]]/Table1[[#This Row],[seagrass.mn.ssp245.2050]])^-1)</f>
        <v/>
      </c>
      <c r="AM1115" s="6" t="str">
        <f>IF(Table1[[#This Row],[seagrass.weights.ssp245.2050]]="","",Table1[[#This Row],[seagrass.weights.ssp245.2050]]*Table1[[#This Row],[seagrass.mn.ssp245.2050]])</f>
        <v/>
      </c>
      <c r="AS1115" s="5"/>
      <c r="AT1115" s="8"/>
      <c r="AU1115" s="8"/>
      <c r="AV1115" s="7" t="e">
        <f t="shared" si="104"/>
        <v>#DIV/0!</v>
      </c>
      <c r="AX1115" s="5"/>
      <c r="AY1115" s="6"/>
      <c r="AZ1115" s="6"/>
      <c r="BB1115" s="5"/>
      <c r="BC1115" s="8"/>
      <c r="BD1115" s="8"/>
      <c r="BE1115" s="5"/>
      <c r="BF1115" s="5"/>
      <c r="BG1115" s="6"/>
      <c r="BH1115" s="6"/>
      <c r="BI1115" s="7" t="e">
        <f t="shared" si="105"/>
        <v>#DIV/0!</v>
      </c>
      <c r="BK1115" s="5"/>
      <c r="BL1115" s="6"/>
      <c r="BM1115" s="6"/>
      <c r="BO1115" s="5"/>
      <c r="BP1115" s="6"/>
      <c r="BQ1115" s="6"/>
      <c r="BR1115" s="5"/>
      <c r="BS1115" s="5"/>
      <c r="BT1115" s="6"/>
      <c r="BU1115" s="6"/>
      <c r="BV1115" s="7" t="e">
        <f t="shared" si="106"/>
        <v>#DIV/0!</v>
      </c>
      <c r="BX1115" s="5"/>
      <c r="BY1115" s="8"/>
      <c r="BZ1115" s="8"/>
      <c r="CA1115" s="5"/>
      <c r="CB1115" s="5"/>
      <c r="CC1115" s="8"/>
      <c r="CD1115" s="8"/>
      <c r="CE1115" s="5"/>
      <c r="CF1115" s="5"/>
      <c r="CG1115" s="12"/>
      <c r="CH1115" s="17"/>
      <c r="CI1115" s="9" t="e">
        <f t="shared" si="107"/>
        <v>#DIV/0!</v>
      </c>
      <c r="CJ1115" s="5"/>
      <c r="CL1115" s="5"/>
      <c r="CM1115" s="5"/>
      <c r="CP1115" s="5"/>
      <c r="CT1115" s="5"/>
    </row>
    <row r="1116" spans="1:98" x14ac:dyDescent="0.25">
      <c r="A1116" s="5" t="s">
        <v>1159</v>
      </c>
      <c r="B1116" s="5">
        <v>43.33934</v>
      </c>
      <c r="C1116" s="5">
        <v>-23.821102</v>
      </c>
      <c r="E1116" s="5">
        <v>0</v>
      </c>
      <c r="G1116" s="5">
        <v>0</v>
      </c>
      <c r="I1116" s="5">
        <v>0</v>
      </c>
      <c r="L1116" s="6" t="str">
        <f>IF(Table1[[#This Row],[seagrass.mn.ssp126.2050]]="","",(Table1[[#This Row],[seagrass.sd.ssp126.2050]]/Table1[[#This Row],[seagrass.mn.ssp126.2050]])^-1)</f>
        <v/>
      </c>
      <c r="M1116" s="6" t="str">
        <f>IF(Table1[[#This Row],[seagrass.weights.ssp126.2050]]="","",Table1[[#This Row],[seagrass.weights.ssp126.2050]]*Table1[[#This Row],[seagrass.mn.ssp126.2050]])</f>
        <v/>
      </c>
      <c r="P1116" s="6" t="str">
        <f>IF(Table1[[#This Row],[corals.mn.ssp126.2050]]="","",(Table1[[#This Row],[corals.sd.ssp126.2050]]/Table1[[#This Row],[corals.mn.ssp126.2050]])^-1)</f>
        <v/>
      </c>
      <c r="Q1116" s="6" t="str">
        <f>IF(Table1[[#This Row],[coral.weights.ssp126.2050]]="","",Table1[[#This Row],[coral.weights.ssp126.2050]]*Table1[[#This Row],[corals.mn.ssp126.2050]])</f>
        <v/>
      </c>
      <c r="T1116" s="6" t="str">
        <f>IF(Table1[[#This Row],[mangrove.mn.ssp126.2050]]="","",(Table1[[#This Row],[mangrove.sd.ssp126.2050]]/Table1[[#This Row],[mangrove.mn.ssp126.2050]])^-1)</f>
        <v/>
      </c>
      <c r="U1116" s="6" t="str">
        <f>IF(Table1[[#This Row],[mangrove.weights.ssp126.2050]]="","",Table1[[#This Row],[mangrove.weights.ssp126.2050]]*Table1[[#This Row],[mangrove.mn.ssp126.2050]])</f>
        <v/>
      </c>
      <c r="V1116" s="7" t="e">
        <f t="shared" si="102"/>
        <v>#DIV/0!</v>
      </c>
      <c r="Y1116" s="6" t="str">
        <f>IF(Table1[[#This Row],[seagrass.mn.ssp126.2100]]="", "", (Table1[[#This Row],[seagrass.sd.ssp126.2100]]/Table1[[#This Row],[seagrass.mn.ssp126.2100]])^-1)</f>
        <v/>
      </c>
      <c r="Z1116" s="6" t="str">
        <f>IF(Table1[[#This Row],[seagrass.weights.ssp126.2100]]="","", Table1[[#This Row],[seagrass.weights.ssp126.2100]]*Table1[[#This Row],[seagrass.mn.ssp126.2100]])</f>
        <v/>
      </c>
      <c r="AC1116" s="6" t="str">
        <f>IF(Table1[[#This Row],[corals.mn.ssp126.2100]]="","",(Table1[[#This Row],[corals.sd.ssp126.2100]]/Table1[[#This Row],[corals.mn.ssp126.2100]])^-1)</f>
        <v/>
      </c>
      <c r="AD1116" s="6" t="str">
        <f>IF( Table1[[#This Row],[Coral.weights.ssp126.2100]]="","", Table1[[#This Row],[Coral.weights.ssp126.2100]]*Table1[[#This Row],[corals.mn.ssp126.2100]])</f>
        <v/>
      </c>
      <c r="AG1116" s="8" t="str">
        <f>IF(Table1[[#This Row],[mangrove.mn.ssp126.2100]]="","",(Table1[[#This Row],[mangrove.sd.ssp126.2100]]/Table1[[#This Row],[mangrove.mn.ssp126.2100]])^-1)</f>
        <v/>
      </c>
      <c r="AH1116" s="6" t="str">
        <f>IF(Table1[[#This Row],[mangrove.weights.ssp126.2100]]="","",Table1[[#This Row],[mangrove.weights.ssp126.2100]]*Table1[[#This Row],[mangrove.mn.ssp126.2100]])</f>
        <v/>
      </c>
      <c r="AI1116" s="7" t="e">
        <f t="shared" si="103"/>
        <v>#DIV/0!</v>
      </c>
      <c r="AL1116" s="6" t="str">
        <f>IF(Table1[[#This Row],[seagrass.mn.ssp245.2050]]="","",(Table1[[#This Row],[seagrass.sd.ssp245.2050]]/Table1[[#This Row],[seagrass.mn.ssp245.2050]])^-1)</f>
        <v/>
      </c>
      <c r="AM1116" s="6" t="str">
        <f>IF(Table1[[#This Row],[seagrass.weights.ssp245.2050]]="","",Table1[[#This Row],[seagrass.weights.ssp245.2050]]*Table1[[#This Row],[seagrass.mn.ssp245.2050]])</f>
        <v/>
      </c>
      <c r="AS1116" s="5"/>
      <c r="AT1116" s="8"/>
      <c r="AU1116" s="8"/>
      <c r="AV1116" s="7" t="e">
        <f t="shared" si="104"/>
        <v>#DIV/0!</v>
      </c>
      <c r="AX1116" s="5"/>
      <c r="AY1116" s="6"/>
      <c r="AZ1116" s="6"/>
      <c r="BB1116" s="5"/>
      <c r="BC1116" s="8"/>
      <c r="BD1116" s="8"/>
      <c r="BE1116" s="5"/>
      <c r="BF1116" s="5"/>
      <c r="BG1116" s="6"/>
      <c r="BH1116" s="6"/>
      <c r="BI1116" s="7" t="e">
        <f t="shared" si="105"/>
        <v>#DIV/0!</v>
      </c>
      <c r="BK1116" s="5"/>
      <c r="BL1116" s="6"/>
      <c r="BM1116" s="6"/>
      <c r="BO1116" s="5"/>
      <c r="BP1116" s="6"/>
      <c r="BQ1116" s="6"/>
      <c r="BR1116" s="5"/>
      <c r="BS1116" s="5"/>
      <c r="BT1116" s="6"/>
      <c r="BU1116" s="6"/>
      <c r="BV1116" s="7" t="e">
        <f t="shared" si="106"/>
        <v>#DIV/0!</v>
      </c>
      <c r="BX1116" s="5"/>
      <c r="BY1116" s="8"/>
      <c r="BZ1116" s="8"/>
      <c r="CA1116" s="5"/>
      <c r="CB1116" s="5"/>
      <c r="CC1116" s="8"/>
      <c r="CD1116" s="8"/>
      <c r="CE1116" s="5"/>
      <c r="CF1116" s="5"/>
      <c r="CG1116" s="12"/>
      <c r="CH1116" s="17"/>
      <c r="CI1116" s="9" t="e">
        <f t="shared" si="107"/>
        <v>#DIV/0!</v>
      </c>
      <c r="CJ1116" s="5"/>
      <c r="CL1116" s="5"/>
      <c r="CM1116" s="5"/>
      <c r="CP1116" s="5"/>
      <c r="CT1116" s="5"/>
    </row>
    <row r="1117" spans="1:98" x14ac:dyDescent="0.25">
      <c r="A1117" s="5" t="s">
        <v>1160</v>
      </c>
      <c r="B1117" s="5">
        <v>43.58934</v>
      </c>
      <c r="C1117" s="5">
        <v>-23.821102</v>
      </c>
      <c r="D1117" s="5">
        <v>6730000</v>
      </c>
      <c r="E1117" s="5">
        <v>1</v>
      </c>
      <c r="F1117" s="5">
        <v>20670000</v>
      </c>
      <c r="G1117" s="5">
        <v>1</v>
      </c>
      <c r="H1117" s="5">
        <v>850000</v>
      </c>
      <c r="I1117" s="5">
        <v>1</v>
      </c>
      <c r="J1117" s="5">
        <v>0.52602509302811562</v>
      </c>
      <c r="K1117" s="5">
        <v>6.6500493372817918E-3</v>
      </c>
      <c r="L1117" s="6">
        <f>IF(Table1[[#This Row],[seagrass.mn.ssp126.2050]]="","",(Table1[[#This Row],[seagrass.sd.ssp126.2050]]/Table1[[#This Row],[seagrass.mn.ssp126.2050]])^-1)</f>
        <v>79.100930887699008</v>
      </c>
      <c r="M1117" s="6">
        <f>IF(Table1[[#This Row],[seagrass.weights.ssp126.2050]]="","",Table1[[#This Row],[seagrass.weights.ssp126.2050]]*Table1[[#This Row],[seagrass.mn.ssp126.2050]])</f>
        <v>41.609074528812414</v>
      </c>
      <c r="N1117" s="5">
        <v>0.43004001556005778</v>
      </c>
      <c r="O1117" s="5">
        <v>7.6350749967736622E-3</v>
      </c>
      <c r="P1117" s="6">
        <f>IF(Table1[[#This Row],[corals.mn.ssp126.2050]]="","",(Table1[[#This Row],[corals.sd.ssp126.2050]]/Table1[[#This Row],[corals.mn.ssp126.2050]])^-1)</f>
        <v>56.324268686526182</v>
      </c>
      <c r="Q1117" s="6">
        <f>IF(Table1[[#This Row],[coral.weights.ssp126.2050]]="","",Table1[[#This Row],[coral.weights.ssp126.2050]]*Table1[[#This Row],[corals.mn.ssp126.2050]])</f>
        <v>24.221689382362595</v>
      </c>
      <c r="R1117" s="5">
        <v>0.56329076565450698</v>
      </c>
      <c r="S1117" s="5">
        <v>0.1884374790821251</v>
      </c>
      <c r="T1117" s="6">
        <f>IF(Table1[[#This Row],[mangrove.mn.ssp126.2050]]="","",(Table1[[#This Row],[mangrove.sd.ssp126.2050]]/Table1[[#This Row],[mangrove.mn.ssp126.2050]])^-1)</f>
        <v>2.989271393346399</v>
      </c>
      <c r="U1117" s="6">
        <f>IF(Table1[[#This Row],[mangrove.weights.ssp126.2050]]="","",Table1[[#This Row],[mangrove.weights.ssp126.2050]]*Table1[[#This Row],[mangrove.mn.ssp126.2050]])</f>
        <v>1.6838289719072079</v>
      </c>
      <c r="V1117" s="7">
        <f t="shared" si="102"/>
        <v>0.48777120203638147</v>
      </c>
      <c r="W1117" s="5">
        <v>0.55262041371039727</v>
      </c>
      <c r="X1117" s="5">
        <v>9.8079238484820482E-3</v>
      </c>
      <c r="Y1117" s="6">
        <f>IF(Table1[[#This Row],[seagrass.mn.ssp126.2100]]="", "", (Table1[[#This Row],[seagrass.sd.ssp126.2100]]/Table1[[#This Row],[seagrass.mn.ssp126.2100]])^-1)</f>
        <v>56.344280629373479</v>
      </c>
      <c r="Z1117" s="6">
        <f>IF(Table1[[#This Row],[seagrass.weights.ssp126.2100]]="","", Table1[[#This Row],[seagrass.weights.ssp126.2100]]*Table1[[#This Row],[seagrass.mn.ssp126.2100]])</f>
        <v>31.136999671619094</v>
      </c>
      <c r="AA1117" s="5">
        <v>0.46773412431376449</v>
      </c>
      <c r="AB1117" s="5">
        <v>2.702867598695026E-2</v>
      </c>
      <c r="AC1117" s="6">
        <f>IF(Table1[[#This Row],[corals.mn.ssp126.2100]]="","",(Table1[[#This Row],[corals.sd.ssp126.2100]]/Table1[[#This Row],[corals.mn.ssp126.2100]])^-1)</f>
        <v>17.305106788789494</v>
      </c>
      <c r="AD1117" s="6">
        <f>IF( Table1[[#This Row],[Coral.weights.ssp126.2100]]="","", Table1[[#This Row],[Coral.weights.ssp126.2100]]*Table1[[#This Row],[corals.mn.ssp126.2100]])</f>
        <v>8.0941889700106344</v>
      </c>
      <c r="AE1117" s="5">
        <v>0.56798700188393569</v>
      </c>
      <c r="AF1117" s="5">
        <v>0.1818164358932097</v>
      </c>
      <c r="AG1117" s="8">
        <f>IF(Table1[[#This Row],[mangrove.mn.ssp126.2100]]="","",(Table1[[#This Row],[mangrove.sd.ssp126.2100]]/Table1[[#This Row],[mangrove.mn.ssp126.2100]])^-1)</f>
        <v>3.123958508446091</v>
      </c>
      <c r="AH1117" s="6">
        <f>IF(Table1[[#This Row],[mangrove.weights.ssp126.2100]]="","",Table1[[#This Row],[mangrove.weights.ssp126.2100]]*Table1[[#This Row],[mangrove.mn.ssp126.2100]])</f>
        <v>1.7743678272221068</v>
      </c>
      <c r="AI1117" s="7">
        <f t="shared" si="103"/>
        <v>0.53411188445597779</v>
      </c>
      <c r="AJ1117" s="5">
        <v>0.51731871272768926</v>
      </c>
      <c r="AK1117" s="5">
        <v>7.5568608632505547E-3</v>
      </c>
      <c r="AL1117" s="6">
        <f>IF(Table1[[#This Row],[seagrass.mn.ssp245.2050]]="","",(Table1[[#This Row],[seagrass.sd.ssp245.2050]]/Table1[[#This Row],[seagrass.mn.ssp245.2050]])^-1)</f>
        <v>68.456826463940828</v>
      </c>
      <c r="AM1117" s="6">
        <f>IF(Table1[[#This Row],[seagrass.weights.ssp245.2050]]="","",Table1[[#This Row],[seagrass.weights.ssp245.2050]]*Table1[[#This Row],[seagrass.mn.ssp245.2050]])</f>
        <v>35.413997343748683</v>
      </c>
      <c r="AN1117" s="5">
        <v>0.45430635276796633</v>
      </c>
      <c r="AO1117" s="5">
        <v>2.1042702923948709E-2</v>
      </c>
      <c r="AP1117" s="6">
        <f>(Table1[[#This Row],[corals.sd.ssp245.2050]]/Table1[[#This Row],[corals.mn.ssp245.2050]])^-1</f>
        <v>21.589733714812848</v>
      </c>
      <c r="AQ1117" s="6">
        <f>Table1[[#This Row],[coral.weights.ssp245.2050]]*Table1[[#This Row],[corals.mn.ssp245.2050]]</f>
        <v>9.8083531812082221</v>
      </c>
      <c r="AR1117" s="5">
        <v>0.62445192811015948</v>
      </c>
      <c r="AS1117" s="5">
        <v>0.17112124347522481</v>
      </c>
      <c r="AT1117" s="8">
        <f>(Table1[[#This Row],[mangrove.sd.ssp245.2050]]/Table1[[#This Row],[mangrove.mn.ssp245.2050]])^-1</f>
        <v>3.6491782985469512</v>
      </c>
      <c r="AU1117" s="8">
        <f>Table1[[#This Row],[mangrove.mn.ssp245.2050]]*Table1[[#This Row],[mangrove.weights.ssp245.2050]]</f>
        <v>2.2787364245453947</v>
      </c>
      <c r="AV1117" s="7">
        <f t="shared" si="104"/>
        <v>0.50697169072433579</v>
      </c>
      <c r="AW1117" s="5">
        <v>0.51664900160665006</v>
      </c>
      <c r="AX1117" s="5">
        <v>6.6097463130047546E-3</v>
      </c>
      <c r="AY1117" s="6">
        <f>(Table1[[#This Row],[seagrass.sd.ssp245.2100]]/Table1[[#This Row],[seagrass.mn.ssp245.2100]])^-1</f>
        <v>78.16472480799105</v>
      </c>
      <c r="AZ1117" s="6">
        <f>Table1[[#This Row],[seagrass.weights.ssp245.2100]]*Table1[[#This Row],[seagrass.mn.ssp245.2100]]</f>
        <v>40.383727032907125</v>
      </c>
      <c r="BA1117" s="5">
        <v>0.44658454074490989</v>
      </c>
      <c r="BB1117" s="5">
        <v>1.387758167454059E-2</v>
      </c>
      <c r="BC1117" s="8">
        <f>(Table1[[#This Row],[corals.sd.ssp245.2100]]/Table1[[#This Row],[corals.mn.ssp245.2100]])^-1</f>
        <v>32.180285529445015</v>
      </c>
      <c r="BD1117" s="8">
        <f>Table1[[#This Row],[corals.weights.ssp245.2100]]*Table1[[#This Row],[corals.mn.ssp245.2100]]</f>
        <v>14.371218034207271</v>
      </c>
      <c r="BE1117" s="5">
        <v>0.61092454083744119</v>
      </c>
      <c r="BF1117" s="5">
        <v>0.16510057864237279</v>
      </c>
      <c r="BG1117" s="6">
        <f>(Table1[[#This Row],[mangrove.sd.ssp245.2100]]/Table1[[#This Row],[mangrove.mn.ssp245.2100]])^-1</f>
        <v>3.7003173814476775</v>
      </c>
      <c r="BH1117" s="6">
        <f>Table1[[#This Row],[mangrove.weights.ssp245.2100]]*Table1[[#This Row],[mangrove.mn.ssp245.2100]]</f>
        <v>2.2606146972137253</v>
      </c>
      <c r="BI1117" s="7">
        <f t="shared" si="105"/>
        <v>0.49993770814415767</v>
      </c>
      <c r="BJ1117" s="5">
        <v>0.42693249594013788</v>
      </c>
      <c r="BK1117" s="5">
        <v>3.058914822722835E-3</v>
      </c>
      <c r="BL1117" s="6">
        <f>(Table1[[#This Row],[seagrass.sd.ssp370.2050]]/Table1[[#This Row],[seagrass.mn.ssp370.2050]])^-1</f>
        <v>139.56991962270857</v>
      </c>
      <c r="BM1117" s="6">
        <f>Table1[[#This Row],[seagrass.mn.ssp370.2050]]*Table1[[#This Row],[seagrass.weights.ssp370.2050]]</f>
        <v>59.586934142687397</v>
      </c>
      <c r="BN1117" s="5">
        <v>0.39915758663114181</v>
      </c>
      <c r="BO1117" s="5">
        <v>1.035146115970878E-2</v>
      </c>
      <c r="BP1117" s="6">
        <f>(Table1[[#This Row],[corals.sd.ssp370.2050]]/Table1[[#This Row],[corals.mn.ssp370.2050]])^-1</f>
        <v>38.560506625363352</v>
      </c>
      <c r="BQ1117" s="6">
        <f>Table1[[#This Row],[corals.weights.ssp370.2050]]*Table1[[#This Row],[corals.mn.ssp370.2050]]</f>
        <v>15.39171876385419</v>
      </c>
      <c r="BR1117" s="5">
        <v>0.65080005949438924</v>
      </c>
      <c r="BS1117" s="5">
        <v>0.1918027637951398</v>
      </c>
      <c r="BT1117" s="6">
        <f>(Table1[[#This Row],[mangrove.sd.ssp370.2050]]/Table1[[#This Row],[mangrove.mn.ssp370.2050]])^-1</f>
        <v>3.393069247894124</v>
      </c>
      <c r="BU1117" s="6">
        <f>Table1[[#This Row],[mangrove.weights.ssp370.2050]]*Table1[[#This Row],[mangrove.mn.ssp370.2050]]</f>
        <v>2.2082096683980783</v>
      </c>
      <c r="BV1117" s="7">
        <f t="shared" si="106"/>
        <v>0.42521692502695868</v>
      </c>
      <c r="BW1117" s="5">
        <v>0.43334869739076232</v>
      </c>
      <c r="BX1117" s="5">
        <v>8.0477405823856322E-3</v>
      </c>
      <c r="BY1117" s="8">
        <f>(Table1[[#This Row],[seagrass.sd.ssp370.2100]]/Table1[[#This Row],[seagrass.mn.ssp370.2100]])^-1</f>
        <v>53.847249790735994</v>
      </c>
      <c r="BZ1117" s="8">
        <f>Table1[[#This Row],[seagrass.imp.ssp370.2100]]*Table1[[#This Row],[seagrass.mn.ssp370.2100]]</f>
        <v>23.33463555489044</v>
      </c>
      <c r="CA1117" s="5">
        <v>0.40061949518277351</v>
      </c>
      <c r="CB1117" s="5">
        <v>1.0304948350911411E-2</v>
      </c>
      <c r="CC1117" s="8">
        <f>(Table1[[#This Row],[corals.sd.ssp370.2100]]/Table1[[#This Row],[corals.mn.ssp370.2100]])^-1</f>
        <v>38.876419516196911</v>
      </c>
      <c r="CD1117" s="8">
        <f>Table1[[#This Row],[corals.weights.ssp370.2100]]*Table1[[#This Row],[corals.mn.ssp370.2100]]</f>
        <v>15.57465156109253</v>
      </c>
      <c r="CE1117" s="5">
        <v>0.61194560737791104</v>
      </c>
      <c r="CF1117" s="5">
        <v>0.16387716332632671</v>
      </c>
      <c r="CG1117" s="12">
        <f>(Table1[[#This Row],[mangrove.sd.ssp370.2100]]/Table1[[#This Row],[mangrove.mn.ssp370.2100]])^-1</f>
        <v>3.7341725653338944</v>
      </c>
      <c r="CH1117" s="17">
        <f>Table1[[#This Row],[mangrove.weights.ssp370.2100]]*Table1[[#This Row],[mangrove.mn.ssp370.2100]]</f>
        <v>2.2851104985471822</v>
      </c>
      <c r="CI1117" s="9">
        <f t="shared" si="107"/>
        <v>0.42707152487489164</v>
      </c>
      <c r="CJ1117" s="5"/>
      <c r="CL1117" s="5"/>
      <c r="CM1117" s="5"/>
      <c r="CP1117" s="5"/>
      <c r="CT1117" s="5"/>
    </row>
    <row r="1118" spans="1:98" x14ac:dyDescent="0.25">
      <c r="A1118" s="5" t="s">
        <v>1161</v>
      </c>
      <c r="B1118" s="5">
        <v>43.83934</v>
      </c>
      <c r="C1118" s="5">
        <v>-23.821102</v>
      </c>
      <c r="E1118" s="5">
        <v>0</v>
      </c>
      <c r="G1118" s="5">
        <v>0</v>
      </c>
      <c r="I1118" s="5">
        <v>0</v>
      </c>
      <c r="L1118" s="6" t="str">
        <f>IF(Table1[[#This Row],[seagrass.mn.ssp126.2050]]="","",(Table1[[#This Row],[seagrass.sd.ssp126.2050]]/Table1[[#This Row],[seagrass.mn.ssp126.2050]])^-1)</f>
        <v/>
      </c>
      <c r="M1118" s="6" t="str">
        <f>IF(Table1[[#This Row],[seagrass.weights.ssp126.2050]]="","",Table1[[#This Row],[seagrass.weights.ssp126.2050]]*Table1[[#This Row],[seagrass.mn.ssp126.2050]])</f>
        <v/>
      </c>
      <c r="P1118" s="6" t="str">
        <f>IF(Table1[[#This Row],[corals.mn.ssp126.2050]]="","",(Table1[[#This Row],[corals.sd.ssp126.2050]]/Table1[[#This Row],[corals.mn.ssp126.2050]])^-1)</f>
        <v/>
      </c>
      <c r="Q1118" s="6" t="str">
        <f>IF(Table1[[#This Row],[coral.weights.ssp126.2050]]="","",Table1[[#This Row],[coral.weights.ssp126.2050]]*Table1[[#This Row],[corals.mn.ssp126.2050]])</f>
        <v/>
      </c>
      <c r="T1118" s="6" t="str">
        <f>IF(Table1[[#This Row],[mangrove.mn.ssp126.2050]]="","",(Table1[[#This Row],[mangrove.sd.ssp126.2050]]/Table1[[#This Row],[mangrove.mn.ssp126.2050]])^-1)</f>
        <v/>
      </c>
      <c r="U1118" s="6" t="str">
        <f>IF(Table1[[#This Row],[mangrove.weights.ssp126.2050]]="","",Table1[[#This Row],[mangrove.weights.ssp126.2050]]*Table1[[#This Row],[mangrove.mn.ssp126.2050]])</f>
        <v/>
      </c>
      <c r="V1118" s="7" t="e">
        <f t="shared" si="102"/>
        <v>#DIV/0!</v>
      </c>
      <c r="Y1118" s="6" t="str">
        <f>IF(Table1[[#This Row],[seagrass.mn.ssp126.2100]]="", "", (Table1[[#This Row],[seagrass.sd.ssp126.2100]]/Table1[[#This Row],[seagrass.mn.ssp126.2100]])^-1)</f>
        <v/>
      </c>
      <c r="Z1118" s="6" t="str">
        <f>IF(Table1[[#This Row],[seagrass.weights.ssp126.2100]]="","", Table1[[#This Row],[seagrass.weights.ssp126.2100]]*Table1[[#This Row],[seagrass.mn.ssp126.2100]])</f>
        <v/>
      </c>
      <c r="AC1118" s="6" t="str">
        <f>IF(Table1[[#This Row],[corals.mn.ssp126.2100]]="","",(Table1[[#This Row],[corals.sd.ssp126.2100]]/Table1[[#This Row],[corals.mn.ssp126.2100]])^-1)</f>
        <v/>
      </c>
      <c r="AD1118" s="6" t="str">
        <f>IF( Table1[[#This Row],[Coral.weights.ssp126.2100]]="","", Table1[[#This Row],[Coral.weights.ssp126.2100]]*Table1[[#This Row],[corals.mn.ssp126.2100]])</f>
        <v/>
      </c>
      <c r="AG1118" s="8" t="str">
        <f>IF(Table1[[#This Row],[mangrove.mn.ssp126.2100]]="","",(Table1[[#This Row],[mangrove.sd.ssp126.2100]]/Table1[[#This Row],[mangrove.mn.ssp126.2100]])^-1)</f>
        <v/>
      </c>
      <c r="AH1118" s="6" t="str">
        <f>IF(Table1[[#This Row],[mangrove.weights.ssp126.2100]]="","",Table1[[#This Row],[mangrove.weights.ssp126.2100]]*Table1[[#This Row],[mangrove.mn.ssp126.2100]])</f>
        <v/>
      </c>
      <c r="AI1118" s="7" t="e">
        <f t="shared" si="103"/>
        <v>#DIV/0!</v>
      </c>
      <c r="AL1118" s="6" t="str">
        <f>IF(Table1[[#This Row],[seagrass.mn.ssp245.2050]]="","",(Table1[[#This Row],[seagrass.sd.ssp245.2050]]/Table1[[#This Row],[seagrass.mn.ssp245.2050]])^-1)</f>
        <v/>
      </c>
      <c r="AM1118" s="6" t="str">
        <f>IF(Table1[[#This Row],[seagrass.weights.ssp245.2050]]="","",Table1[[#This Row],[seagrass.weights.ssp245.2050]]*Table1[[#This Row],[seagrass.mn.ssp245.2050]])</f>
        <v/>
      </c>
      <c r="AS1118" s="5"/>
      <c r="AT1118" s="8"/>
      <c r="AU1118" s="8"/>
      <c r="AV1118" s="7" t="e">
        <f t="shared" si="104"/>
        <v>#DIV/0!</v>
      </c>
      <c r="AX1118" s="5"/>
      <c r="AY1118" s="6"/>
      <c r="AZ1118" s="6"/>
      <c r="BB1118" s="5"/>
      <c r="BC1118" s="8"/>
      <c r="BD1118" s="8"/>
      <c r="BE1118" s="5"/>
      <c r="BF1118" s="5"/>
      <c r="BG1118" s="6"/>
      <c r="BH1118" s="6"/>
      <c r="BI1118" s="7" t="e">
        <f t="shared" si="105"/>
        <v>#DIV/0!</v>
      </c>
      <c r="BK1118" s="5"/>
      <c r="BL1118" s="6"/>
      <c r="BM1118" s="6"/>
      <c r="BO1118" s="5"/>
      <c r="BP1118" s="6"/>
      <c r="BQ1118" s="6"/>
      <c r="BR1118" s="5"/>
      <c r="BS1118" s="5"/>
      <c r="BT1118" s="6"/>
      <c r="BU1118" s="6"/>
      <c r="BV1118" s="7" t="e">
        <f t="shared" si="106"/>
        <v>#DIV/0!</v>
      </c>
      <c r="BX1118" s="5"/>
      <c r="BY1118" s="8"/>
      <c r="BZ1118" s="8"/>
      <c r="CA1118" s="5"/>
      <c r="CB1118" s="5"/>
      <c r="CC1118" s="8"/>
      <c r="CD1118" s="8"/>
      <c r="CE1118" s="5"/>
      <c r="CF1118" s="5"/>
      <c r="CG1118" s="12"/>
      <c r="CH1118" s="17"/>
      <c r="CI1118" s="9" t="e">
        <f t="shared" si="107"/>
        <v>#DIV/0!</v>
      </c>
      <c r="CJ1118" s="5"/>
      <c r="CL1118" s="5"/>
      <c r="CM1118" s="5"/>
      <c r="CP1118" s="5"/>
      <c r="CT1118" s="5"/>
    </row>
    <row r="1119" spans="1:98" x14ac:dyDescent="0.25">
      <c r="A1119" s="5" t="s">
        <v>1162</v>
      </c>
      <c r="B1119" s="5">
        <v>47.33934</v>
      </c>
      <c r="C1119" s="5">
        <v>-23.821102</v>
      </c>
      <c r="E1119" s="5">
        <v>0</v>
      </c>
      <c r="G1119" s="5">
        <v>0</v>
      </c>
      <c r="I1119" s="5">
        <v>0</v>
      </c>
      <c r="L1119" s="6" t="str">
        <f>IF(Table1[[#This Row],[seagrass.mn.ssp126.2050]]="","",(Table1[[#This Row],[seagrass.sd.ssp126.2050]]/Table1[[#This Row],[seagrass.mn.ssp126.2050]])^-1)</f>
        <v/>
      </c>
      <c r="M1119" s="6" t="str">
        <f>IF(Table1[[#This Row],[seagrass.weights.ssp126.2050]]="","",Table1[[#This Row],[seagrass.weights.ssp126.2050]]*Table1[[#This Row],[seagrass.mn.ssp126.2050]])</f>
        <v/>
      </c>
      <c r="P1119" s="6" t="str">
        <f>IF(Table1[[#This Row],[corals.mn.ssp126.2050]]="","",(Table1[[#This Row],[corals.sd.ssp126.2050]]/Table1[[#This Row],[corals.mn.ssp126.2050]])^-1)</f>
        <v/>
      </c>
      <c r="Q1119" s="6" t="str">
        <f>IF(Table1[[#This Row],[coral.weights.ssp126.2050]]="","",Table1[[#This Row],[coral.weights.ssp126.2050]]*Table1[[#This Row],[corals.mn.ssp126.2050]])</f>
        <v/>
      </c>
      <c r="T1119" s="6" t="str">
        <f>IF(Table1[[#This Row],[mangrove.mn.ssp126.2050]]="","",(Table1[[#This Row],[mangrove.sd.ssp126.2050]]/Table1[[#This Row],[mangrove.mn.ssp126.2050]])^-1)</f>
        <v/>
      </c>
      <c r="U1119" s="6" t="str">
        <f>IF(Table1[[#This Row],[mangrove.weights.ssp126.2050]]="","",Table1[[#This Row],[mangrove.weights.ssp126.2050]]*Table1[[#This Row],[mangrove.mn.ssp126.2050]])</f>
        <v/>
      </c>
      <c r="V1119" s="7" t="e">
        <f t="shared" si="102"/>
        <v>#DIV/0!</v>
      </c>
      <c r="Y1119" s="6" t="str">
        <f>IF(Table1[[#This Row],[seagrass.mn.ssp126.2100]]="", "", (Table1[[#This Row],[seagrass.sd.ssp126.2100]]/Table1[[#This Row],[seagrass.mn.ssp126.2100]])^-1)</f>
        <v/>
      </c>
      <c r="Z1119" s="6" t="str">
        <f>IF(Table1[[#This Row],[seagrass.weights.ssp126.2100]]="","", Table1[[#This Row],[seagrass.weights.ssp126.2100]]*Table1[[#This Row],[seagrass.mn.ssp126.2100]])</f>
        <v/>
      </c>
      <c r="AC1119" s="6" t="str">
        <f>IF(Table1[[#This Row],[corals.mn.ssp126.2100]]="","",(Table1[[#This Row],[corals.sd.ssp126.2100]]/Table1[[#This Row],[corals.mn.ssp126.2100]])^-1)</f>
        <v/>
      </c>
      <c r="AD1119" s="6" t="str">
        <f>IF( Table1[[#This Row],[Coral.weights.ssp126.2100]]="","", Table1[[#This Row],[Coral.weights.ssp126.2100]]*Table1[[#This Row],[corals.mn.ssp126.2100]])</f>
        <v/>
      </c>
      <c r="AG1119" s="8" t="str">
        <f>IF(Table1[[#This Row],[mangrove.mn.ssp126.2100]]="","",(Table1[[#This Row],[mangrove.sd.ssp126.2100]]/Table1[[#This Row],[mangrove.mn.ssp126.2100]])^-1)</f>
        <v/>
      </c>
      <c r="AH1119" s="6" t="str">
        <f>IF(Table1[[#This Row],[mangrove.weights.ssp126.2100]]="","",Table1[[#This Row],[mangrove.weights.ssp126.2100]]*Table1[[#This Row],[mangrove.mn.ssp126.2100]])</f>
        <v/>
      </c>
      <c r="AI1119" s="7" t="e">
        <f t="shared" si="103"/>
        <v>#DIV/0!</v>
      </c>
      <c r="AL1119" s="6" t="str">
        <f>IF(Table1[[#This Row],[seagrass.mn.ssp245.2050]]="","",(Table1[[#This Row],[seagrass.sd.ssp245.2050]]/Table1[[#This Row],[seagrass.mn.ssp245.2050]])^-1)</f>
        <v/>
      </c>
      <c r="AM1119" s="6" t="str">
        <f>IF(Table1[[#This Row],[seagrass.weights.ssp245.2050]]="","",Table1[[#This Row],[seagrass.weights.ssp245.2050]]*Table1[[#This Row],[seagrass.mn.ssp245.2050]])</f>
        <v/>
      </c>
      <c r="AS1119" s="5"/>
      <c r="AT1119" s="8"/>
      <c r="AU1119" s="8"/>
      <c r="AV1119" s="7" t="e">
        <f t="shared" si="104"/>
        <v>#DIV/0!</v>
      </c>
      <c r="AX1119" s="5"/>
      <c r="AY1119" s="6"/>
      <c r="AZ1119" s="6"/>
      <c r="BB1119" s="5"/>
      <c r="BC1119" s="8"/>
      <c r="BD1119" s="8"/>
      <c r="BE1119" s="5"/>
      <c r="BF1119" s="5"/>
      <c r="BG1119" s="6"/>
      <c r="BH1119" s="6"/>
      <c r="BI1119" s="7" t="e">
        <f t="shared" si="105"/>
        <v>#DIV/0!</v>
      </c>
      <c r="BK1119" s="5"/>
      <c r="BL1119" s="6"/>
      <c r="BM1119" s="6"/>
      <c r="BO1119" s="5"/>
      <c r="BP1119" s="6"/>
      <c r="BQ1119" s="6"/>
      <c r="BR1119" s="5"/>
      <c r="BS1119" s="5"/>
      <c r="BT1119" s="6"/>
      <c r="BU1119" s="6"/>
      <c r="BV1119" s="7" t="e">
        <f t="shared" si="106"/>
        <v>#DIV/0!</v>
      </c>
      <c r="BX1119" s="5"/>
      <c r="BY1119" s="8"/>
      <c r="BZ1119" s="8"/>
      <c r="CA1119" s="5"/>
      <c r="CB1119" s="5"/>
      <c r="CC1119" s="8"/>
      <c r="CD1119" s="8"/>
      <c r="CE1119" s="5"/>
      <c r="CF1119" s="5"/>
      <c r="CG1119" s="12"/>
      <c r="CH1119" s="17"/>
      <c r="CI1119" s="9" t="e">
        <f t="shared" si="107"/>
        <v>#DIV/0!</v>
      </c>
      <c r="CJ1119" s="5"/>
      <c r="CL1119" s="5"/>
      <c r="CM1119" s="5"/>
      <c r="CP1119" s="5"/>
      <c r="CT1119" s="5"/>
    </row>
    <row r="1120" spans="1:98" x14ac:dyDescent="0.25">
      <c r="A1120" s="5" t="s">
        <v>1163</v>
      </c>
      <c r="B1120" s="5">
        <v>47.58934</v>
      </c>
      <c r="C1120" s="5">
        <v>-23.821102</v>
      </c>
      <c r="E1120" s="5">
        <v>0</v>
      </c>
      <c r="G1120" s="5">
        <v>0</v>
      </c>
      <c r="I1120" s="5">
        <v>0</v>
      </c>
      <c r="L1120" s="6" t="str">
        <f>IF(Table1[[#This Row],[seagrass.mn.ssp126.2050]]="","",(Table1[[#This Row],[seagrass.sd.ssp126.2050]]/Table1[[#This Row],[seagrass.mn.ssp126.2050]])^-1)</f>
        <v/>
      </c>
      <c r="M1120" s="6" t="str">
        <f>IF(Table1[[#This Row],[seagrass.weights.ssp126.2050]]="","",Table1[[#This Row],[seagrass.weights.ssp126.2050]]*Table1[[#This Row],[seagrass.mn.ssp126.2050]])</f>
        <v/>
      </c>
      <c r="P1120" s="6" t="str">
        <f>IF(Table1[[#This Row],[corals.mn.ssp126.2050]]="","",(Table1[[#This Row],[corals.sd.ssp126.2050]]/Table1[[#This Row],[corals.mn.ssp126.2050]])^-1)</f>
        <v/>
      </c>
      <c r="Q1120" s="6" t="str">
        <f>IF(Table1[[#This Row],[coral.weights.ssp126.2050]]="","",Table1[[#This Row],[coral.weights.ssp126.2050]]*Table1[[#This Row],[corals.mn.ssp126.2050]])</f>
        <v/>
      </c>
      <c r="T1120" s="6" t="str">
        <f>IF(Table1[[#This Row],[mangrove.mn.ssp126.2050]]="","",(Table1[[#This Row],[mangrove.sd.ssp126.2050]]/Table1[[#This Row],[mangrove.mn.ssp126.2050]])^-1)</f>
        <v/>
      </c>
      <c r="U1120" s="6" t="str">
        <f>IF(Table1[[#This Row],[mangrove.weights.ssp126.2050]]="","",Table1[[#This Row],[mangrove.weights.ssp126.2050]]*Table1[[#This Row],[mangrove.mn.ssp126.2050]])</f>
        <v/>
      </c>
      <c r="V1120" s="7" t="e">
        <f t="shared" si="102"/>
        <v>#DIV/0!</v>
      </c>
      <c r="Y1120" s="6" t="str">
        <f>IF(Table1[[#This Row],[seagrass.mn.ssp126.2100]]="", "", (Table1[[#This Row],[seagrass.sd.ssp126.2100]]/Table1[[#This Row],[seagrass.mn.ssp126.2100]])^-1)</f>
        <v/>
      </c>
      <c r="Z1120" s="6" t="str">
        <f>IF(Table1[[#This Row],[seagrass.weights.ssp126.2100]]="","", Table1[[#This Row],[seagrass.weights.ssp126.2100]]*Table1[[#This Row],[seagrass.mn.ssp126.2100]])</f>
        <v/>
      </c>
      <c r="AC1120" s="6" t="str">
        <f>IF(Table1[[#This Row],[corals.mn.ssp126.2100]]="","",(Table1[[#This Row],[corals.sd.ssp126.2100]]/Table1[[#This Row],[corals.mn.ssp126.2100]])^-1)</f>
        <v/>
      </c>
      <c r="AD1120" s="6" t="str">
        <f>IF( Table1[[#This Row],[Coral.weights.ssp126.2100]]="","", Table1[[#This Row],[Coral.weights.ssp126.2100]]*Table1[[#This Row],[corals.mn.ssp126.2100]])</f>
        <v/>
      </c>
      <c r="AG1120" s="8" t="str">
        <f>IF(Table1[[#This Row],[mangrove.mn.ssp126.2100]]="","",(Table1[[#This Row],[mangrove.sd.ssp126.2100]]/Table1[[#This Row],[mangrove.mn.ssp126.2100]])^-1)</f>
        <v/>
      </c>
      <c r="AH1120" s="6" t="str">
        <f>IF(Table1[[#This Row],[mangrove.weights.ssp126.2100]]="","",Table1[[#This Row],[mangrove.weights.ssp126.2100]]*Table1[[#This Row],[mangrove.mn.ssp126.2100]])</f>
        <v/>
      </c>
      <c r="AI1120" s="7" t="e">
        <f t="shared" si="103"/>
        <v>#DIV/0!</v>
      </c>
      <c r="AL1120" s="6" t="str">
        <f>IF(Table1[[#This Row],[seagrass.mn.ssp245.2050]]="","",(Table1[[#This Row],[seagrass.sd.ssp245.2050]]/Table1[[#This Row],[seagrass.mn.ssp245.2050]])^-1)</f>
        <v/>
      </c>
      <c r="AM1120" s="6" t="str">
        <f>IF(Table1[[#This Row],[seagrass.weights.ssp245.2050]]="","",Table1[[#This Row],[seagrass.weights.ssp245.2050]]*Table1[[#This Row],[seagrass.mn.ssp245.2050]])</f>
        <v/>
      </c>
      <c r="AS1120" s="5"/>
      <c r="AT1120" s="8"/>
      <c r="AU1120" s="8"/>
      <c r="AV1120" s="7" t="e">
        <f t="shared" si="104"/>
        <v>#DIV/0!</v>
      </c>
      <c r="AX1120" s="5"/>
      <c r="AY1120" s="6"/>
      <c r="AZ1120" s="6"/>
      <c r="BB1120" s="5"/>
      <c r="BC1120" s="8"/>
      <c r="BD1120" s="8"/>
      <c r="BE1120" s="5"/>
      <c r="BF1120" s="5"/>
      <c r="BG1120" s="6"/>
      <c r="BH1120" s="6"/>
      <c r="BI1120" s="7" t="e">
        <f t="shared" si="105"/>
        <v>#DIV/0!</v>
      </c>
      <c r="BK1120" s="5"/>
      <c r="BL1120" s="6"/>
      <c r="BM1120" s="6"/>
      <c r="BO1120" s="5"/>
      <c r="BP1120" s="6"/>
      <c r="BQ1120" s="6"/>
      <c r="BR1120" s="5"/>
      <c r="BS1120" s="5"/>
      <c r="BT1120" s="6"/>
      <c r="BU1120" s="6"/>
      <c r="BV1120" s="7" t="e">
        <f t="shared" si="106"/>
        <v>#DIV/0!</v>
      </c>
      <c r="BX1120" s="5"/>
      <c r="BY1120" s="8"/>
      <c r="BZ1120" s="8"/>
      <c r="CA1120" s="5"/>
      <c r="CB1120" s="5"/>
      <c r="CC1120" s="8"/>
      <c r="CD1120" s="8"/>
      <c r="CE1120" s="5"/>
      <c r="CF1120" s="5"/>
      <c r="CG1120" s="12"/>
      <c r="CH1120" s="17"/>
      <c r="CI1120" s="9" t="e">
        <f t="shared" si="107"/>
        <v>#DIV/0!</v>
      </c>
      <c r="CJ1120" s="5"/>
      <c r="CL1120" s="5"/>
      <c r="CM1120" s="5"/>
      <c r="CP1120" s="5"/>
      <c r="CT1120" s="5"/>
    </row>
    <row r="1121" spans="1:98" x14ac:dyDescent="0.25">
      <c r="A1121" s="5" t="s">
        <v>1164</v>
      </c>
      <c r="B1121" s="5">
        <v>47.83934</v>
      </c>
      <c r="C1121" s="5">
        <v>-23.821102</v>
      </c>
      <c r="E1121" s="5">
        <v>0</v>
      </c>
      <c r="G1121" s="5">
        <v>0</v>
      </c>
      <c r="I1121" s="5">
        <v>0</v>
      </c>
      <c r="L1121" s="6" t="str">
        <f>IF(Table1[[#This Row],[seagrass.mn.ssp126.2050]]="","",(Table1[[#This Row],[seagrass.sd.ssp126.2050]]/Table1[[#This Row],[seagrass.mn.ssp126.2050]])^-1)</f>
        <v/>
      </c>
      <c r="M1121" s="6" t="str">
        <f>IF(Table1[[#This Row],[seagrass.weights.ssp126.2050]]="","",Table1[[#This Row],[seagrass.weights.ssp126.2050]]*Table1[[#This Row],[seagrass.mn.ssp126.2050]])</f>
        <v/>
      </c>
      <c r="P1121" s="6" t="str">
        <f>IF(Table1[[#This Row],[corals.mn.ssp126.2050]]="","",(Table1[[#This Row],[corals.sd.ssp126.2050]]/Table1[[#This Row],[corals.mn.ssp126.2050]])^-1)</f>
        <v/>
      </c>
      <c r="Q1121" s="6" t="str">
        <f>IF(Table1[[#This Row],[coral.weights.ssp126.2050]]="","",Table1[[#This Row],[coral.weights.ssp126.2050]]*Table1[[#This Row],[corals.mn.ssp126.2050]])</f>
        <v/>
      </c>
      <c r="T1121" s="6" t="str">
        <f>IF(Table1[[#This Row],[mangrove.mn.ssp126.2050]]="","",(Table1[[#This Row],[mangrove.sd.ssp126.2050]]/Table1[[#This Row],[mangrove.mn.ssp126.2050]])^-1)</f>
        <v/>
      </c>
      <c r="U1121" s="6" t="str">
        <f>IF(Table1[[#This Row],[mangrove.weights.ssp126.2050]]="","",Table1[[#This Row],[mangrove.weights.ssp126.2050]]*Table1[[#This Row],[mangrove.mn.ssp126.2050]])</f>
        <v/>
      </c>
      <c r="V1121" s="7" t="e">
        <f t="shared" si="102"/>
        <v>#DIV/0!</v>
      </c>
      <c r="Y1121" s="6" t="str">
        <f>IF(Table1[[#This Row],[seagrass.mn.ssp126.2100]]="", "", (Table1[[#This Row],[seagrass.sd.ssp126.2100]]/Table1[[#This Row],[seagrass.mn.ssp126.2100]])^-1)</f>
        <v/>
      </c>
      <c r="Z1121" s="6" t="str">
        <f>IF(Table1[[#This Row],[seagrass.weights.ssp126.2100]]="","", Table1[[#This Row],[seagrass.weights.ssp126.2100]]*Table1[[#This Row],[seagrass.mn.ssp126.2100]])</f>
        <v/>
      </c>
      <c r="AC1121" s="6" t="str">
        <f>IF(Table1[[#This Row],[corals.mn.ssp126.2100]]="","",(Table1[[#This Row],[corals.sd.ssp126.2100]]/Table1[[#This Row],[corals.mn.ssp126.2100]])^-1)</f>
        <v/>
      </c>
      <c r="AD1121" s="6" t="str">
        <f>IF( Table1[[#This Row],[Coral.weights.ssp126.2100]]="","", Table1[[#This Row],[Coral.weights.ssp126.2100]]*Table1[[#This Row],[corals.mn.ssp126.2100]])</f>
        <v/>
      </c>
      <c r="AG1121" s="8" t="str">
        <f>IF(Table1[[#This Row],[mangrove.mn.ssp126.2100]]="","",(Table1[[#This Row],[mangrove.sd.ssp126.2100]]/Table1[[#This Row],[mangrove.mn.ssp126.2100]])^-1)</f>
        <v/>
      </c>
      <c r="AH1121" s="6" t="str">
        <f>IF(Table1[[#This Row],[mangrove.weights.ssp126.2100]]="","",Table1[[#This Row],[mangrove.weights.ssp126.2100]]*Table1[[#This Row],[mangrove.mn.ssp126.2100]])</f>
        <v/>
      </c>
      <c r="AI1121" s="7" t="e">
        <f t="shared" si="103"/>
        <v>#DIV/0!</v>
      </c>
      <c r="AL1121" s="6" t="str">
        <f>IF(Table1[[#This Row],[seagrass.mn.ssp245.2050]]="","",(Table1[[#This Row],[seagrass.sd.ssp245.2050]]/Table1[[#This Row],[seagrass.mn.ssp245.2050]])^-1)</f>
        <v/>
      </c>
      <c r="AM1121" s="6" t="str">
        <f>IF(Table1[[#This Row],[seagrass.weights.ssp245.2050]]="","",Table1[[#This Row],[seagrass.weights.ssp245.2050]]*Table1[[#This Row],[seagrass.mn.ssp245.2050]])</f>
        <v/>
      </c>
      <c r="AS1121" s="5"/>
      <c r="AT1121" s="8"/>
      <c r="AU1121" s="8"/>
      <c r="AV1121" s="7" t="e">
        <f t="shared" si="104"/>
        <v>#DIV/0!</v>
      </c>
      <c r="AX1121" s="5"/>
      <c r="AY1121" s="6"/>
      <c r="AZ1121" s="6"/>
      <c r="BB1121" s="5"/>
      <c r="BC1121" s="8"/>
      <c r="BD1121" s="8"/>
      <c r="BE1121" s="5"/>
      <c r="BF1121" s="5"/>
      <c r="BG1121" s="6"/>
      <c r="BH1121" s="6"/>
      <c r="BI1121" s="7" t="e">
        <f t="shared" si="105"/>
        <v>#DIV/0!</v>
      </c>
      <c r="BK1121" s="5"/>
      <c r="BL1121" s="6"/>
      <c r="BM1121" s="6"/>
      <c r="BO1121" s="5"/>
      <c r="BP1121" s="6"/>
      <c r="BQ1121" s="6"/>
      <c r="BR1121" s="5"/>
      <c r="BS1121" s="5"/>
      <c r="BT1121" s="6"/>
      <c r="BU1121" s="6"/>
      <c r="BV1121" s="7" t="e">
        <f t="shared" si="106"/>
        <v>#DIV/0!</v>
      </c>
      <c r="BX1121" s="5"/>
      <c r="BY1121" s="8"/>
      <c r="BZ1121" s="8"/>
      <c r="CA1121" s="5"/>
      <c r="CB1121" s="5"/>
      <c r="CC1121" s="8"/>
      <c r="CD1121" s="8"/>
      <c r="CE1121" s="5"/>
      <c r="CF1121" s="5"/>
      <c r="CG1121" s="12"/>
      <c r="CH1121" s="17"/>
      <c r="CI1121" s="9" t="e">
        <f t="shared" si="107"/>
        <v>#DIV/0!</v>
      </c>
      <c r="CJ1121" s="5"/>
      <c r="CL1121" s="5"/>
      <c r="CM1121" s="5"/>
      <c r="CP1121" s="5"/>
      <c r="CT1121" s="5"/>
    </row>
    <row r="1122" spans="1:98" x14ac:dyDescent="0.25">
      <c r="A1122" s="5" t="s">
        <v>1165</v>
      </c>
      <c r="B1122" s="5">
        <v>35.08934</v>
      </c>
      <c r="C1122" s="5">
        <v>-23.821102</v>
      </c>
      <c r="E1122" s="5">
        <v>0</v>
      </c>
      <c r="G1122" s="5">
        <v>0</v>
      </c>
      <c r="I1122" s="5">
        <v>0</v>
      </c>
      <c r="L1122" s="6" t="str">
        <f>IF(Table1[[#This Row],[seagrass.mn.ssp126.2050]]="","",(Table1[[#This Row],[seagrass.sd.ssp126.2050]]/Table1[[#This Row],[seagrass.mn.ssp126.2050]])^-1)</f>
        <v/>
      </c>
      <c r="M1122" s="6" t="str">
        <f>IF(Table1[[#This Row],[seagrass.weights.ssp126.2050]]="","",Table1[[#This Row],[seagrass.weights.ssp126.2050]]*Table1[[#This Row],[seagrass.mn.ssp126.2050]])</f>
        <v/>
      </c>
      <c r="P1122" s="6" t="str">
        <f>IF(Table1[[#This Row],[corals.mn.ssp126.2050]]="","",(Table1[[#This Row],[corals.sd.ssp126.2050]]/Table1[[#This Row],[corals.mn.ssp126.2050]])^-1)</f>
        <v/>
      </c>
      <c r="Q1122" s="6" t="str">
        <f>IF(Table1[[#This Row],[coral.weights.ssp126.2050]]="","",Table1[[#This Row],[coral.weights.ssp126.2050]]*Table1[[#This Row],[corals.mn.ssp126.2050]])</f>
        <v/>
      </c>
      <c r="T1122" s="6" t="str">
        <f>IF(Table1[[#This Row],[mangrove.mn.ssp126.2050]]="","",(Table1[[#This Row],[mangrove.sd.ssp126.2050]]/Table1[[#This Row],[mangrove.mn.ssp126.2050]])^-1)</f>
        <v/>
      </c>
      <c r="U1122" s="6" t="str">
        <f>IF(Table1[[#This Row],[mangrove.weights.ssp126.2050]]="","",Table1[[#This Row],[mangrove.weights.ssp126.2050]]*Table1[[#This Row],[mangrove.mn.ssp126.2050]])</f>
        <v/>
      </c>
      <c r="V1122" s="7" t="e">
        <f t="shared" si="102"/>
        <v>#DIV/0!</v>
      </c>
      <c r="Y1122" s="6" t="str">
        <f>IF(Table1[[#This Row],[seagrass.mn.ssp126.2100]]="", "", (Table1[[#This Row],[seagrass.sd.ssp126.2100]]/Table1[[#This Row],[seagrass.mn.ssp126.2100]])^-1)</f>
        <v/>
      </c>
      <c r="Z1122" s="6" t="str">
        <f>IF(Table1[[#This Row],[seagrass.weights.ssp126.2100]]="","", Table1[[#This Row],[seagrass.weights.ssp126.2100]]*Table1[[#This Row],[seagrass.mn.ssp126.2100]])</f>
        <v/>
      </c>
      <c r="AC1122" s="6" t="str">
        <f>IF(Table1[[#This Row],[corals.mn.ssp126.2100]]="","",(Table1[[#This Row],[corals.sd.ssp126.2100]]/Table1[[#This Row],[corals.mn.ssp126.2100]])^-1)</f>
        <v/>
      </c>
      <c r="AD1122" s="6" t="str">
        <f>IF( Table1[[#This Row],[Coral.weights.ssp126.2100]]="","", Table1[[#This Row],[Coral.weights.ssp126.2100]]*Table1[[#This Row],[corals.mn.ssp126.2100]])</f>
        <v/>
      </c>
      <c r="AG1122" s="8" t="str">
        <f>IF(Table1[[#This Row],[mangrove.mn.ssp126.2100]]="","",(Table1[[#This Row],[mangrove.sd.ssp126.2100]]/Table1[[#This Row],[mangrove.mn.ssp126.2100]])^-1)</f>
        <v/>
      </c>
      <c r="AH1122" s="6" t="str">
        <f>IF(Table1[[#This Row],[mangrove.weights.ssp126.2100]]="","",Table1[[#This Row],[mangrove.weights.ssp126.2100]]*Table1[[#This Row],[mangrove.mn.ssp126.2100]])</f>
        <v/>
      </c>
      <c r="AI1122" s="7" t="e">
        <f t="shared" si="103"/>
        <v>#DIV/0!</v>
      </c>
      <c r="AL1122" s="6" t="str">
        <f>IF(Table1[[#This Row],[seagrass.mn.ssp245.2050]]="","",(Table1[[#This Row],[seagrass.sd.ssp245.2050]]/Table1[[#This Row],[seagrass.mn.ssp245.2050]])^-1)</f>
        <v/>
      </c>
      <c r="AM1122" s="6" t="str">
        <f>IF(Table1[[#This Row],[seagrass.weights.ssp245.2050]]="","",Table1[[#This Row],[seagrass.weights.ssp245.2050]]*Table1[[#This Row],[seagrass.mn.ssp245.2050]])</f>
        <v/>
      </c>
      <c r="AS1122" s="5"/>
      <c r="AT1122" s="8"/>
      <c r="AU1122" s="8"/>
      <c r="AV1122" s="7" t="e">
        <f t="shared" si="104"/>
        <v>#DIV/0!</v>
      </c>
      <c r="AX1122" s="5"/>
      <c r="AY1122" s="6"/>
      <c r="AZ1122" s="6"/>
      <c r="BB1122" s="5"/>
      <c r="BC1122" s="8"/>
      <c r="BD1122" s="8"/>
      <c r="BE1122" s="5"/>
      <c r="BF1122" s="5"/>
      <c r="BG1122" s="6"/>
      <c r="BH1122" s="6"/>
      <c r="BI1122" s="7" t="e">
        <f t="shared" si="105"/>
        <v>#DIV/0!</v>
      </c>
      <c r="BK1122" s="5"/>
      <c r="BL1122" s="6"/>
      <c r="BM1122" s="6"/>
      <c r="BO1122" s="5"/>
      <c r="BP1122" s="6"/>
      <c r="BQ1122" s="6"/>
      <c r="BR1122" s="5"/>
      <c r="BS1122" s="5"/>
      <c r="BT1122" s="6"/>
      <c r="BU1122" s="6"/>
      <c r="BV1122" s="7" t="e">
        <f t="shared" si="106"/>
        <v>#DIV/0!</v>
      </c>
      <c r="BX1122" s="5"/>
      <c r="BY1122" s="8"/>
      <c r="BZ1122" s="8"/>
      <c r="CA1122" s="5"/>
      <c r="CB1122" s="5"/>
      <c r="CC1122" s="8"/>
      <c r="CD1122" s="8"/>
      <c r="CE1122" s="5"/>
      <c r="CF1122" s="5"/>
      <c r="CG1122" s="12"/>
      <c r="CH1122" s="17"/>
      <c r="CI1122" s="9" t="e">
        <f t="shared" si="107"/>
        <v>#DIV/0!</v>
      </c>
      <c r="CJ1122" s="5"/>
      <c r="CL1122" s="5"/>
      <c r="CM1122" s="5"/>
      <c r="CP1122" s="5"/>
      <c r="CT1122" s="5"/>
    </row>
    <row r="1123" spans="1:98" x14ac:dyDescent="0.25">
      <c r="A1123" s="5" t="s">
        <v>1166</v>
      </c>
      <c r="B1123" s="5">
        <v>35.33934</v>
      </c>
      <c r="C1123" s="5">
        <v>-23.821102</v>
      </c>
      <c r="D1123" s="5">
        <v>38530000</v>
      </c>
      <c r="E1123" s="5">
        <v>1</v>
      </c>
      <c r="F1123" s="5">
        <v>100160000</v>
      </c>
      <c r="G1123" s="5">
        <v>1</v>
      </c>
      <c r="H1123" s="5">
        <v>6640000</v>
      </c>
      <c r="I1123" s="5">
        <v>1</v>
      </c>
      <c r="J1123" s="5">
        <v>0.30111161701725653</v>
      </c>
      <c r="K1123" s="5">
        <v>0.42583613257389741</v>
      </c>
      <c r="L1123" s="6">
        <f>IF(Table1[[#This Row],[seagrass.mn.ssp126.2050]]="","",(Table1[[#This Row],[seagrass.sd.ssp126.2050]]/Table1[[#This Row],[seagrass.mn.ssp126.2050]])^-1)</f>
        <v>0.70710678118654757</v>
      </c>
      <c r="M1123" s="6">
        <f>IF(Table1[[#This Row],[seagrass.weights.ssp126.2050]]="","",Table1[[#This Row],[seagrass.weights.ssp126.2050]]*Table1[[#This Row],[seagrass.mn.ssp126.2050]])</f>
        <v>0.21291806628694873</v>
      </c>
      <c r="N1123" s="5">
        <v>0.29740162091577088</v>
      </c>
      <c r="O1123" s="5">
        <v>0.36102225320235259</v>
      </c>
      <c r="P1123" s="6">
        <f>IF(Table1[[#This Row],[corals.mn.ssp126.2050]]="","",(Table1[[#This Row],[corals.sd.ssp126.2050]]/Table1[[#This Row],[corals.mn.ssp126.2050]])^-1)</f>
        <v>0.82377642452161415</v>
      </c>
      <c r="Q1123" s="6">
        <f>IF(Table1[[#This Row],[coral.weights.ssp126.2050]]="","",Table1[[#This Row],[coral.weights.ssp126.2050]]*Table1[[#This Row],[corals.mn.ssp126.2050]])</f>
        <v>0.24499244392492622</v>
      </c>
      <c r="R1123" s="5">
        <v>0.43100896875996753</v>
      </c>
      <c r="S1123" s="5">
        <v>7.7815267095217508E-2</v>
      </c>
      <c r="T1123" s="6">
        <f>IF(Table1[[#This Row],[mangrove.mn.ssp126.2050]]="","",(Table1[[#This Row],[mangrove.sd.ssp126.2050]]/Table1[[#This Row],[mangrove.mn.ssp126.2050]])^-1)</f>
        <v>5.53887411621385</v>
      </c>
      <c r="U1123" s="6">
        <f>IF(Table1[[#This Row],[mangrove.weights.ssp126.2050]]="","",Table1[[#This Row],[mangrove.weights.ssp126.2050]]*Table1[[#This Row],[mangrove.mn.ssp126.2050]])</f>
        <v>2.387304420920608</v>
      </c>
      <c r="V1123" s="7">
        <f t="shared" si="102"/>
        <v>0.40244874068166336</v>
      </c>
      <c r="W1123" s="5">
        <v>0.29802404511470082</v>
      </c>
      <c r="X1123" s="5">
        <v>0.42146964651450097</v>
      </c>
      <c r="Y1123" s="6">
        <f>IF(Table1[[#This Row],[seagrass.mn.ssp126.2100]]="", "", (Table1[[#This Row],[seagrass.sd.ssp126.2100]]/Table1[[#This Row],[seagrass.mn.ssp126.2100]])^-1)</f>
        <v>0.70710678118654757</v>
      </c>
      <c r="Z1123" s="6">
        <f>IF(Table1[[#This Row],[seagrass.weights.ssp126.2100]]="","", Table1[[#This Row],[seagrass.weights.ssp126.2100]]*Table1[[#This Row],[seagrass.mn.ssp126.2100]])</f>
        <v>0.21073482325725054</v>
      </c>
      <c r="AA1123" s="5">
        <v>0.29350638670144091</v>
      </c>
      <c r="AB1123" s="5">
        <v>0.35551356014782742</v>
      </c>
      <c r="AC1123" s="6">
        <f>IF(Table1[[#This Row],[corals.mn.ssp126.2100]]="","",(Table1[[#This Row],[corals.sd.ssp126.2100]]/Table1[[#This Row],[corals.mn.ssp126.2100]])^-1)</f>
        <v>0.82558422407121945</v>
      </c>
      <c r="AD1123" s="6">
        <f>IF( Table1[[#This Row],[Coral.weights.ssp126.2100]]="","", Table1[[#This Row],[Coral.weights.ssp126.2100]]*Table1[[#This Row],[corals.mn.ssp126.2100]])</f>
        <v>0.24231424252485639</v>
      </c>
      <c r="AE1123" s="5">
        <v>0.43617921789878278</v>
      </c>
      <c r="AF1123" s="5">
        <v>6.3851343639408337E-2</v>
      </c>
      <c r="AG1123" s="8">
        <f>IF(Table1[[#This Row],[mangrove.mn.ssp126.2100]]="","",(Table1[[#This Row],[mangrove.sd.ssp126.2100]]/Table1[[#This Row],[mangrove.mn.ssp126.2100]])^-1)</f>
        <v>6.8311674122637864</v>
      </c>
      <c r="AH1123" s="6">
        <f>IF(Table1[[#This Row],[mangrove.weights.ssp126.2100]]="","",Table1[[#This Row],[mangrove.weights.ssp126.2100]]*Table1[[#This Row],[mangrove.mn.ssp126.2100]])</f>
        <v>2.9796132592168703</v>
      </c>
      <c r="AI1123" s="7">
        <f t="shared" si="103"/>
        <v>0.41041612060384103</v>
      </c>
      <c r="AJ1123" s="5">
        <v>0.28048034533510119</v>
      </c>
      <c r="AK1123" s="5">
        <v>0.39665910835198942</v>
      </c>
      <c r="AL1123" s="6">
        <f>IF(Table1[[#This Row],[seagrass.mn.ssp245.2050]]="","",(Table1[[#This Row],[seagrass.sd.ssp245.2050]]/Table1[[#This Row],[seagrass.mn.ssp245.2050]])^-1)</f>
        <v>0.70710678118654746</v>
      </c>
      <c r="AM1123" s="6">
        <f>IF(Table1[[#This Row],[seagrass.weights.ssp245.2050]]="","",Table1[[#This Row],[seagrass.weights.ssp245.2050]]*Table1[[#This Row],[seagrass.mn.ssp245.2050]])</f>
        <v>0.19832955417599465</v>
      </c>
      <c r="AN1123" s="5">
        <v>0.28646727340857808</v>
      </c>
      <c r="AO1123" s="5">
        <v>0.34555875066198011</v>
      </c>
      <c r="AP1123" s="6">
        <f>(Table1[[#This Row],[corals.sd.ssp245.2050]]/Table1[[#This Row],[corals.mn.ssp245.2050]])^-1</f>
        <v>0.82899730613042888</v>
      </c>
      <c r="AQ1123" s="6">
        <f>Table1[[#This Row],[coral.weights.ssp245.2050]]*Table1[[#This Row],[corals.mn.ssp245.2050]]</f>
        <v>0.23748059795024026</v>
      </c>
      <c r="AR1123" s="5">
        <v>0.44884546999046793</v>
      </c>
      <c r="AS1123" s="5">
        <v>4.773186119850871E-2</v>
      </c>
      <c r="AT1123" s="8">
        <f>(Table1[[#This Row],[mangrove.sd.ssp245.2050]]/Table1[[#This Row],[mangrove.mn.ssp245.2050]])^-1</f>
        <v>9.4034772313569714</v>
      </c>
      <c r="AU1123" s="8">
        <f>Table1[[#This Row],[mangrove.mn.ssp245.2050]]*Table1[[#This Row],[mangrove.weights.ssp245.2050]]</f>
        <v>4.2207081574530836</v>
      </c>
      <c r="AV1123" s="7">
        <f t="shared" si="104"/>
        <v>0.42565781760135618</v>
      </c>
      <c r="AW1123" s="5">
        <v>0.51054492011049213</v>
      </c>
      <c r="AX1123" s="5">
        <v>8.5361371353086482E-2</v>
      </c>
      <c r="AY1123" s="6">
        <f>(Table1[[#This Row],[seagrass.sd.ssp245.2100]]/Table1[[#This Row],[seagrass.mn.ssp245.2100]])^-1</f>
        <v>5.9809831076715936</v>
      </c>
      <c r="AZ1123" s="6">
        <f>Table1[[#This Row],[seagrass.weights.ssp245.2100]]*Table1[[#This Row],[seagrass.mn.ssp245.2100]]</f>
        <v>3.0535605428883965</v>
      </c>
      <c r="BA1123" s="5">
        <v>0.45746439738044148</v>
      </c>
      <c r="BB1123" s="5">
        <v>0.123641917785872</v>
      </c>
      <c r="BC1123" s="8">
        <f>(Table1[[#This Row],[corals.sd.ssp245.2100]]/Table1[[#This Row],[corals.mn.ssp245.2100]])^-1</f>
        <v>3.6999134724899414</v>
      </c>
      <c r="BD1123" s="8">
        <f>Table1[[#This Row],[corals.weights.ssp245.2100]]*Table1[[#This Row],[corals.mn.ssp245.2100]]</f>
        <v>1.6925786870523878</v>
      </c>
      <c r="BE1123" s="5">
        <v>0.44407728699922872</v>
      </c>
      <c r="BF1123" s="5">
        <v>4.4437873235419791E-2</v>
      </c>
      <c r="BG1123" s="6">
        <f>(Table1[[#This Row],[mangrove.sd.ssp245.2100]]/Table1[[#This Row],[mangrove.mn.ssp245.2100]])^-1</f>
        <v>9.9932164765543074</v>
      </c>
      <c r="BH1123" s="6">
        <f>Table1[[#This Row],[mangrove.weights.ssp245.2100]]*Table1[[#This Row],[mangrove.mn.ssp245.2100]]</f>
        <v>4.4377604613042285</v>
      </c>
      <c r="BI1123" s="7">
        <f t="shared" si="105"/>
        <v>0.46680120546069803</v>
      </c>
      <c r="BJ1123" s="5">
        <v>0.55818326904606641</v>
      </c>
      <c r="BK1123" s="5">
        <v>4.0734820934715719E-2</v>
      </c>
      <c r="BL1123" s="6">
        <f>(Table1[[#This Row],[seagrass.sd.ssp370.2050]]/Table1[[#This Row],[seagrass.mn.ssp370.2050]])^-1</f>
        <v>13.702853142294336</v>
      </c>
      <c r="BM1123" s="6">
        <f>Table1[[#This Row],[seagrass.mn.ssp370.2050]]*Table1[[#This Row],[seagrass.weights.ssp370.2050]]</f>
        <v>7.6487033622240155</v>
      </c>
      <c r="BN1123" s="5">
        <v>0.54420201293589421</v>
      </c>
      <c r="BO1123" s="5">
        <v>4.2133675296514662E-2</v>
      </c>
      <c r="BP1123" s="6">
        <f>(Table1[[#This Row],[corals.sd.ssp370.2050]]/Table1[[#This Row],[corals.mn.ssp370.2050]])^-1</f>
        <v>12.916082186186857</v>
      </c>
      <c r="BQ1123" s="6">
        <f>Table1[[#This Row],[corals.weights.ssp370.2050]]*Table1[[#This Row],[corals.mn.ssp370.2050]]</f>
        <v>7.0289579249683332</v>
      </c>
      <c r="BR1123" s="5">
        <v>0.46154384581057378</v>
      </c>
      <c r="BS1123" s="5">
        <v>5.7437619551635233E-2</v>
      </c>
      <c r="BT1123" s="6">
        <f>(Table1[[#This Row],[mangrove.sd.ssp370.2050]]/Table1[[#This Row],[mangrove.mn.ssp370.2050]])^-1</f>
        <v>8.035567097199344</v>
      </c>
      <c r="BU1123" s="6">
        <f>Table1[[#This Row],[mangrove.weights.ssp370.2050]]*Table1[[#This Row],[mangrove.mn.ssp370.2050]]</f>
        <v>3.7087665413102942</v>
      </c>
      <c r="BV1123" s="7">
        <f t="shared" si="106"/>
        <v>0.53056389621908051</v>
      </c>
      <c r="BW1123" s="5">
        <v>0.55818326904606641</v>
      </c>
      <c r="BX1123" s="5">
        <v>4.0734820934715719E-2</v>
      </c>
      <c r="BY1123" s="8">
        <f>(Table1[[#This Row],[seagrass.sd.ssp370.2100]]/Table1[[#This Row],[seagrass.mn.ssp370.2100]])^-1</f>
        <v>13.702853142294336</v>
      </c>
      <c r="BZ1123" s="8">
        <f>Table1[[#This Row],[seagrass.imp.ssp370.2100]]*Table1[[#This Row],[seagrass.mn.ssp370.2100]]</f>
        <v>7.6487033622240155</v>
      </c>
      <c r="CA1123" s="5">
        <v>0.54420201293589421</v>
      </c>
      <c r="CB1123" s="5">
        <v>4.2133675296514662E-2</v>
      </c>
      <c r="CC1123" s="8">
        <f>(Table1[[#This Row],[corals.sd.ssp370.2100]]/Table1[[#This Row],[corals.mn.ssp370.2100]])^-1</f>
        <v>12.916082186186857</v>
      </c>
      <c r="CD1123" s="8">
        <f>Table1[[#This Row],[corals.weights.ssp370.2100]]*Table1[[#This Row],[corals.mn.ssp370.2100]]</f>
        <v>7.0289579249683332</v>
      </c>
      <c r="CE1123" s="5">
        <v>0.45706422655875423</v>
      </c>
      <c r="CF1123" s="5">
        <v>5.8744434577797509E-2</v>
      </c>
      <c r="CG1123" s="12">
        <f>(Table1[[#This Row],[mangrove.sd.ssp370.2100]]/Table1[[#This Row],[mangrove.mn.ssp370.2100]])^-1</f>
        <v>7.7805536787224749</v>
      </c>
      <c r="CH1123" s="17">
        <f>Table1[[#This Row],[mangrove.weights.ssp370.2100]]*Table1[[#This Row],[mangrove.mn.ssp370.2100]]</f>
        <v>3.5562127493641578</v>
      </c>
      <c r="CI1123" s="9">
        <f t="shared" si="107"/>
        <v>0.53006235158720272</v>
      </c>
      <c r="CJ1123" s="5"/>
      <c r="CL1123" s="5"/>
      <c r="CM1123" s="5"/>
      <c r="CP1123" s="5"/>
      <c r="CT1123" s="5"/>
    </row>
    <row r="1124" spans="1:98" x14ac:dyDescent="0.25">
      <c r="A1124" s="5" t="s">
        <v>1167</v>
      </c>
      <c r="B1124" s="5">
        <v>35.58934</v>
      </c>
      <c r="C1124" s="5">
        <v>-23.821102</v>
      </c>
      <c r="D1124" s="5">
        <v>11640000</v>
      </c>
      <c r="E1124" s="5">
        <v>1</v>
      </c>
      <c r="F1124" s="5">
        <v>12290000</v>
      </c>
      <c r="G1124" s="5">
        <v>1</v>
      </c>
      <c r="H1124" s="5">
        <v>1740000</v>
      </c>
      <c r="I1124" s="5">
        <v>1</v>
      </c>
      <c r="J1124" s="5">
        <v>0.45412560726834228</v>
      </c>
      <c r="K1124" s="5">
        <v>2.3327441113305911E-2</v>
      </c>
      <c r="L1124" s="6">
        <f>IF(Table1[[#This Row],[seagrass.mn.ssp126.2050]]="","",(Table1[[#This Row],[seagrass.sd.ssp126.2050]]/Table1[[#This Row],[seagrass.mn.ssp126.2050]])^-1)</f>
        <v>19.467442016574644</v>
      </c>
      <c r="M1124" s="6">
        <f>IF(Table1[[#This Row],[seagrass.weights.ssp126.2050]]="","",Table1[[#This Row],[seagrass.weights.ssp126.2050]]*Table1[[#This Row],[seagrass.mn.ssp126.2050]])</f>
        <v>8.840663927738202</v>
      </c>
      <c r="N1124" s="5">
        <v>0.43411457848624441</v>
      </c>
      <c r="O1124" s="5">
        <v>5.1393234370091571E-2</v>
      </c>
      <c r="P1124" s="6">
        <f>IF(Table1[[#This Row],[corals.mn.ssp126.2050]]="","",(Table1[[#This Row],[corals.sd.ssp126.2050]]/Table1[[#This Row],[corals.mn.ssp126.2050]])^-1)</f>
        <v>8.4469207631516294</v>
      </c>
      <c r="Q1124" s="6">
        <f>IF(Table1[[#This Row],[coral.weights.ssp126.2050]]="","",Table1[[#This Row],[coral.weights.ssp126.2050]]*Table1[[#This Row],[corals.mn.ssp126.2050]])</f>
        <v>3.6669314466022755</v>
      </c>
      <c r="R1124" s="5">
        <v>0.4670586805410154</v>
      </c>
      <c r="S1124" s="5">
        <v>9.6186689380499568E-2</v>
      </c>
      <c r="T1124" s="6">
        <f>IF(Table1[[#This Row],[mangrove.mn.ssp126.2050]]="","",(Table1[[#This Row],[mangrove.sd.ssp126.2050]]/Table1[[#This Row],[mangrove.mn.ssp126.2050]])^-1)</f>
        <v>4.8557517006683115</v>
      </c>
      <c r="U1124" s="6">
        <f>IF(Table1[[#This Row],[mangrove.weights.ssp126.2050]]="","",Table1[[#This Row],[mangrove.weights.ssp126.2050]]*Table1[[#This Row],[mangrove.mn.ssp126.2050]])</f>
        <v>2.267920982348933</v>
      </c>
      <c r="V1124" s="7">
        <f t="shared" si="102"/>
        <v>0.45088387974748079</v>
      </c>
      <c r="W1124" s="5">
        <v>0.45132704652418232</v>
      </c>
      <c r="X1124" s="5">
        <v>2.5378862066591779E-2</v>
      </c>
      <c r="Y1124" s="6">
        <f>IF(Table1[[#This Row],[seagrass.mn.ssp126.2100]]="", "", (Table1[[#This Row],[seagrass.sd.ssp126.2100]]/Table1[[#This Row],[seagrass.mn.ssp126.2100]])^-1)</f>
        <v>17.78358089263191</v>
      </c>
      <c r="Z1124" s="6">
        <f>IF(Table1[[#This Row],[seagrass.weights.ssp126.2100]]="","", Table1[[#This Row],[seagrass.weights.ssp126.2100]]*Table1[[#This Row],[seagrass.mn.ssp126.2100]])</f>
        <v>8.0262110408954417</v>
      </c>
      <c r="AA1124" s="5">
        <v>0.42796532458387943</v>
      </c>
      <c r="AB1124" s="5">
        <v>5.1091754873760442E-2</v>
      </c>
      <c r="AC1124" s="6">
        <f>IF(Table1[[#This Row],[corals.mn.ssp126.2100]]="","",(Table1[[#This Row],[corals.sd.ssp126.2100]]/Table1[[#This Row],[corals.mn.ssp126.2100]])^-1)</f>
        <v>8.3764068320086746</v>
      </c>
      <c r="AD1124" s="6">
        <f>IF( Table1[[#This Row],[Coral.weights.ssp126.2100]]="","", Table1[[#This Row],[Coral.weights.ssp126.2100]]*Table1[[#This Row],[corals.mn.ssp126.2100]])</f>
        <v>3.5848116687072178</v>
      </c>
      <c r="AE1124" s="5">
        <v>0.46917594129131779</v>
      </c>
      <c r="AF1124" s="5">
        <v>9.146517937729319E-2</v>
      </c>
      <c r="AG1124" s="8">
        <f>IF(Table1[[#This Row],[mangrove.mn.ssp126.2100]]="","",(Table1[[#This Row],[mangrove.sd.ssp126.2100]]/Table1[[#This Row],[mangrove.mn.ssp126.2100]])^-1)</f>
        <v>5.1295579857332427</v>
      </c>
      <c r="AH1124" s="6">
        <f>IF(Table1[[#This Row],[mangrove.weights.ssp126.2100]]="","",Table1[[#This Row],[mangrove.weights.ssp126.2100]]*Table1[[#This Row],[mangrove.mn.ssp126.2100]])</f>
        <v>2.40666519636479</v>
      </c>
      <c r="AI1124" s="7">
        <f t="shared" si="103"/>
        <v>0.44799908684260581</v>
      </c>
      <c r="AJ1124" s="5">
        <v>0.44173474530464091</v>
      </c>
      <c r="AK1124" s="5">
        <v>1.5848126641437851E-2</v>
      </c>
      <c r="AL1124" s="6">
        <f>IF(Table1[[#This Row],[seagrass.mn.ssp245.2050]]="","",(Table1[[#This Row],[seagrass.sd.ssp245.2050]]/Table1[[#This Row],[seagrass.mn.ssp245.2050]])^-1)</f>
        <v>27.872994411190781</v>
      </c>
      <c r="AM1124" s="6">
        <f>IF(Table1[[#This Row],[seagrass.weights.ssp245.2050]]="","",Table1[[#This Row],[seagrass.weights.ssp245.2050]]*Table1[[#This Row],[seagrass.mn.ssp245.2050]])</f>
        <v>12.312470087105039</v>
      </c>
      <c r="AN1124" s="5">
        <v>0.43098539598010482</v>
      </c>
      <c r="AO1124" s="5">
        <v>2.862131172552311E-2</v>
      </c>
      <c r="AP1124" s="6">
        <f>(Table1[[#This Row],[corals.sd.ssp245.2050]]/Table1[[#This Row],[corals.mn.ssp245.2050]])^-1</f>
        <v>15.058198593874115</v>
      </c>
      <c r="AQ1124" s="6">
        <f>Table1[[#This Row],[coral.weights.ssp245.2050]]*Table1[[#This Row],[corals.mn.ssp245.2050]]</f>
        <v>6.4898636837278936</v>
      </c>
      <c r="AR1124" s="5">
        <v>0.48865961959463861</v>
      </c>
      <c r="AS1124" s="5">
        <v>9.6389881170880515E-2</v>
      </c>
      <c r="AT1124" s="8">
        <f>(Table1[[#This Row],[mangrove.sd.ssp245.2050]]/Table1[[#This Row],[mangrove.mn.ssp245.2050]])^-1</f>
        <v>5.0696153336711784</v>
      </c>
      <c r="AU1124" s="8">
        <f>Table1[[#This Row],[mangrove.mn.ssp245.2050]]*Table1[[#This Row],[mangrove.weights.ssp245.2050]]</f>
        <v>2.4773163004429049</v>
      </c>
      <c r="AV1124" s="7">
        <f t="shared" si="104"/>
        <v>0.44331857749369225</v>
      </c>
      <c r="AW1124" s="5">
        <v>0.45773771952367048</v>
      </c>
      <c r="AX1124" s="5">
        <v>9.6604270068054664E-4</v>
      </c>
      <c r="AY1124" s="6">
        <f>(Table1[[#This Row],[seagrass.sd.ssp245.2100]]/Table1[[#This Row],[seagrass.mn.ssp245.2100]])^-1</f>
        <v>473.82762604718062</v>
      </c>
      <c r="AZ1124" s="6">
        <f>Table1[[#This Row],[seagrass.weights.ssp245.2100]]*Table1[[#This Row],[seagrass.mn.ssp245.2100]]</f>
        <v>216.88877699415099</v>
      </c>
      <c r="BA1124" s="5">
        <v>0.45638744002768961</v>
      </c>
      <c r="BB1124" s="5">
        <v>5.4683073455089899E-3</v>
      </c>
      <c r="BC1124" s="8">
        <f>(Table1[[#This Row],[corals.sd.ssp245.2100]]/Table1[[#This Row],[corals.mn.ssp245.2100]])^-1</f>
        <v>83.460458820499795</v>
      </c>
      <c r="BD1124" s="8">
        <f>Table1[[#This Row],[corals.weights.ssp245.2100]]*Table1[[#This Row],[corals.mn.ssp245.2100]]</f>
        <v>38.09030514462431</v>
      </c>
      <c r="BE1124" s="5">
        <v>0.47737124598150898</v>
      </c>
      <c r="BF1124" s="5">
        <v>9.9238321985760283E-2</v>
      </c>
      <c r="BG1124" s="6">
        <f>(Table1[[#This Row],[mangrove.sd.ssp245.2100]]/Table1[[#This Row],[mangrove.mn.ssp245.2100]])^-1</f>
        <v>4.8103518522814914</v>
      </c>
      <c r="BH1124" s="6">
        <f>Table1[[#This Row],[mangrove.weights.ssp245.2100]]*Table1[[#This Row],[mangrove.mn.ssp245.2100]]</f>
        <v>2.2963236573330752</v>
      </c>
      <c r="BI1124" s="7">
        <f t="shared" si="105"/>
        <v>0.45770525052052985</v>
      </c>
      <c r="BJ1124" s="5">
        <v>0.53072823738089125</v>
      </c>
      <c r="BK1124" s="5">
        <v>1.907542798442155E-3</v>
      </c>
      <c r="BL1124" s="6">
        <f>(Table1[[#This Row],[seagrass.sd.ssp370.2050]]/Table1[[#This Row],[seagrass.mn.ssp370.2050]])^-1</f>
        <v>278.22612305963696</v>
      </c>
      <c r="BM1124" s="6">
        <f>Table1[[#This Row],[seagrass.mn.ssp370.2050]]*Table1[[#This Row],[seagrass.weights.ssp370.2050]]</f>
        <v>147.66245988476007</v>
      </c>
      <c r="BN1124" s="5">
        <v>0.52954491698355444</v>
      </c>
      <c r="BO1124" s="5">
        <f>NonZeroMin!$C$17</f>
        <v>8.8537505761509139E-4</v>
      </c>
      <c r="BP1124" s="6">
        <f>(Table1[[#This Row],[corals.sd.ssp370.2050]]/Table1[[#This Row],[corals.mn.ssp370.2050]])^-1</f>
        <v>598.10236625591642</v>
      </c>
      <c r="BQ1124" s="6">
        <f>Table1[[#This Row],[corals.weights.ssp370.2050]]*Table1[[#This Row],[corals.mn.ssp370.2050]]</f>
        <v>316.72206788665676</v>
      </c>
      <c r="BR1124" s="5">
        <v>0.50839622913035709</v>
      </c>
      <c r="BS1124" s="5">
        <v>9.2679174522018556E-2</v>
      </c>
      <c r="BT1124" s="6">
        <f>(Table1[[#This Row],[mangrove.sd.ssp370.2050]]/Table1[[#This Row],[mangrove.mn.ssp370.2050]])^-1</f>
        <v>5.4855498201440405</v>
      </c>
      <c r="BU1124" s="6">
        <f>Table1[[#This Row],[mangrove.weights.ssp370.2050]]*Table1[[#This Row],[mangrove.mn.ssp370.2050]]</f>
        <v>2.7888328432679388</v>
      </c>
      <c r="BV1124" s="7">
        <f t="shared" si="106"/>
        <v>0.52978671225577312</v>
      </c>
      <c r="BW1124" s="5">
        <v>0.53072823738089125</v>
      </c>
      <c r="BX1124" s="5">
        <v>1.907542798442155E-3</v>
      </c>
      <c r="BY1124" s="8">
        <f>(Table1[[#This Row],[seagrass.sd.ssp370.2100]]/Table1[[#This Row],[seagrass.mn.ssp370.2100]])^-1</f>
        <v>278.22612305963696</v>
      </c>
      <c r="BZ1124" s="8">
        <f>Table1[[#This Row],[seagrass.imp.ssp370.2100]]*Table1[[#This Row],[seagrass.mn.ssp370.2100]]</f>
        <v>147.66245988476007</v>
      </c>
      <c r="CA1124" s="5">
        <v>0.52954491698355444</v>
      </c>
      <c r="CB1124" s="5">
        <f>NonZeroMin!$C$20</f>
        <v>8.8537505761509139E-4</v>
      </c>
      <c r="CC1124" s="8">
        <f>(Table1[[#This Row],[corals.sd.ssp370.2100]]/Table1[[#This Row],[corals.mn.ssp370.2100]])^-1</f>
        <v>598.10236625591642</v>
      </c>
      <c r="CD1124" s="8">
        <f>Table1[[#This Row],[corals.weights.ssp370.2100]]*Table1[[#This Row],[corals.mn.ssp370.2100]]</f>
        <v>316.72206788665676</v>
      </c>
      <c r="CE1124" s="5">
        <v>0.4997589068388707</v>
      </c>
      <c r="CF1124" s="5">
        <v>8.3152168643875257E-2</v>
      </c>
      <c r="CG1124" s="12">
        <f>(Table1[[#This Row],[mangrove.sd.ssp370.2100]]/Table1[[#This Row],[mangrove.mn.ssp370.2100]])^-1</f>
        <v>6.0101728552533844</v>
      </c>
      <c r="CH1124" s="17">
        <f>Table1[[#This Row],[mangrove.weights.ssp370.2100]]*Table1[[#This Row],[mangrove.mn.ssp370.2100]]</f>
        <v>3.0036374160540857</v>
      </c>
      <c r="CI1124" s="9">
        <f t="shared" si="107"/>
        <v>0.52971515952566517</v>
      </c>
      <c r="CJ1124" s="5"/>
      <c r="CL1124" s="5"/>
      <c r="CM1124" s="5"/>
      <c r="CP1124" s="5"/>
      <c r="CT1124" s="5"/>
    </row>
    <row r="1125" spans="1:98" x14ac:dyDescent="0.25">
      <c r="A1125" s="5" t="s">
        <v>1168</v>
      </c>
      <c r="B1125" s="5">
        <v>35.83934</v>
      </c>
      <c r="C1125" s="5">
        <v>-23.821102</v>
      </c>
      <c r="E1125" s="5">
        <v>0</v>
      </c>
      <c r="G1125" s="5">
        <v>0</v>
      </c>
      <c r="I1125" s="5">
        <v>0</v>
      </c>
      <c r="L1125" s="6" t="str">
        <f>IF(Table1[[#This Row],[seagrass.mn.ssp126.2050]]="","",(Table1[[#This Row],[seagrass.sd.ssp126.2050]]/Table1[[#This Row],[seagrass.mn.ssp126.2050]])^-1)</f>
        <v/>
      </c>
      <c r="M1125" s="6" t="str">
        <f>IF(Table1[[#This Row],[seagrass.weights.ssp126.2050]]="","",Table1[[#This Row],[seagrass.weights.ssp126.2050]]*Table1[[#This Row],[seagrass.mn.ssp126.2050]])</f>
        <v/>
      </c>
      <c r="P1125" s="6" t="str">
        <f>IF(Table1[[#This Row],[corals.mn.ssp126.2050]]="","",(Table1[[#This Row],[corals.sd.ssp126.2050]]/Table1[[#This Row],[corals.mn.ssp126.2050]])^-1)</f>
        <v/>
      </c>
      <c r="Q1125" s="6" t="str">
        <f>IF(Table1[[#This Row],[coral.weights.ssp126.2050]]="","",Table1[[#This Row],[coral.weights.ssp126.2050]]*Table1[[#This Row],[corals.mn.ssp126.2050]])</f>
        <v/>
      </c>
      <c r="T1125" s="6" t="str">
        <f>IF(Table1[[#This Row],[mangrove.mn.ssp126.2050]]="","",(Table1[[#This Row],[mangrove.sd.ssp126.2050]]/Table1[[#This Row],[mangrove.mn.ssp126.2050]])^-1)</f>
        <v/>
      </c>
      <c r="U1125" s="6" t="str">
        <f>IF(Table1[[#This Row],[mangrove.weights.ssp126.2050]]="","",Table1[[#This Row],[mangrove.weights.ssp126.2050]]*Table1[[#This Row],[mangrove.mn.ssp126.2050]])</f>
        <v/>
      </c>
      <c r="V1125" s="7" t="e">
        <f t="shared" si="102"/>
        <v>#DIV/0!</v>
      </c>
      <c r="Y1125" s="6" t="str">
        <f>IF(Table1[[#This Row],[seagrass.mn.ssp126.2100]]="", "", (Table1[[#This Row],[seagrass.sd.ssp126.2100]]/Table1[[#This Row],[seagrass.mn.ssp126.2100]])^-1)</f>
        <v/>
      </c>
      <c r="Z1125" s="6" t="str">
        <f>IF(Table1[[#This Row],[seagrass.weights.ssp126.2100]]="","", Table1[[#This Row],[seagrass.weights.ssp126.2100]]*Table1[[#This Row],[seagrass.mn.ssp126.2100]])</f>
        <v/>
      </c>
      <c r="AC1125" s="6" t="str">
        <f>IF(Table1[[#This Row],[corals.mn.ssp126.2100]]="","",(Table1[[#This Row],[corals.sd.ssp126.2100]]/Table1[[#This Row],[corals.mn.ssp126.2100]])^-1)</f>
        <v/>
      </c>
      <c r="AD1125" s="6" t="str">
        <f>IF( Table1[[#This Row],[Coral.weights.ssp126.2100]]="","", Table1[[#This Row],[Coral.weights.ssp126.2100]]*Table1[[#This Row],[corals.mn.ssp126.2100]])</f>
        <v/>
      </c>
      <c r="AG1125" s="8" t="str">
        <f>IF(Table1[[#This Row],[mangrove.mn.ssp126.2100]]="","",(Table1[[#This Row],[mangrove.sd.ssp126.2100]]/Table1[[#This Row],[mangrove.mn.ssp126.2100]])^-1)</f>
        <v/>
      </c>
      <c r="AH1125" s="6" t="str">
        <f>IF(Table1[[#This Row],[mangrove.weights.ssp126.2100]]="","",Table1[[#This Row],[mangrove.weights.ssp126.2100]]*Table1[[#This Row],[mangrove.mn.ssp126.2100]])</f>
        <v/>
      </c>
      <c r="AI1125" s="7" t="e">
        <f t="shared" si="103"/>
        <v>#DIV/0!</v>
      </c>
      <c r="AL1125" s="6" t="str">
        <f>IF(Table1[[#This Row],[seagrass.mn.ssp245.2050]]="","",(Table1[[#This Row],[seagrass.sd.ssp245.2050]]/Table1[[#This Row],[seagrass.mn.ssp245.2050]])^-1)</f>
        <v/>
      </c>
      <c r="AM1125" s="6" t="str">
        <f>IF(Table1[[#This Row],[seagrass.weights.ssp245.2050]]="","",Table1[[#This Row],[seagrass.weights.ssp245.2050]]*Table1[[#This Row],[seagrass.mn.ssp245.2050]])</f>
        <v/>
      </c>
      <c r="AS1125" s="5"/>
      <c r="AT1125" s="8"/>
      <c r="AU1125" s="8"/>
      <c r="AV1125" s="7" t="e">
        <f t="shared" si="104"/>
        <v>#DIV/0!</v>
      </c>
      <c r="AX1125" s="5"/>
      <c r="AY1125" s="6"/>
      <c r="AZ1125" s="6"/>
      <c r="BB1125" s="5"/>
      <c r="BC1125" s="8"/>
      <c r="BD1125" s="8"/>
      <c r="BE1125" s="5"/>
      <c r="BF1125" s="5"/>
      <c r="BG1125" s="6"/>
      <c r="BH1125" s="6"/>
      <c r="BI1125" s="7" t="e">
        <f t="shared" si="105"/>
        <v>#DIV/0!</v>
      </c>
      <c r="BK1125" s="5"/>
      <c r="BL1125" s="6"/>
      <c r="BM1125" s="6"/>
      <c r="BO1125" s="5"/>
      <c r="BP1125" s="6"/>
      <c r="BQ1125" s="6"/>
      <c r="BR1125" s="5"/>
      <c r="BS1125" s="5"/>
      <c r="BT1125" s="6"/>
      <c r="BU1125" s="6"/>
      <c r="BV1125" s="7" t="e">
        <f t="shared" si="106"/>
        <v>#DIV/0!</v>
      </c>
      <c r="BX1125" s="5"/>
      <c r="BY1125" s="8"/>
      <c r="BZ1125" s="8"/>
      <c r="CA1125" s="5"/>
      <c r="CB1125" s="5"/>
      <c r="CC1125" s="8"/>
      <c r="CD1125" s="8"/>
      <c r="CE1125" s="5"/>
      <c r="CF1125" s="5"/>
      <c r="CG1125" s="12"/>
      <c r="CH1125" s="17"/>
      <c r="CI1125" s="9" t="e">
        <f t="shared" si="107"/>
        <v>#DIV/0!</v>
      </c>
      <c r="CJ1125" s="5"/>
      <c r="CL1125" s="5"/>
      <c r="CM1125" s="5"/>
      <c r="CP1125" s="5"/>
      <c r="CT1125" s="5"/>
    </row>
    <row r="1126" spans="1:98" x14ac:dyDescent="0.25">
      <c r="A1126" s="5" t="s">
        <v>1169</v>
      </c>
      <c r="B1126" s="5">
        <v>43.33934</v>
      </c>
      <c r="C1126" s="5">
        <v>-24.071102</v>
      </c>
      <c r="E1126" s="5">
        <v>0</v>
      </c>
      <c r="G1126" s="5">
        <v>0</v>
      </c>
      <c r="I1126" s="5">
        <v>0</v>
      </c>
      <c r="L1126" s="6" t="str">
        <f>IF(Table1[[#This Row],[seagrass.mn.ssp126.2050]]="","",(Table1[[#This Row],[seagrass.sd.ssp126.2050]]/Table1[[#This Row],[seagrass.mn.ssp126.2050]])^-1)</f>
        <v/>
      </c>
      <c r="M1126" s="6" t="str">
        <f>IF(Table1[[#This Row],[seagrass.weights.ssp126.2050]]="","",Table1[[#This Row],[seagrass.weights.ssp126.2050]]*Table1[[#This Row],[seagrass.mn.ssp126.2050]])</f>
        <v/>
      </c>
      <c r="P1126" s="6" t="str">
        <f>IF(Table1[[#This Row],[corals.mn.ssp126.2050]]="","",(Table1[[#This Row],[corals.sd.ssp126.2050]]/Table1[[#This Row],[corals.mn.ssp126.2050]])^-1)</f>
        <v/>
      </c>
      <c r="Q1126" s="6" t="str">
        <f>IF(Table1[[#This Row],[coral.weights.ssp126.2050]]="","",Table1[[#This Row],[coral.weights.ssp126.2050]]*Table1[[#This Row],[corals.mn.ssp126.2050]])</f>
        <v/>
      </c>
      <c r="T1126" s="6" t="str">
        <f>IF(Table1[[#This Row],[mangrove.mn.ssp126.2050]]="","",(Table1[[#This Row],[mangrove.sd.ssp126.2050]]/Table1[[#This Row],[mangrove.mn.ssp126.2050]])^-1)</f>
        <v/>
      </c>
      <c r="U1126" s="6" t="str">
        <f>IF(Table1[[#This Row],[mangrove.weights.ssp126.2050]]="","",Table1[[#This Row],[mangrove.weights.ssp126.2050]]*Table1[[#This Row],[mangrove.mn.ssp126.2050]])</f>
        <v/>
      </c>
      <c r="V1126" s="7" t="e">
        <f t="shared" si="102"/>
        <v>#DIV/0!</v>
      </c>
      <c r="Y1126" s="6" t="str">
        <f>IF(Table1[[#This Row],[seagrass.mn.ssp126.2100]]="", "", (Table1[[#This Row],[seagrass.sd.ssp126.2100]]/Table1[[#This Row],[seagrass.mn.ssp126.2100]])^-1)</f>
        <v/>
      </c>
      <c r="Z1126" s="6" t="str">
        <f>IF(Table1[[#This Row],[seagrass.weights.ssp126.2100]]="","", Table1[[#This Row],[seagrass.weights.ssp126.2100]]*Table1[[#This Row],[seagrass.mn.ssp126.2100]])</f>
        <v/>
      </c>
      <c r="AC1126" s="6" t="str">
        <f>IF(Table1[[#This Row],[corals.mn.ssp126.2100]]="","",(Table1[[#This Row],[corals.sd.ssp126.2100]]/Table1[[#This Row],[corals.mn.ssp126.2100]])^-1)</f>
        <v/>
      </c>
      <c r="AD1126" s="6" t="str">
        <f>IF( Table1[[#This Row],[Coral.weights.ssp126.2100]]="","", Table1[[#This Row],[Coral.weights.ssp126.2100]]*Table1[[#This Row],[corals.mn.ssp126.2100]])</f>
        <v/>
      </c>
      <c r="AG1126" s="8" t="str">
        <f>IF(Table1[[#This Row],[mangrove.mn.ssp126.2100]]="","",(Table1[[#This Row],[mangrove.sd.ssp126.2100]]/Table1[[#This Row],[mangrove.mn.ssp126.2100]])^-1)</f>
        <v/>
      </c>
      <c r="AH1126" s="6" t="str">
        <f>IF(Table1[[#This Row],[mangrove.weights.ssp126.2100]]="","",Table1[[#This Row],[mangrove.weights.ssp126.2100]]*Table1[[#This Row],[mangrove.mn.ssp126.2100]])</f>
        <v/>
      </c>
      <c r="AI1126" s="7" t="e">
        <f t="shared" si="103"/>
        <v>#DIV/0!</v>
      </c>
      <c r="AL1126" s="6" t="str">
        <f>IF(Table1[[#This Row],[seagrass.mn.ssp245.2050]]="","",(Table1[[#This Row],[seagrass.sd.ssp245.2050]]/Table1[[#This Row],[seagrass.mn.ssp245.2050]])^-1)</f>
        <v/>
      </c>
      <c r="AM1126" s="6" t="str">
        <f>IF(Table1[[#This Row],[seagrass.weights.ssp245.2050]]="","",Table1[[#This Row],[seagrass.weights.ssp245.2050]]*Table1[[#This Row],[seagrass.mn.ssp245.2050]])</f>
        <v/>
      </c>
      <c r="AS1126" s="5"/>
      <c r="AT1126" s="8"/>
      <c r="AU1126" s="8"/>
      <c r="AV1126" s="7" t="e">
        <f t="shared" si="104"/>
        <v>#DIV/0!</v>
      </c>
      <c r="AX1126" s="5"/>
      <c r="AY1126" s="6"/>
      <c r="AZ1126" s="6"/>
      <c r="BB1126" s="5"/>
      <c r="BC1126" s="8"/>
      <c r="BD1126" s="8"/>
      <c r="BE1126" s="5"/>
      <c r="BF1126" s="5"/>
      <c r="BG1126" s="6"/>
      <c r="BH1126" s="6"/>
      <c r="BI1126" s="7" t="e">
        <f t="shared" si="105"/>
        <v>#DIV/0!</v>
      </c>
      <c r="BK1126" s="5"/>
      <c r="BL1126" s="6"/>
      <c r="BM1126" s="6"/>
      <c r="BO1126" s="5"/>
      <c r="BP1126" s="6"/>
      <c r="BQ1126" s="6"/>
      <c r="BR1126" s="5"/>
      <c r="BS1126" s="5"/>
      <c r="BT1126" s="6"/>
      <c r="BU1126" s="6"/>
      <c r="BV1126" s="7" t="e">
        <f t="shared" si="106"/>
        <v>#DIV/0!</v>
      </c>
      <c r="BX1126" s="5"/>
      <c r="BY1126" s="8"/>
      <c r="BZ1126" s="8"/>
      <c r="CA1126" s="5"/>
      <c r="CB1126" s="5"/>
      <c r="CC1126" s="8"/>
      <c r="CD1126" s="8"/>
      <c r="CE1126" s="5"/>
      <c r="CF1126" s="5"/>
      <c r="CG1126" s="12"/>
      <c r="CH1126" s="17"/>
      <c r="CI1126" s="9" t="e">
        <f t="shared" si="107"/>
        <v>#DIV/0!</v>
      </c>
      <c r="CJ1126" s="5"/>
      <c r="CL1126" s="5"/>
      <c r="CM1126" s="5"/>
      <c r="CP1126" s="5"/>
      <c r="CT1126" s="5"/>
    </row>
    <row r="1127" spans="1:98" x14ac:dyDescent="0.25">
      <c r="A1127" s="5" t="s">
        <v>1170</v>
      </c>
      <c r="B1127" s="5">
        <v>43.58934</v>
      </c>
      <c r="C1127" s="5">
        <v>-24.071102</v>
      </c>
      <c r="D1127" s="5">
        <v>1960000</v>
      </c>
      <c r="E1127" s="5">
        <v>1</v>
      </c>
      <c r="F1127" s="5">
        <v>5670000</v>
      </c>
      <c r="G1127" s="5">
        <v>1</v>
      </c>
      <c r="I1127" s="5">
        <v>0</v>
      </c>
      <c r="J1127" s="5">
        <v>0.44583732311089769</v>
      </c>
      <c r="K1127" s="5">
        <v>2.165004781573724E-2</v>
      </c>
      <c r="L1127" s="6">
        <f>IF(Table1[[#This Row],[seagrass.mn.ssp126.2050]]="","",(Table1[[#This Row],[seagrass.sd.ssp126.2050]]/Table1[[#This Row],[seagrass.mn.ssp126.2050]])^-1)</f>
        <v>20.592902468641302</v>
      </c>
      <c r="M1127" s="6">
        <f>IF(Table1[[#This Row],[seagrass.weights.ssp126.2050]]="","",Table1[[#This Row],[seagrass.weights.ssp126.2050]]*Table1[[#This Row],[seagrass.mn.ssp126.2050]])</f>
        <v>9.181084511702835</v>
      </c>
      <c r="N1127" s="5">
        <v>0.33943848820790651</v>
      </c>
      <c r="O1127" s="5">
        <v>3.1600130035465981E-2</v>
      </c>
      <c r="P1127" s="6">
        <f>IF(Table1[[#This Row],[corals.mn.ssp126.2050]]="","",(Table1[[#This Row],[corals.sd.ssp126.2050]]/Table1[[#This Row],[corals.mn.ssp126.2050]])^-1)</f>
        <v>10.741680107864818</v>
      </c>
      <c r="Q1127" s="6">
        <f>IF(Table1[[#This Row],[coral.weights.ssp126.2050]]="","",Table1[[#This Row],[coral.weights.ssp126.2050]]*Table1[[#This Row],[corals.mn.ssp126.2050]])</f>
        <v>3.646139656626576</v>
      </c>
      <c r="T1127" s="6" t="str">
        <f>IF(Table1[[#This Row],[mangrove.mn.ssp126.2050]]="","",(Table1[[#This Row],[mangrove.sd.ssp126.2050]]/Table1[[#This Row],[mangrove.mn.ssp126.2050]])^-1)</f>
        <v/>
      </c>
      <c r="U1127" s="6" t="str">
        <f>IF(Table1[[#This Row],[mangrove.weights.ssp126.2050]]="","",Table1[[#This Row],[mangrove.weights.ssp126.2050]]*Table1[[#This Row],[mangrove.mn.ssp126.2050]])</f>
        <v/>
      </c>
      <c r="V1127" s="7">
        <f t="shared" si="102"/>
        <v>0.40936317364402808</v>
      </c>
      <c r="W1127" s="5">
        <v>0.46145504881061722</v>
      </c>
      <c r="X1127" s="5">
        <v>3.5690363627839901E-2</v>
      </c>
      <c r="Y1127" s="6">
        <f>IF(Table1[[#This Row],[seagrass.mn.ssp126.2100]]="", "", (Table1[[#This Row],[seagrass.sd.ssp126.2100]]/Table1[[#This Row],[seagrass.mn.ssp126.2100]])^-1)</f>
        <v>12.929401718133908</v>
      </c>
      <c r="Z1127" s="6">
        <f>IF(Table1[[#This Row],[seagrass.weights.ssp126.2100]]="","", Table1[[#This Row],[seagrass.weights.ssp126.2100]]*Table1[[#This Row],[seagrass.mn.ssp126.2100]])</f>
        <v>5.9663377009335612</v>
      </c>
      <c r="AA1127" s="5">
        <v>0.35576106352941339</v>
      </c>
      <c r="AB1127" s="5">
        <v>4.0286882352087952E-2</v>
      </c>
      <c r="AC1127" s="6">
        <f>IF(Table1[[#This Row],[corals.mn.ssp126.2100]]="","",(Table1[[#This Row],[corals.sd.ssp126.2100]]/Table1[[#This Row],[corals.mn.ssp126.2100]])^-1)</f>
        <v>8.8306923434837419</v>
      </c>
      <c r="AD1127" s="6">
        <f>IF( Table1[[#This Row],[Coral.weights.ssp126.2100]]="","", Table1[[#This Row],[Coral.weights.ssp126.2100]]*Table1[[#This Row],[corals.mn.ssp126.2100]])</f>
        <v>3.1416164998188241</v>
      </c>
      <c r="AG1127" s="8" t="str">
        <f>IF(Table1[[#This Row],[mangrove.mn.ssp126.2100]]="","",(Table1[[#This Row],[mangrove.sd.ssp126.2100]]/Table1[[#This Row],[mangrove.mn.ssp126.2100]])^-1)</f>
        <v/>
      </c>
      <c r="AH1127" s="6" t="str">
        <f>IF(Table1[[#This Row],[mangrove.weights.ssp126.2100]]="","",Table1[[#This Row],[mangrove.weights.ssp126.2100]]*Table1[[#This Row],[mangrove.mn.ssp126.2100]])</f>
        <v/>
      </c>
      <c r="AI1127" s="7">
        <f t="shared" si="103"/>
        <v>0.41856226241309258</v>
      </c>
      <c r="AJ1127" s="5">
        <v>0.43950204362439071</v>
      </c>
      <c r="AK1127" s="5">
        <v>2.288756133019694E-2</v>
      </c>
      <c r="AL1127" s="6">
        <f>IF(Table1[[#This Row],[seagrass.mn.ssp245.2050]]="","",(Table1[[#This Row],[seagrass.sd.ssp245.2050]]/Table1[[#This Row],[seagrass.mn.ssp245.2050]])^-1)</f>
        <v>19.202659352114075</v>
      </c>
      <c r="AM1127" s="6">
        <f>IF(Table1[[#This Row],[seagrass.weights.ssp245.2050]]="","",Table1[[#This Row],[seagrass.weights.ssp245.2050]]*Table1[[#This Row],[seagrass.mn.ssp245.2050]])</f>
        <v>8.4396080282771546</v>
      </c>
      <c r="AN1127" s="5">
        <v>0.34400147256733637</v>
      </c>
      <c r="AO1127" s="5">
        <v>3.2197662207802763E-2</v>
      </c>
      <c r="AP1127" s="6">
        <f>(Table1[[#This Row],[corals.sd.ssp245.2050]]/Table1[[#This Row],[corals.mn.ssp245.2050]])^-1</f>
        <v>10.684051231644119</v>
      </c>
      <c r="AQ1127" s="6">
        <f>Table1[[#This Row],[coral.weights.ssp245.2050]]*Table1[[#This Row],[corals.mn.ssp245.2050]]</f>
        <v>3.6753293566704408</v>
      </c>
      <c r="AS1127" s="5"/>
      <c r="AT1127" s="8"/>
      <c r="AU1127" s="8"/>
      <c r="AV1127" s="7">
        <f t="shared" si="104"/>
        <v>0.40536202038679381</v>
      </c>
      <c r="AW1127" s="5">
        <v>0.43328094822448032</v>
      </c>
      <c r="AX1127" s="5">
        <v>1.408960384282667E-2</v>
      </c>
      <c r="AY1127" s="6">
        <f>(Table1[[#This Row],[seagrass.sd.ssp245.2100]]/Table1[[#This Row],[seagrass.mn.ssp245.2100]])^-1</f>
        <v>30.751819075812641</v>
      </c>
      <c r="AZ1127" s="6">
        <f>Table1[[#This Row],[seagrass.weights.ssp245.2100]]*Table1[[#This Row],[seagrass.mn.ssp245.2100]]</f>
        <v>13.324177328795763</v>
      </c>
      <c r="BA1127" s="5">
        <v>0.34210535081925192</v>
      </c>
      <c r="BB1127" s="5">
        <v>1.8188001529475969E-2</v>
      </c>
      <c r="BC1127" s="8">
        <f>(Table1[[#This Row],[corals.sd.ssp245.2100]]/Table1[[#This Row],[corals.mn.ssp245.2100]])^-1</f>
        <v>18.809397517634178</v>
      </c>
      <c r="BD1127" s="8">
        <f>Table1[[#This Row],[corals.weights.ssp245.2100]]*Table1[[#This Row],[corals.mn.ssp245.2100]]</f>
        <v>6.4347955364690064</v>
      </c>
      <c r="BE1127" s="5"/>
      <c r="BF1127" s="5"/>
      <c r="BG1127" s="6"/>
      <c r="BH1127" s="6"/>
      <c r="BI1127" s="7">
        <f t="shared" si="105"/>
        <v>0.39867812421451698</v>
      </c>
      <c r="BJ1127" s="5">
        <v>0.3784536543903344</v>
      </c>
      <c r="BK1127" s="5">
        <v>4.7072097989718318E-3</v>
      </c>
      <c r="BL1127" s="6">
        <f>(Table1[[#This Row],[seagrass.sd.ssp370.2050]]/Table1[[#This Row],[seagrass.mn.ssp370.2050]])^-1</f>
        <v>80.398722502871621</v>
      </c>
      <c r="BM1127" s="6">
        <f>Table1[[#This Row],[seagrass.mn.ssp370.2050]]*Table1[[#This Row],[seagrass.weights.ssp370.2050]]</f>
        <v>30.427190339526177</v>
      </c>
      <c r="BN1127" s="5">
        <v>0.31566170563822787</v>
      </c>
      <c r="BO1127" s="5">
        <v>1.6422173420079091E-2</v>
      </c>
      <c r="BP1127" s="6">
        <f>(Table1[[#This Row],[corals.sd.ssp370.2050]]/Table1[[#This Row],[corals.mn.ssp370.2050]])^-1</f>
        <v>19.221676544486741</v>
      </c>
      <c r="BQ1127" s="6">
        <f>Table1[[#This Row],[corals.weights.ssp370.2050]]*Table1[[#This Row],[corals.mn.ssp370.2050]]</f>
        <v>6.0675472032590028</v>
      </c>
      <c r="BR1127" s="5"/>
      <c r="BS1127" s="5"/>
      <c r="BT1127" s="6"/>
      <c r="BU1127" s="6"/>
      <c r="BV1127" s="7">
        <f t="shared" si="106"/>
        <v>0.36633799795798866</v>
      </c>
      <c r="BW1127" s="5">
        <v>0.37593310179868322</v>
      </c>
      <c r="BX1127" s="5">
        <v>5.9397158670328586E-3</v>
      </c>
      <c r="BY1127" s="8">
        <f>(Table1[[#This Row],[seagrass.sd.ssp370.2100]]/Table1[[#This Row],[seagrass.mn.ssp370.2100]])^-1</f>
        <v>63.291428447818646</v>
      </c>
      <c r="BZ1127" s="8">
        <f>Table1[[#This Row],[seagrass.imp.ssp370.2100]]*Table1[[#This Row],[seagrass.mn.ssp370.2100]]</f>
        <v>23.793343013657882</v>
      </c>
      <c r="CA1127" s="5">
        <v>0.31365951035326739</v>
      </c>
      <c r="CB1127" s="5">
        <v>1.359064169356851E-2</v>
      </c>
      <c r="CC1127" s="8">
        <f>(Table1[[#This Row],[corals.sd.ssp370.2100]]/Table1[[#This Row],[corals.mn.ssp370.2100]])^-1</f>
        <v>23.079080254297356</v>
      </c>
      <c r="CD1127" s="8">
        <f>Table1[[#This Row],[corals.weights.ssp370.2100]]*Table1[[#This Row],[corals.mn.ssp370.2100]]</f>
        <v>7.2389730119666709</v>
      </c>
      <c r="CE1127" s="5"/>
      <c r="CF1127" s="5"/>
      <c r="CG1127" s="12"/>
      <c r="CH1127" s="17"/>
      <c r="CI1127" s="9">
        <f t="shared" si="107"/>
        <v>0.35929296344255862</v>
      </c>
      <c r="CJ1127" s="5"/>
      <c r="CL1127" s="5"/>
      <c r="CM1127" s="5"/>
      <c r="CP1127" s="5"/>
      <c r="CT1127" s="5"/>
    </row>
    <row r="1128" spans="1:98" x14ac:dyDescent="0.25">
      <c r="A1128" s="5" t="s">
        <v>1171</v>
      </c>
      <c r="B1128" s="5">
        <v>43.83934</v>
      </c>
      <c r="C1128" s="5">
        <v>-24.071102</v>
      </c>
      <c r="E1128" s="5">
        <v>0</v>
      </c>
      <c r="G1128" s="5">
        <v>0</v>
      </c>
      <c r="I1128" s="5">
        <v>0</v>
      </c>
      <c r="L1128" s="6" t="str">
        <f>IF(Table1[[#This Row],[seagrass.mn.ssp126.2050]]="","",(Table1[[#This Row],[seagrass.sd.ssp126.2050]]/Table1[[#This Row],[seagrass.mn.ssp126.2050]])^-1)</f>
        <v/>
      </c>
      <c r="M1128" s="6" t="str">
        <f>IF(Table1[[#This Row],[seagrass.weights.ssp126.2050]]="","",Table1[[#This Row],[seagrass.weights.ssp126.2050]]*Table1[[#This Row],[seagrass.mn.ssp126.2050]])</f>
        <v/>
      </c>
      <c r="P1128" s="6" t="str">
        <f>IF(Table1[[#This Row],[corals.mn.ssp126.2050]]="","",(Table1[[#This Row],[corals.sd.ssp126.2050]]/Table1[[#This Row],[corals.mn.ssp126.2050]])^-1)</f>
        <v/>
      </c>
      <c r="Q1128" s="6" t="str">
        <f>IF(Table1[[#This Row],[coral.weights.ssp126.2050]]="","",Table1[[#This Row],[coral.weights.ssp126.2050]]*Table1[[#This Row],[corals.mn.ssp126.2050]])</f>
        <v/>
      </c>
      <c r="T1128" s="6" t="str">
        <f>IF(Table1[[#This Row],[mangrove.mn.ssp126.2050]]="","",(Table1[[#This Row],[mangrove.sd.ssp126.2050]]/Table1[[#This Row],[mangrove.mn.ssp126.2050]])^-1)</f>
        <v/>
      </c>
      <c r="U1128" s="6" t="str">
        <f>IF(Table1[[#This Row],[mangrove.weights.ssp126.2050]]="","",Table1[[#This Row],[mangrove.weights.ssp126.2050]]*Table1[[#This Row],[mangrove.mn.ssp126.2050]])</f>
        <v/>
      </c>
      <c r="V1128" s="7" t="e">
        <f t="shared" si="102"/>
        <v>#DIV/0!</v>
      </c>
      <c r="Y1128" s="6" t="str">
        <f>IF(Table1[[#This Row],[seagrass.mn.ssp126.2100]]="", "", (Table1[[#This Row],[seagrass.sd.ssp126.2100]]/Table1[[#This Row],[seagrass.mn.ssp126.2100]])^-1)</f>
        <v/>
      </c>
      <c r="Z1128" s="6" t="str">
        <f>IF(Table1[[#This Row],[seagrass.weights.ssp126.2100]]="","", Table1[[#This Row],[seagrass.weights.ssp126.2100]]*Table1[[#This Row],[seagrass.mn.ssp126.2100]])</f>
        <v/>
      </c>
      <c r="AC1128" s="6" t="str">
        <f>IF(Table1[[#This Row],[corals.mn.ssp126.2100]]="","",(Table1[[#This Row],[corals.sd.ssp126.2100]]/Table1[[#This Row],[corals.mn.ssp126.2100]])^-1)</f>
        <v/>
      </c>
      <c r="AD1128" s="6" t="str">
        <f>IF( Table1[[#This Row],[Coral.weights.ssp126.2100]]="","", Table1[[#This Row],[Coral.weights.ssp126.2100]]*Table1[[#This Row],[corals.mn.ssp126.2100]])</f>
        <v/>
      </c>
      <c r="AG1128" s="8" t="str">
        <f>IF(Table1[[#This Row],[mangrove.mn.ssp126.2100]]="","",(Table1[[#This Row],[mangrove.sd.ssp126.2100]]/Table1[[#This Row],[mangrove.mn.ssp126.2100]])^-1)</f>
        <v/>
      </c>
      <c r="AH1128" s="6" t="str">
        <f>IF(Table1[[#This Row],[mangrove.weights.ssp126.2100]]="","",Table1[[#This Row],[mangrove.weights.ssp126.2100]]*Table1[[#This Row],[mangrove.mn.ssp126.2100]])</f>
        <v/>
      </c>
      <c r="AI1128" s="7" t="e">
        <f t="shared" si="103"/>
        <v>#DIV/0!</v>
      </c>
      <c r="AL1128" s="6" t="str">
        <f>IF(Table1[[#This Row],[seagrass.mn.ssp245.2050]]="","",(Table1[[#This Row],[seagrass.sd.ssp245.2050]]/Table1[[#This Row],[seagrass.mn.ssp245.2050]])^-1)</f>
        <v/>
      </c>
      <c r="AM1128" s="6" t="str">
        <f>IF(Table1[[#This Row],[seagrass.weights.ssp245.2050]]="","",Table1[[#This Row],[seagrass.weights.ssp245.2050]]*Table1[[#This Row],[seagrass.mn.ssp245.2050]])</f>
        <v/>
      </c>
      <c r="AS1128" s="5"/>
      <c r="AT1128" s="8"/>
      <c r="AU1128" s="8"/>
      <c r="AV1128" s="7" t="e">
        <f t="shared" si="104"/>
        <v>#DIV/0!</v>
      </c>
      <c r="AX1128" s="5"/>
      <c r="AY1128" s="6"/>
      <c r="AZ1128" s="6"/>
      <c r="BB1128" s="5"/>
      <c r="BC1128" s="8"/>
      <c r="BD1128" s="8"/>
      <c r="BE1128" s="5"/>
      <c r="BF1128" s="5"/>
      <c r="BG1128" s="6"/>
      <c r="BH1128" s="6"/>
      <c r="BI1128" s="7" t="e">
        <f t="shared" si="105"/>
        <v>#DIV/0!</v>
      </c>
      <c r="BK1128" s="5"/>
      <c r="BL1128" s="6"/>
      <c r="BM1128" s="6"/>
      <c r="BO1128" s="5"/>
      <c r="BP1128" s="6"/>
      <c r="BQ1128" s="6"/>
      <c r="BR1128" s="5"/>
      <c r="BS1128" s="5"/>
      <c r="BT1128" s="6"/>
      <c r="BU1128" s="6"/>
      <c r="BV1128" s="7" t="e">
        <f t="shared" si="106"/>
        <v>#DIV/0!</v>
      </c>
      <c r="BX1128" s="5"/>
      <c r="BY1128" s="8"/>
      <c r="BZ1128" s="8"/>
      <c r="CA1128" s="5"/>
      <c r="CB1128" s="5"/>
      <c r="CC1128" s="8"/>
      <c r="CD1128" s="8"/>
      <c r="CE1128" s="5"/>
      <c r="CF1128" s="5"/>
      <c r="CG1128" s="12"/>
      <c r="CH1128" s="17"/>
      <c r="CI1128" s="9" t="e">
        <f t="shared" si="107"/>
        <v>#DIV/0!</v>
      </c>
      <c r="CJ1128" s="5"/>
      <c r="CL1128" s="5"/>
      <c r="CM1128" s="5"/>
      <c r="CP1128" s="5"/>
      <c r="CT1128" s="5"/>
    </row>
    <row r="1129" spans="1:98" x14ac:dyDescent="0.25">
      <c r="A1129" s="5" t="s">
        <v>1172</v>
      </c>
      <c r="B1129" s="5">
        <v>47.08934</v>
      </c>
      <c r="C1129" s="5">
        <v>-24.071102</v>
      </c>
      <c r="E1129" s="5">
        <v>0</v>
      </c>
      <c r="G1129" s="5">
        <v>0</v>
      </c>
      <c r="I1129" s="5">
        <v>0</v>
      </c>
      <c r="L1129" s="6" t="str">
        <f>IF(Table1[[#This Row],[seagrass.mn.ssp126.2050]]="","",(Table1[[#This Row],[seagrass.sd.ssp126.2050]]/Table1[[#This Row],[seagrass.mn.ssp126.2050]])^-1)</f>
        <v/>
      </c>
      <c r="M1129" s="6" t="str">
        <f>IF(Table1[[#This Row],[seagrass.weights.ssp126.2050]]="","",Table1[[#This Row],[seagrass.weights.ssp126.2050]]*Table1[[#This Row],[seagrass.mn.ssp126.2050]])</f>
        <v/>
      </c>
      <c r="P1129" s="6" t="str">
        <f>IF(Table1[[#This Row],[corals.mn.ssp126.2050]]="","",(Table1[[#This Row],[corals.sd.ssp126.2050]]/Table1[[#This Row],[corals.mn.ssp126.2050]])^-1)</f>
        <v/>
      </c>
      <c r="Q1129" s="6" t="str">
        <f>IF(Table1[[#This Row],[coral.weights.ssp126.2050]]="","",Table1[[#This Row],[coral.weights.ssp126.2050]]*Table1[[#This Row],[corals.mn.ssp126.2050]])</f>
        <v/>
      </c>
      <c r="T1129" s="6" t="str">
        <f>IF(Table1[[#This Row],[mangrove.mn.ssp126.2050]]="","",(Table1[[#This Row],[mangrove.sd.ssp126.2050]]/Table1[[#This Row],[mangrove.mn.ssp126.2050]])^-1)</f>
        <v/>
      </c>
      <c r="U1129" s="6" t="str">
        <f>IF(Table1[[#This Row],[mangrove.weights.ssp126.2050]]="","",Table1[[#This Row],[mangrove.weights.ssp126.2050]]*Table1[[#This Row],[mangrove.mn.ssp126.2050]])</f>
        <v/>
      </c>
      <c r="V1129" s="7" t="e">
        <f t="shared" si="102"/>
        <v>#DIV/0!</v>
      </c>
      <c r="Y1129" s="6" t="str">
        <f>IF(Table1[[#This Row],[seagrass.mn.ssp126.2100]]="", "", (Table1[[#This Row],[seagrass.sd.ssp126.2100]]/Table1[[#This Row],[seagrass.mn.ssp126.2100]])^-1)</f>
        <v/>
      </c>
      <c r="Z1129" s="6" t="str">
        <f>IF(Table1[[#This Row],[seagrass.weights.ssp126.2100]]="","", Table1[[#This Row],[seagrass.weights.ssp126.2100]]*Table1[[#This Row],[seagrass.mn.ssp126.2100]])</f>
        <v/>
      </c>
      <c r="AC1129" s="6" t="str">
        <f>IF(Table1[[#This Row],[corals.mn.ssp126.2100]]="","",(Table1[[#This Row],[corals.sd.ssp126.2100]]/Table1[[#This Row],[corals.mn.ssp126.2100]])^-1)</f>
        <v/>
      </c>
      <c r="AD1129" s="6" t="str">
        <f>IF( Table1[[#This Row],[Coral.weights.ssp126.2100]]="","", Table1[[#This Row],[Coral.weights.ssp126.2100]]*Table1[[#This Row],[corals.mn.ssp126.2100]])</f>
        <v/>
      </c>
      <c r="AG1129" s="8" t="str">
        <f>IF(Table1[[#This Row],[mangrove.mn.ssp126.2100]]="","",(Table1[[#This Row],[mangrove.sd.ssp126.2100]]/Table1[[#This Row],[mangrove.mn.ssp126.2100]])^-1)</f>
        <v/>
      </c>
      <c r="AH1129" s="6" t="str">
        <f>IF(Table1[[#This Row],[mangrove.weights.ssp126.2100]]="","",Table1[[#This Row],[mangrove.weights.ssp126.2100]]*Table1[[#This Row],[mangrove.mn.ssp126.2100]])</f>
        <v/>
      </c>
      <c r="AI1129" s="7" t="e">
        <f t="shared" si="103"/>
        <v>#DIV/0!</v>
      </c>
      <c r="AL1129" s="6" t="str">
        <f>IF(Table1[[#This Row],[seagrass.mn.ssp245.2050]]="","",(Table1[[#This Row],[seagrass.sd.ssp245.2050]]/Table1[[#This Row],[seagrass.mn.ssp245.2050]])^-1)</f>
        <v/>
      </c>
      <c r="AM1129" s="6" t="str">
        <f>IF(Table1[[#This Row],[seagrass.weights.ssp245.2050]]="","",Table1[[#This Row],[seagrass.weights.ssp245.2050]]*Table1[[#This Row],[seagrass.mn.ssp245.2050]])</f>
        <v/>
      </c>
      <c r="AS1129" s="5"/>
      <c r="AT1129" s="8"/>
      <c r="AU1129" s="8"/>
      <c r="AV1129" s="7" t="e">
        <f t="shared" si="104"/>
        <v>#DIV/0!</v>
      </c>
      <c r="AX1129" s="5"/>
      <c r="AY1129" s="6"/>
      <c r="AZ1129" s="6"/>
      <c r="BB1129" s="5"/>
      <c r="BC1129" s="8"/>
      <c r="BD1129" s="8"/>
      <c r="BE1129" s="5"/>
      <c r="BF1129" s="5"/>
      <c r="BG1129" s="6"/>
      <c r="BH1129" s="6"/>
      <c r="BI1129" s="7" t="e">
        <f t="shared" si="105"/>
        <v>#DIV/0!</v>
      </c>
      <c r="BK1129" s="5"/>
      <c r="BL1129" s="6"/>
      <c r="BM1129" s="6"/>
      <c r="BO1129" s="5"/>
      <c r="BP1129" s="6"/>
      <c r="BQ1129" s="6"/>
      <c r="BR1129" s="5"/>
      <c r="BS1129" s="5"/>
      <c r="BT1129" s="6"/>
      <c r="BU1129" s="6"/>
      <c r="BV1129" s="7" t="e">
        <f t="shared" si="106"/>
        <v>#DIV/0!</v>
      </c>
      <c r="BX1129" s="5"/>
      <c r="BY1129" s="8"/>
      <c r="BZ1129" s="8"/>
      <c r="CA1129" s="5"/>
      <c r="CB1129" s="5"/>
      <c r="CC1129" s="8"/>
      <c r="CD1129" s="8"/>
      <c r="CE1129" s="5"/>
      <c r="CF1129" s="5"/>
      <c r="CG1129" s="12"/>
      <c r="CH1129" s="17"/>
      <c r="CI1129" s="9" t="e">
        <f t="shared" si="107"/>
        <v>#DIV/0!</v>
      </c>
      <c r="CJ1129" s="5"/>
      <c r="CL1129" s="5"/>
      <c r="CM1129" s="5"/>
      <c r="CP1129" s="5"/>
      <c r="CT1129" s="5"/>
    </row>
    <row r="1130" spans="1:98" x14ac:dyDescent="0.25">
      <c r="A1130" s="5" t="s">
        <v>1173</v>
      </c>
      <c r="B1130" s="5">
        <v>47.33934</v>
      </c>
      <c r="C1130" s="5">
        <v>-24.071102</v>
      </c>
      <c r="E1130" s="5">
        <v>0</v>
      </c>
      <c r="G1130" s="5">
        <v>0</v>
      </c>
      <c r="I1130" s="5">
        <v>0</v>
      </c>
      <c r="L1130" s="6" t="str">
        <f>IF(Table1[[#This Row],[seagrass.mn.ssp126.2050]]="","",(Table1[[#This Row],[seagrass.sd.ssp126.2050]]/Table1[[#This Row],[seagrass.mn.ssp126.2050]])^-1)</f>
        <v/>
      </c>
      <c r="M1130" s="6" t="str">
        <f>IF(Table1[[#This Row],[seagrass.weights.ssp126.2050]]="","",Table1[[#This Row],[seagrass.weights.ssp126.2050]]*Table1[[#This Row],[seagrass.mn.ssp126.2050]])</f>
        <v/>
      </c>
      <c r="P1130" s="6" t="str">
        <f>IF(Table1[[#This Row],[corals.mn.ssp126.2050]]="","",(Table1[[#This Row],[corals.sd.ssp126.2050]]/Table1[[#This Row],[corals.mn.ssp126.2050]])^-1)</f>
        <v/>
      </c>
      <c r="Q1130" s="6" t="str">
        <f>IF(Table1[[#This Row],[coral.weights.ssp126.2050]]="","",Table1[[#This Row],[coral.weights.ssp126.2050]]*Table1[[#This Row],[corals.mn.ssp126.2050]])</f>
        <v/>
      </c>
      <c r="T1130" s="6" t="str">
        <f>IF(Table1[[#This Row],[mangrove.mn.ssp126.2050]]="","",(Table1[[#This Row],[mangrove.sd.ssp126.2050]]/Table1[[#This Row],[mangrove.mn.ssp126.2050]])^-1)</f>
        <v/>
      </c>
      <c r="U1130" s="6" t="str">
        <f>IF(Table1[[#This Row],[mangrove.weights.ssp126.2050]]="","",Table1[[#This Row],[mangrove.weights.ssp126.2050]]*Table1[[#This Row],[mangrove.mn.ssp126.2050]])</f>
        <v/>
      </c>
      <c r="V1130" s="7" t="e">
        <f t="shared" si="102"/>
        <v>#DIV/0!</v>
      </c>
      <c r="Y1130" s="6" t="str">
        <f>IF(Table1[[#This Row],[seagrass.mn.ssp126.2100]]="", "", (Table1[[#This Row],[seagrass.sd.ssp126.2100]]/Table1[[#This Row],[seagrass.mn.ssp126.2100]])^-1)</f>
        <v/>
      </c>
      <c r="Z1130" s="6" t="str">
        <f>IF(Table1[[#This Row],[seagrass.weights.ssp126.2100]]="","", Table1[[#This Row],[seagrass.weights.ssp126.2100]]*Table1[[#This Row],[seagrass.mn.ssp126.2100]])</f>
        <v/>
      </c>
      <c r="AC1130" s="6" t="str">
        <f>IF(Table1[[#This Row],[corals.mn.ssp126.2100]]="","",(Table1[[#This Row],[corals.sd.ssp126.2100]]/Table1[[#This Row],[corals.mn.ssp126.2100]])^-1)</f>
        <v/>
      </c>
      <c r="AD1130" s="6" t="str">
        <f>IF( Table1[[#This Row],[Coral.weights.ssp126.2100]]="","", Table1[[#This Row],[Coral.weights.ssp126.2100]]*Table1[[#This Row],[corals.mn.ssp126.2100]])</f>
        <v/>
      </c>
      <c r="AG1130" s="8" t="str">
        <f>IF(Table1[[#This Row],[mangrove.mn.ssp126.2100]]="","",(Table1[[#This Row],[mangrove.sd.ssp126.2100]]/Table1[[#This Row],[mangrove.mn.ssp126.2100]])^-1)</f>
        <v/>
      </c>
      <c r="AH1130" s="6" t="str">
        <f>IF(Table1[[#This Row],[mangrove.weights.ssp126.2100]]="","",Table1[[#This Row],[mangrove.weights.ssp126.2100]]*Table1[[#This Row],[mangrove.mn.ssp126.2100]])</f>
        <v/>
      </c>
      <c r="AI1130" s="7" t="e">
        <f t="shared" si="103"/>
        <v>#DIV/0!</v>
      </c>
      <c r="AL1130" s="6" t="str">
        <f>IF(Table1[[#This Row],[seagrass.mn.ssp245.2050]]="","",(Table1[[#This Row],[seagrass.sd.ssp245.2050]]/Table1[[#This Row],[seagrass.mn.ssp245.2050]])^-1)</f>
        <v/>
      </c>
      <c r="AM1130" s="6" t="str">
        <f>IF(Table1[[#This Row],[seagrass.weights.ssp245.2050]]="","",Table1[[#This Row],[seagrass.weights.ssp245.2050]]*Table1[[#This Row],[seagrass.mn.ssp245.2050]])</f>
        <v/>
      </c>
      <c r="AS1130" s="5"/>
      <c r="AT1130" s="8"/>
      <c r="AU1130" s="8"/>
      <c r="AV1130" s="7" t="e">
        <f t="shared" si="104"/>
        <v>#DIV/0!</v>
      </c>
      <c r="AX1130" s="5"/>
      <c r="AY1130" s="6"/>
      <c r="AZ1130" s="6"/>
      <c r="BB1130" s="5"/>
      <c r="BC1130" s="8"/>
      <c r="BD1130" s="8"/>
      <c r="BE1130" s="5"/>
      <c r="BF1130" s="5"/>
      <c r="BG1130" s="6"/>
      <c r="BH1130" s="6"/>
      <c r="BI1130" s="7" t="e">
        <f t="shared" si="105"/>
        <v>#DIV/0!</v>
      </c>
      <c r="BK1130" s="5"/>
      <c r="BL1130" s="6"/>
      <c r="BM1130" s="6"/>
      <c r="BO1130" s="5"/>
      <c r="BP1130" s="6"/>
      <c r="BQ1130" s="6"/>
      <c r="BR1130" s="5"/>
      <c r="BS1130" s="5"/>
      <c r="BT1130" s="6"/>
      <c r="BU1130" s="6"/>
      <c r="BV1130" s="7" t="e">
        <f t="shared" si="106"/>
        <v>#DIV/0!</v>
      </c>
      <c r="BX1130" s="5"/>
      <c r="BY1130" s="8"/>
      <c r="BZ1130" s="8"/>
      <c r="CA1130" s="5"/>
      <c r="CB1130" s="5"/>
      <c r="CC1130" s="8"/>
      <c r="CD1130" s="8"/>
      <c r="CE1130" s="5"/>
      <c r="CF1130" s="5"/>
      <c r="CG1130" s="12"/>
      <c r="CH1130" s="17"/>
      <c r="CI1130" s="9" t="e">
        <f t="shared" si="107"/>
        <v>#DIV/0!</v>
      </c>
      <c r="CJ1130" s="5"/>
      <c r="CL1130" s="5"/>
      <c r="CM1130" s="5"/>
      <c r="CP1130" s="5"/>
      <c r="CT1130" s="5"/>
    </row>
    <row r="1131" spans="1:98" x14ac:dyDescent="0.25">
      <c r="A1131" s="5" t="s">
        <v>1174</v>
      </c>
      <c r="B1131" s="5">
        <v>47.58934</v>
      </c>
      <c r="C1131" s="5">
        <v>-24.071102</v>
      </c>
      <c r="E1131" s="5">
        <v>0</v>
      </c>
      <c r="G1131" s="5">
        <v>0</v>
      </c>
      <c r="I1131" s="5">
        <v>0</v>
      </c>
      <c r="L1131" s="6" t="str">
        <f>IF(Table1[[#This Row],[seagrass.mn.ssp126.2050]]="","",(Table1[[#This Row],[seagrass.sd.ssp126.2050]]/Table1[[#This Row],[seagrass.mn.ssp126.2050]])^-1)</f>
        <v/>
      </c>
      <c r="M1131" s="6" t="str">
        <f>IF(Table1[[#This Row],[seagrass.weights.ssp126.2050]]="","",Table1[[#This Row],[seagrass.weights.ssp126.2050]]*Table1[[#This Row],[seagrass.mn.ssp126.2050]])</f>
        <v/>
      </c>
      <c r="P1131" s="6" t="str">
        <f>IF(Table1[[#This Row],[corals.mn.ssp126.2050]]="","",(Table1[[#This Row],[corals.sd.ssp126.2050]]/Table1[[#This Row],[corals.mn.ssp126.2050]])^-1)</f>
        <v/>
      </c>
      <c r="Q1131" s="6" t="str">
        <f>IF(Table1[[#This Row],[coral.weights.ssp126.2050]]="","",Table1[[#This Row],[coral.weights.ssp126.2050]]*Table1[[#This Row],[corals.mn.ssp126.2050]])</f>
        <v/>
      </c>
      <c r="T1131" s="6" t="str">
        <f>IF(Table1[[#This Row],[mangrove.mn.ssp126.2050]]="","",(Table1[[#This Row],[mangrove.sd.ssp126.2050]]/Table1[[#This Row],[mangrove.mn.ssp126.2050]])^-1)</f>
        <v/>
      </c>
      <c r="U1131" s="6" t="str">
        <f>IF(Table1[[#This Row],[mangrove.weights.ssp126.2050]]="","",Table1[[#This Row],[mangrove.weights.ssp126.2050]]*Table1[[#This Row],[mangrove.mn.ssp126.2050]])</f>
        <v/>
      </c>
      <c r="V1131" s="7" t="e">
        <f t="shared" si="102"/>
        <v>#DIV/0!</v>
      </c>
      <c r="Y1131" s="6" t="str">
        <f>IF(Table1[[#This Row],[seagrass.mn.ssp126.2100]]="", "", (Table1[[#This Row],[seagrass.sd.ssp126.2100]]/Table1[[#This Row],[seagrass.mn.ssp126.2100]])^-1)</f>
        <v/>
      </c>
      <c r="Z1131" s="6" t="str">
        <f>IF(Table1[[#This Row],[seagrass.weights.ssp126.2100]]="","", Table1[[#This Row],[seagrass.weights.ssp126.2100]]*Table1[[#This Row],[seagrass.mn.ssp126.2100]])</f>
        <v/>
      </c>
      <c r="AC1131" s="6" t="str">
        <f>IF(Table1[[#This Row],[corals.mn.ssp126.2100]]="","",(Table1[[#This Row],[corals.sd.ssp126.2100]]/Table1[[#This Row],[corals.mn.ssp126.2100]])^-1)</f>
        <v/>
      </c>
      <c r="AD1131" s="6" t="str">
        <f>IF( Table1[[#This Row],[Coral.weights.ssp126.2100]]="","", Table1[[#This Row],[Coral.weights.ssp126.2100]]*Table1[[#This Row],[corals.mn.ssp126.2100]])</f>
        <v/>
      </c>
      <c r="AG1131" s="8" t="str">
        <f>IF(Table1[[#This Row],[mangrove.mn.ssp126.2100]]="","",(Table1[[#This Row],[mangrove.sd.ssp126.2100]]/Table1[[#This Row],[mangrove.mn.ssp126.2100]])^-1)</f>
        <v/>
      </c>
      <c r="AH1131" s="6" t="str">
        <f>IF(Table1[[#This Row],[mangrove.weights.ssp126.2100]]="","",Table1[[#This Row],[mangrove.weights.ssp126.2100]]*Table1[[#This Row],[mangrove.mn.ssp126.2100]])</f>
        <v/>
      </c>
      <c r="AI1131" s="7" t="e">
        <f t="shared" si="103"/>
        <v>#DIV/0!</v>
      </c>
      <c r="AL1131" s="6" t="str">
        <f>IF(Table1[[#This Row],[seagrass.mn.ssp245.2050]]="","",(Table1[[#This Row],[seagrass.sd.ssp245.2050]]/Table1[[#This Row],[seagrass.mn.ssp245.2050]])^-1)</f>
        <v/>
      </c>
      <c r="AM1131" s="6" t="str">
        <f>IF(Table1[[#This Row],[seagrass.weights.ssp245.2050]]="","",Table1[[#This Row],[seagrass.weights.ssp245.2050]]*Table1[[#This Row],[seagrass.mn.ssp245.2050]])</f>
        <v/>
      </c>
      <c r="AS1131" s="5"/>
      <c r="AT1131" s="8"/>
      <c r="AU1131" s="8"/>
      <c r="AV1131" s="7" t="e">
        <f t="shared" si="104"/>
        <v>#DIV/0!</v>
      </c>
      <c r="AX1131" s="5"/>
      <c r="AY1131" s="6"/>
      <c r="AZ1131" s="6"/>
      <c r="BB1131" s="5"/>
      <c r="BC1131" s="8"/>
      <c r="BD1131" s="8"/>
      <c r="BE1131" s="5"/>
      <c r="BF1131" s="5"/>
      <c r="BG1131" s="6"/>
      <c r="BH1131" s="6"/>
      <c r="BI1131" s="7" t="e">
        <f t="shared" si="105"/>
        <v>#DIV/0!</v>
      </c>
      <c r="BK1131" s="5"/>
      <c r="BL1131" s="6"/>
      <c r="BM1131" s="6"/>
      <c r="BO1131" s="5"/>
      <c r="BP1131" s="6"/>
      <c r="BQ1131" s="6"/>
      <c r="BR1131" s="5"/>
      <c r="BS1131" s="5"/>
      <c r="BT1131" s="6"/>
      <c r="BU1131" s="6"/>
      <c r="BV1131" s="7" t="e">
        <f t="shared" si="106"/>
        <v>#DIV/0!</v>
      </c>
      <c r="BX1131" s="5"/>
      <c r="BY1131" s="8"/>
      <c r="BZ1131" s="8"/>
      <c r="CA1131" s="5"/>
      <c r="CB1131" s="5"/>
      <c r="CC1131" s="8"/>
      <c r="CD1131" s="8"/>
      <c r="CE1131" s="5"/>
      <c r="CF1131" s="5"/>
      <c r="CG1131" s="12"/>
      <c r="CH1131" s="17"/>
      <c r="CI1131" s="9" t="e">
        <f t="shared" si="107"/>
        <v>#DIV/0!</v>
      </c>
      <c r="CJ1131" s="5"/>
      <c r="CL1131" s="5"/>
      <c r="CM1131" s="5"/>
      <c r="CP1131" s="5"/>
      <c r="CT1131" s="5"/>
    </row>
    <row r="1132" spans="1:98" x14ac:dyDescent="0.25">
      <c r="A1132" s="5" t="s">
        <v>1175</v>
      </c>
      <c r="B1132" s="5">
        <v>47.83934</v>
      </c>
      <c r="C1132" s="5">
        <v>-24.071102</v>
      </c>
      <c r="E1132" s="5">
        <v>0</v>
      </c>
      <c r="G1132" s="5">
        <v>0</v>
      </c>
      <c r="I1132" s="5">
        <v>0</v>
      </c>
      <c r="L1132" s="6" t="str">
        <f>IF(Table1[[#This Row],[seagrass.mn.ssp126.2050]]="","",(Table1[[#This Row],[seagrass.sd.ssp126.2050]]/Table1[[#This Row],[seagrass.mn.ssp126.2050]])^-1)</f>
        <v/>
      </c>
      <c r="M1132" s="6" t="str">
        <f>IF(Table1[[#This Row],[seagrass.weights.ssp126.2050]]="","",Table1[[#This Row],[seagrass.weights.ssp126.2050]]*Table1[[#This Row],[seagrass.mn.ssp126.2050]])</f>
        <v/>
      </c>
      <c r="P1132" s="6" t="str">
        <f>IF(Table1[[#This Row],[corals.mn.ssp126.2050]]="","",(Table1[[#This Row],[corals.sd.ssp126.2050]]/Table1[[#This Row],[corals.mn.ssp126.2050]])^-1)</f>
        <v/>
      </c>
      <c r="Q1132" s="6" t="str">
        <f>IF(Table1[[#This Row],[coral.weights.ssp126.2050]]="","",Table1[[#This Row],[coral.weights.ssp126.2050]]*Table1[[#This Row],[corals.mn.ssp126.2050]])</f>
        <v/>
      </c>
      <c r="T1132" s="6" t="str">
        <f>IF(Table1[[#This Row],[mangrove.mn.ssp126.2050]]="","",(Table1[[#This Row],[mangrove.sd.ssp126.2050]]/Table1[[#This Row],[mangrove.mn.ssp126.2050]])^-1)</f>
        <v/>
      </c>
      <c r="U1132" s="6" t="str">
        <f>IF(Table1[[#This Row],[mangrove.weights.ssp126.2050]]="","",Table1[[#This Row],[mangrove.weights.ssp126.2050]]*Table1[[#This Row],[mangrove.mn.ssp126.2050]])</f>
        <v/>
      </c>
      <c r="V1132" s="7" t="e">
        <f t="shared" si="102"/>
        <v>#DIV/0!</v>
      </c>
      <c r="Y1132" s="6" t="str">
        <f>IF(Table1[[#This Row],[seagrass.mn.ssp126.2100]]="", "", (Table1[[#This Row],[seagrass.sd.ssp126.2100]]/Table1[[#This Row],[seagrass.mn.ssp126.2100]])^-1)</f>
        <v/>
      </c>
      <c r="Z1132" s="6" t="str">
        <f>IF(Table1[[#This Row],[seagrass.weights.ssp126.2100]]="","", Table1[[#This Row],[seagrass.weights.ssp126.2100]]*Table1[[#This Row],[seagrass.mn.ssp126.2100]])</f>
        <v/>
      </c>
      <c r="AC1132" s="6" t="str">
        <f>IF(Table1[[#This Row],[corals.mn.ssp126.2100]]="","",(Table1[[#This Row],[corals.sd.ssp126.2100]]/Table1[[#This Row],[corals.mn.ssp126.2100]])^-1)</f>
        <v/>
      </c>
      <c r="AD1132" s="6" t="str">
        <f>IF( Table1[[#This Row],[Coral.weights.ssp126.2100]]="","", Table1[[#This Row],[Coral.weights.ssp126.2100]]*Table1[[#This Row],[corals.mn.ssp126.2100]])</f>
        <v/>
      </c>
      <c r="AG1132" s="8" t="str">
        <f>IF(Table1[[#This Row],[mangrove.mn.ssp126.2100]]="","",(Table1[[#This Row],[mangrove.sd.ssp126.2100]]/Table1[[#This Row],[mangrove.mn.ssp126.2100]])^-1)</f>
        <v/>
      </c>
      <c r="AH1132" s="6" t="str">
        <f>IF(Table1[[#This Row],[mangrove.weights.ssp126.2100]]="","",Table1[[#This Row],[mangrove.weights.ssp126.2100]]*Table1[[#This Row],[mangrove.mn.ssp126.2100]])</f>
        <v/>
      </c>
      <c r="AI1132" s="7" t="e">
        <f t="shared" si="103"/>
        <v>#DIV/0!</v>
      </c>
      <c r="AL1132" s="6" t="str">
        <f>IF(Table1[[#This Row],[seagrass.mn.ssp245.2050]]="","",(Table1[[#This Row],[seagrass.sd.ssp245.2050]]/Table1[[#This Row],[seagrass.mn.ssp245.2050]])^-1)</f>
        <v/>
      </c>
      <c r="AM1132" s="6" t="str">
        <f>IF(Table1[[#This Row],[seagrass.weights.ssp245.2050]]="","",Table1[[#This Row],[seagrass.weights.ssp245.2050]]*Table1[[#This Row],[seagrass.mn.ssp245.2050]])</f>
        <v/>
      </c>
      <c r="AS1132" s="5"/>
      <c r="AT1132" s="8"/>
      <c r="AU1132" s="8"/>
      <c r="AV1132" s="7" t="e">
        <f t="shared" si="104"/>
        <v>#DIV/0!</v>
      </c>
      <c r="AX1132" s="5"/>
      <c r="AY1132" s="6"/>
      <c r="AZ1132" s="6"/>
      <c r="BB1132" s="5"/>
      <c r="BC1132" s="8"/>
      <c r="BD1132" s="8"/>
      <c r="BE1132" s="5"/>
      <c r="BF1132" s="5"/>
      <c r="BG1132" s="6"/>
      <c r="BH1132" s="6"/>
      <c r="BI1132" s="7" t="e">
        <f t="shared" si="105"/>
        <v>#DIV/0!</v>
      </c>
      <c r="BK1132" s="5"/>
      <c r="BL1132" s="6"/>
      <c r="BM1132" s="6"/>
      <c r="BO1132" s="5"/>
      <c r="BP1132" s="6"/>
      <c r="BQ1132" s="6"/>
      <c r="BR1132" s="5"/>
      <c r="BS1132" s="5"/>
      <c r="BT1132" s="6"/>
      <c r="BU1132" s="6"/>
      <c r="BV1132" s="7" t="e">
        <f t="shared" si="106"/>
        <v>#DIV/0!</v>
      </c>
      <c r="BX1132" s="5"/>
      <c r="BY1132" s="8"/>
      <c r="BZ1132" s="8"/>
      <c r="CA1132" s="5"/>
      <c r="CB1132" s="5"/>
      <c r="CC1132" s="8"/>
      <c r="CD1132" s="8"/>
      <c r="CE1132" s="5"/>
      <c r="CF1132" s="5"/>
      <c r="CG1132" s="12"/>
      <c r="CH1132" s="17"/>
      <c r="CI1132" s="9" t="e">
        <f t="shared" si="107"/>
        <v>#DIV/0!</v>
      </c>
      <c r="CJ1132" s="5"/>
      <c r="CL1132" s="5"/>
      <c r="CM1132" s="5"/>
      <c r="CP1132" s="5"/>
      <c r="CT1132" s="5"/>
    </row>
    <row r="1133" spans="1:98" x14ac:dyDescent="0.25">
      <c r="A1133" s="5" t="s">
        <v>1176</v>
      </c>
      <c r="B1133" s="5">
        <v>35.08934</v>
      </c>
      <c r="C1133" s="5">
        <v>-24.071102</v>
      </c>
      <c r="E1133" s="5">
        <v>0</v>
      </c>
      <c r="G1133" s="5">
        <v>0</v>
      </c>
      <c r="I1133" s="5">
        <v>0</v>
      </c>
      <c r="L1133" s="6" t="str">
        <f>IF(Table1[[#This Row],[seagrass.mn.ssp126.2050]]="","",(Table1[[#This Row],[seagrass.sd.ssp126.2050]]/Table1[[#This Row],[seagrass.mn.ssp126.2050]])^-1)</f>
        <v/>
      </c>
      <c r="M1133" s="6" t="str">
        <f>IF(Table1[[#This Row],[seagrass.weights.ssp126.2050]]="","",Table1[[#This Row],[seagrass.weights.ssp126.2050]]*Table1[[#This Row],[seagrass.mn.ssp126.2050]])</f>
        <v/>
      </c>
      <c r="P1133" s="6" t="str">
        <f>IF(Table1[[#This Row],[corals.mn.ssp126.2050]]="","",(Table1[[#This Row],[corals.sd.ssp126.2050]]/Table1[[#This Row],[corals.mn.ssp126.2050]])^-1)</f>
        <v/>
      </c>
      <c r="Q1133" s="6" t="str">
        <f>IF(Table1[[#This Row],[coral.weights.ssp126.2050]]="","",Table1[[#This Row],[coral.weights.ssp126.2050]]*Table1[[#This Row],[corals.mn.ssp126.2050]])</f>
        <v/>
      </c>
      <c r="T1133" s="6" t="str">
        <f>IF(Table1[[#This Row],[mangrove.mn.ssp126.2050]]="","",(Table1[[#This Row],[mangrove.sd.ssp126.2050]]/Table1[[#This Row],[mangrove.mn.ssp126.2050]])^-1)</f>
        <v/>
      </c>
      <c r="U1133" s="6" t="str">
        <f>IF(Table1[[#This Row],[mangrove.weights.ssp126.2050]]="","",Table1[[#This Row],[mangrove.weights.ssp126.2050]]*Table1[[#This Row],[mangrove.mn.ssp126.2050]])</f>
        <v/>
      </c>
      <c r="V1133" s="7" t="e">
        <f t="shared" si="102"/>
        <v>#DIV/0!</v>
      </c>
      <c r="Y1133" s="6" t="str">
        <f>IF(Table1[[#This Row],[seagrass.mn.ssp126.2100]]="", "", (Table1[[#This Row],[seagrass.sd.ssp126.2100]]/Table1[[#This Row],[seagrass.mn.ssp126.2100]])^-1)</f>
        <v/>
      </c>
      <c r="Z1133" s="6" t="str">
        <f>IF(Table1[[#This Row],[seagrass.weights.ssp126.2100]]="","", Table1[[#This Row],[seagrass.weights.ssp126.2100]]*Table1[[#This Row],[seagrass.mn.ssp126.2100]])</f>
        <v/>
      </c>
      <c r="AC1133" s="6" t="str">
        <f>IF(Table1[[#This Row],[corals.mn.ssp126.2100]]="","",(Table1[[#This Row],[corals.sd.ssp126.2100]]/Table1[[#This Row],[corals.mn.ssp126.2100]])^-1)</f>
        <v/>
      </c>
      <c r="AD1133" s="6" t="str">
        <f>IF( Table1[[#This Row],[Coral.weights.ssp126.2100]]="","", Table1[[#This Row],[Coral.weights.ssp126.2100]]*Table1[[#This Row],[corals.mn.ssp126.2100]])</f>
        <v/>
      </c>
      <c r="AG1133" s="8" t="str">
        <f>IF(Table1[[#This Row],[mangrove.mn.ssp126.2100]]="","",(Table1[[#This Row],[mangrove.sd.ssp126.2100]]/Table1[[#This Row],[mangrove.mn.ssp126.2100]])^-1)</f>
        <v/>
      </c>
      <c r="AH1133" s="6" t="str">
        <f>IF(Table1[[#This Row],[mangrove.weights.ssp126.2100]]="","",Table1[[#This Row],[mangrove.weights.ssp126.2100]]*Table1[[#This Row],[mangrove.mn.ssp126.2100]])</f>
        <v/>
      </c>
      <c r="AI1133" s="7" t="e">
        <f t="shared" si="103"/>
        <v>#DIV/0!</v>
      </c>
      <c r="AL1133" s="6" t="str">
        <f>IF(Table1[[#This Row],[seagrass.mn.ssp245.2050]]="","",(Table1[[#This Row],[seagrass.sd.ssp245.2050]]/Table1[[#This Row],[seagrass.mn.ssp245.2050]])^-1)</f>
        <v/>
      </c>
      <c r="AM1133" s="6" t="str">
        <f>IF(Table1[[#This Row],[seagrass.weights.ssp245.2050]]="","",Table1[[#This Row],[seagrass.weights.ssp245.2050]]*Table1[[#This Row],[seagrass.mn.ssp245.2050]])</f>
        <v/>
      </c>
      <c r="AS1133" s="5"/>
      <c r="AT1133" s="8"/>
      <c r="AU1133" s="8"/>
      <c r="AV1133" s="7" t="e">
        <f t="shared" si="104"/>
        <v>#DIV/0!</v>
      </c>
      <c r="AX1133" s="5"/>
      <c r="AY1133" s="6"/>
      <c r="AZ1133" s="6"/>
      <c r="BB1133" s="5"/>
      <c r="BC1133" s="8"/>
      <c r="BD1133" s="8"/>
      <c r="BE1133" s="5"/>
      <c r="BF1133" s="5"/>
      <c r="BG1133" s="6"/>
      <c r="BH1133" s="6"/>
      <c r="BI1133" s="7" t="e">
        <f t="shared" si="105"/>
        <v>#DIV/0!</v>
      </c>
      <c r="BK1133" s="5"/>
      <c r="BL1133" s="6"/>
      <c r="BM1133" s="6"/>
      <c r="BO1133" s="5"/>
      <c r="BP1133" s="6"/>
      <c r="BQ1133" s="6"/>
      <c r="BR1133" s="5"/>
      <c r="BS1133" s="5"/>
      <c r="BT1133" s="6"/>
      <c r="BU1133" s="6"/>
      <c r="BV1133" s="7" t="e">
        <f t="shared" si="106"/>
        <v>#DIV/0!</v>
      </c>
      <c r="BX1133" s="5"/>
      <c r="BY1133" s="8"/>
      <c r="BZ1133" s="8"/>
      <c r="CA1133" s="5"/>
      <c r="CB1133" s="5"/>
      <c r="CC1133" s="8"/>
      <c r="CD1133" s="8"/>
      <c r="CE1133" s="5"/>
      <c r="CF1133" s="5"/>
      <c r="CG1133" s="12"/>
      <c r="CH1133" s="17"/>
      <c r="CI1133" s="9" t="e">
        <f t="shared" si="107"/>
        <v>#DIV/0!</v>
      </c>
      <c r="CJ1133" s="5"/>
      <c r="CL1133" s="5"/>
      <c r="CM1133" s="5"/>
      <c r="CP1133" s="5"/>
      <c r="CT1133" s="5"/>
    </row>
    <row r="1134" spans="1:98" x14ac:dyDescent="0.25">
      <c r="A1134" s="5" t="s">
        <v>1177</v>
      </c>
      <c r="B1134" s="5">
        <v>35.33934</v>
      </c>
      <c r="C1134" s="5">
        <v>-24.071102</v>
      </c>
      <c r="D1134" s="5">
        <v>490000</v>
      </c>
      <c r="E1134" s="5">
        <v>1</v>
      </c>
      <c r="F1134" s="5">
        <v>12700000</v>
      </c>
      <c r="G1134" s="5">
        <v>1</v>
      </c>
      <c r="H1134" s="5">
        <v>2160000</v>
      </c>
      <c r="I1134" s="5">
        <v>1</v>
      </c>
      <c r="J1134" s="5">
        <v>0.30667637681791038</v>
      </c>
      <c r="K1134" s="5">
        <v>0.19115843268034219</v>
      </c>
      <c r="L1134" s="6">
        <f>IF(Table1[[#This Row],[seagrass.mn.ssp126.2050]]="","",(Table1[[#This Row],[seagrass.sd.ssp126.2050]]/Table1[[#This Row],[seagrass.mn.ssp126.2050]])^-1)</f>
        <v>1.604304725236678</v>
      </c>
      <c r="M1134" s="6">
        <f>IF(Table1[[#This Row],[seagrass.weights.ssp126.2050]]="","",Table1[[#This Row],[seagrass.weights.ssp126.2050]]*Table1[[#This Row],[seagrass.mn.ssp126.2050]])</f>
        <v>0.49200236044743761</v>
      </c>
      <c r="N1134" s="5">
        <v>0.23297070815383919</v>
      </c>
      <c r="O1134" s="5">
        <f>NonZeroMin!$C$3</f>
        <v>8.8608041434714289E-4</v>
      </c>
      <c r="P1134" s="6">
        <f>IF(Table1[[#This Row],[corals.mn.ssp126.2050]]="","",(Table1[[#This Row],[corals.sd.ssp126.2050]]/Table1[[#This Row],[corals.mn.ssp126.2050]])^-1)</f>
        <v>262.92276003582606</v>
      </c>
      <c r="Q1134" s="6">
        <f>IF(Table1[[#This Row],[coral.weights.ssp126.2050]]="","",Table1[[#This Row],[coral.weights.ssp126.2050]]*Table1[[#This Row],[corals.mn.ssp126.2050]])</f>
        <v>61.253301595308329</v>
      </c>
      <c r="R1134" s="5">
        <v>0.43045212551667661</v>
      </c>
      <c r="S1134" s="5">
        <v>4.0408342897503197E-2</v>
      </c>
      <c r="T1134" s="6">
        <f>IF(Table1[[#This Row],[mangrove.mn.ssp126.2050]]="","",(Table1[[#This Row],[mangrove.sd.ssp126.2050]]/Table1[[#This Row],[mangrove.mn.ssp126.2050]])^-1)</f>
        <v>10.652555750888611</v>
      </c>
      <c r="U1134" s="6">
        <f>IF(Table1[[#This Row],[mangrove.weights.ssp126.2050]]="","",Table1[[#This Row],[mangrove.weights.ssp126.2050]]*Table1[[#This Row],[mangrove.mn.ssp126.2050]])</f>
        <v>4.5854152651549001</v>
      </c>
      <c r="V1134" s="7">
        <f t="shared" si="102"/>
        <v>0.24104517295832908</v>
      </c>
      <c r="W1134" s="5">
        <v>0.30244421692337281</v>
      </c>
      <c r="X1134" s="5">
        <v>0.18517325475935559</v>
      </c>
      <c r="Y1134" s="6">
        <f>IF(Table1[[#This Row],[seagrass.mn.ssp126.2100]]="", "", (Table1[[#This Row],[seagrass.sd.ssp126.2100]]/Table1[[#This Row],[seagrass.mn.ssp126.2100]])^-1)</f>
        <v>1.6333039958519835</v>
      </c>
      <c r="Z1134" s="6">
        <f>IF(Table1[[#This Row],[seagrass.weights.ssp126.2100]]="","", Table1[[#This Row],[seagrass.weights.ssp126.2100]]*Table1[[#This Row],[seagrass.mn.ssp126.2100]])</f>
        <v>0.49398334802326888</v>
      </c>
      <c r="AA1134" s="5">
        <v>0.2309459063236767</v>
      </c>
      <c r="AB1134" s="5">
        <v>8.0867581359812257E-3</v>
      </c>
      <c r="AC1134" s="6">
        <f>IF(Table1[[#This Row],[corals.mn.ssp126.2100]]="","",(Table1[[#This Row],[corals.sd.ssp126.2100]]/Table1[[#This Row],[corals.mn.ssp126.2100]])^-1)</f>
        <v>28.55852771163093</v>
      </c>
      <c r="AD1134" s="6">
        <f>IF( Table1[[#This Row],[Coral.weights.ssp126.2100]]="","", Table1[[#This Row],[Coral.weights.ssp126.2100]]*Table1[[#This Row],[corals.mn.ssp126.2100]])</f>
        <v>6.5954750656324421</v>
      </c>
      <c r="AE1134" s="5">
        <v>0.43291061224729899</v>
      </c>
      <c r="AF1134" s="5">
        <v>2.722486340848277E-2</v>
      </c>
      <c r="AG1134" s="8">
        <f>IF(Table1[[#This Row],[mangrove.mn.ssp126.2100]]="","",(Table1[[#This Row],[mangrove.sd.ssp126.2100]]/Table1[[#This Row],[mangrove.mn.ssp126.2100]])^-1)</f>
        <v>15.901296023120246</v>
      </c>
      <c r="AH1134" s="6">
        <f>IF(Table1[[#This Row],[mangrove.weights.ssp126.2100]]="","",Table1[[#This Row],[mangrove.weights.ssp126.2100]]*Table1[[#This Row],[mangrove.mn.ssp126.2100]])</f>
        <v>6.8838397968945264</v>
      </c>
      <c r="AI1134" s="7">
        <f t="shared" si="103"/>
        <v>0.30315361309865679</v>
      </c>
      <c r="AJ1134" s="5">
        <v>0.59839380957279509</v>
      </c>
      <c r="AK1134" s="5">
        <v>7.6248911438062273E-3</v>
      </c>
      <c r="AL1134" s="6">
        <f>IF(Table1[[#This Row],[seagrass.mn.ssp245.2050]]="","",(Table1[[#This Row],[seagrass.sd.ssp245.2050]]/Table1[[#This Row],[seagrass.mn.ssp245.2050]])^-1)</f>
        <v>78.478997048879336</v>
      </c>
      <c r="AM1134" s="6">
        <f>IF(Table1[[#This Row],[seagrass.weights.ssp245.2050]]="","",Table1[[#This Row],[seagrass.weights.ssp245.2050]]*Table1[[#This Row],[seagrass.mn.ssp245.2050]])</f>
        <v>46.961346015531049</v>
      </c>
      <c r="AN1134" s="5">
        <v>0.60745895066633593</v>
      </c>
      <c r="AO1134" s="5">
        <v>7.4006143932007426E-3</v>
      </c>
      <c r="AP1134" s="6">
        <f>(Table1[[#This Row],[corals.sd.ssp245.2050]]/Table1[[#This Row],[corals.mn.ssp245.2050]])^-1</f>
        <v>82.082232419031882</v>
      </c>
      <c r="AQ1134" s="6">
        <f>Table1[[#This Row],[coral.weights.ssp245.2050]]*Table1[[#This Row],[corals.mn.ssp245.2050]]</f>
        <v>49.861586773615407</v>
      </c>
      <c r="AR1134" s="5">
        <v>0.44524869046894838</v>
      </c>
      <c r="AS1134" s="5">
        <v>4.0556298324970527E-2</v>
      </c>
      <c r="AT1134" s="8">
        <f>(Table1[[#This Row],[mangrove.sd.ssp245.2050]]/Table1[[#This Row],[mangrove.mn.ssp245.2050]])^-1</f>
        <v>10.978533763146935</v>
      </c>
      <c r="AU1134" s="8">
        <f>Table1[[#This Row],[mangrove.mn.ssp245.2050]]*Table1[[#This Row],[mangrove.weights.ssp245.2050]]</f>
        <v>4.8881777813103087</v>
      </c>
      <c r="AV1134" s="7">
        <f t="shared" si="104"/>
        <v>0.59293022594099898</v>
      </c>
      <c r="AW1134" s="5">
        <v>0.59839380957279509</v>
      </c>
      <c r="AX1134" s="5">
        <v>7.6248911438062273E-3</v>
      </c>
      <c r="AY1134" s="6">
        <f>(Table1[[#This Row],[seagrass.sd.ssp245.2100]]/Table1[[#This Row],[seagrass.mn.ssp245.2100]])^-1</f>
        <v>78.478997048879336</v>
      </c>
      <c r="AZ1134" s="6">
        <f>Table1[[#This Row],[seagrass.weights.ssp245.2100]]*Table1[[#This Row],[seagrass.mn.ssp245.2100]]</f>
        <v>46.961346015531049</v>
      </c>
      <c r="BA1134" s="5">
        <v>0.60745895066633593</v>
      </c>
      <c r="BB1134" s="5">
        <v>7.4006143932007426E-3</v>
      </c>
      <c r="BC1134" s="8">
        <f>(Table1[[#This Row],[corals.sd.ssp245.2100]]/Table1[[#This Row],[corals.mn.ssp245.2100]])^-1</f>
        <v>82.082232419031882</v>
      </c>
      <c r="BD1134" s="8">
        <f>Table1[[#This Row],[corals.weights.ssp245.2100]]*Table1[[#This Row],[corals.mn.ssp245.2100]]</f>
        <v>49.861586773615407</v>
      </c>
      <c r="BE1134" s="5">
        <v>0.43711837830563077</v>
      </c>
      <c r="BF1134" s="5">
        <v>5.6546557327974832E-2</v>
      </c>
      <c r="BG1134" s="6">
        <f>(Table1[[#This Row],[mangrove.sd.ssp245.2100]]/Table1[[#This Row],[mangrove.mn.ssp245.2100]])^-1</f>
        <v>7.73023856731555</v>
      </c>
      <c r="BH1134" s="6">
        <f>Table1[[#This Row],[mangrove.weights.ssp245.2100]]*Table1[[#This Row],[mangrove.mn.ssp245.2100]]</f>
        <v>3.3790293464606158</v>
      </c>
      <c r="BI1134" s="7">
        <f t="shared" si="105"/>
        <v>0.59540726161253044</v>
      </c>
      <c r="BJ1134" s="5">
        <v>0.60694946225349977</v>
      </c>
      <c r="BK1134" s="5">
        <v>4.4746289122000642E-3</v>
      </c>
      <c r="BL1134" s="6">
        <f>(Table1[[#This Row],[seagrass.sd.ssp370.2050]]/Table1[[#This Row],[seagrass.mn.ssp370.2050]])^-1</f>
        <v>135.6424128487289</v>
      </c>
      <c r="BM1134" s="6">
        <f>Table1[[#This Row],[seagrass.mn.ssp370.2050]]*Table1[[#This Row],[seagrass.weights.ssp370.2050]]</f>
        <v>82.328089537303214</v>
      </c>
      <c r="BN1134" s="5">
        <v>0.61736342475092187</v>
      </c>
      <c r="BO1134" s="5">
        <v>8.7528791594168719E-3</v>
      </c>
      <c r="BP1134" s="6">
        <f>(Table1[[#This Row],[corals.sd.ssp370.2050]]/Table1[[#This Row],[corals.mn.ssp370.2050]])^-1</f>
        <v>70.532611442113335</v>
      </c>
      <c r="BQ1134" s="6">
        <f>Table1[[#This Row],[corals.weights.ssp370.2050]]*Table1[[#This Row],[corals.mn.ssp370.2050]]</f>
        <v>43.544254556529147</v>
      </c>
      <c r="BR1134" s="5">
        <v>0.46425776412170988</v>
      </c>
      <c r="BS1134" s="5">
        <v>6.2079523472714039E-2</v>
      </c>
      <c r="BT1134" s="6">
        <f>(Table1[[#This Row],[mangrove.sd.ssp370.2050]]/Table1[[#This Row],[mangrove.mn.ssp370.2050]])^-1</f>
        <v>7.478436336995502</v>
      </c>
      <c r="BU1134" s="6">
        <f>Table1[[#This Row],[mangrove.weights.ssp370.2050]]*Table1[[#This Row],[mangrove.mn.ssp370.2050]]</f>
        <v>3.4719221329400818</v>
      </c>
      <c r="BV1134" s="7">
        <f t="shared" si="106"/>
        <v>0.6053927975080956</v>
      </c>
      <c r="BW1134" s="5">
        <v>0.60694946225349977</v>
      </c>
      <c r="BX1134" s="5">
        <v>4.4746289122000642E-3</v>
      </c>
      <c r="BY1134" s="8">
        <f>(Table1[[#This Row],[seagrass.sd.ssp370.2100]]/Table1[[#This Row],[seagrass.mn.ssp370.2100]])^-1</f>
        <v>135.6424128487289</v>
      </c>
      <c r="BZ1134" s="8">
        <f>Table1[[#This Row],[seagrass.imp.ssp370.2100]]*Table1[[#This Row],[seagrass.mn.ssp370.2100]]</f>
        <v>82.328089537303214</v>
      </c>
      <c r="CA1134" s="5">
        <v>0.61736342475092187</v>
      </c>
      <c r="CB1134" s="5">
        <v>8.7528791594168719E-3</v>
      </c>
      <c r="CC1134" s="8">
        <f>(Table1[[#This Row],[corals.sd.ssp370.2100]]/Table1[[#This Row],[corals.mn.ssp370.2100]])^-1</f>
        <v>70.532611442113335</v>
      </c>
      <c r="CD1134" s="8">
        <f>Table1[[#This Row],[corals.weights.ssp370.2100]]*Table1[[#This Row],[corals.mn.ssp370.2100]]</f>
        <v>43.544254556529147</v>
      </c>
      <c r="CE1134" s="5">
        <v>0.45719617710923061</v>
      </c>
      <c r="CF1134" s="5">
        <v>5.771183148586756E-2</v>
      </c>
      <c r="CG1134" s="12">
        <f>(Table1[[#This Row],[mangrove.sd.ssp370.2100]]/Table1[[#This Row],[mangrove.mn.ssp370.2100]])^-1</f>
        <v>7.9220528154818401</v>
      </c>
      <c r="CH1134" s="17">
        <f>Table1[[#This Row],[mangrove.weights.ssp370.2100]]*Table1[[#This Row],[mangrove.mn.ssp370.2100]]</f>
        <v>3.6219322620957142</v>
      </c>
      <c r="CI1134" s="9">
        <f t="shared" si="107"/>
        <v>0.60483906696035428</v>
      </c>
      <c r="CJ1134" s="5"/>
      <c r="CL1134" s="5"/>
      <c r="CM1134" s="5"/>
      <c r="CP1134" s="5"/>
      <c r="CT1134" s="5"/>
    </row>
    <row r="1135" spans="1:98" x14ac:dyDescent="0.25">
      <c r="A1135" s="5" t="s">
        <v>1178</v>
      </c>
      <c r="B1135" s="5">
        <v>35.58934</v>
      </c>
      <c r="C1135" s="5">
        <v>-24.071102</v>
      </c>
      <c r="D1135" s="5">
        <v>4930000</v>
      </c>
      <c r="E1135" s="5">
        <v>1</v>
      </c>
      <c r="F1135" s="5">
        <v>940000</v>
      </c>
      <c r="G1135" s="5">
        <v>1</v>
      </c>
      <c r="I1135" s="5">
        <v>0</v>
      </c>
      <c r="J1135" s="5">
        <v>0.2691518597819948</v>
      </c>
      <c r="K1135" s="5">
        <v>4.6325288499007793E-2</v>
      </c>
      <c r="L1135" s="6">
        <f>IF(Table1[[#This Row],[seagrass.mn.ssp126.2050]]="","",(Table1[[#This Row],[seagrass.sd.ssp126.2050]]/Table1[[#This Row],[seagrass.mn.ssp126.2050]])^-1)</f>
        <v>5.8100417396808997</v>
      </c>
      <c r="M1135" s="6">
        <f>IF(Table1[[#This Row],[seagrass.weights.ssp126.2050]]="","",Table1[[#This Row],[seagrass.weights.ssp126.2050]]*Table1[[#This Row],[seagrass.mn.ssp126.2050]])</f>
        <v>1.5637835396461306</v>
      </c>
      <c r="N1135" s="5">
        <v>0.29924480114369828</v>
      </c>
      <c r="O1135" s="5">
        <v>0.1046759814855492</v>
      </c>
      <c r="P1135" s="6">
        <f>IF(Table1[[#This Row],[corals.mn.ssp126.2050]]="","",(Table1[[#This Row],[corals.sd.ssp126.2050]]/Table1[[#This Row],[corals.mn.ssp126.2050]])^-1)</f>
        <v>2.8587723458318832</v>
      </c>
      <c r="Q1135" s="6">
        <f>IF(Table1[[#This Row],[coral.weights.ssp126.2050]]="","",Table1[[#This Row],[coral.weights.ssp126.2050]]*Table1[[#This Row],[corals.mn.ssp126.2050]])</f>
        <v>0.85547276214356571</v>
      </c>
      <c r="T1135" s="6" t="str">
        <f>IF(Table1[[#This Row],[mangrove.mn.ssp126.2050]]="","",(Table1[[#This Row],[mangrove.sd.ssp126.2050]]/Table1[[#This Row],[mangrove.mn.ssp126.2050]])^-1)</f>
        <v/>
      </c>
      <c r="U1135" s="6" t="str">
        <f>IF(Table1[[#This Row],[mangrove.weights.ssp126.2050]]="","",Table1[[#This Row],[mangrove.weights.ssp126.2050]]*Table1[[#This Row],[mangrove.mn.ssp126.2050]])</f>
        <v/>
      </c>
      <c r="V1135" s="7">
        <f t="shared" si="102"/>
        <v>0.27907580874674981</v>
      </c>
      <c r="W1135" s="5">
        <v>0.26858451321559779</v>
      </c>
      <c r="X1135" s="5">
        <v>4.0199314900376378E-2</v>
      </c>
      <c r="Y1135" s="6">
        <f>IF(Table1[[#This Row],[seagrass.mn.ssp126.2100]]="", "", (Table1[[#This Row],[seagrass.sd.ssp126.2100]]/Table1[[#This Row],[seagrass.mn.ssp126.2100]])^-1)</f>
        <v>6.6813206613400036</v>
      </c>
      <c r="Z1135" s="6">
        <f>IF(Table1[[#This Row],[seagrass.weights.ssp126.2100]]="","", Table1[[#This Row],[seagrass.weights.ssp126.2100]]*Table1[[#This Row],[seagrass.mn.ssp126.2100]])</f>
        <v>1.7944992574633207</v>
      </c>
      <c r="AA1135" s="5">
        <v>0.29434213963425659</v>
      </c>
      <c r="AB1135" s="5">
        <v>9.7742571087172186E-2</v>
      </c>
      <c r="AC1135" s="6">
        <f>IF(Table1[[#This Row],[corals.mn.ssp126.2100]]="","",(Table1[[#This Row],[corals.sd.ssp126.2100]]/Table1[[#This Row],[corals.mn.ssp126.2100]])^-1)</f>
        <v>3.0114016478218701</v>
      </c>
      <c r="AD1135" s="6">
        <f>IF( Table1[[#This Row],[Coral.weights.ssp126.2100]]="","", Table1[[#This Row],[Coral.weights.ssp126.2100]]*Table1[[#This Row],[corals.mn.ssp126.2100]])</f>
        <v>0.88638240431801529</v>
      </c>
      <c r="AG1135" s="8" t="str">
        <f>IF(Table1[[#This Row],[mangrove.mn.ssp126.2100]]="","",(Table1[[#This Row],[mangrove.sd.ssp126.2100]]/Table1[[#This Row],[mangrove.mn.ssp126.2100]])^-1)</f>
        <v/>
      </c>
      <c r="AH1135" s="6" t="str">
        <f>IF(Table1[[#This Row],[mangrove.weights.ssp126.2100]]="","",Table1[[#This Row],[mangrove.weights.ssp126.2100]]*Table1[[#This Row],[mangrove.mn.ssp126.2100]])</f>
        <v/>
      </c>
      <c r="AI1135" s="7">
        <f t="shared" si="103"/>
        <v>0.27658706979021574</v>
      </c>
      <c r="AJ1135" s="5">
        <v>0.29002051040815241</v>
      </c>
      <c r="AK1135" s="5">
        <v>2.0201274484536989E-2</v>
      </c>
      <c r="AL1135" s="6">
        <f>IF(Table1[[#This Row],[seagrass.mn.ssp245.2050]]="","",(Table1[[#This Row],[seagrass.sd.ssp245.2050]]/Table1[[#This Row],[seagrass.mn.ssp245.2050]])^-1)</f>
        <v>14.356545208578193</v>
      </c>
      <c r="AM1135" s="6">
        <f>IF(Table1[[#This Row],[seagrass.weights.ssp245.2050]]="","",Table1[[#This Row],[seagrass.weights.ssp245.2050]]*Table1[[#This Row],[seagrass.mn.ssp245.2050]])</f>
        <v>4.1636925690895623</v>
      </c>
      <c r="AN1135" s="5">
        <v>0.3446061696428887</v>
      </c>
      <c r="AO1135" s="5">
        <v>3.5963718505966608E-2</v>
      </c>
      <c r="AP1135" s="6">
        <f>(Table1[[#This Row],[corals.sd.ssp245.2050]]/Table1[[#This Row],[corals.mn.ssp245.2050]])^-1</f>
        <v>9.58205057649187</v>
      </c>
      <c r="AQ1135" s="6">
        <f>Table1[[#This Row],[coral.weights.ssp245.2050]]*Table1[[#This Row],[corals.mn.ssp245.2050]]</f>
        <v>3.3020337464892968</v>
      </c>
      <c r="AS1135" s="5"/>
      <c r="AT1135" s="8"/>
      <c r="AU1135" s="8"/>
      <c r="AV1135" s="7">
        <f t="shared" si="104"/>
        <v>0.3118698516240897</v>
      </c>
      <c r="AW1135" s="5">
        <v>0.31343612593748982</v>
      </c>
      <c r="AX1135" s="5">
        <v>9.5723013016064985E-3</v>
      </c>
      <c r="AY1135" s="6">
        <f>(Table1[[#This Row],[seagrass.sd.ssp245.2100]]/Table1[[#This Row],[seagrass.mn.ssp245.2100]])^-1</f>
        <v>32.744072304210327</v>
      </c>
      <c r="AZ1135" s="6">
        <f>Table1[[#This Row],[seagrass.weights.ssp245.2100]]*Table1[[#This Row],[seagrass.mn.ssp245.2100]]</f>
        <v>10.26317517044874</v>
      </c>
      <c r="BA1135" s="5">
        <v>0.37473719442341591</v>
      </c>
      <c r="BB1135" s="5">
        <v>1.126921249039204E-2</v>
      </c>
      <c r="BC1135" s="8">
        <f>(Table1[[#This Row],[corals.sd.ssp245.2100]]/Table1[[#This Row],[corals.mn.ssp245.2100]])^-1</f>
        <v>33.253183817672365</v>
      </c>
      <c r="BD1135" s="8">
        <f>Table1[[#This Row],[corals.weights.ssp245.2100]]*Table1[[#This Row],[corals.mn.ssp245.2100]]</f>
        <v>12.461204809480677</v>
      </c>
      <c r="BE1135" s="5"/>
      <c r="BF1135" s="5"/>
      <c r="BG1135" s="6"/>
      <c r="BH1135" s="6"/>
      <c r="BI1135" s="7">
        <f t="shared" si="105"/>
        <v>0.34432310243265862</v>
      </c>
      <c r="BJ1135" s="5">
        <v>0.48869089570966762</v>
      </c>
      <c r="BK1135" s="5">
        <v>9.420088934115131E-4</v>
      </c>
      <c r="BL1135" s="6">
        <f>(Table1[[#This Row],[seagrass.sd.ssp370.2050]]/Table1[[#This Row],[seagrass.mn.ssp370.2050]])^-1</f>
        <v>518.77524631413939</v>
      </c>
      <c r="BM1135" s="6">
        <f>Table1[[#This Row],[seagrass.mn.ssp370.2050]]*Table1[[#This Row],[seagrass.weights.ssp370.2050]]</f>
        <v>253.52073979326022</v>
      </c>
      <c r="BN1135" s="5">
        <v>0.51127202538292482</v>
      </c>
      <c r="BO1135" s="5">
        <v>8.8676565008095334E-4</v>
      </c>
      <c r="BP1135" s="6">
        <f>(Table1[[#This Row],[corals.sd.ssp370.2050]]/Table1[[#This Row],[corals.mn.ssp370.2050]])^-1</f>
        <v>576.55822069365286</v>
      </c>
      <c r="BQ1135" s="6">
        <f>Table1[[#This Row],[corals.weights.ssp370.2050]]*Table1[[#This Row],[corals.mn.ssp370.2050]]</f>
        <v>294.77808924521923</v>
      </c>
      <c r="BR1135" s="5"/>
      <c r="BS1135" s="5"/>
      <c r="BT1135" s="6"/>
      <c r="BU1135" s="6"/>
      <c r="BV1135" s="7">
        <f t="shared" si="106"/>
        <v>0.50057708045414706</v>
      </c>
      <c r="BW1135" s="5">
        <v>0.48869089570966762</v>
      </c>
      <c r="BX1135" s="5">
        <v>9.420088934115131E-4</v>
      </c>
      <c r="BY1135" s="8">
        <f>(Table1[[#This Row],[seagrass.sd.ssp370.2100]]/Table1[[#This Row],[seagrass.mn.ssp370.2100]])^-1</f>
        <v>518.77524631413939</v>
      </c>
      <c r="BZ1135" s="8">
        <f>Table1[[#This Row],[seagrass.imp.ssp370.2100]]*Table1[[#This Row],[seagrass.mn.ssp370.2100]]</f>
        <v>253.52073979326022</v>
      </c>
      <c r="CA1135" s="5">
        <v>0.51127202538292482</v>
      </c>
      <c r="CB1135" s="5">
        <v>8.8676565008095334E-4</v>
      </c>
      <c r="CC1135" s="8">
        <f>(Table1[[#This Row],[corals.sd.ssp370.2100]]/Table1[[#This Row],[corals.mn.ssp370.2100]])^-1</f>
        <v>576.55822069365286</v>
      </c>
      <c r="CD1135" s="8">
        <f>Table1[[#This Row],[corals.weights.ssp370.2100]]*Table1[[#This Row],[corals.mn.ssp370.2100]]</f>
        <v>294.77808924521923</v>
      </c>
      <c r="CE1135" s="5"/>
      <c r="CF1135" s="5"/>
      <c r="CG1135" s="12"/>
      <c r="CH1135" s="17"/>
      <c r="CI1135" s="9">
        <f t="shared" si="107"/>
        <v>0.50057708045414706</v>
      </c>
      <c r="CJ1135" s="5"/>
      <c r="CL1135" s="5"/>
      <c r="CM1135" s="5"/>
      <c r="CP1135" s="5"/>
      <c r="CT1135" s="5"/>
    </row>
    <row r="1136" spans="1:98" x14ac:dyDescent="0.25">
      <c r="A1136" s="5" t="s">
        <v>1179</v>
      </c>
      <c r="B1136" s="5">
        <v>35.83934</v>
      </c>
      <c r="C1136" s="5">
        <v>-24.071102</v>
      </c>
      <c r="E1136" s="5">
        <v>0</v>
      </c>
      <c r="G1136" s="5">
        <v>0</v>
      </c>
      <c r="I1136" s="5">
        <v>0</v>
      </c>
      <c r="L1136" s="6" t="str">
        <f>IF(Table1[[#This Row],[seagrass.mn.ssp126.2050]]="","",(Table1[[#This Row],[seagrass.sd.ssp126.2050]]/Table1[[#This Row],[seagrass.mn.ssp126.2050]])^-1)</f>
        <v/>
      </c>
      <c r="M1136" s="6" t="str">
        <f>IF(Table1[[#This Row],[seagrass.weights.ssp126.2050]]="","",Table1[[#This Row],[seagrass.weights.ssp126.2050]]*Table1[[#This Row],[seagrass.mn.ssp126.2050]])</f>
        <v/>
      </c>
      <c r="P1136" s="6" t="str">
        <f>IF(Table1[[#This Row],[corals.mn.ssp126.2050]]="","",(Table1[[#This Row],[corals.sd.ssp126.2050]]/Table1[[#This Row],[corals.mn.ssp126.2050]])^-1)</f>
        <v/>
      </c>
      <c r="Q1136" s="6" t="str">
        <f>IF(Table1[[#This Row],[coral.weights.ssp126.2050]]="","",Table1[[#This Row],[coral.weights.ssp126.2050]]*Table1[[#This Row],[corals.mn.ssp126.2050]])</f>
        <v/>
      </c>
      <c r="T1136" s="6" t="str">
        <f>IF(Table1[[#This Row],[mangrove.mn.ssp126.2050]]="","",(Table1[[#This Row],[mangrove.sd.ssp126.2050]]/Table1[[#This Row],[mangrove.mn.ssp126.2050]])^-1)</f>
        <v/>
      </c>
      <c r="U1136" s="6" t="str">
        <f>IF(Table1[[#This Row],[mangrove.weights.ssp126.2050]]="","",Table1[[#This Row],[mangrove.weights.ssp126.2050]]*Table1[[#This Row],[mangrove.mn.ssp126.2050]])</f>
        <v/>
      </c>
      <c r="V1136" s="7" t="e">
        <f t="shared" si="102"/>
        <v>#DIV/0!</v>
      </c>
      <c r="Y1136" s="6" t="str">
        <f>IF(Table1[[#This Row],[seagrass.mn.ssp126.2100]]="", "", (Table1[[#This Row],[seagrass.sd.ssp126.2100]]/Table1[[#This Row],[seagrass.mn.ssp126.2100]])^-1)</f>
        <v/>
      </c>
      <c r="Z1136" s="6" t="str">
        <f>IF(Table1[[#This Row],[seagrass.weights.ssp126.2100]]="","", Table1[[#This Row],[seagrass.weights.ssp126.2100]]*Table1[[#This Row],[seagrass.mn.ssp126.2100]])</f>
        <v/>
      </c>
      <c r="AC1136" s="6" t="str">
        <f>IF(Table1[[#This Row],[corals.mn.ssp126.2100]]="","",(Table1[[#This Row],[corals.sd.ssp126.2100]]/Table1[[#This Row],[corals.mn.ssp126.2100]])^-1)</f>
        <v/>
      </c>
      <c r="AD1136" s="6" t="str">
        <f>IF( Table1[[#This Row],[Coral.weights.ssp126.2100]]="","", Table1[[#This Row],[Coral.weights.ssp126.2100]]*Table1[[#This Row],[corals.mn.ssp126.2100]])</f>
        <v/>
      </c>
      <c r="AG1136" s="8" t="str">
        <f>IF(Table1[[#This Row],[mangrove.mn.ssp126.2100]]="","",(Table1[[#This Row],[mangrove.sd.ssp126.2100]]/Table1[[#This Row],[mangrove.mn.ssp126.2100]])^-1)</f>
        <v/>
      </c>
      <c r="AH1136" s="6" t="str">
        <f>IF(Table1[[#This Row],[mangrove.weights.ssp126.2100]]="","",Table1[[#This Row],[mangrove.weights.ssp126.2100]]*Table1[[#This Row],[mangrove.mn.ssp126.2100]])</f>
        <v/>
      </c>
      <c r="AI1136" s="7" t="e">
        <f t="shared" si="103"/>
        <v>#DIV/0!</v>
      </c>
      <c r="AL1136" s="6" t="str">
        <f>IF(Table1[[#This Row],[seagrass.mn.ssp245.2050]]="","",(Table1[[#This Row],[seagrass.sd.ssp245.2050]]/Table1[[#This Row],[seagrass.mn.ssp245.2050]])^-1)</f>
        <v/>
      </c>
      <c r="AM1136" s="6" t="str">
        <f>IF(Table1[[#This Row],[seagrass.weights.ssp245.2050]]="","",Table1[[#This Row],[seagrass.weights.ssp245.2050]]*Table1[[#This Row],[seagrass.mn.ssp245.2050]])</f>
        <v/>
      </c>
      <c r="AS1136" s="5"/>
      <c r="AT1136" s="8"/>
      <c r="AU1136" s="8"/>
      <c r="AV1136" s="7" t="e">
        <f t="shared" si="104"/>
        <v>#DIV/0!</v>
      </c>
      <c r="AX1136" s="5"/>
      <c r="AY1136" s="6"/>
      <c r="AZ1136" s="6"/>
      <c r="BB1136" s="5"/>
      <c r="BC1136" s="8"/>
      <c r="BD1136" s="8"/>
      <c r="BE1136" s="5"/>
      <c r="BF1136" s="5"/>
      <c r="BG1136" s="6"/>
      <c r="BH1136" s="6"/>
      <c r="BI1136" s="7" t="e">
        <f t="shared" si="105"/>
        <v>#DIV/0!</v>
      </c>
      <c r="BK1136" s="5"/>
      <c r="BL1136" s="6"/>
      <c r="BM1136" s="6"/>
      <c r="BO1136" s="5"/>
      <c r="BP1136" s="6"/>
      <c r="BQ1136" s="6"/>
      <c r="BR1136" s="5"/>
      <c r="BS1136" s="5"/>
      <c r="BT1136" s="6"/>
      <c r="BU1136" s="6"/>
      <c r="BV1136" s="7" t="e">
        <f t="shared" si="106"/>
        <v>#DIV/0!</v>
      </c>
      <c r="BX1136" s="5"/>
      <c r="BY1136" s="8"/>
      <c r="BZ1136" s="8"/>
      <c r="CA1136" s="5"/>
      <c r="CB1136" s="5"/>
      <c r="CC1136" s="8"/>
      <c r="CD1136" s="8"/>
      <c r="CE1136" s="5"/>
      <c r="CF1136" s="5"/>
      <c r="CG1136" s="12"/>
      <c r="CH1136" s="17"/>
      <c r="CI1136" s="9" t="e">
        <f t="shared" si="107"/>
        <v>#DIV/0!</v>
      </c>
      <c r="CJ1136" s="5"/>
      <c r="CL1136" s="5"/>
      <c r="CM1136" s="5"/>
      <c r="CP1136" s="5"/>
      <c r="CT1136" s="5"/>
    </row>
    <row r="1137" spans="1:98" x14ac:dyDescent="0.25">
      <c r="A1137" s="5" t="s">
        <v>1180</v>
      </c>
      <c r="B1137" s="5">
        <v>43.33934</v>
      </c>
      <c r="C1137" s="5">
        <v>-24.321102</v>
      </c>
      <c r="E1137" s="5">
        <v>0</v>
      </c>
      <c r="G1137" s="5">
        <v>0</v>
      </c>
      <c r="I1137" s="5">
        <v>0</v>
      </c>
      <c r="L1137" s="6" t="str">
        <f>IF(Table1[[#This Row],[seagrass.mn.ssp126.2050]]="","",(Table1[[#This Row],[seagrass.sd.ssp126.2050]]/Table1[[#This Row],[seagrass.mn.ssp126.2050]])^-1)</f>
        <v/>
      </c>
      <c r="M1137" s="6" t="str">
        <f>IF(Table1[[#This Row],[seagrass.weights.ssp126.2050]]="","",Table1[[#This Row],[seagrass.weights.ssp126.2050]]*Table1[[#This Row],[seagrass.mn.ssp126.2050]])</f>
        <v/>
      </c>
      <c r="P1137" s="6" t="str">
        <f>IF(Table1[[#This Row],[corals.mn.ssp126.2050]]="","",(Table1[[#This Row],[corals.sd.ssp126.2050]]/Table1[[#This Row],[corals.mn.ssp126.2050]])^-1)</f>
        <v/>
      </c>
      <c r="Q1137" s="6" t="str">
        <f>IF(Table1[[#This Row],[coral.weights.ssp126.2050]]="","",Table1[[#This Row],[coral.weights.ssp126.2050]]*Table1[[#This Row],[corals.mn.ssp126.2050]])</f>
        <v/>
      </c>
      <c r="T1137" s="6" t="str">
        <f>IF(Table1[[#This Row],[mangrove.mn.ssp126.2050]]="","",(Table1[[#This Row],[mangrove.sd.ssp126.2050]]/Table1[[#This Row],[mangrove.mn.ssp126.2050]])^-1)</f>
        <v/>
      </c>
      <c r="U1137" s="6" t="str">
        <f>IF(Table1[[#This Row],[mangrove.weights.ssp126.2050]]="","",Table1[[#This Row],[mangrove.weights.ssp126.2050]]*Table1[[#This Row],[mangrove.mn.ssp126.2050]])</f>
        <v/>
      </c>
      <c r="V1137" s="7" t="e">
        <f t="shared" si="102"/>
        <v>#DIV/0!</v>
      </c>
      <c r="Y1137" s="6" t="str">
        <f>IF(Table1[[#This Row],[seagrass.mn.ssp126.2100]]="", "", (Table1[[#This Row],[seagrass.sd.ssp126.2100]]/Table1[[#This Row],[seagrass.mn.ssp126.2100]])^-1)</f>
        <v/>
      </c>
      <c r="Z1137" s="6" t="str">
        <f>IF(Table1[[#This Row],[seagrass.weights.ssp126.2100]]="","", Table1[[#This Row],[seagrass.weights.ssp126.2100]]*Table1[[#This Row],[seagrass.mn.ssp126.2100]])</f>
        <v/>
      </c>
      <c r="AC1137" s="6" t="str">
        <f>IF(Table1[[#This Row],[corals.mn.ssp126.2100]]="","",(Table1[[#This Row],[corals.sd.ssp126.2100]]/Table1[[#This Row],[corals.mn.ssp126.2100]])^-1)</f>
        <v/>
      </c>
      <c r="AD1137" s="6" t="str">
        <f>IF( Table1[[#This Row],[Coral.weights.ssp126.2100]]="","", Table1[[#This Row],[Coral.weights.ssp126.2100]]*Table1[[#This Row],[corals.mn.ssp126.2100]])</f>
        <v/>
      </c>
      <c r="AG1137" s="8" t="str">
        <f>IF(Table1[[#This Row],[mangrove.mn.ssp126.2100]]="","",(Table1[[#This Row],[mangrove.sd.ssp126.2100]]/Table1[[#This Row],[mangrove.mn.ssp126.2100]])^-1)</f>
        <v/>
      </c>
      <c r="AH1137" s="6" t="str">
        <f>IF(Table1[[#This Row],[mangrove.weights.ssp126.2100]]="","",Table1[[#This Row],[mangrove.weights.ssp126.2100]]*Table1[[#This Row],[mangrove.mn.ssp126.2100]])</f>
        <v/>
      </c>
      <c r="AI1137" s="7" t="e">
        <f t="shared" si="103"/>
        <v>#DIV/0!</v>
      </c>
      <c r="AL1137" s="6" t="str">
        <f>IF(Table1[[#This Row],[seagrass.mn.ssp245.2050]]="","",(Table1[[#This Row],[seagrass.sd.ssp245.2050]]/Table1[[#This Row],[seagrass.mn.ssp245.2050]])^-1)</f>
        <v/>
      </c>
      <c r="AM1137" s="6" t="str">
        <f>IF(Table1[[#This Row],[seagrass.weights.ssp245.2050]]="","",Table1[[#This Row],[seagrass.weights.ssp245.2050]]*Table1[[#This Row],[seagrass.mn.ssp245.2050]])</f>
        <v/>
      </c>
      <c r="AS1137" s="5"/>
      <c r="AT1137" s="8"/>
      <c r="AU1137" s="8"/>
      <c r="AV1137" s="7" t="e">
        <f t="shared" si="104"/>
        <v>#DIV/0!</v>
      </c>
      <c r="AX1137" s="5"/>
      <c r="AY1137" s="6"/>
      <c r="AZ1137" s="6"/>
      <c r="BB1137" s="5"/>
      <c r="BC1137" s="8"/>
      <c r="BD1137" s="8"/>
      <c r="BE1137" s="5"/>
      <c r="BF1137" s="5"/>
      <c r="BG1137" s="6"/>
      <c r="BH1137" s="6"/>
      <c r="BI1137" s="7" t="e">
        <f t="shared" si="105"/>
        <v>#DIV/0!</v>
      </c>
      <c r="BK1137" s="5"/>
      <c r="BL1137" s="6"/>
      <c r="BM1137" s="6"/>
      <c r="BO1137" s="5"/>
      <c r="BP1137" s="6"/>
      <c r="BQ1137" s="6"/>
      <c r="BR1137" s="5"/>
      <c r="BS1137" s="5"/>
      <c r="BT1137" s="6"/>
      <c r="BU1137" s="6"/>
      <c r="BV1137" s="7" t="e">
        <f t="shared" si="106"/>
        <v>#DIV/0!</v>
      </c>
      <c r="BX1137" s="5"/>
      <c r="BY1137" s="8"/>
      <c r="BZ1137" s="8"/>
      <c r="CA1137" s="5"/>
      <c r="CB1137" s="5"/>
      <c r="CC1137" s="8"/>
      <c r="CD1137" s="8"/>
      <c r="CE1137" s="5"/>
      <c r="CF1137" s="5"/>
      <c r="CG1137" s="12"/>
      <c r="CH1137" s="17"/>
      <c r="CI1137" s="9" t="e">
        <f t="shared" si="107"/>
        <v>#DIV/0!</v>
      </c>
      <c r="CJ1137" s="5"/>
      <c r="CL1137" s="5"/>
      <c r="CM1137" s="5"/>
      <c r="CP1137" s="5"/>
      <c r="CT1137" s="5"/>
    </row>
    <row r="1138" spans="1:98" x14ac:dyDescent="0.25">
      <c r="A1138" s="5" t="s">
        <v>1181</v>
      </c>
      <c r="B1138" s="5">
        <v>43.58934</v>
      </c>
      <c r="C1138" s="5">
        <v>-24.321102</v>
      </c>
      <c r="D1138" s="5">
        <v>1500000</v>
      </c>
      <c r="E1138" s="5">
        <v>1</v>
      </c>
      <c r="F1138" s="5">
        <v>4500000</v>
      </c>
      <c r="G1138" s="5">
        <v>1</v>
      </c>
      <c r="I1138" s="5">
        <v>0</v>
      </c>
      <c r="J1138" s="5">
        <v>0.43010150744991149</v>
      </c>
      <c r="K1138" s="5">
        <v>2.8402793835082159E-2</v>
      </c>
      <c r="L1138" s="6">
        <f>IF(Table1[[#This Row],[seagrass.mn.ssp126.2050]]="","",(Table1[[#This Row],[seagrass.sd.ssp126.2050]]/Table1[[#This Row],[seagrass.mn.ssp126.2050]])^-1)</f>
        <v>15.142929598660285</v>
      </c>
      <c r="M1138" s="6">
        <f>IF(Table1[[#This Row],[seagrass.weights.ssp126.2050]]="","",Table1[[#This Row],[seagrass.weights.ssp126.2050]]*Table1[[#This Row],[seagrass.mn.ssp126.2050]])</f>
        <v>6.5129968475916717</v>
      </c>
      <c r="N1138" s="5">
        <v>0.32430234874142522</v>
      </c>
      <c r="O1138" s="5">
        <v>3.8433541499620243E-2</v>
      </c>
      <c r="P1138" s="6">
        <f>IF(Table1[[#This Row],[corals.mn.ssp126.2050]]="","",(Table1[[#This Row],[corals.sd.ssp126.2050]]/Table1[[#This Row],[corals.mn.ssp126.2050]])^-1)</f>
        <v>8.4380032671365868</v>
      </c>
      <c r="Q1138" s="6">
        <f>IF(Table1[[#This Row],[coral.weights.ssp126.2050]]="","",Table1[[#This Row],[coral.weights.ssp126.2050]]*Table1[[#This Row],[corals.mn.ssp126.2050]])</f>
        <v>2.7364642782202147</v>
      </c>
      <c r="T1138" s="6" t="str">
        <f>IF(Table1[[#This Row],[mangrove.mn.ssp126.2050]]="","",(Table1[[#This Row],[mangrove.sd.ssp126.2050]]/Table1[[#This Row],[mangrove.mn.ssp126.2050]])^-1)</f>
        <v/>
      </c>
      <c r="U1138" s="6" t="str">
        <f>IF(Table1[[#This Row],[mangrove.weights.ssp126.2050]]="","",Table1[[#This Row],[mangrove.weights.ssp126.2050]]*Table1[[#This Row],[mangrove.mn.ssp126.2050]])</f>
        <v/>
      </c>
      <c r="V1138" s="7">
        <f t="shared" si="102"/>
        <v>0.39224322372877085</v>
      </c>
      <c r="W1138" s="5">
        <v>0.44426811731933791</v>
      </c>
      <c r="X1138" s="5">
        <v>2.9627807388860949E-2</v>
      </c>
      <c r="Y1138" s="6">
        <f>IF(Table1[[#This Row],[seagrass.mn.ssp126.2100]]="", "", (Table1[[#This Row],[seagrass.sd.ssp126.2100]]/Table1[[#This Row],[seagrass.mn.ssp126.2100]])^-1)</f>
        <v>14.994971159639968</v>
      </c>
      <c r="Z1138" s="6">
        <f>IF(Table1[[#This Row],[seagrass.weights.ssp126.2100]]="","", Table1[[#This Row],[seagrass.weights.ssp126.2100]]*Table1[[#This Row],[seagrass.mn.ssp126.2100]])</f>
        <v>6.6617876063510177</v>
      </c>
      <c r="AA1138" s="5">
        <v>0.33845851665445809</v>
      </c>
      <c r="AB1138" s="5">
        <v>4.2354843930692707E-2</v>
      </c>
      <c r="AC1138" s="6">
        <f>IF(Table1[[#This Row],[corals.mn.ssp126.2100]]="","",(Table1[[#This Row],[corals.sd.ssp126.2100]]/Table1[[#This Row],[corals.mn.ssp126.2100]])^-1)</f>
        <v>7.9910226374176769</v>
      </c>
      <c r="AD1138" s="6">
        <f>IF( Table1[[#This Row],[Coral.weights.ssp126.2100]]="","", Table1[[#This Row],[Coral.weights.ssp126.2100]]*Table1[[#This Row],[corals.mn.ssp126.2100]])</f>
        <v>2.7046296684125823</v>
      </c>
      <c r="AG1138" s="8" t="str">
        <f>IF(Table1[[#This Row],[mangrove.mn.ssp126.2100]]="","",(Table1[[#This Row],[mangrove.sd.ssp126.2100]]/Table1[[#This Row],[mangrove.mn.ssp126.2100]])^-1)</f>
        <v/>
      </c>
      <c r="AH1138" s="6" t="str">
        <f>IF(Table1[[#This Row],[mangrove.weights.ssp126.2100]]="","",Table1[[#This Row],[mangrove.weights.ssp126.2100]]*Table1[[#This Row],[mangrove.mn.ssp126.2100]])</f>
        <v/>
      </c>
      <c r="AI1138" s="7">
        <f t="shared" si="103"/>
        <v>0.40748367712352562</v>
      </c>
      <c r="AJ1138" s="5">
        <v>0.43026568265046411</v>
      </c>
      <c r="AK1138" s="5">
        <v>2.2293852326660441E-2</v>
      </c>
      <c r="AL1138" s="6">
        <f>IF(Table1[[#This Row],[seagrass.mn.ssp245.2050]]="","",(Table1[[#This Row],[seagrass.sd.ssp245.2050]]/Table1[[#This Row],[seagrass.mn.ssp245.2050]])^-1)</f>
        <v>19.29974579296573</v>
      </c>
      <c r="AM1138" s="6">
        <f>IF(Table1[[#This Row],[seagrass.weights.ssp245.2050]]="","",Table1[[#This Row],[seagrass.weights.ssp245.2050]]*Table1[[#This Row],[seagrass.mn.ssp245.2050]])</f>
        <v>8.3040182985908224</v>
      </c>
      <c r="AN1138" s="5">
        <v>0.32621763998383208</v>
      </c>
      <c r="AO1138" s="5">
        <v>2.8176114605159511E-2</v>
      </c>
      <c r="AP1138" s="6">
        <f>(Table1[[#This Row],[corals.sd.ssp245.2050]]/Table1[[#This Row],[corals.mn.ssp245.2050]])^-1</f>
        <v>11.577807818970763</v>
      </c>
      <c r="AQ1138" s="6">
        <f>Table1[[#This Row],[coral.weights.ssp245.2050]]*Table1[[#This Row],[corals.mn.ssp245.2050]]</f>
        <v>3.7768851428910004</v>
      </c>
      <c r="AS1138" s="5"/>
      <c r="AT1138" s="8"/>
      <c r="AU1138" s="8"/>
      <c r="AV1138" s="7">
        <f t="shared" si="104"/>
        <v>0.39125196229314124</v>
      </c>
      <c r="AW1138" s="5">
        <v>0.41811691936086898</v>
      </c>
      <c r="AX1138" s="5">
        <v>1.1454026820103149E-2</v>
      </c>
      <c r="AY1138" s="6">
        <f>(Table1[[#This Row],[seagrass.sd.ssp245.2100]]/Table1[[#This Row],[seagrass.mn.ssp245.2100]])^-1</f>
        <v>36.503923548269078</v>
      </c>
      <c r="AZ1138" s="6">
        <f>Table1[[#This Row],[seagrass.weights.ssp245.2100]]*Table1[[#This Row],[seagrass.mn.ssp245.2100]]</f>
        <v>15.262908058586948</v>
      </c>
      <c r="BA1138" s="5">
        <v>0.31352827381607962</v>
      </c>
      <c r="BB1138" s="5">
        <v>1.6623012438559171E-2</v>
      </c>
      <c r="BC1138" s="8">
        <f>(Table1[[#This Row],[corals.sd.ssp245.2100]]/Table1[[#This Row],[corals.mn.ssp245.2100]])^-1</f>
        <v>18.861098430559512</v>
      </c>
      <c r="BD1138" s="8">
        <f>Table1[[#This Row],[corals.weights.ssp245.2100]]*Table1[[#This Row],[corals.mn.ssp245.2100]]</f>
        <v>5.9134876332084918</v>
      </c>
      <c r="BE1138" s="5"/>
      <c r="BF1138" s="5"/>
      <c r="BG1138" s="6"/>
      <c r="BH1138" s="6"/>
      <c r="BI1138" s="7">
        <f t="shared" si="105"/>
        <v>0.38248690120439627</v>
      </c>
      <c r="BJ1138" s="5">
        <v>0.36392932457245952</v>
      </c>
      <c r="BK1138" s="5">
        <v>1.245603490998902E-3</v>
      </c>
      <c r="BL1138" s="6">
        <f>(Table1[[#This Row],[seagrass.sd.ssp370.2050]]/Table1[[#This Row],[seagrass.mn.ssp370.2050]])^-1</f>
        <v>292.17108590520189</v>
      </c>
      <c r="BM1138" s="6">
        <f>Table1[[#This Row],[seagrass.mn.ssp370.2050]]*Table1[[#This Row],[seagrass.weights.ssp370.2050]]</f>
        <v>106.32962595308217</v>
      </c>
      <c r="BN1138" s="5">
        <v>0.28353918717597498</v>
      </c>
      <c r="BO1138" s="5">
        <v>5.4600891749390229E-3</v>
      </c>
      <c r="BP1138" s="6">
        <f>(Table1[[#This Row],[corals.sd.ssp370.2050]]/Table1[[#This Row],[corals.mn.ssp370.2050]])^-1</f>
        <v>51.929405929371377</v>
      </c>
      <c r="BQ1138" s="6">
        <f>Table1[[#This Row],[corals.weights.ssp370.2050]]*Table1[[#This Row],[corals.mn.ssp370.2050]]</f>
        <v>14.724021547745217</v>
      </c>
      <c r="BR1138" s="5"/>
      <c r="BS1138" s="5"/>
      <c r="BT1138" s="6"/>
      <c r="BU1138" s="6"/>
      <c r="BV1138" s="7">
        <f t="shared" si="106"/>
        <v>0.35179736842405934</v>
      </c>
      <c r="BW1138" s="5">
        <v>0.36741513147642912</v>
      </c>
      <c r="BX1138" s="5">
        <v>3.6840719084085989E-3</v>
      </c>
      <c r="BY1138" s="8">
        <f>(Table1[[#This Row],[seagrass.sd.ssp370.2100]]/Table1[[#This Row],[seagrass.mn.ssp370.2100]])^-1</f>
        <v>99.730716612190321</v>
      </c>
      <c r="BZ1138" s="8">
        <f>Table1[[#This Row],[seagrass.imp.ssp370.2100]]*Table1[[#This Row],[seagrass.mn.ssp370.2100]]</f>
        <v>36.642574356306397</v>
      </c>
      <c r="CA1138" s="5">
        <v>0.28971121520987331</v>
      </c>
      <c r="CB1138" s="5">
        <v>1.0485708678559091E-2</v>
      </c>
      <c r="CC1138" s="8">
        <f>(Table1[[#This Row],[corals.sd.ssp370.2100]]/Table1[[#This Row],[corals.mn.ssp370.2100]])^-1</f>
        <v>27.629149739994915</v>
      </c>
      <c r="CD1138" s="8">
        <f>Table1[[#This Row],[corals.weights.ssp370.2100]]*Table1[[#This Row],[corals.mn.ssp370.2100]]</f>
        <v>8.0044745463894813</v>
      </c>
      <c r="CE1138" s="5"/>
      <c r="CF1138" s="5"/>
      <c r="CG1138" s="12"/>
      <c r="CH1138" s="17"/>
      <c r="CI1138" s="9">
        <f t="shared" si="107"/>
        <v>0.35055822671197256</v>
      </c>
      <c r="CJ1138" s="5"/>
      <c r="CL1138" s="5"/>
      <c r="CM1138" s="5"/>
      <c r="CP1138" s="5"/>
      <c r="CT1138" s="5"/>
    </row>
    <row r="1139" spans="1:98" x14ac:dyDescent="0.25">
      <c r="A1139" s="5" t="s">
        <v>1182</v>
      </c>
      <c r="B1139" s="5">
        <v>43.83934</v>
      </c>
      <c r="C1139" s="5">
        <v>-24.321102</v>
      </c>
      <c r="D1139" s="5">
        <v>130000</v>
      </c>
      <c r="E1139" s="5">
        <v>1</v>
      </c>
      <c r="F1139" s="5">
        <v>20000</v>
      </c>
      <c r="G1139" s="5">
        <v>1</v>
      </c>
      <c r="I1139" s="5">
        <v>0</v>
      </c>
      <c r="J1139" s="5">
        <v>0.12007965252524409</v>
      </c>
      <c r="K1139" s="5">
        <v>0.1698182731662489</v>
      </c>
      <c r="L1139" s="6">
        <f>IF(Table1[[#This Row],[seagrass.mn.ssp126.2050]]="","",(Table1[[#This Row],[seagrass.sd.ssp126.2050]]/Table1[[#This Row],[seagrass.mn.ssp126.2050]])^-1)</f>
        <v>0.70710678118654735</v>
      </c>
      <c r="M1139" s="6">
        <f>IF(Table1[[#This Row],[seagrass.weights.ssp126.2050]]="","",Table1[[#This Row],[seagrass.weights.ssp126.2050]]*Table1[[#This Row],[seagrass.mn.ssp126.2050]])</f>
        <v>8.490913658312442E-2</v>
      </c>
      <c r="N1139" s="5">
        <v>0.22375073590249761</v>
      </c>
      <c r="O1139" s="5">
        <v>5.1093364321724177E-2</v>
      </c>
      <c r="P1139" s="6">
        <f>IF(Table1[[#This Row],[corals.mn.ssp126.2050]]="","",(Table1[[#This Row],[corals.sd.ssp126.2050]]/Table1[[#This Row],[corals.mn.ssp126.2050]])^-1)</f>
        <v>4.3792523524891855</v>
      </c>
      <c r="Q1139" s="6">
        <f>IF(Table1[[#This Row],[coral.weights.ssp126.2050]]="","",Table1[[#This Row],[coral.weights.ssp126.2050]]*Table1[[#This Row],[corals.mn.ssp126.2050]])</f>
        <v>0.97986093657219908</v>
      </c>
      <c r="T1139" s="6" t="str">
        <f>IF(Table1[[#This Row],[mangrove.mn.ssp126.2050]]="","",(Table1[[#This Row],[mangrove.sd.ssp126.2050]]/Table1[[#This Row],[mangrove.mn.ssp126.2050]])^-1)</f>
        <v/>
      </c>
      <c r="U1139" s="6" t="str">
        <f>IF(Table1[[#This Row],[mangrove.weights.ssp126.2050]]="","",Table1[[#This Row],[mangrove.weights.ssp126.2050]]*Table1[[#This Row],[mangrove.mn.ssp126.2050]])</f>
        <v/>
      </c>
      <c r="V1139" s="7">
        <f t="shared" si="102"/>
        <v>0.20933835876938003</v>
      </c>
      <c r="W1139" s="5">
        <v>0.1219075012277693</v>
      </c>
      <c r="X1139" s="5">
        <v>0.172403241591326</v>
      </c>
      <c r="Y1139" s="6">
        <f>IF(Table1[[#This Row],[seagrass.mn.ssp126.2100]]="", "", (Table1[[#This Row],[seagrass.sd.ssp126.2100]]/Table1[[#This Row],[seagrass.mn.ssp126.2100]])^-1)</f>
        <v>0.70710678118654791</v>
      </c>
      <c r="Z1139" s="6">
        <f>IF(Table1[[#This Row],[seagrass.weights.ssp126.2100]]="","", Table1[[#This Row],[seagrass.weights.ssp126.2100]]*Table1[[#This Row],[seagrass.mn.ssp126.2100]])</f>
        <v>8.6201620795663084E-2</v>
      </c>
      <c r="AA1139" s="5">
        <v>0.23231224704754161</v>
      </c>
      <c r="AB1139" s="5">
        <v>5.5461745271027332E-2</v>
      </c>
      <c r="AC1139" s="6">
        <f>IF(Table1[[#This Row],[corals.mn.ssp126.2100]]="","",(Table1[[#This Row],[corals.sd.ssp126.2100]]/Table1[[#This Row],[corals.mn.ssp126.2100]])^-1)</f>
        <v>4.1886934122301991</v>
      </c>
      <c r="AD1139" s="6">
        <f>IF( Table1[[#This Row],[Coral.weights.ssp126.2100]]="","", Table1[[#This Row],[Coral.weights.ssp126.2100]]*Table1[[#This Row],[corals.mn.ssp126.2100]])</f>
        <v>0.97308477878843203</v>
      </c>
      <c r="AG1139" s="8" t="str">
        <f>IF(Table1[[#This Row],[mangrove.mn.ssp126.2100]]="","",(Table1[[#This Row],[mangrove.sd.ssp126.2100]]/Table1[[#This Row],[mangrove.mn.ssp126.2100]])^-1)</f>
        <v/>
      </c>
      <c r="AH1139" s="6" t="str">
        <f>IF(Table1[[#This Row],[mangrove.weights.ssp126.2100]]="","",Table1[[#This Row],[mangrove.weights.ssp126.2100]]*Table1[[#This Row],[mangrove.mn.ssp126.2100]])</f>
        <v/>
      </c>
      <c r="AI1139" s="7">
        <f t="shared" si="103"/>
        <v>0.21636634620189146</v>
      </c>
      <c r="AJ1139" s="5">
        <v>0.59308352087095972</v>
      </c>
      <c r="AK1139" s="5">
        <v>1.072690796394658E-2</v>
      </c>
      <c r="AL1139" s="6">
        <f>IF(Table1[[#This Row],[seagrass.mn.ssp245.2050]]="","",(Table1[[#This Row],[seagrass.sd.ssp245.2050]]/Table1[[#This Row],[seagrass.mn.ssp245.2050]])^-1)</f>
        <v>55.289326883788789</v>
      </c>
      <c r="AM1139" s="6">
        <f>IF(Table1[[#This Row],[seagrass.weights.ssp245.2050]]="","",Table1[[#This Row],[seagrass.weights.ssp245.2050]]*Table1[[#This Row],[seagrass.mn.ssp245.2050]])</f>
        <v>32.791188654822861</v>
      </c>
      <c r="AN1139" s="5">
        <v>0.60825556231532341</v>
      </c>
      <c r="AO1139" s="5">
        <v>1.0601293398230989E-2</v>
      </c>
      <c r="AP1139" s="6">
        <f>(Table1[[#This Row],[corals.sd.ssp245.2050]]/Table1[[#This Row],[corals.mn.ssp245.2050]])^-1</f>
        <v>57.375599322326224</v>
      </c>
      <c r="AQ1139" s="6">
        <f>Table1[[#This Row],[coral.weights.ssp245.2050]]*Table1[[#This Row],[corals.mn.ssp245.2050]]</f>
        <v>34.899027428980226</v>
      </c>
      <c r="AS1139" s="5"/>
      <c r="AT1139" s="8"/>
      <c r="AU1139" s="8"/>
      <c r="AV1139" s="7">
        <f t="shared" si="104"/>
        <v>0.60081001570947745</v>
      </c>
      <c r="AW1139" s="5">
        <v>0.59308352087095972</v>
      </c>
      <c r="AX1139" s="5">
        <v>1.072690796394658E-2</v>
      </c>
      <c r="AY1139" s="6">
        <f>(Table1[[#This Row],[seagrass.sd.ssp245.2100]]/Table1[[#This Row],[seagrass.mn.ssp245.2100]])^-1</f>
        <v>55.289326883788789</v>
      </c>
      <c r="AZ1139" s="6">
        <f>Table1[[#This Row],[seagrass.weights.ssp245.2100]]*Table1[[#This Row],[seagrass.mn.ssp245.2100]]</f>
        <v>32.791188654822861</v>
      </c>
      <c r="BA1139" s="5">
        <v>0.60825556231532341</v>
      </c>
      <c r="BB1139" s="5">
        <v>1.0601293398230989E-2</v>
      </c>
      <c r="BC1139" s="8">
        <f>(Table1[[#This Row],[corals.sd.ssp245.2100]]/Table1[[#This Row],[corals.mn.ssp245.2100]])^-1</f>
        <v>57.375599322326224</v>
      </c>
      <c r="BD1139" s="8">
        <f>Table1[[#This Row],[corals.weights.ssp245.2100]]*Table1[[#This Row],[corals.mn.ssp245.2100]]</f>
        <v>34.899027428980226</v>
      </c>
      <c r="BE1139" s="5"/>
      <c r="BF1139" s="5"/>
      <c r="BG1139" s="6"/>
      <c r="BH1139" s="6"/>
      <c r="BI1139" s="7">
        <f t="shared" si="105"/>
        <v>0.60081001570947745</v>
      </c>
      <c r="BJ1139" s="5">
        <v>2.131552223372539E-2</v>
      </c>
      <c r="BK1139" s="5">
        <v>3.0144700631999699E-2</v>
      </c>
      <c r="BL1139" s="6">
        <f>(Table1[[#This Row],[seagrass.sd.ssp370.2050]]/Table1[[#This Row],[seagrass.mn.ssp370.2050]])^-1</f>
        <v>0.70710678118654746</v>
      </c>
      <c r="BM1139" s="6">
        <f>Table1[[#This Row],[seagrass.mn.ssp370.2050]]*Table1[[#This Row],[seagrass.weights.ssp370.2050]]</f>
        <v>1.5072350315999846E-2</v>
      </c>
      <c r="BN1139" s="5">
        <v>9.8400252001740046E-2</v>
      </c>
      <c r="BO1139" s="5">
        <v>7.9591818353318508E-2</v>
      </c>
      <c r="BP1139" s="6">
        <f>(Table1[[#This Row],[corals.sd.ssp370.2050]]/Table1[[#This Row],[corals.mn.ssp370.2050]])^-1</f>
        <v>1.2363111440038779</v>
      </c>
      <c r="BQ1139" s="6">
        <f>Table1[[#This Row],[corals.weights.ssp370.2050]]*Table1[[#This Row],[corals.mn.ssp370.2050]]</f>
        <v>0.12165332812254111</v>
      </c>
      <c r="BR1139" s="5"/>
      <c r="BS1139" s="5"/>
      <c r="BT1139" s="6"/>
      <c r="BU1139" s="6"/>
      <c r="BV1139" s="7">
        <f t="shared" si="106"/>
        <v>7.0353204355230958E-2</v>
      </c>
      <c r="BW1139" s="5">
        <v>2.131552223372539E-2</v>
      </c>
      <c r="BX1139" s="5">
        <v>3.0144700631999699E-2</v>
      </c>
      <c r="BY1139" s="8">
        <f>(Table1[[#This Row],[seagrass.sd.ssp370.2100]]/Table1[[#This Row],[seagrass.mn.ssp370.2100]])^-1</f>
        <v>0.70710678118654746</v>
      </c>
      <c r="BZ1139" s="8">
        <f>Table1[[#This Row],[seagrass.imp.ssp370.2100]]*Table1[[#This Row],[seagrass.mn.ssp370.2100]]</f>
        <v>1.5072350315999846E-2</v>
      </c>
      <c r="CA1139" s="5">
        <v>0.16570721729034951</v>
      </c>
      <c r="CB1139" s="5">
        <v>4.9400345313609061E-3</v>
      </c>
      <c r="CC1139" s="8">
        <f>(Table1[[#This Row],[corals.sd.ssp370.2100]]/Table1[[#This Row],[corals.mn.ssp370.2100]])^-1</f>
        <v>33.543736635520972</v>
      </c>
      <c r="CD1139" s="8">
        <f>Table1[[#This Row],[corals.weights.ssp370.2100]]*Table1[[#This Row],[corals.mn.ssp370.2100]]</f>
        <v>5.558439255392531</v>
      </c>
      <c r="CE1139" s="5"/>
      <c r="CF1139" s="5"/>
      <c r="CG1139" s="12"/>
      <c r="CH1139" s="17"/>
      <c r="CI1139" s="9">
        <f t="shared" si="107"/>
        <v>0.16272625867629814</v>
      </c>
      <c r="CJ1139" s="5"/>
      <c r="CL1139" s="5"/>
      <c r="CM1139" s="5"/>
      <c r="CP1139" s="5"/>
      <c r="CT1139" s="5"/>
    </row>
    <row r="1140" spans="1:98" x14ac:dyDescent="0.25">
      <c r="A1140" s="5" t="s">
        <v>1183</v>
      </c>
      <c r="B1140" s="5">
        <v>44.08934</v>
      </c>
      <c r="C1140" s="5">
        <v>-24.321102</v>
      </c>
      <c r="E1140" s="5">
        <v>0</v>
      </c>
      <c r="G1140" s="5">
        <v>0</v>
      </c>
      <c r="I1140" s="5">
        <v>0</v>
      </c>
      <c r="L1140" s="6" t="str">
        <f>IF(Table1[[#This Row],[seagrass.mn.ssp126.2050]]="","",(Table1[[#This Row],[seagrass.sd.ssp126.2050]]/Table1[[#This Row],[seagrass.mn.ssp126.2050]])^-1)</f>
        <v/>
      </c>
      <c r="M1140" s="6" t="str">
        <f>IF(Table1[[#This Row],[seagrass.weights.ssp126.2050]]="","",Table1[[#This Row],[seagrass.weights.ssp126.2050]]*Table1[[#This Row],[seagrass.mn.ssp126.2050]])</f>
        <v/>
      </c>
      <c r="P1140" s="6" t="str">
        <f>IF(Table1[[#This Row],[corals.mn.ssp126.2050]]="","",(Table1[[#This Row],[corals.sd.ssp126.2050]]/Table1[[#This Row],[corals.mn.ssp126.2050]])^-1)</f>
        <v/>
      </c>
      <c r="Q1140" s="6" t="str">
        <f>IF(Table1[[#This Row],[coral.weights.ssp126.2050]]="","",Table1[[#This Row],[coral.weights.ssp126.2050]]*Table1[[#This Row],[corals.mn.ssp126.2050]])</f>
        <v/>
      </c>
      <c r="T1140" s="6" t="str">
        <f>IF(Table1[[#This Row],[mangrove.mn.ssp126.2050]]="","",(Table1[[#This Row],[mangrove.sd.ssp126.2050]]/Table1[[#This Row],[mangrove.mn.ssp126.2050]])^-1)</f>
        <v/>
      </c>
      <c r="U1140" s="6" t="str">
        <f>IF(Table1[[#This Row],[mangrove.weights.ssp126.2050]]="","",Table1[[#This Row],[mangrove.weights.ssp126.2050]]*Table1[[#This Row],[mangrove.mn.ssp126.2050]])</f>
        <v/>
      </c>
      <c r="V1140" s="7" t="e">
        <f t="shared" si="102"/>
        <v>#DIV/0!</v>
      </c>
      <c r="Y1140" s="6" t="str">
        <f>IF(Table1[[#This Row],[seagrass.mn.ssp126.2100]]="", "", (Table1[[#This Row],[seagrass.sd.ssp126.2100]]/Table1[[#This Row],[seagrass.mn.ssp126.2100]])^-1)</f>
        <v/>
      </c>
      <c r="Z1140" s="6" t="str">
        <f>IF(Table1[[#This Row],[seagrass.weights.ssp126.2100]]="","", Table1[[#This Row],[seagrass.weights.ssp126.2100]]*Table1[[#This Row],[seagrass.mn.ssp126.2100]])</f>
        <v/>
      </c>
      <c r="AC1140" s="6" t="str">
        <f>IF(Table1[[#This Row],[corals.mn.ssp126.2100]]="","",(Table1[[#This Row],[corals.sd.ssp126.2100]]/Table1[[#This Row],[corals.mn.ssp126.2100]])^-1)</f>
        <v/>
      </c>
      <c r="AD1140" s="6" t="str">
        <f>IF( Table1[[#This Row],[Coral.weights.ssp126.2100]]="","", Table1[[#This Row],[Coral.weights.ssp126.2100]]*Table1[[#This Row],[corals.mn.ssp126.2100]])</f>
        <v/>
      </c>
      <c r="AG1140" s="8" t="str">
        <f>IF(Table1[[#This Row],[mangrove.mn.ssp126.2100]]="","",(Table1[[#This Row],[mangrove.sd.ssp126.2100]]/Table1[[#This Row],[mangrove.mn.ssp126.2100]])^-1)</f>
        <v/>
      </c>
      <c r="AH1140" s="6" t="str">
        <f>IF(Table1[[#This Row],[mangrove.weights.ssp126.2100]]="","",Table1[[#This Row],[mangrove.weights.ssp126.2100]]*Table1[[#This Row],[mangrove.mn.ssp126.2100]])</f>
        <v/>
      </c>
      <c r="AI1140" s="7" t="e">
        <f t="shared" si="103"/>
        <v>#DIV/0!</v>
      </c>
      <c r="AL1140" s="6" t="str">
        <f>IF(Table1[[#This Row],[seagrass.mn.ssp245.2050]]="","",(Table1[[#This Row],[seagrass.sd.ssp245.2050]]/Table1[[#This Row],[seagrass.mn.ssp245.2050]])^-1)</f>
        <v/>
      </c>
      <c r="AM1140" s="6" t="str">
        <f>IF(Table1[[#This Row],[seagrass.weights.ssp245.2050]]="","",Table1[[#This Row],[seagrass.weights.ssp245.2050]]*Table1[[#This Row],[seagrass.mn.ssp245.2050]])</f>
        <v/>
      </c>
      <c r="AS1140" s="5"/>
      <c r="AT1140" s="8"/>
      <c r="AU1140" s="8"/>
      <c r="AV1140" s="7" t="e">
        <f t="shared" si="104"/>
        <v>#DIV/0!</v>
      </c>
      <c r="AX1140" s="5"/>
      <c r="AY1140" s="6"/>
      <c r="AZ1140" s="6"/>
      <c r="BB1140" s="5"/>
      <c r="BC1140" s="8"/>
      <c r="BD1140" s="8"/>
      <c r="BE1140" s="5"/>
      <c r="BF1140" s="5"/>
      <c r="BG1140" s="6"/>
      <c r="BH1140" s="6"/>
      <c r="BI1140" s="7" t="e">
        <f t="shared" si="105"/>
        <v>#DIV/0!</v>
      </c>
      <c r="BK1140" s="5"/>
      <c r="BL1140" s="6"/>
      <c r="BM1140" s="6"/>
      <c r="BO1140" s="5"/>
      <c r="BP1140" s="6"/>
      <c r="BQ1140" s="6"/>
      <c r="BR1140" s="5"/>
      <c r="BS1140" s="5"/>
      <c r="BT1140" s="6"/>
      <c r="BU1140" s="6"/>
      <c r="BV1140" s="7" t="e">
        <f t="shared" si="106"/>
        <v>#DIV/0!</v>
      </c>
      <c r="BX1140" s="5"/>
      <c r="BY1140" s="8"/>
      <c r="BZ1140" s="8"/>
      <c r="CA1140" s="5"/>
      <c r="CB1140" s="5"/>
      <c r="CC1140" s="8"/>
      <c r="CD1140" s="8"/>
      <c r="CE1140" s="5"/>
      <c r="CF1140" s="5"/>
      <c r="CG1140" s="12"/>
      <c r="CH1140" s="17"/>
      <c r="CI1140" s="9" t="e">
        <f t="shared" si="107"/>
        <v>#DIV/0!</v>
      </c>
      <c r="CJ1140" s="5"/>
      <c r="CL1140" s="5"/>
      <c r="CM1140" s="5"/>
      <c r="CP1140" s="5"/>
      <c r="CT1140" s="5"/>
    </row>
    <row r="1141" spans="1:98" x14ac:dyDescent="0.25">
      <c r="A1141" s="5" t="s">
        <v>1184</v>
      </c>
      <c r="B1141" s="5">
        <v>47.08934</v>
      </c>
      <c r="C1141" s="5">
        <v>-24.321102</v>
      </c>
      <c r="E1141" s="5">
        <v>0</v>
      </c>
      <c r="G1141" s="5">
        <v>0</v>
      </c>
      <c r="I1141" s="5">
        <v>0</v>
      </c>
      <c r="L1141" s="6" t="str">
        <f>IF(Table1[[#This Row],[seagrass.mn.ssp126.2050]]="","",(Table1[[#This Row],[seagrass.sd.ssp126.2050]]/Table1[[#This Row],[seagrass.mn.ssp126.2050]])^-1)</f>
        <v/>
      </c>
      <c r="M1141" s="6" t="str">
        <f>IF(Table1[[#This Row],[seagrass.weights.ssp126.2050]]="","",Table1[[#This Row],[seagrass.weights.ssp126.2050]]*Table1[[#This Row],[seagrass.mn.ssp126.2050]])</f>
        <v/>
      </c>
      <c r="P1141" s="6" t="str">
        <f>IF(Table1[[#This Row],[corals.mn.ssp126.2050]]="","",(Table1[[#This Row],[corals.sd.ssp126.2050]]/Table1[[#This Row],[corals.mn.ssp126.2050]])^-1)</f>
        <v/>
      </c>
      <c r="Q1141" s="6" t="str">
        <f>IF(Table1[[#This Row],[coral.weights.ssp126.2050]]="","",Table1[[#This Row],[coral.weights.ssp126.2050]]*Table1[[#This Row],[corals.mn.ssp126.2050]])</f>
        <v/>
      </c>
      <c r="T1141" s="6" t="str">
        <f>IF(Table1[[#This Row],[mangrove.mn.ssp126.2050]]="","",(Table1[[#This Row],[mangrove.sd.ssp126.2050]]/Table1[[#This Row],[mangrove.mn.ssp126.2050]])^-1)</f>
        <v/>
      </c>
      <c r="U1141" s="6" t="str">
        <f>IF(Table1[[#This Row],[mangrove.weights.ssp126.2050]]="","",Table1[[#This Row],[mangrove.weights.ssp126.2050]]*Table1[[#This Row],[mangrove.mn.ssp126.2050]])</f>
        <v/>
      </c>
      <c r="V1141" s="7" t="e">
        <f t="shared" si="102"/>
        <v>#DIV/0!</v>
      </c>
      <c r="Y1141" s="6" t="str">
        <f>IF(Table1[[#This Row],[seagrass.mn.ssp126.2100]]="", "", (Table1[[#This Row],[seagrass.sd.ssp126.2100]]/Table1[[#This Row],[seagrass.mn.ssp126.2100]])^-1)</f>
        <v/>
      </c>
      <c r="Z1141" s="6" t="str">
        <f>IF(Table1[[#This Row],[seagrass.weights.ssp126.2100]]="","", Table1[[#This Row],[seagrass.weights.ssp126.2100]]*Table1[[#This Row],[seagrass.mn.ssp126.2100]])</f>
        <v/>
      </c>
      <c r="AC1141" s="6" t="str">
        <f>IF(Table1[[#This Row],[corals.mn.ssp126.2100]]="","",(Table1[[#This Row],[corals.sd.ssp126.2100]]/Table1[[#This Row],[corals.mn.ssp126.2100]])^-1)</f>
        <v/>
      </c>
      <c r="AD1141" s="6" t="str">
        <f>IF( Table1[[#This Row],[Coral.weights.ssp126.2100]]="","", Table1[[#This Row],[Coral.weights.ssp126.2100]]*Table1[[#This Row],[corals.mn.ssp126.2100]])</f>
        <v/>
      </c>
      <c r="AG1141" s="8" t="str">
        <f>IF(Table1[[#This Row],[mangrove.mn.ssp126.2100]]="","",(Table1[[#This Row],[mangrove.sd.ssp126.2100]]/Table1[[#This Row],[mangrove.mn.ssp126.2100]])^-1)</f>
        <v/>
      </c>
      <c r="AH1141" s="6" t="str">
        <f>IF(Table1[[#This Row],[mangrove.weights.ssp126.2100]]="","",Table1[[#This Row],[mangrove.weights.ssp126.2100]]*Table1[[#This Row],[mangrove.mn.ssp126.2100]])</f>
        <v/>
      </c>
      <c r="AI1141" s="7" t="e">
        <f t="shared" si="103"/>
        <v>#DIV/0!</v>
      </c>
      <c r="AL1141" s="6" t="str">
        <f>IF(Table1[[#This Row],[seagrass.mn.ssp245.2050]]="","",(Table1[[#This Row],[seagrass.sd.ssp245.2050]]/Table1[[#This Row],[seagrass.mn.ssp245.2050]])^-1)</f>
        <v/>
      </c>
      <c r="AM1141" s="6" t="str">
        <f>IF(Table1[[#This Row],[seagrass.weights.ssp245.2050]]="","",Table1[[#This Row],[seagrass.weights.ssp245.2050]]*Table1[[#This Row],[seagrass.mn.ssp245.2050]])</f>
        <v/>
      </c>
      <c r="AS1141" s="5"/>
      <c r="AT1141" s="8"/>
      <c r="AU1141" s="8"/>
      <c r="AV1141" s="7" t="e">
        <f t="shared" si="104"/>
        <v>#DIV/0!</v>
      </c>
      <c r="AX1141" s="5"/>
      <c r="AY1141" s="6"/>
      <c r="AZ1141" s="6"/>
      <c r="BB1141" s="5"/>
      <c r="BC1141" s="8"/>
      <c r="BD1141" s="8"/>
      <c r="BE1141" s="5"/>
      <c r="BF1141" s="5"/>
      <c r="BG1141" s="6"/>
      <c r="BH1141" s="6"/>
      <c r="BI1141" s="7" t="e">
        <f t="shared" si="105"/>
        <v>#DIV/0!</v>
      </c>
      <c r="BK1141" s="5"/>
      <c r="BL1141" s="6"/>
      <c r="BM1141" s="6"/>
      <c r="BO1141" s="5"/>
      <c r="BP1141" s="6"/>
      <c r="BQ1141" s="6"/>
      <c r="BR1141" s="5"/>
      <c r="BS1141" s="5"/>
      <c r="BT1141" s="6"/>
      <c r="BU1141" s="6"/>
      <c r="BV1141" s="7" t="e">
        <f t="shared" si="106"/>
        <v>#DIV/0!</v>
      </c>
      <c r="BX1141" s="5"/>
      <c r="BY1141" s="8"/>
      <c r="BZ1141" s="8"/>
      <c r="CA1141" s="5"/>
      <c r="CB1141" s="5"/>
      <c r="CC1141" s="8"/>
      <c r="CD1141" s="8"/>
      <c r="CE1141" s="5"/>
      <c r="CF1141" s="5"/>
      <c r="CG1141" s="12"/>
      <c r="CH1141" s="17"/>
      <c r="CI1141" s="9" t="e">
        <f t="shared" si="107"/>
        <v>#DIV/0!</v>
      </c>
      <c r="CJ1141" s="5"/>
      <c r="CL1141" s="5"/>
      <c r="CM1141" s="5"/>
      <c r="CP1141" s="5"/>
      <c r="CT1141" s="5"/>
    </row>
    <row r="1142" spans="1:98" x14ac:dyDescent="0.25">
      <c r="A1142" s="5" t="s">
        <v>1185</v>
      </c>
      <c r="B1142" s="5">
        <v>47.33934</v>
      </c>
      <c r="C1142" s="5">
        <v>-24.321102</v>
      </c>
      <c r="E1142" s="5">
        <v>0</v>
      </c>
      <c r="G1142" s="5">
        <v>0</v>
      </c>
      <c r="I1142" s="5">
        <v>0</v>
      </c>
      <c r="L1142" s="6" t="str">
        <f>IF(Table1[[#This Row],[seagrass.mn.ssp126.2050]]="","",(Table1[[#This Row],[seagrass.sd.ssp126.2050]]/Table1[[#This Row],[seagrass.mn.ssp126.2050]])^-1)</f>
        <v/>
      </c>
      <c r="M1142" s="6" t="str">
        <f>IF(Table1[[#This Row],[seagrass.weights.ssp126.2050]]="","",Table1[[#This Row],[seagrass.weights.ssp126.2050]]*Table1[[#This Row],[seagrass.mn.ssp126.2050]])</f>
        <v/>
      </c>
      <c r="P1142" s="6" t="str">
        <f>IF(Table1[[#This Row],[corals.mn.ssp126.2050]]="","",(Table1[[#This Row],[corals.sd.ssp126.2050]]/Table1[[#This Row],[corals.mn.ssp126.2050]])^-1)</f>
        <v/>
      </c>
      <c r="Q1142" s="6" t="str">
        <f>IF(Table1[[#This Row],[coral.weights.ssp126.2050]]="","",Table1[[#This Row],[coral.weights.ssp126.2050]]*Table1[[#This Row],[corals.mn.ssp126.2050]])</f>
        <v/>
      </c>
      <c r="T1142" s="6" t="str">
        <f>IF(Table1[[#This Row],[mangrove.mn.ssp126.2050]]="","",(Table1[[#This Row],[mangrove.sd.ssp126.2050]]/Table1[[#This Row],[mangrove.mn.ssp126.2050]])^-1)</f>
        <v/>
      </c>
      <c r="U1142" s="6" t="str">
        <f>IF(Table1[[#This Row],[mangrove.weights.ssp126.2050]]="","",Table1[[#This Row],[mangrove.weights.ssp126.2050]]*Table1[[#This Row],[mangrove.mn.ssp126.2050]])</f>
        <v/>
      </c>
      <c r="V1142" s="7" t="e">
        <f t="shared" si="102"/>
        <v>#DIV/0!</v>
      </c>
      <c r="Y1142" s="6" t="str">
        <f>IF(Table1[[#This Row],[seagrass.mn.ssp126.2100]]="", "", (Table1[[#This Row],[seagrass.sd.ssp126.2100]]/Table1[[#This Row],[seagrass.mn.ssp126.2100]])^-1)</f>
        <v/>
      </c>
      <c r="Z1142" s="6" t="str">
        <f>IF(Table1[[#This Row],[seagrass.weights.ssp126.2100]]="","", Table1[[#This Row],[seagrass.weights.ssp126.2100]]*Table1[[#This Row],[seagrass.mn.ssp126.2100]])</f>
        <v/>
      </c>
      <c r="AC1142" s="6" t="str">
        <f>IF(Table1[[#This Row],[corals.mn.ssp126.2100]]="","",(Table1[[#This Row],[corals.sd.ssp126.2100]]/Table1[[#This Row],[corals.mn.ssp126.2100]])^-1)</f>
        <v/>
      </c>
      <c r="AD1142" s="6" t="str">
        <f>IF( Table1[[#This Row],[Coral.weights.ssp126.2100]]="","", Table1[[#This Row],[Coral.weights.ssp126.2100]]*Table1[[#This Row],[corals.mn.ssp126.2100]])</f>
        <v/>
      </c>
      <c r="AG1142" s="8" t="str">
        <f>IF(Table1[[#This Row],[mangrove.mn.ssp126.2100]]="","",(Table1[[#This Row],[mangrove.sd.ssp126.2100]]/Table1[[#This Row],[mangrove.mn.ssp126.2100]])^-1)</f>
        <v/>
      </c>
      <c r="AH1142" s="6" t="str">
        <f>IF(Table1[[#This Row],[mangrove.weights.ssp126.2100]]="","",Table1[[#This Row],[mangrove.weights.ssp126.2100]]*Table1[[#This Row],[mangrove.mn.ssp126.2100]])</f>
        <v/>
      </c>
      <c r="AI1142" s="7" t="e">
        <f t="shared" si="103"/>
        <v>#DIV/0!</v>
      </c>
      <c r="AL1142" s="6" t="str">
        <f>IF(Table1[[#This Row],[seagrass.mn.ssp245.2050]]="","",(Table1[[#This Row],[seagrass.sd.ssp245.2050]]/Table1[[#This Row],[seagrass.mn.ssp245.2050]])^-1)</f>
        <v/>
      </c>
      <c r="AM1142" s="6" t="str">
        <f>IF(Table1[[#This Row],[seagrass.weights.ssp245.2050]]="","",Table1[[#This Row],[seagrass.weights.ssp245.2050]]*Table1[[#This Row],[seagrass.mn.ssp245.2050]])</f>
        <v/>
      </c>
      <c r="AS1142" s="5"/>
      <c r="AT1142" s="8"/>
      <c r="AU1142" s="8"/>
      <c r="AV1142" s="7" t="e">
        <f t="shared" si="104"/>
        <v>#DIV/0!</v>
      </c>
      <c r="AX1142" s="5"/>
      <c r="AY1142" s="6"/>
      <c r="AZ1142" s="6"/>
      <c r="BB1142" s="5"/>
      <c r="BC1142" s="8"/>
      <c r="BD1142" s="8"/>
      <c r="BE1142" s="5"/>
      <c r="BF1142" s="5"/>
      <c r="BG1142" s="6"/>
      <c r="BH1142" s="6"/>
      <c r="BI1142" s="7" t="e">
        <f t="shared" si="105"/>
        <v>#DIV/0!</v>
      </c>
      <c r="BK1142" s="5"/>
      <c r="BL1142" s="6"/>
      <c r="BM1142" s="6"/>
      <c r="BO1142" s="5"/>
      <c r="BP1142" s="6"/>
      <c r="BQ1142" s="6"/>
      <c r="BR1142" s="5"/>
      <c r="BS1142" s="5"/>
      <c r="BT1142" s="6"/>
      <c r="BU1142" s="6"/>
      <c r="BV1142" s="7" t="e">
        <f t="shared" si="106"/>
        <v>#DIV/0!</v>
      </c>
      <c r="BX1142" s="5"/>
      <c r="BY1142" s="8"/>
      <c r="BZ1142" s="8"/>
      <c r="CA1142" s="5"/>
      <c r="CB1142" s="5"/>
      <c r="CC1142" s="8"/>
      <c r="CD1142" s="8"/>
      <c r="CE1142" s="5"/>
      <c r="CF1142" s="5"/>
      <c r="CG1142" s="12"/>
      <c r="CH1142" s="17"/>
      <c r="CI1142" s="9" t="e">
        <f t="shared" si="107"/>
        <v>#DIV/0!</v>
      </c>
      <c r="CJ1142" s="5"/>
      <c r="CL1142" s="5"/>
      <c r="CM1142" s="5"/>
      <c r="CP1142" s="5"/>
      <c r="CT1142" s="5"/>
    </row>
    <row r="1143" spans="1:98" x14ac:dyDescent="0.25">
      <c r="A1143" s="5" t="s">
        <v>1186</v>
      </c>
      <c r="B1143" s="5">
        <v>47.58934</v>
      </c>
      <c r="C1143" s="5">
        <v>-24.321102</v>
      </c>
      <c r="E1143" s="5">
        <v>0</v>
      </c>
      <c r="G1143" s="5">
        <v>0</v>
      </c>
      <c r="I1143" s="5">
        <v>0</v>
      </c>
      <c r="L1143" s="6" t="str">
        <f>IF(Table1[[#This Row],[seagrass.mn.ssp126.2050]]="","",(Table1[[#This Row],[seagrass.sd.ssp126.2050]]/Table1[[#This Row],[seagrass.mn.ssp126.2050]])^-1)</f>
        <v/>
      </c>
      <c r="M1143" s="6" t="str">
        <f>IF(Table1[[#This Row],[seagrass.weights.ssp126.2050]]="","",Table1[[#This Row],[seagrass.weights.ssp126.2050]]*Table1[[#This Row],[seagrass.mn.ssp126.2050]])</f>
        <v/>
      </c>
      <c r="P1143" s="6" t="str">
        <f>IF(Table1[[#This Row],[corals.mn.ssp126.2050]]="","",(Table1[[#This Row],[corals.sd.ssp126.2050]]/Table1[[#This Row],[corals.mn.ssp126.2050]])^-1)</f>
        <v/>
      </c>
      <c r="Q1143" s="6" t="str">
        <f>IF(Table1[[#This Row],[coral.weights.ssp126.2050]]="","",Table1[[#This Row],[coral.weights.ssp126.2050]]*Table1[[#This Row],[corals.mn.ssp126.2050]])</f>
        <v/>
      </c>
      <c r="T1143" s="6" t="str">
        <f>IF(Table1[[#This Row],[mangrove.mn.ssp126.2050]]="","",(Table1[[#This Row],[mangrove.sd.ssp126.2050]]/Table1[[#This Row],[mangrove.mn.ssp126.2050]])^-1)</f>
        <v/>
      </c>
      <c r="U1143" s="6" t="str">
        <f>IF(Table1[[#This Row],[mangrove.weights.ssp126.2050]]="","",Table1[[#This Row],[mangrove.weights.ssp126.2050]]*Table1[[#This Row],[mangrove.mn.ssp126.2050]])</f>
        <v/>
      </c>
      <c r="V1143" s="7" t="e">
        <f t="shared" si="102"/>
        <v>#DIV/0!</v>
      </c>
      <c r="Y1143" s="6" t="str">
        <f>IF(Table1[[#This Row],[seagrass.mn.ssp126.2100]]="", "", (Table1[[#This Row],[seagrass.sd.ssp126.2100]]/Table1[[#This Row],[seagrass.mn.ssp126.2100]])^-1)</f>
        <v/>
      </c>
      <c r="Z1143" s="6" t="str">
        <f>IF(Table1[[#This Row],[seagrass.weights.ssp126.2100]]="","", Table1[[#This Row],[seagrass.weights.ssp126.2100]]*Table1[[#This Row],[seagrass.mn.ssp126.2100]])</f>
        <v/>
      </c>
      <c r="AC1143" s="6" t="str">
        <f>IF(Table1[[#This Row],[corals.mn.ssp126.2100]]="","",(Table1[[#This Row],[corals.sd.ssp126.2100]]/Table1[[#This Row],[corals.mn.ssp126.2100]])^-1)</f>
        <v/>
      </c>
      <c r="AD1143" s="6" t="str">
        <f>IF( Table1[[#This Row],[Coral.weights.ssp126.2100]]="","", Table1[[#This Row],[Coral.weights.ssp126.2100]]*Table1[[#This Row],[corals.mn.ssp126.2100]])</f>
        <v/>
      </c>
      <c r="AG1143" s="8" t="str">
        <f>IF(Table1[[#This Row],[mangrove.mn.ssp126.2100]]="","",(Table1[[#This Row],[mangrove.sd.ssp126.2100]]/Table1[[#This Row],[mangrove.mn.ssp126.2100]])^-1)</f>
        <v/>
      </c>
      <c r="AH1143" s="6" t="str">
        <f>IF(Table1[[#This Row],[mangrove.weights.ssp126.2100]]="","",Table1[[#This Row],[mangrove.weights.ssp126.2100]]*Table1[[#This Row],[mangrove.mn.ssp126.2100]])</f>
        <v/>
      </c>
      <c r="AI1143" s="7" t="e">
        <f t="shared" si="103"/>
        <v>#DIV/0!</v>
      </c>
      <c r="AL1143" s="6" t="str">
        <f>IF(Table1[[#This Row],[seagrass.mn.ssp245.2050]]="","",(Table1[[#This Row],[seagrass.sd.ssp245.2050]]/Table1[[#This Row],[seagrass.mn.ssp245.2050]])^-1)</f>
        <v/>
      </c>
      <c r="AM1143" s="6" t="str">
        <f>IF(Table1[[#This Row],[seagrass.weights.ssp245.2050]]="","",Table1[[#This Row],[seagrass.weights.ssp245.2050]]*Table1[[#This Row],[seagrass.mn.ssp245.2050]])</f>
        <v/>
      </c>
      <c r="AS1143" s="5"/>
      <c r="AT1143" s="8"/>
      <c r="AU1143" s="8"/>
      <c r="AV1143" s="7" t="e">
        <f t="shared" si="104"/>
        <v>#DIV/0!</v>
      </c>
      <c r="AX1143" s="5"/>
      <c r="AY1143" s="6"/>
      <c r="AZ1143" s="6"/>
      <c r="BB1143" s="5"/>
      <c r="BC1143" s="8"/>
      <c r="BD1143" s="8"/>
      <c r="BE1143" s="5"/>
      <c r="BF1143" s="5"/>
      <c r="BG1143" s="6"/>
      <c r="BH1143" s="6"/>
      <c r="BI1143" s="7" t="e">
        <f t="shared" si="105"/>
        <v>#DIV/0!</v>
      </c>
      <c r="BK1143" s="5"/>
      <c r="BL1143" s="6"/>
      <c r="BM1143" s="6"/>
      <c r="BO1143" s="5"/>
      <c r="BP1143" s="6"/>
      <c r="BQ1143" s="6"/>
      <c r="BR1143" s="5"/>
      <c r="BS1143" s="5"/>
      <c r="BT1143" s="6"/>
      <c r="BU1143" s="6"/>
      <c r="BV1143" s="7" t="e">
        <f t="shared" si="106"/>
        <v>#DIV/0!</v>
      </c>
      <c r="BX1143" s="5"/>
      <c r="BY1143" s="8"/>
      <c r="BZ1143" s="8"/>
      <c r="CA1143" s="5"/>
      <c r="CB1143" s="5"/>
      <c r="CC1143" s="8"/>
      <c r="CD1143" s="8"/>
      <c r="CE1143" s="5"/>
      <c r="CF1143" s="5"/>
      <c r="CG1143" s="12"/>
      <c r="CH1143" s="17"/>
      <c r="CI1143" s="9" t="e">
        <f t="shared" si="107"/>
        <v>#DIV/0!</v>
      </c>
      <c r="CJ1143" s="5"/>
      <c r="CL1143" s="5"/>
      <c r="CM1143" s="5"/>
      <c r="CP1143" s="5"/>
      <c r="CT1143" s="5"/>
    </row>
    <row r="1144" spans="1:98" x14ac:dyDescent="0.25">
      <c r="A1144" s="5" t="s">
        <v>1187</v>
      </c>
      <c r="B1144" s="5">
        <v>34.83934</v>
      </c>
      <c r="C1144" s="5">
        <v>-24.321102</v>
      </c>
      <c r="E1144" s="5">
        <v>0</v>
      </c>
      <c r="G1144" s="5">
        <v>0</v>
      </c>
      <c r="I1144" s="5">
        <v>0</v>
      </c>
      <c r="L1144" s="6" t="str">
        <f>IF(Table1[[#This Row],[seagrass.mn.ssp126.2050]]="","",(Table1[[#This Row],[seagrass.sd.ssp126.2050]]/Table1[[#This Row],[seagrass.mn.ssp126.2050]])^-1)</f>
        <v/>
      </c>
      <c r="M1144" s="6" t="str">
        <f>IF(Table1[[#This Row],[seagrass.weights.ssp126.2050]]="","",Table1[[#This Row],[seagrass.weights.ssp126.2050]]*Table1[[#This Row],[seagrass.mn.ssp126.2050]])</f>
        <v/>
      </c>
      <c r="P1144" s="6" t="str">
        <f>IF(Table1[[#This Row],[corals.mn.ssp126.2050]]="","",(Table1[[#This Row],[corals.sd.ssp126.2050]]/Table1[[#This Row],[corals.mn.ssp126.2050]])^-1)</f>
        <v/>
      </c>
      <c r="Q1144" s="6" t="str">
        <f>IF(Table1[[#This Row],[coral.weights.ssp126.2050]]="","",Table1[[#This Row],[coral.weights.ssp126.2050]]*Table1[[#This Row],[corals.mn.ssp126.2050]])</f>
        <v/>
      </c>
      <c r="T1144" s="6" t="str">
        <f>IF(Table1[[#This Row],[mangrove.mn.ssp126.2050]]="","",(Table1[[#This Row],[mangrove.sd.ssp126.2050]]/Table1[[#This Row],[mangrove.mn.ssp126.2050]])^-1)</f>
        <v/>
      </c>
      <c r="U1144" s="6" t="str">
        <f>IF(Table1[[#This Row],[mangrove.weights.ssp126.2050]]="","",Table1[[#This Row],[mangrove.weights.ssp126.2050]]*Table1[[#This Row],[mangrove.mn.ssp126.2050]])</f>
        <v/>
      </c>
      <c r="V1144" s="7" t="e">
        <f t="shared" si="102"/>
        <v>#DIV/0!</v>
      </c>
      <c r="Y1144" s="6" t="str">
        <f>IF(Table1[[#This Row],[seagrass.mn.ssp126.2100]]="", "", (Table1[[#This Row],[seagrass.sd.ssp126.2100]]/Table1[[#This Row],[seagrass.mn.ssp126.2100]])^-1)</f>
        <v/>
      </c>
      <c r="Z1144" s="6" t="str">
        <f>IF(Table1[[#This Row],[seagrass.weights.ssp126.2100]]="","", Table1[[#This Row],[seagrass.weights.ssp126.2100]]*Table1[[#This Row],[seagrass.mn.ssp126.2100]])</f>
        <v/>
      </c>
      <c r="AC1144" s="6" t="str">
        <f>IF(Table1[[#This Row],[corals.mn.ssp126.2100]]="","",(Table1[[#This Row],[corals.sd.ssp126.2100]]/Table1[[#This Row],[corals.mn.ssp126.2100]])^-1)</f>
        <v/>
      </c>
      <c r="AD1144" s="6" t="str">
        <f>IF( Table1[[#This Row],[Coral.weights.ssp126.2100]]="","", Table1[[#This Row],[Coral.weights.ssp126.2100]]*Table1[[#This Row],[corals.mn.ssp126.2100]])</f>
        <v/>
      </c>
      <c r="AG1144" s="8" t="str">
        <f>IF(Table1[[#This Row],[mangrove.mn.ssp126.2100]]="","",(Table1[[#This Row],[mangrove.sd.ssp126.2100]]/Table1[[#This Row],[mangrove.mn.ssp126.2100]])^-1)</f>
        <v/>
      </c>
      <c r="AH1144" s="6" t="str">
        <f>IF(Table1[[#This Row],[mangrove.weights.ssp126.2100]]="","",Table1[[#This Row],[mangrove.weights.ssp126.2100]]*Table1[[#This Row],[mangrove.mn.ssp126.2100]])</f>
        <v/>
      </c>
      <c r="AI1144" s="7" t="e">
        <f t="shared" si="103"/>
        <v>#DIV/0!</v>
      </c>
      <c r="AL1144" s="6" t="str">
        <f>IF(Table1[[#This Row],[seagrass.mn.ssp245.2050]]="","",(Table1[[#This Row],[seagrass.sd.ssp245.2050]]/Table1[[#This Row],[seagrass.mn.ssp245.2050]])^-1)</f>
        <v/>
      </c>
      <c r="AM1144" s="6" t="str">
        <f>IF(Table1[[#This Row],[seagrass.weights.ssp245.2050]]="","",Table1[[#This Row],[seagrass.weights.ssp245.2050]]*Table1[[#This Row],[seagrass.mn.ssp245.2050]])</f>
        <v/>
      </c>
      <c r="AS1144" s="5"/>
      <c r="AT1144" s="8"/>
      <c r="AU1144" s="8"/>
      <c r="AV1144" s="7" t="e">
        <f t="shared" si="104"/>
        <v>#DIV/0!</v>
      </c>
      <c r="AX1144" s="5"/>
      <c r="AY1144" s="6"/>
      <c r="AZ1144" s="6"/>
      <c r="BB1144" s="5"/>
      <c r="BC1144" s="8"/>
      <c r="BD1144" s="8"/>
      <c r="BE1144" s="5"/>
      <c r="BF1144" s="5"/>
      <c r="BG1144" s="6"/>
      <c r="BH1144" s="6"/>
      <c r="BI1144" s="7" t="e">
        <f t="shared" si="105"/>
        <v>#DIV/0!</v>
      </c>
      <c r="BK1144" s="5"/>
      <c r="BL1144" s="6"/>
      <c r="BM1144" s="6"/>
      <c r="BO1144" s="5"/>
      <c r="BP1144" s="6"/>
      <c r="BQ1144" s="6"/>
      <c r="BR1144" s="5"/>
      <c r="BS1144" s="5"/>
      <c r="BT1144" s="6"/>
      <c r="BU1144" s="6"/>
      <c r="BV1144" s="7" t="e">
        <f t="shared" si="106"/>
        <v>#DIV/0!</v>
      </c>
      <c r="BX1144" s="5"/>
      <c r="BY1144" s="8"/>
      <c r="BZ1144" s="8"/>
      <c r="CA1144" s="5"/>
      <c r="CB1144" s="5"/>
      <c r="CC1144" s="8"/>
      <c r="CD1144" s="8"/>
      <c r="CE1144" s="5"/>
      <c r="CF1144" s="5"/>
      <c r="CG1144" s="12"/>
      <c r="CH1144" s="17"/>
      <c r="CI1144" s="9" t="e">
        <f t="shared" si="107"/>
        <v>#DIV/0!</v>
      </c>
      <c r="CJ1144" s="5"/>
      <c r="CL1144" s="5"/>
      <c r="CM1144" s="5"/>
      <c r="CP1144" s="5"/>
      <c r="CT1144" s="5"/>
    </row>
    <row r="1145" spans="1:98" x14ac:dyDescent="0.25">
      <c r="A1145" s="5" t="s">
        <v>1188</v>
      </c>
      <c r="B1145" s="5">
        <v>35.08934</v>
      </c>
      <c r="C1145" s="5">
        <v>-24.321102</v>
      </c>
      <c r="E1145" s="5">
        <v>0</v>
      </c>
      <c r="G1145" s="5">
        <v>0</v>
      </c>
      <c r="I1145" s="5">
        <v>0</v>
      </c>
      <c r="L1145" s="6" t="str">
        <f>IF(Table1[[#This Row],[seagrass.mn.ssp126.2050]]="","",(Table1[[#This Row],[seagrass.sd.ssp126.2050]]/Table1[[#This Row],[seagrass.mn.ssp126.2050]])^-1)</f>
        <v/>
      </c>
      <c r="M1145" s="6" t="str">
        <f>IF(Table1[[#This Row],[seagrass.weights.ssp126.2050]]="","",Table1[[#This Row],[seagrass.weights.ssp126.2050]]*Table1[[#This Row],[seagrass.mn.ssp126.2050]])</f>
        <v/>
      </c>
      <c r="P1145" s="6" t="str">
        <f>IF(Table1[[#This Row],[corals.mn.ssp126.2050]]="","",(Table1[[#This Row],[corals.sd.ssp126.2050]]/Table1[[#This Row],[corals.mn.ssp126.2050]])^-1)</f>
        <v/>
      </c>
      <c r="Q1145" s="6" t="str">
        <f>IF(Table1[[#This Row],[coral.weights.ssp126.2050]]="","",Table1[[#This Row],[coral.weights.ssp126.2050]]*Table1[[#This Row],[corals.mn.ssp126.2050]])</f>
        <v/>
      </c>
      <c r="T1145" s="6" t="str">
        <f>IF(Table1[[#This Row],[mangrove.mn.ssp126.2050]]="","",(Table1[[#This Row],[mangrove.sd.ssp126.2050]]/Table1[[#This Row],[mangrove.mn.ssp126.2050]])^-1)</f>
        <v/>
      </c>
      <c r="U1145" s="6" t="str">
        <f>IF(Table1[[#This Row],[mangrove.weights.ssp126.2050]]="","",Table1[[#This Row],[mangrove.weights.ssp126.2050]]*Table1[[#This Row],[mangrove.mn.ssp126.2050]])</f>
        <v/>
      </c>
      <c r="V1145" s="7" t="e">
        <f t="shared" si="102"/>
        <v>#DIV/0!</v>
      </c>
      <c r="Y1145" s="6" t="str">
        <f>IF(Table1[[#This Row],[seagrass.mn.ssp126.2100]]="", "", (Table1[[#This Row],[seagrass.sd.ssp126.2100]]/Table1[[#This Row],[seagrass.mn.ssp126.2100]])^-1)</f>
        <v/>
      </c>
      <c r="Z1145" s="6" t="str">
        <f>IF(Table1[[#This Row],[seagrass.weights.ssp126.2100]]="","", Table1[[#This Row],[seagrass.weights.ssp126.2100]]*Table1[[#This Row],[seagrass.mn.ssp126.2100]])</f>
        <v/>
      </c>
      <c r="AC1145" s="6" t="str">
        <f>IF(Table1[[#This Row],[corals.mn.ssp126.2100]]="","",(Table1[[#This Row],[corals.sd.ssp126.2100]]/Table1[[#This Row],[corals.mn.ssp126.2100]])^-1)</f>
        <v/>
      </c>
      <c r="AD1145" s="6" t="str">
        <f>IF( Table1[[#This Row],[Coral.weights.ssp126.2100]]="","", Table1[[#This Row],[Coral.weights.ssp126.2100]]*Table1[[#This Row],[corals.mn.ssp126.2100]])</f>
        <v/>
      </c>
      <c r="AG1145" s="8" t="str">
        <f>IF(Table1[[#This Row],[mangrove.mn.ssp126.2100]]="","",(Table1[[#This Row],[mangrove.sd.ssp126.2100]]/Table1[[#This Row],[mangrove.mn.ssp126.2100]])^-1)</f>
        <v/>
      </c>
      <c r="AH1145" s="6" t="str">
        <f>IF(Table1[[#This Row],[mangrove.weights.ssp126.2100]]="","",Table1[[#This Row],[mangrove.weights.ssp126.2100]]*Table1[[#This Row],[mangrove.mn.ssp126.2100]])</f>
        <v/>
      </c>
      <c r="AI1145" s="7" t="e">
        <f t="shared" si="103"/>
        <v>#DIV/0!</v>
      </c>
      <c r="AL1145" s="6" t="str">
        <f>IF(Table1[[#This Row],[seagrass.mn.ssp245.2050]]="","",(Table1[[#This Row],[seagrass.sd.ssp245.2050]]/Table1[[#This Row],[seagrass.mn.ssp245.2050]])^-1)</f>
        <v/>
      </c>
      <c r="AM1145" s="6" t="str">
        <f>IF(Table1[[#This Row],[seagrass.weights.ssp245.2050]]="","",Table1[[#This Row],[seagrass.weights.ssp245.2050]]*Table1[[#This Row],[seagrass.mn.ssp245.2050]])</f>
        <v/>
      </c>
      <c r="AS1145" s="5"/>
      <c r="AT1145" s="8"/>
      <c r="AU1145" s="8"/>
      <c r="AV1145" s="7" t="e">
        <f t="shared" si="104"/>
        <v>#DIV/0!</v>
      </c>
      <c r="AX1145" s="5"/>
      <c r="AY1145" s="6"/>
      <c r="AZ1145" s="6"/>
      <c r="BB1145" s="5"/>
      <c r="BC1145" s="8"/>
      <c r="BD1145" s="8"/>
      <c r="BE1145" s="5"/>
      <c r="BF1145" s="5"/>
      <c r="BG1145" s="6"/>
      <c r="BH1145" s="6"/>
      <c r="BI1145" s="7" t="e">
        <f t="shared" si="105"/>
        <v>#DIV/0!</v>
      </c>
      <c r="BK1145" s="5"/>
      <c r="BL1145" s="6"/>
      <c r="BM1145" s="6"/>
      <c r="BO1145" s="5"/>
      <c r="BP1145" s="6"/>
      <c r="BQ1145" s="6"/>
      <c r="BR1145" s="5"/>
      <c r="BS1145" s="5"/>
      <c r="BT1145" s="6"/>
      <c r="BU1145" s="6"/>
      <c r="BV1145" s="7" t="e">
        <f t="shared" si="106"/>
        <v>#DIV/0!</v>
      </c>
      <c r="BX1145" s="5"/>
      <c r="BY1145" s="8"/>
      <c r="BZ1145" s="8"/>
      <c r="CA1145" s="5"/>
      <c r="CB1145" s="5"/>
      <c r="CC1145" s="8"/>
      <c r="CD1145" s="8"/>
      <c r="CE1145" s="5"/>
      <c r="CF1145" s="5"/>
      <c r="CG1145" s="12"/>
      <c r="CH1145" s="17"/>
      <c r="CI1145" s="9" t="e">
        <f t="shared" si="107"/>
        <v>#DIV/0!</v>
      </c>
      <c r="CJ1145" s="5"/>
      <c r="CL1145" s="5"/>
      <c r="CM1145" s="5"/>
      <c r="CP1145" s="5"/>
      <c r="CT1145" s="5"/>
    </row>
    <row r="1146" spans="1:98" x14ac:dyDescent="0.25">
      <c r="A1146" s="5" t="s">
        <v>1189</v>
      </c>
      <c r="B1146" s="5">
        <v>35.33934</v>
      </c>
      <c r="C1146" s="5">
        <v>-24.321102</v>
      </c>
      <c r="D1146" s="5">
        <v>2470000</v>
      </c>
      <c r="E1146" s="5">
        <v>1</v>
      </c>
      <c r="F1146" s="5">
        <v>460000</v>
      </c>
      <c r="G1146" s="5">
        <v>1</v>
      </c>
      <c r="I1146" s="5">
        <v>0</v>
      </c>
      <c r="J1146" s="5">
        <v>0.24167156720044511</v>
      </c>
      <c r="K1146" s="5">
        <v>1.295145394867386E-2</v>
      </c>
      <c r="L1146" s="6">
        <f>IF(Table1[[#This Row],[seagrass.mn.ssp126.2050]]="","",(Table1[[#This Row],[seagrass.sd.ssp126.2050]]/Table1[[#This Row],[seagrass.mn.ssp126.2050]])^-1)</f>
        <v>18.659802069959152</v>
      </c>
      <c r="M1146" s="6">
        <f>IF(Table1[[#This Row],[seagrass.weights.ssp126.2050]]="","",Table1[[#This Row],[seagrass.weights.ssp126.2050]]*Table1[[#This Row],[seagrass.mn.ssp126.2050]])</f>
        <v>4.509543609897138</v>
      </c>
      <c r="N1146" s="5">
        <v>0.25601535407333958</v>
      </c>
      <c r="O1146" s="5">
        <v>6.1449268900197043E-2</v>
      </c>
      <c r="P1146" s="6">
        <f>IF(Table1[[#This Row],[corals.mn.ssp126.2050]]="","",(Table1[[#This Row],[corals.sd.ssp126.2050]]/Table1[[#This Row],[corals.mn.ssp126.2050]])^-1)</f>
        <v>4.1662880397999107</v>
      </c>
      <c r="Q1146" s="6">
        <f>IF(Table1[[#This Row],[coral.weights.ssp126.2050]]="","",Table1[[#This Row],[coral.weights.ssp126.2050]]*Table1[[#This Row],[corals.mn.ssp126.2050]])</f>
        <v>1.066633707680894</v>
      </c>
      <c r="T1146" s="6" t="str">
        <f>IF(Table1[[#This Row],[mangrove.mn.ssp126.2050]]="","",(Table1[[#This Row],[mangrove.sd.ssp126.2050]]/Table1[[#This Row],[mangrove.mn.ssp126.2050]])^-1)</f>
        <v/>
      </c>
      <c r="U1146" s="6" t="str">
        <f>IF(Table1[[#This Row],[mangrove.weights.ssp126.2050]]="","",Table1[[#This Row],[mangrove.weights.ssp126.2050]]*Table1[[#This Row],[mangrove.mn.ssp126.2050]])</f>
        <v/>
      </c>
      <c r="V1146" s="7">
        <f t="shared" si="102"/>
        <v>0.24428963921394464</v>
      </c>
      <c r="W1146" s="5">
        <v>0.24010496829973091</v>
      </c>
      <c r="X1146" s="5">
        <v>5.2467806200106083E-3</v>
      </c>
      <c r="Y1146" s="6">
        <f>IF(Table1[[#This Row],[seagrass.mn.ssp126.2100]]="", "", (Table1[[#This Row],[seagrass.sd.ssp126.2100]]/Table1[[#This Row],[seagrass.mn.ssp126.2100]])^-1)</f>
        <v>45.762341841394822</v>
      </c>
      <c r="Z1146" s="6">
        <f>IF(Table1[[#This Row],[seagrass.weights.ssp126.2100]]="","", Table1[[#This Row],[seagrass.weights.ssp126.2100]]*Table1[[#This Row],[seagrass.mn.ssp126.2100]])</f>
        <v>10.987765637149552</v>
      </c>
      <c r="AA1146" s="5">
        <v>0.25464006291911218</v>
      </c>
      <c r="AB1146" s="5">
        <v>5.3313583261499972E-2</v>
      </c>
      <c r="AC1146" s="6">
        <f>IF(Table1[[#This Row],[corals.mn.ssp126.2100]]="","",(Table1[[#This Row],[corals.sd.ssp126.2100]]/Table1[[#This Row],[corals.mn.ssp126.2100]])^-1)</f>
        <v>4.7762698986132239</v>
      </c>
      <c r="AD1146" s="6">
        <f>IF( Table1[[#This Row],[Coral.weights.ssp126.2100]]="","", Table1[[#This Row],[Coral.weights.ssp126.2100]]*Table1[[#This Row],[corals.mn.ssp126.2100]])</f>
        <v>1.2162296675015329</v>
      </c>
      <c r="AG1146" s="8" t="str">
        <f>IF(Table1[[#This Row],[mangrove.mn.ssp126.2100]]="","",(Table1[[#This Row],[mangrove.sd.ssp126.2100]]/Table1[[#This Row],[mangrove.mn.ssp126.2100]])^-1)</f>
        <v/>
      </c>
      <c r="AH1146" s="6" t="str">
        <f>IF(Table1[[#This Row],[mangrove.weights.ssp126.2100]]="","",Table1[[#This Row],[mangrove.weights.ssp126.2100]]*Table1[[#This Row],[mangrove.mn.ssp126.2100]])</f>
        <v/>
      </c>
      <c r="AI1146" s="7">
        <f t="shared" si="103"/>
        <v>0.24147864146790557</v>
      </c>
      <c r="AJ1146" s="5">
        <v>0.59380150435556589</v>
      </c>
      <c r="AK1146" s="5">
        <v>7.5233339371269022E-3</v>
      </c>
      <c r="AL1146" s="6">
        <f>IF(Table1[[#This Row],[seagrass.mn.ssp245.2050]]="","",(Table1[[#This Row],[seagrass.sd.ssp245.2050]]/Table1[[#This Row],[seagrass.mn.ssp245.2050]])^-1)</f>
        <v>78.927973863450987</v>
      </c>
      <c r="AM1146" s="6">
        <f>IF(Table1[[#This Row],[seagrass.weights.ssp245.2050]]="","",Table1[[#This Row],[seagrass.weights.ssp245.2050]]*Table1[[#This Row],[seagrass.mn.ssp245.2050]])</f>
        <v>46.867549615853981</v>
      </c>
      <c r="AN1146" s="5">
        <v>0.60741460271300518</v>
      </c>
      <c r="AO1146" s="5">
        <v>1.056981854732041E-3</v>
      </c>
      <c r="AP1146" s="6">
        <f>(Table1[[#This Row],[corals.sd.ssp245.2050]]/Table1[[#This Row],[corals.mn.ssp245.2050]])^-1</f>
        <v>574.66890277600169</v>
      </c>
      <c r="AQ1146" s="6">
        <f>Table1[[#This Row],[coral.weights.ssp245.2050]]*Table1[[#This Row],[corals.mn.ssp245.2050]]</f>
        <v>349.06228327120368</v>
      </c>
      <c r="AS1146" s="5"/>
      <c r="AT1146" s="8"/>
      <c r="AU1146" s="8"/>
      <c r="AV1146" s="7">
        <f t="shared" si="104"/>
        <v>0.60577069297328767</v>
      </c>
      <c r="AW1146" s="5">
        <v>0.59380150435556589</v>
      </c>
      <c r="AX1146" s="5">
        <v>7.5233339371269022E-3</v>
      </c>
      <c r="AY1146" s="6">
        <f>(Table1[[#This Row],[seagrass.sd.ssp245.2100]]/Table1[[#This Row],[seagrass.mn.ssp245.2100]])^-1</f>
        <v>78.927973863450987</v>
      </c>
      <c r="AZ1146" s="6">
        <f>Table1[[#This Row],[seagrass.weights.ssp245.2100]]*Table1[[#This Row],[seagrass.mn.ssp245.2100]]</f>
        <v>46.867549615853981</v>
      </c>
      <c r="BA1146" s="5">
        <v>0.60741460271300518</v>
      </c>
      <c r="BB1146" s="5">
        <v>1.056981854732041E-3</v>
      </c>
      <c r="BC1146" s="8">
        <f>(Table1[[#This Row],[corals.sd.ssp245.2100]]/Table1[[#This Row],[corals.mn.ssp245.2100]])^-1</f>
        <v>574.66890277600169</v>
      </c>
      <c r="BD1146" s="8">
        <f>Table1[[#This Row],[corals.weights.ssp245.2100]]*Table1[[#This Row],[corals.mn.ssp245.2100]]</f>
        <v>349.06228327120368</v>
      </c>
      <c r="BE1146" s="5"/>
      <c r="BF1146" s="5"/>
      <c r="BG1146" s="6"/>
      <c r="BH1146" s="6"/>
      <c r="BI1146" s="7">
        <f t="shared" si="105"/>
        <v>0.60577069297328767</v>
      </c>
      <c r="BJ1146" s="5">
        <v>0.60384734979504262</v>
      </c>
      <c r="BK1146" s="5">
        <v>8.8616784229567126E-3</v>
      </c>
      <c r="BL1146" s="6">
        <f>(Table1[[#This Row],[seagrass.sd.ssp370.2050]]/Table1[[#This Row],[seagrass.mn.ssp370.2050]])^-1</f>
        <v>68.141419827505771</v>
      </c>
      <c r="BM1146" s="6">
        <f>Table1[[#This Row],[seagrass.mn.ssp370.2050]]*Table1[[#This Row],[seagrass.weights.ssp370.2050]]</f>
        <v>41.147015774110727</v>
      </c>
      <c r="BN1146" s="5">
        <v>0.61653157208119835</v>
      </c>
      <c r="BO1146" s="5">
        <v>3.2721989110107452E-3</v>
      </c>
      <c r="BP1146" s="6">
        <f>(Table1[[#This Row],[corals.sd.ssp370.2050]]/Table1[[#This Row],[corals.mn.ssp370.2050]])^-1</f>
        <v>188.41506547985455</v>
      </c>
      <c r="BQ1146" s="6">
        <f>Table1[[#This Row],[corals.weights.ssp370.2050]]*Table1[[#This Row],[corals.mn.ssp370.2050]]</f>
        <v>116.16383652407666</v>
      </c>
      <c r="BR1146" s="5"/>
      <c r="BS1146" s="5"/>
      <c r="BT1146" s="6"/>
      <c r="BU1146" s="6"/>
      <c r="BV1146" s="7">
        <f t="shared" si="106"/>
        <v>0.61316264178520186</v>
      </c>
      <c r="BW1146" s="5">
        <v>0.60384734979504262</v>
      </c>
      <c r="BX1146" s="5">
        <v>8.8616784229567126E-3</v>
      </c>
      <c r="BY1146" s="8">
        <f>(Table1[[#This Row],[seagrass.sd.ssp370.2100]]/Table1[[#This Row],[seagrass.mn.ssp370.2100]])^-1</f>
        <v>68.141419827505771</v>
      </c>
      <c r="BZ1146" s="8">
        <f>Table1[[#This Row],[seagrass.imp.ssp370.2100]]*Table1[[#This Row],[seagrass.mn.ssp370.2100]]</f>
        <v>41.147015774110727</v>
      </c>
      <c r="CA1146" s="5">
        <v>0.61653157208119835</v>
      </c>
      <c r="CB1146" s="5">
        <v>3.2721989110107452E-3</v>
      </c>
      <c r="CC1146" s="8">
        <f>(Table1[[#This Row],[corals.sd.ssp370.2100]]/Table1[[#This Row],[corals.mn.ssp370.2100]])^-1</f>
        <v>188.41506547985455</v>
      </c>
      <c r="CD1146" s="8">
        <f>Table1[[#This Row],[corals.weights.ssp370.2100]]*Table1[[#This Row],[corals.mn.ssp370.2100]]</f>
        <v>116.16383652407666</v>
      </c>
      <c r="CE1146" s="5"/>
      <c r="CF1146" s="5"/>
      <c r="CG1146" s="12"/>
      <c r="CH1146" s="17"/>
      <c r="CI1146" s="9">
        <f t="shared" si="107"/>
        <v>0.61316264178520186</v>
      </c>
      <c r="CJ1146" s="5"/>
      <c r="CL1146" s="5"/>
      <c r="CM1146" s="5"/>
      <c r="CP1146" s="5"/>
      <c r="CT1146" s="5"/>
    </row>
    <row r="1147" spans="1:98" x14ac:dyDescent="0.25">
      <c r="A1147" s="5" t="s">
        <v>1190</v>
      </c>
      <c r="B1147" s="5">
        <v>35.58934</v>
      </c>
      <c r="C1147" s="5">
        <v>-24.321102</v>
      </c>
      <c r="E1147" s="5">
        <v>0</v>
      </c>
      <c r="G1147" s="5">
        <v>0</v>
      </c>
      <c r="I1147" s="5">
        <v>0</v>
      </c>
      <c r="L1147" s="6" t="str">
        <f>IF(Table1[[#This Row],[seagrass.mn.ssp126.2050]]="","",(Table1[[#This Row],[seagrass.sd.ssp126.2050]]/Table1[[#This Row],[seagrass.mn.ssp126.2050]])^-1)</f>
        <v/>
      </c>
      <c r="M1147" s="6" t="str">
        <f>IF(Table1[[#This Row],[seagrass.weights.ssp126.2050]]="","",Table1[[#This Row],[seagrass.weights.ssp126.2050]]*Table1[[#This Row],[seagrass.mn.ssp126.2050]])</f>
        <v/>
      </c>
      <c r="P1147" s="6" t="str">
        <f>IF(Table1[[#This Row],[corals.mn.ssp126.2050]]="","",(Table1[[#This Row],[corals.sd.ssp126.2050]]/Table1[[#This Row],[corals.mn.ssp126.2050]])^-1)</f>
        <v/>
      </c>
      <c r="Q1147" s="6" t="str">
        <f>IF(Table1[[#This Row],[coral.weights.ssp126.2050]]="","",Table1[[#This Row],[coral.weights.ssp126.2050]]*Table1[[#This Row],[corals.mn.ssp126.2050]])</f>
        <v/>
      </c>
      <c r="T1147" s="6" t="str">
        <f>IF(Table1[[#This Row],[mangrove.mn.ssp126.2050]]="","",(Table1[[#This Row],[mangrove.sd.ssp126.2050]]/Table1[[#This Row],[mangrove.mn.ssp126.2050]])^-1)</f>
        <v/>
      </c>
      <c r="U1147" s="6" t="str">
        <f>IF(Table1[[#This Row],[mangrove.weights.ssp126.2050]]="","",Table1[[#This Row],[mangrove.weights.ssp126.2050]]*Table1[[#This Row],[mangrove.mn.ssp126.2050]])</f>
        <v/>
      </c>
      <c r="V1147" s="7" t="e">
        <f t="shared" si="102"/>
        <v>#DIV/0!</v>
      </c>
      <c r="Y1147" s="6" t="str">
        <f>IF(Table1[[#This Row],[seagrass.mn.ssp126.2100]]="", "", (Table1[[#This Row],[seagrass.sd.ssp126.2100]]/Table1[[#This Row],[seagrass.mn.ssp126.2100]])^-1)</f>
        <v/>
      </c>
      <c r="Z1147" s="6" t="str">
        <f>IF(Table1[[#This Row],[seagrass.weights.ssp126.2100]]="","", Table1[[#This Row],[seagrass.weights.ssp126.2100]]*Table1[[#This Row],[seagrass.mn.ssp126.2100]])</f>
        <v/>
      </c>
      <c r="AC1147" s="6" t="str">
        <f>IF(Table1[[#This Row],[corals.mn.ssp126.2100]]="","",(Table1[[#This Row],[corals.sd.ssp126.2100]]/Table1[[#This Row],[corals.mn.ssp126.2100]])^-1)</f>
        <v/>
      </c>
      <c r="AD1147" s="6" t="str">
        <f>IF( Table1[[#This Row],[Coral.weights.ssp126.2100]]="","", Table1[[#This Row],[Coral.weights.ssp126.2100]]*Table1[[#This Row],[corals.mn.ssp126.2100]])</f>
        <v/>
      </c>
      <c r="AG1147" s="8" t="str">
        <f>IF(Table1[[#This Row],[mangrove.mn.ssp126.2100]]="","",(Table1[[#This Row],[mangrove.sd.ssp126.2100]]/Table1[[#This Row],[mangrove.mn.ssp126.2100]])^-1)</f>
        <v/>
      </c>
      <c r="AH1147" s="6" t="str">
        <f>IF(Table1[[#This Row],[mangrove.weights.ssp126.2100]]="","",Table1[[#This Row],[mangrove.weights.ssp126.2100]]*Table1[[#This Row],[mangrove.mn.ssp126.2100]])</f>
        <v/>
      </c>
      <c r="AI1147" s="7" t="e">
        <f t="shared" si="103"/>
        <v>#DIV/0!</v>
      </c>
      <c r="AL1147" s="6" t="str">
        <f>IF(Table1[[#This Row],[seagrass.mn.ssp245.2050]]="","",(Table1[[#This Row],[seagrass.sd.ssp245.2050]]/Table1[[#This Row],[seagrass.mn.ssp245.2050]])^-1)</f>
        <v/>
      </c>
      <c r="AM1147" s="6" t="str">
        <f>IF(Table1[[#This Row],[seagrass.weights.ssp245.2050]]="","",Table1[[#This Row],[seagrass.weights.ssp245.2050]]*Table1[[#This Row],[seagrass.mn.ssp245.2050]])</f>
        <v/>
      </c>
      <c r="AS1147" s="5"/>
      <c r="AT1147" s="8"/>
      <c r="AU1147" s="8"/>
      <c r="AV1147" s="7" t="e">
        <f t="shared" si="104"/>
        <v>#DIV/0!</v>
      </c>
      <c r="AX1147" s="5"/>
      <c r="AY1147" s="6"/>
      <c r="AZ1147" s="6"/>
      <c r="BB1147" s="5"/>
      <c r="BC1147" s="8"/>
      <c r="BD1147" s="8"/>
      <c r="BE1147" s="5"/>
      <c r="BF1147" s="5"/>
      <c r="BG1147" s="6"/>
      <c r="BH1147" s="6"/>
      <c r="BI1147" s="7" t="e">
        <f t="shared" si="105"/>
        <v>#DIV/0!</v>
      </c>
      <c r="BK1147" s="5"/>
      <c r="BL1147" s="6"/>
      <c r="BM1147" s="6"/>
      <c r="BO1147" s="5"/>
      <c r="BP1147" s="6"/>
      <c r="BQ1147" s="6"/>
      <c r="BR1147" s="5"/>
      <c r="BS1147" s="5"/>
      <c r="BT1147" s="6"/>
      <c r="BU1147" s="6"/>
      <c r="BV1147" s="7" t="e">
        <f t="shared" si="106"/>
        <v>#DIV/0!</v>
      </c>
      <c r="BX1147" s="5"/>
      <c r="BY1147" s="8"/>
      <c r="BZ1147" s="8"/>
      <c r="CA1147" s="5"/>
      <c r="CB1147" s="5"/>
      <c r="CC1147" s="8"/>
      <c r="CD1147" s="8"/>
      <c r="CE1147" s="5"/>
      <c r="CF1147" s="5"/>
      <c r="CG1147" s="12"/>
      <c r="CH1147" s="17"/>
      <c r="CI1147" s="9" t="e">
        <f t="shared" si="107"/>
        <v>#DIV/0!</v>
      </c>
      <c r="CJ1147" s="5"/>
      <c r="CL1147" s="5"/>
      <c r="CM1147" s="5"/>
      <c r="CP1147" s="5"/>
      <c r="CT1147" s="5"/>
    </row>
    <row r="1148" spans="1:98" x14ac:dyDescent="0.25">
      <c r="A1148" s="5" t="s">
        <v>1191</v>
      </c>
      <c r="B1148" s="5">
        <v>35.83934</v>
      </c>
      <c r="C1148" s="5">
        <v>-24.321102</v>
      </c>
      <c r="E1148" s="5">
        <v>0</v>
      </c>
      <c r="G1148" s="5">
        <v>0</v>
      </c>
      <c r="I1148" s="5">
        <v>0</v>
      </c>
      <c r="L1148" s="6" t="str">
        <f>IF(Table1[[#This Row],[seagrass.mn.ssp126.2050]]="","",(Table1[[#This Row],[seagrass.sd.ssp126.2050]]/Table1[[#This Row],[seagrass.mn.ssp126.2050]])^-1)</f>
        <v/>
      </c>
      <c r="M1148" s="6" t="str">
        <f>IF(Table1[[#This Row],[seagrass.weights.ssp126.2050]]="","",Table1[[#This Row],[seagrass.weights.ssp126.2050]]*Table1[[#This Row],[seagrass.mn.ssp126.2050]])</f>
        <v/>
      </c>
      <c r="P1148" s="6" t="str">
        <f>IF(Table1[[#This Row],[corals.mn.ssp126.2050]]="","",(Table1[[#This Row],[corals.sd.ssp126.2050]]/Table1[[#This Row],[corals.mn.ssp126.2050]])^-1)</f>
        <v/>
      </c>
      <c r="Q1148" s="6" t="str">
        <f>IF(Table1[[#This Row],[coral.weights.ssp126.2050]]="","",Table1[[#This Row],[coral.weights.ssp126.2050]]*Table1[[#This Row],[corals.mn.ssp126.2050]])</f>
        <v/>
      </c>
      <c r="T1148" s="6" t="str">
        <f>IF(Table1[[#This Row],[mangrove.mn.ssp126.2050]]="","",(Table1[[#This Row],[mangrove.sd.ssp126.2050]]/Table1[[#This Row],[mangrove.mn.ssp126.2050]])^-1)</f>
        <v/>
      </c>
      <c r="U1148" s="6" t="str">
        <f>IF(Table1[[#This Row],[mangrove.weights.ssp126.2050]]="","",Table1[[#This Row],[mangrove.weights.ssp126.2050]]*Table1[[#This Row],[mangrove.mn.ssp126.2050]])</f>
        <v/>
      </c>
      <c r="V1148" s="7" t="e">
        <f t="shared" si="102"/>
        <v>#DIV/0!</v>
      </c>
      <c r="Y1148" s="6" t="str">
        <f>IF(Table1[[#This Row],[seagrass.mn.ssp126.2100]]="", "", (Table1[[#This Row],[seagrass.sd.ssp126.2100]]/Table1[[#This Row],[seagrass.mn.ssp126.2100]])^-1)</f>
        <v/>
      </c>
      <c r="Z1148" s="6" t="str">
        <f>IF(Table1[[#This Row],[seagrass.weights.ssp126.2100]]="","", Table1[[#This Row],[seagrass.weights.ssp126.2100]]*Table1[[#This Row],[seagrass.mn.ssp126.2100]])</f>
        <v/>
      </c>
      <c r="AC1148" s="6" t="str">
        <f>IF(Table1[[#This Row],[corals.mn.ssp126.2100]]="","",(Table1[[#This Row],[corals.sd.ssp126.2100]]/Table1[[#This Row],[corals.mn.ssp126.2100]])^-1)</f>
        <v/>
      </c>
      <c r="AD1148" s="6" t="str">
        <f>IF( Table1[[#This Row],[Coral.weights.ssp126.2100]]="","", Table1[[#This Row],[Coral.weights.ssp126.2100]]*Table1[[#This Row],[corals.mn.ssp126.2100]])</f>
        <v/>
      </c>
      <c r="AG1148" s="8" t="str">
        <f>IF(Table1[[#This Row],[mangrove.mn.ssp126.2100]]="","",(Table1[[#This Row],[mangrove.sd.ssp126.2100]]/Table1[[#This Row],[mangrove.mn.ssp126.2100]])^-1)</f>
        <v/>
      </c>
      <c r="AH1148" s="6" t="str">
        <f>IF(Table1[[#This Row],[mangrove.weights.ssp126.2100]]="","",Table1[[#This Row],[mangrove.weights.ssp126.2100]]*Table1[[#This Row],[mangrove.mn.ssp126.2100]])</f>
        <v/>
      </c>
      <c r="AI1148" s="7" t="e">
        <f t="shared" si="103"/>
        <v>#DIV/0!</v>
      </c>
      <c r="AL1148" s="6" t="str">
        <f>IF(Table1[[#This Row],[seagrass.mn.ssp245.2050]]="","",(Table1[[#This Row],[seagrass.sd.ssp245.2050]]/Table1[[#This Row],[seagrass.mn.ssp245.2050]])^-1)</f>
        <v/>
      </c>
      <c r="AM1148" s="6" t="str">
        <f>IF(Table1[[#This Row],[seagrass.weights.ssp245.2050]]="","",Table1[[#This Row],[seagrass.weights.ssp245.2050]]*Table1[[#This Row],[seagrass.mn.ssp245.2050]])</f>
        <v/>
      </c>
      <c r="AS1148" s="5"/>
      <c r="AT1148" s="8"/>
      <c r="AU1148" s="8"/>
      <c r="AV1148" s="7" t="e">
        <f t="shared" si="104"/>
        <v>#DIV/0!</v>
      </c>
      <c r="AX1148" s="5"/>
      <c r="AY1148" s="6"/>
      <c r="AZ1148" s="6"/>
      <c r="BB1148" s="5"/>
      <c r="BC1148" s="8"/>
      <c r="BD1148" s="8"/>
      <c r="BE1148" s="5"/>
      <c r="BF1148" s="5"/>
      <c r="BG1148" s="6"/>
      <c r="BH1148" s="6"/>
      <c r="BI1148" s="7" t="e">
        <f t="shared" si="105"/>
        <v>#DIV/0!</v>
      </c>
      <c r="BK1148" s="5"/>
      <c r="BL1148" s="6"/>
      <c r="BM1148" s="6"/>
      <c r="BO1148" s="5"/>
      <c r="BP1148" s="6"/>
      <c r="BQ1148" s="6"/>
      <c r="BR1148" s="5"/>
      <c r="BS1148" s="5"/>
      <c r="BT1148" s="6"/>
      <c r="BU1148" s="6"/>
      <c r="BV1148" s="7" t="e">
        <f t="shared" si="106"/>
        <v>#DIV/0!</v>
      </c>
      <c r="BX1148" s="5"/>
      <c r="BY1148" s="8"/>
      <c r="BZ1148" s="8"/>
      <c r="CA1148" s="5"/>
      <c r="CB1148" s="5"/>
      <c r="CC1148" s="8"/>
      <c r="CD1148" s="8"/>
      <c r="CE1148" s="5"/>
      <c r="CF1148" s="5"/>
      <c r="CG1148" s="12"/>
      <c r="CH1148" s="17"/>
      <c r="CI1148" s="9" t="e">
        <f t="shared" si="107"/>
        <v>#DIV/0!</v>
      </c>
      <c r="CJ1148" s="5"/>
      <c r="CL1148" s="5"/>
      <c r="CM1148" s="5"/>
      <c r="CP1148" s="5"/>
      <c r="CT1148" s="5"/>
    </row>
    <row r="1149" spans="1:98" x14ac:dyDescent="0.25">
      <c r="A1149" s="5" t="s">
        <v>1192</v>
      </c>
      <c r="B1149" s="5">
        <v>43.33934</v>
      </c>
      <c r="C1149" s="5">
        <v>-24.571102</v>
      </c>
      <c r="E1149" s="5">
        <v>0</v>
      </c>
      <c r="G1149" s="5">
        <v>0</v>
      </c>
      <c r="I1149" s="5">
        <v>0</v>
      </c>
      <c r="L1149" s="6" t="str">
        <f>IF(Table1[[#This Row],[seagrass.mn.ssp126.2050]]="","",(Table1[[#This Row],[seagrass.sd.ssp126.2050]]/Table1[[#This Row],[seagrass.mn.ssp126.2050]])^-1)</f>
        <v/>
      </c>
      <c r="M1149" s="6" t="str">
        <f>IF(Table1[[#This Row],[seagrass.weights.ssp126.2050]]="","",Table1[[#This Row],[seagrass.weights.ssp126.2050]]*Table1[[#This Row],[seagrass.mn.ssp126.2050]])</f>
        <v/>
      </c>
      <c r="P1149" s="6" t="str">
        <f>IF(Table1[[#This Row],[corals.mn.ssp126.2050]]="","",(Table1[[#This Row],[corals.sd.ssp126.2050]]/Table1[[#This Row],[corals.mn.ssp126.2050]])^-1)</f>
        <v/>
      </c>
      <c r="Q1149" s="6" t="str">
        <f>IF(Table1[[#This Row],[coral.weights.ssp126.2050]]="","",Table1[[#This Row],[coral.weights.ssp126.2050]]*Table1[[#This Row],[corals.mn.ssp126.2050]])</f>
        <v/>
      </c>
      <c r="T1149" s="6" t="str">
        <f>IF(Table1[[#This Row],[mangrove.mn.ssp126.2050]]="","",(Table1[[#This Row],[mangrove.sd.ssp126.2050]]/Table1[[#This Row],[mangrove.mn.ssp126.2050]])^-1)</f>
        <v/>
      </c>
      <c r="U1149" s="6" t="str">
        <f>IF(Table1[[#This Row],[mangrove.weights.ssp126.2050]]="","",Table1[[#This Row],[mangrove.weights.ssp126.2050]]*Table1[[#This Row],[mangrove.mn.ssp126.2050]])</f>
        <v/>
      </c>
      <c r="V1149" s="7" t="e">
        <f t="shared" si="102"/>
        <v>#DIV/0!</v>
      </c>
      <c r="Y1149" s="6" t="str">
        <f>IF(Table1[[#This Row],[seagrass.mn.ssp126.2100]]="", "", (Table1[[#This Row],[seagrass.sd.ssp126.2100]]/Table1[[#This Row],[seagrass.mn.ssp126.2100]])^-1)</f>
        <v/>
      </c>
      <c r="Z1149" s="6" t="str">
        <f>IF(Table1[[#This Row],[seagrass.weights.ssp126.2100]]="","", Table1[[#This Row],[seagrass.weights.ssp126.2100]]*Table1[[#This Row],[seagrass.mn.ssp126.2100]])</f>
        <v/>
      </c>
      <c r="AC1149" s="6" t="str">
        <f>IF(Table1[[#This Row],[corals.mn.ssp126.2100]]="","",(Table1[[#This Row],[corals.sd.ssp126.2100]]/Table1[[#This Row],[corals.mn.ssp126.2100]])^-1)</f>
        <v/>
      </c>
      <c r="AD1149" s="6" t="str">
        <f>IF( Table1[[#This Row],[Coral.weights.ssp126.2100]]="","", Table1[[#This Row],[Coral.weights.ssp126.2100]]*Table1[[#This Row],[corals.mn.ssp126.2100]])</f>
        <v/>
      </c>
      <c r="AG1149" s="8" t="str">
        <f>IF(Table1[[#This Row],[mangrove.mn.ssp126.2100]]="","",(Table1[[#This Row],[mangrove.sd.ssp126.2100]]/Table1[[#This Row],[mangrove.mn.ssp126.2100]])^-1)</f>
        <v/>
      </c>
      <c r="AH1149" s="6" t="str">
        <f>IF(Table1[[#This Row],[mangrove.weights.ssp126.2100]]="","",Table1[[#This Row],[mangrove.weights.ssp126.2100]]*Table1[[#This Row],[mangrove.mn.ssp126.2100]])</f>
        <v/>
      </c>
      <c r="AI1149" s="7" t="e">
        <f t="shared" si="103"/>
        <v>#DIV/0!</v>
      </c>
      <c r="AL1149" s="6" t="str">
        <f>IF(Table1[[#This Row],[seagrass.mn.ssp245.2050]]="","",(Table1[[#This Row],[seagrass.sd.ssp245.2050]]/Table1[[#This Row],[seagrass.mn.ssp245.2050]])^-1)</f>
        <v/>
      </c>
      <c r="AM1149" s="6" t="str">
        <f>IF(Table1[[#This Row],[seagrass.weights.ssp245.2050]]="","",Table1[[#This Row],[seagrass.weights.ssp245.2050]]*Table1[[#This Row],[seagrass.mn.ssp245.2050]])</f>
        <v/>
      </c>
      <c r="AS1149" s="5"/>
      <c r="AT1149" s="8"/>
      <c r="AU1149" s="8"/>
      <c r="AV1149" s="7" t="e">
        <f t="shared" si="104"/>
        <v>#DIV/0!</v>
      </c>
      <c r="AX1149" s="5"/>
      <c r="AY1149" s="6"/>
      <c r="AZ1149" s="6"/>
      <c r="BB1149" s="5"/>
      <c r="BC1149" s="8"/>
      <c r="BD1149" s="8"/>
      <c r="BE1149" s="5"/>
      <c r="BF1149" s="5"/>
      <c r="BG1149" s="6"/>
      <c r="BH1149" s="6"/>
      <c r="BI1149" s="7" t="e">
        <f t="shared" si="105"/>
        <v>#DIV/0!</v>
      </c>
      <c r="BK1149" s="5"/>
      <c r="BL1149" s="6"/>
      <c r="BM1149" s="6"/>
      <c r="BO1149" s="5"/>
      <c r="BP1149" s="6"/>
      <c r="BQ1149" s="6"/>
      <c r="BR1149" s="5"/>
      <c r="BS1149" s="5"/>
      <c r="BT1149" s="6"/>
      <c r="BU1149" s="6"/>
      <c r="BV1149" s="7" t="e">
        <f t="shared" si="106"/>
        <v>#DIV/0!</v>
      </c>
      <c r="BX1149" s="5"/>
      <c r="BY1149" s="8"/>
      <c r="BZ1149" s="8"/>
      <c r="CA1149" s="5"/>
      <c r="CB1149" s="5"/>
      <c r="CC1149" s="8"/>
      <c r="CD1149" s="8"/>
      <c r="CE1149" s="5"/>
      <c r="CF1149" s="5"/>
      <c r="CG1149" s="12"/>
      <c r="CH1149" s="17"/>
      <c r="CI1149" s="9" t="e">
        <f t="shared" si="107"/>
        <v>#DIV/0!</v>
      </c>
      <c r="CJ1149" s="5"/>
      <c r="CL1149" s="5"/>
      <c r="CM1149" s="5"/>
      <c r="CP1149" s="5"/>
      <c r="CT1149" s="5"/>
    </row>
    <row r="1150" spans="1:98" x14ac:dyDescent="0.25">
      <c r="A1150" s="5" t="s">
        <v>1193</v>
      </c>
      <c r="B1150" s="5">
        <v>43.58934</v>
      </c>
      <c r="C1150" s="5">
        <v>-24.571102</v>
      </c>
      <c r="E1150" s="5">
        <v>0</v>
      </c>
      <c r="G1150" s="5">
        <v>0</v>
      </c>
      <c r="I1150" s="5">
        <v>0</v>
      </c>
      <c r="L1150" s="6" t="str">
        <f>IF(Table1[[#This Row],[seagrass.mn.ssp126.2050]]="","",(Table1[[#This Row],[seagrass.sd.ssp126.2050]]/Table1[[#This Row],[seagrass.mn.ssp126.2050]])^-1)</f>
        <v/>
      </c>
      <c r="M1150" s="6" t="str">
        <f>IF(Table1[[#This Row],[seagrass.weights.ssp126.2050]]="","",Table1[[#This Row],[seagrass.weights.ssp126.2050]]*Table1[[#This Row],[seagrass.mn.ssp126.2050]])</f>
        <v/>
      </c>
      <c r="P1150" s="6" t="str">
        <f>IF(Table1[[#This Row],[corals.mn.ssp126.2050]]="","",(Table1[[#This Row],[corals.sd.ssp126.2050]]/Table1[[#This Row],[corals.mn.ssp126.2050]])^-1)</f>
        <v/>
      </c>
      <c r="Q1150" s="6" t="str">
        <f>IF(Table1[[#This Row],[coral.weights.ssp126.2050]]="","",Table1[[#This Row],[coral.weights.ssp126.2050]]*Table1[[#This Row],[corals.mn.ssp126.2050]])</f>
        <v/>
      </c>
      <c r="T1150" s="6" t="str">
        <f>IF(Table1[[#This Row],[mangrove.mn.ssp126.2050]]="","",(Table1[[#This Row],[mangrove.sd.ssp126.2050]]/Table1[[#This Row],[mangrove.mn.ssp126.2050]])^-1)</f>
        <v/>
      </c>
      <c r="U1150" s="6" t="str">
        <f>IF(Table1[[#This Row],[mangrove.weights.ssp126.2050]]="","",Table1[[#This Row],[mangrove.weights.ssp126.2050]]*Table1[[#This Row],[mangrove.mn.ssp126.2050]])</f>
        <v/>
      </c>
      <c r="V1150" s="7" t="e">
        <f t="shared" si="102"/>
        <v>#DIV/0!</v>
      </c>
      <c r="Y1150" s="6" t="str">
        <f>IF(Table1[[#This Row],[seagrass.mn.ssp126.2100]]="", "", (Table1[[#This Row],[seagrass.sd.ssp126.2100]]/Table1[[#This Row],[seagrass.mn.ssp126.2100]])^-1)</f>
        <v/>
      </c>
      <c r="Z1150" s="6" t="str">
        <f>IF(Table1[[#This Row],[seagrass.weights.ssp126.2100]]="","", Table1[[#This Row],[seagrass.weights.ssp126.2100]]*Table1[[#This Row],[seagrass.mn.ssp126.2100]])</f>
        <v/>
      </c>
      <c r="AC1150" s="6" t="str">
        <f>IF(Table1[[#This Row],[corals.mn.ssp126.2100]]="","",(Table1[[#This Row],[corals.sd.ssp126.2100]]/Table1[[#This Row],[corals.mn.ssp126.2100]])^-1)</f>
        <v/>
      </c>
      <c r="AD1150" s="6" t="str">
        <f>IF( Table1[[#This Row],[Coral.weights.ssp126.2100]]="","", Table1[[#This Row],[Coral.weights.ssp126.2100]]*Table1[[#This Row],[corals.mn.ssp126.2100]])</f>
        <v/>
      </c>
      <c r="AG1150" s="8" t="str">
        <f>IF(Table1[[#This Row],[mangrove.mn.ssp126.2100]]="","",(Table1[[#This Row],[mangrove.sd.ssp126.2100]]/Table1[[#This Row],[mangrove.mn.ssp126.2100]])^-1)</f>
        <v/>
      </c>
      <c r="AH1150" s="6" t="str">
        <f>IF(Table1[[#This Row],[mangrove.weights.ssp126.2100]]="","",Table1[[#This Row],[mangrove.weights.ssp126.2100]]*Table1[[#This Row],[mangrove.mn.ssp126.2100]])</f>
        <v/>
      </c>
      <c r="AI1150" s="7" t="e">
        <f t="shared" si="103"/>
        <v>#DIV/0!</v>
      </c>
      <c r="AL1150" s="6" t="str">
        <f>IF(Table1[[#This Row],[seagrass.mn.ssp245.2050]]="","",(Table1[[#This Row],[seagrass.sd.ssp245.2050]]/Table1[[#This Row],[seagrass.mn.ssp245.2050]])^-1)</f>
        <v/>
      </c>
      <c r="AM1150" s="6" t="str">
        <f>IF(Table1[[#This Row],[seagrass.weights.ssp245.2050]]="","",Table1[[#This Row],[seagrass.weights.ssp245.2050]]*Table1[[#This Row],[seagrass.mn.ssp245.2050]])</f>
        <v/>
      </c>
      <c r="AS1150" s="5"/>
      <c r="AT1150" s="8"/>
      <c r="AU1150" s="8"/>
      <c r="AV1150" s="7" t="e">
        <f t="shared" si="104"/>
        <v>#DIV/0!</v>
      </c>
      <c r="AX1150" s="5"/>
      <c r="AY1150" s="6"/>
      <c r="AZ1150" s="6"/>
      <c r="BB1150" s="5"/>
      <c r="BC1150" s="8"/>
      <c r="BD1150" s="8"/>
      <c r="BE1150" s="5"/>
      <c r="BF1150" s="5"/>
      <c r="BG1150" s="6"/>
      <c r="BH1150" s="6"/>
      <c r="BI1150" s="7" t="e">
        <f t="shared" si="105"/>
        <v>#DIV/0!</v>
      </c>
      <c r="BK1150" s="5"/>
      <c r="BL1150" s="6"/>
      <c r="BM1150" s="6"/>
      <c r="BO1150" s="5"/>
      <c r="BP1150" s="6"/>
      <c r="BQ1150" s="6"/>
      <c r="BR1150" s="5"/>
      <c r="BS1150" s="5"/>
      <c r="BT1150" s="6"/>
      <c r="BU1150" s="6"/>
      <c r="BV1150" s="7" t="e">
        <f t="shared" si="106"/>
        <v>#DIV/0!</v>
      </c>
      <c r="BX1150" s="5"/>
      <c r="BY1150" s="8"/>
      <c r="BZ1150" s="8"/>
      <c r="CA1150" s="5"/>
      <c r="CB1150" s="5"/>
      <c r="CC1150" s="8"/>
      <c r="CD1150" s="8"/>
      <c r="CE1150" s="5"/>
      <c r="CF1150" s="5"/>
      <c r="CG1150" s="12"/>
      <c r="CH1150" s="17"/>
      <c r="CI1150" s="9" t="e">
        <f t="shared" si="107"/>
        <v>#DIV/0!</v>
      </c>
      <c r="CJ1150" s="5"/>
      <c r="CL1150" s="5"/>
      <c r="CM1150" s="5"/>
      <c r="CP1150" s="5"/>
      <c r="CT1150" s="5"/>
    </row>
    <row r="1151" spans="1:98" x14ac:dyDescent="0.25">
      <c r="A1151" s="5" t="s">
        <v>1194</v>
      </c>
      <c r="B1151" s="5">
        <v>43.83934</v>
      </c>
      <c r="C1151" s="5">
        <v>-24.571102</v>
      </c>
      <c r="D1151" s="5">
        <v>6690000</v>
      </c>
      <c r="E1151" s="5">
        <v>1</v>
      </c>
      <c r="F1151" s="5">
        <v>1300000</v>
      </c>
      <c r="G1151" s="5">
        <v>1</v>
      </c>
      <c r="I1151" s="5">
        <v>0</v>
      </c>
      <c r="J1151" s="5">
        <v>0.38073407739260989</v>
      </c>
      <c r="K1151" s="5">
        <v>4.5649096157445411E-2</v>
      </c>
      <c r="L1151" s="6">
        <f>IF(Table1[[#This Row],[seagrass.mn.ssp126.2050]]="","",(Table1[[#This Row],[seagrass.sd.ssp126.2050]]/Table1[[#This Row],[seagrass.mn.ssp126.2050]])^-1)</f>
        <v>8.3404516067403414</v>
      </c>
      <c r="M1151" s="6">
        <f>IF(Table1[[#This Row],[seagrass.weights.ssp126.2050]]="","",Table1[[#This Row],[seagrass.weights.ssp126.2050]]*Table1[[#This Row],[seagrass.mn.ssp126.2050]])</f>
        <v>3.1754941475299945</v>
      </c>
      <c r="N1151" s="5">
        <v>0.46755819743574373</v>
      </c>
      <c r="O1151" s="5">
        <v>3.7913054785954969E-2</v>
      </c>
      <c r="P1151" s="6">
        <f>IF(Table1[[#This Row],[corals.mn.ssp126.2050]]="","",(Table1[[#This Row],[corals.sd.ssp126.2050]]/Table1[[#This Row],[corals.mn.ssp126.2050]])^-1)</f>
        <v>12.332379969786881</v>
      </c>
      <c r="Q1151" s="6">
        <f>IF(Table1[[#This Row],[coral.weights.ssp126.2050]]="","",Table1[[#This Row],[coral.weights.ssp126.2050]]*Table1[[#This Row],[corals.mn.ssp126.2050]])</f>
        <v>5.7661053487662262</v>
      </c>
      <c r="T1151" s="6" t="str">
        <f>IF(Table1[[#This Row],[mangrove.mn.ssp126.2050]]="","",(Table1[[#This Row],[mangrove.sd.ssp126.2050]]/Table1[[#This Row],[mangrove.mn.ssp126.2050]])^-1)</f>
        <v/>
      </c>
      <c r="U1151" s="6" t="str">
        <f>IF(Table1[[#This Row],[mangrove.weights.ssp126.2050]]="","",Table1[[#This Row],[mangrove.weights.ssp126.2050]]*Table1[[#This Row],[mangrove.mn.ssp126.2050]])</f>
        <v/>
      </c>
      <c r="V1151" s="7">
        <f t="shared" si="102"/>
        <v>0.43252901583394493</v>
      </c>
      <c r="W1151" s="5">
        <v>0.3862965564389732</v>
      </c>
      <c r="X1151" s="5">
        <v>4.8230039277590543E-2</v>
      </c>
      <c r="Y1151" s="6">
        <f>IF(Table1[[#This Row],[seagrass.mn.ssp126.2100]]="", "", (Table1[[#This Row],[seagrass.sd.ssp126.2100]]/Table1[[#This Row],[seagrass.mn.ssp126.2100]])^-1)</f>
        <v>8.0094597106923953</v>
      </c>
      <c r="Z1151" s="6">
        <f>IF(Table1[[#This Row],[seagrass.weights.ssp126.2100]]="","", Table1[[#This Row],[seagrass.weights.ssp126.2100]]*Table1[[#This Row],[seagrass.mn.ssp126.2100]])</f>
        <v>3.0940267051771668</v>
      </c>
      <c r="AA1151" s="5">
        <v>0.47978131122824441</v>
      </c>
      <c r="AB1151" s="5">
        <v>3.1248687159812199E-2</v>
      </c>
      <c r="AC1151" s="6">
        <f>IF(Table1[[#This Row],[corals.mn.ssp126.2100]]="","",(Table1[[#This Row],[corals.sd.ssp126.2100]]/Table1[[#This Row],[corals.mn.ssp126.2100]])^-1)</f>
        <v>15.353646979616915</v>
      </c>
      <c r="AD1151" s="6">
        <f>IF( Table1[[#This Row],[Coral.weights.ssp126.2100]]="","", Table1[[#This Row],[Coral.weights.ssp126.2100]]*Table1[[#This Row],[corals.mn.ssp126.2100]])</f>
        <v>7.3663928800161775</v>
      </c>
      <c r="AG1151" s="8" t="str">
        <f>IF(Table1[[#This Row],[mangrove.mn.ssp126.2100]]="","",(Table1[[#This Row],[mangrove.sd.ssp126.2100]]/Table1[[#This Row],[mangrove.mn.ssp126.2100]])^-1)</f>
        <v/>
      </c>
      <c r="AH1151" s="6" t="str">
        <f>IF(Table1[[#This Row],[mangrove.weights.ssp126.2100]]="","",Table1[[#This Row],[mangrove.weights.ssp126.2100]]*Table1[[#This Row],[mangrove.mn.ssp126.2100]])</f>
        <v/>
      </c>
      <c r="AI1151" s="7">
        <f t="shared" si="103"/>
        <v>0.44773238952558397</v>
      </c>
      <c r="AJ1151" s="5">
        <v>0.60080129126338333</v>
      </c>
      <c r="AK1151" s="5">
        <v>1.316945571021148E-2</v>
      </c>
      <c r="AL1151" s="6">
        <f>IF(Table1[[#This Row],[seagrass.mn.ssp245.2050]]="","",(Table1[[#This Row],[seagrass.sd.ssp245.2050]]/Table1[[#This Row],[seagrass.mn.ssp245.2050]])^-1)</f>
        <v>45.620814138698783</v>
      </c>
      <c r="AM1151" s="6">
        <f>IF(Table1[[#This Row],[seagrass.weights.ssp245.2050]]="","",Table1[[#This Row],[seagrass.weights.ssp245.2050]]*Table1[[#This Row],[seagrass.mn.ssp245.2050]])</f>
        <v>27.409044043017044</v>
      </c>
      <c r="AN1151" s="5">
        <v>0.62521872605330819</v>
      </c>
      <c r="AO1151" s="5">
        <v>9.0132920547702933E-3</v>
      </c>
      <c r="AP1151" s="6">
        <f>(Table1[[#This Row],[corals.sd.ssp245.2050]]/Table1[[#This Row],[corals.mn.ssp245.2050]])^-1</f>
        <v>69.366300598504466</v>
      </c>
      <c r="AQ1151" s="6">
        <f>Table1[[#This Row],[coral.weights.ssp245.2050]]*Table1[[#This Row],[corals.mn.ssp245.2050]]</f>
        <v>43.369110091227789</v>
      </c>
      <c r="AS1151" s="5"/>
      <c r="AT1151" s="8"/>
      <c r="AU1151" s="8"/>
      <c r="AV1151" s="7">
        <f t="shared" si="104"/>
        <v>0.61553117752371145</v>
      </c>
      <c r="AW1151" s="5">
        <v>0.60080129126338333</v>
      </c>
      <c r="AX1151" s="5">
        <v>1.316945571021148E-2</v>
      </c>
      <c r="AY1151" s="6">
        <f>(Table1[[#This Row],[seagrass.sd.ssp245.2100]]/Table1[[#This Row],[seagrass.mn.ssp245.2100]])^-1</f>
        <v>45.620814138698783</v>
      </c>
      <c r="AZ1151" s="6">
        <f>Table1[[#This Row],[seagrass.weights.ssp245.2100]]*Table1[[#This Row],[seagrass.mn.ssp245.2100]]</f>
        <v>27.409044043017044</v>
      </c>
      <c r="BA1151" s="5">
        <v>0.62521872605330819</v>
      </c>
      <c r="BB1151" s="5">
        <v>9.0132920547702933E-3</v>
      </c>
      <c r="BC1151" s="8">
        <f>(Table1[[#This Row],[corals.sd.ssp245.2100]]/Table1[[#This Row],[corals.mn.ssp245.2100]])^-1</f>
        <v>69.366300598504466</v>
      </c>
      <c r="BD1151" s="8">
        <f>Table1[[#This Row],[corals.weights.ssp245.2100]]*Table1[[#This Row],[corals.mn.ssp245.2100]]</f>
        <v>43.369110091227789</v>
      </c>
      <c r="BE1151" s="5"/>
      <c r="BF1151" s="5"/>
      <c r="BG1151" s="6"/>
      <c r="BH1151" s="6"/>
      <c r="BI1151" s="7">
        <f t="shared" si="105"/>
        <v>0.61553117752371145</v>
      </c>
      <c r="BJ1151" s="5">
        <v>0.30310687700242278</v>
      </c>
      <c r="BK1151" s="5">
        <v>1.6943573647335379E-3</v>
      </c>
      <c r="BL1151" s="6">
        <f>(Table1[[#This Row],[seagrass.sd.ssp370.2050]]/Table1[[#This Row],[seagrass.mn.ssp370.2050]])^-1</f>
        <v>178.89194057364085</v>
      </c>
      <c r="BM1151" s="6">
        <f>Table1[[#This Row],[seagrass.mn.ssp370.2050]]*Table1[[#This Row],[seagrass.weights.ssp370.2050]]</f>
        <v>54.223377428179283</v>
      </c>
      <c r="BN1151" s="5">
        <v>0.37955385130549119</v>
      </c>
      <c r="BO1151" s="5">
        <v>6.6387991924938576E-3</v>
      </c>
      <c r="BP1151" s="6">
        <f>(Table1[[#This Row],[corals.sd.ssp370.2050]]/Table1[[#This Row],[corals.mn.ssp370.2050]])^-1</f>
        <v>57.172063847726086</v>
      </c>
      <c r="BQ1151" s="6">
        <f>Table1[[#This Row],[corals.weights.ssp370.2050]]*Table1[[#This Row],[corals.mn.ssp370.2050]]</f>
        <v>21.699877020487875</v>
      </c>
      <c r="BR1151" s="5"/>
      <c r="BS1151" s="5"/>
      <c r="BT1151" s="6"/>
      <c r="BU1151" s="6"/>
      <c r="BV1151" s="7">
        <f t="shared" si="106"/>
        <v>0.32162147988113643</v>
      </c>
      <c r="BW1151" s="5">
        <v>0.30665131561501008</v>
      </c>
      <c r="BX1151" s="5">
        <v>3.318235792186334E-3</v>
      </c>
      <c r="BY1151" s="8">
        <f>(Table1[[#This Row],[seagrass.sd.ssp370.2100]]/Table1[[#This Row],[seagrass.mn.ssp370.2100]])^-1</f>
        <v>92.413961761578818</v>
      </c>
      <c r="BZ1151" s="8">
        <f>Table1[[#This Row],[seagrass.imp.ssp370.2100]]*Table1[[#This Row],[seagrass.mn.ssp370.2100]]</f>
        <v>28.33886295538338</v>
      </c>
      <c r="CA1151" s="5">
        <v>0.38347696111372193</v>
      </c>
      <c r="CB1151" s="5">
        <v>1.090684095015189E-3</v>
      </c>
      <c r="CC1151" s="8">
        <f>(Table1[[#This Row],[corals.sd.ssp370.2100]]/Table1[[#This Row],[corals.mn.ssp370.2100]])^-1</f>
        <v>351.593062433336</v>
      </c>
      <c r="CD1151" s="8">
        <f>Table1[[#This Row],[corals.weights.ssp370.2100]]*Table1[[#This Row],[corals.mn.ssp370.2100]]</f>
        <v>134.8278391306028</v>
      </c>
      <c r="CE1151" s="5"/>
      <c r="CF1151" s="5"/>
      <c r="CG1151" s="12"/>
      <c r="CH1151" s="17"/>
      <c r="CI1151" s="9">
        <f t="shared" si="107"/>
        <v>0.36748675853010276</v>
      </c>
      <c r="CJ1151" s="5"/>
      <c r="CL1151" s="5"/>
      <c r="CM1151" s="5"/>
      <c r="CP1151" s="5"/>
      <c r="CT1151" s="5"/>
    </row>
    <row r="1152" spans="1:98" x14ac:dyDescent="0.25">
      <c r="A1152" s="5" t="s">
        <v>1195</v>
      </c>
      <c r="B1152" s="5">
        <v>44.08934</v>
      </c>
      <c r="C1152" s="5">
        <v>-24.571102</v>
      </c>
      <c r="E1152" s="5">
        <v>0</v>
      </c>
      <c r="G1152" s="5">
        <v>0</v>
      </c>
      <c r="I1152" s="5">
        <v>0</v>
      </c>
      <c r="L1152" s="6" t="str">
        <f>IF(Table1[[#This Row],[seagrass.mn.ssp126.2050]]="","",(Table1[[#This Row],[seagrass.sd.ssp126.2050]]/Table1[[#This Row],[seagrass.mn.ssp126.2050]])^-1)</f>
        <v/>
      </c>
      <c r="M1152" s="6" t="str">
        <f>IF(Table1[[#This Row],[seagrass.weights.ssp126.2050]]="","",Table1[[#This Row],[seagrass.weights.ssp126.2050]]*Table1[[#This Row],[seagrass.mn.ssp126.2050]])</f>
        <v/>
      </c>
      <c r="P1152" s="6" t="str">
        <f>IF(Table1[[#This Row],[corals.mn.ssp126.2050]]="","",(Table1[[#This Row],[corals.sd.ssp126.2050]]/Table1[[#This Row],[corals.mn.ssp126.2050]])^-1)</f>
        <v/>
      </c>
      <c r="Q1152" s="6" t="str">
        <f>IF(Table1[[#This Row],[coral.weights.ssp126.2050]]="","",Table1[[#This Row],[coral.weights.ssp126.2050]]*Table1[[#This Row],[corals.mn.ssp126.2050]])</f>
        <v/>
      </c>
      <c r="T1152" s="6" t="str">
        <f>IF(Table1[[#This Row],[mangrove.mn.ssp126.2050]]="","",(Table1[[#This Row],[mangrove.sd.ssp126.2050]]/Table1[[#This Row],[mangrove.mn.ssp126.2050]])^-1)</f>
        <v/>
      </c>
      <c r="U1152" s="6" t="str">
        <f>IF(Table1[[#This Row],[mangrove.weights.ssp126.2050]]="","",Table1[[#This Row],[mangrove.weights.ssp126.2050]]*Table1[[#This Row],[mangrove.mn.ssp126.2050]])</f>
        <v/>
      </c>
      <c r="V1152" s="7" t="e">
        <f t="shared" si="102"/>
        <v>#DIV/0!</v>
      </c>
      <c r="Y1152" s="6" t="str">
        <f>IF(Table1[[#This Row],[seagrass.mn.ssp126.2100]]="", "", (Table1[[#This Row],[seagrass.sd.ssp126.2100]]/Table1[[#This Row],[seagrass.mn.ssp126.2100]])^-1)</f>
        <v/>
      </c>
      <c r="Z1152" s="6" t="str">
        <f>IF(Table1[[#This Row],[seagrass.weights.ssp126.2100]]="","", Table1[[#This Row],[seagrass.weights.ssp126.2100]]*Table1[[#This Row],[seagrass.mn.ssp126.2100]])</f>
        <v/>
      </c>
      <c r="AC1152" s="6" t="str">
        <f>IF(Table1[[#This Row],[corals.mn.ssp126.2100]]="","",(Table1[[#This Row],[corals.sd.ssp126.2100]]/Table1[[#This Row],[corals.mn.ssp126.2100]])^-1)</f>
        <v/>
      </c>
      <c r="AD1152" s="6" t="str">
        <f>IF( Table1[[#This Row],[Coral.weights.ssp126.2100]]="","", Table1[[#This Row],[Coral.weights.ssp126.2100]]*Table1[[#This Row],[corals.mn.ssp126.2100]])</f>
        <v/>
      </c>
      <c r="AG1152" s="8" t="str">
        <f>IF(Table1[[#This Row],[mangrove.mn.ssp126.2100]]="","",(Table1[[#This Row],[mangrove.sd.ssp126.2100]]/Table1[[#This Row],[mangrove.mn.ssp126.2100]])^-1)</f>
        <v/>
      </c>
      <c r="AH1152" s="6" t="str">
        <f>IF(Table1[[#This Row],[mangrove.weights.ssp126.2100]]="","",Table1[[#This Row],[mangrove.weights.ssp126.2100]]*Table1[[#This Row],[mangrove.mn.ssp126.2100]])</f>
        <v/>
      </c>
      <c r="AI1152" s="7" t="e">
        <f t="shared" si="103"/>
        <v>#DIV/0!</v>
      </c>
      <c r="AL1152" s="6" t="str">
        <f>IF(Table1[[#This Row],[seagrass.mn.ssp245.2050]]="","",(Table1[[#This Row],[seagrass.sd.ssp245.2050]]/Table1[[#This Row],[seagrass.mn.ssp245.2050]])^-1)</f>
        <v/>
      </c>
      <c r="AM1152" s="6" t="str">
        <f>IF(Table1[[#This Row],[seagrass.weights.ssp245.2050]]="","",Table1[[#This Row],[seagrass.weights.ssp245.2050]]*Table1[[#This Row],[seagrass.mn.ssp245.2050]])</f>
        <v/>
      </c>
      <c r="AS1152" s="5"/>
      <c r="AT1152" s="8"/>
      <c r="AU1152" s="8"/>
      <c r="AV1152" s="7" t="e">
        <f t="shared" si="104"/>
        <v>#DIV/0!</v>
      </c>
      <c r="AX1152" s="5"/>
      <c r="AY1152" s="6"/>
      <c r="AZ1152" s="6"/>
      <c r="BB1152" s="5"/>
      <c r="BC1152" s="8"/>
      <c r="BD1152" s="8"/>
      <c r="BE1152" s="5"/>
      <c r="BF1152" s="5"/>
      <c r="BG1152" s="6"/>
      <c r="BH1152" s="6"/>
      <c r="BI1152" s="7" t="e">
        <f t="shared" si="105"/>
        <v>#DIV/0!</v>
      </c>
      <c r="BK1152" s="5"/>
      <c r="BL1152" s="6"/>
      <c r="BM1152" s="6"/>
      <c r="BO1152" s="5"/>
      <c r="BP1152" s="6"/>
      <c r="BQ1152" s="6"/>
      <c r="BR1152" s="5"/>
      <c r="BS1152" s="5"/>
      <c r="BT1152" s="6"/>
      <c r="BU1152" s="6"/>
      <c r="BV1152" s="7" t="e">
        <f t="shared" si="106"/>
        <v>#DIV/0!</v>
      </c>
      <c r="BX1152" s="5"/>
      <c r="BY1152" s="8"/>
      <c r="BZ1152" s="8"/>
      <c r="CA1152" s="5"/>
      <c r="CB1152" s="5"/>
      <c r="CC1152" s="8"/>
      <c r="CD1152" s="8"/>
      <c r="CE1152" s="5"/>
      <c r="CF1152" s="5"/>
      <c r="CG1152" s="12"/>
      <c r="CH1152" s="17"/>
      <c r="CI1152" s="9" t="e">
        <f t="shared" si="107"/>
        <v>#DIV/0!</v>
      </c>
      <c r="CJ1152" s="5"/>
      <c r="CL1152" s="5"/>
      <c r="CM1152" s="5"/>
      <c r="CP1152" s="5"/>
      <c r="CT1152" s="5"/>
    </row>
    <row r="1153" spans="1:98" x14ac:dyDescent="0.25">
      <c r="A1153" s="5" t="s">
        <v>1196</v>
      </c>
      <c r="B1153" s="5">
        <v>46.83934</v>
      </c>
      <c r="C1153" s="5">
        <v>-24.571102</v>
      </c>
      <c r="E1153" s="5">
        <v>0</v>
      </c>
      <c r="G1153" s="5">
        <v>0</v>
      </c>
      <c r="I1153" s="5">
        <v>0</v>
      </c>
      <c r="L1153" s="6" t="str">
        <f>IF(Table1[[#This Row],[seagrass.mn.ssp126.2050]]="","",(Table1[[#This Row],[seagrass.sd.ssp126.2050]]/Table1[[#This Row],[seagrass.mn.ssp126.2050]])^-1)</f>
        <v/>
      </c>
      <c r="M1153" s="6" t="str">
        <f>IF(Table1[[#This Row],[seagrass.weights.ssp126.2050]]="","",Table1[[#This Row],[seagrass.weights.ssp126.2050]]*Table1[[#This Row],[seagrass.mn.ssp126.2050]])</f>
        <v/>
      </c>
      <c r="P1153" s="6" t="str">
        <f>IF(Table1[[#This Row],[corals.mn.ssp126.2050]]="","",(Table1[[#This Row],[corals.sd.ssp126.2050]]/Table1[[#This Row],[corals.mn.ssp126.2050]])^-1)</f>
        <v/>
      </c>
      <c r="Q1153" s="6" t="str">
        <f>IF(Table1[[#This Row],[coral.weights.ssp126.2050]]="","",Table1[[#This Row],[coral.weights.ssp126.2050]]*Table1[[#This Row],[corals.mn.ssp126.2050]])</f>
        <v/>
      </c>
      <c r="T1153" s="6" t="str">
        <f>IF(Table1[[#This Row],[mangrove.mn.ssp126.2050]]="","",(Table1[[#This Row],[mangrove.sd.ssp126.2050]]/Table1[[#This Row],[mangrove.mn.ssp126.2050]])^-1)</f>
        <v/>
      </c>
      <c r="U1153" s="6" t="str">
        <f>IF(Table1[[#This Row],[mangrove.weights.ssp126.2050]]="","",Table1[[#This Row],[mangrove.weights.ssp126.2050]]*Table1[[#This Row],[mangrove.mn.ssp126.2050]])</f>
        <v/>
      </c>
      <c r="V1153" s="7" t="e">
        <f t="shared" si="102"/>
        <v>#DIV/0!</v>
      </c>
      <c r="Y1153" s="6" t="str">
        <f>IF(Table1[[#This Row],[seagrass.mn.ssp126.2100]]="", "", (Table1[[#This Row],[seagrass.sd.ssp126.2100]]/Table1[[#This Row],[seagrass.mn.ssp126.2100]])^-1)</f>
        <v/>
      </c>
      <c r="Z1153" s="6" t="str">
        <f>IF(Table1[[#This Row],[seagrass.weights.ssp126.2100]]="","", Table1[[#This Row],[seagrass.weights.ssp126.2100]]*Table1[[#This Row],[seagrass.mn.ssp126.2100]])</f>
        <v/>
      </c>
      <c r="AC1153" s="6" t="str">
        <f>IF(Table1[[#This Row],[corals.mn.ssp126.2100]]="","",(Table1[[#This Row],[corals.sd.ssp126.2100]]/Table1[[#This Row],[corals.mn.ssp126.2100]])^-1)</f>
        <v/>
      </c>
      <c r="AD1153" s="6" t="str">
        <f>IF( Table1[[#This Row],[Coral.weights.ssp126.2100]]="","", Table1[[#This Row],[Coral.weights.ssp126.2100]]*Table1[[#This Row],[corals.mn.ssp126.2100]])</f>
        <v/>
      </c>
      <c r="AG1153" s="8" t="str">
        <f>IF(Table1[[#This Row],[mangrove.mn.ssp126.2100]]="","",(Table1[[#This Row],[mangrove.sd.ssp126.2100]]/Table1[[#This Row],[mangrove.mn.ssp126.2100]])^-1)</f>
        <v/>
      </c>
      <c r="AH1153" s="6" t="str">
        <f>IF(Table1[[#This Row],[mangrove.weights.ssp126.2100]]="","",Table1[[#This Row],[mangrove.weights.ssp126.2100]]*Table1[[#This Row],[mangrove.mn.ssp126.2100]])</f>
        <v/>
      </c>
      <c r="AI1153" s="7" t="e">
        <f t="shared" si="103"/>
        <v>#DIV/0!</v>
      </c>
      <c r="AL1153" s="6" t="str">
        <f>IF(Table1[[#This Row],[seagrass.mn.ssp245.2050]]="","",(Table1[[#This Row],[seagrass.sd.ssp245.2050]]/Table1[[#This Row],[seagrass.mn.ssp245.2050]])^-1)</f>
        <v/>
      </c>
      <c r="AM1153" s="6" t="str">
        <f>IF(Table1[[#This Row],[seagrass.weights.ssp245.2050]]="","",Table1[[#This Row],[seagrass.weights.ssp245.2050]]*Table1[[#This Row],[seagrass.mn.ssp245.2050]])</f>
        <v/>
      </c>
      <c r="AS1153" s="5"/>
      <c r="AT1153" s="8"/>
      <c r="AU1153" s="8"/>
      <c r="AV1153" s="7" t="e">
        <f t="shared" si="104"/>
        <v>#DIV/0!</v>
      </c>
      <c r="AX1153" s="5"/>
      <c r="AY1153" s="6"/>
      <c r="AZ1153" s="6"/>
      <c r="BB1153" s="5"/>
      <c r="BC1153" s="8"/>
      <c r="BD1153" s="8"/>
      <c r="BE1153" s="5"/>
      <c r="BF1153" s="5"/>
      <c r="BG1153" s="6"/>
      <c r="BH1153" s="6"/>
      <c r="BI1153" s="7" t="e">
        <f t="shared" si="105"/>
        <v>#DIV/0!</v>
      </c>
      <c r="BK1153" s="5"/>
      <c r="BL1153" s="6"/>
      <c r="BM1153" s="6"/>
      <c r="BO1153" s="5"/>
      <c r="BP1153" s="6"/>
      <c r="BQ1153" s="6"/>
      <c r="BR1153" s="5"/>
      <c r="BS1153" s="5"/>
      <c r="BT1153" s="6"/>
      <c r="BU1153" s="6"/>
      <c r="BV1153" s="7" t="e">
        <f t="shared" si="106"/>
        <v>#DIV/0!</v>
      </c>
      <c r="BX1153" s="5"/>
      <c r="BY1153" s="8"/>
      <c r="BZ1153" s="8"/>
      <c r="CA1153" s="5"/>
      <c r="CB1153" s="5"/>
      <c r="CC1153" s="8"/>
      <c r="CD1153" s="8"/>
      <c r="CE1153" s="5"/>
      <c r="CF1153" s="5"/>
      <c r="CG1153" s="12"/>
      <c r="CH1153" s="17"/>
      <c r="CI1153" s="9" t="e">
        <f t="shared" si="107"/>
        <v>#DIV/0!</v>
      </c>
      <c r="CJ1153" s="5"/>
      <c r="CL1153" s="5"/>
      <c r="CM1153" s="5"/>
      <c r="CP1153" s="5"/>
      <c r="CT1153" s="5"/>
    </row>
    <row r="1154" spans="1:98" x14ac:dyDescent="0.25">
      <c r="A1154" s="5" t="s">
        <v>1197</v>
      </c>
      <c r="B1154" s="5">
        <v>47.08934</v>
      </c>
      <c r="C1154" s="5">
        <v>-24.571102</v>
      </c>
      <c r="E1154" s="5">
        <v>0</v>
      </c>
      <c r="G1154" s="5">
        <v>0</v>
      </c>
      <c r="I1154" s="5">
        <v>0</v>
      </c>
      <c r="L1154" s="6" t="str">
        <f>IF(Table1[[#This Row],[seagrass.mn.ssp126.2050]]="","",(Table1[[#This Row],[seagrass.sd.ssp126.2050]]/Table1[[#This Row],[seagrass.mn.ssp126.2050]])^-1)</f>
        <v/>
      </c>
      <c r="M1154" s="6" t="str">
        <f>IF(Table1[[#This Row],[seagrass.weights.ssp126.2050]]="","",Table1[[#This Row],[seagrass.weights.ssp126.2050]]*Table1[[#This Row],[seagrass.mn.ssp126.2050]])</f>
        <v/>
      </c>
      <c r="P1154" s="6" t="str">
        <f>IF(Table1[[#This Row],[corals.mn.ssp126.2050]]="","",(Table1[[#This Row],[corals.sd.ssp126.2050]]/Table1[[#This Row],[corals.mn.ssp126.2050]])^-1)</f>
        <v/>
      </c>
      <c r="Q1154" s="6" t="str">
        <f>IF(Table1[[#This Row],[coral.weights.ssp126.2050]]="","",Table1[[#This Row],[coral.weights.ssp126.2050]]*Table1[[#This Row],[corals.mn.ssp126.2050]])</f>
        <v/>
      </c>
      <c r="T1154" s="6" t="str">
        <f>IF(Table1[[#This Row],[mangrove.mn.ssp126.2050]]="","",(Table1[[#This Row],[mangrove.sd.ssp126.2050]]/Table1[[#This Row],[mangrove.mn.ssp126.2050]])^-1)</f>
        <v/>
      </c>
      <c r="U1154" s="6" t="str">
        <f>IF(Table1[[#This Row],[mangrove.weights.ssp126.2050]]="","",Table1[[#This Row],[mangrove.weights.ssp126.2050]]*Table1[[#This Row],[mangrove.mn.ssp126.2050]])</f>
        <v/>
      </c>
      <c r="V1154" s="7" t="e">
        <f t="shared" ref="V1154:V1217" si="108">SUM(U1154,Q1154,M1154)/SUM(T1154,P1154,L1154)</f>
        <v>#DIV/0!</v>
      </c>
      <c r="Y1154" s="6" t="str">
        <f>IF(Table1[[#This Row],[seagrass.mn.ssp126.2100]]="", "", (Table1[[#This Row],[seagrass.sd.ssp126.2100]]/Table1[[#This Row],[seagrass.mn.ssp126.2100]])^-1)</f>
        <v/>
      </c>
      <c r="Z1154" s="6" t="str">
        <f>IF(Table1[[#This Row],[seagrass.weights.ssp126.2100]]="","", Table1[[#This Row],[seagrass.weights.ssp126.2100]]*Table1[[#This Row],[seagrass.mn.ssp126.2100]])</f>
        <v/>
      </c>
      <c r="AC1154" s="6" t="str">
        <f>IF(Table1[[#This Row],[corals.mn.ssp126.2100]]="","",(Table1[[#This Row],[corals.sd.ssp126.2100]]/Table1[[#This Row],[corals.mn.ssp126.2100]])^-1)</f>
        <v/>
      </c>
      <c r="AD1154" s="6" t="str">
        <f>IF( Table1[[#This Row],[Coral.weights.ssp126.2100]]="","", Table1[[#This Row],[Coral.weights.ssp126.2100]]*Table1[[#This Row],[corals.mn.ssp126.2100]])</f>
        <v/>
      </c>
      <c r="AG1154" s="8" t="str">
        <f>IF(Table1[[#This Row],[mangrove.mn.ssp126.2100]]="","",(Table1[[#This Row],[mangrove.sd.ssp126.2100]]/Table1[[#This Row],[mangrove.mn.ssp126.2100]])^-1)</f>
        <v/>
      </c>
      <c r="AH1154" s="6" t="str">
        <f>IF(Table1[[#This Row],[mangrove.weights.ssp126.2100]]="","",Table1[[#This Row],[mangrove.weights.ssp126.2100]]*Table1[[#This Row],[mangrove.mn.ssp126.2100]])</f>
        <v/>
      </c>
      <c r="AI1154" s="7" t="e">
        <f t="shared" ref="AI1154:AI1217" si="109">SUM(AH1154,AD1154,Z1154)/SUM(Y1154,AC1154,AG1154)</f>
        <v>#DIV/0!</v>
      </c>
      <c r="AL1154" s="6" t="str">
        <f>IF(Table1[[#This Row],[seagrass.mn.ssp245.2050]]="","",(Table1[[#This Row],[seagrass.sd.ssp245.2050]]/Table1[[#This Row],[seagrass.mn.ssp245.2050]])^-1)</f>
        <v/>
      </c>
      <c r="AM1154" s="6" t="str">
        <f>IF(Table1[[#This Row],[seagrass.weights.ssp245.2050]]="","",Table1[[#This Row],[seagrass.weights.ssp245.2050]]*Table1[[#This Row],[seagrass.mn.ssp245.2050]])</f>
        <v/>
      </c>
      <c r="AS1154" s="5"/>
      <c r="AT1154" s="8"/>
      <c r="AU1154" s="8"/>
      <c r="AV1154" s="7" t="e">
        <f t="shared" si="104"/>
        <v>#DIV/0!</v>
      </c>
      <c r="AX1154" s="5"/>
      <c r="AY1154" s="6"/>
      <c r="AZ1154" s="6"/>
      <c r="BB1154" s="5"/>
      <c r="BC1154" s="8"/>
      <c r="BD1154" s="8"/>
      <c r="BE1154" s="5"/>
      <c r="BF1154" s="5"/>
      <c r="BG1154" s="6"/>
      <c r="BH1154" s="6"/>
      <c r="BI1154" s="7" t="e">
        <f t="shared" si="105"/>
        <v>#DIV/0!</v>
      </c>
      <c r="BK1154" s="5"/>
      <c r="BL1154" s="6"/>
      <c r="BM1154" s="6"/>
      <c r="BO1154" s="5"/>
      <c r="BP1154" s="6"/>
      <c r="BQ1154" s="6"/>
      <c r="BR1154" s="5"/>
      <c r="BS1154" s="5"/>
      <c r="BT1154" s="6"/>
      <c r="BU1154" s="6"/>
      <c r="BV1154" s="7" t="e">
        <f t="shared" si="106"/>
        <v>#DIV/0!</v>
      </c>
      <c r="BX1154" s="5"/>
      <c r="BY1154" s="8"/>
      <c r="BZ1154" s="8"/>
      <c r="CA1154" s="5"/>
      <c r="CB1154" s="5"/>
      <c r="CC1154" s="8"/>
      <c r="CD1154" s="8"/>
      <c r="CE1154" s="5"/>
      <c r="CF1154" s="5"/>
      <c r="CG1154" s="12"/>
      <c r="CH1154" s="17"/>
      <c r="CI1154" s="9" t="e">
        <f t="shared" si="107"/>
        <v>#DIV/0!</v>
      </c>
      <c r="CJ1154" s="5"/>
      <c r="CL1154" s="5"/>
      <c r="CM1154" s="5"/>
      <c r="CP1154" s="5"/>
      <c r="CT1154" s="5"/>
    </row>
    <row r="1155" spans="1:98" x14ac:dyDescent="0.25">
      <c r="A1155" s="5" t="s">
        <v>1198</v>
      </c>
      <c r="B1155" s="5">
        <v>47.33934</v>
      </c>
      <c r="C1155" s="5">
        <v>-24.571102</v>
      </c>
      <c r="E1155" s="5">
        <v>0</v>
      </c>
      <c r="G1155" s="5">
        <v>0</v>
      </c>
      <c r="I1155" s="5">
        <v>0</v>
      </c>
      <c r="L1155" s="6" t="str">
        <f>IF(Table1[[#This Row],[seagrass.mn.ssp126.2050]]="","",(Table1[[#This Row],[seagrass.sd.ssp126.2050]]/Table1[[#This Row],[seagrass.mn.ssp126.2050]])^-1)</f>
        <v/>
      </c>
      <c r="M1155" s="6" t="str">
        <f>IF(Table1[[#This Row],[seagrass.weights.ssp126.2050]]="","",Table1[[#This Row],[seagrass.weights.ssp126.2050]]*Table1[[#This Row],[seagrass.mn.ssp126.2050]])</f>
        <v/>
      </c>
      <c r="P1155" s="6" t="str">
        <f>IF(Table1[[#This Row],[corals.mn.ssp126.2050]]="","",(Table1[[#This Row],[corals.sd.ssp126.2050]]/Table1[[#This Row],[corals.mn.ssp126.2050]])^-1)</f>
        <v/>
      </c>
      <c r="Q1155" s="6" t="str">
        <f>IF(Table1[[#This Row],[coral.weights.ssp126.2050]]="","",Table1[[#This Row],[coral.weights.ssp126.2050]]*Table1[[#This Row],[corals.mn.ssp126.2050]])</f>
        <v/>
      </c>
      <c r="T1155" s="6" t="str">
        <f>IF(Table1[[#This Row],[mangrove.mn.ssp126.2050]]="","",(Table1[[#This Row],[mangrove.sd.ssp126.2050]]/Table1[[#This Row],[mangrove.mn.ssp126.2050]])^-1)</f>
        <v/>
      </c>
      <c r="U1155" s="6" t="str">
        <f>IF(Table1[[#This Row],[mangrove.weights.ssp126.2050]]="","",Table1[[#This Row],[mangrove.weights.ssp126.2050]]*Table1[[#This Row],[mangrove.mn.ssp126.2050]])</f>
        <v/>
      </c>
      <c r="V1155" s="7" t="e">
        <f t="shared" si="108"/>
        <v>#DIV/0!</v>
      </c>
      <c r="Y1155" s="6" t="str">
        <f>IF(Table1[[#This Row],[seagrass.mn.ssp126.2100]]="", "", (Table1[[#This Row],[seagrass.sd.ssp126.2100]]/Table1[[#This Row],[seagrass.mn.ssp126.2100]])^-1)</f>
        <v/>
      </c>
      <c r="Z1155" s="6" t="str">
        <f>IF(Table1[[#This Row],[seagrass.weights.ssp126.2100]]="","", Table1[[#This Row],[seagrass.weights.ssp126.2100]]*Table1[[#This Row],[seagrass.mn.ssp126.2100]])</f>
        <v/>
      </c>
      <c r="AC1155" s="6" t="str">
        <f>IF(Table1[[#This Row],[corals.mn.ssp126.2100]]="","",(Table1[[#This Row],[corals.sd.ssp126.2100]]/Table1[[#This Row],[corals.mn.ssp126.2100]])^-1)</f>
        <v/>
      </c>
      <c r="AD1155" s="6" t="str">
        <f>IF( Table1[[#This Row],[Coral.weights.ssp126.2100]]="","", Table1[[#This Row],[Coral.weights.ssp126.2100]]*Table1[[#This Row],[corals.mn.ssp126.2100]])</f>
        <v/>
      </c>
      <c r="AG1155" s="8" t="str">
        <f>IF(Table1[[#This Row],[mangrove.mn.ssp126.2100]]="","",(Table1[[#This Row],[mangrove.sd.ssp126.2100]]/Table1[[#This Row],[mangrove.mn.ssp126.2100]])^-1)</f>
        <v/>
      </c>
      <c r="AH1155" s="6" t="str">
        <f>IF(Table1[[#This Row],[mangrove.weights.ssp126.2100]]="","",Table1[[#This Row],[mangrove.weights.ssp126.2100]]*Table1[[#This Row],[mangrove.mn.ssp126.2100]])</f>
        <v/>
      </c>
      <c r="AI1155" s="7" t="e">
        <f t="shared" si="109"/>
        <v>#DIV/0!</v>
      </c>
      <c r="AL1155" s="6" t="str">
        <f>IF(Table1[[#This Row],[seagrass.mn.ssp245.2050]]="","",(Table1[[#This Row],[seagrass.sd.ssp245.2050]]/Table1[[#This Row],[seagrass.mn.ssp245.2050]])^-1)</f>
        <v/>
      </c>
      <c r="AM1155" s="6" t="str">
        <f>IF(Table1[[#This Row],[seagrass.weights.ssp245.2050]]="","",Table1[[#This Row],[seagrass.weights.ssp245.2050]]*Table1[[#This Row],[seagrass.mn.ssp245.2050]])</f>
        <v/>
      </c>
      <c r="AS1155" s="5"/>
      <c r="AT1155" s="8"/>
      <c r="AU1155" s="8"/>
      <c r="AV1155" s="7" t="e">
        <f t="shared" ref="AV1155:AV1218" si="110">SUM(AU1155,AQ1155,AM1155)/SUM(AT1155,AP1155,AL1155)</f>
        <v>#DIV/0!</v>
      </c>
      <c r="AX1155" s="5"/>
      <c r="AY1155" s="6"/>
      <c r="AZ1155" s="6"/>
      <c r="BB1155" s="5"/>
      <c r="BC1155" s="8"/>
      <c r="BD1155" s="8"/>
      <c r="BE1155" s="5"/>
      <c r="BF1155" s="5"/>
      <c r="BG1155" s="6"/>
      <c r="BH1155" s="6"/>
      <c r="BI1155" s="7" t="e">
        <f t="shared" ref="BI1155:BI1218" si="111">SUM(BH1155,BD1155,AZ1155)/SUM(BG1155,BC1155,AY1155)</f>
        <v>#DIV/0!</v>
      </c>
      <c r="BK1155" s="5"/>
      <c r="BL1155" s="6"/>
      <c r="BM1155" s="6"/>
      <c r="BO1155" s="5"/>
      <c r="BP1155" s="6"/>
      <c r="BQ1155" s="6"/>
      <c r="BR1155" s="5"/>
      <c r="BS1155" s="5"/>
      <c r="BT1155" s="6"/>
      <c r="BU1155" s="6"/>
      <c r="BV1155" s="7" t="e">
        <f t="shared" ref="BV1155:BV1218" si="112">SUM(BU1155,BQ1155,BM1155)/SUM(BT1155,BP1155,BL1155)</f>
        <v>#DIV/0!</v>
      </c>
      <c r="BX1155" s="5"/>
      <c r="BY1155" s="8"/>
      <c r="BZ1155" s="8"/>
      <c r="CA1155" s="5"/>
      <c r="CB1155" s="5"/>
      <c r="CC1155" s="8"/>
      <c r="CD1155" s="8"/>
      <c r="CE1155" s="5"/>
      <c r="CF1155" s="5"/>
      <c r="CG1155" s="12"/>
      <c r="CH1155" s="17"/>
      <c r="CI1155" s="9" t="e">
        <f t="shared" ref="CI1155:CI1218" si="113">SUM(CH1155,CD1155,BZ1155)/SUM(CG1155,CC1155,BY1155)</f>
        <v>#DIV/0!</v>
      </c>
      <c r="CJ1155" s="5"/>
      <c r="CL1155" s="5"/>
      <c r="CM1155" s="5"/>
      <c r="CP1155" s="5"/>
      <c r="CT1155" s="5"/>
    </row>
    <row r="1156" spans="1:98" x14ac:dyDescent="0.25">
      <c r="A1156" s="5" t="s">
        <v>1199</v>
      </c>
      <c r="B1156" s="5">
        <v>47.58934</v>
      </c>
      <c r="C1156" s="5">
        <v>-24.571102</v>
      </c>
      <c r="E1156" s="5">
        <v>0</v>
      </c>
      <c r="G1156" s="5">
        <v>0</v>
      </c>
      <c r="I1156" s="5">
        <v>0</v>
      </c>
      <c r="L1156" s="6" t="str">
        <f>IF(Table1[[#This Row],[seagrass.mn.ssp126.2050]]="","",(Table1[[#This Row],[seagrass.sd.ssp126.2050]]/Table1[[#This Row],[seagrass.mn.ssp126.2050]])^-1)</f>
        <v/>
      </c>
      <c r="M1156" s="6" t="str">
        <f>IF(Table1[[#This Row],[seagrass.weights.ssp126.2050]]="","",Table1[[#This Row],[seagrass.weights.ssp126.2050]]*Table1[[#This Row],[seagrass.mn.ssp126.2050]])</f>
        <v/>
      </c>
      <c r="P1156" s="6" t="str">
        <f>IF(Table1[[#This Row],[corals.mn.ssp126.2050]]="","",(Table1[[#This Row],[corals.sd.ssp126.2050]]/Table1[[#This Row],[corals.mn.ssp126.2050]])^-1)</f>
        <v/>
      </c>
      <c r="Q1156" s="6" t="str">
        <f>IF(Table1[[#This Row],[coral.weights.ssp126.2050]]="","",Table1[[#This Row],[coral.weights.ssp126.2050]]*Table1[[#This Row],[corals.mn.ssp126.2050]])</f>
        <v/>
      </c>
      <c r="T1156" s="6" t="str">
        <f>IF(Table1[[#This Row],[mangrove.mn.ssp126.2050]]="","",(Table1[[#This Row],[mangrove.sd.ssp126.2050]]/Table1[[#This Row],[mangrove.mn.ssp126.2050]])^-1)</f>
        <v/>
      </c>
      <c r="U1156" s="6" t="str">
        <f>IF(Table1[[#This Row],[mangrove.weights.ssp126.2050]]="","",Table1[[#This Row],[mangrove.weights.ssp126.2050]]*Table1[[#This Row],[mangrove.mn.ssp126.2050]])</f>
        <v/>
      </c>
      <c r="V1156" s="7" t="e">
        <f t="shared" si="108"/>
        <v>#DIV/0!</v>
      </c>
      <c r="Y1156" s="6" t="str">
        <f>IF(Table1[[#This Row],[seagrass.mn.ssp126.2100]]="", "", (Table1[[#This Row],[seagrass.sd.ssp126.2100]]/Table1[[#This Row],[seagrass.mn.ssp126.2100]])^-1)</f>
        <v/>
      </c>
      <c r="Z1156" s="6" t="str">
        <f>IF(Table1[[#This Row],[seagrass.weights.ssp126.2100]]="","", Table1[[#This Row],[seagrass.weights.ssp126.2100]]*Table1[[#This Row],[seagrass.mn.ssp126.2100]])</f>
        <v/>
      </c>
      <c r="AC1156" s="6" t="str">
        <f>IF(Table1[[#This Row],[corals.mn.ssp126.2100]]="","",(Table1[[#This Row],[corals.sd.ssp126.2100]]/Table1[[#This Row],[corals.mn.ssp126.2100]])^-1)</f>
        <v/>
      </c>
      <c r="AD1156" s="6" t="str">
        <f>IF( Table1[[#This Row],[Coral.weights.ssp126.2100]]="","", Table1[[#This Row],[Coral.weights.ssp126.2100]]*Table1[[#This Row],[corals.mn.ssp126.2100]])</f>
        <v/>
      </c>
      <c r="AG1156" s="8" t="str">
        <f>IF(Table1[[#This Row],[mangrove.mn.ssp126.2100]]="","",(Table1[[#This Row],[mangrove.sd.ssp126.2100]]/Table1[[#This Row],[mangrove.mn.ssp126.2100]])^-1)</f>
        <v/>
      </c>
      <c r="AH1156" s="6" t="str">
        <f>IF(Table1[[#This Row],[mangrove.weights.ssp126.2100]]="","",Table1[[#This Row],[mangrove.weights.ssp126.2100]]*Table1[[#This Row],[mangrove.mn.ssp126.2100]])</f>
        <v/>
      </c>
      <c r="AI1156" s="7" t="e">
        <f t="shared" si="109"/>
        <v>#DIV/0!</v>
      </c>
      <c r="AL1156" s="6" t="str">
        <f>IF(Table1[[#This Row],[seagrass.mn.ssp245.2050]]="","",(Table1[[#This Row],[seagrass.sd.ssp245.2050]]/Table1[[#This Row],[seagrass.mn.ssp245.2050]])^-1)</f>
        <v/>
      </c>
      <c r="AM1156" s="6" t="str">
        <f>IF(Table1[[#This Row],[seagrass.weights.ssp245.2050]]="","",Table1[[#This Row],[seagrass.weights.ssp245.2050]]*Table1[[#This Row],[seagrass.mn.ssp245.2050]])</f>
        <v/>
      </c>
      <c r="AS1156" s="5"/>
      <c r="AT1156" s="8"/>
      <c r="AU1156" s="8"/>
      <c r="AV1156" s="7" t="e">
        <f t="shared" si="110"/>
        <v>#DIV/0!</v>
      </c>
      <c r="AX1156" s="5"/>
      <c r="AY1156" s="6"/>
      <c r="AZ1156" s="6"/>
      <c r="BB1156" s="5"/>
      <c r="BC1156" s="8"/>
      <c r="BD1156" s="8"/>
      <c r="BE1156" s="5"/>
      <c r="BF1156" s="5"/>
      <c r="BG1156" s="6"/>
      <c r="BH1156" s="6"/>
      <c r="BI1156" s="7" t="e">
        <f t="shared" si="111"/>
        <v>#DIV/0!</v>
      </c>
      <c r="BK1156" s="5"/>
      <c r="BL1156" s="6"/>
      <c r="BM1156" s="6"/>
      <c r="BO1156" s="5"/>
      <c r="BP1156" s="6"/>
      <c r="BQ1156" s="6"/>
      <c r="BR1156" s="5"/>
      <c r="BS1156" s="5"/>
      <c r="BT1156" s="6"/>
      <c r="BU1156" s="6"/>
      <c r="BV1156" s="7" t="e">
        <f t="shared" si="112"/>
        <v>#DIV/0!</v>
      </c>
      <c r="BX1156" s="5"/>
      <c r="BY1156" s="8"/>
      <c r="BZ1156" s="8"/>
      <c r="CA1156" s="5"/>
      <c r="CB1156" s="5"/>
      <c r="CC1156" s="8"/>
      <c r="CD1156" s="8"/>
      <c r="CE1156" s="5"/>
      <c r="CF1156" s="5"/>
      <c r="CG1156" s="12"/>
      <c r="CH1156" s="17"/>
      <c r="CI1156" s="9" t="e">
        <f t="shared" si="113"/>
        <v>#DIV/0!</v>
      </c>
      <c r="CJ1156" s="5"/>
      <c r="CL1156" s="5"/>
      <c r="CM1156" s="5"/>
      <c r="CP1156" s="5"/>
      <c r="CT1156" s="5"/>
    </row>
    <row r="1157" spans="1:98" x14ac:dyDescent="0.25">
      <c r="A1157" s="5" t="s">
        <v>1200</v>
      </c>
      <c r="B1157" s="5">
        <v>34.33934</v>
      </c>
      <c r="C1157" s="5">
        <v>-24.571102</v>
      </c>
      <c r="E1157" s="5">
        <v>0</v>
      </c>
      <c r="G1157" s="5">
        <v>0</v>
      </c>
      <c r="I1157" s="5">
        <v>0</v>
      </c>
      <c r="L1157" s="6" t="str">
        <f>IF(Table1[[#This Row],[seagrass.mn.ssp126.2050]]="","",(Table1[[#This Row],[seagrass.sd.ssp126.2050]]/Table1[[#This Row],[seagrass.mn.ssp126.2050]])^-1)</f>
        <v/>
      </c>
      <c r="M1157" s="6" t="str">
        <f>IF(Table1[[#This Row],[seagrass.weights.ssp126.2050]]="","",Table1[[#This Row],[seagrass.weights.ssp126.2050]]*Table1[[#This Row],[seagrass.mn.ssp126.2050]])</f>
        <v/>
      </c>
      <c r="P1157" s="6" t="str">
        <f>IF(Table1[[#This Row],[corals.mn.ssp126.2050]]="","",(Table1[[#This Row],[corals.sd.ssp126.2050]]/Table1[[#This Row],[corals.mn.ssp126.2050]])^-1)</f>
        <v/>
      </c>
      <c r="Q1157" s="6" t="str">
        <f>IF(Table1[[#This Row],[coral.weights.ssp126.2050]]="","",Table1[[#This Row],[coral.weights.ssp126.2050]]*Table1[[#This Row],[corals.mn.ssp126.2050]])</f>
        <v/>
      </c>
      <c r="T1157" s="6" t="str">
        <f>IF(Table1[[#This Row],[mangrove.mn.ssp126.2050]]="","",(Table1[[#This Row],[mangrove.sd.ssp126.2050]]/Table1[[#This Row],[mangrove.mn.ssp126.2050]])^-1)</f>
        <v/>
      </c>
      <c r="U1157" s="6" t="str">
        <f>IF(Table1[[#This Row],[mangrove.weights.ssp126.2050]]="","",Table1[[#This Row],[mangrove.weights.ssp126.2050]]*Table1[[#This Row],[mangrove.mn.ssp126.2050]])</f>
        <v/>
      </c>
      <c r="V1157" s="7" t="e">
        <f t="shared" si="108"/>
        <v>#DIV/0!</v>
      </c>
      <c r="Y1157" s="6" t="str">
        <f>IF(Table1[[#This Row],[seagrass.mn.ssp126.2100]]="", "", (Table1[[#This Row],[seagrass.sd.ssp126.2100]]/Table1[[#This Row],[seagrass.mn.ssp126.2100]])^-1)</f>
        <v/>
      </c>
      <c r="Z1157" s="6" t="str">
        <f>IF(Table1[[#This Row],[seagrass.weights.ssp126.2100]]="","", Table1[[#This Row],[seagrass.weights.ssp126.2100]]*Table1[[#This Row],[seagrass.mn.ssp126.2100]])</f>
        <v/>
      </c>
      <c r="AC1157" s="6" t="str">
        <f>IF(Table1[[#This Row],[corals.mn.ssp126.2100]]="","",(Table1[[#This Row],[corals.sd.ssp126.2100]]/Table1[[#This Row],[corals.mn.ssp126.2100]])^-1)</f>
        <v/>
      </c>
      <c r="AD1157" s="6" t="str">
        <f>IF( Table1[[#This Row],[Coral.weights.ssp126.2100]]="","", Table1[[#This Row],[Coral.weights.ssp126.2100]]*Table1[[#This Row],[corals.mn.ssp126.2100]])</f>
        <v/>
      </c>
      <c r="AG1157" s="8" t="str">
        <f>IF(Table1[[#This Row],[mangrove.mn.ssp126.2100]]="","",(Table1[[#This Row],[mangrove.sd.ssp126.2100]]/Table1[[#This Row],[mangrove.mn.ssp126.2100]])^-1)</f>
        <v/>
      </c>
      <c r="AH1157" s="6" t="str">
        <f>IF(Table1[[#This Row],[mangrove.weights.ssp126.2100]]="","",Table1[[#This Row],[mangrove.weights.ssp126.2100]]*Table1[[#This Row],[mangrove.mn.ssp126.2100]])</f>
        <v/>
      </c>
      <c r="AI1157" s="7" t="e">
        <f t="shared" si="109"/>
        <v>#DIV/0!</v>
      </c>
      <c r="AL1157" s="6" t="str">
        <f>IF(Table1[[#This Row],[seagrass.mn.ssp245.2050]]="","",(Table1[[#This Row],[seagrass.sd.ssp245.2050]]/Table1[[#This Row],[seagrass.mn.ssp245.2050]])^-1)</f>
        <v/>
      </c>
      <c r="AM1157" s="6" t="str">
        <f>IF(Table1[[#This Row],[seagrass.weights.ssp245.2050]]="","",Table1[[#This Row],[seagrass.weights.ssp245.2050]]*Table1[[#This Row],[seagrass.mn.ssp245.2050]])</f>
        <v/>
      </c>
      <c r="AS1157" s="5"/>
      <c r="AT1157" s="8"/>
      <c r="AU1157" s="8"/>
      <c r="AV1157" s="7" t="e">
        <f t="shared" si="110"/>
        <v>#DIV/0!</v>
      </c>
      <c r="AX1157" s="5"/>
      <c r="AY1157" s="6"/>
      <c r="AZ1157" s="6"/>
      <c r="BB1157" s="5"/>
      <c r="BC1157" s="8"/>
      <c r="BD1157" s="8"/>
      <c r="BE1157" s="5"/>
      <c r="BF1157" s="5"/>
      <c r="BG1157" s="6"/>
      <c r="BH1157" s="6"/>
      <c r="BI1157" s="7" t="e">
        <f t="shared" si="111"/>
        <v>#DIV/0!</v>
      </c>
      <c r="BK1157" s="5"/>
      <c r="BL1157" s="6"/>
      <c r="BM1157" s="6"/>
      <c r="BO1157" s="5"/>
      <c r="BP1157" s="6"/>
      <c r="BQ1157" s="6"/>
      <c r="BR1157" s="5"/>
      <c r="BS1157" s="5"/>
      <c r="BT1157" s="6"/>
      <c r="BU1157" s="6"/>
      <c r="BV1157" s="7" t="e">
        <f t="shared" si="112"/>
        <v>#DIV/0!</v>
      </c>
      <c r="BX1157" s="5"/>
      <c r="BY1157" s="8"/>
      <c r="BZ1157" s="8"/>
      <c r="CA1157" s="5"/>
      <c r="CB1157" s="5"/>
      <c r="CC1157" s="8"/>
      <c r="CD1157" s="8"/>
      <c r="CE1157" s="5"/>
      <c r="CF1157" s="5"/>
      <c r="CG1157" s="12"/>
      <c r="CH1157" s="17"/>
      <c r="CI1157" s="9" t="e">
        <f t="shared" si="113"/>
        <v>#DIV/0!</v>
      </c>
      <c r="CJ1157" s="5"/>
      <c r="CL1157" s="5"/>
      <c r="CM1157" s="5"/>
      <c r="CP1157" s="5"/>
      <c r="CT1157" s="5"/>
    </row>
    <row r="1158" spans="1:98" x14ac:dyDescent="0.25">
      <c r="A1158" s="5" t="s">
        <v>1201</v>
      </c>
      <c r="B1158" s="5">
        <v>34.58934</v>
      </c>
      <c r="C1158" s="5">
        <v>-24.571102</v>
      </c>
      <c r="E1158" s="5">
        <v>0</v>
      </c>
      <c r="G1158" s="5">
        <v>0</v>
      </c>
      <c r="I1158" s="5">
        <v>0</v>
      </c>
      <c r="L1158" s="6" t="str">
        <f>IF(Table1[[#This Row],[seagrass.mn.ssp126.2050]]="","",(Table1[[#This Row],[seagrass.sd.ssp126.2050]]/Table1[[#This Row],[seagrass.mn.ssp126.2050]])^-1)</f>
        <v/>
      </c>
      <c r="M1158" s="6" t="str">
        <f>IF(Table1[[#This Row],[seagrass.weights.ssp126.2050]]="","",Table1[[#This Row],[seagrass.weights.ssp126.2050]]*Table1[[#This Row],[seagrass.mn.ssp126.2050]])</f>
        <v/>
      </c>
      <c r="P1158" s="6" t="str">
        <f>IF(Table1[[#This Row],[corals.mn.ssp126.2050]]="","",(Table1[[#This Row],[corals.sd.ssp126.2050]]/Table1[[#This Row],[corals.mn.ssp126.2050]])^-1)</f>
        <v/>
      </c>
      <c r="Q1158" s="6" t="str">
        <f>IF(Table1[[#This Row],[coral.weights.ssp126.2050]]="","",Table1[[#This Row],[coral.weights.ssp126.2050]]*Table1[[#This Row],[corals.mn.ssp126.2050]])</f>
        <v/>
      </c>
      <c r="T1158" s="6" t="str">
        <f>IF(Table1[[#This Row],[mangrove.mn.ssp126.2050]]="","",(Table1[[#This Row],[mangrove.sd.ssp126.2050]]/Table1[[#This Row],[mangrove.mn.ssp126.2050]])^-1)</f>
        <v/>
      </c>
      <c r="U1158" s="6" t="str">
        <f>IF(Table1[[#This Row],[mangrove.weights.ssp126.2050]]="","",Table1[[#This Row],[mangrove.weights.ssp126.2050]]*Table1[[#This Row],[mangrove.mn.ssp126.2050]])</f>
        <v/>
      </c>
      <c r="V1158" s="7" t="e">
        <f t="shared" si="108"/>
        <v>#DIV/0!</v>
      </c>
      <c r="Y1158" s="6" t="str">
        <f>IF(Table1[[#This Row],[seagrass.mn.ssp126.2100]]="", "", (Table1[[#This Row],[seagrass.sd.ssp126.2100]]/Table1[[#This Row],[seagrass.mn.ssp126.2100]])^-1)</f>
        <v/>
      </c>
      <c r="Z1158" s="6" t="str">
        <f>IF(Table1[[#This Row],[seagrass.weights.ssp126.2100]]="","", Table1[[#This Row],[seagrass.weights.ssp126.2100]]*Table1[[#This Row],[seagrass.mn.ssp126.2100]])</f>
        <v/>
      </c>
      <c r="AC1158" s="6" t="str">
        <f>IF(Table1[[#This Row],[corals.mn.ssp126.2100]]="","",(Table1[[#This Row],[corals.sd.ssp126.2100]]/Table1[[#This Row],[corals.mn.ssp126.2100]])^-1)</f>
        <v/>
      </c>
      <c r="AD1158" s="6" t="str">
        <f>IF( Table1[[#This Row],[Coral.weights.ssp126.2100]]="","", Table1[[#This Row],[Coral.weights.ssp126.2100]]*Table1[[#This Row],[corals.mn.ssp126.2100]])</f>
        <v/>
      </c>
      <c r="AG1158" s="8" t="str">
        <f>IF(Table1[[#This Row],[mangrove.mn.ssp126.2100]]="","",(Table1[[#This Row],[mangrove.sd.ssp126.2100]]/Table1[[#This Row],[mangrove.mn.ssp126.2100]])^-1)</f>
        <v/>
      </c>
      <c r="AH1158" s="6" t="str">
        <f>IF(Table1[[#This Row],[mangrove.weights.ssp126.2100]]="","",Table1[[#This Row],[mangrove.weights.ssp126.2100]]*Table1[[#This Row],[mangrove.mn.ssp126.2100]])</f>
        <v/>
      </c>
      <c r="AI1158" s="7" t="e">
        <f t="shared" si="109"/>
        <v>#DIV/0!</v>
      </c>
      <c r="AL1158" s="6" t="str">
        <f>IF(Table1[[#This Row],[seagrass.mn.ssp245.2050]]="","",(Table1[[#This Row],[seagrass.sd.ssp245.2050]]/Table1[[#This Row],[seagrass.mn.ssp245.2050]])^-1)</f>
        <v/>
      </c>
      <c r="AM1158" s="6" t="str">
        <f>IF(Table1[[#This Row],[seagrass.weights.ssp245.2050]]="","",Table1[[#This Row],[seagrass.weights.ssp245.2050]]*Table1[[#This Row],[seagrass.mn.ssp245.2050]])</f>
        <v/>
      </c>
      <c r="AS1158" s="5"/>
      <c r="AT1158" s="8"/>
      <c r="AU1158" s="8"/>
      <c r="AV1158" s="7" t="e">
        <f t="shared" si="110"/>
        <v>#DIV/0!</v>
      </c>
      <c r="AX1158" s="5"/>
      <c r="AY1158" s="6"/>
      <c r="AZ1158" s="6"/>
      <c r="BB1158" s="5"/>
      <c r="BC1158" s="8"/>
      <c r="BD1158" s="8"/>
      <c r="BE1158" s="5"/>
      <c r="BF1158" s="5"/>
      <c r="BG1158" s="6"/>
      <c r="BH1158" s="6"/>
      <c r="BI1158" s="7" t="e">
        <f t="shared" si="111"/>
        <v>#DIV/0!</v>
      </c>
      <c r="BK1158" s="5"/>
      <c r="BL1158" s="6"/>
      <c r="BM1158" s="6"/>
      <c r="BO1158" s="5"/>
      <c r="BP1158" s="6"/>
      <c r="BQ1158" s="6"/>
      <c r="BR1158" s="5"/>
      <c r="BS1158" s="5"/>
      <c r="BT1158" s="6"/>
      <c r="BU1158" s="6"/>
      <c r="BV1158" s="7" t="e">
        <f t="shared" si="112"/>
        <v>#DIV/0!</v>
      </c>
      <c r="BX1158" s="5"/>
      <c r="BY1158" s="8"/>
      <c r="BZ1158" s="8"/>
      <c r="CA1158" s="5"/>
      <c r="CB1158" s="5"/>
      <c r="CC1158" s="8"/>
      <c r="CD1158" s="8"/>
      <c r="CE1158" s="5"/>
      <c r="CF1158" s="5"/>
      <c r="CG1158" s="12"/>
      <c r="CH1158" s="17"/>
      <c r="CI1158" s="9" t="e">
        <f t="shared" si="113"/>
        <v>#DIV/0!</v>
      </c>
      <c r="CJ1158" s="5"/>
      <c r="CL1158" s="5"/>
      <c r="CM1158" s="5"/>
      <c r="CP1158" s="5"/>
      <c r="CT1158" s="5"/>
    </row>
    <row r="1159" spans="1:98" x14ac:dyDescent="0.25">
      <c r="A1159" s="5" t="s">
        <v>1202</v>
      </c>
      <c r="B1159" s="5">
        <v>34.83934</v>
      </c>
      <c r="C1159" s="5">
        <v>-24.571102</v>
      </c>
      <c r="E1159" s="5">
        <v>0</v>
      </c>
      <c r="G1159" s="5">
        <v>0</v>
      </c>
      <c r="I1159" s="5">
        <v>0</v>
      </c>
      <c r="L1159" s="6" t="str">
        <f>IF(Table1[[#This Row],[seagrass.mn.ssp126.2050]]="","",(Table1[[#This Row],[seagrass.sd.ssp126.2050]]/Table1[[#This Row],[seagrass.mn.ssp126.2050]])^-1)</f>
        <v/>
      </c>
      <c r="M1159" s="6" t="str">
        <f>IF(Table1[[#This Row],[seagrass.weights.ssp126.2050]]="","",Table1[[#This Row],[seagrass.weights.ssp126.2050]]*Table1[[#This Row],[seagrass.mn.ssp126.2050]])</f>
        <v/>
      </c>
      <c r="P1159" s="6" t="str">
        <f>IF(Table1[[#This Row],[corals.mn.ssp126.2050]]="","",(Table1[[#This Row],[corals.sd.ssp126.2050]]/Table1[[#This Row],[corals.mn.ssp126.2050]])^-1)</f>
        <v/>
      </c>
      <c r="Q1159" s="6" t="str">
        <f>IF(Table1[[#This Row],[coral.weights.ssp126.2050]]="","",Table1[[#This Row],[coral.weights.ssp126.2050]]*Table1[[#This Row],[corals.mn.ssp126.2050]])</f>
        <v/>
      </c>
      <c r="T1159" s="6" t="str">
        <f>IF(Table1[[#This Row],[mangrove.mn.ssp126.2050]]="","",(Table1[[#This Row],[mangrove.sd.ssp126.2050]]/Table1[[#This Row],[mangrove.mn.ssp126.2050]])^-1)</f>
        <v/>
      </c>
      <c r="U1159" s="6" t="str">
        <f>IF(Table1[[#This Row],[mangrove.weights.ssp126.2050]]="","",Table1[[#This Row],[mangrove.weights.ssp126.2050]]*Table1[[#This Row],[mangrove.mn.ssp126.2050]])</f>
        <v/>
      </c>
      <c r="V1159" s="7" t="e">
        <f t="shared" si="108"/>
        <v>#DIV/0!</v>
      </c>
      <c r="Y1159" s="6" t="str">
        <f>IF(Table1[[#This Row],[seagrass.mn.ssp126.2100]]="", "", (Table1[[#This Row],[seagrass.sd.ssp126.2100]]/Table1[[#This Row],[seagrass.mn.ssp126.2100]])^-1)</f>
        <v/>
      </c>
      <c r="Z1159" s="6" t="str">
        <f>IF(Table1[[#This Row],[seagrass.weights.ssp126.2100]]="","", Table1[[#This Row],[seagrass.weights.ssp126.2100]]*Table1[[#This Row],[seagrass.mn.ssp126.2100]])</f>
        <v/>
      </c>
      <c r="AC1159" s="6" t="str">
        <f>IF(Table1[[#This Row],[corals.mn.ssp126.2100]]="","",(Table1[[#This Row],[corals.sd.ssp126.2100]]/Table1[[#This Row],[corals.mn.ssp126.2100]])^-1)</f>
        <v/>
      </c>
      <c r="AD1159" s="6" t="str">
        <f>IF( Table1[[#This Row],[Coral.weights.ssp126.2100]]="","", Table1[[#This Row],[Coral.weights.ssp126.2100]]*Table1[[#This Row],[corals.mn.ssp126.2100]])</f>
        <v/>
      </c>
      <c r="AG1159" s="8" t="str">
        <f>IF(Table1[[#This Row],[mangrove.mn.ssp126.2100]]="","",(Table1[[#This Row],[mangrove.sd.ssp126.2100]]/Table1[[#This Row],[mangrove.mn.ssp126.2100]])^-1)</f>
        <v/>
      </c>
      <c r="AH1159" s="6" t="str">
        <f>IF(Table1[[#This Row],[mangrove.weights.ssp126.2100]]="","",Table1[[#This Row],[mangrove.weights.ssp126.2100]]*Table1[[#This Row],[mangrove.mn.ssp126.2100]])</f>
        <v/>
      </c>
      <c r="AI1159" s="7" t="e">
        <f t="shared" si="109"/>
        <v>#DIV/0!</v>
      </c>
      <c r="AL1159" s="6" t="str">
        <f>IF(Table1[[#This Row],[seagrass.mn.ssp245.2050]]="","",(Table1[[#This Row],[seagrass.sd.ssp245.2050]]/Table1[[#This Row],[seagrass.mn.ssp245.2050]])^-1)</f>
        <v/>
      </c>
      <c r="AM1159" s="6" t="str">
        <f>IF(Table1[[#This Row],[seagrass.weights.ssp245.2050]]="","",Table1[[#This Row],[seagrass.weights.ssp245.2050]]*Table1[[#This Row],[seagrass.mn.ssp245.2050]])</f>
        <v/>
      </c>
      <c r="AS1159" s="5"/>
      <c r="AT1159" s="8"/>
      <c r="AU1159" s="8"/>
      <c r="AV1159" s="7" t="e">
        <f t="shared" si="110"/>
        <v>#DIV/0!</v>
      </c>
      <c r="AX1159" s="5"/>
      <c r="AY1159" s="6"/>
      <c r="AZ1159" s="6"/>
      <c r="BB1159" s="5"/>
      <c r="BC1159" s="8"/>
      <c r="BD1159" s="8"/>
      <c r="BE1159" s="5"/>
      <c r="BF1159" s="5"/>
      <c r="BG1159" s="6"/>
      <c r="BH1159" s="6"/>
      <c r="BI1159" s="7" t="e">
        <f t="shared" si="111"/>
        <v>#DIV/0!</v>
      </c>
      <c r="BK1159" s="5"/>
      <c r="BL1159" s="6"/>
      <c r="BM1159" s="6"/>
      <c r="BO1159" s="5"/>
      <c r="BP1159" s="6"/>
      <c r="BQ1159" s="6"/>
      <c r="BR1159" s="5"/>
      <c r="BS1159" s="5"/>
      <c r="BT1159" s="6"/>
      <c r="BU1159" s="6"/>
      <c r="BV1159" s="7" t="e">
        <f t="shared" si="112"/>
        <v>#DIV/0!</v>
      </c>
      <c r="BX1159" s="5"/>
      <c r="BY1159" s="8"/>
      <c r="BZ1159" s="8"/>
      <c r="CA1159" s="5"/>
      <c r="CB1159" s="5"/>
      <c r="CC1159" s="8"/>
      <c r="CD1159" s="8"/>
      <c r="CE1159" s="5"/>
      <c r="CF1159" s="5"/>
      <c r="CG1159" s="12"/>
      <c r="CH1159" s="17"/>
      <c r="CI1159" s="9" t="e">
        <f t="shared" si="113"/>
        <v>#DIV/0!</v>
      </c>
      <c r="CJ1159" s="5"/>
      <c r="CL1159" s="5"/>
      <c r="CM1159" s="5"/>
      <c r="CP1159" s="5"/>
      <c r="CT1159" s="5"/>
    </row>
    <row r="1160" spans="1:98" x14ac:dyDescent="0.25">
      <c r="A1160" s="5" t="s">
        <v>1203</v>
      </c>
      <c r="B1160" s="5">
        <v>35.08934</v>
      </c>
      <c r="C1160" s="5">
        <v>-24.571102</v>
      </c>
      <c r="E1160" s="5">
        <v>0</v>
      </c>
      <c r="G1160" s="5">
        <v>0</v>
      </c>
      <c r="I1160" s="5">
        <v>0</v>
      </c>
      <c r="L1160" s="6" t="str">
        <f>IF(Table1[[#This Row],[seagrass.mn.ssp126.2050]]="","",(Table1[[#This Row],[seagrass.sd.ssp126.2050]]/Table1[[#This Row],[seagrass.mn.ssp126.2050]])^-1)</f>
        <v/>
      </c>
      <c r="M1160" s="6" t="str">
        <f>IF(Table1[[#This Row],[seagrass.weights.ssp126.2050]]="","",Table1[[#This Row],[seagrass.weights.ssp126.2050]]*Table1[[#This Row],[seagrass.mn.ssp126.2050]])</f>
        <v/>
      </c>
      <c r="P1160" s="6" t="str">
        <f>IF(Table1[[#This Row],[corals.mn.ssp126.2050]]="","",(Table1[[#This Row],[corals.sd.ssp126.2050]]/Table1[[#This Row],[corals.mn.ssp126.2050]])^-1)</f>
        <v/>
      </c>
      <c r="Q1160" s="6" t="str">
        <f>IF(Table1[[#This Row],[coral.weights.ssp126.2050]]="","",Table1[[#This Row],[coral.weights.ssp126.2050]]*Table1[[#This Row],[corals.mn.ssp126.2050]])</f>
        <v/>
      </c>
      <c r="T1160" s="6" t="str">
        <f>IF(Table1[[#This Row],[mangrove.mn.ssp126.2050]]="","",(Table1[[#This Row],[mangrove.sd.ssp126.2050]]/Table1[[#This Row],[mangrove.mn.ssp126.2050]])^-1)</f>
        <v/>
      </c>
      <c r="U1160" s="6" t="str">
        <f>IF(Table1[[#This Row],[mangrove.weights.ssp126.2050]]="","",Table1[[#This Row],[mangrove.weights.ssp126.2050]]*Table1[[#This Row],[mangrove.mn.ssp126.2050]])</f>
        <v/>
      </c>
      <c r="V1160" s="7" t="e">
        <f t="shared" si="108"/>
        <v>#DIV/0!</v>
      </c>
      <c r="Y1160" s="6" t="str">
        <f>IF(Table1[[#This Row],[seagrass.mn.ssp126.2100]]="", "", (Table1[[#This Row],[seagrass.sd.ssp126.2100]]/Table1[[#This Row],[seagrass.mn.ssp126.2100]])^-1)</f>
        <v/>
      </c>
      <c r="Z1160" s="6" t="str">
        <f>IF(Table1[[#This Row],[seagrass.weights.ssp126.2100]]="","", Table1[[#This Row],[seagrass.weights.ssp126.2100]]*Table1[[#This Row],[seagrass.mn.ssp126.2100]])</f>
        <v/>
      </c>
      <c r="AC1160" s="6" t="str">
        <f>IF(Table1[[#This Row],[corals.mn.ssp126.2100]]="","",(Table1[[#This Row],[corals.sd.ssp126.2100]]/Table1[[#This Row],[corals.mn.ssp126.2100]])^-1)</f>
        <v/>
      </c>
      <c r="AD1160" s="6" t="str">
        <f>IF( Table1[[#This Row],[Coral.weights.ssp126.2100]]="","", Table1[[#This Row],[Coral.weights.ssp126.2100]]*Table1[[#This Row],[corals.mn.ssp126.2100]])</f>
        <v/>
      </c>
      <c r="AG1160" s="8" t="str">
        <f>IF(Table1[[#This Row],[mangrove.mn.ssp126.2100]]="","",(Table1[[#This Row],[mangrove.sd.ssp126.2100]]/Table1[[#This Row],[mangrove.mn.ssp126.2100]])^-1)</f>
        <v/>
      </c>
      <c r="AH1160" s="6" t="str">
        <f>IF(Table1[[#This Row],[mangrove.weights.ssp126.2100]]="","",Table1[[#This Row],[mangrove.weights.ssp126.2100]]*Table1[[#This Row],[mangrove.mn.ssp126.2100]])</f>
        <v/>
      </c>
      <c r="AI1160" s="7" t="e">
        <f t="shared" si="109"/>
        <v>#DIV/0!</v>
      </c>
      <c r="AL1160" s="6" t="str">
        <f>IF(Table1[[#This Row],[seagrass.mn.ssp245.2050]]="","",(Table1[[#This Row],[seagrass.sd.ssp245.2050]]/Table1[[#This Row],[seagrass.mn.ssp245.2050]])^-1)</f>
        <v/>
      </c>
      <c r="AM1160" s="6" t="str">
        <f>IF(Table1[[#This Row],[seagrass.weights.ssp245.2050]]="","",Table1[[#This Row],[seagrass.weights.ssp245.2050]]*Table1[[#This Row],[seagrass.mn.ssp245.2050]])</f>
        <v/>
      </c>
      <c r="AS1160" s="5"/>
      <c r="AT1160" s="8"/>
      <c r="AU1160" s="8"/>
      <c r="AV1160" s="7" t="e">
        <f t="shared" si="110"/>
        <v>#DIV/0!</v>
      </c>
      <c r="AX1160" s="5"/>
      <c r="AY1160" s="6"/>
      <c r="AZ1160" s="6"/>
      <c r="BB1160" s="5"/>
      <c r="BC1160" s="8"/>
      <c r="BD1160" s="8"/>
      <c r="BE1160" s="5"/>
      <c r="BF1160" s="5"/>
      <c r="BG1160" s="6"/>
      <c r="BH1160" s="6"/>
      <c r="BI1160" s="7" t="e">
        <f t="shared" si="111"/>
        <v>#DIV/0!</v>
      </c>
      <c r="BK1160" s="5"/>
      <c r="BL1160" s="6"/>
      <c r="BM1160" s="6"/>
      <c r="BO1160" s="5"/>
      <c r="BP1160" s="6"/>
      <c r="BQ1160" s="6"/>
      <c r="BR1160" s="5"/>
      <c r="BS1160" s="5"/>
      <c r="BT1160" s="6"/>
      <c r="BU1160" s="6"/>
      <c r="BV1160" s="7" t="e">
        <f t="shared" si="112"/>
        <v>#DIV/0!</v>
      </c>
      <c r="BX1160" s="5"/>
      <c r="BY1160" s="8"/>
      <c r="BZ1160" s="8"/>
      <c r="CA1160" s="5"/>
      <c r="CB1160" s="5"/>
      <c r="CC1160" s="8"/>
      <c r="CD1160" s="8"/>
      <c r="CE1160" s="5"/>
      <c r="CF1160" s="5"/>
      <c r="CG1160" s="12"/>
      <c r="CH1160" s="17"/>
      <c r="CI1160" s="9" t="e">
        <f t="shared" si="113"/>
        <v>#DIV/0!</v>
      </c>
      <c r="CJ1160" s="5"/>
      <c r="CL1160" s="5"/>
      <c r="CM1160" s="5"/>
      <c r="CP1160" s="5"/>
      <c r="CT1160" s="5"/>
    </row>
    <row r="1161" spans="1:98" x14ac:dyDescent="0.25">
      <c r="A1161" s="5" t="s">
        <v>1204</v>
      </c>
      <c r="B1161" s="5">
        <v>35.33934</v>
      </c>
      <c r="C1161" s="5">
        <v>-24.571102</v>
      </c>
      <c r="E1161" s="5">
        <v>0</v>
      </c>
      <c r="G1161" s="5">
        <v>0</v>
      </c>
      <c r="I1161" s="5">
        <v>0</v>
      </c>
      <c r="L1161" s="6" t="str">
        <f>IF(Table1[[#This Row],[seagrass.mn.ssp126.2050]]="","",(Table1[[#This Row],[seagrass.sd.ssp126.2050]]/Table1[[#This Row],[seagrass.mn.ssp126.2050]])^-1)</f>
        <v/>
      </c>
      <c r="M1161" s="6" t="str">
        <f>IF(Table1[[#This Row],[seagrass.weights.ssp126.2050]]="","",Table1[[#This Row],[seagrass.weights.ssp126.2050]]*Table1[[#This Row],[seagrass.mn.ssp126.2050]])</f>
        <v/>
      </c>
      <c r="P1161" s="6" t="str">
        <f>IF(Table1[[#This Row],[corals.mn.ssp126.2050]]="","",(Table1[[#This Row],[corals.sd.ssp126.2050]]/Table1[[#This Row],[corals.mn.ssp126.2050]])^-1)</f>
        <v/>
      </c>
      <c r="Q1161" s="6" t="str">
        <f>IF(Table1[[#This Row],[coral.weights.ssp126.2050]]="","",Table1[[#This Row],[coral.weights.ssp126.2050]]*Table1[[#This Row],[corals.mn.ssp126.2050]])</f>
        <v/>
      </c>
      <c r="T1161" s="6" t="str">
        <f>IF(Table1[[#This Row],[mangrove.mn.ssp126.2050]]="","",(Table1[[#This Row],[mangrove.sd.ssp126.2050]]/Table1[[#This Row],[mangrove.mn.ssp126.2050]])^-1)</f>
        <v/>
      </c>
      <c r="U1161" s="6" t="str">
        <f>IF(Table1[[#This Row],[mangrove.weights.ssp126.2050]]="","",Table1[[#This Row],[mangrove.weights.ssp126.2050]]*Table1[[#This Row],[mangrove.mn.ssp126.2050]])</f>
        <v/>
      </c>
      <c r="V1161" s="7" t="e">
        <f t="shared" si="108"/>
        <v>#DIV/0!</v>
      </c>
      <c r="Y1161" s="6" t="str">
        <f>IF(Table1[[#This Row],[seagrass.mn.ssp126.2100]]="", "", (Table1[[#This Row],[seagrass.sd.ssp126.2100]]/Table1[[#This Row],[seagrass.mn.ssp126.2100]])^-1)</f>
        <v/>
      </c>
      <c r="Z1161" s="6" t="str">
        <f>IF(Table1[[#This Row],[seagrass.weights.ssp126.2100]]="","", Table1[[#This Row],[seagrass.weights.ssp126.2100]]*Table1[[#This Row],[seagrass.mn.ssp126.2100]])</f>
        <v/>
      </c>
      <c r="AC1161" s="6" t="str">
        <f>IF(Table1[[#This Row],[corals.mn.ssp126.2100]]="","",(Table1[[#This Row],[corals.sd.ssp126.2100]]/Table1[[#This Row],[corals.mn.ssp126.2100]])^-1)</f>
        <v/>
      </c>
      <c r="AD1161" s="6" t="str">
        <f>IF( Table1[[#This Row],[Coral.weights.ssp126.2100]]="","", Table1[[#This Row],[Coral.weights.ssp126.2100]]*Table1[[#This Row],[corals.mn.ssp126.2100]])</f>
        <v/>
      </c>
      <c r="AG1161" s="8" t="str">
        <f>IF(Table1[[#This Row],[mangrove.mn.ssp126.2100]]="","",(Table1[[#This Row],[mangrove.sd.ssp126.2100]]/Table1[[#This Row],[mangrove.mn.ssp126.2100]])^-1)</f>
        <v/>
      </c>
      <c r="AH1161" s="6" t="str">
        <f>IF(Table1[[#This Row],[mangrove.weights.ssp126.2100]]="","",Table1[[#This Row],[mangrove.weights.ssp126.2100]]*Table1[[#This Row],[mangrove.mn.ssp126.2100]])</f>
        <v/>
      </c>
      <c r="AI1161" s="7" t="e">
        <f t="shared" si="109"/>
        <v>#DIV/0!</v>
      </c>
      <c r="AL1161" s="6" t="str">
        <f>IF(Table1[[#This Row],[seagrass.mn.ssp245.2050]]="","",(Table1[[#This Row],[seagrass.sd.ssp245.2050]]/Table1[[#This Row],[seagrass.mn.ssp245.2050]])^-1)</f>
        <v/>
      </c>
      <c r="AM1161" s="6" t="str">
        <f>IF(Table1[[#This Row],[seagrass.weights.ssp245.2050]]="","",Table1[[#This Row],[seagrass.weights.ssp245.2050]]*Table1[[#This Row],[seagrass.mn.ssp245.2050]])</f>
        <v/>
      </c>
      <c r="AS1161" s="5"/>
      <c r="AT1161" s="8"/>
      <c r="AU1161" s="8"/>
      <c r="AV1161" s="7" t="e">
        <f t="shared" si="110"/>
        <v>#DIV/0!</v>
      </c>
      <c r="AX1161" s="5"/>
      <c r="AY1161" s="6"/>
      <c r="AZ1161" s="6"/>
      <c r="BB1161" s="5"/>
      <c r="BC1161" s="8"/>
      <c r="BD1161" s="8"/>
      <c r="BE1161" s="5"/>
      <c r="BF1161" s="5"/>
      <c r="BG1161" s="6"/>
      <c r="BH1161" s="6"/>
      <c r="BI1161" s="7" t="e">
        <f t="shared" si="111"/>
        <v>#DIV/0!</v>
      </c>
      <c r="BK1161" s="5"/>
      <c r="BL1161" s="6"/>
      <c r="BM1161" s="6"/>
      <c r="BO1161" s="5"/>
      <c r="BP1161" s="6"/>
      <c r="BQ1161" s="6"/>
      <c r="BR1161" s="5"/>
      <c r="BS1161" s="5"/>
      <c r="BT1161" s="6"/>
      <c r="BU1161" s="6"/>
      <c r="BV1161" s="7" t="e">
        <f t="shared" si="112"/>
        <v>#DIV/0!</v>
      </c>
      <c r="BX1161" s="5"/>
      <c r="BY1161" s="8"/>
      <c r="BZ1161" s="8"/>
      <c r="CA1161" s="5"/>
      <c r="CB1161" s="5"/>
      <c r="CC1161" s="8"/>
      <c r="CD1161" s="8"/>
      <c r="CE1161" s="5"/>
      <c r="CF1161" s="5"/>
      <c r="CG1161" s="12"/>
      <c r="CH1161" s="17"/>
      <c r="CI1161" s="9" t="e">
        <f t="shared" si="113"/>
        <v>#DIV/0!</v>
      </c>
      <c r="CJ1161" s="5"/>
      <c r="CL1161" s="5"/>
      <c r="CM1161" s="5"/>
      <c r="CP1161" s="5"/>
      <c r="CT1161" s="5"/>
    </row>
    <row r="1162" spans="1:98" x14ac:dyDescent="0.25">
      <c r="A1162" s="5" t="s">
        <v>1205</v>
      </c>
      <c r="B1162" s="5">
        <v>35.58934</v>
      </c>
      <c r="C1162" s="5">
        <v>-24.571102</v>
      </c>
      <c r="E1162" s="5">
        <v>0</v>
      </c>
      <c r="G1162" s="5">
        <v>0</v>
      </c>
      <c r="I1162" s="5">
        <v>0</v>
      </c>
      <c r="L1162" s="6" t="str">
        <f>IF(Table1[[#This Row],[seagrass.mn.ssp126.2050]]="","",(Table1[[#This Row],[seagrass.sd.ssp126.2050]]/Table1[[#This Row],[seagrass.mn.ssp126.2050]])^-1)</f>
        <v/>
      </c>
      <c r="M1162" s="6" t="str">
        <f>IF(Table1[[#This Row],[seagrass.weights.ssp126.2050]]="","",Table1[[#This Row],[seagrass.weights.ssp126.2050]]*Table1[[#This Row],[seagrass.mn.ssp126.2050]])</f>
        <v/>
      </c>
      <c r="P1162" s="6" t="str">
        <f>IF(Table1[[#This Row],[corals.mn.ssp126.2050]]="","",(Table1[[#This Row],[corals.sd.ssp126.2050]]/Table1[[#This Row],[corals.mn.ssp126.2050]])^-1)</f>
        <v/>
      </c>
      <c r="Q1162" s="6" t="str">
        <f>IF(Table1[[#This Row],[coral.weights.ssp126.2050]]="","",Table1[[#This Row],[coral.weights.ssp126.2050]]*Table1[[#This Row],[corals.mn.ssp126.2050]])</f>
        <v/>
      </c>
      <c r="T1162" s="6" t="str">
        <f>IF(Table1[[#This Row],[mangrove.mn.ssp126.2050]]="","",(Table1[[#This Row],[mangrove.sd.ssp126.2050]]/Table1[[#This Row],[mangrove.mn.ssp126.2050]])^-1)</f>
        <v/>
      </c>
      <c r="U1162" s="6" t="str">
        <f>IF(Table1[[#This Row],[mangrove.weights.ssp126.2050]]="","",Table1[[#This Row],[mangrove.weights.ssp126.2050]]*Table1[[#This Row],[mangrove.mn.ssp126.2050]])</f>
        <v/>
      </c>
      <c r="V1162" s="7" t="e">
        <f t="shared" si="108"/>
        <v>#DIV/0!</v>
      </c>
      <c r="Y1162" s="6" t="str">
        <f>IF(Table1[[#This Row],[seagrass.mn.ssp126.2100]]="", "", (Table1[[#This Row],[seagrass.sd.ssp126.2100]]/Table1[[#This Row],[seagrass.mn.ssp126.2100]])^-1)</f>
        <v/>
      </c>
      <c r="Z1162" s="6" t="str">
        <f>IF(Table1[[#This Row],[seagrass.weights.ssp126.2100]]="","", Table1[[#This Row],[seagrass.weights.ssp126.2100]]*Table1[[#This Row],[seagrass.mn.ssp126.2100]])</f>
        <v/>
      </c>
      <c r="AC1162" s="6" t="str">
        <f>IF(Table1[[#This Row],[corals.mn.ssp126.2100]]="","",(Table1[[#This Row],[corals.sd.ssp126.2100]]/Table1[[#This Row],[corals.mn.ssp126.2100]])^-1)</f>
        <v/>
      </c>
      <c r="AD1162" s="6" t="str">
        <f>IF( Table1[[#This Row],[Coral.weights.ssp126.2100]]="","", Table1[[#This Row],[Coral.weights.ssp126.2100]]*Table1[[#This Row],[corals.mn.ssp126.2100]])</f>
        <v/>
      </c>
      <c r="AG1162" s="8" t="str">
        <f>IF(Table1[[#This Row],[mangrove.mn.ssp126.2100]]="","",(Table1[[#This Row],[mangrove.sd.ssp126.2100]]/Table1[[#This Row],[mangrove.mn.ssp126.2100]])^-1)</f>
        <v/>
      </c>
      <c r="AH1162" s="6" t="str">
        <f>IF(Table1[[#This Row],[mangrove.weights.ssp126.2100]]="","",Table1[[#This Row],[mangrove.weights.ssp126.2100]]*Table1[[#This Row],[mangrove.mn.ssp126.2100]])</f>
        <v/>
      </c>
      <c r="AI1162" s="7" t="e">
        <f t="shared" si="109"/>
        <v>#DIV/0!</v>
      </c>
      <c r="AL1162" s="6" t="str">
        <f>IF(Table1[[#This Row],[seagrass.mn.ssp245.2050]]="","",(Table1[[#This Row],[seagrass.sd.ssp245.2050]]/Table1[[#This Row],[seagrass.mn.ssp245.2050]])^-1)</f>
        <v/>
      </c>
      <c r="AM1162" s="6" t="str">
        <f>IF(Table1[[#This Row],[seagrass.weights.ssp245.2050]]="","",Table1[[#This Row],[seagrass.weights.ssp245.2050]]*Table1[[#This Row],[seagrass.mn.ssp245.2050]])</f>
        <v/>
      </c>
      <c r="AS1162" s="5"/>
      <c r="AT1162" s="8"/>
      <c r="AU1162" s="8"/>
      <c r="AV1162" s="7" t="e">
        <f t="shared" si="110"/>
        <v>#DIV/0!</v>
      </c>
      <c r="AX1162" s="5"/>
      <c r="AY1162" s="6"/>
      <c r="AZ1162" s="6"/>
      <c r="BB1162" s="5"/>
      <c r="BC1162" s="8"/>
      <c r="BD1162" s="8"/>
      <c r="BE1162" s="5"/>
      <c r="BF1162" s="5"/>
      <c r="BG1162" s="6"/>
      <c r="BH1162" s="6"/>
      <c r="BI1162" s="7" t="e">
        <f t="shared" si="111"/>
        <v>#DIV/0!</v>
      </c>
      <c r="BK1162" s="5"/>
      <c r="BL1162" s="6"/>
      <c r="BM1162" s="6"/>
      <c r="BO1162" s="5"/>
      <c r="BP1162" s="6"/>
      <c r="BQ1162" s="6"/>
      <c r="BR1162" s="5"/>
      <c r="BS1162" s="5"/>
      <c r="BT1162" s="6"/>
      <c r="BU1162" s="6"/>
      <c r="BV1162" s="7" t="e">
        <f t="shared" si="112"/>
        <v>#DIV/0!</v>
      </c>
      <c r="BX1162" s="5"/>
      <c r="BY1162" s="8"/>
      <c r="BZ1162" s="8"/>
      <c r="CA1162" s="5"/>
      <c r="CB1162" s="5"/>
      <c r="CC1162" s="8"/>
      <c r="CD1162" s="8"/>
      <c r="CE1162" s="5"/>
      <c r="CF1162" s="5"/>
      <c r="CG1162" s="12"/>
      <c r="CH1162" s="17"/>
      <c r="CI1162" s="9" t="e">
        <f t="shared" si="113"/>
        <v>#DIV/0!</v>
      </c>
      <c r="CJ1162" s="5"/>
      <c r="CL1162" s="5"/>
      <c r="CM1162" s="5"/>
      <c r="CP1162" s="5"/>
      <c r="CT1162" s="5"/>
    </row>
    <row r="1163" spans="1:98" x14ac:dyDescent="0.25">
      <c r="A1163" s="5" t="s">
        <v>1206</v>
      </c>
      <c r="B1163" s="5">
        <v>43.58934</v>
      </c>
      <c r="C1163" s="5">
        <v>-24.821102</v>
      </c>
      <c r="E1163" s="5">
        <v>0</v>
      </c>
      <c r="G1163" s="5">
        <v>0</v>
      </c>
      <c r="I1163" s="5">
        <v>0</v>
      </c>
      <c r="L1163" s="6" t="str">
        <f>IF(Table1[[#This Row],[seagrass.mn.ssp126.2050]]="","",(Table1[[#This Row],[seagrass.sd.ssp126.2050]]/Table1[[#This Row],[seagrass.mn.ssp126.2050]])^-1)</f>
        <v/>
      </c>
      <c r="M1163" s="6" t="str">
        <f>IF(Table1[[#This Row],[seagrass.weights.ssp126.2050]]="","",Table1[[#This Row],[seagrass.weights.ssp126.2050]]*Table1[[#This Row],[seagrass.mn.ssp126.2050]])</f>
        <v/>
      </c>
      <c r="P1163" s="6" t="str">
        <f>IF(Table1[[#This Row],[corals.mn.ssp126.2050]]="","",(Table1[[#This Row],[corals.sd.ssp126.2050]]/Table1[[#This Row],[corals.mn.ssp126.2050]])^-1)</f>
        <v/>
      </c>
      <c r="Q1163" s="6" t="str">
        <f>IF(Table1[[#This Row],[coral.weights.ssp126.2050]]="","",Table1[[#This Row],[coral.weights.ssp126.2050]]*Table1[[#This Row],[corals.mn.ssp126.2050]])</f>
        <v/>
      </c>
      <c r="T1163" s="6" t="str">
        <f>IF(Table1[[#This Row],[mangrove.mn.ssp126.2050]]="","",(Table1[[#This Row],[mangrove.sd.ssp126.2050]]/Table1[[#This Row],[mangrove.mn.ssp126.2050]])^-1)</f>
        <v/>
      </c>
      <c r="U1163" s="6" t="str">
        <f>IF(Table1[[#This Row],[mangrove.weights.ssp126.2050]]="","",Table1[[#This Row],[mangrove.weights.ssp126.2050]]*Table1[[#This Row],[mangrove.mn.ssp126.2050]])</f>
        <v/>
      </c>
      <c r="V1163" s="7" t="e">
        <f t="shared" si="108"/>
        <v>#DIV/0!</v>
      </c>
      <c r="Y1163" s="6" t="str">
        <f>IF(Table1[[#This Row],[seagrass.mn.ssp126.2100]]="", "", (Table1[[#This Row],[seagrass.sd.ssp126.2100]]/Table1[[#This Row],[seagrass.mn.ssp126.2100]])^-1)</f>
        <v/>
      </c>
      <c r="Z1163" s="6" t="str">
        <f>IF(Table1[[#This Row],[seagrass.weights.ssp126.2100]]="","", Table1[[#This Row],[seagrass.weights.ssp126.2100]]*Table1[[#This Row],[seagrass.mn.ssp126.2100]])</f>
        <v/>
      </c>
      <c r="AC1163" s="6" t="str">
        <f>IF(Table1[[#This Row],[corals.mn.ssp126.2100]]="","",(Table1[[#This Row],[corals.sd.ssp126.2100]]/Table1[[#This Row],[corals.mn.ssp126.2100]])^-1)</f>
        <v/>
      </c>
      <c r="AD1163" s="6" t="str">
        <f>IF( Table1[[#This Row],[Coral.weights.ssp126.2100]]="","", Table1[[#This Row],[Coral.weights.ssp126.2100]]*Table1[[#This Row],[corals.mn.ssp126.2100]])</f>
        <v/>
      </c>
      <c r="AG1163" s="8" t="str">
        <f>IF(Table1[[#This Row],[mangrove.mn.ssp126.2100]]="","",(Table1[[#This Row],[mangrove.sd.ssp126.2100]]/Table1[[#This Row],[mangrove.mn.ssp126.2100]])^-1)</f>
        <v/>
      </c>
      <c r="AH1163" s="6" t="str">
        <f>IF(Table1[[#This Row],[mangrove.weights.ssp126.2100]]="","",Table1[[#This Row],[mangrove.weights.ssp126.2100]]*Table1[[#This Row],[mangrove.mn.ssp126.2100]])</f>
        <v/>
      </c>
      <c r="AI1163" s="7" t="e">
        <f t="shared" si="109"/>
        <v>#DIV/0!</v>
      </c>
      <c r="AL1163" s="6" t="str">
        <f>IF(Table1[[#This Row],[seagrass.mn.ssp245.2050]]="","",(Table1[[#This Row],[seagrass.sd.ssp245.2050]]/Table1[[#This Row],[seagrass.mn.ssp245.2050]])^-1)</f>
        <v/>
      </c>
      <c r="AM1163" s="6" t="str">
        <f>IF(Table1[[#This Row],[seagrass.weights.ssp245.2050]]="","",Table1[[#This Row],[seagrass.weights.ssp245.2050]]*Table1[[#This Row],[seagrass.mn.ssp245.2050]])</f>
        <v/>
      </c>
      <c r="AS1163" s="5"/>
      <c r="AT1163" s="8"/>
      <c r="AU1163" s="8"/>
      <c r="AV1163" s="7" t="e">
        <f t="shared" si="110"/>
        <v>#DIV/0!</v>
      </c>
      <c r="AX1163" s="5"/>
      <c r="AY1163" s="6"/>
      <c r="AZ1163" s="6"/>
      <c r="BB1163" s="5"/>
      <c r="BC1163" s="8"/>
      <c r="BD1163" s="8"/>
      <c r="BE1163" s="5"/>
      <c r="BF1163" s="5"/>
      <c r="BG1163" s="6"/>
      <c r="BH1163" s="6"/>
      <c r="BI1163" s="7" t="e">
        <f t="shared" si="111"/>
        <v>#DIV/0!</v>
      </c>
      <c r="BK1163" s="5"/>
      <c r="BL1163" s="6"/>
      <c r="BM1163" s="6"/>
      <c r="BO1163" s="5"/>
      <c r="BP1163" s="6"/>
      <c r="BQ1163" s="6"/>
      <c r="BR1163" s="5"/>
      <c r="BS1163" s="5"/>
      <c r="BT1163" s="6"/>
      <c r="BU1163" s="6"/>
      <c r="BV1163" s="7" t="e">
        <f t="shared" si="112"/>
        <v>#DIV/0!</v>
      </c>
      <c r="BX1163" s="5"/>
      <c r="BY1163" s="8"/>
      <c r="BZ1163" s="8"/>
      <c r="CA1163" s="5"/>
      <c r="CB1163" s="5"/>
      <c r="CC1163" s="8"/>
      <c r="CD1163" s="8"/>
      <c r="CE1163" s="5"/>
      <c r="CF1163" s="5"/>
      <c r="CG1163" s="12"/>
      <c r="CH1163" s="17"/>
      <c r="CI1163" s="9" t="e">
        <f t="shared" si="113"/>
        <v>#DIV/0!</v>
      </c>
      <c r="CJ1163" s="5"/>
      <c r="CL1163" s="5"/>
      <c r="CM1163" s="5"/>
      <c r="CP1163" s="5"/>
      <c r="CT1163" s="5"/>
    </row>
    <row r="1164" spans="1:98" x14ac:dyDescent="0.25">
      <c r="A1164" s="5" t="s">
        <v>1207</v>
      </c>
      <c r="B1164" s="5">
        <v>43.83934</v>
      </c>
      <c r="C1164" s="5">
        <v>-24.821102</v>
      </c>
      <c r="D1164" s="5">
        <v>2810000</v>
      </c>
      <c r="E1164" s="5">
        <v>1</v>
      </c>
      <c r="F1164" s="5">
        <v>1900000</v>
      </c>
      <c r="G1164" s="5">
        <v>1</v>
      </c>
      <c r="I1164" s="5">
        <v>0</v>
      </c>
      <c r="J1164" s="5">
        <v>0.40113075795907988</v>
      </c>
      <c r="K1164" s="5">
        <v>4.1574582949079932E-2</v>
      </c>
      <c r="L1164" s="6">
        <f>IF(Table1[[#This Row],[seagrass.mn.ssp126.2050]]="","",(Table1[[#This Row],[seagrass.sd.ssp126.2050]]/Table1[[#This Row],[seagrass.mn.ssp126.2050]])^-1)</f>
        <v>9.6484613796458323</v>
      </c>
      <c r="M1164" s="6">
        <f>IF(Table1[[#This Row],[seagrass.weights.ssp126.2050]]="","",Table1[[#This Row],[seagrass.weights.ssp126.2050]]*Table1[[#This Row],[seagrass.mn.ssp126.2050]])</f>
        <v>3.8702946263562423</v>
      </c>
      <c r="N1164" s="5">
        <v>0.39502087773825001</v>
      </c>
      <c r="O1164" s="5">
        <v>3.9954672529111279E-2</v>
      </c>
      <c r="P1164" s="6">
        <f>IF(Table1[[#This Row],[corals.mn.ssp126.2050]]="","",(Table1[[#This Row],[corals.sd.ssp126.2050]]/Table1[[#This Row],[corals.mn.ssp126.2050]])^-1)</f>
        <v>9.8867254499566926</v>
      </c>
      <c r="Q1164" s="6">
        <f>IF(Table1[[#This Row],[coral.weights.ssp126.2050]]="","",Table1[[#This Row],[coral.weights.ssp126.2050]]*Table1[[#This Row],[corals.mn.ssp126.2050]])</f>
        <v>3.9054629651989874</v>
      </c>
      <c r="T1164" s="6" t="str">
        <f>IF(Table1[[#This Row],[mangrove.mn.ssp126.2050]]="","",(Table1[[#This Row],[mangrove.sd.ssp126.2050]]/Table1[[#This Row],[mangrove.mn.ssp126.2050]])^-1)</f>
        <v/>
      </c>
      <c r="U1164" s="6" t="str">
        <f>IF(Table1[[#This Row],[mangrove.weights.ssp126.2050]]="","",Table1[[#This Row],[mangrove.weights.ssp126.2050]]*Table1[[#This Row],[mangrove.mn.ssp126.2050]])</f>
        <v/>
      </c>
      <c r="V1164" s="7">
        <f t="shared" si="108"/>
        <v>0.39803855777679509</v>
      </c>
      <c r="W1164" s="5">
        <v>0.4141475740917725</v>
      </c>
      <c r="X1164" s="5">
        <v>4.1148281035260512E-2</v>
      </c>
      <c r="Y1164" s="6">
        <f>IF(Table1[[#This Row],[seagrass.mn.ssp126.2100]]="", "", (Table1[[#This Row],[seagrass.sd.ssp126.2100]]/Table1[[#This Row],[seagrass.mn.ssp126.2100]])^-1)</f>
        <v>10.064760025744063</v>
      </c>
      <c r="Z1164" s="6">
        <f>IF(Table1[[#This Row],[seagrass.weights.ssp126.2100]]="","", Table1[[#This Row],[seagrass.weights.ssp126.2100]]*Table1[[#This Row],[seagrass.mn.ssp126.2100]])</f>
        <v>4.1682959484777493</v>
      </c>
      <c r="AA1164" s="5">
        <v>0.40991646042781887</v>
      </c>
      <c r="AB1164" s="5">
        <v>4.7332462759172939E-2</v>
      </c>
      <c r="AC1164" s="6">
        <f>IF(Table1[[#This Row],[corals.mn.ssp126.2100]]="","",(Table1[[#This Row],[corals.sd.ssp126.2100]]/Table1[[#This Row],[corals.mn.ssp126.2100]])^-1)</f>
        <v>8.6603661954686242</v>
      </c>
      <c r="AD1164" s="6">
        <f>IF( Table1[[#This Row],[Coral.weights.ssp126.2100]]="","", Table1[[#This Row],[Coral.weights.ssp126.2100]]*Table1[[#This Row],[corals.mn.ssp126.2100]])</f>
        <v>3.5500266568552346</v>
      </c>
      <c r="AG1164" s="8" t="str">
        <f>IF(Table1[[#This Row],[mangrove.mn.ssp126.2100]]="","",(Table1[[#This Row],[mangrove.sd.ssp126.2100]]/Table1[[#This Row],[mangrove.mn.ssp126.2100]])^-1)</f>
        <v/>
      </c>
      <c r="AH1164" s="6" t="str">
        <f>IF(Table1[[#This Row],[mangrove.weights.ssp126.2100]]="","",Table1[[#This Row],[mangrove.weights.ssp126.2100]]*Table1[[#This Row],[mangrove.mn.ssp126.2100]])</f>
        <v/>
      </c>
      <c r="AI1164" s="7">
        <f t="shared" si="109"/>
        <v>0.4121906850800991</v>
      </c>
      <c r="AJ1164" s="5">
        <v>0.39565321473904441</v>
      </c>
      <c r="AK1164" s="5">
        <v>2.6655569220872741E-2</v>
      </c>
      <c r="AL1164" s="6">
        <f>IF(Table1[[#This Row],[seagrass.mn.ssp245.2050]]="","",(Table1[[#This Row],[seagrass.sd.ssp245.2050]]/Table1[[#This Row],[seagrass.mn.ssp245.2050]])^-1)</f>
        <v>14.843172601590016</v>
      </c>
      <c r="AM1164" s="6">
        <f>IF(Table1[[#This Row],[seagrass.weights.ssp245.2050]]="","",Table1[[#This Row],[seagrass.weights.ssp245.2050]]*Table1[[#This Row],[seagrass.mn.ssp245.2050]])</f>
        <v>5.8727489567455953</v>
      </c>
      <c r="AN1164" s="5">
        <v>0.40043224546158562</v>
      </c>
      <c r="AO1164" s="5">
        <v>3.6165307368613703E-2</v>
      </c>
      <c r="AP1164" s="6">
        <f>(Table1[[#This Row],[corals.sd.ssp245.2050]]/Table1[[#This Row],[corals.mn.ssp245.2050]])^-1</f>
        <v>11.072275464997245</v>
      </c>
      <c r="AQ1164" s="6">
        <f>Table1[[#This Row],[coral.weights.ssp245.2050]]*Table1[[#This Row],[corals.mn.ssp245.2050]]</f>
        <v>4.4336961268180692</v>
      </c>
      <c r="AS1164" s="5"/>
      <c r="AT1164" s="8"/>
      <c r="AU1164" s="8"/>
      <c r="AV1164" s="7">
        <f t="shared" si="110"/>
        <v>0.39769503722575977</v>
      </c>
      <c r="AW1164" s="5">
        <v>0.37909103423158308</v>
      </c>
      <c r="AX1164" s="5">
        <v>1.52670902825907E-2</v>
      </c>
      <c r="AY1164" s="6">
        <f>(Table1[[#This Row],[seagrass.sd.ssp245.2100]]/Table1[[#This Row],[seagrass.mn.ssp245.2100]])^-1</f>
        <v>24.830601458083109</v>
      </c>
      <c r="AZ1164" s="6">
        <f>Table1[[#This Row],[seagrass.weights.ssp245.2100]]*Table1[[#This Row],[seagrass.mn.ssp245.2100]]</f>
        <v>9.4130583873369797</v>
      </c>
      <c r="BA1164" s="5">
        <v>0.38518497388130751</v>
      </c>
      <c r="BB1164" s="5">
        <v>2.6044603896425211E-2</v>
      </c>
      <c r="BC1164" s="8">
        <f>(Table1[[#This Row],[corals.sd.ssp245.2100]]/Table1[[#This Row],[corals.mn.ssp245.2100]])^-1</f>
        <v>14.78943490225922</v>
      </c>
      <c r="BD1164" s="8">
        <f>Table1[[#This Row],[corals.weights.ssp245.2100]]*Table1[[#This Row],[corals.mn.ssp245.2100]]</f>
        <v>5.6966680965460155</v>
      </c>
      <c r="BE1164" s="5"/>
      <c r="BF1164" s="5"/>
      <c r="BG1164" s="6"/>
      <c r="BH1164" s="6"/>
      <c r="BI1164" s="7">
        <f t="shared" si="111"/>
        <v>0.38136579044150182</v>
      </c>
      <c r="BJ1164" s="5">
        <v>0.33473948445190682</v>
      </c>
      <c r="BK1164" s="5">
        <v>8.5424278601117509E-3</v>
      </c>
      <c r="BL1164" s="6">
        <f>(Table1[[#This Row],[seagrass.sd.ssp370.2050]]/Table1[[#This Row],[seagrass.mn.ssp370.2050]])^-1</f>
        <v>39.185520783259832</v>
      </c>
      <c r="BM1164" s="6">
        <f>Table1[[#This Row],[seagrass.mn.ssp370.2050]]*Table1[[#This Row],[seagrass.weights.ssp370.2050]]</f>
        <v>13.116941024967876</v>
      </c>
      <c r="BN1164" s="5">
        <v>0.33781605034266332</v>
      </c>
      <c r="BO1164" s="5">
        <v>6.6332387228118057E-3</v>
      </c>
      <c r="BP1164" s="6">
        <f>(Table1[[#This Row],[corals.sd.ssp370.2050]]/Table1[[#This Row],[corals.mn.ssp370.2050]])^-1</f>
        <v>50.927769142531979</v>
      </c>
      <c r="BQ1164" s="6">
        <f>Table1[[#This Row],[corals.weights.ssp370.2050]]*Table1[[#This Row],[corals.mn.ssp370.2050]]</f>
        <v>17.204217824493117</v>
      </c>
      <c r="BR1164" s="5"/>
      <c r="BS1164" s="5"/>
      <c r="BT1164" s="6"/>
      <c r="BU1164" s="6"/>
      <c r="BV1164" s="7">
        <f t="shared" si="112"/>
        <v>0.33647821397299371</v>
      </c>
      <c r="BW1164" s="5">
        <v>0.33379901254946848</v>
      </c>
      <c r="BX1164" s="5">
        <v>4.2913882529592006E-3</v>
      </c>
      <c r="BY1164" s="8">
        <f>(Table1[[#This Row],[seagrass.sd.ssp370.2100]]/Table1[[#This Row],[seagrass.mn.ssp370.2100]])^-1</f>
        <v>77.78345674486377</v>
      </c>
      <c r="BZ1164" s="8">
        <f>Table1[[#This Row],[seagrass.imp.ssp370.2100]]*Table1[[#This Row],[seagrass.mn.ssp370.2100]]</f>
        <v>25.964041054119821</v>
      </c>
      <c r="CA1164" s="5">
        <v>0.34156914239910963</v>
      </c>
      <c r="CB1164" s="5">
        <v>3.9068772346238668E-3</v>
      </c>
      <c r="CC1164" s="8">
        <f>(Table1[[#This Row],[corals.sd.ssp370.2100]]/Table1[[#This Row],[corals.mn.ssp370.2100]])^-1</f>
        <v>87.427662014057134</v>
      </c>
      <c r="CD1164" s="8">
        <f>Table1[[#This Row],[corals.weights.ssp370.2100]]*Table1[[#This Row],[corals.mn.ssp370.2100]]</f>
        <v>29.862591536100709</v>
      </c>
      <c r="CE1164" s="5"/>
      <c r="CF1164" s="5"/>
      <c r="CG1164" s="12"/>
      <c r="CH1164" s="17"/>
      <c r="CI1164" s="9">
        <f t="shared" si="113"/>
        <v>0.33791086828534689</v>
      </c>
      <c r="CJ1164" s="5"/>
      <c r="CL1164" s="5"/>
      <c r="CM1164" s="5"/>
      <c r="CP1164" s="5"/>
      <c r="CT1164" s="5"/>
    </row>
    <row r="1165" spans="1:98" x14ac:dyDescent="0.25">
      <c r="A1165" s="5" t="s">
        <v>1208</v>
      </c>
      <c r="B1165" s="5">
        <v>44.08934</v>
      </c>
      <c r="C1165" s="5">
        <v>-24.821102</v>
      </c>
      <c r="D1165" s="5">
        <v>1520000</v>
      </c>
      <c r="E1165" s="5">
        <v>1</v>
      </c>
      <c r="F1165" s="5">
        <v>2030000</v>
      </c>
      <c r="G1165" s="5">
        <v>1</v>
      </c>
      <c r="I1165" s="5">
        <v>0</v>
      </c>
      <c r="J1165" s="5">
        <v>0.34512530065068753</v>
      </c>
      <c r="K1165" s="5">
        <v>2.0309178497048039E-2</v>
      </c>
      <c r="L1165" s="6">
        <f>IF(Table1[[#This Row],[seagrass.mn.ssp126.2050]]="","",(Table1[[#This Row],[seagrass.sd.ssp126.2050]]/Table1[[#This Row],[seagrass.mn.ssp126.2050]])^-1)</f>
        <v>16.993562821896113</v>
      </c>
      <c r="M1165" s="6">
        <f>IF(Table1[[#This Row],[seagrass.weights.ssp126.2050]]="","",Table1[[#This Row],[seagrass.weights.ssp126.2050]]*Table1[[#This Row],[seagrass.mn.ssp126.2050]])</f>
        <v>5.8649084780332421</v>
      </c>
      <c r="N1165" s="5">
        <v>0.30137175037896291</v>
      </c>
      <c r="O1165" s="5">
        <v>1.623910489507847E-2</v>
      </c>
      <c r="P1165" s="6">
        <f>IF(Table1[[#This Row],[corals.mn.ssp126.2050]]="","",(Table1[[#This Row],[corals.sd.ssp126.2050]]/Table1[[#This Row],[corals.mn.ssp126.2050]])^-1)</f>
        <v>18.558396680490599</v>
      </c>
      <c r="Q1165" s="6">
        <f>IF(Table1[[#This Row],[coral.weights.ssp126.2050]]="","",Table1[[#This Row],[coral.weights.ssp126.2050]]*Table1[[#This Row],[corals.mn.ssp126.2050]])</f>
        <v>5.5929764918265867</v>
      </c>
      <c r="T1165" s="6" t="str">
        <f>IF(Table1[[#This Row],[mangrove.mn.ssp126.2050]]="","",(Table1[[#This Row],[mangrove.sd.ssp126.2050]]/Table1[[#This Row],[mangrove.mn.ssp126.2050]])^-1)</f>
        <v/>
      </c>
      <c r="U1165" s="6" t="str">
        <f>IF(Table1[[#This Row],[mangrove.weights.ssp126.2050]]="","",Table1[[#This Row],[mangrove.weights.ssp126.2050]]*Table1[[#This Row],[mangrove.mn.ssp126.2050]])</f>
        <v/>
      </c>
      <c r="V1165" s="7">
        <f t="shared" si="108"/>
        <v>0.32228561042016907</v>
      </c>
      <c r="W1165" s="5">
        <v>0.3567621006449197</v>
      </c>
      <c r="X1165" s="5">
        <v>3.8522581225817051E-3</v>
      </c>
      <c r="Y1165" s="6">
        <f>IF(Table1[[#This Row],[seagrass.mn.ssp126.2100]]="", "", (Table1[[#This Row],[seagrass.sd.ssp126.2100]]/Table1[[#This Row],[seagrass.mn.ssp126.2100]])^-1)</f>
        <v>92.61116189322874</v>
      </c>
      <c r="Z1165" s="6">
        <f>IF(Table1[[#This Row],[seagrass.weights.ssp126.2100]]="","", Table1[[#This Row],[seagrass.weights.ssp126.2100]]*Table1[[#This Row],[seagrass.mn.ssp126.2100]])</f>
        <v>33.040152660195027</v>
      </c>
      <c r="AA1165" s="5">
        <v>0.30431717026965149</v>
      </c>
      <c r="AB1165" s="5">
        <v>2.392441631489706E-2</v>
      </c>
      <c r="AC1165" s="6">
        <f>IF(Table1[[#This Row],[corals.mn.ssp126.2100]]="","",(Table1[[#This Row],[corals.sd.ssp126.2100]]/Table1[[#This Row],[corals.mn.ssp126.2100]])^-1)</f>
        <v>12.719941262690776</v>
      </c>
      <c r="AD1165" s="6">
        <f>IF( Table1[[#This Row],[Coral.weights.ssp126.2100]]="","", Table1[[#This Row],[Coral.weights.ssp126.2100]]*Table1[[#This Row],[corals.mn.ssp126.2100]])</f>
        <v>3.8708965310582348</v>
      </c>
      <c r="AG1165" s="8" t="str">
        <f>IF(Table1[[#This Row],[mangrove.mn.ssp126.2100]]="","",(Table1[[#This Row],[mangrove.sd.ssp126.2100]]/Table1[[#This Row],[mangrove.mn.ssp126.2100]])^-1)</f>
        <v/>
      </c>
      <c r="AH1165" s="6" t="str">
        <f>IF(Table1[[#This Row],[mangrove.weights.ssp126.2100]]="","",Table1[[#This Row],[mangrove.weights.ssp126.2100]]*Table1[[#This Row],[mangrove.mn.ssp126.2100]])</f>
        <v/>
      </c>
      <c r="AI1165" s="7">
        <f t="shared" si="109"/>
        <v>0.35042877255936999</v>
      </c>
      <c r="AJ1165" s="5">
        <v>0.59839380957279509</v>
      </c>
      <c r="AK1165" s="5">
        <v>7.6248911438062273E-3</v>
      </c>
      <c r="AL1165" s="6">
        <f>IF(Table1[[#This Row],[seagrass.mn.ssp245.2050]]="","",(Table1[[#This Row],[seagrass.sd.ssp245.2050]]/Table1[[#This Row],[seagrass.mn.ssp245.2050]])^-1)</f>
        <v>78.478997048879336</v>
      </c>
      <c r="AM1165" s="6">
        <f>IF(Table1[[#This Row],[seagrass.weights.ssp245.2050]]="","",Table1[[#This Row],[seagrass.weights.ssp245.2050]]*Table1[[#This Row],[seagrass.mn.ssp245.2050]])</f>
        <v>46.961346015531049</v>
      </c>
      <c r="AN1165" s="5">
        <v>0.61201253563575664</v>
      </c>
      <c r="AO1165" s="5">
        <v>9.6630815410127229E-3</v>
      </c>
      <c r="AP1165" s="6">
        <f>(Table1[[#This Row],[corals.sd.ssp245.2050]]/Table1[[#This Row],[corals.mn.ssp245.2050]])^-1</f>
        <v>63.335131038500549</v>
      </c>
      <c r="AQ1165" s="6">
        <f>Table1[[#This Row],[coral.weights.ssp245.2050]]*Table1[[#This Row],[corals.mn.ssp245.2050]]</f>
        <v>38.761894141695635</v>
      </c>
      <c r="AS1165" s="5"/>
      <c r="AT1165" s="8"/>
      <c r="AU1165" s="8"/>
      <c r="AV1165" s="7">
        <f t="shared" si="110"/>
        <v>0.60447602304057912</v>
      </c>
      <c r="AW1165" s="5">
        <v>0.59839380957279509</v>
      </c>
      <c r="AX1165" s="5">
        <v>7.6248911438062273E-3</v>
      </c>
      <c r="AY1165" s="6">
        <f>(Table1[[#This Row],[seagrass.sd.ssp245.2100]]/Table1[[#This Row],[seagrass.mn.ssp245.2100]])^-1</f>
        <v>78.478997048879336</v>
      </c>
      <c r="AZ1165" s="6">
        <f>Table1[[#This Row],[seagrass.weights.ssp245.2100]]*Table1[[#This Row],[seagrass.mn.ssp245.2100]]</f>
        <v>46.961346015531049</v>
      </c>
      <c r="BA1165" s="5">
        <v>0.61201253563575664</v>
      </c>
      <c r="BB1165" s="5">
        <v>9.6630815410127229E-3</v>
      </c>
      <c r="BC1165" s="8">
        <f>(Table1[[#This Row],[corals.sd.ssp245.2100]]/Table1[[#This Row],[corals.mn.ssp245.2100]])^-1</f>
        <v>63.335131038500549</v>
      </c>
      <c r="BD1165" s="8">
        <f>Table1[[#This Row],[corals.weights.ssp245.2100]]*Table1[[#This Row],[corals.mn.ssp245.2100]]</f>
        <v>38.761894141695635</v>
      </c>
      <c r="BE1165" s="5"/>
      <c r="BF1165" s="5"/>
      <c r="BG1165" s="6"/>
      <c r="BH1165" s="6"/>
      <c r="BI1165" s="7">
        <f t="shared" si="111"/>
        <v>0.60447602304057912</v>
      </c>
      <c r="BJ1165" s="5">
        <v>0.2436212278023441</v>
      </c>
      <c r="BK1165" s="5">
        <v>7.5502731693190175E-2</v>
      </c>
      <c r="BL1165" s="6">
        <f>(Table1[[#This Row],[seagrass.sd.ssp370.2050]]/Table1[[#This Row],[seagrass.mn.ssp370.2050]])^-1</f>
        <v>3.2266544844008211</v>
      </c>
      <c r="BM1165" s="6">
        <f>Table1[[#This Row],[seagrass.mn.ssp370.2050]]*Table1[[#This Row],[seagrass.weights.ssp370.2050]]</f>
        <v>0.78608152718366764</v>
      </c>
      <c r="BN1165" s="5">
        <v>0.217751879722758</v>
      </c>
      <c r="BO1165" s="5">
        <v>5.0779151845647852E-2</v>
      </c>
      <c r="BP1165" s="6">
        <f>(Table1[[#This Row],[corals.sd.ssp370.2050]]/Table1[[#This Row],[corals.mn.ssp370.2050]])^-1</f>
        <v>4.2882141943735705</v>
      </c>
      <c r="BQ1165" s="6">
        <f>Table1[[#This Row],[corals.weights.ssp370.2050]]*Table1[[#This Row],[corals.mn.ssp370.2050]]</f>
        <v>0.93376670147865737</v>
      </c>
      <c r="BR1165" s="5"/>
      <c r="BS1165" s="5"/>
      <c r="BT1165" s="6"/>
      <c r="BU1165" s="6"/>
      <c r="BV1165" s="7">
        <f t="shared" si="112"/>
        <v>0.22885938559645155</v>
      </c>
      <c r="BW1165" s="5">
        <v>0.31123688039585062</v>
      </c>
      <c r="BX1165" s="5">
        <v>6.4620984296318261E-3</v>
      </c>
      <c r="BY1165" s="8">
        <f>(Table1[[#This Row],[seagrass.sd.ssp370.2100]]/Table1[[#This Row],[seagrass.mn.ssp370.2100]])^-1</f>
        <v>48.163438515371411</v>
      </c>
      <c r="BZ1165" s="8">
        <f>Table1[[#This Row],[seagrass.imp.ssp370.2100]]*Table1[[#This Row],[seagrass.mn.ssp370.2100]]</f>
        <v>14.990238352661557</v>
      </c>
      <c r="CA1165" s="5">
        <v>0.2583420446693232</v>
      </c>
      <c r="CB1165" s="5">
        <v>2.173866323444045E-3</v>
      </c>
      <c r="CC1165" s="8">
        <f>(Table1[[#This Row],[corals.sd.ssp370.2100]]/Table1[[#This Row],[corals.mn.ssp370.2100]])^-1</f>
        <v>118.83989456170113</v>
      </c>
      <c r="CD1165" s="8">
        <f>Table1[[#This Row],[corals.weights.ssp370.2100]]*Table1[[#This Row],[corals.mn.ssp370.2100]]</f>
        <v>30.701341349356653</v>
      </c>
      <c r="CE1165" s="5"/>
      <c r="CF1165" s="5"/>
      <c r="CG1165" s="12"/>
      <c r="CH1165" s="17"/>
      <c r="CI1165" s="9">
        <f t="shared" si="113"/>
        <v>0.27359681307037992</v>
      </c>
      <c r="CJ1165" s="5"/>
      <c r="CL1165" s="5"/>
      <c r="CM1165" s="5"/>
      <c r="CP1165" s="5"/>
      <c r="CT1165" s="5"/>
    </row>
    <row r="1166" spans="1:98" x14ac:dyDescent="0.25">
      <c r="A1166" s="5" t="s">
        <v>1209</v>
      </c>
      <c r="B1166" s="5">
        <v>44.33934</v>
      </c>
      <c r="C1166" s="5">
        <v>-24.821102</v>
      </c>
      <c r="E1166" s="5">
        <v>0</v>
      </c>
      <c r="G1166" s="5">
        <v>0</v>
      </c>
      <c r="I1166" s="5">
        <v>0</v>
      </c>
      <c r="L1166" s="6" t="str">
        <f>IF(Table1[[#This Row],[seagrass.mn.ssp126.2050]]="","",(Table1[[#This Row],[seagrass.sd.ssp126.2050]]/Table1[[#This Row],[seagrass.mn.ssp126.2050]])^-1)</f>
        <v/>
      </c>
      <c r="M1166" s="6" t="str">
        <f>IF(Table1[[#This Row],[seagrass.weights.ssp126.2050]]="","",Table1[[#This Row],[seagrass.weights.ssp126.2050]]*Table1[[#This Row],[seagrass.mn.ssp126.2050]])</f>
        <v/>
      </c>
      <c r="P1166" s="6" t="str">
        <f>IF(Table1[[#This Row],[corals.mn.ssp126.2050]]="","",(Table1[[#This Row],[corals.sd.ssp126.2050]]/Table1[[#This Row],[corals.mn.ssp126.2050]])^-1)</f>
        <v/>
      </c>
      <c r="Q1166" s="6" t="str">
        <f>IF(Table1[[#This Row],[coral.weights.ssp126.2050]]="","",Table1[[#This Row],[coral.weights.ssp126.2050]]*Table1[[#This Row],[corals.mn.ssp126.2050]])</f>
        <v/>
      </c>
      <c r="T1166" s="6" t="str">
        <f>IF(Table1[[#This Row],[mangrove.mn.ssp126.2050]]="","",(Table1[[#This Row],[mangrove.sd.ssp126.2050]]/Table1[[#This Row],[mangrove.mn.ssp126.2050]])^-1)</f>
        <v/>
      </c>
      <c r="U1166" s="6" t="str">
        <f>IF(Table1[[#This Row],[mangrove.weights.ssp126.2050]]="","",Table1[[#This Row],[mangrove.weights.ssp126.2050]]*Table1[[#This Row],[mangrove.mn.ssp126.2050]])</f>
        <v/>
      </c>
      <c r="V1166" s="7" t="e">
        <f t="shared" si="108"/>
        <v>#DIV/0!</v>
      </c>
      <c r="Y1166" s="6" t="str">
        <f>IF(Table1[[#This Row],[seagrass.mn.ssp126.2100]]="", "", (Table1[[#This Row],[seagrass.sd.ssp126.2100]]/Table1[[#This Row],[seagrass.mn.ssp126.2100]])^-1)</f>
        <v/>
      </c>
      <c r="Z1166" s="6" t="str">
        <f>IF(Table1[[#This Row],[seagrass.weights.ssp126.2100]]="","", Table1[[#This Row],[seagrass.weights.ssp126.2100]]*Table1[[#This Row],[seagrass.mn.ssp126.2100]])</f>
        <v/>
      </c>
      <c r="AC1166" s="6" t="str">
        <f>IF(Table1[[#This Row],[corals.mn.ssp126.2100]]="","",(Table1[[#This Row],[corals.sd.ssp126.2100]]/Table1[[#This Row],[corals.mn.ssp126.2100]])^-1)</f>
        <v/>
      </c>
      <c r="AD1166" s="6" t="str">
        <f>IF( Table1[[#This Row],[Coral.weights.ssp126.2100]]="","", Table1[[#This Row],[Coral.weights.ssp126.2100]]*Table1[[#This Row],[corals.mn.ssp126.2100]])</f>
        <v/>
      </c>
      <c r="AG1166" s="8" t="str">
        <f>IF(Table1[[#This Row],[mangrove.mn.ssp126.2100]]="","",(Table1[[#This Row],[mangrove.sd.ssp126.2100]]/Table1[[#This Row],[mangrove.mn.ssp126.2100]])^-1)</f>
        <v/>
      </c>
      <c r="AH1166" s="6" t="str">
        <f>IF(Table1[[#This Row],[mangrove.weights.ssp126.2100]]="","",Table1[[#This Row],[mangrove.weights.ssp126.2100]]*Table1[[#This Row],[mangrove.mn.ssp126.2100]])</f>
        <v/>
      </c>
      <c r="AI1166" s="7" t="e">
        <f t="shared" si="109"/>
        <v>#DIV/0!</v>
      </c>
      <c r="AL1166" s="6" t="str">
        <f>IF(Table1[[#This Row],[seagrass.mn.ssp245.2050]]="","",(Table1[[#This Row],[seagrass.sd.ssp245.2050]]/Table1[[#This Row],[seagrass.mn.ssp245.2050]])^-1)</f>
        <v/>
      </c>
      <c r="AM1166" s="6" t="str">
        <f>IF(Table1[[#This Row],[seagrass.weights.ssp245.2050]]="","",Table1[[#This Row],[seagrass.weights.ssp245.2050]]*Table1[[#This Row],[seagrass.mn.ssp245.2050]])</f>
        <v/>
      </c>
      <c r="AS1166" s="5"/>
      <c r="AT1166" s="8"/>
      <c r="AU1166" s="8"/>
      <c r="AV1166" s="7" t="e">
        <f t="shared" si="110"/>
        <v>#DIV/0!</v>
      </c>
      <c r="AX1166" s="5"/>
      <c r="AY1166" s="6"/>
      <c r="AZ1166" s="6"/>
      <c r="BB1166" s="5"/>
      <c r="BC1166" s="8"/>
      <c r="BD1166" s="8"/>
      <c r="BE1166" s="5"/>
      <c r="BF1166" s="5"/>
      <c r="BG1166" s="6"/>
      <c r="BH1166" s="6"/>
      <c r="BI1166" s="7" t="e">
        <f t="shared" si="111"/>
        <v>#DIV/0!</v>
      </c>
      <c r="BK1166" s="5"/>
      <c r="BL1166" s="6"/>
      <c r="BM1166" s="6"/>
      <c r="BO1166" s="5"/>
      <c r="BP1166" s="6"/>
      <c r="BQ1166" s="6"/>
      <c r="BR1166" s="5"/>
      <c r="BS1166" s="5"/>
      <c r="BT1166" s="6"/>
      <c r="BU1166" s="6"/>
      <c r="BV1166" s="7" t="e">
        <f t="shared" si="112"/>
        <v>#DIV/0!</v>
      </c>
      <c r="BX1166" s="5"/>
      <c r="BY1166" s="8"/>
      <c r="BZ1166" s="8"/>
      <c r="CA1166" s="5"/>
      <c r="CB1166" s="5"/>
      <c r="CC1166" s="8"/>
      <c r="CD1166" s="8"/>
      <c r="CE1166" s="5"/>
      <c r="CF1166" s="5"/>
      <c r="CG1166" s="12"/>
      <c r="CH1166" s="17"/>
      <c r="CI1166" s="9" t="e">
        <f t="shared" si="113"/>
        <v>#DIV/0!</v>
      </c>
      <c r="CJ1166" s="5"/>
      <c r="CL1166" s="5"/>
      <c r="CM1166" s="5"/>
      <c r="CP1166" s="5"/>
      <c r="CT1166" s="5"/>
    </row>
    <row r="1167" spans="1:98" x14ac:dyDescent="0.25">
      <c r="A1167" s="5" t="s">
        <v>1210</v>
      </c>
      <c r="B1167" s="5">
        <v>46.33934</v>
      </c>
      <c r="C1167" s="5">
        <v>-24.821102</v>
      </c>
      <c r="E1167" s="5">
        <v>0</v>
      </c>
      <c r="G1167" s="5">
        <v>0</v>
      </c>
      <c r="I1167" s="5">
        <v>0</v>
      </c>
      <c r="L1167" s="6" t="str">
        <f>IF(Table1[[#This Row],[seagrass.mn.ssp126.2050]]="","",(Table1[[#This Row],[seagrass.sd.ssp126.2050]]/Table1[[#This Row],[seagrass.mn.ssp126.2050]])^-1)</f>
        <v/>
      </c>
      <c r="M1167" s="6" t="str">
        <f>IF(Table1[[#This Row],[seagrass.weights.ssp126.2050]]="","",Table1[[#This Row],[seagrass.weights.ssp126.2050]]*Table1[[#This Row],[seagrass.mn.ssp126.2050]])</f>
        <v/>
      </c>
      <c r="P1167" s="6" t="str">
        <f>IF(Table1[[#This Row],[corals.mn.ssp126.2050]]="","",(Table1[[#This Row],[corals.sd.ssp126.2050]]/Table1[[#This Row],[corals.mn.ssp126.2050]])^-1)</f>
        <v/>
      </c>
      <c r="Q1167" s="6" t="str">
        <f>IF(Table1[[#This Row],[coral.weights.ssp126.2050]]="","",Table1[[#This Row],[coral.weights.ssp126.2050]]*Table1[[#This Row],[corals.mn.ssp126.2050]])</f>
        <v/>
      </c>
      <c r="T1167" s="6" t="str">
        <f>IF(Table1[[#This Row],[mangrove.mn.ssp126.2050]]="","",(Table1[[#This Row],[mangrove.sd.ssp126.2050]]/Table1[[#This Row],[mangrove.mn.ssp126.2050]])^-1)</f>
        <v/>
      </c>
      <c r="U1167" s="6" t="str">
        <f>IF(Table1[[#This Row],[mangrove.weights.ssp126.2050]]="","",Table1[[#This Row],[mangrove.weights.ssp126.2050]]*Table1[[#This Row],[mangrove.mn.ssp126.2050]])</f>
        <v/>
      </c>
      <c r="V1167" s="7" t="e">
        <f t="shared" si="108"/>
        <v>#DIV/0!</v>
      </c>
      <c r="Y1167" s="6" t="str">
        <f>IF(Table1[[#This Row],[seagrass.mn.ssp126.2100]]="", "", (Table1[[#This Row],[seagrass.sd.ssp126.2100]]/Table1[[#This Row],[seagrass.mn.ssp126.2100]])^-1)</f>
        <v/>
      </c>
      <c r="Z1167" s="6" t="str">
        <f>IF(Table1[[#This Row],[seagrass.weights.ssp126.2100]]="","", Table1[[#This Row],[seagrass.weights.ssp126.2100]]*Table1[[#This Row],[seagrass.mn.ssp126.2100]])</f>
        <v/>
      </c>
      <c r="AC1167" s="6" t="str">
        <f>IF(Table1[[#This Row],[corals.mn.ssp126.2100]]="","",(Table1[[#This Row],[corals.sd.ssp126.2100]]/Table1[[#This Row],[corals.mn.ssp126.2100]])^-1)</f>
        <v/>
      </c>
      <c r="AD1167" s="6" t="str">
        <f>IF( Table1[[#This Row],[Coral.weights.ssp126.2100]]="","", Table1[[#This Row],[Coral.weights.ssp126.2100]]*Table1[[#This Row],[corals.mn.ssp126.2100]])</f>
        <v/>
      </c>
      <c r="AG1167" s="8" t="str">
        <f>IF(Table1[[#This Row],[mangrove.mn.ssp126.2100]]="","",(Table1[[#This Row],[mangrove.sd.ssp126.2100]]/Table1[[#This Row],[mangrove.mn.ssp126.2100]])^-1)</f>
        <v/>
      </c>
      <c r="AH1167" s="6" t="str">
        <f>IF(Table1[[#This Row],[mangrove.weights.ssp126.2100]]="","",Table1[[#This Row],[mangrove.weights.ssp126.2100]]*Table1[[#This Row],[mangrove.mn.ssp126.2100]])</f>
        <v/>
      </c>
      <c r="AI1167" s="7" t="e">
        <f t="shared" si="109"/>
        <v>#DIV/0!</v>
      </c>
      <c r="AL1167" s="6" t="str">
        <f>IF(Table1[[#This Row],[seagrass.mn.ssp245.2050]]="","",(Table1[[#This Row],[seagrass.sd.ssp245.2050]]/Table1[[#This Row],[seagrass.mn.ssp245.2050]])^-1)</f>
        <v/>
      </c>
      <c r="AM1167" s="6" t="str">
        <f>IF(Table1[[#This Row],[seagrass.weights.ssp245.2050]]="","",Table1[[#This Row],[seagrass.weights.ssp245.2050]]*Table1[[#This Row],[seagrass.mn.ssp245.2050]])</f>
        <v/>
      </c>
      <c r="AS1167" s="5"/>
      <c r="AT1167" s="8"/>
      <c r="AU1167" s="8"/>
      <c r="AV1167" s="7" t="e">
        <f t="shared" si="110"/>
        <v>#DIV/0!</v>
      </c>
      <c r="AX1167" s="5"/>
      <c r="AY1167" s="6"/>
      <c r="AZ1167" s="6"/>
      <c r="BB1167" s="5"/>
      <c r="BC1167" s="8"/>
      <c r="BD1167" s="8"/>
      <c r="BE1167" s="5"/>
      <c r="BF1167" s="5"/>
      <c r="BG1167" s="6"/>
      <c r="BH1167" s="6"/>
      <c r="BI1167" s="7" t="e">
        <f t="shared" si="111"/>
        <v>#DIV/0!</v>
      </c>
      <c r="BK1167" s="5"/>
      <c r="BL1167" s="6"/>
      <c r="BM1167" s="6"/>
      <c r="BO1167" s="5"/>
      <c r="BP1167" s="6"/>
      <c r="BQ1167" s="6"/>
      <c r="BR1167" s="5"/>
      <c r="BS1167" s="5"/>
      <c r="BT1167" s="6"/>
      <c r="BU1167" s="6"/>
      <c r="BV1167" s="7" t="e">
        <f t="shared" si="112"/>
        <v>#DIV/0!</v>
      </c>
      <c r="BX1167" s="5"/>
      <c r="BY1167" s="8"/>
      <c r="BZ1167" s="8"/>
      <c r="CA1167" s="5"/>
      <c r="CB1167" s="5"/>
      <c r="CC1167" s="8"/>
      <c r="CD1167" s="8"/>
      <c r="CE1167" s="5"/>
      <c r="CF1167" s="5"/>
      <c r="CG1167" s="12"/>
      <c r="CH1167" s="17"/>
      <c r="CI1167" s="9" t="e">
        <f t="shared" si="113"/>
        <v>#DIV/0!</v>
      </c>
      <c r="CJ1167" s="5"/>
      <c r="CL1167" s="5"/>
      <c r="CM1167" s="5"/>
      <c r="CP1167" s="5"/>
      <c r="CT1167" s="5"/>
    </row>
    <row r="1168" spans="1:98" x14ac:dyDescent="0.25">
      <c r="A1168" s="5" t="s">
        <v>1211</v>
      </c>
      <c r="B1168" s="5">
        <v>46.58934</v>
      </c>
      <c r="C1168" s="5">
        <v>-24.821102</v>
      </c>
      <c r="E1168" s="5">
        <v>0</v>
      </c>
      <c r="G1168" s="5">
        <v>0</v>
      </c>
      <c r="I1168" s="5">
        <v>0</v>
      </c>
      <c r="L1168" s="6" t="str">
        <f>IF(Table1[[#This Row],[seagrass.mn.ssp126.2050]]="","",(Table1[[#This Row],[seagrass.sd.ssp126.2050]]/Table1[[#This Row],[seagrass.mn.ssp126.2050]])^-1)</f>
        <v/>
      </c>
      <c r="M1168" s="6" t="str">
        <f>IF(Table1[[#This Row],[seagrass.weights.ssp126.2050]]="","",Table1[[#This Row],[seagrass.weights.ssp126.2050]]*Table1[[#This Row],[seagrass.mn.ssp126.2050]])</f>
        <v/>
      </c>
      <c r="P1168" s="6" t="str">
        <f>IF(Table1[[#This Row],[corals.mn.ssp126.2050]]="","",(Table1[[#This Row],[corals.sd.ssp126.2050]]/Table1[[#This Row],[corals.mn.ssp126.2050]])^-1)</f>
        <v/>
      </c>
      <c r="Q1168" s="6" t="str">
        <f>IF(Table1[[#This Row],[coral.weights.ssp126.2050]]="","",Table1[[#This Row],[coral.weights.ssp126.2050]]*Table1[[#This Row],[corals.mn.ssp126.2050]])</f>
        <v/>
      </c>
      <c r="T1168" s="6" t="str">
        <f>IF(Table1[[#This Row],[mangrove.mn.ssp126.2050]]="","",(Table1[[#This Row],[mangrove.sd.ssp126.2050]]/Table1[[#This Row],[mangrove.mn.ssp126.2050]])^-1)</f>
        <v/>
      </c>
      <c r="U1168" s="6" t="str">
        <f>IF(Table1[[#This Row],[mangrove.weights.ssp126.2050]]="","",Table1[[#This Row],[mangrove.weights.ssp126.2050]]*Table1[[#This Row],[mangrove.mn.ssp126.2050]])</f>
        <v/>
      </c>
      <c r="V1168" s="7" t="e">
        <f t="shared" si="108"/>
        <v>#DIV/0!</v>
      </c>
      <c r="Y1168" s="6" t="str">
        <f>IF(Table1[[#This Row],[seagrass.mn.ssp126.2100]]="", "", (Table1[[#This Row],[seagrass.sd.ssp126.2100]]/Table1[[#This Row],[seagrass.mn.ssp126.2100]])^-1)</f>
        <v/>
      </c>
      <c r="Z1168" s="6" t="str">
        <f>IF(Table1[[#This Row],[seagrass.weights.ssp126.2100]]="","", Table1[[#This Row],[seagrass.weights.ssp126.2100]]*Table1[[#This Row],[seagrass.mn.ssp126.2100]])</f>
        <v/>
      </c>
      <c r="AC1168" s="6" t="str">
        <f>IF(Table1[[#This Row],[corals.mn.ssp126.2100]]="","",(Table1[[#This Row],[corals.sd.ssp126.2100]]/Table1[[#This Row],[corals.mn.ssp126.2100]])^-1)</f>
        <v/>
      </c>
      <c r="AD1168" s="6" t="str">
        <f>IF( Table1[[#This Row],[Coral.weights.ssp126.2100]]="","", Table1[[#This Row],[Coral.weights.ssp126.2100]]*Table1[[#This Row],[corals.mn.ssp126.2100]])</f>
        <v/>
      </c>
      <c r="AG1168" s="8" t="str">
        <f>IF(Table1[[#This Row],[mangrove.mn.ssp126.2100]]="","",(Table1[[#This Row],[mangrove.sd.ssp126.2100]]/Table1[[#This Row],[mangrove.mn.ssp126.2100]])^-1)</f>
        <v/>
      </c>
      <c r="AH1168" s="6" t="str">
        <f>IF(Table1[[#This Row],[mangrove.weights.ssp126.2100]]="","",Table1[[#This Row],[mangrove.weights.ssp126.2100]]*Table1[[#This Row],[mangrove.mn.ssp126.2100]])</f>
        <v/>
      </c>
      <c r="AI1168" s="7" t="e">
        <f t="shared" si="109"/>
        <v>#DIV/0!</v>
      </c>
      <c r="AL1168" s="6" t="str">
        <f>IF(Table1[[#This Row],[seagrass.mn.ssp245.2050]]="","",(Table1[[#This Row],[seagrass.sd.ssp245.2050]]/Table1[[#This Row],[seagrass.mn.ssp245.2050]])^-1)</f>
        <v/>
      </c>
      <c r="AM1168" s="6" t="str">
        <f>IF(Table1[[#This Row],[seagrass.weights.ssp245.2050]]="","",Table1[[#This Row],[seagrass.weights.ssp245.2050]]*Table1[[#This Row],[seagrass.mn.ssp245.2050]])</f>
        <v/>
      </c>
      <c r="AS1168" s="5"/>
      <c r="AT1168" s="8"/>
      <c r="AU1168" s="8"/>
      <c r="AV1168" s="7" t="e">
        <f t="shared" si="110"/>
        <v>#DIV/0!</v>
      </c>
      <c r="AX1168" s="5"/>
      <c r="AY1168" s="6"/>
      <c r="AZ1168" s="6"/>
      <c r="BB1168" s="5"/>
      <c r="BC1168" s="8"/>
      <c r="BD1168" s="8"/>
      <c r="BE1168" s="5"/>
      <c r="BF1168" s="5"/>
      <c r="BG1168" s="6"/>
      <c r="BH1168" s="6"/>
      <c r="BI1168" s="7" t="e">
        <f t="shared" si="111"/>
        <v>#DIV/0!</v>
      </c>
      <c r="BK1168" s="5"/>
      <c r="BL1168" s="6"/>
      <c r="BM1168" s="6"/>
      <c r="BO1168" s="5"/>
      <c r="BP1168" s="6"/>
      <c r="BQ1168" s="6"/>
      <c r="BR1168" s="5"/>
      <c r="BS1168" s="5"/>
      <c r="BT1168" s="6"/>
      <c r="BU1168" s="6"/>
      <c r="BV1168" s="7" t="e">
        <f t="shared" si="112"/>
        <v>#DIV/0!</v>
      </c>
      <c r="BX1168" s="5"/>
      <c r="BY1168" s="8"/>
      <c r="BZ1168" s="8"/>
      <c r="CA1168" s="5"/>
      <c r="CB1168" s="5"/>
      <c r="CC1168" s="8"/>
      <c r="CD1168" s="8"/>
      <c r="CE1168" s="5"/>
      <c r="CF1168" s="5"/>
      <c r="CG1168" s="12"/>
      <c r="CH1168" s="17"/>
      <c r="CI1168" s="9" t="e">
        <f t="shared" si="113"/>
        <v>#DIV/0!</v>
      </c>
      <c r="CJ1168" s="5"/>
      <c r="CL1168" s="5"/>
      <c r="CM1168" s="5"/>
      <c r="CP1168" s="5"/>
      <c r="CT1168" s="5"/>
    </row>
    <row r="1169" spans="1:98" x14ac:dyDescent="0.25">
      <c r="A1169" s="5" t="s">
        <v>1212</v>
      </c>
      <c r="B1169" s="5">
        <v>46.83934</v>
      </c>
      <c r="C1169" s="5">
        <v>-24.821102</v>
      </c>
      <c r="E1169" s="5">
        <v>0</v>
      </c>
      <c r="G1169" s="5">
        <v>0</v>
      </c>
      <c r="I1169" s="5">
        <v>0</v>
      </c>
      <c r="L1169" s="6" t="str">
        <f>IF(Table1[[#This Row],[seagrass.mn.ssp126.2050]]="","",(Table1[[#This Row],[seagrass.sd.ssp126.2050]]/Table1[[#This Row],[seagrass.mn.ssp126.2050]])^-1)</f>
        <v/>
      </c>
      <c r="M1169" s="6" t="str">
        <f>IF(Table1[[#This Row],[seagrass.weights.ssp126.2050]]="","",Table1[[#This Row],[seagrass.weights.ssp126.2050]]*Table1[[#This Row],[seagrass.mn.ssp126.2050]])</f>
        <v/>
      </c>
      <c r="P1169" s="6" t="str">
        <f>IF(Table1[[#This Row],[corals.mn.ssp126.2050]]="","",(Table1[[#This Row],[corals.sd.ssp126.2050]]/Table1[[#This Row],[corals.mn.ssp126.2050]])^-1)</f>
        <v/>
      </c>
      <c r="Q1169" s="6" t="str">
        <f>IF(Table1[[#This Row],[coral.weights.ssp126.2050]]="","",Table1[[#This Row],[coral.weights.ssp126.2050]]*Table1[[#This Row],[corals.mn.ssp126.2050]])</f>
        <v/>
      </c>
      <c r="T1169" s="6" t="str">
        <f>IF(Table1[[#This Row],[mangrove.mn.ssp126.2050]]="","",(Table1[[#This Row],[mangrove.sd.ssp126.2050]]/Table1[[#This Row],[mangrove.mn.ssp126.2050]])^-1)</f>
        <v/>
      </c>
      <c r="U1169" s="6" t="str">
        <f>IF(Table1[[#This Row],[mangrove.weights.ssp126.2050]]="","",Table1[[#This Row],[mangrove.weights.ssp126.2050]]*Table1[[#This Row],[mangrove.mn.ssp126.2050]])</f>
        <v/>
      </c>
      <c r="V1169" s="7" t="e">
        <f t="shared" si="108"/>
        <v>#DIV/0!</v>
      </c>
      <c r="Y1169" s="6" t="str">
        <f>IF(Table1[[#This Row],[seagrass.mn.ssp126.2100]]="", "", (Table1[[#This Row],[seagrass.sd.ssp126.2100]]/Table1[[#This Row],[seagrass.mn.ssp126.2100]])^-1)</f>
        <v/>
      </c>
      <c r="Z1169" s="6" t="str">
        <f>IF(Table1[[#This Row],[seagrass.weights.ssp126.2100]]="","", Table1[[#This Row],[seagrass.weights.ssp126.2100]]*Table1[[#This Row],[seagrass.mn.ssp126.2100]])</f>
        <v/>
      </c>
      <c r="AC1169" s="6" t="str">
        <f>IF(Table1[[#This Row],[corals.mn.ssp126.2100]]="","",(Table1[[#This Row],[corals.sd.ssp126.2100]]/Table1[[#This Row],[corals.mn.ssp126.2100]])^-1)</f>
        <v/>
      </c>
      <c r="AD1169" s="6" t="str">
        <f>IF( Table1[[#This Row],[Coral.weights.ssp126.2100]]="","", Table1[[#This Row],[Coral.weights.ssp126.2100]]*Table1[[#This Row],[corals.mn.ssp126.2100]])</f>
        <v/>
      </c>
      <c r="AG1169" s="8" t="str">
        <f>IF(Table1[[#This Row],[mangrove.mn.ssp126.2100]]="","",(Table1[[#This Row],[mangrove.sd.ssp126.2100]]/Table1[[#This Row],[mangrove.mn.ssp126.2100]])^-1)</f>
        <v/>
      </c>
      <c r="AH1169" s="6" t="str">
        <f>IF(Table1[[#This Row],[mangrove.weights.ssp126.2100]]="","",Table1[[#This Row],[mangrove.weights.ssp126.2100]]*Table1[[#This Row],[mangrove.mn.ssp126.2100]])</f>
        <v/>
      </c>
      <c r="AI1169" s="7" t="e">
        <f t="shared" si="109"/>
        <v>#DIV/0!</v>
      </c>
      <c r="AL1169" s="6" t="str">
        <f>IF(Table1[[#This Row],[seagrass.mn.ssp245.2050]]="","",(Table1[[#This Row],[seagrass.sd.ssp245.2050]]/Table1[[#This Row],[seagrass.mn.ssp245.2050]])^-1)</f>
        <v/>
      </c>
      <c r="AM1169" s="6" t="str">
        <f>IF(Table1[[#This Row],[seagrass.weights.ssp245.2050]]="","",Table1[[#This Row],[seagrass.weights.ssp245.2050]]*Table1[[#This Row],[seagrass.mn.ssp245.2050]])</f>
        <v/>
      </c>
      <c r="AS1169" s="5"/>
      <c r="AT1169" s="8"/>
      <c r="AU1169" s="8"/>
      <c r="AV1169" s="7" t="e">
        <f t="shared" si="110"/>
        <v>#DIV/0!</v>
      </c>
      <c r="AX1169" s="5"/>
      <c r="AY1169" s="6"/>
      <c r="AZ1169" s="6"/>
      <c r="BB1169" s="5"/>
      <c r="BC1169" s="8"/>
      <c r="BD1169" s="8"/>
      <c r="BE1169" s="5"/>
      <c r="BF1169" s="5"/>
      <c r="BG1169" s="6"/>
      <c r="BH1169" s="6"/>
      <c r="BI1169" s="7" t="e">
        <f t="shared" si="111"/>
        <v>#DIV/0!</v>
      </c>
      <c r="BK1169" s="5"/>
      <c r="BL1169" s="6"/>
      <c r="BM1169" s="6"/>
      <c r="BO1169" s="5"/>
      <c r="BP1169" s="6"/>
      <c r="BQ1169" s="6"/>
      <c r="BR1169" s="5"/>
      <c r="BS1169" s="5"/>
      <c r="BT1169" s="6"/>
      <c r="BU1169" s="6"/>
      <c r="BV1169" s="7" t="e">
        <f t="shared" si="112"/>
        <v>#DIV/0!</v>
      </c>
      <c r="BX1169" s="5"/>
      <c r="BY1169" s="8"/>
      <c r="BZ1169" s="8"/>
      <c r="CA1169" s="5"/>
      <c r="CB1169" s="5"/>
      <c r="CC1169" s="8"/>
      <c r="CD1169" s="8"/>
      <c r="CE1169" s="5"/>
      <c r="CF1169" s="5"/>
      <c r="CG1169" s="12"/>
      <c r="CH1169" s="17"/>
      <c r="CI1169" s="9" t="e">
        <f t="shared" si="113"/>
        <v>#DIV/0!</v>
      </c>
      <c r="CJ1169" s="5"/>
      <c r="CL1169" s="5"/>
      <c r="CM1169" s="5"/>
      <c r="CP1169" s="5"/>
      <c r="CT1169" s="5"/>
    </row>
    <row r="1170" spans="1:98" x14ac:dyDescent="0.25">
      <c r="A1170" s="5" t="s">
        <v>1213</v>
      </c>
      <c r="B1170" s="5">
        <v>47.08934</v>
      </c>
      <c r="C1170" s="5">
        <v>-24.821102</v>
      </c>
      <c r="D1170" s="5">
        <v>7920000</v>
      </c>
      <c r="E1170" s="5">
        <v>1</v>
      </c>
      <c r="F1170" s="5">
        <v>890000</v>
      </c>
      <c r="G1170" s="5">
        <v>1</v>
      </c>
      <c r="I1170" s="5">
        <v>0</v>
      </c>
      <c r="J1170" s="5">
        <v>1</v>
      </c>
      <c r="K1170" s="28">
        <f>NonZeroMin!$C$2</f>
        <v>9.6277348665939669E-4</v>
      </c>
      <c r="L1170" s="6">
        <f>IF(Table1[[#This Row],[seagrass.mn.ssp126.2050]]="","",(Table1[[#This Row],[seagrass.sd.ssp126.2050]]/Table1[[#This Row],[seagrass.mn.ssp126.2050]])^-1)</f>
        <v>1038.665910368773</v>
      </c>
      <c r="M1170" s="6">
        <f>IF(Table1[[#This Row],[seagrass.weights.ssp126.2050]]="","",Table1[[#This Row],[seagrass.weights.ssp126.2050]]*Table1[[#This Row],[seagrass.mn.ssp126.2050]])</f>
        <v>1038.665910368773</v>
      </c>
      <c r="N1170" s="5">
        <v>1</v>
      </c>
      <c r="O1170" s="5">
        <f>NonZeroMin!$C$3</f>
        <v>8.8608041434714289E-4</v>
      </c>
      <c r="P1170" s="6">
        <f>IF(Table1[[#This Row],[corals.mn.ssp126.2050]]="","",(Table1[[#This Row],[corals.sd.ssp126.2050]]/Table1[[#This Row],[corals.mn.ssp126.2050]])^-1)</f>
        <v>1128.5657416734487</v>
      </c>
      <c r="Q1170" s="6">
        <f>IF(Table1[[#This Row],[coral.weights.ssp126.2050]]="","",Table1[[#This Row],[coral.weights.ssp126.2050]]*Table1[[#This Row],[corals.mn.ssp126.2050]])</f>
        <v>1128.5657416734487</v>
      </c>
      <c r="T1170" s="6" t="str">
        <f>IF(Table1[[#This Row],[mangrove.mn.ssp126.2050]]="","",(Table1[[#This Row],[mangrove.sd.ssp126.2050]]/Table1[[#This Row],[mangrove.mn.ssp126.2050]])^-1)</f>
        <v/>
      </c>
      <c r="U1170" s="6" t="str">
        <f>IF(Table1[[#This Row],[mangrove.weights.ssp126.2050]]="","",Table1[[#This Row],[mangrove.weights.ssp126.2050]]*Table1[[#This Row],[mangrove.mn.ssp126.2050]])</f>
        <v/>
      </c>
      <c r="V1170" s="7">
        <f t="shared" si="108"/>
        <v>1</v>
      </c>
      <c r="W1170" s="5">
        <v>1</v>
      </c>
      <c r="X1170" s="5">
        <f>NonZeroMin!$C$5</f>
        <v>9.4124857450742275E-4</v>
      </c>
      <c r="Y1170" s="6">
        <f>IF(Table1[[#This Row],[seagrass.mn.ssp126.2100]]="", "", (Table1[[#This Row],[seagrass.sd.ssp126.2100]]/Table1[[#This Row],[seagrass.mn.ssp126.2100]])^-1)</f>
        <v>1062.4186076704798</v>
      </c>
      <c r="Z1170" s="6">
        <f>IF(Table1[[#This Row],[seagrass.weights.ssp126.2100]]="","", Table1[[#This Row],[seagrass.weights.ssp126.2100]]*Table1[[#This Row],[seagrass.mn.ssp126.2100]])</f>
        <v>1062.4186076704798</v>
      </c>
      <c r="AA1170" s="5">
        <v>1</v>
      </c>
      <c r="AB1170" s="5">
        <f>NonZeroMin!$C$6</f>
        <v>9.0900273914041208E-4</v>
      </c>
      <c r="AC1170" s="6">
        <f>IF(Table1[[#This Row],[corals.mn.ssp126.2100]]="","",(Table1[[#This Row],[corals.sd.ssp126.2100]]/Table1[[#This Row],[corals.mn.ssp126.2100]])^-1)</f>
        <v>1100.1066959882194</v>
      </c>
      <c r="AD1170" s="6">
        <f>IF( Table1[[#This Row],[Coral.weights.ssp126.2100]]="","", Table1[[#This Row],[Coral.weights.ssp126.2100]]*Table1[[#This Row],[corals.mn.ssp126.2100]])</f>
        <v>1100.1066959882194</v>
      </c>
      <c r="AG1170" s="8" t="str">
        <f>IF(Table1[[#This Row],[mangrove.mn.ssp126.2100]]="","",(Table1[[#This Row],[mangrove.sd.ssp126.2100]]/Table1[[#This Row],[mangrove.mn.ssp126.2100]])^-1)</f>
        <v/>
      </c>
      <c r="AH1170" s="6" t="str">
        <f>IF(Table1[[#This Row],[mangrove.weights.ssp126.2100]]="","",Table1[[#This Row],[mangrove.weights.ssp126.2100]]*Table1[[#This Row],[mangrove.mn.ssp126.2100]])</f>
        <v/>
      </c>
      <c r="AI1170" s="7">
        <f t="shared" si="109"/>
        <v>1</v>
      </c>
      <c r="AJ1170" s="5">
        <v>1</v>
      </c>
      <c r="AK1170" s="5">
        <f>NonZeroMin!$C$9</f>
        <v>9.4246577305150765E-4</v>
      </c>
      <c r="AL1170" s="6">
        <f>IF(Table1[[#This Row],[seagrass.mn.ssp245.2050]]="","",(Table1[[#This Row],[seagrass.sd.ssp245.2050]]/Table1[[#This Row],[seagrass.mn.ssp245.2050]])^-1)</f>
        <v>1061.0464895316129</v>
      </c>
      <c r="AM1170" s="6">
        <f>IF(Table1[[#This Row],[seagrass.weights.ssp245.2050]]="","",Table1[[#This Row],[seagrass.weights.ssp245.2050]]*Table1[[#This Row],[seagrass.mn.ssp245.2050]])</f>
        <v>1061.0464895316129</v>
      </c>
      <c r="AN1170" s="5">
        <v>1</v>
      </c>
      <c r="AO1170" s="5">
        <f>NonZeroMin!$C$10</f>
        <v>8.871730941705804E-4</v>
      </c>
      <c r="AP1170" s="6">
        <f>(Table1[[#This Row],[corals.sd.ssp245.2050]]/Table1[[#This Row],[corals.mn.ssp245.2050]])^-1</f>
        <v>1127.1757524780455</v>
      </c>
      <c r="AQ1170" s="6">
        <f>Table1[[#This Row],[coral.weights.ssp245.2050]]*Table1[[#This Row],[corals.mn.ssp245.2050]]</f>
        <v>1127.1757524780455</v>
      </c>
      <c r="AS1170" s="5"/>
      <c r="AT1170" s="8"/>
      <c r="AU1170" s="8"/>
      <c r="AV1170" s="7">
        <f t="shared" si="110"/>
        <v>1</v>
      </c>
      <c r="AW1170" s="5">
        <v>1</v>
      </c>
      <c r="AX1170" s="5">
        <f>NonZeroMin!$C$12</f>
        <v>9.4048968592101831E-4</v>
      </c>
      <c r="AY1170" s="6">
        <f>(Table1[[#This Row],[seagrass.sd.ssp245.2100]]/Table1[[#This Row],[seagrass.mn.ssp245.2100]])^-1</f>
        <v>1063.2758816708376</v>
      </c>
      <c r="AZ1170" s="6"/>
      <c r="BA1170" s="5">
        <v>1</v>
      </c>
      <c r="BB1170" s="5">
        <f>NonZeroMin!$C$13</f>
        <v>8.8505487379242798E-4</v>
      </c>
      <c r="BC1170" s="8">
        <f>(Table1[[#This Row],[corals.sd.ssp245.2100]]/Table1[[#This Row],[corals.mn.ssp245.2100]])^-1</f>
        <v>1129.8734458294505</v>
      </c>
      <c r="BD1170" s="8">
        <f>Table1[[#This Row],[corals.weights.ssp245.2100]]*Table1[[#This Row],[corals.mn.ssp245.2100]]</f>
        <v>1129.8734458294505</v>
      </c>
      <c r="BE1170" s="5"/>
      <c r="BF1170" s="5"/>
      <c r="BG1170" s="6"/>
      <c r="BH1170" s="6"/>
      <c r="BI1170" s="7">
        <f t="shared" si="111"/>
        <v>0.51518308929618561</v>
      </c>
      <c r="BJ1170" s="5">
        <v>1</v>
      </c>
      <c r="BK1170" s="5">
        <f>NonZeroMin!$C$16</f>
        <v>9.4033807947367773E-4</v>
      </c>
      <c r="BL1170" s="6">
        <f>(Table1[[#This Row],[seagrass.sd.ssp370.2050]]/Table1[[#This Row],[seagrass.mn.ssp370.2050]])^-1</f>
        <v>1063.4473088229247</v>
      </c>
      <c r="BM1170" s="6">
        <f>Table1[[#This Row],[seagrass.mn.ssp370.2050]]*Table1[[#This Row],[seagrass.weights.ssp370.2050]]</f>
        <v>1063.4473088229247</v>
      </c>
      <c r="BN1170" s="5">
        <v>1</v>
      </c>
      <c r="BO1170" s="5">
        <f>NonZeroMin!$C$17</f>
        <v>8.8537505761509139E-4</v>
      </c>
      <c r="BP1170" s="6">
        <f>(Table1[[#This Row],[corals.sd.ssp370.2050]]/Table1[[#This Row],[corals.mn.ssp370.2050]])^-1</f>
        <v>1129.4648424969982</v>
      </c>
      <c r="BQ1170" s="6">
        <f>Table1[[#This Row],[corals.weights.ssp370.2050]]*Table1[[#This Row],[corals.mn.ssp370.2050]]</f>
        <v>1129.4648424969982</v>
      </c>
      <c r="BR1170" s="5"/>
      <c r="BS1170" s="5"/>
      <c r="BT1170" s="6"/>
      <c r="BU1170" s="6"/>
      <c r="BV1170" s="7">
        <f t="shared" si="112"/>
        <v>1</v>
      </c>
      <c r="BW1170" s="5">
        <v>1</v>
      </c>
      <c r="BX1170" s="5">
        <f>NonZeroMin!$C$19</f>
        <v>9.4033807947367773E-4</v>
      </c>
      <c r="BY1170" s="8">
        <f>(Table1[[#This Row],[seagrass.sd.ssp370.2100]]/Table1[[#This Row],[seagrass.mn.ssp370.2100]])^-1</f>
        <v>1063.4473088229247</v>
      </c>
      <c r="BZ1170" s="8">
        <f>Table1[[#This Row],[seagrass.imp.ssp370.2100]]*Table1[[#This Row],[seagrass.mn.ssp370.2100]]</f>
        <v>1063.4473088229247</v>
      </c>
      <c r="CA1170" s="5">
        <v>1</v>
      </c>
      <c r="CB1170" s="5">
        <f>NonZeroMin!$C$20</f>
        <v>8.8537505761509139E-4</v>
      </c>
      <c r="CC1170" s="8">
        <f>(Table1[[#This Row],[corals.sd.ssp370.2100]]/Table1[[#This Row],[corals.mn.ssp370.2100]])^-1</f>
        <v>1129.4648424969982</v>
      </c>
      <c r="CD1170" s="8">
        <f>Table1[[#This Row],[corals.weights.ssp370.2100]]*Table1[[#This Row],[corals.mn.ssp370.2100]]</f>
        <v>1129.4648424969982</v>
      </c>
      <c r="CE1170" s="5"/>
      <c r="CF1170" s="5"/>
      <c r="CG1170" s="12"/>
      <c r="CH1170" s="17"/>
      <c r="CI1170" s="9">
        <f t="shared" si="113"/>
        <v>1</v>
      </c>
      <c r="CJ1170" s="5"/>
      <c r="CL1170" s="5"/>
      <c r="CM1170" s="5"/>
      <c r="CP1170" s="5"/>
      <c r="CT1170" s="5"/>
    </row>
    <row r="1171" spans="1:98" x14ac:dyDescent="0.25">
      <c r="A1171" s="5" t="s">
        <v>1214</v>
      </c>
      <c r="B1171" s="5">
        <v>47.33934</v>
      </c>
      <c r="C1171" s="5">
        <v>-24.821102</v>
      </c>
      <c r="E1171" s="5">
        <v>0</v>
      </c>
      <c r="G1171" s="5">
        <v>0</v>
      </c>
      <c r="I1171" s="5">
        <v>0</v>
      </c>
      <c r="L1171" s="6" t="str">
        <f>IF(Table1[[#This Row],[seagrass.mn.ssp126.2050]]="","",(Table1[[#This Row],[seagrass.sd.ssp126.2050]]/Table1[[#This Row],[seagrass.mn.ssp126.2050]])^-1)</f>
        <v/>
      </c>
      <c r="M1171" s="6" t="str">
        <f>IF(Table1[[#This Row],[seagrass.weights.ssp126.2050]]="","",Table1[[#This Row],[seagrass.weights.ssp126.2050]]*Table1[[#This Row],[seagrass.mn.ssp126.2050]])</f>
        <v/>
      </c>
      <c r="P1171" s="6" t="str">
        <f>IF(Table1[[#This Row],[corals.mn.ssp126.2050]]="","",(Table1[[#This Row],[corals.sd.ssp126.2050]]/Table1[[#This Row],[corals.mn.ssp126.2050]])^-1)</f>
        <v/>
      </c>
      <c r="Q1171" s="6" t="str">
        <f>IF(Table1[[#This Row],[coral.weights.ssp126.2050]]="","",Table1[[#This Row],[coral.weights.ssp126.2050]]*Table1[[#This Row],[corals.mn.ssp126.2050]])</f>
        <v/>
      </c>
      <c r="T1171" s="6" t="str">
        <f>IF(Table1[[#This Row],[mangrove.mn.ssp126.2050]]="","",(Table1[[#This Row],[mangrove.sd.ssp126.2050]]/Table1[[#This Row],[mangrove.mn.ssp126.2050]])^-1)</f>
        <v/>
      </c>
      <c r="U1171" s="6" t="str">
        <f>IF(Table1[[#This Row],[mangrove.weights.ssp126.2050]]="","",Table1[[#This Row],[mangrove.weights.ssp126.2050]]*Table1[[#This Row],[mangrove.mn.ssp126.2050]])</f>
        <v/>
      </c>
      <c r="V1171" s="7" t="e">
        <f t="shared" si="108"/>
        <v>#DIV/0!</v>
      </c>
      <c r="Y1171" s="6" t="str">
        <f>IF(Table1[[#This Row],[seagrass.mn.ssp126.2100]]="", "", (Table1[[#This Row],[seagrass.sd.ssp126.2100]]/Table1[[#This Row],[seagrass.mn.ssp126.2100]])^-1)</f>
        <v/>
      </c>
      <c r="Z1171" s="6" t="str">
        <f>IF(Table1[[#This Row],[seagrass.weights.ssp126.2100]]="","", Table1[[#This Row],[seagrass.weights.ssp126.2100]]*Table1[[#This Row],[seagrass.mn.ssp126.2100]])</f>
        <v/>
      </c>
      <c r="AC1171" s="6" t="str">
        <f>IF(Table1[[#This Row],[corals.mn.ssp126.2100]]="","",(Table1[[#This Row],[corals.sd.ssp126.2100]]/Table1[[#This Row],[corals.mn.ssp126.2100]])^-1)</f>
        <v/>
      </c>
      <c r="AD1171" s="6" t="str">
        <f>IF( Table1[[#This Row],[Coral.weights.ssp126.2100]]="","", Table1[[#This Row],[Coral.weights.ssp126.2100]]*Table1[[#This Row],[corals.mn.ssp126.2100]])</f>
        <v/>
      </c>
      <c r="AG1171" s="8" t="str">
        <f>IF(Table1[[#This Row],[mangrove.mn.ssp126.2100]]="","",(Table1[[#This Row],[mangrove.sd.ssp126.2100]]/Table1[[#This Row],[mangrove.mn.ssp126.2100]])^-1)</f>
        <v/>
      </c>
      <c r="AH1171" s="6" t="str">
        <f>IF(Table1[[#This Row],[mangrove.weights.ssp126.2100]]="","",Table1[[#This Row],[mangrove.weights.ssp126.2100]]*Table1[[#This Row],[mangrove.mn.ssp126.2100]])</f>
        <v/>
      </c>
      <c r="AI1171" s="7" t="e">
        <f t="shared" si="109"/>
        <v>#DIV/0!</v>
      </c>
      <c r="AL1171" s="6" t="str">
        <f>IF(Table1[[#This Row],[seagrass.mn.ssp245.2050]]="","",(Table1[[#This Row],[seagrass.sd.ssp245.2050]]/Table1[[#This Row],[seagrass.mn.ssp245.2050]])^-1)</f>
        <v/>
      </c>
      <c r="AM1171" s="6" t="str">
        <f>IF(Table1[[#This Row],[seagrass.weights.ssp245.2050]]="","",Table1[[#This Row],[seagrass.weights.ssp245.2050]]*Table1[[#This Row],[seagrass.mn.ssp245.2050]])</f>
        <v/>
      </c>
      <c r="AS1171" s="5"/>
      <c r="AT1171" s="8"/>
      <c r="AU1171" s="8"/>
      <c r="AV1171" s="7" t="e">
        <f t="shared" si="110"/>
        <v>#DIV/0!</v>
      </c>
      <c r="AX1171" s="5"/>
      <c r="AY1171" s="6"/>
      <c r="AZ1171" s="6"/>
      <c r="BB1171" s="5"/>
      <c r="BC1171" s="8"/>
      <c r="BD1171" s="8"/>
      <c r="BE1171" s="5"/>
      <c r="BF1171" s="5"/>
      <c r="BG1171" s="6"/>
      <c r="BH1171" s="6"/>
      <c r="BI1171" s="7" t="e">
        <f t="shared" si="111"/>
        <v>#DIV/0!</v>
      </c>
      <c r="BK1171" s="5"/>
      <c r="BL1171" s="6"/>
      <c r="BM1171" s="6"/>
      <c r="BO1171" s="5"/>
      <c r="BP1171" s="6"/>
      <c r="BQ1171" s="6"/>
      <c r="BR1171" s="5"/>
      <c r="BS1171" s="5"/>
      <c r="BT1171" s="6"/>
      <c r="BU1171" s="6"/>
      <c r="BV1171" s="7" t="e">
        <f t="shared" si="112"/>
        <v>#DIV/0!</v>
      </c>
      <c r="BX1171" s="5"/>
      <c r="BY1171" s="8"/>
      <c r="BZ1171" s="8"/>
      <c r="CA1171" s="5"/>
      <c r="CB1171" s="5"/>
      <c r="CC1171" s="8"/>
      <c r="CD1171" s="8"/>
      <c r="CE1171" s="5"/>
      <c r="CF1171" s="5"/>
      <c r="CG1171" s="12"/>
      <c r="CH1171" s="17"/>
      <c r="CI1171" s="9" t="e">
        <f t="shared" si="113"/>
        <v>#DIV/0!</v>
      </c>
      <c r="CJ1171" s="5"/>
      <c r="CL1171" s="5"/>
      <c r="CM1171" s="5"/>
      <c r="CP1171" s="5"/>
      <c r="CT1171" s="5"/>
    </row>
    <row r="1172" spans="1:98" x14ac:dyDescent="0.25">
      <c r="A1172" s="5" t="s">
        <v>1215</v>
      </c>
      <c r="B1172" s="5">
        <v>33.58934</v>
      </c>
      <c r="C1172" s="5">
        <v>-24.821102</v>
      </c>
      <c r="E1172" s="5">
        <v>0</v>
      </c>
      <c r="G1172" s="5">
        <v>0</v>
      </c>
      <c r="I1172" s="5">
        <v>0</v>
      </c>
      <c r="L1172" s="6" t="str">
        <f>IF(Table1[[#This Row],[seagrass.mn.ssp126.2050]]="","",(Table1[[#This Row],[seagrass.sd.ssp126.2050]]/Table1[[#This Row],[seagrass.mn.ssp126.2050]])^-1)</f>
        <v/>
      </c>
      <c r="M1172" s="6" t="str">
        <f>IF(Table1[[#This Row],[seagrass.weights.ssp126.2050]]="","",Table1[[#This Row],[seagrass.weights.ssp126.2050]]*Table1[[#This Row],[seagrass.mn.ssp126.2050]])</f>
        <v/>
      </c>
      <c r="P1172" s="6" t="str">
        <f>IF(Table1[[#This Row],[corals.mn.ssp126.2050]]="","",(Table1[[#This Row],[corals.sd.ssp126.2050]]/Table1[[#This Row],[corals.mn.ssp126.2050]])^-1)</f>
        <v/>
      </c>
      <c r="Q1172" s="6" t="str">
        <f>IF(Table1[[#This Row],[coral.weights.ssp126.2050]]="","",Table1[[#This Row],[coral.weights.ssp126.2050]]*Table1[[#This Row],[corals.mn.ssp126.2050]])</f>
        <v/>
      </c>
      <c r="T1172" s="6" t="str">
        <f>IF(Table1[[#This Row],[mangrove.mn.ssp126.2050]]="","",(Table1[[#This Row],[mangrove.sd.ssp126.2050]]/Table1[[#This Row],[mangrove.mn.ssp126.2050]])^-1)</f>
        <v/>
      </c>
      <c r="U1172" s="6" t="str">
        <f>IF(Table1[[#This Row],[mangrove.weights.ssp126.2050]]="","",Table1[[#This Row],[mangrove.weights.ssp126.2050]]*Table1[[#This Row],[mangrove.mn.ssp126.2050]])</f>
        <v/>
      </c>
      <c r="V1172" s="7" t="e">
        <f t="shared" si="108"/>
        <v>#DIV/0!</v>
      </c>
      <c r="Y1172" s="6" t="str">
        <f>IF(Table1[[#This Row],[seagrass.mn.ssp126.2100]]="", "", (Table1[[#This Row],[seagrass.sd.ssp126.2100]]/Table1[[#This Row],[seagrass.mn.ssp126.2100]])^-1)</f>
        <v/>
      </c>
      <c r="Z1172" s="6" t="str">
        <f>IF(Table1[[#This Row],[seagrass.weights.ssp126.2100]]="","", Table1[[#This Row],[seagrass.weights.ssp126.2100]]*Table1[[#This Row],[seagrass.mn.ssp126.2100]])</f>
        <v/>
      </c>
      <c r="AC1172" s="6" t="str">
        <f>IF(Table1[[#This Row],[corals.mn.ssp126.2100]]="","",(Table1[[#This Row],[corals.sd.ssp126.2100]]/Table1[[#This Row],[corals.mn.ssp126.2100]])^-1)</f>
        <v/>
      </c>
      <c r="AD1172" s="6" t="str">
        <f>IF( Table1[[#This Row],[Coral.weights.ssp126.2100]]="","", Table1[[#This Row],[Coral.weights.ssp126.2100]]*Table1[[#This Row],[corals.mn.ssp126.2100]])</f>
        <v/>
      </c>
      <c r="AG1172" s="8" t="str">
        <f>IF(Table1[[#This Row],[mangrove.mn.ssp126.2100]]="","",(Table1[[#This Row],[mangrove.sd.ssp126.2100]]/Table1[[#This Row],[mangrove.mn.ssp126.2100]])^-1)</f>
        <v/>
      </c>
      <c r="AH1172" s="6" t="str">
        <f>IF(Table1[[#This Row],[mangrove.weights.ssp126.2100]]="","",Table1[[#This Row],[mangrove.weights.ssp126.2100]]*Table1[[#This Row],[mangrove.mn.ssp126.2100]])</f>
        <v/>
      </c>
      <c r="AI1172" s="7" t="e">
        <f t="shared" si="109"/>
        <v>#DIV/0!</v>
      </c>
      <c r="AL1172" s="6" t="str">
        <f>IF(Table1[[#This Row],[seagrass.mn.ssp245.2050]]="","",(Table1[[#This Row],[seagrass.sd.ssp245.2050]]/Table1[[#This Row],[seagrass.mn.ssp245.2050]])^-1)</f>
        <v/>
      </c>
      <c r="AM1172" s="6" t="str">
        <f>IF(Table1[[#This Row],[seagrass.weights.ssp245.2050]]="","",Table1[[#This Row],[seagrass.weights.ssp245.2050]]*Table1[[#This Row],[seagrass.mn.ssp245.2050]])</f>
        <v/>
      </c>
      <c r="AS1172" s="5"/>
      <c r="AT1172" s="8"/>
      <c r="AU1172" s="8"/>
      <c r="AV1172" s="7" t="e">
        <f t="shared" si="110"/>
        <v>#DIV/0!</v>
      </c>
      <c r="AX1172" s="5"/>
      <c r="AY1172" s="6"/>
      <c r="AZ1172" s="6"/>
      <c r="BB1172" s="5"/>
      <c r="BC1172" s="8"/>
      <c r="BD1172" s="8"/>
      <c r="BE1172" s="5"/>
      <c r="BF1172" s="5"/>
      <c r="BG1172" s="6"/>
      <c r="BH1172" s="6"/>
      <c r="BI1172" s="7" t="e">
        <f t="shared" si="111"/>
        <v>#DIV/0!</v>
      </c>
      <c r="BK1172" s="5"/>
      <c r="BL1172" s="6"/>
      <c r="BM1172" s="6"/>
      <c r="BO1172" s="5"/>
      <c r="BP1172" s="6"/>
      <c r="BQ1172" s="6"/>
      <c r="BR1172" s="5"/>
      <c r="BS1172" s="5"/>
      <c r="BT1172" s="6"/>
      <c r="BU1172" s="6"/>
      <c r="BV1172" s="7" t="e">
        <f t="shared" si="112"/>
        <v>#DIV/0!</v>
      </c>
      <c r="BX1172" s="5"/>
      <c r="BY1172" s="8"/>
      <c r="BZ1172" s="8"/>
      <c r="CA1172" s="5"/>
      <c r="CB1172" s="5"/>
      <c r="CC1172" s="8"/>
      <c r="CD1172" s="8"/>
      <c r="CE1172" s="5"/>
      <c r="CF1172" s="5"/>
      <c r="CG1172" s="12"/>
      <c r="CH1172" s="17"/>
      <c r="CI1172" s="9" t="e">
        <f t="shared" si="113"/>
        <v>#DIV/0!</v>
      </c>
      <c r="CJ1172" s="5"/>
      <c r="CL1172" s="5"/>
      <c r="CM1172" s="5"/>
      <c r="CP1172" s="5"/>
      <c r="CT1172" s="5"/>
    </row>
    <row r="1173" spans="1:98" x14ac:dyDescent="0.25">
      <c r="A1173" s="5" t="s">
        <v>1216</v>
      </c>
      <c r="B1173" s="5">
        <v>33.83934</v>
      </c>
      <c r="C1173" s="5">
        <v>-24.821102</v>
      </c>
      <c r="E1173" s="5">
        <v>0</v>
      </c>
      <c r="G1173" s="5">
        <v>0</v>
      </c>
      <c r="I1173" s="5">
        <v>0</v>
      </c>
      <c r="L1173" s="6" t="str">
        <f>IF(Table1[[#This Row],[seagrass.mn.ssp126.2050]]="","",(Table1[[#This Row],[seagrass.sd.ssp126.2050]]/Table1[[#This Row],[seagrass.mn.ssp126.2050]])^-1)</f>
        <v/>
      </c>
      <c r="M1173" s="6" t="str">
        <f>IF(Table1[[#This Row],[seagrass.weights.ssp126.2050]]="","",Table1[[#This Row],[seagrass.weights.ssp126.2050]]*Table1[[#This Row],[seagrass.mn.ssp126.2050]])</f>
        <v/>
      </c>
      <c r="P1173" s="6" t="str">
        <f>IF(Table1[[#This Row],[corals.mn.ssp126.2050]]="","",(Table1[[#This Row],[corals.sd.ssp126.2050]]/Table1[[#This Row],[corals.mn.ssp126.2050]])^-1)</f>
        <v/>
      </c>
      <c r="Q1173" s="6" t="str">
        <f>IF(Table1[[#This Row],[coral.weights.ssp126.2050]]="","",Table1[[#This Row],[coral.weights.ssp126.2050]]*Table1[[#This Row],[corals.mn.ssp126.2050]])</f>
        <v/>
      </c>
      <c r="T1173" s="6" t="str">
        <f>IF(Table1[[#This Row],[mangrove.mn.ssp126.2050]]="","",(Table1[[#This Row],[mangrove.sd.ssp126.2050]]/Table1[[#This Row],[mangrove.mn.ssp126.2050]])^-1)</f>
        <v/>
      </c>
      <c r="U1173" s="6" t="str">
        <f>IF(Table1[[#This Row],[mangrove.weights.ssp126.2050]]="","",Table1[[#This Row],[mangrove.weights.ssp126.2050]]*Table1[[#This Row],[mangrove.mn.ssp126.2050]])</f>
        <v/>
      </c>
      <c r="V1173" s="7" t="e">
        <f t="shared" si="108"/>
        <v>#DIV/0!</v>
      </c>
      <c r="Y1173" s="6" t="str">
        <f>IF(Table1[[#This Row],[seagrass.mn.ssp126.2100]]="", "", (Table1[[#This Row],[seagrass.sd.ssp126.2100]]/Table1[[#This Row],[seagrass.mn.ssp126.2100]])^-1)</f>
        <v/>
      </c>
      <c r="Z1173" s="6" t="str">
        <f>IF(Table1[[#This Row],[seagrass.weights.ssp126.2100]]="","", Table1[[#This Row],[seagrass.weights.ssp126.2100]]*Table1[[#This Row],[seagrass.mn.ssp126.2100]])</f>
        <v/>
      </c>
      <c r="AC1173" s="6" t="str">
        <f>IF(Table1[[#This Row],[corals.mn.ssp126.2100]]="","",(Table1[[#This Row],[corals.sd.ssp126.2100]]/Table1[[#This Row],[corals.mn.ssp126.2100]])^-1)</f>
        <v/>
      </c>
      <c r="AD1173" s="6" t="str">
        <f>IF( Table1[[#This Row],[Coral.weights.ssp126.2100]]="","", Table1[[#This Row],[Coral.weights.ssp126.2100]]*Table1[[#This Row],[corals.mn.ssp126.2100]])</f>
        <v/>
      </c>
      <c r="AG1173" s="8" t="str">
        <f>IF(Table1[[#This Row],[mangrove.mn.ssp126.2100]]="","",(Table1[[#This Row],[mangrove.sd.ssp126.2100]]/Table1[[#This Row],[mangrove.mn.ssp126.2100]])^-1)</f>
        <v/>
      </c>
      <c r="AH1173" s="6" t="str">
        <f>IF(Table1[[#This Row],[mangrove.weights.ssp126.2100]]="","",Table1[[#This Row],[mangrove.weights.ssp126.2100]]*Table1[[#This Row],[mangrove.mn.ssp126.2100]])</f>
        <v/>
      </c>
      <c r="AI1173" s="7" t="e">
        <f t="shared" si="109"/>
        <v>#DIV/0!</v>
      </c>
      <c r="AL1173" s="6" t="str">
        <f>IF(Table1[[#This Row],[seagrass.mn.ssp245.2050]]="","",(Table1[[#This Row],[seagrass.sd.ssp245.2050]]/Table1[[#This Row],[seagrass.mn.ssp245.2050]])^-1)</f>
        <v/>
      </c>
      <c r="AM1173" s="6" t="str">
        <f>IF(Table1[[#This Row],[seagrass.weights.ssp245.2050]]="","",Table1[[#This Row],[seagrass.weights.ssp245.2050]]*Table1[[#This Row],[seagrass.mn.ssp245.2050]])</f>
        <v/>
      </c>
      <c r="AS1173" s="5"/>
      <c r="AT1173" s="8"/>
      <c r="AU1173" s="8"/>
      <c r="AV1173" s="7" t="e">
        <f t="shared" si="110"/>
        <v>#DIV/0!</v>
      </c>
      <c r="AX1173" s="5"/>
      <c r="AY1173" s="6"/>
      <c r="AZ1173" s="6"/>
      <c r="BB1173" s="5"/>
      <c r="BC1173" s="8"/>
      <c r="BD1173" s="8"/>
      <c r="BE1173" s="5"/>
      <c r="BF1173" s="5"/>
      <c r="BG1173" s="6"/>
      <c r="BH1173" s="6"/>
      <c r="BI1173" s="7" t="e">
        <f t="shared" si="111"/>
        <v>#DIV/0!</v>
      </c>
      <c r="BK1173" s="5"/>
      <c r="BL1173" s="6"/>
      <c r="BM1173" s="6"/>
      <c r="BO1173" s="5"/>
      <c r="BP1173" s="6"/>
      <c r="BQ1173" s="6"/>
      <c r="BR1173" s="5"/>
      <c r="BS1173" s="5"/>
      <c r="BT1173" s="6"/>
      <c r="BU1173" s="6"/>
      <c r="BV1173" s="7" t="e">
        <f t="shared" si="112"/>
        <v>#DIV/0!</v>
      </c>
      <c r="BX1173" s="5"/>
      <c r="BY1173" s="8"/>
      <c r="BZ1173" s="8"/>
      <c r="CA1173" s="5"/>
      <c r="CB1173" s="5"/>
      <c r="CC1173" s="8"/>
      <c r="CD1173" s="8"/>
      <c r="CE1173" s="5"/>
      <c r="CF1173" s="5"/>
      <c r="CG1173" s="12"/>
      <c r="CH1173" s="17"/>
      <c r="CI1173" s="9" t="e">
        <f t="shared" si="113"/>
        <v>#DIV/0!</v>
      </c>
      <c r="CJ1173" s="5"/>
      <c r="CL1173" s="5"/>
      <c r="CM1173" s="5"/>
      <c r="CP1173" s="5"/>
      <c r="CT1173" s="5"/>
    </row>
    <row r="1174" spans="1:98" x14ac:dyDescent="0.25">
      <c r="A1174" s="5" t="s">
        <v>1217</v>
      </c>
      <c r="B1174" s="5">
        <v>34.08934</v>
      </c>
      <c r="C1174" s="5">
        <v>-24.821102</v>
      </c>
      <c r="E1174" s="5">
        <v>0</v>
      </c>
      <c r="G1174" s="5">
        <v>0</v>
      </c>
      <c r="I1174" s="5">
        <v>0</v>
      </c>
      <c r="L1174" s="6" t="str">
        <f>IF(Table1[[#This Row],[seagrass.mn.ssp126.2050]]="","",(Table1[[#This Row],[seagrass.sd.ssp126.2050]]/Table1[[#This Row],[seagrass.mn.ssp126.2050]])^-1)</f>
        <v/>
      </c>
      <c r="M1174" s="6" t="str">
        <f>IF(Table1[[#This Row],[seagrass.weights.ssp126.2050]]="","",Table1[[#This Row],[seagrass.weights.ssp126.2050]]*Table1[[#This Row],[seagrass.mn.ssp126.2050]])</f>
        <v/>
      </c>
      <c r="P1174" s="6" t="str">
        <f>IF(Table1[[#This Row],[corals.mn.ssp126.2050]]="","",(Table1[[#This Row],[corals.sd.ssp126.2050]]/Table1[[#This Row],[corals.mn.ssp126.2050]])^-1)</f>
        <v/>
      </c>
      <c r="Q1174" s="6" t="str">
        <f>IF(Table1[[#This Row],[coral.weights.ssp126.2050]]="","",Table1[[#This Row],[coral.weights.ssp126.2050]]*Table1[[#This Row],[corals.mn.ssp126.2050]])</f>
        <v/>
      </c>
      <c r="T1174" s="6" t="str">
        <f>IF(Table1[[#This Row],[mangrove.mn.ssp126.2050]]="","",(Table1[[#This Row],[mangrove.sd.ssp126.2050]]/Table1[[#This Row],[mangrove.mn.ssp126.2050]])^-1)</f>
        <v/>
      </c>
      <c r="U1174" s="6" t="str">
        <f>IF(Table1[[#This Row],[mangrove.weights.ssp126.2050]]="","",Table1[[#This Row],[mangrove.weights.ssp126.2050]]*Table1[[#This Row],[mangrove.mn.ssp126.2050]])</f>
        <v/>
      </c>
      <c r="V1174" s="7" t="e">
        <f t="shared" si="108"/>
        <v>#DIV/0!</v>
      </c>
      <c r="Y1174" s="6" t="str">
        <f>IF(Table1[[#This Row],[seagrass.mn.ssp126.2100]]="", "", (Table1[[#This Row],[seagrass.sd.ssp126.2100]]/Table1[[#This Row],[seagrass.mn.ssp126.2100]])^-1)</f>
        <v/>
      </c>
      <c r="Z1174" s="6" t="str">
        <f>IF(Table1[[#This Row],[seagrass.weights.ssp126.2100]]="","", Table1[[#This Row],[seagrass.weights.ssp126.2100]]*Table1[[#This Row],[seagrass.mn.ssp126.2100]])</f>
        <v/>
      </c>
      <c r="AC1174" s="6" t="str">
        <f>IF(Table1[[#This Row],[corals.mn.ssp126.2100]]="","",(Table1[[#This Row],[corals.sd.ssp126.2100]]/Table1[[#This Row],[corals.mn.ssp126.2100]])^-1)</f>
        <v/>
      </c>
      <c r="AD1174" s="6" t="str">
        <f>IF( Table1[[#This Row],[Coral.weights.ssp126.2100]]="","", Table1[[#This Row],[Coral.weights.ssp126.2100]]*Table1[[#This Row],[corals.mn.ssp126.2100]])</f>
        <v/>
      </c>
      <c r="AG1174" s="8" t="str">
        <f>IF(Table1[[#This Row],[mangrove.mn.ssp126.2100]]="","",(Table1[[#This Row],[mangrove.sd.ssp126.2100]]/Table1[[#This Row],[mangrove.mn.ssp126.2100]])^-1)</f>
        <v/>
      </c>
      <c r="AH1174" s="6" t="str">
        <f>IF(Table1[[#This Row],[mangrove.weights.ssp126.2100]]="","",Table1[[#This Row],[mangrove.weights.ssp126.2100]]*Table1[[#This Row],[mangrove.mn.ssp126.2100]])</f>
        <v/>
      </c>
      <c r="AI1174" s="7" t="e">
        <f t="shared" si="109"/>
        <v>#DIV/0!</v>
      </c>
      <c r="AL1174" s="6" t="str">
        <f>IF(Table1[[#This Row],[seagrass.mn.ssp245.2050]]="","",(Table1[[#This Row],[seagrass.sd.ssp245.2050]]/Table1[[#This Row],[seagrass.mn.ssp245.2050]])^-1)</f>
        <v/>
      </c>
      <c r="AM1174" s="6" t="str">
        <f>IF(Table1[[#This Row],[seagrass.weights.ssp245.2050]]="","",Table1[[#This Row],[seagrass.weights.ssp245.2050]]*Table1[[#This Row],[seagrass.mn.ssp245.2050]])</f>
        <v/>
      </c>
      <c r="AS1174" s="5"/>
      <c r="AT1174" s="8"/>
      <c r="AU1174" s="8"/>
      <c r="AV1174" s="7" t="e">
        <f t="shared" si="110"/>
        <v>#DIV/0!</v>
      </c>
      <c r="AX1174" s="5"/>
      <c r="AY1174" s="6"/>
      <c r="AZ1174" s="6"/>
      <c r="BB1174" s="5"/>
      <c r="BC1174" s="8"/>
      <c r="BD1174" s="8"/>
      <c r="BE1174" s="5"/>
      <c r="BF1174" s="5"/>
      <c r="BG1174" s="6"/>
      <c r="BH1174" s="6"/>
      <c r="BI1174" s="7" t="e">
        <f t="shared" si="111"/>
        <v>#DIV/0!</v>
      </c>
      <c r="BK1174" s="5"/>
      <c r="BL1174" s="6"/>
      <c r="BM1174" s="6"/>
      <c r="BO1174" s="5"/>
      <c r="BP1174" s="6"/>
      <c r="BQ1174" s="6"/>
      <c r="BR1174" s="5"/>
      <c r="BS1174" s="5"/>
      <c r="BT1174" s="6"/>
      <c r="BU1174" s="6"/>
      <c r="BV1174" s="7" t="e">
        <f t="shared" si="112"/>
        <v>#DIV/0!</v>
      </c>
      <c r="BX1174" s="5"/>
      <c r="BY1174" s="8"/>
      <c r="BZ1174" s="8"/>
      <c r="CA1174" s="5"/>
      <c r="CB1174" s="5"/>
      <c r="CC1174" s="8"/>
      <c r="CD1174" s="8"/>
      <c r="CE1174" s="5"/>
      <c r="CF1174" s="5"/>
      <c r="CG1174" s="12"/>
      <c r="CH1174" s="17"/>
      <c r="CI1174" s="9" t="e">
        <f t="shared" si="113"/>
        <v>#DIV/0!</v>
      </c>
      <c r="CJ1174" s="5"/>
      <c r="CL1174" s="5"/>
      <c r="CM1174" s="5"/>
      <c r="CP1174" s="5"/>
      <c r="CT1174" s="5"/>
    </row>
    <row r="1175" spans="1:98" x14ac:dyDescent="0.25">
      <c r="A1175" s="5" t="s">
        <v>1218</v>
      </c>
      <c r="B1175" s="5">
        <v>34.33934</v>
      </c>
      <c r="C1175" s="5">
        <v>-24.821102</v>
      </c>
      <c r="E1175" s="5">
        <v>0</v>
      </c>
      <c r="G1175" s="5">
        <v>0</v>
      </c>
      <c r="I1175" s="5">
        <v>0</v>
      </c>
      <c r="L1175" s="6" t="str">
        <f>IF(Table1[[#This Row],[seagrass.mn.ssp126.2050]]="","",(Table1[[#This Row],[seagrass.sd.ssp126.2050]]/Table1[[#This Row],[seagrass.mn.ssp126.2050]])^-1)</f>
        <v/>
      </c>
      <c r="M1175" s="6" t="str">
        <f>IF(Table1[[#This Row],[seagrass.weights.ssp126.2050]]="","",Table1[[#This Row],[seagrass.weights.ssp126.2050]]*Table1[[#This Row],[seagrass.mn.ssp126.2050]])</f>
        <v/>
      </c>
      <c r="P1175" s="6" t="str">
        <f>IF(Table1[[#This Row],[corals.mn.ssp126.2050]]="","",(Table1[[#This Row],[corals.sd.ssp126.2050]]/Table1[[#This Row],[corals.mn.ssp126.2050]])^-1)</f>
        <v/>
      </c>
      <c r="Q1175" s="6" t="str">
        <f>IF(Table1[[#This Row],[coral.weights.ssp126.2050]]="","",Table1[[#This Row],[coral.weights.ssp126.2050]]*Table1[[#This Row],[corals.mn.ssp126.2050]])</f>
        <v/>
      </c>
      <c r="T1175" s="6" t="str">
        <f>IF(Table1[[#This Row],[mangrove.mn.ssp126.2050]]="","",(Table1[[#This Row],[mangrove.sd.ssp126.2050]]/Table1[[#This Row],[mangrove.mn.ssp126.2050]])^-1)</f>
        <v/>
      </c>
      <c r="U1175" s="6" t="str">
        <f>IF(Table1[[#This Row],[mangrove.weights.ssp126.2050]]="","",Table1[[#This Row],[mangrove.weights.ssp126.2050]]*Table1[[#This Row],[mangrove.mn.ssp126.2050]])</f>
        <v/>
      </c>
      <c r="V1175" s="7" t="e">
        <f t="shared" si="108"/>
        <v>#DIV/0!</v>
      </c>
      <c r="Y1175" s="6" t="str">
        <f>IF(Table1[[#This Row],[seagrass.mn.ssp126.2100]]="", "", (Table1[[#This Row],[seagrass.sd.ssp126.2100]]/Table1[[#This Row],[seagrass.mn.ssp126.2100]])^-1)</f>
        <v/>
      </c>
      <c r="Z1175" s="6" t="str">
        <f>IF(Table1[[#This Row],[seagrass.weights.ssp126.2100]]="","", Table1[[#This Row],[seagrass.weights.ssp126.2100]]*Table1[[#This Row],[seagrass.mn.ssp126.2100]])</f>
        <v/>
      </c>
      <c r="AC1175" s="6" t="str">
        <f>IF(Table1[[#This Row],[corals.mn.ssp126.2100]]="","",(Table1[[#This Row],[corals.sd.ssp126.2100]]/Table1[[#This Row],[corals.mn.ssp126.2100]])^-1)</f>
        <v/>
      </c>
      <c r="AD1175" s="6" t="str">
        <f>IF( Table1[[#This Row],[Coral.weights.ssp126.2100]]="","", Table1[[#This Row],[Coral.weights.ssp126.2100]]*Table1[[#This Row],[corals.mn.ssp126.2100]])</f>
        <v/>
      </c>
      <c r="AG1175" s="8" t="str">
        <f>IF(Table1[[#This Row],[mangrove.mn.ssp126.2100]]="","",(Table1[[#This Row],[mangrove.sd.ssp126.2100]]/Table1[[#This Row],[mangrove.mn.ssp126.2100]])^-1)</f>
        <v/>
      </c>
      <c r="AH1175" s="6" t="str">
        <f>IF(Table1[[#This Row],[mangrove.weights.ssp126.2100]]="","",Table1[[#This Row],[mangrove.weights.ssp126.2100]]*Table1[[#This Row],[mangrove.mn.ssp126.2100]])</f>
        <v/>
      </c>
      <c r="AI1175" s="7" t="e">
        <f t="shared" si="109"/>
        <v>#DIV/0!</v>
      </c>
      <c r="AL1175" s="6" t="str">
        <f>IF(Table1[[#This Row],[seagrass.mn.ssp245.2050]]="","",(Table1[[#This Row],[seagrass.sd.ssp245.2050]]/Table1[[#This Row],[seagrass.mn.ssp245.2050]])^-1)</f>
        <v/>
      </c>
      <c r="AM1175" s="6" t="str">
        <f>IF(Table1[[#This Row],[seagrass.weights.ssp245.2050]]="","",Table1[[#This Row],[seagrass.weights.ssp245.2050]]*Table1[[#This Row],[seagrass.mn.ssp245.2050]])</f>
        <v/>
      </c>
      <c r="AS1175" s="5"/>
      <c r="AT1175" s="8"/>
      <c r="AU1175" s="8"/>
      <c r="AV1175" s="7" t="e">
        <f t="shared" si="110"/>
        <v>#DIV/0!</v>
      </c>
      <c r="AX1175" s="5"/>
      <c r="AY1175" s="6"/>
      <c r="AZ1175" s="6"/>
      <c r="BB1175" s="5"/>
      <c r="BC1175" s="8"/>
      <c r="BD1175" s="8"/>
      <c r="BE1175" s="5"/>
      <c r="BF1175" s="5"/>
      <c r="BG1175" s="6"/>
      <c r="BH1175" s="6"/>
      <c r="BI1175" s="7" t="e">
        <f t="shared" si="111"/>
        <v>#DIV/0!</v>
      </c>
      <c r="BK1175" s="5"/>
      <c r="BL1175" s="6"/>
      <c r="BM1175" s="6"/>
      <c r="BO1175" s="5"/>
      <c r="BP1175" s="6"/>
      <c r="BQ1175" s="6"/>
      <c r="BR1175" s="5"/>
      <c r="BS1175" s="5"/>
      <c r="BT1175" s="6"/>
      <c r="BU1175" s="6"/>
      <c r="BV1175" s="7" t="e">
        <f t="shared" si="112"/>
        <v>#DIV/0!</v>
      </c>
      <c r="BX1175" s="5"/>
      <c r="BY1175" s="8"/>
      <c r="BZ1175" s="8"/>
      <c r="CA1175" s="5"/>
      <c r="CB1175" s="5"/>
      <c r="CC1175" s="8"/>
      <c r="CD1175" s="8"/>
      <c r="CE1175" s="5"/>
      <c r="CF1175" s="5"/>
      <c r="CG1175" s="12"/>
      <c r="CH1175" s="17"/>
      <c r="CI1175" s="9" t="e">
        <f t="shared" si="113"/>
        <v>#DIV/0!</v>
      </c>
      <c r="CJ1175" s="5"/>
      <c r="CL1175" s="5"/>
      <c r="CM1175" s="5"/>
      <c r="CP1175" s="5"/>
      <c r="CT1175" s="5"/>
    </row>
    <row r="1176" spans="1:98" x14ac:dyDescent="0.25">
      <c r="A1176" s="5" t="s">
        <v>1219</v>
      </c>
      <c r="B1176" s="5">
        <v>34.58934</v>
      </c>
      <c r="C1176" s="5">
        <v>-24.821102</v>
      </c>
      <c r="E1176" s="5">
        <v>0</v>
      </c>
      <c r="G1176" s="5">
        <v>0</v>
      </c>
      <c r="I1176" s="5">
        <v>0</v>
      </c>
      <c r="L1176" s="6" t="str">
        <f>IF(Table1[[#This Row],[seagrass.mn.ssp126.2050]]="","",(Table1[[#This Row],[seagrass.sd.ssp126.2050]]/Table1[[#This Row],[seagrass.mn.ssp126.2050]])^-1)</f>
        <v/>
      </c>
      <c r="M1176" s="6" t="str">
        <f>IF(Table1[[#This Row],[seagrass.weights.ssp126.2050]]="","",Table1[[#This Row],[seagrass.weights.ssp126.2050]]*Table1[[#This Row],[seagrass.mn.ssp126.2050]])</f>
        <v/>
      </c>
      <c r="P1176" s="6" t="str">
        <f>IF(Table1[[#This Row],[corals.mn.ssp126.2050]]="","",(Table1[[#This Row],[corals.sd.ssp126.2050]]/Table1[[#This Row],[corals.mn.ssp126.2050]])^-1)</f>
        <v/>
      </c>
      <c r="Q1176" s="6" t="str">
        <f>IF(Table1[[#This Row],[coral.weights.ssp126.2050]]="","",Table1[[#This Row],[coral.weights.ssp126.2050]]*Table1[[#This Row],[corals.mn.ssp126.2050]])</f>
        <v/>
      </c>
      <c r="T1176" s="6" t="str">
        <f>IF(Table1[[#This Row],[mangrove.mn.ssp126.2050]]="","",(Table1[[#This Row],[mangrove.sd.ssp126.2050]]/Table1[[#This Row],[mangrove.mn.ssp126.2050]])^-1)</f>
        <v/>
      </c>
      <c r="U1176" s="6" t="str">
        <f>IF(Table1[[#This Row],[mangrove.weights.ssp126.2050]]="","",Table1[[#This Row],[mangrove.weights.ssp126.2050]]*Table1[[#This Row],[mangrove.mn.ssp126.2050]])</f>
        <v/>
      </c>
      <c r="V1176" s="7" t="e">
        <f t="shared" si="108"/>
        <v>#DIV/0!</v>
      </c>
      <c r="Y1176" s="6" t="str">
        <f>IF(Table1[[#This Row],[seagrass.mn.ssp126.2100]]="", "", (Table1[[#This Row],[seagrass.sd.ssp126.2100]]/Table1[[#This Row],[seagrass.mn.ssp126.2100]])^-1)</f>
        <v/>
      </c>
      <c r="Z1176" s="6" t="str">
        <f>IF(Table1[[#This Row],[seagrass.weights.ssp126.2100]]="","", Table1[[#This Row],[seagrass.weights.ssp126.2100]]*Table1[[#This Row],[seagrass.mn.ssp126.2100]])</f>
        <v/>
      </c>
      <c r="AC1176" s="6" t="str">
        <f>IF(Table1[[#This Row],[corals.mn.ssp126.2100]]="","",(Table1[[#This Row],[corals.sd.ssp126.2100]]/Table1[[#This Row],[corals.mn.ssp126.2100]])^-1)</f>
        <v/>
      </c>
      <c r="AD1176" s="6" t="str">
        <f>IF( Table1[[#This Row],[Coral.weights.ssp126.2100]]="","", Table1[[#This Row],[Coral.weights.ssp126.2100]]*Table1[[#This Row],[corals.mn.ssp126.2100]])</f>
        <v/>
      </c>
      <c r="AG1176" s="8" t="str">
        <f>IF(Table1[[#This Row],[mangrove.mn.ssp126.2100]]="","",(Table1[[#This Row],[mangrove.sd.ssp126.2100]]/Table1[[#This Row],[mangrove.mn.ssp126.2100]])^-1)</f>
        <v/>
      </c>
      <c r="AH1176" s="6" t="str">
        <f>IF(Table1[[#This Row],[mangrove.weights.ssp126.2100]]="","",Table1[[#This Row],[mangrove.weights.ssp126.2100]]*Table1[[#This Row],[mangrove.mn.ssp126.2100]])</f>
        <v/>
      </c>
      <c r="AI1176" s="7" t="e">
        <f t="shared" si="109"/>
        <v>#DIV/0!</v>
      </c>
      <c r="AL1176" s="6" t="str">
        <f>IF(Table1[[#This Row],[seagrass.mn.ssp245.2050]]="","",(Table1[[#This Row],[seagrass.sd.ssp245.2050]]/Table1[[#This Row],[seagrass.mn.ssp245.2050]])^-1)</f>
        <v/>
      </c>
      <c r="AM1176" s="6" t="str">
        <f>IF(Table1[[#This Row],[seagrass.weights.ssp245.2050]]="","",Table1[[#This Row],[seagrass.weights.ssp245.2050]]*Table1[[#This Row],[seagrass.mn.ssp245.2050]])</f>
        <v/>
      </c>
      <c r="AS1176" s="5"/>
      <c r="AT1176" s="8"/>
      <c r="AU1176" s="8"/>
      <c r="AV1176" s="7" t="e">
        <f t="shared" si="110"/>
        <v>#DIV/0!</v>
      </c>
      <c r="AX1176" s="5"/>
      <c r="AY1176" s="6"/>
      <c r="AZ1176" s="6"/>
      <c r="BB1176" s="5"/>
      <c r="BC1176" s="8"/>
      <c r="BD1176" s="8"/>
      <c r="BE1176" s="5"/>
      <c r="BF1176" s="5"/>
      <c r="BG1176" s="6"/>
      <c r="BH1176" s="6"/>
      <c r="BI1176" s="7" t="e">
        <f t="shared" si="111"/>
        <v>#DIV/0!</v>
      </c>
      <c r="BK1176" s="5"/>
      <c r="BL1176" s="6"/>
      <c r="BM1176" s="6"/>
      <c r="BO1176" s="5"/>
      <c r="BP1176" s="6"/>
      <c r="BQ1176" s="6"/>
      <c r="BR1176" s="5"/>
      <c r="BS1176" s="5"/>
      <c r="BT1176" s="6"/>
      <c r="BU1176" s="6"/>
      <c r="BV1176" s="7" t="e">
        <f t="shared" si="112"/>
        <v>#DIV/0!</v>
      </c>
      <c r="BX1176" s="5"/>
      <c r="BY1176" s="8"/>
      <c r="BZ1176" s="8"/>
      <c r="CA1176" s="5"/>
      <c r="CB1176" s="5"/>
      <c r="CC1176" s="8"/>
      <c r="CD1176" s="8"/>
      <c r="CE1176" s="5"/>
      <c r="CF1176" s="5"/>
      <c r="CG1176" s="12"/>
      <c r="CH1176" s="17"/>
      <c r="CI1176" s="9" t="e">
        <f t="shared" si="113"/>
        <v>#DIV/0!</v>
      </c>
      <c r="CJ1176" s="5"/>
      <c r="CL1176" s="5"/>
      <c r="CM1176" s="5"/>
      <c r="CP1176" s="5"/>
      <c r="CT1176" s="5"/>
    </row>
    <row r="1177" spans="1:98" x14ac:dyDescent="0.25">
      <c r="A1177" s="5" t="s">
        <v>1220</v>
      </c>
      <c r="B1177" s="5">
        <v>34.83934</v>
      </c>
      <c r="C1177" s="5">
        <v>-24.821102</v>
      </c>
      <c r="E1177" s="5">
        <v>0</v>
      </c>
      <c r="G1177" s="5">
        <v>0</v>
      </c>
      <c r="I1177" s="5">
        <v>0</v>
      </c>
      <c r="L1177" s="6" t="str">
        <f>IF(Table1[[#This Row],[seagrass.mn.ssp126.2050]]="","",(Table1[[#This Row],[seagrass.sd.ssp126.2050]]/Table1[[#This Row],[seagrass.mn.ssp126.2050]])^-1)</f>
        <v/>
      </c>
      <c r="M1177" s="6" t="str">
        <f>IF(Table1[[#This Row],[seagrass.weights.ssp126.2050]]="","",Table1[[#This Row],[seagrass.weights.ssp126.2050]]*Table1[[#This Row],[seagrass.mn.ssp126.2050]])</f>
        <v/>
      </c>
      <c r="P1177" s="6" t="str">
        <f>IF(Table1[[#This Row],[corals.mn.ssp126.2050]]="","",(Table1[[#This Row],[corals.sd.ssp126.2050]]/Table1[[#This Row],[corals.mn.ssp126.2050]])^-1)</f>
        <v/>
      </c>
      <c r="Q1177" s="6" t="str">
        <f>IF(Table1[[#This Row],[coral.weights.ssp126.2050]]="","",Table1[[#This Row],[coral.weights.ssp126.2050]]*Table1[[#This Row],[corals.mn.ssp126.2050]])</f>
        <v/>
      </c>
      <c r="T1177" s="6" t="str">
        <f>IF(Table1[[#This Row],[mangrove.mn.ssp126.2050]]="","",(Table1[[#This Row],[mangrove.sd.ssp126.2050]]/Table1[[#This Row],[mangrove.mn.ssp126.2050]])^-1)</f>
        <v/>
      </c>
      <c r="U1177" s="6" t="str">
        <f>IF(Table1[[#This Row],[mangrove.weights.ssp126.2050]]="","",Table1[[#This Row],[mangrove.weights.ssp126.2050]]*Table1[[#This Row],[mangrove.mn.ssp126.2050]])</f>
        <v/>
      </c>
      <c r="V1177" s="7" t="e">
        <f t="shared" si="108"/>
        <v>#DIV/0!</v>
      </c>
      <c r="Y1177" s="6" t="str">
        <f>IF(Table1[[#This Row],[seagrass.mn.ssp126.2100]]="", "", (Table1[[#This Row],[seagrass.sd.ssp126.2100]]/Table1[[#This Row],[seagrass.mn.ssp126.2100]])^-1)</f>
        <v/>
      </c>
      <c r="Z1177" s="6" t="str">
        <f>IF(Table1[[#This Row],[seagrass.weights.ssp126.2100]]="","", Table1[[#This Row],[seagrass.weights.ssp126.2100]]*Table1[[#This Row],[seagrass.mn.ssp126.2100]])</f>
        <v/>
      </c>
      <c r="AC1177" s="6" t="str">
        <f>IF(Table1[[#This Row],[corals.mn.ssp126.2100]]="","",(Table1[[#This Row],[corals.sd.ssp126.2100]]/Table1[[#This Row],[corals.mn.ssp126.2100]])^-1)</f>
        <v/>
      </c>
      <c r="AD1177" s="6" t="str">
        <f>IF( Table1[[#This Row],[Coral.weights.ssp126.2100]]="","", Table1[[#This Row],[Coral.weights.ssp126.2100]]*Table1[[#This Row],[corals.mn.ssp126.2100]])</f>
        <v/>
      </c>
      <c r="AG1177" s="8" t="str">
        <f>IF(Table1[[#This Row],[mangrove.mn.ssp126.2100]]="","",(Table1[[#This Row],[mangrove.sd.ssp126.2100]]/Table1[[#This Row],[mangrove.mn.ssp126.2100]])^-1)</f>
        <v/>
      </c>
      <c r="AH1177" s="6" t="str">
        <f>IF(Table1[[#This Row],[mangrove.weights.ssp126.2100]]="","",Table1[[#This Row],[mangrove.weights.ssp126.2100]]*Table1[[#This Row],[mangrove.mn.ssp126.2100]])</f>
        <v/>
      </c>
      <c r="AI1177" s="7" t="e">
        <f t="shared" si="109"/>
        <v>#DIV/0!</v>
      </c>
      <c r="AL1177" s="6" t="str">
        <f>IF(Table1[[#This Row],[seagrass.mn.ssp245.2050]]="","",(Table1[[#This Row],[seagrass.sd.ssp245.2050]]/Table1[[#This Row],[seagrass.mn.ssp245.2050]])^-1)</f>
        <v/>
      </c>
      <c r="AM1177" s="6" t="str">
        <f>IF(Table1[[#This Row],[seagrass.weights.ssp245.2050]]="","",Table1[[#This Row],[seagrass.weights.ssp245.2050]]*Table1[[#This Row],[seagrass.mn.ssp245.2050]])</f>
        <v/>
      </c>
      <c r="AS1177" s="5"/>
      <c r="AT1177" s="8"/>
      <c r="AU1177" s="8"/>
      <c r="AV1177" s="7" t="e">
        <f t="shared" si="110"/>
        <v>#DIV/0!</v>
      </c>
      <c r="AX1177" s="5"/>
      <c r="AY1177" s="6"/>
      <c r="AZ1177" s="6"/>
      <c r="BB1177" s="5"/>
      <c r="BC1177" s="8"/>
      <c r="BD1177" s="8"/>
      <c r="BE1177" s="5"/>
      <c r="BF1177" s="5"/>
      <c r="BG1177" s="6"/>
      <c r="BH1177" s="6"/>
      <c r="BI1177" s="7" t="e">
        <f t="shared" si="111"/>
        <v>#DIV/0!</v>
      </c>
      <c r="BK1177" s="5"/>
      <c r="BL1177" s="6"/>
      <c r="BM1177" s="6"/>
      <c r="BO1177" s="5"/>
      <c r="BP1177" s="6"/>
      <c r="BQ1177" s="6"/>
      <c r="BR1177" s="5"/>
      <c r="BS1177" s="5"/>
      <c r="BT1177" s="6"/>
      <c r="BU1177" s="6"/>
      <c r="BV1177" s="7" t="e">
        <f t="shared" si="112"/>
        <v>#DIV/0!</v>
      </c>
      <c r="BX1177" s="5"/>
      <c r="BY1177" s="8"/>
      <c r="BZ1177" s="8"/>
      <c r="CA1177" s="5"/>
      <c r="CB1177" s="5"/>
      <c r="CC1177" s="8"/>
      <c r="CD1177" s="8"/>
      <c r="CE1177" s="5"/>
      <c r="CF1177" s="5"/>
      <c r="CG1177" s="12"/>
      <c r="CH1177" s="17"/>
      <c r="CI1177" s="9" t="e">
        <f t="shared" si="113"/>
        <v>#DIV/0!</v>
      </c>
      <c r="CJ1177" s="5"/>
      <c r="CL1177" s="5"/>
      <c r="CM1177" s="5"/>
      <c r="CP1177" s="5"/>
      <c r="CT1177" s="5"/>
    </row>
    <row r="1178" spans="1:98" x14ac:dyDescent="0.25">
      <c r="A1178" s="5" t="s">
        <v>1221</v>
      </c>
      <c r="B1178" s="5">
        <v>35.08934</v>
      </c>
      <c r="C1178" s="5">
        <v>-24.821102</v>
      </c>
      <c r="E1178" s="5">
        <v>0</v>
      </c>
      <c r="G1178" s="5">
        <v>0</v>
      </c>
      <c r="I1178" s="5">
        <v>0</v>
      </c>
      <c r="L1178" s="6" t="str">
        <f>IF(Table1[[#This Row],[seagrass.mn.ssp126.2050]]="","",(Table1[[#This Row],[seagrass.sd.ssp126.2050]]/Table1[[#This Row],[seagrass.mn.ssp126.2050]])^-1)</f>
        <v/>
      </c>
      <c r="M1178" s="6" t="str">
        <f>IF(Table1[[#This Row],[seagrass.weights.ssp126.2050]]="","",Table1[[#This Row],[seagrass.weights.ssp126.2050]]*Table1[[#This Row],[seagrass.mn.ssp126.2050]])</f>
        <v/>
      </c>
      <c r="P1178" s="6" t="str">
        <f>IF(Table1[[#This Row],[corals.mn.ssp126.2050]]="","",(Table1[[#This Row],[corals.sd.ssp126.2050]]/Table1[[#This Row],[corals.mn.ssp126.2050]])^-1)</f>
        <v/>
      </c>
      <c r="Q1178" s="6" t="str">
        <f>IF(Table1[[#This Row],[coral.weights.ssp126.2050]]="","",Table1[[#This Row],[coral.weights.ssp126.2050]]*Table1[[#This Row],[corals.mn.ssp126.2050]])</f>
        <v/>
      </c>
      <c r="T1178" s="6" t="str">
        <f>IF(Table1[[#This Row],[mangrove.mn.ssp126.2050]]="","",(Table1[[#This Row],[mangrove.sd.ssp126.2050]]/Table1[[#This Row],[mangrove.mn.ssp126.2050]])^-1)</f>
        <v/>
      </c>
      <c r="U1178" s="6" t="str">
        <f>IF(Table1[[#This Row],[mangrove.weights.ssp126.2050]]="","",Table1[[#This Row],[mangrove.weights.ssp126.2050]]*Table1[[#This Row],[mangrove.mn.ssp126.2050]])</f>
        <v/>
      </c>
      <c r="V1178" s="7" t="e">
        <f t="shared" si="108"/>
        <v>#DIV/0!</v>
      </c>
      <c r="Y1178" s="6" t="str">
        <f>IF(Table1[[#This Row],[seagrass.mn.ssp126.2100]]="", "", (Table1[[#This Row],[seagrass.sd.ssp126.2100]]/Table1[[#This Row],[seagrass.mn.ssp126.2100]])^-1)</f>
        <v/>
      </c>
      <c r="Z1178" s="6" t="str">
        <f>IF(Table1[[#This Row],[seagrass.weights.ssp126.2100]]="","", Table1[[#This Row],[seagrass.weights.ssp126.2100]]*Table1[[#This Row],[seagrass.mn.ssp126.2100]])</f>
        <v/>
      </c>
      <c r="AC1178" s="6" t="str">
        <f>IF(Table1[[#This Row],[corals.mn.ssp126.2100]]="","",(Table1[[#This Row],[corals.sd.ssp126.2100]]/Table1[[#This Row],[corals.mn.ssp126.2100]])^-1)</f>
        <v/>
      </c>
      <c r="AD1178" s="6" t="str">
        <f>IF( Table1[[#This Row],[Coral.weights.ssp126.2100]]="","", Table1[[#This Row],[Coral.weights.ssp126.2100]]*Table1[[#This Row],[corals.mn.ssp126.2100]])</f>
        <v/>
      </c>
      <c r="AG1178" s="8" t="str">
        <f>IF(Table1[[#This Row],[mangrove.mn.ssp126.2100]]="","",(Table1[[#This Row],[mangrove.sd.ssp126.2100]]/Table1[[#This Row],[mangrove.mn.ssp126.2100]])^-1)</f>
        <v/>
      </c>
      <c r="AH1178" s="6" t="str">
        <f>IF(Table1[[#This Row],[mangrove.weights.ssp126.2100]]="","",Table1[[#This Row],[mangrove.weights.ssp126.2100]]*Table1[[#This Row],[mangrove.mn.ssp126.2100]])</f>
        <v/>
      </c>
      <c r="AI1178" s="7" t="e">
        <f t="shared" si="109"/>
        <v>#DIV/0!</v>
      </c>
      <c r="AL1178" s="6" t="str">
        <f>IF(Table1[[#This Row],[seagrass.mn.ssp245.2050]]="","",(Table1[[#This Row],[seagrass.sd.ssp245.2050]]/Table1[[#This Row],[seagrass.mn.ssp245.2050]])^-1)</f>
        <v/>
      </c>
      <c r="AM1178" s="6" t="str">
        <f>IF(Table1[[#This Row],[seagrass.weights.ssp245.2050]]="","",Table1[[#This Row],[seagrass.weights.ssp245.2050]]*Table1[[#This Row],[seagrass.mn.ssp245.2050]])</f>
        <v/>
      </c>
      <c r="AS1178" s="5"/>
      <c r="AT1178" s="8"/>
      <c r="AU1178" s="8"/>
      <c r="AV1178" s="7" t="e">
        <f t="shared" si="110"/>
        <v>#DIV/0!</v>
      </c>
      <c r="AX1178" s="5"/>
      <c r="AY1178" s="6"/>
      <c r="AZ1178" s="6"/>
      <c r="BB1178" s="5"/>
      <c r="BC1178" s="8"/>
      <c r="BD1178" s="8"/>
      <c r="BE1178" s="5"/>
      <c r="BF1178" s="5"/>
      <c r="BG1178" s="6"/>
      <c r="BH1178" s="6"/>
      <c r="BI1178" s="7" t="e">
        <f t="shared" si="111"/>
        <v>#DIV/0!</v>
      </c>
      <c r="BK1178" s="5"/>
      <c r="BL1178" s="6"/>
      <c r="BM1178" s="6"/>
      <c r="BO1178" s="5"/>
      <c r="BP1178" s="6"/>
      <c r="BQ1178" s="6"/>
      <c r="BR1178" s="5"/>
      <c r="BS1178" s="5"/>
      <c r="BT1178" s="6"/>
      <c r="BU1178" s="6"/>
      <c r="BV1178" s="7" t="e">
        <f t="shared" si="112"/>
        <v>#DIV/0!</v>
      </c>
      <c r="BX1178" s="5"/>
      <c r="BY1178" s="8"/>
      <c r="BZ1178" s="8"/>
      <c r="CA1178" s="5"/>
      <c r="CB1178" s="5"/>
      <c r="CC1178" s="8"/>
      <c r="CD1178" s="8"/>
      <c r="CE1178" s="5"/>
      <c r="CF1178" s="5"/>
      <c r="CG1178" s="12"/>
      <c r="CH1178" s="17"/>
      <c r="CI1178" s="9" t="e">
        <f t="shared" si="113"/>
        <v>#DIV/0!</v>
      </c>
      <c r="CJ1178" s="5"/>
      <c r="CL1178" s="5"/>
      <c r="CM1178" s="5"/>
      <c r="CP1178" s="5"/>
      <c r="CT1178" s="5"/>
    </row>
    <row r="1179" spans="1:98" x14ac:dyDescent="0.25">
      <c r="A1179" s="5" t="s">
        <v>1222</v>
      </c>
      <c r="B1179" s="5">
        <v>35.33934</v>
      </c>
      <c r="C1179" s="5">
        <v>-24.821102</v>
      </c>
      <c r="E1179" s="5">
        <v>0</v>
      </c>
      <c r="G1179" s="5">
        <v>0</v>
      </c>
      <c r="I1179" s="5">
        <v>0</v>
      </c>
      <c r="L1179" s="6" t="str">
        <f>IF(Table1[[#This Row],[seagrass.mn.ssp126.2050]]="","",(Table1[[#This Row],[seagrass.sd.ssp126.2050]]/Table1[[#This Row],[seagrass.mn.ssp126.2050]])^-1)</f>
        <v/>
      </c>
      <c r="M1179" s="6" t="str">
        <f>IF(Table1[[#This Row],[seagrass.weights.ssp126.2050]]="","",Table1[[#This Row],[seagrass.weights.ssp126.2050]]*Table1[[#This Row],[seagrass.mn.ssp126.2050]])</f>
        <v/>
      </c>
      <c r="P1179" s="6" t="str">
        <f>IF(Table1[[#This Row],[corals.mn.ssp126.2050]]="","",(Table1[[#This Row],[corals.sd.ssp126.2050]]/Table1[[#This Row],[corals.mn.ssp126.2050]])^-1)</f>
        <v/>
      </c>
      <c r="Q1179" s="6" t="str">
        <f>IF(Table1[[#This Row],[coral.weights.ssp126.2050]]="","",Table1[[#This Row],[coral.weights.ssp126.2050]]*Table1[[#This Row],[corals.mn.ssp126.2050]])</f>
        <v/>
      </c>
      <c r="T1179" s="6" t="str">
        <f>IF(Table1[[#This Row],[mangrove.mn.ssp126.2050]]="","",(Table1[[#This Row],[mangrove.sd.ssp126.2050]]/Table1[[#This Row],[mangrove.mn.ssp126.2050]])^-1)</f>
        <v/>
      </c>
      <c r="U1179" s="6" t="str">
        <f>IF(Table1[[#This Row],[mangrove.weights.ssp126.2050]]="","",Table1[[#This Row],[mangrove.weights.ssp126.2050]]*Table1[[#This Row],[mangrove.mn.ssp126.2050]])</f>
        <v/>
      </c>
      <c r="V1179" s="7" t="e">
        <f t="shared" si="108"/>
        <v>#DIV/0!</v>
      </c>
      <c r="Y1179" s="6" t="str">
        <f>IF(Table1[[#This Row],[seagrass.mn.ssp126.2100]]="", "", (Table1[[#This Row],[seagrass.sd.ssp126.2100]]/Table1[[#This Row],[seagrass.mn.ssp126.2100]])^-1)</f>
        <v/>
      </c>
      <c r="Z1179" s="6" t="str">
        <f>IF(Table1[[#This Row],[seagrass.weights.ssp126.2100]]="","", Table1[[#This Row],[seagrass.weights.ssp126.2100]]*Table1[[#This Row],[seagrass.mn.ssp126.2100]])</f>
        <v/>
      </c>
      <c r="AC1179" s="6" t="str">
        <f>IF(Table1[[#This Row],[corals.mn.ssp126.2100]]="","",(Table1[[#This Row],[corals.sd.ssp126.2100]]/Table1[[#This Row],[corals.mn.ssp126.2100]])^-1)</f>
        <v/>
      </c>
      <c r="AD1179" s="6" t="str">
        <f>IF( Table1[[#This Row],[Coral.weights.ssp126.2100]]="","", Table1[[#This Row],[Coral.weights.ssp126.2100]]*Table1[[#This Row],[corals.mn.ssp126.2100]])</f>
        <v/>
      </c>
      <c r="AG1179" s="8" t="str">
        <f>IF(Table1[[#This Row],[mangrove.mn.ssp126.2100]]="","",(Table1[[#This Row],[mangrove.sd.ssp126.2100]]/Table1[[#This Row],[mangrove.mn.ssp126.2100]])^-1)</f>
        <v/>
      </c>
      <c r="AH1179" s="6" t="str">
        <f>IF(Table1[[#This Row],[mangrove.weights.ssp126.2100]]="","",Table1[[#This Row],[mangrove.weights.ssp126.2100]]*Table1[[#This Row],[mangrove.mn.ssp126.2100]])</f>
        <v/>
      </c>
      <c r="AI1179" s="7" t="e">
        <f t="shared" si="109"/>
        <v>#DIV/0!</v>
      </c>
      <c r="AL1179" s="6" t="str">
        <f>IF(Table1[[#This Row],[seagrass.mn.ssp245.2050]]="","",(Table1[[#This Row],[seagrass.sd.ssp245.2050]]/Table1[[#This Row],[seagrass.mn.ssp245.2050]])^-1)</f>
        <v/>
      </c>
      <c r="AM1179" s="6" t="str">
        <f>IF(Table1[[#This Row],[seagrass.weights.ssp245.2050]]="","",Table1[[#This Row],[seagrass.weights.ssp245.2050]]*Table1[[#This Row],[seagrass.mn.ssp245.2050]])</f>
        <v/>
      </c>
      <c r="AS1179" s="5"/>
      <c r="AT1179" s="8"/>
      <c r="AU1179" s="8"/>
      <c r="AV1179" s="7" t="e">
        <f t="shared" si="110"/>
        <v>#DIV/0!</v>
      </c>
      <c r="AX1179" s="5"/>
      <c r="AY1179" s="6"/>
      <c r="AZ1179" s="6"/>
      <c r="BB1179" s="5"/>
      <c r="BC1179" s="8"/>
      <c r="BD1179" s="8"/>
      <c r="BE1179" s="5"/>
      <c r="BF1179" s="5"/>
      <c r="BG1179" s="6"/>
      <c r="BH1179" s="6"/>
      <c r="BI1179" s="7" t="e">
        <f t="shared" si="111"/>
        <v>#DIV/0!</v>
      </c>
      <c r="BK1179" s="5"/>
      <c r="BL1179" s="6"/>
      <c r="BM1179" s="6"/>
      <c r="BO1179" s="5"/>
      <c r="BP1179" s="6"/>
      <c r="BQ1179" s="6"/>
      <c r="BR1179" s="5"/>
      <c r="BS1179" s="5"/>
      <c r="BT1179" s="6"/>
      <c r="BU1179" s="6"/>
      <c r="BV1179" s="7" t="e">
        <f t="shared" si="112"/>
        <v>#DIV/0!</v>
      </c>
      <c r="BX1179" s="5"/>
      <c r="BY1179" s="8"/>
      <c r="BZ1179" s="8"/>
      <c r="CA1179" s="5"/>
      <c r="CB1179" s="5"/>
      <c r="CC1179" s="8"/>
      <c r="CD1179" s="8"/>
      <c r="CE1179" s="5"/>
      <c r="CF1179" s="5"/>
      <c r="CG1179" s="12"/>
      <c r="CH1179" s="17"/>
      <c r="CI1179" s="9" t="e">
        <f t="shared" si="113"/>
        <v>#DIV/0!</v>
      </c>
      <c r="CJ1179" s="5"/>
      <c r="CL1179" s="5"/>
      <c r="CM1179" s="5"/>
      <c r="CP1179" s="5"/>
      <c r="CT1179" s="5"/>
    </row>
    <row r="1180" spans="1:98" x14ac:dyDescent="0.25">
      <c r="A1180" s="5" t="s">
        <v>1223</v>
      </c>
      <c r="B1180" s="5">
        <v>43.83934</v>
      </c>
      <c r="C1180" s="5">
        <v>-25.071102</v>
      </c>
      <c r="E1180" s="5">
        <v>0</v>
      </c>
      <c r="G1180" s="5">
        <v>0</v>
      </c>
      <c r="I1180" s="5">
        <v>0</v>
      </c>
      <c r="L1180" s="6" t="str">
        <f>IF(Table1[[#This Row],[seagrass.mn.ssp126.2050]]="","",(Table1[[#This Row],[seagrass.sd.ssp126.2050]]/Table1[[#This Row],[seagrass.mn.ssp126.2050]])^-1)</f>
        <v/>
      </c>
      <c r="M1180" s="6" t="str">
        <f>IF(Table1[[#This Row],[seagrass.weights.ssp126.2050]]="","",Table1[[#This Row],[seagrass.weights.ssp126.2050]]*Table1[[#This Row],[seagrass.mn.ssp126.2050]])</f>
        <v/>
      </c>
      <c r="P1180" s="6" t="str">
        <f>IF(Table1[[#This Row],[corals.mn.ssp126.2050]]="","",(Table1[[#This Row],[corals.sd.ssp126.2050]]/Table1[[#This Row],[corals.mn.ssp126.2050]])^-1)</f>
        <v/>
      </c>
      <c r="Q1180" s="6" t="str">
        <f>IF(Table1[[#This Row],[coral.weights.ssp126.2050]]="","",Table1[[#This Row],[coral.weights.ssp126.2050]]*Table1[[#This Row],[corals.mn.ssp126.2050]])</f>
        <v/>
      </c>
      <c r="T1180" s="6" t="str">
        <f>IF(Table1[[#This Row],[mangrove.mn.ssp126.2050]]="","",(Table1[[#This Row],[mangrove.sd.ssp126.2050]]/Table1[[#This Row],[mangrove.mn.ssp126.2050]])^-1)</f>
        <v/>
      </c>
      <c r="U1180" s="6" t="str">
        <f>IF(Table1[[#This Row],[mangrove.weights.ssp126.2050]]="","",Table1[[#This Row],[mangrove.weights.ssp126.2050]]*Table1[[#This Row],[mangrove.mn.ssp126.2050]])</f>
        <v/>
      </c>
      <c r="V1180" s="7" t="e">
        <f t="shared" si="108"/>
        <v>#DIV/0!</v>
      </c>
      <c r="Y1180" s="6" t="str">
        <f>IF(Table1[[#This Row],[seagrass.mn.ssp126.2100]]="", "", (Table1[[#This Row],[seagrass.sd.ssp126.2100]]/Table1[[#This Row],[seagrass.mn.ssp126.2100]])^-1)</f>
        <v/>
      </c>
      <c r="Z1180" s="6" t="str">
        <f>IF(Table1[[#This Row],[seagrass.weights.ssp126.2100]]="","", Table1[[#This Row],[seagrass.weights.ssp126.2100]]*Table1[[#This Row],[seagrass.mn.ssp126.2100]])</f>
        <v/>
      </c>
      <c r="AC1180" s="6" t="str">
        <f>IF(Table1[[#This Row],[corals.mn.ssp126.2100]]="","",(Table1[[#This Row],[corals.sd.ssp126.2100]]/Table1[[#This Row],[corals.mn.ssp126.2100]])^-1)</f>
        <v/>
      </c>
      <c r="AD1180" s="6" t="str">
        <f>IF( Table1[[#This Row],[Coral.weights.ssp126.2100]]="","", Table1[[#This Row],[Coral.weights.ssp126.2100]]*Table1[[#This Row],[corals.mn.ssp126.2100]])</f>
        <v/>
      </c>
      <c r="AG1180" s="8" t="str">
        <f>IF(Table1[[#This Row],[mangrove.mn.ssp126.2100]]="","",(Table1[[#This Row],[mangrove.sd.ssp126.2100]]/Table1[[#This Row],[mangrove.mn.ssp126.2100]])^-1)</f>
        <v/>
      </c>
      <c r="AH1180" s="6" t="str">
        <f>IF(Table1[[#This Row],[mangrove.weights.ssp126.2100]]="","",Table1[[#This Row],[mangrove.weights.ssp126.2100]]*Table1[[#This Row],[mangrove.mn.ssp126.2100]])</f>
        <v/>
      </c>
      <c r="AI1180" s="7" t="e">
        <f t="shared" si="109"/>
        <v>#DIV/0!</v>
      </c>
      <c r="AL1180" s="6" t="str">
        <f>IF(Table1[[#This Row],[seagrass.mn.ssp245.2050]]="","",(Table1[[#This Row],[seagrass.sd.ssp245.2050]]/Table1[[#This Row],[seagrass.mn.ssp245.2050]])^-1)</f>
        <v/>
      </c>
      <c r="AM1180" s="6" t="str">
        <f>IF(Table1[[#This Row],[seagrass.weights.ssp245.2050]]="","",Table1[[#This Row],[seagrass.weights.ssp245.2050]]*Table1[[#This Row],[seagrass.mn.ssp245.2050]])</f>
        <v/>
      </c>
      <c r="AS1180" s="5"/>
      <c r="AT1180" s="8"/>
      <c r="AU1180" s="8"/>
      <c r="AV1180" s="7" t="e">
        <f t="shared" si="110"/>
        <v>#DIV/0!</v>
      </c>
      <c r="AX1180" s="5"/>
      <c r="AY1180" s="6"/>
      <c r="AZ1180" s="6"/>
      <c r="BB1180" s="5"/>
      <c r="BC1180" s="8"/>
      <c r="BD1180" s="8"/>
      <c r="BE1180" s="5"/>
      <c r="BF1180" s="5"/>
      <c r="BG1180" s="6"/>
      <c r="BH1180" s="6"/>
      <c r="BI1180" s="7" t="e">
        <f t="shared" si="111"/>
        <v>#DIV/0!</v>
      </c>
      <c r="BK1180" s="5"/>
      <c r="BL1180" s="6"/>
      <c r="BM1180" s="6"/>
      <c r="BO1180" s="5"/>
      <c r="BP1180" s="6"/>
      <c r="BQ1180" s="6"/>
      <c r="BR1180" s="5"/>
      <c r="BS1180" s="5"/>
      <c r="BT1180" s="6"/>
      <c r="BU1180" s="6"/>
      <c r="BV1180" s="7" t="e">
        <f t="shared" si="112"/>
        <v>#DIV/0!</v>
      </c>
      <c r="BX1180" s="5"/>
      <c r="BY1180" s="8"/>
      <c r="BZ1180" s="8"/>
      <c r="CA1180" s="5"/>
      <c r="CB1180" s="5"/>
      <c r="CC1180" s="8"/>
      <c r="CD1180" s="8"/>
      <c r="CE1180" s="5"/>
      <c r="CF1180" s="5"/>
      <c r="CG1180" s="12"/>
      <c r="CH1180" s="17"/>
      <c r="CI1180" s="9" t="e">
        <f t="shared" si="113"/>
        <v>#DIV/0!</v>
      </c>
      <c r="CJ1180" s="5"/>
      <c r="CL1180" s="5"/>
      <c r="CM1180" s="5"/>
      <c r="CP1180" s="5"/>
      <c r="CT1180" s="5"/>
    </row>
    <row r="1181" spans="1:98" x14ac:dyDescent="0.25">
      <c r="A1181" s="5" t="s">
        <v>1224</v>
      </c>
      <c r="B1181" s="5">
        <v>44.08934</v>
      </c>
      <c r="C1181" s="5">
        <v>-25.071102</v>
      </c>
      <c r="D1181" s="5">
        <v>59700000</v>
      </c>
      <c r="E1181" s="5">
        <v>1</v>
      </c>
      <c r="F1181" s="5">
        <v>54240000</v>
      </c>
      <c r="G1181" s="5">
        <v>1</v>
      </c>
      <c r="H1181" s="5">
        <v>1070000</v>
      </c>
      <c r="I1181" s="5">
        <v>1</v>
      </c>
      <c r="J1181" s="5">
        <v>0.60457038295894905</v>
      </c>
      <c r="K1181" s="5">
        <v>1.110102707885338E-3</v>
      </c>
      <c r="L1181" s="6">
        <f>IF(Table1[[#This Row],[seagrass.mn.ssp126.2050]]="","",(Table1[[#This Row],[seagrass.sd.ssp126.2050]]/Table1[[#This Row],[seagrass.mn.ssp126.2050]])^-1)</f>
        <v>544.60761032698508</v>
      </c>
      <c r="M1181" s="6">
        <f>IF(Table1[[#This Row],[seagrass.weights.ssp126.2050]]="","",Table1[[#This Row],[seagrass.weights.ssp126.2050]]*Table1[[#This Row],[seagrass.mn.ssp126.2050]])</f>
        <v>329.25363153774344</v>
      </c>
      <c r="N1181" s="5">
        <v>0.63571255853306707</v>
      </c>
      <c r="O1181" s="5">
        <v>1.17502338887842E-3</v>
      </c>
      <c r="P1181" s="6">
        <f>IF(Table1[[#This Row],[corals.mn.ssp126.2050]]="","",(Table1[[#This Row],[corals.sd.ssp126.2050]]/Table1[[#This Row],[corals.mn.ssp126.2050]])^-1)</f>
        <v>541.02119545030132</v>
      </c>
      <c r="Q1181" s="6">
        <f>IF(Table1[[#This Row],[coral.weights.ssp126.2050]]="","",Table1[[#This Row],[coral.weights.ssp126.2050]]*Table1[[#This Row],[corals.mn.ssp126.2050]])</f>
        <v>343.93396838032959</v>
      </c>
      <c r="R1181" s="5">
        <v>0.48442176901789902</v>
      </c>
      <c r="S1181" s="5">
        <v>0.1096970250411094</v>
      </c>
      <c r="T1181" s="6">
        <f>IF(Table1[[#This Row],[mangrove.mn.ssp126.2050]]="","",(Table1[[#This Row],[mangrove.sd.ssp126.2050]]/Table1[[#This Row],[mangrove.mn.ssp126.2050]])^-1)</f>
        <v>4.4159973238687193</v>
      </c>
      <c r="U1181" s="6">
        <f>IF(Table1[[#This Row],[mangrove.weights.ssp126.2050]]="","",Table1[[#This Row],[mangrove.weights.ssp126.2050]]*Table1[[#This Row],[mangrove.mn.ssp126.2050]])</f>
        <v>2.1392052356067928</v>
      </c>
      <c r="V1181" s="7">
        <f t="shared" si="108"/>
        <v>0.61954041084585587</v>
      </c>
      <c r="W1181" s="5">
        <v>0.61414744650667874</v>
      </c>
      <c r="X1181" s="5">
        <v>3.4380536065981172E-3</v>
      </c>
      <c r="Y1181" s="6">
        <f>IF(Table1[[#This Row],[seagrass.mn.ssp126.2100]]="", "", (Table1[[#This Row],[seagrass.sd.ssp126.2100]]/Table1[[#This Row],[seagrass.mn.ssp126.2100]])^-1)</f>
        <v>178.63230675869679</v>
      </c>
      <c r="Z1181" s="6">
        <f>IF(Table1[[#This Row],[seagrass.weights.ssp126.2100]]="","", Table1[[#This Row],[seagrass.weights.ssp126.2100]]*Table1[[#This Row],[seagrass.mn.ssp126.2100]])</f>
        <v>109.70657505945137</v>
      </c>
      <c r="AA1181" s="5">
        <v>0.64075113263078509</v>
      </c>
      <c r="AB1181" s="5">
        <v>1.200482376428319E-3</v>
      </c>
      <c r="AC1181" s="6">
        <f>IF(Table1[[#This Row],[corals.mn.ssp126.2100]]="","",(Table1[[#This Row],[corals.sd.ssp126.2100]]/Table1[[#This Row],[corals.mn.ssp126.2100]])^-1)</f>
        <v>533.74472229834066</v>
      </c>
      <c r="AD1181" s="6">
        <f>IF( Table1[[#This Row],[Coral.weights.ssp126.2100]]="","", Table1[[#This Row],[Coral.weights.ssp126.2100]]*Table1[[#This Row],[corals.mn.ssp126.2100]])</f>
        <v>341.99753534836566</v>
      </c>
      <c r="AE1181" s="5">
        <v>0.48207632046995208</v>
      </c>
      <c r="AF1181" s="5">
        <v>0.106129223397723</v>
      </c>
      <c r="AG1181" s="8">
        <f>IF(Table1[[#This Row],[mangrove.mn.ssp126.2100]]="","",(Table1[[#This Row],[mangrove.sd.ssp126.2100]]/Table1[[#This Row],[mangrove.mn.ssp126.2100]])^-1)</f>
        <v>4.5423522856033172</v>
      </c>
      <c r="AH1181" s="6">
        <f>IF(Table1[[#This Row],[mangrove.weights.ssp126.2100]]="","",Table1[[#This Row],[mangrove.weights.ssp126.2100]]*Table1[[#This Row],[mangrove.mn.ssp126.2100]])</f>
        <v>2.1897604761219238</v>
      </c>
      <c r="AI1181" s="7">
        <f t="shared" si="109"/>
        <v>0.63311703197909119</v>
      </c>
      <c r="AJ1181" s="5">
        <v>0.5644939517362545</v>
      </c>
      <c r="AK1181" s="5">
        <v>3.004591756400853E-3</v>
      </c>
      <c r="AL1181" s="6">
        <f>IF(Table1[[#This Row],[seagrass.mn.ssp245.2050]]="","",(Table1[[#This Row],[seagrass.sd.ssp245.2050]]/Table1[[#This Row],[seagrass.mn.ssp245.2050]])^-1)</f>
        <v>187.87708863731018</v>
      </c>
      <c r="AM1181" s="6">
        <f>IF(Table1[[#This Row],[seagrass.weights.ssp245.2050]]="","",Table1[[#This Row],[seagrass.weights.ssp245.2050]]*Table1[[#This Row],[seagrass.mn.ssp245.2050]])</f>
        <v>106.05548020557778</v>
      </c>
      <c r="AN1181" s="5">
        <v>0.59209668830442386</v>
      </c>
      <c r="AO1181" s="5">
        <v>2.0168618392007588E-3</v>
      </c>
      <c r="AP1181" s="6">
        <f>(Table1[[#This Row],[corals.sd.ssp245.2050]]/Table1[[#This Row],[corals.mn.ssp245.2050]])^-1</f>
        <v>293.57325167055552</v>
      </c>
      <c r="AQ1181" s="6">
        <f>Table1[[#This Row],[coral.weights.ssp245.2050]]*Table1[[#This Row],[corals.mn.ssp245.2050]]</f>
        <v>173.8237500888971</v>
      </c>
      <c r="AR1181" s="5">
        <v>0.519167670826436</v>
      </c>
      <c r="AS1181" s="5">
        <v>0.110827907734345</v>
      </c>
      <c r="AT1181" s="8">
        <f>(Table1[[#This Row],[mangrove.sd.ssp245.2050]]/Table1[[#This Row],[mangrove.mn.ssp245.2050]])^-1</f>
        <v>4.6844489031669099</v>
      </c>
      <c r="AU1181" s="8">
        <f>Table1[[#This Row],[mangrove.mn.ssp245.2050]]*Table1[[#This Row],[mangrove.weights.ssp245.2050]]</f>
        <v>2.4320144261626173</v>
      </c>
      <c r="AV1181" s="7">
        <f t="shared" si="110"/>
        <v>0.58072627383613418</v>
      </c>
      <c r="AW1181" s="5">
        <v>0.56876152179377271</v>
      </c>
      <c r="AX1181" s="5">
        <v>3.0306636973187299E-3</v>
      </c>
      <c r="AY1181" s="6">
        <f>(Table1[[#This Row],[seagrass.sd.ssp245.2100]]/Table1[[#This Row],[seagrass.mn.ssp245.2100]])^-1</f>
        <v>187.66896581001842</v>
      </c>
      <c r="AZ1181" s="6">
        <f>Table1[[#This Row],[seagrass.weights.ssp245.2100]]*Table1[[#This Row],[seagrass.mn.ssp245.2100]]</f>
        <v>106.73888658756958</v>
      </c>
      <c r="BA1181" s="5">
        <v>0.58997843652526094</v>
      </c>
      <c r="BB1181" s="5">
        <v>5.0125222338138148E-3</v>
      </c>
      <c r="BC1181" s="8">
        <f>(Table1[[#This Row],[corals.sd.ssp245.2100]]/Table1[[#This Row],[corals.mn.ssp245.2100]])^-1</f>
        <v>117.70091163792632</v>
      </c>
      <c r="BD1181" s="8">
        <f>Table1[[#This Row],[corals.weights.ssp245.2100]]*Table1[[#This Row],[corals.mn.ssp245.2100]]</f>
        <v>69.440999825741656</v>
      </c>
      <c r="BE1181" s="5">
        <v>0.51420091669193613</v>
      </c>
      <c r="BF1181" s="5">
        <v>0.11945531564932969</v>
      </c>
      <c r="BG1181" s="6">
        <f>(Table1[[#This Row],[mangrove.sd.ssp245.2100]]/Table1[[#This Row],[mangrove.mn.ssp245.2100]])^-1</f>
        <v>4.3045461300475951</v>
      </c>
      <c r="BH1181" s="6">
        <f>Table1[[#This Row],[mangrove.weights.ssp245.2100]]*Table1[[#This Row],[mangrove.mn.ssp245.2100]]</f>
        <v>2.2134015660131996</v>
      </c>
      <c r="BI1181" s="7">
        <f t="shared" si="111"/>
        <v>0.57606723189522824</v>
      </c>
      <c r="BJ1181" s="5">
        <v>0.45362794943706519</v>
      </c>
      <c r="BK1181" s="5">
        <v>9.7140394270838978E-4</v>
      </c>
      <c r="BL1181" s="6">
        <f>(Table1[[#This Row],[seagrass.sd.ssp370.2050]]/Table1[[#This Row],[seagrass.mn.ssp370.2050]])^-1</f>
        <v>466.98178738321417</v>
      </c>
      <c r="BM1181" s="6">
        <f>Table1[[#This Row],[seagrass.mn.ssp370.2050]]*Table1[[#This Row],[seagrass.weights.ssp370.2050]]</f>
        <v>211.835990635103</v>
      </c>
      <c r="BN1181" s="5">
        <v>0.47298934374926299</v>
      </c>
      <c r="BO1181" s="5">
        <f>NonZeroMin!$C$17</f>
        <v>8.8537505761509139E-4</v>
      </c>
      <c r="BP1181" s="6">
        <f>(Table1[[#This Row],[corals.sd.ssp370.2050]]/Table1[[#This Row],[corals.mn.ssp370.2050]])^-1</f>
        <v>534.22483464051993</v>
      </c>
      <c r="BQ1181" s="6">
        <f>Table1[[#This Row],[corals.weights.ssp370.2050]]*Table1[[#This Row],[corals.mn.ssp370.2050]]</f>
        <v>252.68265395117805</v>
      </c>
      <c r="BR1181" s="5">
        <v>0.53899733719295906</v>
      </c>
      <c r="BS1181" s="5">
        <v>0.1215011165666209</v>
      </c>
      <c r="BT1181" s="6">
        <f>(Table1[[#This Row],[mangrove.sd.ssp370.2050]]/Table1[[#This Row],[mangrove.mn.ssp370.2050]])^-1</f>
        <v>4.4361513081027422</v>
      </c>
      <c r="BU1181" s="6">
        <f>Table1[[#This Row],[mangrove.weights.ssp370.2050]]*Table1[[#This Row],[mangrove.mn.ssp370.2050]]</f>
        <v>2.39107374245244</v>
      </c>
      <c r="BV1181" s="7">
        <f t="shared" si="112"/>
        <v>0.46428983602377566</v>
      </c>
      <c r="BW1181" s="5">
        <v>0.45293971111288178</v>
      </c>
      <c r="BX1181" s="5">
        <v>1.9447199149135381E-3</v>
      </c>
      <c r="BY1181" s="8">
        <f>(Table1[[#This Row],[seagrass.sd.ssp370.2100]]/Table1[[#This Row],[seagrass.mn.ssp370.2100]])^-1</f>
        <v>232.90742674017375</v>
      </c>
      <c r="BZ1181" s="8">
        <f>Table1[[#This Row],[seagrass.imp.ssp370.2100]]*Table1[[#This Row],[seagrass.mn.ssp370.2100]]</f>
        <v>105.49302258373898</v>
      </c>
      <c r="CA1181" s="5">
        <v>0.47298934374926299</v>
      </c>
      <c r="CB1181" s="5">
        <f>NonZeroMin!$C$20</f>
        <v>8.8537505761509139E-4</v>
      </c>
      <c r="CC1181" s="8">
        <f>(Table1[[#This Row],[corals.sd.ssp370.2100]]/Table1[[#This Row],[corals.mn.ssp370.2100]])^-1</f>
        <v>534.22483464051993</v>
      </c>
      <c r="CD1181" s="8">
        <f>Table1[[#This Row],[corals.weights.ssp370.2100]]*Table1[[#This Row],[corals.mn.ssp370.2100]]</f>
        <v>252.68265395117805</v>
      </c>
      <c r="CE1181" s="5">
        <v>0.53149467571789843</v>
      </c>
      <c r="CF1181" s="5">
        <v>0.1100533537758577</v>
      </c>
      <c r="CG1181" s="12">
        <f>(Table1[[#This Row],[mangrove.sd.ssp370.2100]]/Table1[[#This Row],[mangrove.mn.ssp370.2100]])^-1</f>
        <v>4.8294273412183095</v>
      </c>
      <c r="CH1181" s="17">
        <f>Table1[[#This Row],[mangrove.weights.ssp370.2100]]*Table1[[#This Row],[mangrove.mn.ssp370.2100]]</f>
        <v>2.5668149186239777</v>
      </c>
      <c r="CI1181" s="9">
        <f t="shared" si="113"/>
        <v>0.46730621055923055</v>
      </c>
      <c r="CJ1181" s="5"/>
      <c r="CL1181" s="5"/>
      <c r="CM1181" s="5"/>
      <c r="CP1181" s="5"/>
      <c r="CT1181" s="5"/>
    </row>
    <row r="1182" spans="1:98" x14ac:dyDescent="0.25">
      <c r="A1182" s="5" t="s">
        <v>1225</v>
      </c>
      <c r="B1182" s="5">
        <v>44.33934</v>
      </c>
      <c r="C1182" s="5">
        <v>-25.071102</v>
      </c>
      <c r="D1182" s="5">
        <v>20460000</v>
      </c>
      <c r="E1182" s="5">
        <v>1</v>
      </c>
      <c r="F1182" s="5">
        <v>36200000</v>
      </c>
      <c r="G1182" s="5">
        <v>1</v>
      </c>
      <c r="H1182" s="5">
        <v>40000</v>
      </c>
      <c r="I1182" s="5">
        <v>1</v>
      </c>
      <c r="J1182" s="5">
        <v>0.37195746885189879</v>
      </c>
      <c r="K1182" s="5">
        <v>0.26530391068563308</v>
      </c>
      <c r="L1182" s="6">
        <f>IF(Table1[[#This Row],[seagrass.mn.ssp126.2050]]="","",(Table1[[#This Row],[seagrass.sd.ssp126.2050]]/Table1[[#This Row],[seagrass.mn.ssp126.2050]])^-1)</f>
        <v>1.4020052244636636</v>
      </c>
      <c r="M1182" s="6">
        <f>IF(Table1[[#This Row],[seagrass.weights.ssp126.2050]]="","",Table1[[#This Row],[seagrass.weights.ssp126.2050]]*Table1[[#This Row],[seagrass.mn.ssp126.2050]])</f>
        <v>0.52148631460864248</v>
      </c>
      <c r="N1182" s="5">
        <v>0.35290079449784412</v>
      </c>
      <c r="O1182" s="5">
        <v>0.23373912876854311</v>
      </c>
      <c r="P1182" s="6">
        <f>IF(Table1[[#This Row],[corals.mn.ssp126.2050]]="","",(Table1[[#This Row],[corals.sd.ssp126.2050]]/Table1[[#This Row],[corals.mn.ssp126.2050]])^-1)</f>
        <v>1.5098062372231189</v>
      </c>
      <c r="Q1182" s="6">
        <f>IF(Table1[[#This Row],[coral.weights.ssp126.2050]]="","",Table1[[#This Row],[coral.weights.ssp126.2050]]*Table1[[#This Row],[corals.mn.ssp126.2050]])</f>
        <v>0.53281182065383914</v>
      </c>
      <c r="R1182" s="5">
        <v>0.41807285815530149</v>
      </c>
      <c r="S1182" s="5">
        <v>0.14721209580757291</v>
      </c>
      <c r="T1182" s="6">
        <f>IF(Table1[[#This Row],[mangrove.mn.ssp126.2050]]="","",(Table1[[#This Row],[mangrove.sd.ssp126.2050]]/Table1[[#This Row],[mangrove.mn.ssp126.2050]])^-1)</f>
        <v>2.8399355084366298</v>
      </c>
      <c r="U1182" s="6">
        <f>IF(Table1[[#This Row],[mangrove.weights.ssp126.2050]]="","",Table1[[#This Row],[mangrove.weights.ssp126.2050]]*Table1[[#This Row],[mangrove.mn.ssp126.2050]])</f>
        <v>1.1872999549888312</v>
      </c>
      <c r="V1182" s="7">
        <f t="shared" si="108"/>
        <v>0.38972473961301812</v>
      </c>
      <c r="W1182" s="5">
        <v>0.37697627381804932</v>
      </c>
      <c r="X1182" s="5">
        <v>0.25622427921106328</v>
      </c>
      <c r="Y1182" s="6">
        <f>IF(Table1[[#This Row],[seagrass.mn.ssp126.2100]]="", "", (Table1[[#This Row],[seagrass.sd.ssp126.2100]]/Table1[[#This Row],[seagrass.mn.ssp126.2100]])^-1)</f>
        <v>1.4712745996546146</v>
      </c>
      <c r="Z1182" s="6">
        <f>IF(Table1[[#This Row],[seagrass.weights.ssp126.2100]]="","", Table1[[#This Row],[seagrass.weights.ssp126.2100]]*Table1[[#This Row],[seagrass.mn.ssp126.2100]])</f>
        <v>0.55463561634093894</v>
      </c>
      <c r="AA1182" s="5">
        <v>0.35883548981334912</v>
      </c>
      <c r="AB1182" s="5">
        <v>0.22001417571333459</v>
      </c>
      <c r="AC1182" s="6">
        <f>IF(Table1[[#This Row],[corals.mn.ssp126.2100]]="","",(Table1[[#This Row],[corals.sd.ssp126.2100]]/Table1[[#This Row],[corals.mn.ssp126.2100]])^-1)</f>
        <v>1.6309653168934461</v>
      </c>
      <c r="AD1182" s="6">
        <f>IF( Table1[[#This Row],[Coral.weights.ssp126.2100]]="","", Table1[[#This Row],[Coral.weights.ssp126.2100]]*Table1[[#This Row],[corals.mn.ssp126.2100]])</f>
        <v>0.58524823835604389</v>
      </c>
      <c r="AE1182" s="5">
        <v>0.41315185643305141</v>
      </c>
      <c r="AF1182" s="5">
        <v>0.15334195304091541</v>
      </c>
      <c r="AG1182" s="8">
        <f>IF(Table1[[#This Row],[mangrove.mn.ssp126.2100]]="","",(Table1[[#This Row],[mangrove.sd.ssp126.2100]]/Table1[[#This Row],[mangrove.mn.ssp126.2100]])^-1)</f>
        <v>2.6943171665670147</v>
      </c>
      <c r="AH1182" s="6">
        <f>IF(Table1[[#This Row],[mangrove.weights.ssp126.2100]]="","",Table1[[#This Row],[mangrove.weights.ssp126.2100]]*Table1[[#This Row],[mangrove.mn.ssp126.2100]])</f>
        <v>1.1131621391866011</v>
      </c>
      <c r="AI1182" s="7">
        <f t="shared" si="109"/>
        <v>0.38868693287719591</v>
      </c>
      <c r="AJ1182" s="5">
        <v>0.61139436225218269</v>
      </c>
      <c r="AK1182" s="5">
        <v>2.3861388075958969E-2</v>
      </c>
      <c r="AL1182" s="6">
        <f>IF(Table1[[#This Row],[seagrass.mn.ssp245.2050]]="","",(Table1[[#This Row],[seagrass.sd.ssp245.2050]]/Table1[[#This Row],[seagrass.mn.ssp245.2050]])^-1)</f>
        <v>25.622749200755006</v>
      </c>
      <c r="AM1182" s="6">
        <f>IF(Table1[[#This Row],[seagrass.weights.ssp245.2050]]="","",Table1[[#This Row],[seagrass.weights.ssp245.2050]]*Table1[[#This Row],[seagrass.mn.ssp245.2050]])</f>
        <v>15.665604406743231</v>
      </c>
      <c r="AN1182" s="5">
        <v>0.61831542240039572</v>
      </c>
      <c r="AO1182" s="5">
        <v>1.647306889762323E-2</v>
      </c>
      <c r="AP1182" s="6">
        <f>(Table1[[#This Row],[corals.sd.ssp245.2050]]/Table1[[#This Row],[corals.mn.ssp245.2050]])^-1</f>
        <v>37.534926020348742</v>
      </c>
      <c r="AQ1182" s="6">
        <f>Table1[[#This Row],[coral.weights.ssp245.2050]]*Table1[[#This Row],[corals.mn.ssp245.2050]]</f>
        <v>23.208423637039537</v>
      </c>
      <c r="AR1182" s="5">
        <v>0.4460519434397669</v>
      </c>
      <c r="AS1182" s="5">
        <v>0.19215789892831139</v>
      </c>
      <c r="AT1182" s="8">
        <f>(Table1[[#This Row],[mangrove.sd.ssp245.2050]]/Table1[[#This Row],[mangrove.mn.ssp245.2050]])^-1</f>
        <v>2.3212782088451962</v>
      </c>
      <c r="AU1182" s="8">
        <f>Table1[[#This Row],[mangrove.mn.ssp245.2050]]*Table1[[#This Row],[mangrove.weights.ssp245.2050]]</f>
        <v>1.0354106563197809</v>
      </c>
      <c r="AV1182" s="7">
        <f t="shared" si="110"/>
        <v>0.60950025328060087</v>
      </c>
      <c r="AW1182" s="5">
        <v>0.61139436225218269</v>
      </c>
      <c r="AX1182" s="5">
        <v>2.3861388075958969E-2</v>
      </c>
      <c r="AY1182" s="6">
        <f>(Table1[[#This Row],[seagrass.sd.ssp245.2100]]/Table1[[#This Row],[seagrass.mn.ssp245.2100]])^-1</f>
        <v>25.622749200755006</v>
      </c>
      <c r="AZ1182" s="6">
        <f>Table1[[#This Row],[seagrass.weights.ssp245.2100]]*Table1[[#This Row],[seagrass.mn.ssp245.2100]]</f>
        <v>15.665604406743231</v>
      </c>
      <c r="BA1182" s="5">
        <v>0.61831542240039572</v>
      </c>
      <c r="BB1182" s="5">
        <v>1.647306889762323E-2</v>
      </c>
      <c r="BC1182" s="8">
        <f>(Table1[[#This Row],[corals.sd.ssp245.2100]]/Table1[[#This Row],[corals.mn.ssp245.2100]])^-1</f>
        <v>37.534926020348742</v>
      </c>
      <c r="BD1182" s="8">
        <f>Table1[[#This Row],[corals.weights.ssp245.2100]]*Table1[[#This Row],[corals.mn.ssp245.2100]]</f>
        <v>23.208423637039537</v>
      </c>
      <c r="BE1182" s="5">
        <v>0.44112544902770928</v>
      </c>
      <c r="BF1182" s="5">
        <v>0.21973245688546719</v>
      </c>
      <c r="BG1182" s="6">
        <f>(Table1[[#This Row],[mangrove.sd.ssp245.2100]]/Table1[[#This Row],[mangrove.mn.ssp245.2100]])^-1</f>
        <v>2.0075570777313088</v>
      </c>
      <c r="BH1182" s="6">
        <f>Table1[[#This Row],[mangrove.weights.ssp245.2100]]*Table1[[#This Row],[mangrove.mn.ssp245.2100]]</f>
        <v>0.8855845173629795</v>
      </c>
      <c r="BI1182" s="7">
        <f t="shared" si="111"/>
        <v>0.6101353614273316</v>
      </c>
      <c r="BJ1182" s="5">
        <v>0.6185298864738662</v>
      </c>
      <c r="BK1182" s="5">
        <v>1.8631616486905381E-2</v>
      </c>
      <c r="BL1182" s="6">
        <f>(Table1[[#This Row],[seagrass.sd.ssp370.2050]]/Table1[[#This Row],[seagrass.mn.ssp370.2050]])^-1</f>
        <v>33.197864871713065</v>
      </c>
      <c r="BM1182" s="6">
        <f>Table1[[#This Row],[seagrass.mn.ssp370.2050]]*Table1[[#This Row],[seagrass.weights.ssp370.2050]]</f>
        <v>20.533871590275432</v>
      </c>
      <c r="BN1182" s="5">
        <v>0.62691884727269576</v>
      </c>
      <c r="BO1182" s="5">
        <v>1.361120911688854E-2</v>
      </c>
      <c r="BP1182" s="6">
        <f>(Table1[[#This Row],[corals.sd.ssp370.2050]]/Table1[[#This Row],[corals.mn.ssp370.2050]])^-1</f>
        <v>46.05901223682077</v>
      </c>
      <c r="BQ1182" s="6">
        <f>Table1[[#This Row],[corals.weights.ssp370.2050]]*Table1[[#This Row],[corals.mn.ssp370.2050]]</f>
        <v>28.875262858026666</v>
      </c>
      <c r="BR1182" s="5">
        <v>0.49054354435648112</v>
      </c>
      <c r="BS1182" s="5">
        <v>0.22755435909599039</v>
      </c>
      <c r="BT1182" s="6">
        <f>(Table1[[#This Row],[mangrove.sd.ssp370.2050]]/Table1[[#This Row],[mangrove.mn.ssp370.2050]])^-1</f>
        <v>2.1557202696765421</v>
      </c>
      <c r="BU1182" s="6">
        <f>Table1[[#This Row],[mangrove.weights.ssp370.2050]]*Table1[[#This Row],[mangrove.mn.ssp370.2050]]</f>
        <v>1.0574746617282402</v>
      </c>
      <c r="BV1182" s="7">
        <f t="shared" si="112"/>
        <v>0.61988697984395025</v>
      </c>
      <c r="BW1182" s="5">
        <v>0.6185298864738662</v>
      </c>
      <c r="BX1182" s="5">
        <v>1.8631616486905381E-2</v>
      </c>
      <c r="BY1182" s="8">
        <f>(Table1[[#This Row],[seagrass.sd.ssp370.2100]]/Table1[[#This Row],[seagrass.mn.ssp370.2100]])^-1</f>
        <v>33.197864871713065</v>
      </c>
      <c r="BZ1182" s="8">
        <f>Table1[[#This Row],[seagrass.imp.ssp370.2100]]*Table1[[#This Row],[seagrass.mn.ssp370.2100]]</f>
        <v>20.533871590275432</v>
      </c>
      <c r="CA1182" s="5">
        <v>0.62691884727269576</v>
      </c>
      <c r="CB1182" s="5">
        <v>1.361120911688854E-2</v>
      </c>
      <c r="CC1182" s="8">
        <f>(Table1[[#This Row],[corals.sd.ssp370.2100]]/Table1[[#This Row],[corals.mn.ssp370.2100]])^-1</f>
        <v>46.05901223682077</v>
      </c>
      <c r="CD1182" s="8">
        <f>Table1[[#This Row],[corals.weights.ssp370.2100]]*Table1[[#This Row],[corals.mn.ssp370.2100]]</f>
        <v>28.875262858026666</v>
      </c>
      <c r="CE1182" s="5">
        <v>0.47364325012800129</v>
      </c>
      <c r="CF1182" s="5">
        <v>0.20496318169676581</v>
      </c>
      <c r="CG1182" s="12">
        <f>(Table1[[#This Row],[mangrove.sd.ssp370.2100]]/Table1[[#This Row],[mangrove.mn.ssp370.2100]])^-1</f>
        <v>2.3108699143280087</v>
      </c>
      <c r="CH1182" s="17">
        <f>Table1[[#This Row],[mangrove.weights.ssp370.2100]]*Table1[[#This Row],[mangrove.mn.ssp370.2100]]</f>
        <v>1.094527936845334</v>
      </c>
      <c r="CI1182" s="9">
        <f t="shared" si="113"/>
        <v>0.61916215941323283</v>
      </c>
      <c r="CJ1182" s="5"/>
      <c r="CL1182" s="5"/>
      <c r="CM1182" s="5"/>
      <c r="CP1182" s="5"/>
      <c r="CT1182" s="5"/>
    </row>
    <row r="1183" spans="1:98" x14ac:dyDescent="0.25">
      <c r="A1183" s="5" t="s">
        <v>1226</v>
      </c>
      <c r="B1183" s="5">
        <v>44.58934</v>
      </c>
      <c r="C1183" s="5">
        <v>-25.071102</v>
      </c>
      <c r="E1183" s="5">
        <v>0</v>
      </c>
      <c r="G1183" s="5">
        <v>0</v>
      </c>
      <c r="I1183" s="5">
        <v>0</v>
      </c>
      <c r="L1183" s="6" t="str">
        <f>IF(Table1[[#This Row],[seagrass.mn.ssp126.2050]]="","",(Table1[[#This Row],[seagrass.sd.ssp126.2050]]/Table1[[#This Row],[seagrass.mn.ssp126.2050]])^-1)</f>
        <v/>
      </c>
      <c r="M1183" s="6" t="str">
        <f>IF(Table1[[#This Row],[seagrass.weights.ssp126.2050]]="","",Table1[[#This Row],[seagrass.weights.ssp126.2050]]*Table1[[#This Row],[seagrass.mn.ssp126.2050]])</f>
        <v/>
      </c>
      <c r="P1183" s="6" t="str">
        <f>IF(Table1[[#This Row],[corals.mn.ssp126.2050]]="","",(Table1[[#This Row],[corals.sd.ssp126.2050]]/Table1[[#This Row],[corals.mn.ssp126.2050]])^-1)</f>
        <v/>
      </c>
      <c r="Q1183" s="6" t="str">
        <f>IF(Table1[[#This Row],[coral.weights.ssp126.2050]]="","",Table1[[#This Row],[coral.weights.ssp126.2050]]*Table1[[#This Row],[corals.mn.ssp126.2050]])</f>
        <v/>
      </c>
      <c r="T1183" s="6" t="str">
        <f>IF(Table1[[#This Row],[mangrove.mn.ssp126.2050]]="","",(Table1[[#This Row],[mangrove.sd.ssp126.2050]]/Table1[[#This Row],[mangrove.mn.ssp126.2050]])^-1)</f>
        <v/>
      </c>
      <c r="U1183" s="6" t="str">
        <f>IF(Table1[[#This Row],[mangrove.weights.ssp126.2050]]="","",Table1[[#This Row],[mangrove.weights.ssp126.2050]]*Table1[[#This Row],[mangrove.mn.ssp126.2050]])</f>
        <v/>
      </c>
      <c r="V1183" s="7" t="e">
        <f t="shared" si="108"/>
        <v>#DIV/0!</v>
      </c>
      <c r="Y1183" s="6" t="str">
        <f>IF(Table1[[#This Row],[seagrass.mn.ssp126.2100]]="", "", (Table1[[#This Row],[seagrass.sd.ssp126.2100]]/Table1[[#This Row],[seagrass.mn.ssp126.2100]])^-1)</f>
        <v/>
      </c>
      <c r="Z1183" s="6" t="str">
        <f>IF(Table1[[#This Row],[seagrass.weights.ssp126.2100]]="","", Table1[[#This Row],[seagrass.weights.ssp126.2100]]*Table1[[#This Row],[seagrass.mn.ssp126.2100]])</f>
        <v/>
      </c>
      <c r="AC1183" s="6" t="str">
        <f>IF(Table1[[#This Row],[corals.mn.ssp126.2100]]="","",(Table1[[#This Row],[corals.sd.ssp126.2100]]/Table1[[#This Row],[corals.mn.ssp126.2100]])^-1)</f>
        <v/>
      </c>
      <c r="AD1183" s="6" t="str">
        <f>IF( Table1[[#This Row],[Coral.weights.ssp126.2100]]="","", Table1[[#This Row],[Coral.weights.ssp126.2100]]*Table1[[#This Row],[corals.mn.ssp126.2100]])</f>
        <v/>
      </c>
      <c r="AG1183" s="8" t="str">
        <f>IF(Table1[[#This Row],[mangrove.mn.ssp126.2100]]="","",(Table1[[#This Row],[mangrove.sd.ssp126.2100]]/Table1[[#This Row],[mangrove.mn.ssp126.2100]])^-1)</f>
        <v/>
      </c>
      <c r="AH1183" s="6" t="str">
        <f>IF(Table1[[#This Row],[mangrove.weights.ssp126.2100]]="","",Table1[[#This Row],[mangrove.weights.ssp126.2100]]*Table1[[#This Row],[mangrove.mn.ssp126.2100]])</f>
        <v/>
      </c>
      <c r="AI1183" s="7" t="e">
        <f t="shared" si="109"/>
        <v>#DIV/0!</v>
      </c>
      <c r="AL1183" s="6" t="str">
        <f>IF(Table1[[#This Row],[seagrass.mn.ssp245.2050]]="","",(Table1[[#This Row],[seagrass.sd.ssp245.2050]]/Table1[[#This Row],[seagrass.mn.ssp245.2050]])^-1)</f>
        <v/>
      </c>
      <c r="AM1183" s="6" t="str">
        <f>IF(Table1[[#This Row],[seagrass.weights.ssp245.2050]]="","",Table1[[#This Row],[seagrass.weights.ssp245.2050]]*Table1[[#This Row],[seagrass.mn.ssp245.2050]])</f>
        <v/>
      </c>
      <c r="AS1183" s="5"/>
      <c r="AT1183" s="8"/>
      <c r="AU1183" s="8"/>
      <c r="AV1183" s="7" t="e">
        <f t="shared" si="110"/>
        <v>#DIV/0!</v>
      </c>
      <c r="AX1183" s="5"/>
      <c r="AY1183" s="6"/>
      <c r="AZ1183" s="6"/>
      <c r="BB1183" s="5"/>
      <c r="BC1183" s="8"/>
      <c r="BD1183" s="8"/>
      <c r="BE1183" s="5"/>
      <c r="BF1183" s="5"/>
      <c r="BG1183" s="6"/>
      <c r="BH1183" s="6"/>
      <c r="BI1183" s="7" t="e">
        <f t="shared" si="111"/>
        <v>#DIV/0!</v>
      </c>
      <c r="BK1183" s="5"/>
      <c r="BL1183" s="6"/>
      <c r="BM1183" s="6"/>
      <c r="BO1183" s="5"/>
      <c r="BP1183" s="6"/>
      <c r="BQ1183" s="6"/>
      <c r="BR1183" s="5"/>
      <c r="BS1183" s="5"/>
      <c r="BT1183" s="6"/>
      <c r="BU1183" s="6"/>
      <c r="BV1183" s="7" t="e">
        <f t="shared" si="112"/>
        <v>#DIV/0!</v>
      </c>
      <c r="BX1183" s="5"/>
      <c r="BY1183" s="8"/>
      <c r="BZ1183" s="8"/>
      <c r="CA1183" s="5"/>
      <c r="CB1183" s="5"/>
      <c r="CC1183" s="8"/>
      <c r="CD1183" s="8"/>
      <c r="CE1183" s="5"/>
      <c r="CF1183" s="5"/>
      <c r="CG1183" s="12"/>
      <c r="CH1183" s="17"/>
      <c r="CI1183" s="9" t="e">
        <f t="shared" si="113"/>
        <v>#DIV/0!</v>
      </c>
      <c r="CJ1183" s="5"/>
      <c r="CL1183" s="5"/>
      <c r="CM1183" s="5"/>
      <c r="CP1183" s="5"/>
      <c r="CT1183" s="5"/>
    </row>
    <row r="1184" spans="1:98" x14ac:dyDescent="0.25">
      <c r="A1184" s="5" t="s">
        <v>1227</v>
      </c>
      <c r="B1184" s="5">
        <v>44.83934</v>
      </c>
      <c r="C1184" s="5">
        <v>-25.071102</v>
      </c>
      <c r="E1184" s="5">
        <v>0</v>
      </c>
      <c r="G1184" s="5">
        <v>0</v>
      </c>
      <c r="I1184" s="5">
        <v>0</v>
      </c>
      <c r="L1184" s="6" t="str">
        <f>IF(Table1[[#This Row],[seagrass.mn.ssp126.2050]]="","",(Table1[[#This Row],[seagrass.sd.ssp126.2050]]/Table1[[#This Row],[seagrass.mn.ssp126.2050]])^-1)</f>
        <v/>
      </c>
      <c r="M1184" s="6" t="str">
        <f>IF(Table1[[#This Row],[seagrass.weights.ssp126.2050]]="","",Table1[[#This Row],[seagrass.weights.ssp126.2050]]*Table1[[#This Row],[seagrass.mn.ssp126.2050]])</f>
        <v/>
      </c>
      <c r="P1184" s="6" t="str">
        <f>IF(Table1[[#This Row],[corals.mn.ssp126.2050]]="","",(Table1[[#This Row],[corals.sd.ssp126.2050]]/Table1[[#This Row],[corals.mn.ssp126.2050]])^-1)</f>
        <v/>
      </c>
      <c r="Q1184" s="6" t="str">
        <f>IF(Table1[[#This Row],[coral.weights.ssp126.2050]]="","",Table1[[#This Row],[coral.weights.ssp126.2050]]*Table1[[#This Row],[corals.mn.ssp126.2050]])</f>
        <v/>
      </c>
      <c r="T1184" s="6" t="str">
        <f>IF(Table1[[#This Row],[mangrove.mn.ssp126.2050]]="","",(Table1[[#This Row],[mangrove.sd.ssp126.2050]]/Table1[[#This Row],[mangrove.mn.ssp126.2050]])^-1)</f>
        <v/>
      </c>
      <c r="U1184" s="6" t="str">
        <f>IF(Table1[[#This Row],[mangrove.weights.ssp126.2050]]="","",Table1[[#This Row],[mangrove.weights.ssp126.2050]]*Table1[[#This Row],[mangrove.mn.ssp126.2050]])</f>
        <v/>
      </c>
      <c r="V1184" s="7" t="e">
        <f t="shared" si="108"/>
        <v>#DIV/0!</v>
      </c>
      <c r="Y1184" s="6" t="str">
        <f>IF(Table1[[#This Row],[seagrass.mn.ssp126.2100]]="", "", (Table1[[#This Row],[seagrass.sd.ssp126.2100]]/Table1[[#This Row],[seagrass.mn.ssp126.2100]])^-1)</f>
        <v/>
      </c>
      <c r="Z1184" s="6" t="str">
        <f>IF(Table1[[#This Row],[seagrass.weights.ssp126.2100]]="","", Table1[[#This Row],[seagrass.weights.ssp126.2100]]*Table1[[#This Row],[seagrass.mn.ssp126.2100]])</f>
        <v/>
      </c>
      <c r="AC1184" s="6" t="str">
        <f>IF(Table1[[#This Row],[corals.mn.ssp126.2100]]="","",(Table1[[#This Row],[corals.sd.ssp126.2100]]/Table1[[#This Row],[corals.mn.ssp126.2100]])^-1)</f>
        <v/>
      </c>
      <c r="AD1184" s="6" t="str">
        <f>IF( Table1[[#This Row],[Coral.weights.ssp126.2100]]="","", Table1[[#This Row],[Coral.weights.ssp126.2100]]*Table1[[#This Row],[corals.mn.ssp126.2100]])</f>
        <v/>
      </c>
      <c r="AG1184" s="8" t="str">
        <f>IF(Table1[[#This Row],[mangrove.mn.ssp126.2100]]="","",(Table1[[#This Row],[mangrove.sd.ssp126.2100]]/Table1[[#This Row],[mangrove.mn.ssp126.2100]])^-1)</f>
        <v/>
      </c>
      <c r="AH1184" s="6" t="str">
        <f>IF(Table1[[#This Row],[mangrove.weights.ssp126.2100]]="","",Table1[[#This Row],[mangrove.weights.ssp126.2100]]*Table1[[#This Row],[mangrove.mn.ssp126.2100]])</f>
        <v/>
      </c>
      <c r="AI1184" s="7" t="e">
        <f t="shared" si="109"/>
        <v>#DIV/0!</v>
      </c>
      <c r="AL1184" s="6" t="str">
        <f>IF(Table1[[#This Row],[seagrass.mn.ssp245.2050]]="","",(Table1[[#This Row],[seagrass.sd.ssp245.2050]]/Table1[[#This Row],[seagrass.mn.ssp245.2050]])^-1)</f>
        <v/>
      </c>
      <c r="AM1184" s="6" t="str">
        <f>IF(Table1[[#This Row],[seagrass.weights.ssp245.2050]]="","",Table1[[#This Row],[seagrass.weights.ssp245.2050]]*Table1[[#This Row],[seagrass.mn.ssp245.2050]])</f>
        <v/>
      </c>
      <c r="AS1184" s="5"/>
      <c r="AT1184" s="8"/>
      <c r="AU1184" s="8"/>
      <c r="AV1184" s="7" t="e">
        <f t="shared" si="110"/>
        <v>#DIV/0!</v>
      </c>
      <c r="AX1184" s="5"/>
      <c r="AY1184" s="6"/>
      <c r="AZ1184" s="6"/>
      <c r="BB1184" s="5"/>
      <c r="BC1184" s="8"/>
      <c r="BD1184" s="8"/>
      <c r="BE1184" s="5"/>
      <c r="BF1184" s="5"/>
      <c r="BG1184" s="6"/>
      <c r="BH1184" s="6"/>
      <c r="BI1184" s="7" t="e">
        <f t="shared" si="111"/>
        <v>#DIV/0!</v>
      </c>
      <c r="BK1184" s="5"/>
      <c r="BL1184" s="6"/>
      <c r="BM1184" s="6"/>
      <c r="BO1184" s="5"/>
      <c r="BP1184" s="6"/>
      <c r="BQ1184" s="6"/>
      <c r="BR1184" s="5"/>
      <c r="BS1184" s="5"/>
      <c r="BT1184" s="6"/>
      <c r="BU1184" s="6"/>
      <c r="BV1184" s="7" t="e">
        <f t="shared" si="112"/>
        <v>#DIV/0!</v>
      </c>
      <c r="BX1184" s="5"/>
      <c r="BY1184" s="8"/>
      <c r="BZ1184" s="8"/>
      <c r="CA1184" s="5"/>
      <c r="CB1184" s="5"/>
      <c r="CC1184" s="8"/>
      <c r="CD1184" s="8"/>
      <c r="CE1184" s="5"/>
      <c r="CF1184" s="5"/>
      <c r="CG1184" s="12"/>
      <c r="CH1184" s="17"/>
      <c r="CI1184" s="9" t="e">
        <f t="shared" si="113"/>
        <v>#DIV/0!</v>
      </c>
      <c r="CJ1184" s="5"/>
      <c r="CL1184" s="5"/>
      <c r="CM1184" s="5"/>
      <c r="CP1184" s="5"/>
      <c r="CT1184" s="5"/>
    </row>
    <row r="1185" spans="1:98" x14ac:dyDescent="0.25">
      <c r="A1185" s="5" t="s">
        <v>1228</v>
      </c>
      <c r="B1185" s="5">
        <v>45.08934</v>
      </c>
      <c r="C1185" s="5">
        <v>-25.071102</v>
      </c>
      <c r="E1185" s="5">
        <v>0</v>
      </c>
      <c r="G1185" s="5">
        <v>0</v>
      </c>
      <c r="I1185" s="5">
        <v>0</v>
      </c>
      <c r="L1185" s="6" t="str">
        <f>IF(Table1[[#This Row],[seagrass.mn.ssp126.2050]]="","",(Table1[[#This Row],[seagrass.sd.ssp126.2050]]/Table1[[#This Row],[seagrass.mn.ssp126.2050]])^-1)</f>
        <v/>
      </c>
      <c r="M1185" s="6" t="str">
        <f>IF(Table1[[#This Row],[seagrass.weights.ssp126.2050]]="","",Table1[[#This Row],[seagrass.weights.ssp126.2050]]*Table1[[#This Row],[seagrass.mn.ssp126.2050]])</f>
        <v/>
      </c>
      <c r="P1185" s="6" t="str">
        <f>IF(Table1[[#This Row],[corals.mn.ssp126.2050]]="","",(Table1[[#This Row],[corals.sd.ssp126.2050]]/Table1[[#This Row],[corals.mn.ssp126.2050]])^-1)</f>
        <v/>
      </c>
      <c r="Q1185" s="6" t="str">
        <f>IF(Table1[[#This Row],[coral.weights.ssp126.2050]]="","",Table1[[#This Row],[coral.weights.ssp126.2050]]*Table1[[#This Row],[corals.mn.ssp126.2050]])</f>
        <v/>
      </c>
      <c r="T1185" s="6" t="str">
        <f>IF(Table1[[#This Row],[mangrove.mn.ssp126.2050]]="","",(Table1[[#This Row],[mangrove.sd.ssp126.2050]]/Table1[[#This Row],[mangrove.mn.ssp126.2050]])^-1)</f>
        <v/>
      </c>
      <c r="U1185" s="6" t="str">
        <f>IF(Table1[[#This Row],[mangrove.weights.ssp126.2050]]="","",Table1[[#This Row],[mangrove.weights.ssp126.2050]]*Table1[[#This Row],[mangrove.mn.ssp126.2050]])</f>
        <v/>
      </c>
      <c r="V1185" s="7" t="e">
        <f t="shared" si="108"/>
        <v>#DIV/0!</v>
      </c>
      <c r="Y1185" s="6" t="str">
        <f>IF(Table1[[#This Row],[seagrass.mn.ssp126.2100]]="", "", (Table1[[#This Row],[seagrass.sd.ssp126.2100]]/Table1[[#This Row],[seagrass.mn.ssp126.2100]])^-1)</f>
        <v/>
      </c>
      <c r="Z1185" s="6" t="str">
        <f>IF(Table1[[#This Row],[seagrass.weights.ssp126.2100]]="","", Table1[[#This Row],[seagrass.weights.ssp126.2100]]*Table1[[#This Row],[seagrass.mn.ssp126.2100]])</f>
        <v/>
      </c>
      <c r="AC1185" s="6" t="str">
        <f>IF(Table1[[#This Row],[corals.mn.ssp126.2100]]="","",(Table1[[#This Row],[corals.sd.ssp126.2100]]/Table1[[#This Row],[corals.mn.ssp126.2100]])^-1)</f>
        <v/>
      </c>
      <c r="AD1185" s="6" t="str">
        <f>IF( Table1[[#This Row],[Coral.weights.ssp126.2100]]="","", Table1[[#This Row],[Coral.weights.ssp126.2100]]*Table1[[#This Row],[corals.mn.ssp126.2100]])</f>
        <v/>
      </c>
      <c r="AG1185" s="8" t="str">
        <f>IF(Table1[[#This Row],[mangrove.mn.ssp126.2100]]="","",(Table1[[#This Row],[mangrove.sd.ssp126.2100]]/Table1[[#This Row],[mangrove.mn.ssp126.2100]])^-1)</f>
        <v/>
      </c>
      <c r="AH1185" s="6" t="str">
        <f>IF(Table1[[#This Row],[mangrove.weights.ssp126.2100]]="","",Table1[[#This Row],[mangrove.weights.ssp126.2100]]*Table1[[#This Row],[mangrove.mn.ssp126.2100]])</f>
        <v/>
      </c>
      <c r="AI1185" s="7" t="e">
        <f t="shared" si="109"/>
        <v>#DIV/0!</v>
      </c>
      <c r="AL1185" s="6" t="str">
        <f>IF(Table1[[#This Row],[seagrass.mn.ssp245.2050]]="","",(Table1[[#This Row],[seagrass.sd.ssp245.2050]]/Table1[[#This Row],[seagrass.mn.ssp245.2050]])^-1)</f>
        <v/>
      </c>
      <c r="AM1185" s="6" t="str">
        <f>IF(Table1[[#This Row],[seagrass.weights.ssp245.2050]]="","",Table1[[#This Row],[seagrass.weights.ssp245.2050]]*Table1[[#This Row],[seagrass.mn.ssp245.2050]])</f>
        <v/>
      </c>
      <c r="AS1185" s="5"/>
      <c r="AT1185" s="8"/>
      <c r="AU1185" s="8"/>
      <c r="AV1185" s="7" t="e">
        <f t="shared" si="110"/>
        <v>#DIV/0!</v>
      </c>
      <c r="AX1185" s="5"/>
      <c r="AY1185" s="6"/>
      <c r="AZ1185" s="6"/>
      <c r="BB1185" s="5"/>
      <c r="BC1185" s="8"/>
      <c r="BD1185" s="8"/>
      <c r="BE1185" s="5"/>
      <c r="BF1185" s="5"/>
      <c r="BG1185" s="6"/>
      <c r="BH1185" s="6"/>
      <c r="BI1185" s="7" t="e">
        <f t="shared" si="111"/>
        <v>#DIV/0!</v>
      </c>
      <c r="BK1185" s="5"/>
      <c r="BL1185" s="6"/>
      <c r="BM1185" s="6"/>
      <c r="BO1185" s="5"/>
      <c r="BP1185" s="6"/>
      <c r="BQ1185" s="6"/>
      <c r="BR1185" s="5"/>
      <c r="BS1185" s="5"/>
      <c r="BT1185" s="6"/>
      <c r="BU1185" s="6"/>
      <c r="BV1185" s="7" t="e">
        <f t="shared" si="112"/>
        <v>#DIV/0!</v>
      </c>
      <c r="BX1185" s="5"/>
      <c r="BY1185" s="8"/>
      <c r="BZ1185" s="8"/>
      <c r="CA1185" s="5"/>
      <c r="CB1185" s="5"/>
      <c r="CC1185" s="8"/>
      <c r="CD1185" s="8"/>
      <c r="CE1185" s="5"/>
      <c r="CF1185" s="5"/>
      <c r="CG1185" s="12"/>
      <c r="CH1185" s="17"/>
      <c r="CI1185" s="9" t="e">
        <f t="shared" si="113"/>
        <v>#DIV/0!</v>
      </c>
      <c r="CJ1185" s="5"/>
      <c r="CL1185" s="5"/>
      <c r="CM1185" s="5"/>
      <c r="CP1185" s="5"/>
      <c r="CT1185" s="5"/>
    </row>
    <row r="1186" spans="1:98" x14ac:dyDescent="0.25">
      <c r="A1186" s="5" t="s">
        <v>1229</v>
      </c>
      <c r="B1186" s="5">
        <v>45.58934</v>
      </c>
      <c r="C1186" s="5">
        <v>-25.071102</v>
      </c>
      <c r="E1186" s="5">
        <v>0</v>
      </c>
      <c r="G1186" s="5">
        <v>0</v>
      </c>
      <c r="I1186" s="5">
        <v>0</v>
      </c>
      <c r="L1186" s="6" t="str">
        <f>IF(Table1[[#This Row],[seagrass.mn.ssp126.2050]]="","",(Table1[[#This Row],[seagrass.sd.ssp126.2050]]/Table1[[#This Row],[seagrass.mn.ssp126.2050]])^-1)</f>
        <v/>
      </c>
      <c r="M1186" s="6" t="str">
        <f>IF(Table1[[#This Row],[seagrass.weights.ssp126.2050]]="","",Table1[[#This Row],[seagrass.weights.ssp126.2050]]*Table1[[#This Row],[seagrass.mn.ssp126.2050]])</f>
        <v/>
      </c>
      <c r="P1186" s="6" t="str">
        <f>IF(Table1[[#This Row],[corals.mn.ssp126.2050]]="","",(Table1[[#This Row],[corals.sd.ssp126.2050]]/Table1[[#This Row],[corals.mn.ssp126.2050]])^-1)</f>
        <v/>
      </c>
      <c r="Q1186" s="6" t="str">
        <f>IF(Table1[[#This Row],[coral.weights.ssp126.2050]]="","",Table1[[#This Row],[coral.weights.ssp126.2050]]*Table1[[#This Row],[corals.mn.ssp126.2050]])</f>
        <v/>
      </c>
      <c r="T1186" s="6" t="str">
        <f>IF(Table1[[#This Row],[mangrove.mn.ssp126.2050]]="","",(Table1[[#This Row],[mangrove.sd.ssp126.2050]]/Table1[[#This Row],[mangrove.mn.ssp126.2050]])^-1)</f>
        <v/>
      </c>
      <c r="U1186" s="6" t="str">
        <f>IF(Table1[[#This Row],[mangrove.weights.ssp126.2050]]="","",Table1[[#This Row],[mangrove.weights.ssp126.2050]]*Table1[[#This Row],[mangrove.mn.ssp126.2050]])</f>
        <v/>
      </c>
      <c r="V1186" s="7" t="e">
        <f t="shared" si="108"/>
        <v>#DIV/0!</v>
      </c>
      <c r="Y1186" s="6" t="str">
        <f>IF(Table1[[#This Row],[seagrass.mn.ssp126.2100]]="", "", (Table1[[#This Row],[seagrass.sd.ssp126.2100]]/Table1[[#This Row],[seagrass.mn.ssp126.2100]])^-1)</f>
        <v/>
      </c>
      <c r="Z1186" s="6" t="str">
        <f>IF(Table1[[#This Row],[seagrass.weights.ssp126.2100]]="","", Table1[[#This Row],[seagrass.weights.ssp126.2100]]*Table1[[#This Row],[seagrass.mn.ssp126.2100]])</f>
        <v/>
      </c>
      <c r="AC1186" s="6" t="str">
        <f>IF(Table1[[#This Row],[corals.mn.ssp126.2100]]="","",(Table1[[#This Row],[corals.sd.ssp126.2100]]/Table1[[#This Row],[corals.mn.ssp126.2100]])^-1)</f>
        <v/>
      </c>
      <c r="AD1186" s="6" t="str">
        <f>IF( Table1[[#This Row],[Coral.weights.ssp126.2100]]="","", Table1[[#This Row],[Coral.weights.ssp126.2100]]*Table1[[#This Row],[corals.mn.ssp126.2100]])</f>
        <v/>
      </c>
      <c r="AG1186" s="8" t="str">
        <f>IF(Table1[[#This Row],[mangrove.mn.ssp126.2100]]="","",(Table1[[#This Row],[mangrove.sd.ssp126.2100]]/Table1[[#This Row],[mangrove.mn.ssp126.2100]])^-1)</f>
        <v/>
      </c>
      <c r="AH1186" s="6" t="str">
        <f>IF(Table1[[#This Row],[mangrove.weights.ssp126.2100]]="","",Table1[[#This Row],[mangrove.weights.ssp126.2100]]*Table1[[#This Row],[mangrove.mn.ssp126.2100]])</f>
        <v/>
      </c>
      <c r="AI1186" s="7" t="e">
        <f t="shared" si="109"/>
        <v>#DIV/0!</v>
      </c>
      <c r="AL1186" s="6" t="str">
        <f>IF(Table1[[#This Row],[seagrass.mn.ssp245.2050]]="","",(Table1[[#This Row],[seagrass.sd.ssp245.2050]]/Table1[[#This Row],[seagrass.mn.ssp245.2050]])^-1)</f>
        <v/>
      </c>
      <c r="AM1186" s="6" t="str">
        <f>IF(Table1[[#This Row],[seagrass.weights.ssp245.2050]]="","",Table1[[#This Row],[seagrass.weights.ssp245.2050]]*Table1[[#This Row],[seagrass.mn.ssp245.2050]])</f>
        <v/>
      </c>
      <c r="AS1186" s="5"/>
      <c r="AT1186" s="8"/>
      <c r="AU1186" s="8"/>
      <c r="AV1186" s="7" t="e">
        <f t="shared" si="110"/>
        <v>#DIV/0!</v>
      </c>
      <c r="AX1186" s="5"/>
      <c r="AY1186" s="6"/>
      <c r="AZ1186" s="6"/>
      <c r="BB1186" s="5"/>
      <c r="BC1186" s="8"/>
      <c r="BD1186" s="8"/>
      <c r="BE1186" s="5"/>
      <c r="BF1186" s="5"/>
      <c r="BG1186" s="6"/>
      <c r="BH1186" s="6"/>
      <c r="BI1186" s="7" t="e">
        <f t="shared" si="111"/>
        <v>#DIV/0!</v>
      </c>
      <c r="BK1186" s="5"/>
      <c r="BL1186" s="6"/>
      <c r="BM1186" s="6"/>
      <c r="BO1186" s="5"/>
      <c r="BP1186" s="6"/>
      <c r="BQ1186" s="6"/>
      <c r="BR1186" s="5"/>
      <c r="BS1186" s="5"/>
      <c r="BT1186" s="6"/>
      <c r="BU1186" s="6"/>
      <c r="BV1186" s="7" t="e">
        <f t="shared" si="112"/>
        <v>#DIV/0!</v>
      </c>
      <c r="BX1186" s="5"/>
      <c r="BY1186" s="8"/>
      <c r="BZ1186" s="8"/>
      <c r="CA1186" s="5"/>
      <c r="CB1186" s="5"/>
      <c r="CC1186" s="8"/>
      <c r="CD1186" s="8"/>
      <c r="CE1186" s="5"/>
      <c r="CF1186" s="5"/>
      <c r="CG1186" s="12"/>
      <c r="CH1186" s="17"/>
      <c r="CI1186" s="9" t="e">
        <f t="shared" si="113"/>
        <v>#DIV/0!</v>
      </c>
      <c r="CJ1186" s="5"/>
      <c r="CL1186" s="5"/>
      <c r="CM1186" s="5"/>
      <c r="CP1186" s="5"/>
      <c r="CT1186" s="5"/>
    </row>
    <row r="1187" spans="1:98" x14ac:dyDescent="0.25">
      <c r="A1187" s="5" t="s">
        <v>1230</v>
      </c>
      <c r="B1187" s="5">
        <v>45.83934</v>
      </c>
      <c r="C1187" s="5">
        <v>-25.071102</v>
      </c>
      <c r="E1187" s="5">
        <v>0</v>
      </c>
      <c r="G1187" s="5">
        <v>0</v>
      </c>
      <c r="I1187" s="5">
        <v>0</v>
      </c>
      <c r="L1187" s="6" t="str">
        <f>IF(Table1[[#This Row],[seagrass.mn.ssp126.2050]]="","",(Table1[[#This Row],[seagrass.sd.ssp126.2050]]/Table1[[#This Row],[seagrass.mn.ssp126.2050]])^-1)</f>
        <v/>
      </c>
      <c r="M1187" s="6" t="str">
        <f>IF(Table1[[#This Row],[seagrass.weights.ssp126.2050]]="","",Table1[[#This Row],[seagrass.weights.ssp126.2050]]*Table1[[#This Row],[seagrass.mn.ssp126.2050]])</f>
        <v/>
      </c>
      <c r="P1187" s="6" t="str">
        <f>IF(Table1[[#This Row],[corals.mn.ssp126.2050]]="","",(Table1[[#This Row],[corals.sd.ssp126.2050]]/Table1[[#This Row],[corals.mn.ssp126.2050]])^-1)</f>
        <v/>
      </c>
      <c r="Q1187" s="6" t="str">
        <f>IF(Table1[[#This Row],[coral.weights.ssp126.2050]]="","",Table1[[#This Row],[coral.weights.ssp126.2050]]*Table1[[#This Row],[corals.mn.ssp126.2050]])</f>
        <v/>
      </c>
      <c r="T1187" s="6" t="str">
        <f>IF(Table1[[#This Row],[mangrove.mn.ssp126.2050]]="","",(Table1[[#This Row],[mangrove.sd.ssp126.2050]]/Table1[[#This Row],[mangrove.mn.ssp126.2050]])^-1)</f>
        <v/>
      </c>
      <c r="U1187" s="6" t="str">
        <f>IF(Table1[[#This Row],[mangrove.weights.ssp126.2050]]="","",Table1[[#This Row],[mangrove.weights.ssp126.2050]]*Table1[[#This Row],[mangrove.mn.ssp126.2050]])</f>
        <v/>
      </c>
      <c r="V1187" s="7" t="e">
        <f t="shared" si="108"/>
        <v>#DIV/0!</v>
      </c>
      <c r="Y1187" s="6" t="str">
        <f>IF(Table1[[#This Row],[seagrass.mn.ssp126.2100]]="", "", (Table1[[#This Row],[seagrass.sd.ssp126.2100]]/Table1[[#This Row],[seagrass.mn.ssp126.2100]])^-1)</f>
        <v/>
      </c>
      <c r="Z1187" s="6" t="str">
        <f>IF(Table1[[#This Row],[seagrass.weights.ssp126.2100]]="","", Table1[[#This Row],[seagrass.weights.ssp126.2100]]*Table1[[#This Row],[seagrass.mn.ssp126.2100]])</f>
        <v/>
      </c>
      <c r="AC1187" s="6" t="str">
        <f>IF(Table1[[#This Row],[corals.mn.ssp126.2100]]="","",(Table1[[#This Row],[corals.sd.ssp126.2100]]/Table1[[#This Row],[corals.mn.ssp126.2100]])^-1)</f>
        <v/>
      </c>
      <c r="AD1187" s="6" t="str">
        <f>IF( Table1[[#This Row],[Coral.weights.ssp126.2100]]="","", Table1[[#This Row],[Coral.weights.ssp126.2100]]*Table1[[#This Row],[corals.mn.ssp126.2100]])</f>
        <v/>
      </c>
      <c r="AG1187" s="8" t="str">
        <f>IF(Table1[[#This Row],[mangrove.mn.ssp126.2100]]="","",(Table1[[#This Row],[mangrove.sd.ssp126.2100]]/Table1[[#This Row],[mangrove.mn.ssp126.2100]])^-1)</f>
        <v/>
      </c>
      <c r="AH1187" s="6" t="str">
        <f>IF(Table1[[#This Row],[mangrove.weights.ssp126.2100]]="","",Table1[[#This Row],[mangrove.weights.ssp126.2100]]*Table1[[#This Row],[mangrove.mn.ssp126.2100]])</f>
        <v/>
      </c>
      <c r="AI1187" s="7" t="e">
        <f t="shared" si="109"/>
        <v>#DIV/0!</v>
      </c>
      <c r="AL1187" s="6" t="str">
        <f>IF(Table1[[#This Row],[seagrass.mn.ssp245.2050]]="","",(Table1[[#This Row],[seagrass.sd.ssp245.2050]]/Table1[[#This Row],[seagrass.mn.ssp245.2050]])^-1)</f>
        <v/>
      </c>
      <c r="AM1187" s="6" t="str">
        <f>IF(Table1[[#This Row],[seagrass.weights.ssp245.2050]]="","",Table1[[#This Row],[seagrass.weights.ssp245.2050]]*Table1[[#This Row],[seagrass.mn.ssp245.2050]])</f>
        <v/>
      </c>
      <c r="AS1187" s="5"/>
      <c r="AT1187" s="8"/>
      <c r="AU1187" s="8"/>
      <c r="AV1187" s="7" t="e">
        <f t="shared" si="110"/>
        <v>#DIV/0!</v>
      </c>
      <c r="AX1187" s="5"/>
      <c r="AY1187" s="6"/>
      <c r="AZ1187" s="6"/>
      <c r="BB1187" s="5"/>
      <c r="BC1187" s="8"/>
      <c r="BD1187" s="8"/>
      <c r="BE1187" s="5"/>
      <c r="BF1187" s="5"/>
      <c r="BG1187" s="6"/>
      <c r="BH1187" s="6"/>
      <c r="BI1187" s="7" t="e">
        <f t="shared" si="111"/>
        <v>#DIV/0!</v>
      </c>
      <c r="BK1187" s="5"/>
      <c r="BL1187" s="6"/>
      <c r="BM1187" s="6"/>
      <c r="BO1187" s="5"/>
      <c r="BP1187" s="6"/>
      <c r="BQ1187" s="6"/>
      <c r="BR1187" s="5"/>
      <c r="BS1187" s="5"/>
      <c r="BT1187" s="6"/>
      <c r="BU1187" s="6"/>
      <c r="BV1187" s="7" t="e">
        <f t="shared" si="112"/>
        <v>#DIV/0!</v>
      </c>
      <c r="BX1187" s="5"/>
      <c r="BY1187" s="8"/>
      <c r="BZ1187" s="8"/>
      <c r="CA1187" s="5"/>
      <c r="CB1187" s="5"/>
      <c r="CC1187" s="8"/>
      <c r="CD1187" s="8"/>
      <c r="CE1187" s="5"/>
      <c r="CF1187" s="5"/>
      <c r="CG1187" s="12"/>
      <c r="CH1187" s="17"/>
      <c r="CI1187" s="9" t="e">
        <f t="shared" si="113"/>
        <v>#DIV/0!</v>
      </c>
      <c r="CJ1187" s="5"/>
      <c r="CL1187" s="5"/>
      <c r="CM1187" s="5"/>
      <c r="CP1187" s="5"/>
      <c r="CT1187" s="5"/>
    </row>
    <row r="1188" spans="1:98" x14ac:dyDescent="0.25">
      <c r="A1188" s="5" t="s">
        <v>1231</v>
      </c>
      <c r="B1188" s="5">
        <v>46.08934</v>
      </c>
      <c r="C1188" s="5">
        <v>-25.071102</v>
      </c>
      <c r="E1188" s="5">
        <v>0</v>
      </c>
      <c r="G1188" s="5">
        <v>0</v>
      </c>
      <c r="I1188" s="5">
        <v>0</v>
      </c>
      <c r="L1188" s="6" t="str">
        <f>IF(Table1[[#This Row],[seagrass.mn.ssp126.2050]]="","",(Table1[[#This Row],[seagrass.sd.ssp126.2050]]/Table1[[#This Row],[seagrass.mn.ssp126.2050]])^-1)</f>
        <v/>
      </c>
      <c r="M1188" s="6" t="str">
        <f>IF(Table1[[#This Row],[seagrass.weights.ssp126.2050]]="","",Table1[[#This Row],[seagrass.weights.ssp126.2050]]*Table1[[#This Row],[seagrass.mn.ssp126.2050]])</f>
        <v/>
      </c>
      <c r="P1188" s="6" t="str">
        <f>IF(Table1[[#This Row],[corals.mn.ssp126.2050]]="","",(Table1[[#This Row],[corals.sd.ssp126.2050]]/Table1[[#This Row],[corals.mn.ssp126.2050]])^-1)</f>
        <v/>
      </c>
      <c r="Q1188" s="6" t="str">
        <f>IF(Table1[[#This Row],[coral.weights.ssp126.2050]]="","",Table1[[#This Row],[coral.weights.ssp126.2050]]*Table1[[#This Row],[corals.mn.ssp126.2050]])</f>
        <v/>
      </c>
      <c r="T1188" s="6" t="str">
        <f>IF(Table1[[#This Row],[mangrove.mn.ssp126.2050]]="","",(Table1[[#This Row],[mangrove.sd.ssp126.2050]]/Table1[[#This Row],[mangrove.mn.ssp126.2050]])^-1)</f>
        <v/>
      </c>
      <c r="U1188" s="6" t="str">
        <f>IF(Table1[[#This Row],[mangrove.weights.ssp126.2050]]="","",Table1[[#This Row],[mangrove.weights.ssp126.2050]]*Table1[[#This Row],[mangrove.mn.ssp126.2050]])</f>
        <v/>
      </c>
      <c r="V1188" s="7" t="e">
        <f t="shared" si="108"/>
        <v>#DIV/0!</v>
      </c>
      <c r="Y1188" s="6" t="str">
        <f>IF(Table1[[#This Row],[seagrass.mn.ssp126.2100]]="", "", (Table1[[#This Row],[seagrass.sd.ssp126.2100]]/Table1[[#This Row],[seagrass.mn.ssp126.2100]])^-1)</f>
        <v/>
      </c>
      <c r="Z1188" s="6" t="str">
        <f>IF(Table1[[#This Row],[seagrass.weights.ssp126.2100]]="","", Table1[[#This Row],[seagrass.weights.ssp126.2100]]*Table1[[#This Row],[seagrass.mn.ssp126.2100]])</f>
        <v/>
      </c>
      <c r="AC1188" s="6" t="str">
        <f>IF(Table1[[#This Row],[corals.mn.ssp126.2100]]="","",(Table1[[#This Row],[corals.sd.ssp126.2100]]/Table1[[#This Row],[corals.mn.ssp126.2100]])^-1)</f>
        <v/>
      </c>
      <c r="AD1188" s="6" t="str">
        <f>IF( Table1[[#This Row],[Coral.weights.ssp126.2100]]="","", Table1[[#This Row],[Coral.weights.ssp126.2100]]*Table1[[#This Row],[corals.mn.ssp126.2100]])</f>
        <v/>
      </c>
      <c r="AG1188" s="8" t="str">
        <f>IF(Table1[[#This Row],[mangrove.mn.ssp126.2100]]="","",(Table1[[#This Row],[mangrove.sd.ssp126.2100]]/Table1[[#This Row],[mangrove.mn.ssp126.2100]])^-1)</f>
        <v/>
      </c>
      <c r="AH1188" s="6" t="str">
        <f>IF(Table1[[#This Row],[mangrove.weights.ssp126.2100]]="","",Table1[[#This Row],[mangrove.weights.ssp126.2100]]*Table1[[#This Row],[mangrove.mn.ssp126.2100]])</f>
        <v/>
      </c>
      <c r="AI1188" s="7" t="e">
        <f t="shared" si="109"/>
        <v>#DIV/0!</v>
      </c>
      <c r="AL1188" s="6" t="str">
        <f>IF(Table1[[#This Row],[seagrass.mn.ssp245.2050]]="","",(Table1[[#This Row],[seagrass.sd.ssp245.2050]]/Table1[[#This Row],[seagrass.mn.ssp245.2050]])^-1)</f>
        <v/>
      </c>
      <c r="AM1188" s="6" t="str">
        <f>IF(Table1[[#This Row],[seagrass.weights.ssp245.2050]]="","",Table1[[#This Row],[seagrass.weights.ssp245.2050]]*Table1[[#This Row],[seagrass.mn.ssp245.2050]])</f>
        <v/>
      </c>
      <c r="AS1188" s="5"/>
      <c r="AT1188" s="8"/>
      <c r="AU1188" s="8"/>
      <c r="AV1188" s="7" t="e">
        <f t="shared" si="110"/>
        <v>#DIV/0!</v>
      </c>
      <c r="AX1188" s="5"/>
      <c r="AY1188" s="6"/>
      <c r="AZ1188" s="6"/>
      <c r="BB1188" s="5"/>
      <c r="BC1188" s="8"/>
      <c r="BD1188" s="8"/>
      <c r="BE1188" s="5"/>
      <c r="BF1188" s="5"/>
      <c r="BG1188" s="6"/>
      <c r="BH1188" s="6"/>
      <c r="BI1188" s="7" t="e">
        <f t="shared" si="111"/>
        <v>#DIV/0!</v>
      </c>
      <c r="BK1188" s="5"/>
      <c r="BL1188" s="6"/>
      <c r="BM1188" s="6"/>
      <c r="BO1188" s="5"/>
      <c r="BP1188" s="6"/>
      <c r="BQ1188" s="6"/>
      <c r="BR1188" s="5"/>
      <c r="BS1188" s="5"/>
      <c r="BT1188" s="6"/>
      <c r="BU1188" s="6"/>
      <c r="BV1188" s="7" t="e">
        <f t="shared" si="112"/>
        <v>#DIV/0!</v>
      </c>
      <c r="BX1188" s="5"/>
      <c r="BY1188" s="8"/>
      <c r="BZ1188" s="8"/>
      <c r="CA1188" s="5"/>
      <c r="CB1188" s="5"/>
      <c r="CC1188" s="8"/>
      <c r="CD1188" s="8"/>
      <c r="CE1188" s="5"/>
      <c r="CF1188" s="5"/>
      <c r="CG1188" s="12"/>
      <c r="CH1188" s="17"/>
      <c r="CI1188" s="9" t="e">
        <f t="shared" si="113"/>
        <v>#DIV/0!</v>
      </c>
      <c r="CJ1188" s="5"/>
      <c r="CL1188" s="5"/>
      <c r="CM1188" s="5"/>
      <c r="CP1188" s="5"/>
      <c r="CT1188" s="5"/>
    </row>
    <row r="1189" spans="1:98" x14ac:dyDescent="0.25">
      <c r="A1189" s="5" t="s">
        <v>1232</v>
      </c>
      <c r="B1189" s="5">
        <v>46.33934</v>
      </c>
      <c r="C1189" s="5">
        <v>-25.071102</v>
      </c>
      <c r="E1189" s="5">
        <v>0</v>
      </c>
      <c r="G1189" s="5">
        <v>0</v>
      </c>
      <c r="I1189" s="5">
        <v>0</v>
      </c>
      <c r="L1189" s="6" t="str">
        <f>IF(Table1[[#This Row],[seagrass.mn.ssp126.2050]]="","",(Table1[[#This Row],[seagrass.sd.ssp126.2050]]/Table1[[#This Row],[seagrass.mn.ssp126.2050]])^-1)</f>
        <v/>
      </c>
      <c r="M1189" s="6" t="str">
        <f>IF(Table1[[#This Row],[seagrass.weights.ssp126.2050]]="","",Table1[[#This Row],[seagrass.weights.ssp126.2050]]*Table1[[#This Row],[seagrass.mn.ssp126.2050]])</f>
        <v/>
      </c>
      <c r="P1189" s="6" t="str">
        <f>IF(Table1[[#This Row],[corals.mn.ssp126.2050]]="","",(Table1[[#This Row],[corals.sd.ssp126.2050]]/Table1[[#This Row],[corals.mn.ssp126.2050]])^-1)</f>
        <v/>
      </c>
      <c r="Q1189" s="6" t="str">
        <f>IF(Table1[[#This Row],[coral.weights.ssp126.2050]]="","",Table1[[#This Row],[coral.weights.ssp126.2050]]*Table1[[#This Row],[corals.mn.ssp126.2050]])</f>
        <v/>
      </c>
      <c r="T1189" s="6" t="str">
        <f>IF(Table1[[#This Row],[mangrove.mn.ssp126.2050]]="","",(Table1[[#This Row],[mangrove.sd.ssp126.2050]]/Table1[[#This Row],[mangrove.mn.ssp126.2050]])^-1)</f>
        <v/>
      </c>
      <c r="U1189" s="6" t="str">
        <f>IF(Table1[[#This Row],[mangrove.weights.ssp126.2050]]="","",Table1[[#This Row],[mangrove.weights.ssp126.2050]]*Table1[[#This Row],[mangrove.mn.ssp126.2050]])</f>
        <v/>
      </c>
      <c r="V1189" s="7" t="e">
        <f t="shared" si="108"/>
        <v>#DIV/0!</v>
      </c>
      <c r="Y1189" s="6" t="str">
        <f>IF(Table1[[#This Row],[seagrass.mn.ssp126.2100]]="", "", (Table1[[#This Row],[seagrass.sd.ssp126.2100]]/Table1[[#This Row],[seagrass.mn.ssp126.2100]])^-1)</f>
        <v/>
      </c>
      <c r="Z1189" s="6" t="str">
        <f>IF(Table1[[#This Row],[seagrass.weights.ssp126.2100]]="","", Table1[[#This Row],[seagrass.weights.ssp126.2100]]*Table1[[#This Row],[seagrass.mn.ssp126.2100]])</f>
        <v/>
      </c>
      <c r="AC1189" s="6" t="str">
        <f>IF(Table1[[#This Row],[corals.mn.ssp126.2100]]="","",(Table1[[#This Row],[corals.sd.ssp126.2100]]/Table1[[#This Row],[corals.mn.ssp126.2100]])^-1)</f>
        <v/>
      </c>
      <c r="AD1189" s="6" t="str">
        <f>IF( Table1[[#This Row],[Coral.weights.ssp126.2100]]="","", Table1[[#This Row],[Coral.weights.ssp126.2100]]*Table1[[#This Row],[corals.mn.ssp126.2100]])</f>
        <v/>
      </c>
      <c r="AG1189" s="8" t="str">
        <f>IF(Table1[[#This Row],[mangrove.mn.ssp126.2100]]="","",(Table1[[#This Row],[mangrove.sd.ssp126.2100]]/Table1[[#This Row],[mangrove.mn.ssp126.2100]])^-1)</f>
        <v/>
      </c>
      <c r="AH1189" s="6" t="str">
        <f>IF(Table1[[#This Row],[mangrove.weights.ssp126.2100]]="","",Table1[[#This Row],[mangrove.weights.ssp126.2100]]*Table1[[#This Row],[mangrove.mn.ssp126.2100]])</f>
        <v/>
      </c>
      <c r="AI1189" s="7" t="e">
        <f t="shared" si="109"/>
        <v>#DIV/0!</v>
      </c>
      <c r="AL1189" s="6" t="str">
        <f>IF(Table1[[#This Row],[seagrass.mn.ssp245.2050]]="","",(Table1[[#This Row],[seagrass.sd.ssp245.2050]]/Table1[[#This Row],[seagrass.mn.ssp245.2050]])^-1)</f>
        <v/>
      </c>
      <c r="AM1189" s="6" t="str">
        <f>IF(Table1[[#This Row],[seagrass.weights.ssp245.2050]]="","",Table1[[#This Row],[seagrass.weights.ssp245.2050]]*Table1[[#This Row],[seagrass.mn.ssp245.2050]])</f>
        <v/>
      </c>
      <c r="AS1189" s="5"/>
      <c r="AT1189" s="8"/>
      <c r="AU1189" s="8"/>
      <c r="AV1189" s="7" t="e">
        <f t="shared" si="110"/>
        <v>#DIV/0!</v>
      </c>
      <c r="AX1189" s="5"/>
      <c r="AY1189" s="6"/>
      <c r="AZ1189" s="6"/>
      <c r="BB1189" s="5"/>
      <c r="BC1189" s="8"/>
      <c r="BD1189" s="8"/>
      <c r="BE1189" s="5"/>
      <c r="BF1189" s="5"/>
      <c r="BG1189" s="6"/>
      <c r="BH1189" s="6"/>
      <c r="BI1189" s="7" t="e">
        <f t="shared" si="111"/>
        <v>#DIV/0!</v>
      </c>
      <c r="BK1189" s="5"/>
      <c r="BL1189" s="6"/>
      <c r="BM1189" s="6"/>
      <c r="BO1189" s="5"/>
      <c r="BP1189" s="6"/>
      <c r="BQ1189" s="6"/>
      <c r="BR1189" s="5"/>
      <c r="BS1189" s="5"/>
      <c r="BT1189" s="6"/>
      <c r="BU1189" s="6"/>
      <c r="BV1189" s="7" t="e">
        <f t="shared" si="112"/>
        <v>#DIV/0!</v>
      </c>
      <c r="BX1189" s="5"/>
      <c r="BY1189" s="8"/>
      <c r="BZ1189" s="8"/>
      <c r="CA1189" s="5"/>
      <c r="CB1189" s="5"/>
      <c r="CC1189" s="8"/>
      <c r="CD1189" s="8"/>
      <c r="CE1189" s="5"/>
      <c r="CF1189" s="5"/>
      <c r="CG1189" s="12"/>
      <c r="CH1189" s="17"/>
      <c r="CI1189" s="9" t="e">
        <f t="shared" si="113"/>
        <v>#DIV/0!</v>
      </c>
      <c r="CJ1189" s="5"/>
      <c r="CL1189" s="5"/>
      <c r="CM1189" s="5"/>
      <c r="CP1189" s="5"/>
      <c r="CT1189" s="5"/>
    </row>
    <row r="1190" spans="1:98" x14ac:dyDescent="0.25">
      <c r="A1190" s="5" t="s">
        <v>1233</v>
      </c>
      <c r="B1190" s="5">
        <v>46.58934</v>
      </c>
      <c r="C1190" s="5">
        <v>-25.071102</v>
      </c>
      <c r="D1190" s="5">
        <v>24330000</v>
      </c>
      <c r="E1190" s="5">
        <v>1</v>
      </c>
      <c r="F1190" s="5">
        <v>9400000</v>
      </c>
      <c r="G1190" s="5">
        <v>1</v>
      </c>
      <c r="I1190" s="5">
        <v>0</v>
      </c>
      <c r="L1190" s="6" t="str">
        <f>IF(Table1[[#This Row],[seagrass.mn.ssp126.2050]]="","",(Table1[[#This Row],[seagrass.sd.ssp126.2050]]/Table1[[#This Row],[seagrass.mn.ssp126.2050]])^-1)</f>
        <v/>
      </c>
      <c r="M1190" s="6" t="str">
        <f>IF(Table1[[#This Row],[seagrass.weights.ssp126.2050]]="","",Table1[[#This Row],[seagrass.weights.ssp126.2050]]*Table1[[#This Row],[seagrass.mn.ssp126.2050]])</f>
        <v/>
      </c>
      <c r="P1190" s="6" t="str">
        <f>IF(Table1[[#This Row],[corals.mn.ssp126.2050]]="","",(Table1[[#This Row],[corals.sd.ssp126.2050]]/Table1[[#This Row],[corals.mn.ssp126.2050]])^-1)</f>
        <v/>
      </c>
      <c r="Q1190" s="6" t="str">
        <f>IF(Table1[[#This Row],[coral.weights.ssp126.2050]]="","",Table1[[#This Row],[coral.weights.ssp126.2050]]*Table1[[#This Row],[corals.mn.ssp126.2050]])</f>
        <v/>
      </c>
      <c r="T1190" s="6" t="str">
        <f>IF(Table1[[#This Row],[mangrove.mn.ssp126.2050]]="","",(Table1[[#This Row],[mangrove.sd.ssp126.2050]]/Table1[[#This Row],[mangrove.mn.ssp126.2050]])^-1)</f>
        <v/>
      </c>
      <c r="U1190" s="6" t="str">
        <f>IF(Table1[[#This Row],[mangrove.weights.ssp126.2050]]="","",Table1[[#This Row],[mangrove.weights.ssp126.2050]]*Table1[[#This Row],[mangrove.mn.ssp126.2050]])</f>
        <v/>
      </c>
      <c r="V1190" s="7" t="e">
        <f t="shared" si="108"/>
        <v>#DIV/0!</v>
      </c>
      <c r="Y1190" s="6" t="str">
        <f>IF(Table1[[#This Row],[seagrass.mn.ssp126.2100]]="", "", (Table1[[#This Row],[seagrass.sd.ssp126.2100]]/Table1[[#This Row],[seagrass.mn.ssp126.2100]])^-1)</f>
        <v/>
      </c>
      <c r="Z1190" s="6" t="str">
        <f>IF(Table1[[#This Row],[seagrass.weights.ssp126.2100]]="","", Table1[[#This Row],[seagrass.weights.ssp126.2100]]*Table1[[#This Row],[seagrass.mn.ssp126.2100]])</f>
        <v/>
      </c>
      <c r="AC1190" s="6" t="str">
        <f>IF(Table1[[#This Row],[corals.mn.ssp126.2100]]="","",(Table1[[#This Row],[corals.sd.ssp126.2100]]/Table1[[#This Row],[corals.mn.ssp126.2100]])^-1)</f>
        <v/>
      </c>
      <c r="AD1190" s="6" t="str">
        <f>IF( Table1[[#This Row],[Coral.weights.ssp126.2100]]="","", Table1[[#This Row],[Coral.weights.ssp126.2100]]*Table1[[#This Row],[corals.mn.ssp126.2100]])</f>
        <v/>
      </c>
      <c r="AG1190" s="8" t="str">
        <f>IF(Table1[[#This Row],[mangrove.mn.ssp126.2100]]="","",(Table1[[#This Row],[mangrove.sd.ssp126.2100]]/Table1[[#This Row],[mangrove.mn.ssp126.2100]])^-1)</f>
        <v/>
      </c>
      <c r="AH1190" s="6" t="str">
        <f>IF(Table1[[#This Row],[mangrove.weights.ssp126.2100]]="","",Table1[[#This Row],[mangrove.weights.ssp126.2100]]*Table1[[#This Row],[mangrove.mn.ssp126.2100]])</f>
        <v/>
      </c>
      <c r="AI1190" s="7" t="e">
        <f t="shared" si="109"/>
        <v>#DIV/0!</v>
      </c>
      <c r="AL1190" s="6" t="str">
        <f>IF(Table1[[#This Row],[seagrass.mn.ssp245.2050]]="","",(Table1[[#This Row],[seagrass.sd.ssp245.2050]]/Table1[[#This Row],[seagrass.mn.ssp245.2050]])^-1)</f>
        <v/>
      </c>
      <c r="AM1190" s="6" t="str">
        <f>IF(Table1[[#This Row],[seagrass.weights.ssp245.2050]]="","",Table1[[#This Row],[seagrass.weights.ssp245.2050]]*Table1[[#This Row],[seagrass.mn.ssp245.2050]])</f>
        <v/>
      </c>
      <c r="AS1190" s="5"/>
      <c r="AT1190" s="8"/>
      <c r="AU1190" s="8"/>
      <c r="AV1190" s="7" t="e">
        <f t="shared" si="110"/>
        <v>#DIV/0!</v>
      </c>
      <c r="AX1190" s="5"/>
      <c r="AY1190" s="6"/>
      <c r="AZ1190" s="6"/>
      <c r="BB1190" s="5"/>
      <c r="BC1190" s="8"/>
      <c r="BD1190" s="8"/>
      <c r="BE1190" s="5"/>
      <c r="BF1190" s="5"/>
      <c r="BG1190" s="6"/>
      <c r="BH1190" s="6"/>
      <c r="BI1190" s="7" t="e">
        <f t="shared" si="111"/>
        <v>#DIV/0!</v>
      </c>
      <c r="BK1190" s="5"/>
      <c r="BL1190" s="6"/>
      <c r="BM1190" s="6"/>
      <c r="BO1190" s="5"/>
      <c r="BP1190" s="6"/>
      <c r="BQ1190" s="6"/>
      <c r="BR1190" s="5"/>
      <c r="BS1190" s="5"/>
      <c r="BT1190" s="6"/>
      <c r="BU1190" s="6"/>
      <c r="BV1190" s="7" t="e">
        <f t="shared" si="112"/>
        <v>#DIV/0!</v>
      </c>
      <c r="BX1190" s="5"/>
      <c r="BY1190" s="8"/>
      <c r="BZ1190" s="8"/>
      <c r="CA1190" s="5"/>
      <c r="CB1190" s="5"/>
      <c r="CC1190" s="8"/>
      <c r="CD1190" s="8"/>
      <c r="CE1190" s="5"/>
      <c r="CF1190" s="5"/>
      <c r="CG1190" s="12"/>
      <c r="CH1190" s="17"/>
      <c r="CI1190" s="9" t="e">
        <f t="shared" si="113"/>
        <v>#DIV/0!</v>
      </c>
      <c r="CJ1190" s="5"/>
      <c r="CL1190" s="5"/>
      <c r="CM1190" s="5"/>
      <c r="CP1190" s="5"/>
      <c r="CT1190" s="5"/>
    </row>
    <row r="1191" spans="1:98" x14ac:dyDescent="0.25">
      <c r="A1191" s="5" t="s">
        <v>1234</v>
      </c>
      <c r="B1191" s="5">
        <v>46.83934</v>
      </c>
      <c r="C1191" s="5">
        <v>-25.071102</v>
      </c>
      <c r="D1191" s="5">
        <v>41840000</v>
      </c>
      <c r="E1191" s="5">
        <v>1</v>
      </c>
      <c r="F1191" s="5">
        <v>12020000</v>
      </c>
      <c r="G1191" s="5">
        <v>1</v>
      </c>
      <c r="I1191" s="5">
        <v>0</v>
      </c>
      <c r="J1191" s="5">
        <v>0.50798110803209373</v>
      </c>
      <c r="K1191" s="5">
        <v>3.7644885505165419E-3</v>
      </c>
      <c r="L1191" s="6">
        <f>IF(Table1[[#This Row],[seagrass.mn.ssp126.2050]]="","",(Table1[[#This Row],[seagrass.sd.ssp126.2050]]/Table1[[#This Row],[seagrass.mn.ssp126.2050]])^-1)</f>
        <v>134.94027175680782</v>
      </c>
      <c r="M1191" s="6">
        <f>IF(Table1[[#This Row],[seagrass.weights.ssp126.2050]]="","",Table1[[#This Row],[seagrass.weights.ssp126.2050]]*Table1[[#This Row],[seagrass.mn.ssp126.2050]])</f>
        <v>68.547108765175082</v>
      </c>
      <c r="N1191" s="5">
        <v>0.61063683836676841</v>
      </c>
      <c r="O1191" s="5">
        <v>1.603363588336703E-2</v>
      </c>
      <c r="P1191" s="6">
        <f>IF(Table1[[#This Row],[corals.mn.ssp126.2050]]="","",(Table1[[#This Row],[corals.sd.ssp126.2050]]/Table1[[#This Row],[corals.mn.ssp126.2050]])^-1)</f>
        <v>38.084739032912097</v>
      </c>
      <c r="Q1191" s="6">
        <f>IF(Table1[[#This Row],[coral.weights.ssp126.2050]]="","",Table1[[#This Row],[coral.weights.ssp126.2050]]*Table1[[#This Row],[corals.mn.ssp126.2050]])</f>
        <v>23.255944633080901</v>
      </c>
      <c r="T1191" s="6" t="str">
        <f>IF(Table1[[#This Row],[mangrove.mn.ssp126.2050]]="","",(Table1[[#This Row],[mangrove.sd.ssp126.2050]]/Table1[[#This Row],[mangrove.mn.ssp126.2050]])^-1)</f>
        <v/>
      </c>
      <c r="U1191" s="6" t="str">
        <f>IF(Table1[[#This Row],[mangrove.weights.ssp126.2050]]="","",Table1[[#This Row],[mangrove.weights.ssp126.2050]]*Table1[[#This Row],[mangrove.mn.ssp126.2050]])</f>
        <v/>
      </c>
      <c r="V1191" s="7">
        <f t="shared" si="108"/>
        <v>0.53057678181465751</v>
      </c>
      <c r="W1191" s="5">
        <v>0.50598631397790195</v>
      </c>
      <c r="X1191" s="5">
        <v>6.5855533560956166E-3</v>
      </c>
      <c r="Y1191" s="6">
        <f>IF(Table1[[#This Row],[seagrass.mn.ssp126.2100]]="", "", (Table1[[#This Row],[seagrass.sd.ssp126.2100]]/Table1[[#This Row],[seagrass.mn.ssp126.2100]])^-1)</f>
        <v>76.832771161068621</v>
      </c>
      <c r="Z1191" s="6">
        <f>IF(Table1[[#This Row],[seagrass.weights.ssp126.2100]]="","", Table1[[#This Row],[seagrass.weights.ssp126.2100]]*Table1[[#This Row],[seagrass.mn.ssp126.2100]])</f>
        <v>38.876330672496756</v>
      </c>
      <c r="AA1191" s="5">
        <v>0.6042925916099906</v>
      </c>
      <c r="AB1191" s="5">
        <v>2.7237828658837591E-2</v>
      </c>
      <c r="AC1191" s="6">
        <f>IF(Table1[[#This Row],[corals.mn.ssp126.2100]]="","",(Table1[[#This Row],[corals.sd.ssp126.2100]]/Table1[[#This Row],[corals.mn.ssp126.2100]])^-1)</f>
        <v>22.185784306779599</v>
      </c>
      <c r="AD1191" s="6">
        <f>IF( Table1[[#This Row],[Coral.weights.ssp126.2100]]="","", Table1[[#This Row],[Coral.weights.ssp126.2100]]*Table1[[#This Row],[corals.mn.ssp126.2100]])</f>
        <v>13.406705095644103</v>
      </c>
      <c r="AG1191" s="8" t="str">
        <f>IF(Table1[[#This Row],[mangrove.mn.ssp126.2100]]="","",(Table1[[#This Row],[mangrove.sd.ssp126.2100]]/Table1[[#This Row],[mangrove.mn.ssp126.2100]])^-1)</f>
        <v/>
      </c>
      <c r="AH1191" s="6" t="str">
        <f>IF(Table1[[#This Row],[mangrove.weights.ssp126.2100]]="","",Table1[[#This Row],[mangrove.weights.ssp126.2100]]*Table1[[#This Row],[mangrove.mn.ssp126.2100]])</f>
        <v/>
      </c>
      <c r="AI1191" s="7">
        <f t="shared" si="109"/>
        <v>0.52801250756599261</v>
      </c>
      <c r="AJ1191" s="5">
        <v>0.61658325005138737</v>
      </c>
      <c r="AK1191" s="5">
        <v>2.3116672508987912E-3</v>
      </c>
      <c r="AL1191" s="6">
        <f>IF(Table1[[#This Row],[seagrass.mn.ssp245.2050]]="","",(Table1[[#This Row],[seagrass.sd.ssp245.2050]]/Table1[[#This Row],[seagrass.mn.ssp245.2050]])^-1)</f>
        <v>266.72664494064003</v>
      </c>
      <c r="AM1191" s="6">
        <f>IF(Table1[[#This Row],[seagrass.weights.ssp245.2050]]="","",Table1[[#This Row],[seagrass.weights.ssp245.2050]]*Table1[[#This Row],[seagrass.mn.ssp245.2050]])</f>
        <v>164.45918161280227</v>
      </c>
      <c r="AN1191" s="5">
        <v>0.64591571434011397</v>
      </c>
      <c r="AO1191" s="5">
        <v>3.6844776042071811E-3</v>
      </c>
      <c r="AP1191" s="6">
        <f>(Table1[[#This Row],[corals.sd.ssp245.2050]]/Table1[[#This Row],[corals.mn.ssp245.2050]])^-1</f>
        <v>175.30727113188706</v>
      </c>
      <c r="AQ1191" s="6">
        <f>Table1[[#This Row],[coral.weights.ssp245.2050]]*Table1[[#This Row],[corals.mn.ssp245.2050]]</f>
        <v>113.23372126216887</v>
      </c>
      <c r="AS1191" s="5"/>
      <c r="AT1191" s="8"/>
      <c r="AU1191" s="8"/>
      <c r="AV1191" s="7">
        <f t="shared" si="110"/>
        <v>0.62821628109958982</v>
      </c>
      <c r="AW1191" s="5">
        <v>0.61658325005138737</v>
      </c>
      <c r="AX1191" s="5">
        <v>2.3116672508987912E-3</v>
      </c>
      <c r="AY1191" s="6">
        <f>(Table1[[#This Row],[seagrass.sd.ssp245.2100]]/Table1[[#This Row],[seagrass.mn.ssp245.2100]])^-1</f>
        <v>266.72664494064003</v>
      </c>
      <c r="AZ1191" s="6">
        <f>Table1[[#This Row],[seagrass.weights.ssp245.2100]]*Table1[[#This Row],[seagrass.mn.ssp245.2100]]</f>
        <v>164.45918161280227</v>
      </c>
      <c r="BA1191" s="5">
        <v>0.64591571434011397</v>
      </c>
      <c r="BB1191" s="5">
        <v>3.6844776042071811E-3</v>
      </c>
      <c r="BC1191" s="8">
        <f>(Table1[[#This Row],[corals.sd.ssp245.2100]]/Table1[[#This Row],[corals.mn.ssp245.2100]])^-1</f>
        <v>175.30727113188706</v>
      </c>
      <c r="BD1191" s="8">
        <f>Table1[[#This Row],[corals.weights.ssp245.2100]]*Table1[[#This Row],[corals.mn.ssp245.2100]]</f>
        <v>113.23372126216887</v>
      </c>
      <c r="BE1191" s="5"/>
      <c r="BF1191" s="5"/>
      <c r="BG1191" s="6"/>
      <c r="BH1191" s="6"/>
      <c r="BI1191" s="7">
        <f t="shared" si="111"/>
        <v>0.62821628109958982</v>
      </c>
      <c r="BJ1191" s="5">
        <v>0.62237086520620144</v>
      </c>
      <c r="BK1191" s="5">
        <v>3.5411630031084089E-3</v>
      </c>
      <c r="BL1191" s="6">
        <f>(Table1[[#This Row],[seagrass.sd.ssp370.2050]]/Table1[[#This Row],[seagrass.mn.ssp370.2050]])^-1</f>
        <v>175.75323831743654</v>
      </c>
      <c r="BM1191" s="6">
        <f>Table1[[#This Row],[seagrass.mn.ssp370.2050]]*Table1[[#This Row],[seagrass.weights.ssp370.2050]]</f>
        <v>109.3836949944147</v>
      </c>
      <c r="BN1191" s="5">
        <v>0.64591571434011397</v>
      </c>
      <c r="BO1191" s="5">
        <v>3.6844776042071811E-3</v>
      </c>
      <c r="BP1191" s="6">
        <f>(Table1[[#This Row],[corals.sd.ssp370.2050]]/Table1[[#This Row],[corals.mn.ssp370.2050]])^-1</f>
        <v>175.30727113188706</v>
      </c>
      <c r="BQ1191" s="6">
        <f>Table1[[#This Row],[corals.weights.ssp370.2050]]*Table1[[#This Row],[corals.mn.ssp370.2050]]</f>
        <v>113.23372126216887</v>
      </c>
      <c r="BR1191" s="5"/>
      <c r="BS1191" s="5"/>
      <c r="BT1191" s="6"/>
      <c r="BU1191" s="6"/>
      <c r="BV1191" s="7">
        <f t="shared" si="112"/>
        <v>0.63412833475853803</v>
      </c>
      <c r="BW1191" s="5">
        <v>0.62237086520620144</v>
      </c>
      <c r="BX1191" s="5">
        <v>3.5411630031084089E-3</v>
      </c>
      <c r="BY1191" s="8">
        <f>(Table1[[#This Row],[seagrass.sd.ssp370.2100]]/Table1[[#This Row],[seagrass.mn.ssp370.2100]])^-1</f>
        <v>175.75323831743654</v>
      </c>
      <c r="BZ1191" s="8">
        <f>Table1[[#This Row],[seagrass.imp.ssp370.2100]]*Table1[[#This Row],[seagrass.mn.ssp370.2100]]</f>
        <v>109.3836949944147</v>
      </c>
      <c r="CA1191" s="5">
        <v>0.64591571434011397</v>
      </c>
      <c r="CB1191" s="5">
        <v>3.6844776042071811E-3</v>
      </c>
      <c r="CC1191" s="8">
        <f>(Table1[[#This Row],[corals.sd.ssp370.2100]]/Table1[[#This Row],[corals.mn.ssp370.2100]])^-1</f>
        <v>175.30727113188706</v>
      </c>
      <c r="CD1191" s="8">
        <f>Table1[[#This Row],[corals.weights.ssp370.2100]]*Table1[[#This Row],[corals.mn.ssp370.2100]]</f>
        <v>113.23372126216887</v>
      </c>
      <c r="CE1191" s="5"/>
      <c r="CF1191" s="5"/>
      <c r="CG1191" s="12"/>
      <c r="CH1191" s="17"/>
      <c r="CI1191" s="9">
        <f t="shared" si="113"/>
        <v>0.63412833475853803</v>
      </c>
      <c r="CJ1191" s="5"/>
      <c r="CL1191" s="5"/>
      <c r="CM1191" s="5"/>
      <c r="CP1191" s="5"/>
      <c r="CT1191" s="5"/>
    </row>
    <row r="1192" spans="1:98" x14ac:dyDescent="0.25">
      <c r="A1192" s="5" t="s">
        <v>1235</v>
      </c>
      <c r="B1192" s="5">
        <v>47.08934</v>
      </c>
      <c r="C1192" s="5">
        <v>-25.071102</v>
      </c>
      <c r="D1192" s="5">
        <v>32550000</v>
      </c>
      <c r="E1192" s="5">
        <v>1</v>
      </c>
      <c r="F1192" s="5">
        <v>5040000</v>
      </c>
      <c r="G1192" s="5">
        <v>1</v>
      </c>
      <c r="I1192" s="5">
        <v>0</v>
      </c>
      <c r="J1192" s="5">
        <v>0.43902280561466678</v>
      </c>
      <c r="K1192" s="5">
        <v>5.969391248412682E-3</v>
      </c>
      <c r="L1192" s="6">
        <f>IF(Table1[[#This Row],[seagrass.mn.ssp126.2050]]="","",(Table1[[#This Row],[seagrass.sd.ssp126.2050]]/Table1[[#This Row],[seagrass.mn.ssp126.2050]])^-1)</f>
        <v>73.545657730410468</v>
      </c>
      <c r="M1192" s="6">
        <f>IF(Table1[[#This Row],[seagrass.weights.ssp126.2050]]="","",Table1[[#This Row],[seagrass.weights.ssp126.2050]]*Table1[[#This Row],[seagrass.mn.ssp126.2050]])</f>
        <v>32.288220997580808</v>
      </c>
      <c r="N1192" s="5">
        <v>0.57541758495064699</v>
      </c>
      <c r="O1192" s="5">
        <v>3.5838619551795028E-2</v>
      </c>
      <c r="P1192" s="6">
        <f>IF(Table1[[#This Row],[corals.mn.ssp126.2050]]="","",(Table1[[#This Row],[corals.sd.ssp126.2050]]/Table1[[#This Row],[corals.mn.ssp126.2050]])^-1)</f>
        <v>16.055796572159721</v>
      </c>
      <c r="Q1192" s="6">
        <f>IF(Table1[[#This Row],[coral.weights.ssp126.2050]]="","",Table1[[#This Row],[coral.weights.ssp126.2050]]*Table1[[#This Row],[corals.mn.ssp126.2050]])</f>
        <v>9.2387876880110227</v>
      </c>
      <c r="T1192" s="6" t="str">
        <f>IF(Table1[[#This Row],[mangrove.mn.ssp126.2050]]="","",(Table1[[#This Row],[mangrove.sd.ssp126.2050]]/Table1[[#This Row],[mangrove.mn.ssp126.2050]])^-1)</f>
        <v/>
      </c>
      <c r="U1192" s="6" t="str">
        <f>IF(Table1[[#This Row],[mangrove.weights.ssp126.2050]]="","",Table1[[#This Row],[mangrove.weights.ssp126.2050]]*Table1[[#This Row],[mangrove.mn.ssp126.2050]])</f>
        <v/>
      </c>
      <c r="V1192" s="7">
        <f t="shared" si="108"/>
        <v>0.46346355657757043</v>
      </c>
      <c r="W1192" s="5">
        <v>0.42619508661051758</v>
      </c>
      <c r="X1192" s="5">
        <v>6.1282694384401804E-3</v>
      </c>
      <c r="Y1192" s="6">
        <f>IF(Table1[[#This Row],[seagrass.mn.ssp126.2100]]="", "", (Table1[[#This Row],[seagrass.sd.ssp126.2100]]/Table1[[#This Row],[seagrass.mn.ssp126.2100]])^-1)</f>
        <v>69.545748745504966</v>
      </c>
      <c r="Z1192" s="6">
        <f>IF(Table1[[#This Row],[seagrass.weights.ssp126.2100]]="","", Table1[[#This Row],[seagrass.weights.ssp126.2100]]*Table1[[#This Row],[seagrass.mn.ssp126.2100]])</f>
        <v>29.640056409983785</v>
      </c>
      <c r="AA1192" s="5">
        <v>0.56442213134505903</v>
      </c>
      <c r="AB1192" s="5">
        <v>4.9323829567833481E-2</v>
      </c>
      <c r="AC1192" s="6">
        <f>IF(Table1[[#This Row],[corals.mn.ssp126.2100]]="","",(Table1[[#This Row],[corals.sd.ssp126.2100]]/Table1[[#This Row],[corals.mn.ssp126.2100]])^-1)</f>
        <v>11.443193610277714</v>
      </c>
      <c r="AD1192" s="6">
        <f>IF( Table1[[#This Row],[Coral.weights.ssp126.2100]]="","", Table1[[#This Row],[Coral.weights.ssp126.2100]]*Table1[[#This Row],[corals.mn.ssp126.2100]])</f>
        <v>6.4587917269071076</v>
      </c>
      <c r="AG1192" s="8" t="str">
        <f>IF(Table1[[#This Row],[mangrove.mn.ssp126.2100]]="","",(Table1[[#This Row],[mangrove.sd.ssp126.2100]]/Table1[[#This Row],[mangrove.mn.ssp126.2100]])^-1)</f>
        <v/>
      </c>
      <c r="AH1192" s="6" t="str">
        <f>IF(Table1[[#This Row],[mangrove.weights.ssp126.2100]]="","",Table1[[#This Row],[mangrove.weights.ssp126.2100]]*Table1[[#This Row],[mangrove.mn.ssp126.2100]])</f>
        <v/>
      </c>
      <c r="AI1192" s="7">
        <f t="shared" si="109"/>
        <v>0.44572563965966405</v>
      </c>
      <c r="AJ1192" s="5">
        <v>0.42903994820000813</v>
      </c>
      <c r="AK1192" s="5">
        <v>1.0151511281371831E-2</v>
      </c>
      <c r="AL1192" s="6">
        <f>IF(Table1[[#This Row],[seagrass.mn.ssp245.2050]]="","",(Table1[[#This Row],[seagrass.sd.ssp245.2050]]/Table1[[#This Row],[seagrass.mn.ssp245.2050]])^-1)</f>
        <v>42.263652800869423</v>
      </c>
      <c r="AM1192" s="6">
        <f>IF(Table1[[#This Row],[seagrass.weights.ssp245.2050]]="","",Table1[[#This Row],[seagrass.weights.ssp245.2050]]*Table1[[#This Row],[seagrass.mn.ssp245.2050]])</f>
        <v>18.132795408428144</v>
      </c>
      <c r="AN1192" s="5">
        <v>0.56061398970875065</v>
      </c>
      <c r="AO1192" s="5">
        <v>9.3669731606427931E-3</v>
      </c>
      <c r="AP1192" s="6">
        <f>(Table1[[#This Row],[corals.sd.ssp245.2050]]/Table1[[#This Row],[corals.mn.ssp245.2050]])^-1</f>
        <v>59.850068970442045</v>
      </c>
      <c r="AQ1192" s="6">
        <f>Table1[[#This Row],[coral.weights.ssp245.2050]]*Table1[[#This Row],[corals.mn.ssp245.2050]]</f>
        <v>33.552785949863413</v>
      </c>
      <c r="AS1192" s="5"/>
      <c r="AT1192" s="8"/>
      <c r="AU1192" s="8"/>
      <c r="AV1192" s="7">
        <f t="shared" si="110"/>
        <v>0.50615706157536666</v>
      </c>
      <c r="AW1192" s="5">
        <v>0.42112592625565648</v>
      </c>
      <c r="AX1192" s="5">
        <v>3.1001930764267718E-3</v>
      </c>
      <c r="AY1192" s="6">
        <f>(Table1[[#This Row],[seagrass.sd.ssp245.2100]]/Table1[[#This Row],[seagrass.mn.ssp245.2100]])^-1</f>
        <v>135.83861258765174</v>
      </c>
      <c r="AZ1192" s="6">
        <f>Table1[[#This Row],[seagrass.weights.ssp245.2100]]*Table1[[#This Row],[seagrass.mn.ssp245.2100]]</f>
        <v>57.205161547258115</v>
      </c>
      <c r="BA1192" s="5">
        <v>0.55661443418491019</v>
      </c>
      <c r="BB1192" s="5">
        <f>NonZeroMin!$C$13</f>
        <v>8.8505487379242798E-4</v>
      </c>
      <c r="BC1192" s="8">
        <f>(Table1[[#This Row],[corals.sd.ssp245.2100]]/Table1[[#This Row],[corals.mn.ssp245.2100]])^-1</f>
        <v>628.90386875091428</v>
      </c>
      <c r="BD1192" s="8">
        <f>Table1[[#This Row],[corals.weights.ssp245.2100]]*Table1[[#This Row],[corals.mn.ssp245.2100]]</f>
        <v>350.0569710614912</v>
      </c>
      <c r="BE1192" s="5"/>
      <c r="BF1192" s="5"/>
      <c r="BG1192" s="6"/>
      <c r="BH1192" s="6"/>
      <c r="BI1192" s="7">
        <f t="shared" si="111"/>
        <v>0.5325480701633033</v>
      </c>
      <c r="BJ1192" s="5">
        <v>0.5126423115562655</v>
      </c>
      <c r="BK1192" s="5">
        <v>2.8274486903485121E-3</v>
      </c>
      <c r="BL1192" s="6">
        <f>(Table1[[#This Row],[seagrass.sd.ssp370.2050]]/Table1[[#This Row],[seagrass.mn.ssp370.2050]])^-1</f>
        <v>181.30914746788105</v>
      </c>
      <c r="BM1192" s="6">
        <f>Table1[[#This Row],[seagrass.mn.ssp370.2050]]*Table1[[#This Row],[seagrass.weights.ssp370.2050]]</f>
        <v>92.946740464230359</v>
      </c>
      <c r="BN1192" s="5">
        <v>0.5836361501354741</v>
      </c>
      <c r="BO1192" s="5">
        <f>NonZeroMin!$C$17</f>
        <v>8.8537505761509139E-4</v>
      </c>
      <c r="BP1192" s="6">
        <f>(Table1[[#This Row],[corals.sd.ssp370.2050]]/Table1[[#This Row],[corals.mn.ssp370.2050]])^-1</f>
        <v>659.19651238831773</v>
      </c>
      <c r="BQ1192" s="6">
        <f>Table1[[#This Row],[corals.weights.ssp370.2050]]*Table1[[#This Row],[corals.mn.ssp370.2050]]</f>
        <v>384.73091467304914</v>
      </c>
      <c r="BR1192" s="5"/>
      <c r="BS1192" s="5"/>
      <c r="BT1192" s="6"/>
      <c r="BU1192" s="6"/>
      <c r="BV1192" s="7">
        <f t="shared" si="112"/>
        <v>0.56832175909321636</v>
      </c>
      <c r="BW1192" s="5">
        <v>0.5126423115562655</v>
      </c>
      <c r="BX1192" s="5">
        <v>2.8274486903485121E-3</v>
      </c>
      <c r="BY1192" s="8">
        <f>(Table1[[#This Row],[seagrass.sd.ssp370.2100]]/Table1[[#This Row],[seagrass.mn.ssp370.2100]])^-1</f>
        <v>181.30914746788105</v>
      </c>
      <c r="BZ1192" s="8">
        <f>Table1[[#This Row],[seagrass.imp.ssp370.2100]]*Table1[[#This Row],[seagrass.mn.ssp370.2100]]</f>
        <v>92.946740464230359</v>
      </c>
      <c r="CA1192" s="5">
        <v>0.5836361501354741</v>
      </c>
      <c r="CB1192" s="5">
        <f>NonZeroMin!$C$20</f>
        <v>8.8537505761509139E-4</v>
      </c>
      <c r="CC1192" s="8">
        <f>(Table1[[#This Row],[corals.sd.ssp370.2100]]/Table1[[#This Row],[corals.mn.ssp370.2100]])^-1</f>
        <v>659.19651238831773</v>
      </c>
      <c r="CD1192" s="8">
        <f>Table1[[#This Row],[corals.weights.ssp370.2100]]*Table1[[#This Row],[corals.mn.ssp370.2100]]</f>
        <v>384.73091467304914</v>
      </c>
      <c r="CE1192" s="5"/>
      <c r="CF1192" s="5"/>
      <c r="CG1192" s="12"/>
      <c r="CH1192" s="17"/>
      <c r="CI1192" s="9">
        <f t="shared" si="113"/>
        <v>0.56832175909321636</v>
      </c>
      <c r="CJ1192" s="5"/>
      <c r="CL1192" s="5"/>
      <c r="CM1192" s="5"/>
      <c r="CP1192" s="5"/>
      <c r="CT1192" s="5"/>
    </row>
    <row r="1193" spans="1:98" x14ac:dyDescent="0.25">
      <c r="A1193" s="5" t="s">
        <v>1236</v>
      </c>
      <c r="B1193" s="5">
        <v>47.33934</v>
      </c>
      <c r="C1193" s="5">
        <v>-25.071102</v>
      </c>
      <c r="E1193" s="5">
        <v>0</v>
      </c>
      <c r="G1193" s="5">
        <v>0</v>
      </c>
      <c r="I1193" s="5">
        <v>0</v>
      </c>
      <c r="L1193" s="6" t="str">
        <f>IF(Table1[[#This Row],[seagrass.mn.ssp126.2050]]="","",(Table1[[#This Row],[seagrass.sd.ssp126.2050]]/Table1[[#This Row],[seagrass.mn.ssp126.2050]])^-1)</f>
        <v/>
      </c>
      <c r="M1193" s="6" t="str">
        <f>IF(Table1[[#This Row],[seagrass.weights.ssp126.2050]]="","",Table1[[#This Row],[seagrass.weights.ssp126.2050]]*Table1[[#This Row],[seagrass.mn.ssp126.2050]])</f>
        <v/>
      </c>
      <c r="P1193" s="6" t="str">
        <f>IF(Table1[[#This Row],[corals.mn.ssp126.2050]]="","",(Table1[[#This Row],[corals.sd.ssp126.2050]]/Table1[[#This Row],[corals.mn.ssp126.2050]])^-1)</f>
        <v/>
      </c>
      <c r="Q1193" s="6" t="str">
        <f>IF(Table1[[#This Row],[coral.weights.ssp126.2050]]="","",Table1[[#This Row],[coral.weights.ssp126.2050]]*Table1[[#This Row],[corals.mn.ssp126.2050]])</f>
        <v/>
      </c>
      <c r="T1193" s="6" t="str">
        <f>IF(Table1[[#This Row],[mangrove.mn.ssp126.2050]]="","",(Table1[[#This Row],[mangrove.sd.ssp126.2050]]/Table1[[#This Row],[mangrove.mn.ssp126.2050]])^-1)</f>
        <v/>
      </c>
      <c r="U1193" s="6" t="str">
        <f>IF(Table1[[#This Row],[mangrove.weights.ssp126.2050]]="","",Table1[[#This Row],[mangrove.weights.ssp126.2050]]*Table1[[#This Row],[mangrove.mn.ssp126.2050]])</f>
        <v/>
      </c>
      <c r="V1193" s="7" t="e">
        <f t="shared" si="108"/>
        <v>#DIV/0!</v>
      </c>
      <c r="Y1193" s="6" t="str">
        <f>IF(Table1[[#This Row],[seagrass.mn.ssp126.2100]]="", "", (Table1[[#This Row],[seagrass.sd.ssp126.2100]]/Table1[[#This Row],[seagrass.mn.ssp126.2100]])^-1)</f>
        <v/>
      </c>
      <c r="Z1193" s="6" t="str">
        <f>IF(Table1[[#This Row],[seagrass.weights.ssp126.2100]]="","", Table1[[#This Row],[seagrass.weights.ssp126.2100]]*Table1[[#This Row],[seagrass.mn.ssp126.2100]])</f>
        <v/>
      </c>
      <c r="AC1193" s="6" t="str">
        <f>IF(Table1[[#This Row],[corals.mn.ssp126.2100]]="","",(Table1[[#This Row],[corals.sd.ssp126.2100]]/Table1[[#This Row],[corals.mn.ssp126.2100]])^-1)</f>
        <v/>
      </c>
      <c r="AD1193" s="6" t="str">
        <f>IF( Table1[[#This Row],[Coral.weights.ssp126.2100]]="","", Table1[[#This Row],[Coral.weights.ssp126.2100]]*Table1[[#This Row],[corals.mn.ssp126.2100]])</f>
        <v/>
      </c>
      <c r="AG1193" s="8" t="str">
        <f>IF(Table1[[#This Row],[mangrove.mn.ssp126.2100]]="","",(Table1[[#This Row],[mangrove.sd.ssp126.2100]]/Table1[[#This Row],[mangrove.mn.ssp126.2100]])^-1)</f>
        <v/>
      </c>
      <c r="AH1193" s="6" t="str">
        <f>IF(Table1[[#This Row],[mangrove.weights.ssp126.2100]]="","",Table1[[#This Row],[mangrove.weights.ssp126.2100]]*Table1[[#This Row],[mangrove.mn.ssp126.2100]])</f>
        <v/>
      </c>
      <c r="AI1193" s="7" t="e">
        <f t="shared" si="109"/>
        <v>#DIV/0!</v>
      </c>
      <c r="AL1193" s="6" t="str">
        <f>IF(Table1[[#This Row],[seagrass.mn.ssp245.2050]]="","",(Table1[[#This Row],[seagrass.sd.ssp245.2050]]/Table1[[#This Row],[seagrass.mn.ssp245.2050]])^-1)</f>
        <v/>
      </c>
      <c r="AM1193" s="6" t="str">
        <f>IF(Table1[[#This Row],[seagrass.weights.ssp245.2050]]="","",Table1[[#This Row],[seagrass.weights.ssp245.2050]]*Table1[[#This Row],[seagrass.mn.ssp245.2050]])</f>
        <v/>
      </c>
      <c r="AS1193" s="5"/>
      <c r="AT1193" s="8"/>
      <c r="AU1193" s="8"/>
      <c r="AV1193" s="7" t="e">
        <f t="shared" si="110"/>
        <v>#DIV/0!</v>
      </c>
      <c r="AX1193" s="5"/>
      <c r="AY1193" s="6"/>
      <c r="AZ1193" s="6"/>
      <c r="BB1193" s="5"/>
      <c r="BC1193" s="8"/>
      <c r="BD1193" s="8"/>
      <c r="BE1193" s="5"/>
      <c r="BF1193" s="5"/>
      <c r="BG1193" s="6"/>
      <c r="BH1193" s="6"/>
      <c r="BI1193" s="7" t="e">
        <f t="shared" si="111"/>
        <v>#DIV/0!</v>
      </c>
      <c r="BK1193" s="5"/>
      <c r="BL1193" s="6"/>
      <c r="BM1193" s="6"/>
      <c r="BO1193" s="5"/>
      <c r="BP1193" s="6"/>
      <c r="BQ1193" s="6"/>
      <c r="BR1193" s="5"/>
      <c r="BS1193" s="5"/>
      <c r="BT1193" s="6"/>
      <c r="BU1193" s="6"/>
      <c r="BV1193" s="7" t="e">
        <f t="shared" si="112"/>
        <v>#DIV/0!</v>
      </c>
      <c r="BX1193" s="5"/>
      <c r="BY1193" s="8"/>
      <c r="BZ1193" s="8"/>
      <c r="CA1193" s="5"/>
      <c r="CB1193" s="5"/>
      <c r="CC1193" s="8"/>
      <c r="CD1193" s="8"/>
      <c r="CE1193" s="5"/>
      <c r="CF1193" s="5"/>
      <c r="CG1193" s="12"/>
      <c r="CH1193" s="17"/>
      <c r="CI1193" s="9" t="e">
        <f t="shared" si="113"/>
        <v>#DIV/0!</v>
      </c>
      <c r="CJ1193" s="5"/>
      <c r="CL1193" s="5"/>
      <c r="CM1193" s="5"/>
      <c r="CP1193" s="5"/>
      <c r="CT1193" s="5"/>
    </row>
    <row r="1194" spans="1:98" x14ac:dyDescent="0.25">
      <c r="A1194" s="5" t="s">
        <v>1237</v>
      </c>
      <c r="B1194" s="5">
        <v>33.08934</v>
      </c>
      <c r="C1194" s="5">
        <v>-25.071102</v>
      </c>
      <c r="E1194" s="5">
        <v>0</v>
      </c>
      <c r="G1194" s="5">
        <v>0</v>
      </c>
      <c r="I1194" s="5">
        <v>0</v>
      </c>
      <c r="L1194" s="6" t="str">
        <f>IF(Table1[[#This Row],[seagrass.mn.ssp126.2050]]="","",(Table1[[#This Row],[seagrass.sd.ssp126.2050]]/Table1[[#This Row],[seagrass.mn.ssp126.2050]])^-1)</f>
        <v/>
      </c>
      <c r="M1194" s="6" t="str">
        <f>IF(Table1[[#This Row],[seagrass.weights.ssp126.2050]]="","",Table1[[#This Row],[seagrass.weights.ssp126.2050]]*Table1[[#This Row],[seagrass.mn.ssp126.2050]])</f>
        <v/>
      </c>
      <c r="P1194" s="6" t="str">
        <f>IF(Table1[[#This Row],[corals.mn.ssp126.2050]]="","",(Table1[[#This Row],[corals.sd.ssp126.2050]]/Table1[[#This Row],[corals.mn.ssp126.2050]])^-1)</f>
        <v/>
      </c>
      <c r="Q1194" s="6" t="str">
        <f>IF(Table1[[#This Row],[coral.weights.ssp126.2050]]="","",Table1[[#This Row],[coral.weights.ssp126.2050]]*Table1[[#This Row],[corals.mn.ssp126.2050]])</f>
        <v/>
      </c>
      <c r="T1194" s="6" t="str">
        <f>IF(Table1[[#This Row],[mangrove.mn.ssp126.2050]]="","",(Table1[[#This Row],[mangrove.sd.ssp126.2050]]/Table1[[#This Row],[mangrove.mn.ssp126.2050]])^-1)</f>
        <v/>
      </c>
      <c r="U1194" s="6" t="str">
        <f>IF(Table1[[#This Row],[mangrove.weights.ssp126.2050]]="","",Table1[[#This Row],[mangrove.weights.ssp126.2050]]*Table1[[#This Row],[mangrove.mn.ssp126.2050]])</f>
        <v/>
      </c>
      <c r="V1194" s="7" t="e">
        <f t="shared" si="108"/>
        <v>#DIV/0!</v>
      </c>
      <c r="Y1194" s="6" t="str">
        <f>IF(Table1[[#This Row],[seagrass.mn.ssp126.2100]]="", "", (Table1[[#This Row],[seagrass.sd.ssp126.2100]]/Table1[[#This Row],[seagrass.mn.ssp126.2100]])^-1)</f>
        <v/>
      </c>
      <c r="Z1194" s="6" t="str">
        <f>IF(Table1[[#This Row],[seagrass.weights.ssp126.2100]]="","", Table1[[#This Row],[seagrass.weights.ssp126.2100]]*Table1[[#This Row],[seagrass.mn.ssp126.2100]])</f>
        <v/>
      </c>
      <c r="AC1194" s="6" t="str">
        <f>IF(Table1[[#This Row],[corals.mn.ssp126.2100]]="","",(Table1[[#This Row],[corals.sd.ssp126.2100]]/Table1[[#This Row],[corals.mn.ssp126.2100]])^-1)</f>
        <v/>
      </c>
      <c r="AD1194" s="6" t="str">
        <f>IF( Table1[[#This Row],[Coral.weights.ssp126.2100]]="","", Table1[[#This Row],[Coral.weights.ssp126.2100]]*Table1[[#This Row],[corals.mn.ssp126.2100]])</f>
        <v/>
      </c>
      <c r="AG1194" s="8" t="str">
        <f>IF(Table1[[#This Row],[mangrove.mn.ssp126.2100]]="","",(Table1[[#This Row],[mangrove.sd.ssp126.2100]]/Table1[[#This Row],[mangrove.mn.ssp126.2100]])^-1)</f>
        <v/>
      </c>
      <c r="AH1194" s="6" t="str">
        <f>IF(Table1[[#This Row],[mangrove.weights.ssp126.2100]]="","",Table1[[#This Row],[mangrove.weights.ssp126.2100]]*Table1[[#This Row],[mangrove.mn.ssp126.2100]])</f>
        <v/>
      </c>
      <c r="AI1194" s="7" t="e">
        <f t="shared" si="109"/>
        <v>#DIV/0!</v>
      </c>
      <c r="AL1194" s="6" t="str">
        <f>IF(Table1[[#This Row],[seagrass.mn.ssp245.2050]]="","",(Table1[[#This Row],[seagrass.sd.ssp245.2050]]/Table1[[#This Row],[seagrass.mn.ssp245.2050]])^-1)</f>
        <v/>
      </c>
      <c r="AM1194" s="6" t="str">
        <f>IF(Table1[[#This Row],[seagrass.weights.ssp245.2050]]="","",Table1[[#This Row],[seagrass.weights.ssp245.2050]]*Table1[[#This Row],[seagrass.mn.ssp245.2050]])</f>
        <v/>
      </c>
      <c r="AS1194" s="5"/>
      <c r="AT1194" s="8"/>
      <c r="AU1194" s="8"/>
      <c r="AV1194" s="7" t="e">
        <f t="shared" si="110"/>
        <v>#DIV/0!</v>
      </c>
      <c r="AX1194" s="5"/>
      <c r="AY1194" s="6"/>
      <c r="AZ1194" s="6"/>
      <c r="BB1194" s="5"/>
      <c r="BC1194" s="8"/>
      <c r="BD1194" s="8"/>
      <c r="BE1194" s="5"/>
      <c r="BF1194" s="5"/>
      <c r="BG1194" s="6"/>
      <c r="BH1194" s="6"/>
      <c r="BI1194" s="7" t="e">
        <f t="shared" si="111"/>
        <v>#DIV/0!</v>
      </c>
      <c r="BK1194" s="5"/>
      <c r="BL1194" s="6"/>
      <c r="BM1194" s="6"/>
      <c r="BO1194" s="5"/>
      <c r="BP1194" s="6"/>
      <c r="BQ1194" s="6"/>
      <c r="BR1194" s="5"/>
      <c r="BS1194" s="5"/>
      <c r="BT1194" s="6"/>
      <c r="BU1194" s="6"/>
      <c r="BV1194" s="7" t="e">
        <f t="shared" si="112"/>
        <v>#DIV/0!</v>
      </c>
      <c r="BX1194" s="5"/>
      <c r="BY1194" s="8"/>
      <c r="BZ1194" s="8"/>
      <c r="CA1194" s="5"/>
      <c r="CB1194" s="5"/>
      <c r="CC1194" s="8"/>
      <c r="CD1194" s="8"/>
      <c r="CE1194" s="5"/>
      <c r="CF1194" s="5"/>
      <c r="CG1194" s="12"/>
      <c r="CH1194" s="17"/>
      <c r="CI1194" s="9" t="e">
        <f t="shared" si="113"/>
        <v>#DIV/0!</v>
      </c>
      <c r="CJ1194" s="5"/>
      <c r="CL1194" s="5"/>
      <c r="CM1194" s="5"/>
      <c r="CP1194" s="5"/>
      <c r="CT1194" s="5"/>
    </row>
    <row r="1195" spans="1:98" x14ac:dyDescent="0.25">
      <c r="A1195" s="5" t="s">
        <v>1238</v>
      </c>
      <c r="B1195" s="5">
        <v>33.33934</v>
      </c>
      <c r="C1195" s="5">
        <v>-25.071102</v>
      </c>
      <c r="E1195" s="5">
        <v>0</v>
      </c>
      <c r="G1195" s="5">
        <v>0</v>
      </c>
      <c r="I1195" s="5">
        <v>0</v>
      </c>
      <c r="L1195" s="6" t="str">
        <f>IF(Table1[[#This Row],[seagrass.mn.ssp126.2050]]="","",(Table1[[#This Row],[seagrass.sd.ssp126.2050]]/Table1[[#This Row],[seagrass.mn.ssp126.2050]])^-1)</f>
        <v/>
      </c>
      <c r="M1195" s="6" t="str">
        <f>IF(Table1[[#This Row],[seagrass.weights.ssp126.2050]]="","",Table1[[#This Row],[seagrass.weights.ssp126.2050]]*Table1[[#This Row],[seagrass.mn.ssp126.2050]])</f>
        <v/>
      </c>
      <c r="P1195" s="6" t="str">
        <f>IF(Table1[[#This Row],[corals.mn.ssp126.2050]]="","",(Table1[[#This Row],[corals.sd.ssp126.2050]]/Table1[[#This Row],[corals.mn.ssp126.2050]])^-1)</f>
        <v/>
      </c>
      <c r="Q1195" s="6" t="str">
        <f>IF(Table1[[#This Row],[coral.weights.ssp126.2050]]="","",Table1[[#This Row],[coral.weights.ssp126.2050]]*Table1[[#This Row],[corals.mn.ssp126.2050]])</f>
        <v/>
      </c>
      <c r="T1195" s="6" t="str">
        <f>IF(Table1[[#This Row],[mangrove.mn.ssp126.2050]]="","",(Table1[[#This Row],[mangrove.sd.ssp126.2050]]/Table1[[#This Row],[mangrove.mn.ssp126.2050]])^-1)</f>
        <v/>
      </c>
      <c r="U1195" s="6" t="str">
        <f>IF(Table1[[#This Row],[mangrove.weights.ssp126.2050]]="","",Table1[[#This Row],[mangrove.weights.ssp126.2050]]*Table1[[#This Row],[mangrove.mn.ssp126.2050]])</f>
        <v/>
      </c>
      <c r="V1195" s="7" t="e">
        <f t="shared" si="108"/>
        <v>#DIV/0!</v>
      </c>
      <c r="Y1195" s="6" t="str">
        <f>IF(Table1[[#This Row],[seagrass.mn.ssp126.2100]]="", "", (Table1[[#This Row],[seagrass.sd.ssp126.2100]]/Table1[[#This Row],[seagrass.mn.ssp126.2100]])^-1)</f>
        <v/>
      </c>
      <c r="Z1195" s="6" t="str">
        <f>IF(Table1[[#This Row],[seagrass.weights.ssp126.2100]]="","", Table1[[#This Row],[seagrass.weights.ssp126.2100]]*Table1[[#This Row],[seagrass.mn.ssp126.2100]])</f>
        <v/>
      </c>
      <c r="AC1195" s="6" t="str">
        <f>IF(Table1[[#This Row],[corals.mn.ssp126.2100]]="","",(Table1[[#This Row],[corals.sd.ssp126.2100]]/Table1[[#This Row],[corals.mn.ssp126.2100]])^-1)</f>
        <v/>
      </c>
      <c r="AD1195" s="6" t="str">
        <f>IF( Table1[[#This Row],[Coral.weights.ssp126.2100]]="","", Table1[[#This Row],[Coral.weights.ssp126.2100]]*Table1[[#This Row],[corals.mn.ssp126.2100]])</f>
        <v/>
      </c>
      <c r="AG1195" s="8" t="str">
        <f>IF(Table1[[#This Row],[mangrove.mn.ssp126.2100]]="","",(Table1[[#This Row],[mangrove.sd.ssp126.2100]]/Table1[[#This Row],[mangrove.mn.ssp126.2100]])^-1)</f>
        <v/>
      </c>
      <c r="AH1195" s="6" t="str">
        <f>IF(Table1[[#This Row],[mangrove.weights.ssp126.2100]]="","",Table1[[#This Row],[mangrove.weights.ssp126.2100]]*Table1[[#This Row],[mangrove.mn.ssp126.2100]])</f>
        <v/>
      </c>
      <c r="AI1195" s="7" t="e">
        <f t="shared" si="109"/>
        <v>#DIV/0!</v>
      </c>
      <c r="AL1195" s="6" t="str">
        <f>IF(Table1[[#This Row],[seagrass.mn.ssp245.2050]]="","",(Table1[[#This Row],[seagrass.sd.ssp245.2050]]/Table1[[#This Row],[seagrass.mn.ssp245.2050]])^-1)</f>
        <v/>
      </c>
      <c r="AM1195" s="6" t="str">
        <f>IF(Table1[[#This Row],[seagrass.weights.ssp245.2050]]="","",Table1[[#This Row],[seagrass.weights.ssp245.2050]]*Table1[[#This Row],[seagrass.mn.ssp245.2050]])</f>
        <v/>
      </c>
      <c r="AS1195" s="5"/>
      <c r="AT1195" s="8"/>
      <c r="AU1195" s="8"/>
      <c r="AV1195" s="7" t="e">
        <f t="shared" si="110"/>
        <v>#DIV/0!</v>
      </c>
      <c r="AX1195" s="5"/>
      <c r="AY1195" s="6"/>
      <c r="AZ1195" s="6"/>
      <c r="BB1195" s="5"/>
      <c r="BC1195" s="8"/>
      <c r="BD1195" s="8"/>
      <c r="BE1195" s="5"/>
      <c r="BF1195" s="5"/>
      <c r="BG1195" s="6"/>
      <c r="BH1195" s="6"/>
      <c r="BI1195" s="7" t="e">
        <f t="shared" si="111"/>
        <v>#DIV/0!</v>
      </c>
      <c r="BK1195" s="5"/>
      <c r="BL1195" s="6"/>
      <c r="BM1195" s="6"/>
      <c r="BO1195" s="5"/>
      <c r="BP1195" s="6"/>
      <c r="BQ1195" s="6"/>
      <c r="BR1195" s="5"/>
      <c r="BS1195" s="5"/>
      <c r="BT1195" s="6"/>
      <c r="BU1195" s="6"/>
      <c r="BV1195" s="7" t="e">
        <f t="shared" si="112"/>
        <v>#DIV/0!</v>
      </c>
      <c r="BX1195" s="5"/>
      <c r="BY1195" s="8"/>
      <c r="BZ1195" s="8"/>
      <c r="CA1195" s="5"/>
      <c r="CB1195" s="5"/>
      <c r="CC1195" s="8"/>
      <c r="CD1195" s="8"/>
      <c r="CE1195" s="5"/>
      <c r="CF1195" s="5"/>
      <c r="CG1195" s="12"/>
      <c r="CH1195" s="17"/>
      <c r="CI1195" s="9" t="e">
        <f t="shared" si="113"/>
        <v>#DIV/0!</v>
      </c>
      <c r="CJ1195" s="5"/>
      <c r="CL1195" s="5"/>
      <c r="CM1195" s="5"/>
      <c r="CP1195" s="5"/>
      <c r="CT1195" s="5"/>
    </row>
    <row r="1196" spans="1:98" x14ac:dyDescent="0.25">
      <c r="A1196" s="5" t="s">
        <v>1239</v>
      </c>
      <c r="B1196" s="5">
        <v>33.58934</v>
      </c>
      <c r="C1196" s="5">
        <v>-25.071102</v>
      </c>
      <c r="E1196" s="5">
        <v>0</v>
      </c>
      <c r="G1196" s="5">
        <v>0</v>
      </c>
      <c r="I1196" s="5">
        <v>0</v>
      </c>
      <c r="L1196" s="6" t="str">
        <f>IF(Table1[[#This Row],[seagrass.mn.ssp126.2050]]="","",(Table1[[#This Row],[seagrass.sd.ssp126.2050]]/Table1[[#This Row],[seagrass.mn.ssp126.2050]])^-1)</f>
        <v/>
      </c>
      <c r="M1196" s="6" t="str">
        <f>IF(Table1[[#This Row],[seagrass.weights.ssp126.2050]]="","",Table1[[#This Row],[seagrass.weights.ssp126.2050]]*Table1[[#This Row],[seagrass.mn.ssp126.2050]])</f>
        <v/>
      </c>
      <c r="P1196" s="6" t="str">
        <f>IF(Table1[[#This Row],[corals.mn.ssp126.2050]]="","",(Table1[[#This Row],[corals.sd.ssp126.2050]]/Table1[[#This Row],[corals.mn.ssp126.2050]])^-1)</f>
        <v/>
      </c>
      <c r="Q1196" s="6" t="str">
        <f>IF(Table1[[#This Row],[coral.weights.ssp126.2050]]="","",Table1[[#This Row],[coral.weights.ssp126.2050]]*Table1[[#This Row],[corals.mn.ssp126.2050]])</f>
        <v/>
      </c>
      <c r="T1196" s="6" t="str">
        <f>IF(Table1[[#This Row],[mangrove.mn.ssp126.2050]]="","",(Table1[[#This Row],[mangrove.sd.ssp126.2050]]/Table1[[#This Row],[mangrove.mn.ssp126.2050]])^-1)</f>
        <v/>
      </c>
      <c r="U1196" s="6" t="str">
        <f>IF(Table1[[#This Row],[mangrove.weights.ssp126.2050]]="","",Table1[[#This Row],[mangrove.weights.ssp126.2050]]*Table1[[#This Row],[mangrove.mn.ssp126.2050]])</f>
        <v/>
      </c>
      <c r="V1196" s="7" t="e">
        <f t="shared" si="108"/>
        <v>#DIV/0!</v>
      </c>
      <c r="Y1196" s="6" t="str">
        <f>IF(Table1[[#This Row],[seagrass.mn.ssp126.2100]]="", "", (Table1[[#This Row],[seagrass.sd.ssp126.2100]]/Table1[[#This Row],[seagrass.mn.ssp126.2100]])^-1)</f>
        <v/>
      </c>
      <c r="Z1196" s="6" t="str">
        <f>IF(Table1[[#This Row],[seagrass.weights.ssp126.2100]]="","", Table1[[#This Row],[seagrass.weights.ssp126.2100]]*Table1[[#This Row],[seagrass.mn.ssp126.2100]])</f>
        <v/>
      </c>
      <c r="AC1196" s="6" t="str">
        <f>IF(Table1[[#This Row],[corals.mn.ssp126.2100]]="","",(Table1[[#This Row],[corals.sd.ssp126.2100]]/Table1[[#This Row],[corals.mn.ssp126.2100]])^-1)</f>
        <v/>
      </c>
      <c r="AD1196" s="6" t="str">
        <f>IF( Table1[[#This Row],[Coral.weights.ssp126.2100]]="","", Table1[[#This Row],[Coral.weights.ssp126.2100]]*Table1[[#This Row],[corals.mn.ssp126.2100]])</f>
        <v/>
      </c>
      <c r="AG1196" s="8" t="str">
        <f>IF(Table1[[#This Row],[mangrove.mn.ssp126.2100]]="","",(Table1[[#This Row],[mangrove.sd.ssp126.2100]]/Table1[[#This Row],[mangrove.mn.ssp126.2100]])^-1)</f>
        <v/>
      </c>
      <c r="AH1196" s="6" t="str">
        <f>IF(Table1[[#This Row],[mangrove.weights.ssp126.2100]]="","",Table1[[#This Row],[mangrove.weights.ssp126.2100]]*Table1[[#This Row],[mangrove.mn.ssp126.2100]])</f>
        <v/>
      </c>
      <c r="AI1196" s="7" t="e">
        <f t="shared" si="109"/>
        <v>#DIV/0!</v>
      </c>
      <c r="AL1196" s="6" t="str">
        <f>IF(Table1[[#This Row],[seagrass.mn.ssp245.2050]]="","",(Table1[[#This Row],[seagrass.sd.ssp245.2050]]/Table1[[#This Row],[seagrass.mn.ssp245.2050]])^-1)</f>
        <v/>
      </c>
      <c r="AM1196" s="6" t="str">
        <f>IF(Table1[[#This Row],[seagrass.weights.ssp245.2050]]="","",Table1[[#This Row],[seagrass.weights.ssp245.2050]]*Table1[[#This Row],[seagrass.mn.ssp245.2050]])</f>
        <v/>
      </c>
      <c r="AS1196" s="5"/>
      <c r="AT1196" s="8"/>
      <c r="AU1196" s="8"/>
      <c r="AV1196" s="7" t="e">
        <f t="shared" si="110"/>
        <v>#DIV/0!</v>
      </c>
      <c r="AX1196" s="5"/>
      <c r="AY1196" s="6"/>
      <c r="AZ1196" s="6"/>
      <c r="BB1196" s="5"/>
      <c r="BC1196" s="8"/>
      <c r="BD1196" s="8"/>
      <c r="BE1196" s="5"/>
      <c r="BF1196" s="5"/>
      <c r="BG1196" s="6"/>
      <c r="BH1196" s="6"/>
      <c r="BI1196" s="7" t="e">
        <f t="shared" si="111"/>
        <v>#DIV/0!</v>
      </c>
      <c r="BK1196" s="5"/>
      <c r="BL1196" s="6"/>
      <c r="BM1196" s="6"/>
      <c r="BO1196" s="5"/>
      <c r="BP1196" s="6"/>
      <c r="BQ1196" s="6"/>
      <c r="BR1196" s="5"/>
      <c r="BS1196" s="5"/>
      <c r="BT1196" s="6"/>
      <c r="BU1196" s="6"/>
      <c r="BV1196" s="7" t="e">
        <f t="shared" si="112"/>
        <v>#DIV/0!</v>
      </c>
      <c r="BX1196" s="5"/>
      <c r="BY1196" s="8"/>
      <c r="BZ1196" s="8"/>
      <c r="CA1196" s="5"/>
      <c r="CB1196" s="5"/>
      <c r="CC1196" s="8"/>
      <c r="CD1196" s="8"/>
      <c r="CE1196" s="5"/>
      <c r="CF1196" s="5"/>
      <c r="CG1196" s="12"/>
      <c r="CH1196" s="17"/>
      <c r="CI1196" s="9" t="e">
        <f t="shared" si="113"/>
        <v>#DIV/0!</v>
      </c>
      <c r="CJ1196" s="5"/>
      <c r="CL1196" s="5"/>
      <c r="CM1196" s="5"/>
      <c r="CP1196" s="5"/>
      <c r="CT1196" s="5"/>
    </row>
    <row r="1197" spans="1:98" x14ac:dyDescent="0.25">
      <c r="A1197" s="5" t="s">
        <v>1240</v>
      </c>
      <c r="B1197" s="5">
        <v>33.83934</v>
      </c>
      <c r="C1197" s="5">
        <v>-25.071102</v>
      </c>
      <c r="E1197" s="5">
        <v>0</v>
      </c>
      <c r="G1197" s="5">
        <v>0</v>
      </c>
      <c r="I1197" s="5">
        <v>0</v>
      </c>
      <c r="L1197" s="6" t="str">
        <f>IF(Table1[[#This Row],[seagrass.mn.ssp126.2050]]="","",(Table1[[#This Row],[seagrass.sd.ssp126.2050]]/Table1[[#This Row],[seagrass.mn.ssp126.2050]])^-1)</f>
        <v/>
      </c>
      <c r="M1197" s="6" t="str">
        <f>IF(Table1[[#This Row],[seagrass.weights.ssp126.2050]]="","",Table1[[#This Row],[seagrass.weights.ssp126.2050]]*Table1[[#This Row],[seagrass.mn.ssp126.2050]])</f>
        <v/>
      </c>
      <c r="P1197" s="6" t="str">
        <f>IF(Table1[[#This Row],[corals.mn.ssp126.2050]]="","",(Table1[[#This Row],[corals.sd.ssp126.2050]]/Table1[[#This Row],[corals.mn.ssp126.2050]])^-1)</f>
        <v/>
      </c>
      <c r="Q1197" s="6" t="str">
        <f>IF(Table1[[#This Row],[coral.weights.ssp126.2050]]="","",Table1[[#This Row],[coral.weights.ssp126.2050]]*Table1[[#This Row],[corals.mn.ssp126.2050]])</f>
        <v/>
      </c>
      <c r="T1197" s="6" t="str">
        <f>IF(Table1[[#This Row],[mangrove.mn.ssp126.2050]]="","",(Table1[[#This Row],[mangrove.sd.ssp126.2050]]/Table1[[#This Row],[mangrove.mn.ssp126.2050]])^-1)</f>
        <v/>
      </c>
      <c r="U1197" s="6" t="str">
        <f>IF(Table1[[#This Row],[mangrove.weights.ssp126.2050]]="","",Table1[[#This Row],[mangrove.weights.ssp126.2050]]*Table1[[#This Row],[mangrove.mn.ssp126.2050]])</f>
        <v/>
      </c>
      <c r="V1197" s="7" t="e">
        <f t="shared" si="108"/>
        <v>#DIV/0!</v>
      </c>
      <c r="Y1197" s="6" t="str">
        <f>IF(Table1[[#This Row],[seagrass.mn.ssp126.2100]]="", "", (Table1[[#This Row],[seagrass.sd.ssp126.2100]]/Table1[[#This Row],[seagrass.mn.ssp126.2100]])^-1)</f>
        <v/>
      </c>
      <c r="Z1197" s="6" t="str">
        <f>IF(Table1[[#This Row],[seagrass.weights.ssp126.2100]]="","", Table1[[#This Row],[seagrass.weights.ssp126.2100]]*Table1[[#This Row],[seagrass.mn.ssp126.2100]])</f>
        <v/>
      </c>
      <c r="AC1197" s="6" t="str">
        <f>IF(Table1[[#This Row],[corals.mn.ssp126.2100]]="","",(Table1[[#This Row],[corals.sd.ssp126.2100]]/Table1[[#This Row],[corals.mn.ssp126.2100]])^-1)</f>
        <v/>
      </c>
      <c r="AD1197" s="6" t="str">
        <f>IF( Table1[[#This Row],[Coral.weights.ssp126.2100]]="","", Table1[[#This Row],[Coral.weights.ssp126.2100]]*Table1[[#This Row],[corals.mn.ssp126.2100]])</f>
        <v/>
      </c>
      <c r="AG1197" s="8" t="str">
        <f>IF(Table1[[#This Row],[mangrove.mn.ssp126.2100]]="","",(Table1[[#This Row],[mangrove.sd.ssp126.2100]]/Table1[[#This Row],[mangrove.mn.ssp126.2100]])^-1)</f>
        <v/>
      </c>
      <c r="AH1197" s="6" t="str">
        <f>IF(Table1[[#This Row],[mangrove.weights.ssp126.2100]]="","",Table1[[#This Row],[mangrove.weights.ssp126.2100]]*Table1[[#This Row],[mangrove.mn.ssp126.2100]])</f>
        <v/>
      </c>
      <c r="AI1197" s="7" t="e">
        <f t="shared" si="109"/>
        <v>#DIV/0!</v>
      </c>
      <c r="AL1197" s="6" t="str">
        <f>IF(Table1[[#This Row],[seagrass.mn.ssp245.2050]]="","",(Table1[[#This Row],[seagrass.sd.ssp245.2050]]/Table1[[#This Row],[seagrass.mn.ssp245.2050]])^-1)</f>
        <v/>
      </c>
      <c r="AM1197" s="6" t="str">
        <f>IF(Table1[[#This Row],[seagrass.weights.ssp245.2050]]="","",Table1[[#This Row],[seagrass.weights.ssp245.2050]]*Table1[[#This Row],[seagrass.mn.ssp245.2050]])</f>
        <v/>
      </c>
      <c r="AS1197" s="5"/>
      <c r="AT1197" s="8"/>
      <c r="AU1197" s="8"/>
      <c r="AV1197" s="7" t="e">
        <f t="shared" si="110"/>
        <v>#DIV/0!</v>
      </c>
      <c r="AX1197" s="5"/>
      <c r="AY1197" s="6"/>
      <c r="AZ1197" s="6"/>
      <c r="BB1197" s="5"/>
      <c r="BC1197" s="8"/>
      <c r="BD1197" s="8"/>
      <c r="BE1197" s="5"/>
      <c r="BF1197" s="5"/>
      <c r="BG1197" s="6"/>
      <c r="BH1197" s="6"/>
      <c r="BI1197" s="7" t="e">
        <f t="shared" si="111"/>
        <v>#DIV/0!</v>
      </c>
      <c r="BK1197" s="5"/>
      <c r="BL1197" s="6"/>
      <c r="BM1197" s="6"/>
      <c r="BO1197" s="5"/>
      <c r="BP1197" s="6"/>
      <c r="BQ1197" s="6"/>
      <c r="BR1197" s="5"/>
      <c r="BS1197" s="5"/>
      <c r="BT1197" s="6"/>
      <c r="BU1197" s="6"/>
      <c r="BV1197" s="7" t="e">
        <f t="shared" si="112"/>
        <v>#DIV/0!</v>
      </c>
      <c r="BX1197" s="5"/>
      <c r="BY1197" s="8"/>
      <c r="BZ1197" s="8"/>
      <c r="CA1197" s="5"/>
      <c r="CB1197" s="5"/>
      <c r="CC1197" s="8"/>
      <c r="CD1197" s="8"/>
      <c r="CE1197" s="5"/>
      <c r="CF1197" s="5"/>
      <c r="CG1197" s="12"/>
      <c r="CH1197" s="17"/>
      <c r="CI1197" s="9" t="e">
        <f t="shared" si="113"/>
        <v>#DIV/0!</v>
      </c>
      <c r="CJ1197" s="5"/>
      <c r="CL1197" s="5"/>
      <c r="CM1197" s="5"/>
      <c r="CP1197" s="5"/>
      <c r="CT1197" s="5"/>
    </row>
    <row r="1198" spans="1:98" x14ac:dyDescent="0.25">
      <c r="A1198" s="5" t="s">
        <v>1241</v>
      </c>
      <c r="B1198" s="5">
        <v>34.08934</v>
      </c>
      <c r="C1198" s="5">
        <v>-25.071102</v>
      </c>
      <c r="E1198" s="5">
        <v>0</v>
      </c>
      <c r="G1198" s="5">
        <v>0</v>
      </c>
      <c r="I1198" s="5">
        <v>0</v>
      </c>
      <c r="L1198" s="6" t="str">
        <f>IF(Table1[[#This Row],[seagrass.mn.ssp126.2050]]="","",(Table1[[#This Row],[seagrass.sd.ssp126.2050]]/Table1[[#This Row],[seagrass.mn.ssp126.2050]])^-1)</f>
        <v/>
      </c>
      <c r="M1198" s="6" t="str">
        <f>IF(Table1[[#This Row],[seagrass.weights.ssp126.2050]]="","",Table1[[#This Row],[seagrass.weights.ssp126.2050]]*Table1[[#This Row],[seagrass.mn.ssp126.2050]])</f>
        <v/>
      </c>
      <c r="P1198" s="6" t="str">
        <f>IF(Table1[[#This Row],[corals.mn.ssp126.2050]]="","",(Table1[[#This Row],[corals.sd.ssp126.2050]]/Table1[[#This Row],[corals.mn.ssp126.2050]])^-1)</f>
        <v/>
      </c>
      <c r="Q1198" s="6" t="str">
        <f>IF(Table1[[#This Row],[coral.weights.ssp126.2050]]="","",Table1[[#This Row],[coral.weights.ssp126.2050]]*Table1[[#This Row],[corals.mn.ssp126.2050]])</f>
        <v/>
      </c>
      <c r="T1198" s="6" t="str">
        <f>IF(Table1[[#This Row],[mangrove.mn.ssp126.2050]]="","",(Table1[[#This Row],[mangrove.sd.ssp126.2050]]/Table1[[#This Row],[mangrove.mn.ssp126.2050]])^-1)</f>
        <v/>
      </c>
      <c r="U1198" s="6" t="str">
        <f>IF(Table1[[#This Row],[mangrove.weights.ssp126.2050]]="","",Table1[[#This Row],[mangrove.weights.ssp126.2050]]*Table1[[#This Row],[mangrove.mn.ssp126.2050]])</f>
        <v/>
      </c>
      <c r="V1198" s="7" t="e">
        <f t="shared" si="108"/>
        <v>#DIV/0!</v>
      </c>
      <c r="Y1198" s="6" t="str">
        <f>IF(Table1[[#This Row],[seagrass.mn.ssp126.2100]]="", "", (Table1[[#This Row],[seagrass.sd.ssp126.2100]]/Table1[[#This Row],[seagrass.mn.ssp126.2100]])^-1)</f>
        <v/>
      </c>
      <c r="Z1198" s="6" t="str">
        <f>IF(Table1[[#This Row],[seagrass.weights.ssp126.2100]]="","", Table1[[#This Row],[seagrass.weights.ssp126.2100]]*Table1[[#This Row],[seagrass.mn.ssp126.2100]])</f>
        <v/>
      </c>
      <c r="AC1198" s="6" t="str">
        <f>IF(Table1[[#This Row],[corals.mn.ssp126.2100]]="","",(Table1[[#This Row],[corals.sd.ssp126.2100]]/Table1[[#This Row],[corals.mn.ssp126.2100]])^-1)</f>
        <v/>
      </c>
      <c r="AD1198" s="6" t="str">
        <f>IF( Table1[[#This Row],[Coral.weights.ssp126.2100]]="","", Table1[[#This Row],[Coral.weights.ssp126.2100]]*Table1[[#This Row],[corals.mn.ssp126.2100]])</f>
        <v/>
      </c>
      <c r="AG1198" s="8" t="str">
        <f>IF(Table1[[#This Row],[mangrove.mn.ssp126.2100]]="","",(Table1[[#This Row],[mangrove.sd.ssp126.2100]]/Table1[[#This Row],[mangrove.mn.ssp126.2100]])^-1)</f>
        <v/>
      </c>
      <c r="AH1198" s="6" t="str">
        <f>IF(Table1[[#This Row],[mangrove.weights.ssp126.2100]]="","",Table1[[#This Row],[mangrove.weights.ssp126.2100]]*Table1[[#This Row],[mangrove.mn.ssp126.2100]])</f>
        <v/>
      </c>
      <c r="AI1198" s="7" t="e">
        <f t="shared" si="109"/>
        <v>#DIV/0!</v>
      </c>
      <c r="AL1198" s="6" t="str">
        <f>IF(Table1[[#This Row],[seagrass.mn.ssp245.2050]]="","",(Table1[[#This Row],[seagrass.sd.ssp245.2050]]/Table1[[#This Row],[seagrass.mn.ssp245.2050]])^-1)</f>
        <v/>
      </c>
      <c r="AM1198" s="6" t="str">
        <f>IF(Table1[[#This Row],[seagrass.weights.ssp245.2050]]="","",Table1[[#This Row],[seagrass.weights.ssp245.2050]]*Table1[[#This Row],[seagrass.mn.ssp245.2050]])</f>
        <v/>
      </c>
      <c r="AS1198" s="5"/>
      <c r="AT1198" s="8"/>
      <c r="AU1198" s="8"/>
      <c r="AV1198" s="7" t="e">
        <f t="shared" si="110"/>
        <v>#DIV/0!</v>
      </c>
      <c r="AX1198" s="5"/>
      <c r="AY1198" s="6"/>
      <c r="AZ1198" s="6"/>
      <c r="BB1198" s="5"/>
      <c r="BC1198" s="8"/>
      <c r="BD1198" s="8"/>
      <c r="BE1198" s="5"/>
      <c r="BF1198" s="5"/>
      <c r="BG1198" s="6"/>
      <c r="BH1198" s="6"/>
      <c r="BI1198" s="7" t="e">
        <f t="shared" si="111"/>
        <v>#DIV/0!</v>
      </c>
      <c r="BK1198" s="5"/>
      <c r="BL1198" s="6"/>
      <c r="BM1198" s="6"/>
      <c r="BO1198" s="5"/>
      <c r="BP1198" s="6"/>
      <c r="BQ1198" s="6"/>
      <c r="BR1198" s="5"/>
      <c r="BS1198" s="5"/>
      <c r="BT1198" s="6"/>
      <c r="BU1198" s="6"/>
      <c r="BV1198" s="7" t="e">
        <f t="shared" si="112"/>
        <v>#DIV/0!</v>
      </c>
      <c r="BX1198" s="5"/>
      <c r="BY1198" s="8"/>
      <c r="BZ1198" s="8"/>
      <c r="CA1198" s="5"/>
      <c r="CB1198" s="5"/>
      <c r="CC1198" s="8"/>
      <c r="CD1198" s="8"/>
      <c r="CE1198" s="5"/>
      <c r="CF1198" s="5"/>
      <c r="CG1198" s="12"/>
      <c r="CH1198" s="17"/>
      <c r="CI1198" s="9" t="e">
        <f t="shared" si="113"/>
        <v>#DIV/0!</v>
      </c>
      <c r="CJ1198" s="5"/>
      <c r="CL1198" s="5"/>
      <c r="CM1198" s="5"/>
      <c r="CP1198" s="5"/>
      <c r="CT1198" s="5"/>
    </row>
    <row r="1199" spans="1:98" x14ac:dyDescent="0.25">
      <c r="A1199" s="5" t="s">
        <v>1242</v>
      </c>
      <c r="B1199" s="5">
        <v>34.33934</v>
      </c>
      <c r="C1199" s="5">
        <v>-25.071102</v>
      </c>
      <c r="E1199" s="5">
        <v>0</v>
      </c>
      <c r="G1199" s="5">
        <v>0</v>
      </c>
      <c r="I1199" s="5">
        <v>0</v>
      </c>
      <c r="L1199" s="6" t="str">
        <f>IF(Table1[[#This Row],[seagrass.mn.ssp126.2050]]="","",(Table1[[#This Row],[seagrass.sd.ssp126.2050]]/Table1[[#This Row],[seagrass.mn.ssp126.2050]])^-1)</f>
        <v/>
      </c>
      <c r="M1199" s="6" t="str">
        <f>IF(Table1[[#This Row],[seagrass.weights.ssp126.2050]]="","",Table1[[#This Row],[seagrass.weights.ssp126.2050]]*Table1[[#This Row],[seagrass.mn.ssp126.2050]])</f>
        <v/>
      </c>
      <c r="P1199" s="6" t="str">
        <f>IF(Table1[[#This Row],[corals.mn.ssp126.2050]]="","",(Table1[[#This Row],[corals.sd.ssp126.2050]]/Table1[[#This Row],[corals.mn.ssp126.2050]])^-1)</f>
        <v/>
      </c>
      <c r="Q1199" s="6" t="str">
        <f>IF(Table1[[#This Row],[coral.weights.ssp126.2050]]="","",Table1[[#This Row],[coral.weights.ssp126.2050]]*Table1[[#This Row],[corals.mn.ssp126.2050]])</f>
        <v/>
      </c>
      <c r="T1199" s="6" t="str">
        <f>IF(Table1[[#This Row],[mangrove.mn.ssp126.2050]]="","",(Table1[[#This Row],[mangrove.sd.ssp126.2050]]/Table1[[#This Row],[mangrove.mn.ssp126.2050]])^-1)</f>
        <v/>
      </c>
      <c r="U1199" s="6" t="str">
        <f>IF(Table1[[#This Row],[mangrove.weights.ssp126.2050]]="","",Table1[[#This Row],[mangrove.weights.ssp126.2050]]*Table1[[#This Row],[mangrove.mn.ssp126.2050]])</f>
        <v/>
      </c>
      <c r="V1199" s="7" t="e">
        <f t="shared" si="108"/>
        <v>#DIV/0!</v>
      </c>
      <c r="Y1199" s="6" t="str">
        <f>IF(Table1[[#This Row],[seagrass.mn.ssp126.2100]]="", "", (Table1[[#This Row],[seagrass.sd.ssp126.2100]]/Table1[[#This Row],[seagrass.mn.ssp126.2100]])^-1)</f>
        <v/>
      </c>
      <c r="Z1199" s="6" t="str">
        <f>IF(Table1[[#This Row],[seagrass.weights.ssp126.2100]]="","", Table1[[#This Row],[seagrass.weights.ssp126.2100]]*Table1[[#This Row],[seagrass.mn.ssp126.2100]])</f>
        <v/>
      </c>
      <c r="AC1199" s="6" t="str">
        <f>IF(Table1[[#This Row],[corals.mn.ssp126.2100]]="","",(Table1[[#This Row],[corals.sd.ssp126.2100]]/Table1[[#This Row],[corals.mn.ssp126.2100]])^-1)</f>
        <v/>
      </c>
      <c r="AD1199" s="6" t="str">
        <f>IF( Table1[[#This Row],[Coral.weights.ssp126.2100]]="","", Table1[[#This Row],[Coral.weights.ssp126.2100]]*Table1[[#This Row],[corals.mn.ssp126.2100]])</f>
        <v/>
      </c>
      <c r="AG1199" s="8" t="str">
        <f>IF(Table1[[#This Row],[mangrove.mn.ssp126.2100]]="","",(Table1[[#This Row],[mangrove.sd.ssp126.2100]]/Table1[[#This Row],[mangrove.mn.ssp126.2100]])^-1)</f>
        <v/>
      </c>
      <c r="AH1199" s="6" t="str">
        <f>IF(Table1[[#This Row],[mangrove.weights.ssp126.2100]]="","",Table1[[#This Row],[mangrove.weights.ssp126.2100]]*Table1[[#This Row],[mangrove.mn.ssp126.2100]])</f>
        <v/>
      </c>
      <c r="AI1199" s="7" t="e">
        <f t="shared" si="109"/>
        <v>#DIV/0!</v>
      </c>
      <c r="AL1199" s="6" t="str">
        <f>IF(Table1[[#This Row],[seagrass.mn.ssp245.2050]]="","",(Table1[[#This Row],[seagrass.sd.ssp245.2050]]/Table1[[#This Row],[seagrass.mn.ssp245.2050]])^-1)</f>
        <v/>
      </c>
      <c r="AM1199" s="6" t="str">
        <f>IF(Table1[[#This Row],[seagrass.weights.ssp245.2050]]="","",Table1[[#This Row],[seagrass.weights.ssp245.2050]]*Table1[[#This Row],[seagrass.mn.ssp245.2050]])</f>
        <v/>
      </c>
      <c r="AS1199" s="5"/>
      <c r="AT1199" s="8"/>
      <c r="AU1199" s="8"/>
      <c r="AV1199" s="7" t="e">
        <f t="shared" si="110"/>
        <v>#DIV/0!</v>
      </c>
      <c r="AX1199" s="5"/>
      <c r="AY1199" s="6"/>
      <c r="AZ1199" s="6"/>
      <c r="BB1199" s="5"/>
      <c r="BC1199" s="8"/>
      <c r="BD1199" s="8"/>
      <c r="BE1199" s="5"/>
      <c r="BF1199" s="5"/>
      <c r="BG1199" s="6"/>
      <c r="BH1199" s="6"/>
      <c r="BI1199" s="7" t="e">
        <f t="shared" si="111"/>
        <v>#DIV/0!</v>
      </c>
      <c r="BK1199" s="5"/>
      <c r="BL1199" s="6"/>
      <c r="BM1199" s="6"/>
      <c r="BO1199" s="5"/>
      <c r="BP1199" s="6"/>
      <c r="BQ1199" s="6"/>
      <c r="BR1199" s="5"/>
      <c r="BS1199" s="5"/>
      <c r="BT1199" s="6"/>
      <c r="BU1199" s="6"/>
      <c r="BV1199" s="7" t="e">
        <f t="shared" si="112"/>
        <v>#DIV/0!</v>
      </c>
      <c r="BX1199" s="5"/>
      <c r="BY1199" s="8"/>
      <c r="BZ1199" s="8"/>
      <c r="CA1199" s="5"/>
      <c r="CB1199" s="5"/>
      <c r="CC1199" s="8"/>
      <c r="CD1199" s="8"/>
      <c r="CE1199" s="5"/>
      <c r="CF1199" s="5"/>
      <c r="CG1199" s="12"/>
      <c r="CH1199" s="17"/>
      <c r="CI1199" s="9" t="e">
        <f t="shared" si="113"/>
        <v>#DIV/0!</v>
      </c>
      <c r="CJ1199" s="5"/>
      <c r="CL1199" s="5"/>
      <c r="CM1199" s="5"/>
      <c r="CP1199" s="5"/>
      <c r="CT1199" s="5"/>
    </row>
    <row r="1200" spans="1:98" x14ac:dyDescent="0.25">
      <c r="A1200" s="5" t="s">
        <v>1243</v>
      </c>
      <c r="B1200" s="5">
        <v>34.58934</v>
      </c>
      <c r="C1200" s="5">
        <v>-25.071102</v>
      </c>
      <c r="E1200" s="5">
        <v>0</v>
      </c>
      <c r="G1200" s="5">
        <v>0</v>
      </c>
      <c r="I1200" s="5">
        <v>0</v>
      </c>
      <c r="L1200" s="6" t="str">
        <f>IF(Table1[[#This Row],[seagrass.mn.ssp126.2050]]="","",(Table1[[#This Row],[seagrass.sd.ssp126.2050]]/Table1[[#This Row],[seagrass.mn.ssp126.2050]])^-1)</f>
        <v/>
      </c>
      <c r="M1200" s="6" t="str">
        <f>IF(Table1[[#This Row],[seagrass.weights.ssp126.2050]]="","",Table1[[#This Row],[seagrass.weights.ssp126.2050]]*Table1[[#This Row],[seagrass.mn.ssp126.2050]])</f>
        <v/>
      </c>
      <c r="P1200" s="6" t="str">
        <f>IF(Table1[[#This Row],[corals.mn.ssp126.2050]]="","",(Table1[[#This Row],[corals.sd.ssp126.2050]]/Table1[[#This Row],[corals.mn.ssp126.2050]])^-1)</f>
        <v/>
      </c>
      <c r="Q1200" s="6" t="str">
        <f>IF(Table1[[#This Row],[coral.weights.ssp126.2050]]="","",Table1[[#This Row],[coral.weights.ssp126.2050]]*Table1[[#This Row],[corals.mn.ssp126.2050]])</f>
        <v/>
      </c>
      <c r="T1200" s="6" t="str">
        <f>IF(Table1[[#This Row],[mangrove.mn.ssp126.2050]]="","",(Table1[[#This Row],[mangrove.sd.ssp126.2050]]/Table1[[#This Row],[mangrove.mn.ssp126.2050]])^-1)</f>
        <v/>
      </c>
      <c r="U1200" s="6" t="str">
        <f>IF(Table1[[#This Row],[mangrove.weights.ssp126.2050]]="","",Table1[[#This Row],[mangrove.weights.ssp126.2050]]*Table1[[#This Row],[mangrove.mn.ssp126.2050]])</f>
        <v/>
      </c>
      <c r="V1200" s="7" t="e">
        <f t="shared" si="108"/>
        <v>#DIV/0!</v>
      </c>
      <c r="Y1200" s="6" t="str">
        <f>IF(Table1[[#This Row],[seagrass.mn.ssp126.2100]]="", "", (Table1[[#This Row],[seagrass.sd.ssp126.2100]]/Table1[[#This Row],[seagrass.mn.ssp126.2100]])^-1)</f>
        <v/>
      </c>
      <c r="Z1200" s="6" t="str">
        <f>IF(Table1[[#This Row],[seagrass.weights.ssp126.2100]]="","", Table1[[#This Row],[seagrass.weights.ssp126.2100]]*Table1[[#This Row],[seagrass.mn.ssp126.2100]])</f>
        <v/>
      </c>
      <c r="AC1200" s="6" t="str">
        <f>IF(Table1[[#This Row],[corals.mn.ssp126.2100]]="","",(Table1[[#This Row],[corals.sd.ssp126.2100]]/Table1[[#This Row],[corals.mn.ssp126.2100]])^-1)</f>
        <v/>
      </c>
      <c r="AD1200" s="6" t="str">
        <f>IF( Table1[[#This Row],[Coral.weights.ssp126.2100]]="","", Table1[[#This Row],[Coral.weights.ssp126.2100]]*Table1[[#This Row],[corals.mn.ssp126.2100]])</f>
        <v/>
      </c>
      <c r="AG1200" s="8" t="str">
        <f>IF(Table1[[#This Row],[mangrove.mn.ssp126.2100]]="","",(Table1[[#This Row],[mangrove.sd.ssp126.2100]]/Table1[[#This Row],[mangrove.mn.ssp126.2100]])^-1)</f>
        <v/>
      </c>
      <c r="AH1200" s="6" t="str">
        <f>IF(Table1[[#This Row],[mangrove.weights.ssp126.2100]]="","",Table1[[#This Row],[mangrove.weights.ssp126.2100]]*Table1[[#This Row],[mangrove.mn.ssp126.2100]])</f>
        <v/>
      </c>
      <c r="AI1200" s="7" t="e">
        <f t="shared" si="109"/>
        <v>#DIV/0!</v>
      </c>
      <c r="AL1200" s="6" t="str">
        <f>IF(Table1[[#This Row],[seagrass.mn.ssp245.2050]]="","",(Table1[[#This Row],[seagrass.sd.ssp245.2050]]/Table1[[#This Row],[seagrass.mn.ssp245.2050]])^-1)</f>
        <v/>
      </c>
      <c r="AM1200" s="6" t="str">
        <f>IF(Table1[[#This Row],[seagrass.weights.ssp245.2050]]="","",Table1[[#This Row],[seagrass.weights.ssp245.2050]]*Table1[[#This Row],[seagrass.mn.ssp245.2050]])</f>
        <v/>
      </c>
      <c r="AS1200" s="5"/>
      <c r="AT1200" s="8"/>
      <c r="AU1200" s="8"/>
      <c r="AV1200" s="7" t="e">
        <f t="shared" si="110"/>
        <v>#DIV/0!</v>
      </c>
      <c r="AX1200" s="5"/>
      <c r="AY1200" s="6"/>
      <c r="AZ1200" s="6"/>
      <c r="BB1200" s="5"/>
      <c r="BC1200" s="8"/>
      <c r="BD1200" s="8"/>
      <c r="BE1200" s="5"/>
      <c r="BF1200" s="5"/>
      <c r="BG1200" s="6"/>
      <c r="BH1200" s="6"/>
      <c r="BI1200" s="7" t="e">
        <f t="shared" si="111"/>
        <v>#DIV/0!</v>
      </c>
      <c r="BK1200" s="5"/>
      <c r="BL1200" s="6"/>
      <c r="BM1200" s="6"/>
      <c r="BO1200" s="5"/>
      <c r="BP1200" s="6"/>
      <c r="BQ1200" s="6"/>
      <c r="BR1200" s="5"/>
      <c r="BS1200" s="5"/>
      <c r="BT1200" s="6"/>
      <c r="BU1200" s="6"/>
      <c r="BV1200" s="7" t="e">
        <f t="shared" si="112"/>
        <v>#DIV/0!</v>
      </c>
      <c r="BX1200" s="5"/>
      <c r="BY1200" s="8"/>
      <c r="BZ1200" s="8"/>
      <c r="CA1200" s="5"/>
      <c r="CB1200" s="5"/>
      <c r="CC1200" s="8"/>
      <c r="CD1200" s="8"/>
      <c r="CE1200" s="5"/>
      <c r="CF1200" s="5"/>
      <c r="CG1200" s="12"/>
      <c r="CH1200" s="17"/>
      <c r="CI1200" s="9" t="e">
        <f t="shared" si="113"/>
        <v>#DIV/0!</v>
      </c>
      <c r="CJ1200" s="5"/>
      <c r="CL1200" s="5"/>
      <c r="CM1200" s="5"/>
      <c r="CP1200" s="5"/>
      <c r="CT1200" s="5"/>
    </row>
    <row r="1201" spans="1:98" x14ac:dyDescent="0.25">
      <c r="A1201" s="5" t="s">
        <v>1244</v>
      </c>
      <c r="B1201" s="5">
        <v>34.83934</v>
      </c>
      <c r="C1201" s="5">
        <v>-25.071102</v>
      </c>
      <c r="E1201" s="5">
        <v>0</v>
      </c>
      <c r="G1201" s="5">
        <v>0</v>
      </c>
      <c r="I1201" s="5">
        <v>0</v>
      </c>
      <c r="L1201" s="6" t="str">
        <f>IF(Table1[[#This Row],[seagrass.mn.ssp126.2050]]="","",(Table1[[#This Row],[seagrass.sd.ssp126.2050]]/Table1[[#This Row],[seagrass.mn.ssp126.2050]])^-1)</f>
        <v/>
      </c>
      <c r="M1201" s="6" t="str">
        <f>IF(Table1[[#This Row],[seagrass.weights.ssp126.2050]]="","",Table1[[#This Row],[seagrass.weights.ssp126.2050]]*Table1[[#This Row],[seagrass.mn.ssp126.2050]])</f>
        <v/>
      </c>
      <c r="P1201" s="6" t="str">
        <f>IF(Table1[[#This Row],[corals.mn.ssp126.2050]]="","",(Table1[[#This Row],[corals.sd.ssp126.2050]]/Table1[[#This Row],[corals.mn.ssp126.2050]])^-1)</f>
        <v/>
      </c>
      <c r="Q1201" s="6" t="str">
        <f>IF(Table1[[#This Row],[coral.weights.ssp126.2050]]="","",Table1[[#This Row],[coral.weights.ssp126.2050]]*Table1[[#This Row],[corals.mn.ssp126.2050]])</f>
        <v/>
      </c>
      <c r="T1201" s="6" t="str">
        <f>IF(Table1[[#This Row],[mangrove.mn.ssp126.2050]]="","",(Table1[[#This Row],[mangrove.sd.ssp126.2050]]/Table1[[#This Row],[mangrove.mn.ssp126.2050]])^-1)</f>
        <v/>
      </c>
      <c r="U1201" s="6" t="str">
        <f>IF(Table1[[#This Row],[mangrove.weights.ssp126.2050]]="","",Table1[[#This Row],[mangrove.weights.ssp126.2050]]*Table1[[#This Row],[mangrove.mn.ssp126.2050]])</f>
        <v/>
      </c>
      <c r="V1201" s="7" t="e">
        <f t="shared" si="108"/>
        <v>#DIV/0!</v>
      </c>
      <c r="Y1201" s="6" t="str">
        <f>IF(Table1[[#This Row],[seagrass.mn.ssp126.2100]]="", "", (Table1[[#This Row],[seagrass.sd.ssp126.2100]]/Table1[[#This Row],[seagrass.mn.ssp126.2100]])^-1)</f>
        <v/>
      </c>
      <c r="Z1201" s="6" t="str">
        <f>IF(Table1[[#This Row],[seagrass.weights.ssp126.2100]]="","", Table1[[#This Row],[seagrass.weights.ssp126.2100]]*Table1[[#This Row],[seagrass.mn.ssp126.2100]])</f>
        <v/>
      </c>
      <c r="AC1201" s="6" t="str">
        <f>IF(Table1[[#This Row],[corals.mn.ssp126.2100]]="","",(Table1[[#This Row],[corals.sd.ssp126.2100]]/Table1[[#This Row],[corals.mn.ssp126.2100]])^-1)</f>
        <v/>
      </c>
      <c r="AD1201" s="6" t="str">
        <f>IF( Table1[[#This Row],[Coral.weights.ssp126.2100]]="","", Table1[[#This Row],[Coral.weights.ssp126.2100]]*Table1[[#This Row],[corals.mn.ssp126.2100]])</f>
        <v/>
      </c>
      <c r="AG1201" s="8" t="str">
        <f>IF(Table1[[#This Row],[mangrove.mn.ssp126.2100]]="","",(Table1[[#This Row],[mangrove.sd.ssp126.2100]]/Table1[[#This Row],[mangrove.mn.ssp126.2100]])^-1)</f>
        <v/>
      </c>
      <c r="AH1201" s="6" t="str">
        <f>IF(Table1[[#This Row],[mangrove.weights.ssp126.2100]]="","",Table1[[#This Row],[mangrove.weights.ssp126.2100]]*Table1[[#This Row],[mangrove.mn.ssp126.2100]])</f>
        <v/>
      </c>
      <c r="AI1201" s="7" t="e">
        <f t="shared" si="109"/>
        <v>#DIV/0!</v>
      </c>
      <c r="AL1201" s="6" t="str">
        <f>IF(Table1[[#This Row],[seagrass.mn.ssp245.2050]]="","",(Table1[[#This Row],[seagrass.sd.ssp245.2050]]/Table1[[#This Row],[seagrass.mn.ssp245.2050]])^-1)</f>
        <v/>
      </c>
      <c r="AM1201" s="6" t="str">
        <f>IF(Table1[[#This Row],[seagrass.weights.ssp245.2050]]="","",Table1[[#This Row],[seagrass.weights.ssp245.2050]]*Table1[[#This Row],[seagrass.mn.ssp245.2050]])</f>
        <v/>
      </c>
      <c r="AS1201" s="5"/>
      <c r="AT1201" s="8"/>
      <c r="AU1201" s="8"/>
      <c r="AV1201" s="7" t="e">
        <f t="shared" si="110"/>
        <v>#DIV/0!</v>
      </c>
      <c r="AX1201" s="5"/>
      <c r="AY1201" s="6"/>
      <c r="AZ1201" s="6"/>
      <c r="BB1201" s="5"/>
      <c r="BC1201" s="8"/>
      <c r="BD1201" s="8"/>
      <c r="BE1201" s="5"/>
      <c r="BF1201" s="5"/>
      <c r="BG1201" s="6"/>
      <c r="BH1201" s="6"/>
      <c r="BI1201" s="7" t="e">
        <f t="shared" si="111"/>
        <v>#DIV/0!</v>
      </c>
      <c r="BK1201" s="5"/>
      <c r="BL1201" s="6"/>
      <c r="BM1201" s="6"/>
      <c r="BO1201" s="5"/>
      <c r="BP1201" s="6"/>
      <c r="BQ1201" s="6"/>
      <c r="BR1201" s="5"/>
      <c r="BS1201" s="5"/>
      <c r="BT1201" s="6"/>
      <c r="BU1201" s="6"/>
      <c r="BV1201" s="7" t="e">
        <f t="shared" si="112"/>
        <v>#DIV/0!</v>
      </c>
      <c r="BX1201" s="5"/>
      <c r="BY1201" s="8"/>
      <c r="BZ1201" s="8"/>
      <c r="CA1201" s="5"/>
      <c r="CB1201" s="5"/>
      <c r="CC1201" s="8"/>
      <c r="CD1201" s="8"/>
      <c r="CE1201" s="5"/>
      <c r="CF1201" s="5"/>
      <c r="CG1201" s="12"/>
      <c r="CH1201" s="17"/>
      <c r="CI1201" s="9" t="e">
        <f t="shared" si="113"/>
        <v>#DIV/0!</v>
      </c>
      <c r="CJ1201" s="5"/>
      <c r="CL1201" s="5"/>
      <c r="CM1201" s="5"/>
      <c r="CP1201" s="5"/>
      <c r="CT1201" s="5"/>
    </row>
    <row r="1202" spans="1:98" x14ac:dyDescent="0.25">
      <c r="A1202" s="5" t="s">
        <v>1245</v>
      </c>
      <c r="B1202" s="5">
        <v>43.83934</v>
      </c>
      <c r="C1202" s="5">
        <v>-25.321102</v>
      </c>
      <c r="E1202" s="5">
        <v>0</v>
      </c>
      <c r="G1202" s="5">
        <v>0</v>
      </c>
      <c r="I1202" s="5">
        <v>0</v>
      </c>
      <c r="L1202" s="6" t="str">
        <f>IF(Table1[[#This Row],[seagrass.mn.ssp126.2050]]="","",(Table1[[#This Row],[seagrass.sd.ssp126.2050]]/Table1[[#This Row],[seagrass.mn.ssp126.2050]])^-1)</f>
        <v/>
      </c>
      <c r="M1202" s="6" t="str">
        <f>IF(Table1[[#This Row],[seagrass.weights.ssp126.2050]]="","",Table1[[#This Row],[seagrass.weights.ssp126.2050]]*Table1[[#This Row],[seagrass.mn.ssp126.2050]])</f>
        <v/>
      </c>
      <c r="P1202" s="6" t="str">
        <f>IF(Table1[[#This Row],[corals.mn.ssp126.2050]]="","",(Table1[[#This Row],[corals.sd.ssp126.2050]]/Table1[[#This Row],[corals.mn.ssp126.2050]])^-1)</f>
        <v/>
      </c>
      <c r="Q1202" s="6" t="str">
        <f>IF(Table1[[#This Row],[coral.weights.ssp126.2050]]="","",Table1[[#This Row],[coral.weights.ssp126.2050]]*Table1[[#This Row],[corals.mn.ssp126.2050]])</f>
        <v/>
      </c>
      <c r="T1202" s="6" t="str">
        <f>IF(Table1[[#This Row],[mangrove.mn.ssp126.2050]]="","",(Table1[[#This Row],[mangrove.sd.ssp126.2050]]/Table1[[#This Row],[mangrove.mn.ssp126.2050]])^-1)</f>
        <v/>
      </c>
      <c r="U1202" s="6" t="str">
        <f>IF(Table1[[#This Row],[mangrove.weights.ssp126.2050]]="","",Table1[[#This Row],[mangrove.weights.ssp126.2050]]*Table1[[#This Row],[mangrove.mn.ssp126.2050]])</f>
        <v/>
      </c>
      <c r="V1202" s="7" t="e">
        <f t="shared" si="108"/>
        <v>#DIV/0!</v>
      </c>
      <c r="Y1202" s="6" t="str">
        <f>IF(Table1[[#This Row],[seagrass.mn.ssp126.2100]]="", "", (Table1[[#This Row],[seagrass.sd.ssp126.2100]]/Table1[[#This Row],[seagrass.mn.ssp126.2100]])^-1)</f>
        <v/>
      </c>
      <c r="Z1202" s="6" t="str">
        <f>IF(Table1[[#This Row],[seagrass.weights.ssp126.2100]]="","", Table1[[#This Row],[seagrass.weights.ssp126.2100]]*Table1[[#This Row],[seagrass.mn.ssp126.2100]])</f>
        <v/>
      </c>
      <c r="AC1202" s="6" t="str">
        <f>IF(Table1[[#This Row],[corals.mn.ssp126.2100]]="","",(Table1[[#This Row],[corals.sd.ssp126.2100]]/Table1[[#This Row],[corals.mn.ssp126.2100]])^-1)</f>
        <v/>
      </c>
      <c r="AD1202" s="6" t="str">
        <f>IF( Table1[[#This Row],[Coral.weights.ssp126.2100]]="","", Table1[[#This Row],[Coral.weights.ssp126.2100]]*Table1[[#This Row],[corals.mn.ssp126.2100]])</f>
        <v/>
      </c>
      <c r="AG1202" s="8" t="str">
        <f>IF(Table1[[#This Row],[mangrove.mn.ssp126.2100]]="","",(Table1[[#This Row],[mangrove.sd.ssp126.2100]]/Table1[[#This Row],[mangrove.mn.ssp126.2100]])^-1)</f>
        <v/>
      </c>
      <c r="AH1202" s="6" t="str">
        <f>IF(Table1[[#This Row],[mangrove.weights.ssp126.2100]]="","",Table1[[#This Row],[mangrove.weights.ssp126.2100]]*Table1[[#This Row],[mangrove.mn.ssp126.2100]])</f>
        <v/>
      </c>
      <c r="AI1202" s="7" t="e">
        <f t="shared" si="109"/>
        <v>#DIV/0!</v>
      </c>
      <c r="AL1202" s="6" t="str">
        <f>IF(Table1[[#This Row],[seagrass.mn.ssp245.2050]]="","",(Table1[[#This Row],[seagrass.sd.ssp245.2050]]/Table1[[#This Row],[seagrass.mn.ssp245.2050]])^-1)</f>
        <v/>
      </c>
      <c r="AM1202" s="6" t="str">
        <f>IF(Table1[[#This Row],[seagrass.weights.ssp245.2050]]="","",Table1[[#This Row],[seagrass.weights.ssp245.2050]]*Table1[[#This Row],[seagrass.mn.ssp245.2050]])</f>
        <v/>
      </c>
      <c r="AS1202" s="5"/>
      <c r="AT1202" s="8"/>
      <c r="AU1202" s="8"/>
      <c r="AV1202" s="7" t="e">
        <f t="shared" si="110"/>
        <v>#DIV/0!</v>
      </c>
      <c r="AX1202" s="5"/>
      <c r="AY1202" s="6"/>
      <c r="AZ1202" s="6"/>
      <c r="BB1202" s="5"/>
      <c r="BC1202" s="8"/>
      <c r="BD1202" s="8"/>
      <c r="BE1202" s="5"/>
      <c r="BF1202" s="5"/>
      <c r="BG1202" s="6"/>
      <c r="BH1202" s="6"/>
      <c r="BI1202" s="7" t="e">
        <f t="shared" si="111"/>
        <v>#DIV/0!</v>
      </c>
      <c r="BK1202" s="5"/>
      <c r="BL1202" s="6"/>
      <c r="BM1202" s="6"/>
      <c r="BO1202" s="5"/>
      <c r="BP1202" s="6"/>
      <c r="BQ1202" s="6"/>
      <c r="BR1202" s="5"/>
      <c r="BS1202" s="5"/>
      <c r="BT1202" s="6"/>
      <c r="BU1202" s="6"/>
      <c r="BV1202" s="7" t="e">
        <f t="shared" si="112"/>
        <v>#DIV/0!</v>
      </c>
      <c r="BX1202" s="5"/>
      <c r="BY1202" s="8"/>
      <c r="BZ1202" s="8"/>
      <c r="CA1202" s="5"/>
      <c r="CB1202" s="5"/>
      <c r="CC1202" s="8"/>
      <c r="CD1202" s="8"/>
      <c r="CE1202" s="5"/>
      <c r="CF1202" s="5"/>
      <c r="CG1202" s="12"/>
      <c r="CH1202" s="17"/>
      <c r="CI1202" s="9" t="e">
        <f t="shared" si="113"/>
        <v>#DIV/0!</v>
      </c>
      <c r="CJ1202" s="5"/>
      <c r="CL1202" s="5"/>
      <c r="CM1202" s="5"/>
      <c r="CP1202" s="5"/>
      <c r="CT1202" s="5"/>
    </row>
    <row r="1203" spans="1:98" x14ac:dyDescent="0.25">
      <c r="A1203" s="5" t="s">
        <v>1246</v>
      </c>
      <c r="B1203" s="5">
        <v>44.08934</v>
      </c>
      <c r="C1203" s="5">
        <v>-25.321102</v>
      </c>
      <c r="D1203" s="5">
        <v>8740000</v>
      </c>
      <c r="E1203" s="5">
        <v>1</v>
      </c>
      <c r="F1203" s="5">
        <v>2720000</v>
      </c>
      <c r="G1203" s="5">
        <v>1</v>
      </c>
      <c r="I1203" s="5">
        <v>0</v>
      </c>
      <c r="J1203" s="5">
        <v>0.4140130684732945</v>
      </c>
      <c r="K1203" s="5">
        <v>2.7391071759065719E-2</v>
      </c>
      <c r="L1203" s="6">
        <f>IF(Table1[[#This Row],[seagrass.mn.ssp126.2050]]="","",(Table1[[#This Row],[seagrass.sd.ssp126.2050]]/Table1[[#This Row],[seagrass.mn.ssp126.2050]])^-1)</f>
        <v>15.114891162893876</v>
      </c>
      <c r="M1203" s="6">
        <f>IF(Table1[[#This Row],[seagrass.weights.ssp126.2050]]="","",Table1[[#This Row],[seagrass.weights.ssp126.2050]]*Table1[[#This Row],[seagrass.mn.ssp126.2050]])</f>
        <v>6.2577624699895766</v>
      </c>
      <c r="N1203" s="5">
        <v>0.4773249701568068</v>
      </c>
      <c r="O1203" s="5">
        <v>2.2329617747852089E-2</v>
      </c>
      <c r="P1203" s="6">
        <f>IF(Table1[[#This Row],[corals.mn.ssp126.2050]]="","",(Table1[[#This Row],[corals.sd.ssp126.2050]]/Table1[[#This Row],[corals.mn.ssp126.2050]])^-1)</f>
        <v>21.376316224791676</v>
      </c>
      <c r="Q1203" s="6">
        <f>IF(Table1[[#This Row],[coral.weights.ssp126.2050]]="","",Table1[[#This Row],[coral.weights.ssp126.2050]]*Table1[[#This Row],[corals.mn.ssp126.2050]])</f>
        <v>10.203449504061151</v>
      </c>
      <c r="T1203" s="6" t="str">
        <f>IF(Table1[[#This Row],[mangrove.mn.ssp126.2050]]="","",(Table1[[#This Row],[mangrove.sd.ssp126.2050]]/Table1[[#This Row],[mangrove.mn.ssp126.2050]])^-1)</f>
        <v/>
      </c>
      <c r="U1203" s="6" t="str">
        <f>IF(Table1[[#This Row],[mangrove.weights.ssp126.2050]]="","",Table1[[#This Row],[mangrove.weights.ssp126.2050]]*Table1[[#This Row],[mangrove.mn.ssp126.2050]])</f>
        <v/>
      </c>
      <c r="V1203" s="7">
        <f t="shared" si="108"/>
        <v>0.45110077611753086</v>
      </c>
      <c r="W1203" s="5">
        <v>0.42328996248175849</v>
      </c>
      <c r="X1203" s="5">
        <v>3.6081108532801047E-2</v>
      </c>
      <c r="Y1203" s="6">
        <f>IF(Table1[[#This Row],[seagrass.mn.ssp126.2100]]="", "", (Table1[[#This Row],[seagrass.sd.ssp126.2100]]/Table1[[#This Row],[seagrass.mn.ssp126.2100]])^-1)</f>
        <v>11.731622993150252</v>
      </c>
      <c r="Z1203" s="6">
        <f>IF(Table1[[#This Row],[seagrass.weights.ssp126.2100]]="","", Table1[[#This Row],[seagrass.weights.ssp126.2100]]*Table1[[#This Row],[seagrass.mn.ssp126.2100]])</f>
        <v>4.9658782566207051</v>
      </c>
      <c r="AA1203" s="5">
        <v>0.49497390232357508</v>
      </c>
      <c r="AB1203" s="5">
        <v>2.2162261021677138E-2</v>
      </c>
      <c r="AC1203" s="6">
        <f>IF(Table1[[#This Row],[corals.mn.ssp126.2100]]="","",(Table1[[#This Row],[corals.sd.ssp126.2100]]/Table1[[#This Row],[corals.mn.ssp126.2100]])^-1)</f>
        <v>22.334088649142611</v>
      </c>
      <c r="AD1203" s="6">
        <f>IF( Table1[[#This Row],[Coral.weights.ssp126.2100]]="","", Table1[[#This Row],[Coral.weights.ssp126.2100]]*Table1[[#This Row],[corals.mn.ssp126.2100]])</f>
        <v>11.054791013506781</v>
      </c>
      <c r="AG1203" s="8" t="str">
        <f>IF(Table1[[#This Row],[mangrove.mn.ssp126.2100]]="","",(Table1[[#This Row],[mangrove.sd.ssp126.2100]]/Table1[[#This Row],[mangrove.mn.ssp126.2100]])^-1)</f>
        <v/>
      </c>
      <c r="AH1203" s="6" t="str">
        <f>IF(Table1[[#This Row],[mangrove.weights.ssp126.2100]]="","",Table1[[#This Row],[mangrove.weights.ssp126.2100]]*Table1[[#This Row],[mangrove.mn.ssp126.2100]])</f>
        <v/>
      </c>
      <c r="AI1203" s="7">
        <f t="shared" si="109"/>
        <v>0.47028723304983572</v>
      </c>
      <c r="AJ1203" s="5">
        <v>0.39909513919066858</v>
      </c>
      <c r="AK1203" s="5">
        <v>1.756899697241265E-2</v>
      </c>
      <c r="AL1203" s="6">
        <f>IF(Table1[[#This Row],[seagrass.mn.ssp245.2050]]="","",(Table1[[#This Row],[seagrass.sd.ssp245.2050]]/Table1[[#This Row],[seagrass.mn.ssp245.2050]])^-1)</f>
        <v>22.71587500512063</v>
      </c>
      <c r="AM1203" s="6">
        <f>IF(Table1[[#This Row],[seagrass.weights.ssp245.2050]]="","",Table1[[#This Row],[seagrass.weights.ssp245.2050]]*Table1[[#This Row],[seagrass.mn.ssp245.2050]])</f>
        <v>9.0657952970064475</v>
      </c>
      <c r="AN1203" s="5">
        <v>0.46717072267167559</v>
      </c>
      <c r="AO1203" s="5">
        <v>2.0718171907536529E-2</v>
      </c>
      <c r="AP1203" s="6">
        <f>(Table1[[#This Row],[corals.sd.ssp245.2050]]/Table1[[#This Row],[corals.mn.ssp245.2050]])^-1</f>
        <v>22.548838997794761</v>
      </c>
      <c r="AQ1203" s="6">
        <f>Table1[[#This Row],[coral.weights.ssp245.2050]]*Table1[[#This Row],[corals.mn.ssp245.2050]]</f>
        <v>10.534157410007039</v>
      </c>
      <c r="AS1203" s="5"/>
      <c r="AT1203" s="8"/>
      <c r="AU1203" s="8"/>
      <c r="AV1203" s="7">
        <f t="shared" si="110"/>
        <v>0.43300732455199209</v>
      </c>
      <c r="AW1203" s="5">
        <v>0.39368669612230572</v>
      </c>
      <c r="AX1203" s="5">
        <v>1.4517204362072961E-2</v>
      </c>
      <c r="AY1203" s="6">
        <f>(Table1[[#This Row],[seagrass.sd.ssp245.2100]]/Table1[[#This Row],[seagrass.mn.ssp245.2100]])^-1</f>
        <v>27.118630164829469</v>
      </c>
      <c r="AZ1203" s="6">
        <f>Table1[[#This Row],[seagrass.weights.ssp245.2100]]*Table1[[#This Row],[seagrass.mn.ssp245.2100]]</f>
        <v>10.676243912954412</v>
      </c>
      <c r="BA1203" s="5">
        <v>0.46650120078511881</v>
      </c>
      <c r="BB1203" s="5">
        <v>2.344349575393672E-2</v>
      </c>
      <c r="BC1203" s="8">
        <f>(Table1[[#This Row],[corals.sd.ssp245.2100]]/Table1[[#This Row],[corals.mn.ssp245.2100]])^-1</f>
        <v>19.898960704560547</v>
      </c>
      <c r="BD1203" s="8">
        <f>Table1[[#This Row],[corals.weights.ssp245.2100]]*Table1[[#This Row],[corals.mn.ssp245.2100]]</f>
        <v>9.2828890630533891</v>
      </c>
      <c r="BE1203" s="5"/>
      <c r="BF1203" s="5"/>
      <c r="BG1203" s="6"/>
      <c r="BH1203" s="6"/>
      <c r="BI1203" s="7">
        <f t="shared" si="111"/>
        <v>0.42450352319097329</v>
      </c>
      <c r="BJ1203" s="5">
        <v>0.35030019768466258</v>
      </c>
      <c r="BK1203" s="5">
        <v>5.2862526825527981E-3</v>
      </c>
      <c r="BL1203" s="6">
        <f>(Table1[[#This Row],[seagrass.sd.ssp370.2050]]/Table1[[#This Row],[seagrass.mn.ssp370.2050]])^-1</f>
        <v>66.266260566927386</v>
      </c>
      <c r="BM1203" s="6">
        <f>Table1[[#This Row],[seagrass.mn.ssp370.2050]]*Table1[[#This Row],[seagrass.weights.ssp370.2050]]</f>
        <v>23.213084176418025</v>
      </c>
      <c r="BN1203" s="5">
        <v>0.41841952478039479</v>
      </c>
      <c r="BO1203" s="5">
        <v>6.8639885409290651E-3</v>
      </c>
      <c r="BP1203" s="6">
        <f>(Table1[[#This Row],[corals.sd.ssp370.2050]]/Table1[[#This Row],[corals.mn.ssp370.2050]])^-1</f>
        <v>60.958657242128815</v>
      </c>
      <c r="BQ1203" s="6">
        <f>Table1[[#This Row],[corals.weights.ssp370.2050]]*Table1[[#This Row],[corals.mn.ssp370.2050]]</f>
        <v>25.506292394502509</v>
      </c>
      <c r="BR1203" s="5"/>
      <c r="BS1203" s="5"/>
      <c r="BT1203" s="6"/>
      <c r="BU1203" s="6"/>
      <c r="BV1203" s="7">
        <f t="shared" si="112"/>
        <v>0.38293895103190673</v>
      </c>
      <c r="BW1203" s="5">
        <v>0.34652852704314568</v>
      </c>
      <c r="BX1203" s="5">
        <v>5.3788825356797061E-3</v>
      </c>
      <c r="BY1203" s="8">
        <f>(Table1[[#This Row],[seagrass.sd.ssp370.2100]]/Table1[[#This Row],[seagrass.mn.ssp370.2100]])^-1</f>
        <v>64.423888185793288</v>
      </c>
      <c r="BZ1203" s="8">
        <f>Table1[[#This Row],[seagrass.imp.ssp370.2100]]*Table1[[#This Row],[seagrass.mn.ssp370.2100]]</f>
        <v>22.324715079415263</v>
      </c>
      <c r="CA1203" s="5">
        <v>0.41704471436766077</v>
      </c>
      <c r="CB1203" s="5">
        <v>4.9197130095489042E-3</v>
      </c>
      <c r="CC1203" s="8">
        <f>(Table1[[#This Row],[corals.sd.ssp370.2100]]/Table1[[#This Row],[corals.mn.ssp370.2100]])^-1</f>
        <v>84.770130606846152</v>
      </c>
      <c r="CD1203" s="8">
        <f>Table1[[#This Row],[corals.weights.ssp370.2100]]*Table1[[#This Row],[corals.mn.ssp370.2100]]</f>
        <v>35.352934905841451</v>
      </c>
      <c r="CE1203" s="5"/>
      <c r="CF1203" s="5"/>
      <c r="CG1203" s="12"/>
      <c r="CH1203" s="17"/>
      <c r="CI1203" s="9">
        <f t="shared" si="113"/>
        <v>0.38659492151237812</v>
      </c>
      <c r="CJ1203" s="5"/>
      <c r="CL1203" s="5"/>
      <c r="CM1203" s="5"/>
      <c r="CP1203" s="5"/>
      <c r="CT1203" s="5"/>
    </row>
    <row r="1204" spans="1:98" x14ac:dyDescent="0.25">
      <c r="A1204" s="5" t="s">
        <v>1247</v>
      </c>
      <c r="B1204" s="5">
        <v>44.33934</v>
      </c>
      <c r="C1204" s="5">
        <v>-25.321102</v>
      </c>
      <c r="D1204" s="5">
        <v>83770000</v>
      </c>
      <c r="E1204" s="5">
        <v>1</v>
      </c>
      <c r="F1204" s="5">
        <v>93080000</v>
      </c>
      <c r="G1204" s="5">
        <v>1</v>
      </c>
      <c r="H1204" s="5">
        <v>40000</v>
      </c>
      <c r="I1204" s="5">
        <v>1</v>
      </c>
      <c r="J1204" s="5">
        <v>0.60650748428902324</v>
      </c>
      <c r="K1204" s="5">
        <v>2.123923127659004E-2</v>
      </c>
      <c r="L1204" s="6">
        <f>IF(Table1[[#This Row],[seagrass.mn.ssp126.2050]]="","",(Table1[[#This Row],[seagrass.sd.ssp126.2050]]/Table1[[#This Row],[seagrass.mn.ssp126.2050]])^-1)</f>
        <v>28.555999809537273</v>
      </c>
      <c r="M1204" s="6">
        <f>IF(Table1[[#This Row],[seagrass.weights.ssp126.2050]]="","",Table1[[#This Row],[seagrass.weights.ssp126.2050]]*Table1[[#This Row],[seagrass.mn.ssp126.2050]])</f>
        <v>17.319427605840279</v>
      </c>
      <c r="N1204" s="5">
        <v>0.62424505019599852</v>
      </c>
      <c r="O1204" s="5">
        <v>2.696246953403315E-2</v>
      </c>
      <c r="P1204" s="6">
        <f>IF(Table1[[#This Row],[corals.mn.ssp126.2050]]="","",(Table1[[#This Row],[corals.sd.ssp126.2050]]/Table1[[#This Row],[corals.mn.ssp126.2050]])^-1)</f>
        <v>23.152369237100128</v>
      </c>
      <c r="Q1204" s="6">
        <f>IF(Table1[[#This Row],[coral.weights.ssp126.2050]]="","",Table1[[#This Row],[coral.weights.ssp126.2050]]*Table1[[#This Row],[corals.mn.ssp126.2050]])</f>
        <v>14.452751896569861</v>
      </c>
      <c r="R1204" s="5">
        <v>0.53769113764810605</v>
      </c>
      <c r="S1204" s="5">
        <v>0.28072061908045809</v>
      </c>
      <c r="T1204" s="6">
        <f>IF(Table1[[#This Row],[mangrove.mn.ssp126.2050]]="","",(Table1[[#This Row],[mangrove.sd.ssp126.2050]]/Table1[[#This Row],[mangrove.mn.ssp126.2050]])^-1)</f>
        <v>1.9153959527782212</v>
      </c>
      <c r="U1204" s="6">
        <f>IF(Table1[[#This Row],[mangrove.weights.ssp126.2050]]="","",Table1[[#This Row],[mangrove.weights.ssp126.2050]]*Table1[[#This Row],[mangrove.mn.ssp126.2050]])</f>
        <v>1.0298914288958998</v>
      </c>
      <c r="V1204" s="7">
        <f t="shared" si="108"/>
        <v>0.61170771824140857</v>
      </c>
      <c r="W1204" s="5">
        <v>0.62406689820131689</v>
      </c>
      <c r="X1204" s="5">
        <v>5.9397158670328586E-3</v>
      </c>
      <c r="Y1204" s="6">
        <f>IF(Table1[[#This Row],[seagrass.mn.ssp126.2100]]="", "", (Table1[[#This Row],[seagrass.sd.ssp126.2100]]/Table1[[#This Row],[seagrass.mn.ssp126.2100]])^-1)</f>
        <v>105.06679312137953</v>
      </c>
      <c r="Z1204" s="6">
        <f>IF(Table1[[#This Row],[seagrass.weights.ssp126.2100]]="","", Table1[[#This Row],[seagrass.weights.ssp126.2100]]*Table1[[#This Row],[seagrass.mn.ssp126.2100]])</f>
        <v>65.568707687218776</v>
      </c>
      <c r="AA1204" s="5">
        <v>0.64249369536780743</v>
      </c>
      <c r="AB1204" s="5">
        <v>6.0483790057731107E-3</v>
      </c>
      <c r="AC1204" s="6">
        <f>IF(Table1[[#This Row],[corals.mn.ssp126.2100]]="","",(Table1[[#This Row],[corals.sd.ssp126.2100]]/Table1[[#This Row],[corals.mn.ssp126.2100]])^-1)</f>
        <v>106.22576640031227</v>
      </c>
      <c r="AD1204" s="6">
        <f>IF( Table1[[#This Row],[Coral.weights.ssp126.2100]]="","", Table1[[#This Row],[Coral.weights.ssp126.2100]]*Table1[[#This Row],[corals.mn.ssp126.2100]])</f>
        <v>68.249385197814107</v>
      </c>
      <c r="AE1204" s="5">
        <v>0.54182258547426732</v>
      </c>
      <c r="AF1204" s="5">
        <v>0.28085046928112117</v>
      </c>
      <c r="AG1204" s="8">
        <f>IF(Table1[[#This Row],[mangrove.mn.ssp126.2100]]="","",(Table1[[#This Row],[mangrove.sd.ssp126.2100]]/Table1[[#This Row],[mangrove.mn.ssp126.2100]])^-1)</f>
        <v>1.9292208656839469</v>
      </c>
      <c r="AH1204" s="6">
        <f>IF(Table1[[#This Row],[mangrove.weights.ssp126.2100]]="","",Table1[[#This Row],[mangrove.weights.ssp126.2100]]*Table1[[#This Row],[mangrove.mn.ssp126.2100]])</f>
        <v>1.0452954373957803</v>
      </c>
      <c r="AI1204" s="7">
        <f t="shared" si="109"/>
        <v>0.63250287131742533</v>
      </c>
      <c r="AJ1204" s="5">
        <v>0.57452138945599218</v>
      </c>
      <c r="AK1204" s="5">
        <v>5.1150192680662664E-3</v>
      </c>
      <c r="AL1204" s="6">
        <f>IF(Table1[[#This Row],[seagrass.mn.ssp245.2050]]="","",(Table1[[#This Row],[seagrass.sd.ssp245.2050]]/Table1[[#This Row],[seagrass.mn.ssp245.2050]])^-1)</f>
        <v>112.32047414616878</v>
      </c>
      <c r="AM1204" s="6">
        <f>IF(Table1[[#This Row],[seagrass.weights.ssp245.2050]]="","",Table1[[#This Row],[seagrass.weights.ssp245.2050]]*Table1[[#This Row],[seagrass.mn.ssp245.2050]])</f>
        <v>64.530514870812738</v>
      </c>
      <c r="AN1204" s="5">
        <v>0.59712228544265744</v>
      </c>
      <c r="AO1204" s="5">
        <v>1.0232900768262099E-3</v>
      </c>
      <c r="AP1204" s="6">
        <f>(Table1[[#This Row],[corals.sd.ssp245.2050]]/Table1[[#This Row],[corals.mn.ssp245.2050]])^-1</f>
        <v>583.5317853317456</v>
      </c>
      <c r="AQ1204" s="6">
        <f>Table1[[#This Row],[coral.weights.ssp245.2050]]*Table1[[#This Row],[corals.mn.ssp245.2050]]</f>
        <v>348.43983328572608</v>
      </c>
      <c r="AR1204" s="5">
        <v>0.57754498296039847</v>
      </c>
      <c r="AS1204" s="5">
        <v>0.28050343418080448</v>
      </c>
      <c r="AT1204" s="8">
        <f>(Table1[[#This Row],[mangrove.sd.ssp245.2050]]/Table1[[#This Row],[mangrove.mn.ssp245.2050]])^-1</f>
        <v>2.0589586884990845</v>
      </c>
      <c r="AU1204" s="8">
        <f>Table1[[#This Row],[mangrove.mn.ssp245.2050]]*Table1[[#This Row],[mangrove.weights.ssp245.2050]]</f>
        <v>1.1891412606653682</v>
      </c>
      <c r="AV1204" s="7">
        <f t="shared" si="110"/>
        <v>0.59342718477187451</v>
      </c>
      <c r="AW1204" s="5">
        <v>0.57959965573094907</v>
      </c>
      <c r="AX1204" s="5">
        <f>NonZeroMin!$C$12</f>
        <v>9.4048968592101831E-4</v>
      </c>
      <c r="AY1204" s="6">
        <f>(Table1[[#This Row],[seagrass.sd.ssp245.2100]]/Table1[[#This Row],[seagrass.mn.ssp245.2100]])^-1</f>
        <v>616.27433496343883</v>
      </c>
      <c r="AZ1204" s="6"/>
      <c r="BA1204" s="5">
        <v>0.59712228544265744</v>
      </c>
      <c r="BB1204" s="5">
        <v>1.0232900768262099E-3</v>
      </c>
      <c r="BC1204" s="8">
        <f>(Table1[[#This Row],[corals.sd.ssp245.2100]]/Table1[[#This Row],[corals.mn.ssp245.2100]])^-1</f>
        <v>583.5317853317456</v>
      </c>
      <c r="BD1204" s="8">
        <f>Table1[[#This Row],[corals.weights.ssp245.2100]]*Table1[[#This Row],[corals.mn.ssp245.2100]]</f>
        <v>348.43983328572608</v>
      </c>
      <c r="BE1204" s="5">
        <v>0.58881602791915066</v>
      </c>
      <c r="BF1204" s="5">
        <v>0.28431359750828672</v>
      </c>
      <c r="BG1204" s="6">
        <f>(Table1[[#This Row],[mangrove.sd.ssp245.2100]]/Table1[[#This Row],[mangrove.mn.ssp245.2100]])^-1</f>
        <v>2.0710090304491637</v>
      </c>
      <c r="BH1204" s="6">
        <f>Table1[[#This Row],[mangrove.weights.ssp245.2100]]*Table1[[#This Row],[mangrove.mn.ssp245.2100]]</f>
        <v>1.2194433110937679</v>
      </c>
      <c r="BI1204" s="7">
        <f t="shared" si="111"/>
        <v>0.29092763982705255</v>
      </c>
      <c r="BJ1204" s="5">
        <v>0.46589480162732688</v>
      </c>
      <c r="BK1204" s="5">
        <v>9.569428686584953E-4</v>
      </c>
      <c r="BL1204" s="6">
        <f>(Table1[[#This Row],[seagrass.sd.ssp370.2050]]/Table1[[#This Row],[seagrass.mn.ssp370.2050]])^-1</f>
        <v>486.85748845220877</v>
      </c>
      <c r="BM1204" s="6">
        <f>Table1[[#This Row],[seagrass.mn.ssp370.2050]]*Table1[[#This Row],[seagrass.weights.ssp370.2050]]</f>
        <v>226.82437300322039</v>
      </c>
      <c r="BN1204" s="5">
        <v>0.48056222396728843</v>
      </c>
      <c r="BO1204" s="5">
        <f>NonZeroMin!$C$17</f>
        <v>8.8537505761509139E-4</v>
      </c>
      <c r="BP1204" s="6">
        <f>(Table1[[#This Row],[corals.sd.ssp370.2050]]/Table1[[#This Row],[corals.mn.ssp370.2050]])^-1</f>
        <v>542.77813660322067</v>
      </c>
      <c r="BQ1204" s="6">
        <f>Table1[[#This Row],[corals.weights.ssp370.2050]]*Table1[[#This Row],[corals.mn.ssp370.2050]]</f>
        <v>260.8386684468644</v>
      </c>
      <c r="BR1204" s="5">
        <v>0.60895379927386251</v>
      </c>
      <c r="BS1204" s="5">
        <v>0.29740537162839759</v>
      </c>
      <c r="BT1204" s="6">
        <f>(Table1[[#This Row],[mangrove.sd.ssp370.2050]]/Table1[[#This Row],[mangrove.mn.ssp370.2050]])^-1</f>
        <v>2.0475548102565506</v>
      </c>
      <c r="BU1204" s="6">
        <f>Table1[[#This Row],[mangrove.weights.ssp370.2050]]*Table1[[#This Row],[mangrove.mn.ssp370.2050]]</f>
        <v>1.2468662809271991</v>
      </c>
      <c r="BV1204" s="7">
        <f t="shared" si="112"/>
        <v>0.47389539470311298</v>
      </c>
      <c r="BW1204" s="5">
        <v>0.46589480162732688</v>
      </c>
      <c r="BX1204" s="5">
        <v>9.569428686584953E-4</v>
      </c>
      <c r="BY1204" s="8">
        <f>(Table1[[#This Row],[seagrass.sd.ssp370.2100]]/Table1[[#This Row],[seagrass.mn.ssp370.2100]])^-1</f>
        <v>486.85748845220877</v>
      </c>
      <c r="BZ1204" s="8">
        <f>Table1[[#This Row],[seagrass.imp.ssp370.2100]]*Table1[[#This Row],[seagrass.mn.ssp370.2100]]</f>
        <v>226.82437300322039</v>
      </c>
      <c r="CA1204" s="5">
        <v>0.48119145324428592</v>
      </c>
      <c r="CB1204" s="5">
        <v>8.8986457737202723E-4</v>
      </c>
      <c r="CC1204" s="8">
        <f>(Table1[[#This Row],[corals.sd.ssp370.2100]]/Table1[[#This Row],[corals.mn.ssp370.2100]])^-1</f>
        <v>540.74683438389457</v>
      </c>
      <c r="CD1204" s="8">
        <f>Table1[[#This Row],[corals.weights.ssp370.2100]]*Table1[[#This Row],[corals.mn.ssp370.2100]]</f>
        <v>260.20275507443341</v>
      </c>
      <c r="CE1204" s="5">
        <v>0.59096053215489952</v>
      </c>
      <c r="CF1204" s="5">
        <v>0.2867784162375755</v>
      </c>
      <c r="CG1204" s="12">
        <f>(Table1[[#This Row],[mangrove.sd.ssp370.2100]]/Table1[[#This Row],[mangrove.mn.ssp370.2100]])^-1</f>
        <v>2.0606869230539679</v>
      </c>
      <c r="CH1204" s="17">
        <f>Table1[[#This Row],[mangrove.weights.ssp370.2100]]*Table1[[#This Row],[mangrove.mn.ssp370.2100]]</f>
        <v>1.2177846406526154</v>
      </c>
      <c r="CI1204" s="9">
        <f t="shared" si="113"/>
        <v>0.47417840568604813</v>
      </c>
      <c r="CJ1204" s="5"/>
      <c r="CL1204" s="5"/>
      <c r="CM1204" s="5"/>
      <c r="CP1204" s="5"/>
      <c r="CT1204" s="5"/>
    </row>
    <row r="1205" spans="1:98" x14ac:dyDescent="0.25">
      <c r="A1205" s="5" t="s">
        <v>1248</v>
      </c>
      <c r="B1205" s="5">
        <v>44.58934</v>
      </c>
      <c r="C1205" s="5">
        <v>-25.321102</v>
      </c>
      <c r="D1205" s="5">
        <v>44680000</v>
      </c>
      <c r="E1205" s="5">
        <v>1</v>
      </c>
      <c r="F1205" s="5">
        <v>43750000</v>
      </c>
      <c r="G1205" s="5">
        <v>1</v>
      </c>
      <c r="I1205" s="5">
        <v>0</v>
      </c>
      <c r="J1205" s="5">
        <v>0.56600810605517715</v>
      </c>
      <c r="K1205" s="5">
        <v>4.032447098318611E-2</v>
      </c>
      <c r="L1205" s="6">
        <f>IF(Table1[[#This Row],[seagrass.mn.ssp126.2050]]="","",(Table1[[#This Row],[seagrass.sd.ssp126.2050]]/Table1[[#This Row],[seagrass.mn.ssp126.2050]])^-1)</f>
        <v>14.036343001032368</v>
      </c>
      <c r="M1205" s="6">
        <f>IF(Table1[[#This Row],[seagrass.weights.ssp126.2050]]="","",Table1[[#This Row],[seagrass.weights.ssp126.2050]]*Table1[[#This Row],[seagrass.mn.ssp126.2050]])</f>
        <v>7.9446839179551718</v>
      </c>
      <c r="N1205" s="5">
        <v>0.58564240423683178</v>
      </c>
      <c r="O1205" s="5">
        <v>4.4762496430950857E-2</v>
      </c>
      <c r="P1205" s="6">
        <f>IF(Table1[[#This Row],[corals.mn.ssp126.2050]]="","",(Table1[[#This Row],[corals.sd.ssp126.2050]]/Table1[[#This Row],[corals.mn.ssp126.2050]])^-1)</f>
        <v>13.083327582951599</v>
      </c>
      <c r="Q1205" s="6">
        <f>IF(Table1[[#This Row],[coral.weights.ssp126.2050]]="","",Table1[[#This Row],[coral.weights.ssp126.2050]]*Table1[[#This Row],[corals.mn.ssp126.2050]])</f>
        <v>7.6621514210978319</v>
      </c>
      <c r="T1205" s="6" t="str">
        <f>IF(Table1[[#This Row],[mangrove.mn.ssp126.2050]]="","",(Table1[[#This Row],[mangrove.sd.ssp126.2050]]/Table1[[#This Row],[mangrove.mn.ssp126.2050]])^-1)</f>
        <v/>
      </c>
      <c r="U1205" s="6" t="str">
        <f>IF(Table1[[#This Row],[mangrove.weights.ssp126.2050]]="","",Table1[[#This Row],[mangrove.weights.ssp126.2050]]*Table1[[#This Row],[mangrove.mn.ssp126.2050]])</f>
        <v/>
      </c>
      <c r="V1205" s="7">
        <f t="shared" si="108"/>
        <v>0.57548026959700294</v>
      </c>
      <c r="W1205" s="5">
        <v>0.57163318056862489</v>
      </c>
      <c r="X1205" s="5">
        <v>3.6696036597625242E-2</v>
      </c>
      <c r="Y1205" s="6">
        <f>IF(Table1[[#This Row],[seagrass.mn.ssp126.2100]]="", "", (Table1[[#This Row],[seagrass.sd.ssp126.2100]]/Table1[[#This Row],[seagrass.mn.ssp126.2100]])^-1)</f>
        <v>15.577518270886445</v>
      </c>
      <c r="Z1205" s="6">
        <f>IF(Table1[[#This Row],[seagrass.weights.ssp126.2100]]="","", Table1[[#This Row],[seagrass.weights.ssp126.2100]]*Table1[[#This Row],[seagrass.mn.ssp126.2100]])</f>
        <v>8.9046263145526847</v>
      </c>
      <c r="AA1205" s="5">
        <v>0.58893367708502375</v>
      </c>
      <c r="AB1205" s="5">
        <v>4.0107933731567368E-2</v>
      </c>
      <c r="AC1205" s="6">
        <f>IF(Table1[[#This Row],[corals.mn.ssp126.2100]]="","",(Table1[[#This Row],[corals.sd.ssp126.2100]]/Table1[[#This Row],[corals.mn.ssp126.2100]])^-1)</f>
        <v>14.683720209238736</v>
      </c>
      <c r="AD1205" s="6">
        <f>IF( Table1[[#This Row],[Coral.weights.ssp126.2100]]="","", Table1[[#This Row],[Coral.weights.ssp126.2100]]*Table1[[#This Row],[corals.mn.ssp126.2100]])</f>
        <v>8.647737336114643</v>
      </c>
      <c r="AG1205" s="8" t="str">
        <f>IF(Table1[[#This Row],[mangrove.mn.ssp126.2100]]="","",(Table1[[#This Row],[mangrove.sd.ssp126.2100]]/Table1[[#This Row],[mangrove.mn.ssp126.2100]])^-1)</f>
        <v/>
      </c>
      <c r="AH1205" s="6" t="str">
        <f>IF(Table1[[#This Row],[mangrove.weights.ssp126.2100]]="","",Table1[[#This Row],[mangrove.weights.ssp126.2100]]*Table1[[#This Row],[mangrove.mn.ssp126.2100]])</f>
        <v/>
      </c>
      <c r="AI1205" s="7">
        <f t="shared" si="109"/>
        <v>0.58002793448772028</v>
      </c>
      <c r="AJ1205" s="5">
        <v>0.63085395941848521</v>
      </c>
      <c r="AK1205" s="5">
        <v>3.6586381549430281E-3</v>
      </c>
      <c r="AL1205" s="6">
        <f>IF(Table1[[#This Row],[seagrass.mn.ssp245.2050]]="","",(Table1[[#This Row],[seagrass.sd.ssp245.2050]]/Table1[[#This Row],[seagrass.mn.ssp245.2050]])^-1)</f>
        <v>172.42862855026144</v>
      </c>
      <c r="AM1205" s="6">
        <f>IF(Table1[[#This Row],[seagrass.weights.ssp245.2050]]="","",Table1[[#This Row],[seagrass.weights.ssp245.2050]]*Table1[[#This Row],[seagrass.mn.ssp245.2050]])</f>
        <v>108.77728303803168</v>
      </c>
      <c r="AN1205" s="5">
        <v>0.6416253177603316</v>
      </c>
      <c r="AO1205" s="5">
        <v>4.8203076160197016E-3</v>
      </c>
      <c r="AP1205" s="6">
        <f>(Table1[[#This Row],[corals.sd.ssp245.2050]]/Table1[[#This Row],[corals.mn.ssp245.2050]])^-1</f>
        <v>133.10879073940603</v>
      </c>
      <c r="AQ1205" s="6">
        <f>Table1[[#This Row],[coral.weights.ssp245.2050]]*Table1[[#This Row],[corals.mn.ssp245.2050]]</f>
        <v>85.405970154864875</v>
      </c>
      <c r="AS1205" s="5"/>
      <c r="AT1205" s="8"/>
      <c r="AU1205" s="8"/>
      <c r="AV1205" s="7">
        <f t="shared" si="110"/>
        <v>0.63554655152991069</v>
      </c>
      <c r="AW1205" s="5">
        <v>0.63085395941848521</v>
      </c>
      <c r="AX1205" s="5">
        <v>3.6586381549430281E-3</v>
      </c>
      <c r="AY1205" s="6">
        <f>(Table1[[#This Row],[seagrass.sd.ssp245.2100]]/Table1[[#This Row],[seagrass.mn.ssp245.2100]])^-1</f>
        <v>172.42862855026144</v>
      </c>
      <c r="AZ1205" s="6">
        <f>Table1[[#This Row],[seagrass.weights.ssp245.2100]]*Table1[[#This Row],[seagrass.mn.ssp245.2100]]</f>
        <v>108.77728303803168</v>
      </c>
      <c r="BA1205" s="5">
        <v>0.6416253177603316</v>
      </c>
      <c r="BB1205" s="5">
        <v>4.8203076160197016E-3</v>
      </c>
      <c r="BC1205" s="8">
        <f>(Table1[[#This Row],[corals.sd.ssp245.2100]]/Table1[[#This Row],[corals.mn.ssp245.2100]])^-1</f>
        <v>133.10879073940603</v>
      </c>
      <c r="BD1205" s="8">
        <f>Table1[[#This Row],[corals.weights.ssp245.2100]]*Table1[[#This Row],[corals.mn.ssp245.2100]]</f>
        <v>85.405970154864875</v>
      </c>
      <c r="BE1205" s="5"/>
      <c r="BF1205" s="5"/>
      <c r="BG1205" s="6"/>
      <c r="BH1205" s="6"/>
      <c r="BI1205" s="7">
        <f t="shared" si="111"/>
        <v>0.63554655152991069</v>
      </c>
      <c r="BJ1205" s="5">
        <v>0.45018387273578392</v>
      </c>
      <c r="BK1205" s="5">
        <v>1.9526240936865199E-3</v>
      </c>
      <c r="BL1205" s="6">
        <f>(Table1[[#This Row],[seagrass.sd.ssp370.2050]]/Table1[[#This Row],[seagrass.mn.ssp370.2050]])^-1</f>
        <v>230.55327146242709</v>
      </c>
      <c r="BM1205" s="6">
        <f>Table1[[#This Row],[seagrass.mn.ssp370.2050]]*Table1[[#This Row],[seagrass.weights.ssp370.2050]]</f>
        <v>103.79136461885992</v>
      </c>
      <c r="BN1205" s="5">
        <v>0.46982043685821501</v>
      </c>
      <c r="BO1205" s="5">
        <v>8.975252042777124E-4</v>
      </c>
      <c r="BP1205" s="6">
        <f>(Table1[[#This Row],[corals.sd.ssp370.2050]]/Table1[[#This Row],[corals.mn.ssp370.2050]])^-1</f>
        <v>523.46210960872702</v>
      </c>
      <c r="BQ1205" s="6">
        <f>Table1[[#This Row],[corals.weights.ssp370.2050]]*Table1[[#This Row],[corals.mn.ssp370.2050]]</f>
        <v>245.93319701509495</v>
      </c>
      <c r="BR1205" s="5"/>
      <c r="BS1205" s="5"/>
      <c r="BT1205" s="6"/>
      <c r="BU1205" s="6"/>
      <c r="BV1205" s="7">
        <f t="shared" si="112"/>
        <v>0.46381621703410902</v>
      </c>
      <c r="BW1205" s="5">
        <v>0.45156318934862322</v>
      </c>
      <c r="BX1205" s="5">
        <v>1.9486077774130009E-3</v>
      </c>
      <c r="BY1205" s="8">
        <f>(Table1[[#This Row],[seagrass.sd.ssp370.2100]]/Table1[[#This Row],[seagrass.mn.ssp370.2100]])^-1</f>
        <v>231.73631686317339</v>
      </c>
      <c r="BZ1205" s="8">
        <f>Table1[[#This Row],[seagrass.imp.ssp370.2100]]*Table1[[#This Row],[seagrass.mn.ssp370.2100]]</f>
        <v>104.64359033063771</v>
      </c>
      <c r="CA1205" s="5">
        <v>0.47045435137499009</v>
      </c>
      <c r="CB1205" s="5">
        <v>1.7940157112862969E-3</v>
      </c>
      <c r="CC1205" s="8">
        <f>(Table1[[#This Row],[corals.sd.ssp370.2100]]/Table1[[#This Row],[corals.mn.ssp370.2100]])^-1</f>
        <v>262.23535748060846</v>
      </c>
      <c r="CD1205" s="8">
        <f>Table1[[#This Row],[corals.weights.ssp370.2100]]*Table1[[#This Row],[corals.mn.ssp370.2100]]</f>
        <v>123.36976501112831</v>
      </c>
      <c r="CE1205" s="5"/>
      <c r="CF1205" s="5"/>
      <c r="CG1205" s="12"/>
      <c r="CH1205" s="17"/>
      <c r="CI1205" s="9">
        <f t="shared" si="113"/>
        <v>0.46159196404261649</v>
      </c>
      <c r="CJ1205" s="5"/>
      <c r="CL1205" s="5"/>
      <c r="CM1205" s="5"/>
      <c r="CP1205" s="5"/>
      <c r="CT1205" s="5"/>
    </row>
    <row r="1206" spans="1:98" x14ac:dyDescent="0.25">
      <c r="A1206" s="5" t="s">
        <v>1249</v>
      </c>
      <c r="B1206" s="5">
        <v>44.83934</v>
      </c>
      <c r="C1206" s="5">
        <v>-25.321102</v>
      </c>
      <c r="D1206" s="5">
        <v>22300000</v>
      </c>
      <c r="E1206" s="5">
        <v>1</v>
      </c>
      <c r="F1206" s="5">
        <v>27920000</v>
      </c>
      <c r="G1206" s="5">
        <v>1</v>
      </c>
      <c r="I1206" s="5">
        <v>0</v>
      </c>
      <c r="J1206" s="5">
        <v>0.33129679861848871</v>
      </c>
      <c r="K1206" s="5">
        <v>0.28585744662689322</v>
      </c>
      <c r="L1206" s="6">
        <f>IF(Table1[[#This Row],[seagrass.mn.ssp126.2050]]="","",(Table1[[#This Row],[seagrass.sd.ssp126.2050]]/Table1[[#This Row],[seagrass.mn.ssp126.2050]])^-1)</f>
        <v>1.1589580839253204</v>
      </c>
      <c r="M1206" s="6">
        <f>IF(Table1[[#This Row],[seagrass.weights.ssp126.2050]]="","",Table1[[#This Row],[seagrass.weights.ssp126.2050]]*Table1[[#This Row],[seagrass.mn.ssp126.2050]])</f>
        <v>0.38395910293747643</v>
      </c>
      <c r="N1206" s="5">
        <v>0.30941530421732372</v>
      </c>
      <c r="O1206" s="5">
        <v>0.29168110909448569</v>
      </c>
      <c r="P1206" s="6">
        <f>IF(Table1[[#This Row],[corals.mn.ssp126.2050]]="","",(Table1[[#This Row],[corals.sd.ssp126.2050]]/Table1[[#This Row],[corals.mn.ssp126.2050]])^-1)</f>
        <v>1.060799944082403</v>
      </c>
      <c r="Q1206" s="6">
        <f>IF(Table1[[#This Row],[coral.weights.ssp126.2050]]="","",Table1[[#This Row],[coral.weights.ssp126.2050]]*Table1[[#This Row],[corals.mn.ssp126.2050]])</f>
        <v>0.32822773741197669</v>
      </c>
      <c r="T1206" s="6" t="str">
        <f>IF(Table1[[#This Row],[mangrove.mn.ssp126.2050]]="","",(Table1[[#This Row],[mangrove.sd.ssp126.2050]]/Table1[[#This Row],[mangrove.mn.ssp126.2050]])^-1)</f>
        <v/>
      </c>
      <c r="U1206" s="6" t="str">
        <f>IF(Table1[[#This Row],[mangrove.weights.ssp126.2050]]="","",Table1[[#This Row],[mangrove.weights.ssp126.2050]]*Table1[[#This Row],[mangrove.mn.ssp126.2050]])</f>
        <v/>
      </c>
      <c r="V1206" s="7">
        <f t="shared" si="108"/>
        <v>0.32083985342702187</v>
      </c>
      <c r="W1206" s="5">
        <v>0.33704633275707863</v>
      </c>
      <c r="X1206" s="5">
        <v>0.27964026320808938</v>
      </c>
      <c r="Y1206" s="6">
        <f>IF(Table1[[#This Row],[seagrass.mn.ssp126.2100]]="", "", (Table1[[#This Row],[seagrass.sd.ssp126.2100]]/Table1[[#This Row],[seagrass.mn.ssp126.2100]])^-1)</f>
        <v>1.2052854223866594</v>
      </c>
      <c r="Z1206" s="6">
        <f>IF(Table1[[#This Row],[seagrass.weights.ssp126.2100]]="","", Table1[[#This Row],[seagrass.weights.ssp126.2100]]*Table1[[#This Row],[seagrass.mn.ssp126.2100]])</f>
        <v>0.40623703154099006</v>
      </c>
      <c r="AA1206" s="5">
        <v>0.32346865586274548</v>
      </c>
      <c r="AB1206" s="5">
        <v>0.27714218755068892</v>
      </c>
      <c r="AC1206" s="6">
        <f>IF(Table1[[#This Row],[corals.mn.ssp126.2100]]="","",(Table1[[#This Row],[corals.sd.ssp126.2100]]/Table1[[#This Row],[corals.mn.ssp126.2100]])^-1)</f>
        <v>1.1671577637510835</v>
      </c>
      <c r="AD1206" s="6">
        <f>IF( Table1[[#This Row],[Coral.weights.ssp126.2100]]="","", Table1[[#This Row],[Coral.weights.ssp126.2100]]*Table1[[#This Row],[corals.mn.ssp126.2100]])</f>
        <v>0.3775389530203308</v>
      </c>
      <c r="AG1206" s="8" t="str">
        <f>IF(Table1[[#This Row],[mangrove.mn.ssp126.2100]]="","",(Table1[[#This Row],[mangrove.sd.ssp126.2100]]/Table1[[#This Row],[mangrove.mn.ssp126.2100]])^-1)</f>
        <v/>
      </c>
      <c r="AH1206" s="6" t="str">
        <f>IF(Table1[[#This Row],[mangrove.weights.ssp126.2100]]="","",Table1[[#This Row],[mangrove.weights.ssp126.2100]]*Table1[[#This Row],[mangrove.mn.ssp126.2100]])</f>
        <v/>
      </c>
      <c r="AI1206" s="7">
        <f t="shared" si="109"/>
        <v>0.33036659808797425</v>
      </c>
      <c r="AJ1206" s="5">
        <v>0.60342701099642015</v>
      </c>
      <c r="AK1206" s="5">
        <v>2.3249492543983011E-2</v>
      </c>
      <c r="AL1206" s="6">
        <f>IF(Table1[[#This Row],[seagrass.mn.ssp245.2050]]="","",(Table1[[#This Row],[seagrass.sd.ssp245.2050]]/Table1[[#This Row],[seagrass.mn.ssp245.2050]])^-1)</f>
        <v>25.954416418116082</v>
      </c>
      <c r="AM1206" s="6">
        <f>IF(Table1[[#This Row],[seagrass.weights.ssp245.2050]]="","",Table1[[#This Row],[seagrass.weights.ssp245.2050]]*Table1[[#This Row],[seagrass.mn.ssp245.2050]])</f>
        <v>15.661595921340201</v>
      </c>
      <c r="AN1206" s="5">
        <v>0.61772863409556455</v>
      </c>
      <c r="AO1206" s="5">
        <v>2.1924139980094261E-2</v>
      </c>
      <c r="AP1206" s="6">
        <f>(Table1[[#This Row],[corals.sd.ssp245.2050]]/Table1[[#This Row],[corals.mn.ssp245.2050]])^-1</f>
        <v>28.175729340189548</v>
      </c>
      <c r="AQ1206" s="6">
        <f>Table1[[#This Row],[coral.weights.ssp245.2050]]*Table1[[#This Row],[corals.mn.ssp245.2050]]</f>
        <v>17.404954799961612</v>
      </c>
      <c r="AS1206" s="5"/>
      <c r="AT1206" s="8"/>
      <c r="AU1206" s="8"/>
      <c r="AV1206" s="7">
        <f t="shared" si="110"/>
        <v>0.61087126698209815</v>
      </c>
      <c r="AW1206" s="5">
        <v>0.60342701099642015</v>
      </c>
      <c r="AX1206" s="5">
        <v>2.3249492543983011E-2</v>
      </c>
      <c r="AY1206" s="6">
        <f>(Table1[[#This Row],[seagrass.sd.ssp245.2100]]/Table1[[#This Row],[seagrass.mn.ssp245.2100]])^-1</f>
        <v>25.954416418116082</v>
      </c>
      <c r="AZ1206" s="6">
        <f>Table1[[#This Row],[seagrass.weights.ssp245.2100]]*Table1[[#This Row],[seagrass.mn.ssp245.2100]]</f>
        <v>15.661595921340201</v>
      </c>
      <c r="BA1206" s="5">
        <v>0.61772863409556455</v>
      </c>
      <c r="BB1206" s="5">
        <v>2.1924139980094261E-2</v>
      </c>
      <c r="BC1206" s="8">
        <f>(Table1[[#This Row],[corals.sd.ssp245.2100]]/Table1[[#This Row],[corals.mn.ssp245.2100]])^-1</f>
        <v>28.175729340189548</v>
      </c>
      <c r="BD1206" s="8">
        <f>Table1[[#This Row],[corals.weights.ssp245.2100]]*Table1[[#This Row],[corals.mn.ssp245.2100]]</f>
        <v>17.404954799961612</v>
      </c>
      <c r="BE1206" s="5"/>
      <c r="BF1206" s="5"/>
      <c r="BG1206" s="6"/>
      <c r="BH1206" s="6"/>
      <c r="BI1206" s="7">
        <f t="shared" si="111"/>
        <v>0.61087126698209815</v>
      </c>
      <c r="BJ1206" s="5">
        <v>0.61122802123423092</v>
      </c>
      <c r="BK1206" s="5">
        <v>1.9299524071676479E-2</v>
      </c>
      <c r="BL1206" s="6">
        <f>(Table1[[#This Row],[seagrass.sd.ssp370.2050]]/Table1[[#This Row],[seagrass.mn.ssp370.2050]])^-1</f>
        <v>31.670626641578931</v>
      </c>
      <c r="BM1206" s="6">
        <f>Table1[[#This Row],[seagrass.mn.ssp370.2050]]*Table1[[#This Row],[seagrass.weights.ssp370.2050]]</f>
        <v>19.357974453380407</v>
      </c>
      <c r="BN1206" s="5">
        <v>0.62629711934521626</v>
      </c>
      <c r="BO1206" s="5">
        <v>1.924057924274403E-2</v>
      </c>
      <c r="BP1206" s="6">
        <f>(Table1[[#This Row],[corals.sd.ssp370.2050]]/Table1[[#This Row],[corals.mn.ssp370.2050]])^-1</f>
        <v>32.550845348453024</v>
      </c>
      <c r="BQ1206" s="6">
        <f>Table1[[#This Row],[corals.weights.ssp370.2050]]*Table1[[#This Row],[corals.mn.ssp370.2050]]</f>
        <v>20.386500673987761</v>
      </c>
      <c r="BR1206" s="5"/>
      <c r="BS1206" s="5"/>
      <c r="BT1206" s="6"/>
      <c r="BU1206" s="6"/>
      <c r="BV1206" s="7">
        <f t="shared" si="112"/>
        <v>0.61886583872660295</v>
      </c>
      <c r="BW1206" s="5">
        <v>0.61122802123423092</v>
      </c>
      <c r="BX1206" s="5">
        <v>1.9299524071676479E-2</v>
      </c>
      <c r="BY1206" s="8">
        <f>(Table1[[#This Row],[seagrass.sd.ssp370.2100]]/Table1[[#This Row],[seagrass.mn.ssp370.2100]])^-1</f>
        <v>31.670626641578931</v>
      </c>
      <c r="BZ1206" s="8">
        <f>Table1[[#This Row],[seagrass.imp.ssp370.2100]]*Table1[[#This Row],[seagrass.mn.ssp370.2100]]</f>
        <v>19.357974453380407</v>
      </c>
      <c r="CA1206" s="5">
        <v>0.62629711934521626</v>
      </c>
      <c r="CB1206" s="5">
        <v>1.924057924274403E-2</v>
      </c>
      <c r="CC1206" s="8">
        <f>(Table1[[#This Row],[corals.sd.ssp370.2100]]/Table1[[#This Row],[corals.mn.ssp370.2100]])^-1</f>
        <v>32.550845348453024</v>
      </c>
      <c r="CD1206" s="8">
        <f>Table1[[#This Row],[corals.weights.ssp370.2100]]*Table1[[#This Row],[corals.mn.ssp370.2100]]</f>
        <v>20.386500673987761</v>
      </c>
      <c r="CE1206" s="5"/>
      <c r="CF1206" s="5"/>
      <c r="CG1206" s="12"/>
      <c r="CH1206" s="17"/>
      <c r="CI1206" s="9">
        <f t="shared" si="113"/>
        <v>0.61886583872660295</v>
      </c>
      <c r="CJ1206" s="5"/>
      <c r="CL1206" s="5"/>
      <c r="CM1206" s="5"/>
      <c r="CP1206" s="5"/>
      <c r="CT1206" s="5"/>
    </row>
    <row r="1207" spans="1:98" x14ac:dyDescent="0.25">
      <c r="A1207" s="5" t="s">
        <v>1250</v>
      </c>
      <c r="B1207" s="5">
        <v>45.08934</v>
      </c>
      <c r="C1207" s="5">
        <v>-25.321102</v>
      </c>
      <c r="E1207" s="5">
        <v>0</v>
      </c>
      <c r="G1207" s="5">
        <v>0</v>
      </c>
      <c r="I1207" s="5">
        <v>0</v>
      </c>
      <c r="L1207" s="6" t="str">
        <f>IF(Table1[[#This Row],[seagrass.mn.ssp126.2050]]="","",(Table1[[#This Row],[seagrass.sd.ssp126.2050]]/Table1[[#This Row],[seagrass.mn.ssp126.2050]])^-1)</f>
        <v/>
      </c>
      <c r="M1207" s="6" t="str">
        <f>IF(Table1[[#This Row],[seagrass.weights.ssp126.2050]]="","",Table1[[#This Row],[seagrass.weights.ssp126.2050]]*Table1[[#This Row],[seagrass.mn.ssp126.2050]])</f>
        <v/>
      </c>
      <c r="P1207" s="6" t="str">
        <f>IF(Table1[[#This Row],[corals.mn.ssp126.2050]]="","",(Table1[[#This Row],[corals.sd.ssp126.2050]]/Table1[[#This Row],[corals.mn.ssp126.2050]])^-1)</f>
        <v/>
      </c>
      <c r="Q1207" s="6" t="str">
        <f>IF(Table1[[#This Row],[coral.weights.ssp126.2050]]="","",Table1[[#This Row],[coral.weights.ssp126.2050]]*Table1[[#This Row],[corals.mn.ssp126.2050]])</f>
        <v/>
      </c>
      <c r="T1207" s="6" t="str">
        <f>IF(Table1[[#This Row],[mangrove.mn.ssp126.2050]]="","",(Table1[[#This Row],[mangrove.sd.ssp126.2050]]/Table1[[#This Row],[mangrove.mn.ssp126.2050]])^-1)</f>
        <v/>
      </c>
      <c r="U1207" s="6" t="str">
        <f>IF(Table1[[#This Row],[mangrove.weights.ssp126.2050]]="","",Table1[[#This Row],[mangrove.weights.ssp126.2050]]*Table1[[#This Row],[mangrove.mn.ssp126.2050]])</f>
        <v/>
      </c>
      <c r="V1207" s="7" t="e">
        <f t="shared" si="108"/>
        <v>#DIV/0!</v>
      </c>
      <c r="Y1207" s="6" t="str">
        <f>IF(Table1[[#This Row],[seagrass.mn.ssp126.2100]]="", "", (Table1[[#This Row],[seagrass.sd.ssp126.2100]]/Table1[[#This Row],[seagrass.mn.ssp126.2100]])^-1)</f>
        <v/>
      </c>
      <c r="Z1207" s="6" t="str">
        <f>IF(Table1[[#This Row],[seagrass.weights.ssp126.2100]]="","", Table1[[#This Row],[seagrass.weights.ssp126.2100]]*Table1[[#This Row],[seagrass.mn.ssp126.2100]])</f>
        <v/>
      </c>
      <c r="AC1207" s="6" t="str">
        <f>IF(Table1[[#This Row],[corals.mn.ssp126.2100]]="","",(Table1[[#This Row],[corals.sd.ssp126.2100]]/Table1[[#This Row],[corals.mn.ssp126.2100]])^-1)</f>
        <v/>
      </c>
      <c r="AD1207" s="6" t="str">
        <f>IF( Table1[[#This Row],[Coral.weights.ssp126.2100]]="","", Table1[[#This Row],[Coral.weights.ssp126.2100]]*Table1[[#This Row],[corals.mn.ssp126.2100]])</f>
        <v/>
      </c>
      <c r="AG1207" s="8" t="str">
        <f>IF(Table1[[#This Row],[mangrove.mn.ssp126.2100]]="","",(Table1[[#This Row],[mangrove.sd.ssp126.2100]]/Table1[[#This Row],[mangrove.mn.ssp126.2100]])^-1)</f>
        <v/>
      </c>
      <c r="AH1207" s="6" t="str">
        <f>IF(Table1[[#This Row],[mangrove.weights.ssp126.2100]]="","",Table1[[#This Row],[mangrove.weights.ssp126.2100]]*Table1[[#This Row],[mangrove.mn.ssp126.2100]])</f>
        <v/>
      </c>
      <c r="AI1207" s="7" t="e">
        <f t="shared" si="109"/>
        <v>#DIV/0!</v>
      </c>
      <c r="AL1207" s="6" t="str">
        <f>IF(Table1[[#This Row],[seagrass.mn.ssp245.2050]]="","",(Table1[[#This Row],[seagrass.sd.ssp245.2050]]/Table1[[#This Row],[seagrass.mn.ssp245.2050]])^-1)</f>
        <v/>
      </c>
      <c r="AM1207" s="6" t="str">
        <f>IF(Table1[[#This Row],[seagrass.weights.ssp245.2050]]="","",Table1[[#This Row],[seagrass.weights.ssp245.2050]]*Table1[[#This Row],[seagrass.mn.ssp245.2050]])</f>
        <v/>
      </c>
      <c r="AS1207" s="5"/>
      <c r="AT1207" s="8"/>
      <c r="AU1207" s="8"/>
      <c r="AV1207" s="7" t="e">
        <f t="shared" si="110"/>
        <v>#DIV/0!</v>
      </c>
      <c r="AX1207" s="5"/>
      <c r="AY1207" s="6"/>
      <c r="AZ1207" s="6"/>
      <c r="BB1207" s="5"/>
      <c r="BC1207" s="8"/>
      <c r="BD1207" s="8"/>
      <c r="BE1207" s="5"/>
      <c r="BF1207" s="5"/>
      <c r="BG1207" s="6"/>
      <c r="BH1207" s="6"/>
      <c r="BI1207" s="7" t="e">
        <f t="shared" si="111"/>
        <v>#DIV/0!</v>
      </c>
      <c r="BK1207" s="5"/>
      <c r="BL1207" s="6"/>
      <c r="BM1207" s="6"/>
      <c r="BO1207" s="5"/>
      <c r="BP1207" s="6"/>
      <c r="BQ1207" s="6"/>
      <c r="BR1207" s="5"/>
      <c r="BS1207" s="5"/>
      <c r="BT1207" s="6"/>
      <c r="BU1207" s="6"/>
      <c r="BV1207" s="7" t="e">
        <f t="shared" si="112"/>
        <v>#DIV/0!</v>
      </c>
      <c r="BX1207" s="5"/>
      <c r="BY1207" s="8"/>
      <c r="BZ1207" s="8"/>
      <c r="CA1207" s="5"/>
      <c r="CB1207" s="5"/>
      <c r="CC1207" s="8"/>
      <c r="CD1207" s="8"/>
      <c r="CE1207" s="5"/>
      <c r="CF1207" s="5"/>
      <c r="CG1207" s="12"/>
      <c r="CH1207" s="17"/>
      <c r="CI1207" s="9" t="e">
        <f t="shared" si="113"/>
        <v>#DIV/0!</v>
      </c>
      <c r="CJ1207" s="5"/>
      <c r="CL1207" s="5"/>
      <c r="CM1207" s="5"/>
      <c r="CP1207" s="5"/>
      <c r="CT1207" s="5"/>
    </row>
    <row r="1208" spans="1:98" x14ac:dyDescent="0.25">
      <c r="A1208" s="5" t="s">
        <v>1251</v>
      </c>
      <c r="B1208" s="5">
        <v>45.33934</v>
      </c>
      <c r="C1208" s="5">
        <v>-25.321102</v>
      </c>
      <c r="E1208" s="5">
        <v>0</v>
      </c>
      <c r="G1208" s="5">
        <v>0</v>
      </c>
      <c r="I1208" s="5">
        <v>0</v>
      </c>
      <c r="L1208" s="6" t="str">
        <f>IF(Table1[[#This Row],[seagrass.mn.ssp126.2050]]="","",(Table1[[#This Row],[seagrass.sd.ssp126.2050]]/Table1[[#This Row],[seagrass.mn.ssp126.2050]])^-1)</f>
        <v/>
      </c>
      <c r="M1208" s="6" t="str">
        <f>IF(Table1[[#This Row],[seagrass.weights.ssp126.2050]]="","",Table1[[#This Row],[seagrass.weights.ssp126.2050]]*Table1[[#This Row],[seagrass.mn.ssp126.2050]])</f>
        <v/>
      </c>
      <c r="P1208" s="6" t="str">
        <f>IF(Table1[[#This Row],[corals.mn.ssp126.2050]]="","",(Table1[[#This Row],[corals.sd.ssp126.2050]]/Table1[[#This Row],[corals.mn.ssp126.2050]])^-1)</f>
        <v/>
      </c>
      <c r="Q1208" s="6" t="str">
        <f>IF(Table1[[#This Row],[coral.weights.ssp126.2050]]="","",Table1[[#This Row],[coral.weights.ssp126.2050]]*Table1[[#This Row],[corals.mn.ssp126.2050]])</f>
        <v/>
      </c>
      <c r="T1208" s="6" t="str">
        <f>IF(Table1[[#This Row],[mangrove.mn.ssp126.2050]]="","",(Table1[[#This Row],[mangrove.sd.ssp126.2050]]/Table1[[#This Row],[mangrove.mn.ssp126.2050]])^-1)</f>
        <v/>
      </c>
      <c r="U1208" s="6" t="str">
        <f>IF(Table1[[#This Row],[mangrove.weights.ssp126.2050]]="","",Table1[[#This Row],[mangrove.weights.ssp126.2050]]*Table1[[#This Row],[mangrove.mn.ssp126.2050]])</f>
        <v/>
      </c>
      <c r="V1208" s="7" t="e">
        <f t="shared" si="108"/>
        <v>#DIV/0!</v>
      </c>
      <c r="Y1208" s="6" t="str">
        <f>IF(Table1[[#This Row],[seagrass.mn.ssp126.2100]]="", "", (Table1[[#This Row],[seagrass.sd.ssp126.2100]]/Table1[[#This Row],[seagrass.mn.ssp126.2100]])^-1)</f>
        <v/>
      </c>
      <c r="Z1208" s="6" t="str">
        <f>IF(Table1[[#This Row],[seagrass.weights.ssp126.2100]]="","", Table1[[#This Row],[seagrass.weights.ssp126.2100]]*Table1[[#This Row],[seagrass.mn.ssp126.2100]])</f>
        <v/>
      </c>
      <c r="AC1208" s="6" t="str">
        <f>IF(Table1[[#This Row],[corals.mn.ssp126.2100]]="","",(Table1[[#This Row],[corals.sd.ssp126.2100]]/Table1[[#This Row],[corals.mn.ssp126.2100]])^-1)</f>
        <v/>
      </c>
      <c r="AD1208" s="6" t="str">
        <f>IF( Table1[[#This Row],[Coral.weights.ssp126.2100]]="","", Table1[[#This Row],[Coral.weights.ssp126.2100]]*Table1[[#This Row],[corals.mn.ssp126.2100]])</f>
        <v/>
      </c>
      <c r="AG1208" s="8" t="str">
        <f>IF(Table1[[#This Row],[mangrove.mn.ssp126.2100]]="","",(Table1[[#This Row],[mangrove.sd.ssp126.2100]]/Table1[[#This Row],[mangrove.mn.ssp126.2100]])^-1)</f>
        <v/>
      </c>
      <c r="AH1208" s="6" t="str">
        <f>IF(Table1[[#This Row],[mangrove.weights.ssp126.2100]]="","",Table1[[#This Row],[mangrove.weights.ssp126.2100]]*Table1[[#This Row],[mangrove.mn.ssp126.2100]])</f>
        <v/>
      </c>
      <c r="AI1208" s="7" t="e">
        <f t="shared" si="109"/>
        <v>#DIV/0!</v>
      </c>
      <c r="AL1208" s="6" t="str">
        <f>IF(Table1[[#This Row],[seagrass.mn.ssp245.2050]]="","",(Table1[[#This Row],[seagrass.sd.ssp245.2050]]/Table1[[#This Row],[seagrass.mn.ssp245.2050]])^-1)</f>
        <v/>
      </c>
      <c r="AM1208" s="6" t="str">
        <f>IF(Table1[[#This Row],[seagrass.weights.ssp245.2050]]="","",Table1[[#This Row],[seagrass.weights.ssp245.2050]]*Table1[[#This Row],[seagrass.mn.ssp245.2050]])</f>
        <v/>
      </c>
      <c r="AS1208" s="5"/>
      <c r="AT1208" s="8"/>
      <c r="AU1208" s="8"/>
      <c r="AV1208" s="7" t="e">
        <f t="shared" si="110"/>
        <v>#DIV/0!</v>
      </c>
      <c r="AX1208" s="5"/>
      <c r="AY1208" s="6"/>
      <c r="AZ1208" s="6"/>
      <c r="BB1208" s="5"/>
      <c r="BC1208" s="8"/>
      <c r="BD1208" s="8"/>
      <c r="BE1208" s="5"/>
      <c r="BF1208" s="5"/>
      <c r="BG1208" s="6"/>
      <c r="BH1208" s="6"/>
      <c r="BI1208" s="7" t="e">
        <f t="shared" si="111"/>
        <v>#DIV/0!</v>
      </c>
      <c r="BK1208" s="5"/>
      <c r="BL1208" s="6"/>
      <c r="BM1208" s="6"/>
      <c r="BO1208" s="5"/>
      <c r="BP1208" s="6"/>
      <c r="BQ1208" s="6"/>
      <c r="BR1208" s="5"/>
      <c r="BS1208" s="5"/>
      <c r="BT1208" s="6"/>
      <c r="BU1208" s="6"/>
      <c r="BV1208" s="7" t="e">
        <f t="shared" si="112"/>
        <v>#DIV/0!</v>
      </c>
      <c r="BX1208" s="5"/>
      <c r="BY1208" s="8"/>
      <c r="BZ1208" s="8"/>
      <c r="CA1208" s="5"/>
      <c r="CB1208" s="5"/>
      <c r="CC1208" s="8"/>
      <c r="CD1208" s="8"/>
      <c r="CE1208" s="5"/>
      <c r="CF1208" s="5"/>
      <c r="CG1208" s="12"/>
      <c r="CH1208" s="17"/>
      <c r="CI1208" s="9" t="e">
        <f t="shared" si="113"/>
        <v>#DIV/0!</v>
      </c>
      <c r="CJ1208" s="5"/>
      <c r="CL1208" s="5"/>
      <c r="CM1208" s="5"/>
      <c r="CP1208" s="5"/>
      <c r="CT1208" s="5"/>
    </row>
    <row r="1209" spans="1:98" x14ac:dyDescent="0.25">
      <c r="A1209" s="5" t="s">
        <v>1252</v>
      </c>
      <c r="B1209" s="5">
        <v>45.58934</v>
      </c>
      <c r="C1209" s="5">
        <v>-25.321102</v>
      </c>
      <c r="E1209" s="5">
        <v>0</v>
      </c>
      <c r="G1209" s="5">
        <v>0</v>
      </c>
      <c r="I1209" s="5">
        <v>0</v>
      </c>
      <c r="L1209" s="6" t="str">
        <f>IF(Table1[[#This Row],[seagrass.mn.ssp126.2050]]="","",(Table1[[#This Row],[seagrass.sd.ssp126.2050]]/Table1[[#This Row],[seagrass.mn.ssp126.2050]])^-1)</f>
        <v/>
      </c>
      <c r="M1209" s="6" t="str">
        <f>IF(Table1[[#This Row],[seagrass.weights.ssp126.2050]]="","",Table1[[#This Row],[seagrass.weights.ssp126.2050]]*Table1[[#This Row],[seagrass.mn.ssp126.2050]])</f>
        <v/>
      </c>
      <c r="P1209" s="6" t="str">
        <f>IF(Table1[[#This Row],[corals.mn.ssp126.2050]]="","",(Table1[[#This Row],[corals.sd.ssp126.2050]]/Table1[[#This Row],[corals.mn.ssp126.2050]])^-1)</f>
        <v/>
      </c>
      <c r="Q1209" s="6" t="str">
        <f>IF(Table1[[#This Row],[coral.weights.ssp126.2050]]="","",Table1[[#This Row],[coral.weights.ssp126.2050]]*Table1[[#This Row],[corals.mn.ssp126.2050]])</f>
        <v/>
      </c>
      <c r="T1209" s="6" t="str">
        <f>IF(Table1[[#This Row],[mangrove.mn.ssp126.2050]]="","",(Table1[[#This Row],[mangrove.sd.ssp126.2050]]/Table1[[#This Row],[mangrove.mn.ssp126.2050]])^-1)</f>
        <v/>
      </c>
      <c r="U1209" s="6" t="str">
        <f>IF(Table1[[#This Row],[mangrove.weights.ssp126.2050]]="","",Table1[[#This Row],[mangrove.weights.ssp126.2050]]*Table1[[#This Row],[mangrove.mn.ssp126.2050]])</f>
        <v/>
      </c>
      <c r="V1209" s="7" t="e">
        <f t="shared" si="108"/>
        <v>#DIV/0!</v>
      </c>
      <c r="Y1209" s="6" t="str">
        <f>IF(Table1[[#This Row],[seagrass.mn.ssp126.2100]]="", "", (Table1[[#This Row],[seagrass.sd.ssp126.2100]]/Table1[[#This Row],[seagrass.mn.ssp126.2100]])^-1)</f>
        <v/>
      </c>
      <c r="Z1209" s="6" t="str">
        <f>IF(Table1[[#This Row],[seagrass.weights.ssp126.2100]]="","", Table1[[#This Row],[seagrass.weights.ssp126.2100]]*Table1[[#This Row],[seagrass.mn.ssp126.2100]])</f>
        <v/>
      </c>
      <c r="AC1209" s="6" t="str">
        <f>IF(Table1[[#This Row],[corals.mn.ssp126.2100]]="","",(Table1[[#This Row],[corals.sd.ssp126.2100]]/Table1[[#This Row],[corals.mn.ssp126.2100]])^-1)</f>
        <v/>
      </c>
      <c r="AD1209" s="6" t="str">
        <f>IF( Table1[[#This Row],[Coral.weights.ssp126.2100]]="","", Table1[[#This Row],[Coral.weights.ssp126.2100]]*Table1[[#This Row],[corals.mn.ssp126.2100]])</f>
        <v/>
      </c>
      <c r="AG1209" s="8" t="str">
        <f>IF(Table1[[#This Row],[mangrove.mn.ssp126.2100]]="","",(Table1[[#This Row],[mangrove.sd.ssp126.2100]]/Table1[[#This Row],[mangrove.mn.ssp126.2100]])^-1)</f>
        <v/>
      </c>
      <c r="AH1209" s="6" t="str">
        <f>IF(Table1[[#This Row],[mangrove.weights.ssp126.2100]]="","",Table1[[#This Row],[mangrove.weights.ssp126.2100]]*Table1[[#This Row],[mangrove.mn.ssp126.2100]])</f>
        <v/>
      </c>
      <c r="AI1209" s="7" t="e">
        <f t="shared" si="109"/>
        <v>#DIV/0!</v>
      </c>
      <c r="AL1209" s="6" t="str">
        <f>IF(Table1[[#This Row],[seagrass.mn.ssp245.2050]]="","",(Table1[[#This Row],[seagrass.sd.ssp245.2050]]/Table1[[#This Row],[seagrass.mn.ssp245.2050]])^-1)</f>
        <v/>
      </c>
      <c r="AM1209" s="6" t="str">
        <f>IF(Table1[[#This Row],[seagrass.weights.ssp245.2050]]="","",Table1[[#This Row],[seagrass.weights.ssp245.2050]]*Table1[[#This Row],[seagrass.mn.ssp245.2050]])</f>
        <v/>
      </c>
      <c r="AS1209" s="5"/>
      <c r="AT1209" s="8"/>
      <c r="AU1209" s="8"/>
      <c r="AV1209" s="7" t="e">
        <f t="shared" si="110"/>
        <v>#DIV/0!</v>
      </c>
      <c r="AX1209" s="5"/>
      <c r="AY1209" s="6"/>
      <c r="AZ1209" s="6"/>
      <c r="BB1209" s="5"/>
      <c r="BC1209" s="8"/>
      <c r="BD1209" s="8"/>
      <c r="BE1209" s="5"/>
      <c r="BF1209" s="5"/>
      <c r="BG1209" s="6"/>
      <c r="BH1209" s="6"/>
      <c r="BI1209" s="7" t="e">
        <f t="shared" si="111"/>
        <v>#DIV/0!</v>
      </c>
      <c r="BK1209" s="5"/>
      <c r="BL1209" s="6"/>
      <c r="BM1209" s="6"/>
      <c r="BO1209" s="5"/>
      <c r="BP1209" s="6"/>
      <c r="BQ1209" s="6"/>
      <c r="BR1209" s="5"/>
      <c r="BS1209" s="5"/>
      <c r="BT1209" s="6"/>
      <c r="BU1209" s="6"/>
      <c r="BV1209" s="7" t="e">
        <f t="shared" si="112"/>
        <v>#DIV/0!</v>
      </c>
      <c r="BX1209" s="5"/>
      <c r="BY1209" s="8"/>
      <c r="BZ1209" s="8"/>
      <c r="CA1209" s="5"/>
      <c r="CB1209" s="5"/>
      <c r="CC1209" s="8"/>
      <c r="CD1209" s="8"/>
      <c r="CE1209" s="5"/>
      <c r="CF1209" s="5"/>
      <c r="CG1209" s="12"/>
      <c r="CH1209" s="17"/>
      <c r="CI1209" s="9" t="e">
        <f t="shared" si="113"/>
        <v>#DIV/0!</v>
      </c>
      <c r="CJ1209" s="5"/>
      <c r="CL1209" s="5"/>
      <c r="CM1209" s="5"/>
      <c r="CP1209" s="5"/>
      <c r="CT1209" s="5"/>
    </row>
    <row r="1210" spans="1:98" x14ac:dyDescent="0.25">
      <c r="A1210" s="5" t="s">
        <v>1253</v>
      </c>
      <c r="B1210" s="5">
        <v>45.83934</v>
      </c>
      <c r="C1210" s="5">
        <v>-25.321102</v>
      </c>
      <c r="E1210" s="5">
        <v>0</v>
      </c>
      <c r="G1210" s="5">
        <v>0</v>
      </c>
      <c r="I1210" s="5">
        <v>0</v>
      </c>
      <c r="L1210" s="6" t="str">
        <f>IF(Table1[[#This Row],[seagrass.mn.ssp126.2050]]="","",(Table1[[#This Row],[seagrass.sd.ssp126.2050]]/Table1[[#This Row],[seagrass.mn.ssp126.2050]])^-1)</f>
        <v/>
      </c>
      <c r="M1210" s="6" t="str">
        <f>IF(Table1[[#This Row],[seagrass.weights.ssp126.2050]]="","",Table1[[#This Row],[seagrass.weights.ssp126.2050]]*Table1[[#This Row],[seagrass.mn.ssp126.2050]])</f>
        <v/>
      </c>
      <c r="P1210" s="6" t="str">
        <f>IF(Table1[[#This Row],[corals.mn.ssp126.2050]]="","",(Table1[[#This Row],[corals.sd.ssp126.2050]]/Table1[[#This Row],[corals.mn.ssp126.2050]])^-1)</f>
        <v/>
      </c>
      <c r="Q1210" s="6" t="str">
        <f>IF(Table1[[#This Row],[coral.weights.ssp126.2050]]="","",Table1[[#This Row],[coral.weights.ssp126.2050]]*Table1[[#This Row],[corals.mn.ssp126.2050]])</f>
        <v/>
      </c>
      <c r="T1210" s="6" t="str">
        <f>IF(Table1[[#This Row],[mangrove.mn.ssp126.2050]]="","",(Table1[[#This Row],[mangrove.sd.ssp126.2050]]/Table1[[#This Row],[mangrove.mn.ssp126.2050]])^-1)</f>
        <v/>
      </c>
      <c r="U1210" s="6" t="str">
        <f>IF(Table1[[#This Row],[mangrove.weights.ssp126.2050]]="","",Table1[[#This Row],[mangrove.weights.ssp126.2050]]*Table1[[#This Row],[mangrove.mn.ssp126.2050]])</f>
        <v/>
      </c>
      <c r="V1210" s="7" t="e">
        <f t="shared" si="108"/>
        <v>#DIV/0!</v>
      </c>
      <c r="Y1210" s="6" t="str">
        <f>IF(Table1[[#This Row],[seagrass.mn.ssp126.2100]]="", "", (Table1[[#This Row],[seagrass.sd.ssp126.2100]]/Table1[[#This Row],[seagrass.mn.ssp126.2100]])^-1)</f>
        <v/>
      </c>
      <c r="Z1210" s="6" t="str">
        <f>IF(Table1[[#This Row],[seagrass.weights.ssp126.2100]]="","", Table1[[#This Row],[seagrass.weights.ssp126.2100]]*Table1[[#This Row],[seagrass.mn.ssp126.2100]])</f>
        <v/>
      </c>
      <c r="AC1210" s="6" t="str">
        <f>IF(Table1[[#This Row],[corals.mn.ssp126.2100]]="","",(Table1[[#This Row],[corals.sd.ssp126.2100]]/Table1[[#This Row],[corals.mn.ssp126.2100]])^-1)</f>
        <v/>
      </c>
      <c r="AD1210" s="6" t="str">
        <f>IF( Table1[[#This Row],[Coral.weights.ssp126.2100]]="","", Table1[[#This Row],[Coral.weights.ssp126.2100]]*Table1[[#This Row],[corals.mn.ssp126.2100]])</f>
        <v/>
      </c>
      <c r="AG1210" s="8" t="str">
        <f>IF(Table1[[#This Row],[mangrove.mn.ssp126.2100]]="","",(Table1[[#This Row],[mangrove.sd.ssp126.2100]]/Table1[[#This Row],[mangrove.mn.ssp126.2100]])^-1)</f>
        <v/>
      </c>
      <c r="AH1210" s="6" t="str">
        <f>IF(Table1[[#This Row],[mangrove.weights.ssp126.2100]]="","",Table1[[#This Row],[mangrove.weights.ssp126.2100]]*Table1[[#This Row],[mangrove.mn.ssp126.2100]])</f>
        <v/>
      </c>
      <c r="AI1210" s="7" t="e">
        <f t="shared" si="109"/>
        <v>#DIV/0!</v>
      </c>
      <c r="AL1210" s="6" t="str">
        <f>IF(Table1[[#This Row],[seagrass.mn.ssp245.2050]]="","",(Table1[[#This Row],[seagrass.sd.ssp245.2050]]/Table1[[#This Row],[seagrass.mn.ssp245.2050]])^-1)</f>
        <v/>
      </c>
      <c r="AM1210" s="6" t="str">
        <f>IF(Table1[[#This Row],[seagrass.weights.ssp245.2050]]="","",Table1[[#This Row],[seagrass.weights.ssp245.2050]]*Table1[[#This Row],[seagrass.mn.ssp245.2050]])</f>
        <v/>
      </c>
      <c r="AS1210" s="5"/>
      <c r="AT1210" s="8"/>
      <c r="AU1210" s="8"/>
      <c r="AV1210" s="7" t="e">
        <f t="shared" si="110"/>
        <v>#DIV/0!</v>
      </c>
      <c r="AX1210" s="5"/>
      <c r="AY1210" s="6"/>
      <c r="AZ1210" s="6"/>
      <c r="BB1210" s="5"/>
      <c r="BC1210" s="8"/>
      <c r="BD1210" s="8"/>
      <c r="BE1210" s="5"/>
      <c r="BF1210" s="5"/>
      <c r="BG1210" s="6"/>
      <c r="BH1210" s="6"/>
      <c r="BI1210" s="7" t="e">
        <f t="shared" si="111"/>
        <v>#DIV/0!</v>
      </c>
      <c r="BK1210" s="5"/>
      <c r="BL1210" s="6"/>
      <c r="BM1210" s="6"/>
      <c r="BO1210" s="5"/>
      <c r="BP1210" s="6"/>
      <c r="BQ1210" s="6"/>
      <c r="BR1210" s="5"/>
      <c r="BS1210" s="5"/>
      <c r="BT1210" s="6"/>
      <c r="BU1210" s="6"/>
      <c r="BV1210" s="7" t="e">
        <f t="shared" si="112"/>
        <v>#DIV/0!</v>
      </c>
      <c r="BX1210" s="5"/>
      <c r="BY1210" s="8"/>
      <c r="BZ1210" s="8"/>
      <c r="CA1210" s="5"/>
      <c r="CB1210" s="5"/>
      <c r="CC1210" s="8"/>
      <c r="CD1210" s="8"/>
      <c r="CE1210" s="5"/>
      <c r="CF1210" s="5"/>
      <c r="CG1210" s="12"/>
      <c r="CH1210" s="17"/>
      <c r="CI1210" s="9" t="e">
        <f t="shared" si="113"/>
        <v>#DIV/0!</v>
      </c>
      <c r="CJ1210" s="5"/>
      <c r="CL1210" s="5"/>
      <c r="CM1210" s="5"/>
      <c r="CP1210" s="5"/>
      <c r="CT1210" s="5"/>
    </row>
    <row r="1211" spans="1:98" x14ac:dyDescent="0.25">
      <c r="A1211" s="5" t="s">
        <v>1254</v>
      </c>
      <c r="B1211" s="5">
        <v>46.08934</v>
      </c>
      <c r="C1211" s="5">
        <v>-25.321102</v>
      </c>
      <c r="E1211" s="5">
        <v>0</v>
      </c>
      <c r="G1211" s="5">
        <v>0</v>
      </c>
      <c r="I1211" s="5">
        <v>0</v>
      </c>
      <c r="L1211" s="6" t="str">
        <f>IF(Table1[[#This Row],[seagrass.mn.ssp126.2050]]="","",(Table1[[#This Row],[seagrass.sd.ssp126.2050]]/Table1[[#This Row],[seagrass.mn.ssp126.2050]])^-1)</f>
        <v/>
      </c>
      <c r="M1211" s="6" t="str">
        <f>IF(Table1[[#This Row],[seagrass.weights.ssp126.2050]]="","",Table1[[#This Row],[seagrass.weights.ssp126.2050]]*Table1[[#This Row],[seagrass.mn.ssp126.2050]])</f>
        <v/>
      </c>
      <c r="P1211" s="6" t="str">
        <f>IF(Table1[[#This Row],[corals.mn.ssp126.2050]]="","",(Table1[[#This Row],[corals.sd.ssp126.2050]]/Table1[[#This Row],[corals.mn.ssp126.2050]])^-1)</f>
        <v/>
      </c>
      <c r="Q1211" s="6" t="str">
        <f>IF(Table1[[#This Row],[coral.weights.ssp126.2050]]="","",Table1[[#This Row],[coral.weights.ssp126.2050]]*Table1[[#This Row],[corals.mn.ssp126.2050]])</f>
        <v/>
      </c>
      <c r="T1211" s="6" t="str">
        <f>IF(Table1[[#This Row],[mangrove.mn.ssp126.2050]]="","",(Table1[[#This Row],[mangrove.sd.ssp126.2050]]/Table1[[#This Row],[mangrove.mn.ssp126.2050]])^-1)</f>
        <v/>
      </c>
      <c r="U1211" s="6" t="str">
        <f>IF(Table1[[#This Row],[mangrove.weights.ssp126.2050]]="","",Table1[[#This Row],[mangrove.weights.ssp126.2050]]*Table1[[#This Row],[mangrove.mn.ssp126.2050]])</f>
        <v/>
      </c>
      <c r="V1211" s="7" t="e">
        <f t="shared" si="108"/>
        <v>#DIV/0!</v>
      </c>
      <c r="Y1211" s="6" t="str">
        <f>IF(Table1[[#This Row],[seagrass.mn.ssp126.2100]]="", "", (Table1[[#This Row],[seagrass.sd.ssp126.2100]]/Table1[[#This Row],[seagrass.mn.ssp126.2100]])^-1)</f>
        <v/>
      </c>
      <c r="Z1211" s="6" t="str">
        <f>IF(Table1[[#This Row],[seagrass.weights.ssp126.2100]]="","", Table1[[#This Row],[seagrass.weights.ssp126.2100]]*Table1[[#This Row],[seagrass.mn.ssp126.2100]])</f>
        <v/>
      </c>
      <c r="AC1211" s="6" t="str">
        <f>IF(Table1[[#This Row],[corals.mn.ssp126.2100]]="","",(Table1[[#This Row],[corals.sd.ssp126.2100]]/Table1[[#This Row],[corals.mn.ssp126.2100]])^-1)</f>
        <v/>
      </c>
      <c r="AD1211" s="6" t="str">
        <f>IF( Table1[[#This Row],[Coral.weights.ssp126.2100]]="","", Table1[[#This Row],[Coral.weights.ssp126.2100]]*Table1[[#This Row],[corals.mn.ssp126.2100]])</f>
        <v/>
      </c>
      <c r="AG1211" s="8" t="str">
        <f>IF(Table1[[#This Row],[mangrove.mn.ssp126.2100]]="","",(Table1[[#This Row],[mangrove.sd.ssp126.2100]]/Table1[[#This Row],[mangrove.mn.ssp126.2100]])^-1)</f>
        <v/>
      </c>
      <c r="AH1211" s="6" t="str">
        <f>IF(Table1[[#This Row],[mangrove.weights.ssp126.2100]]="","",Table1[[#This Row],[mangrove.weights.ssp126.2100]]*Table1[[#This Row],[mangrove.mn.ssp126.2100]])</f>
        <v/>
      </c>
      <c r="AI1211" s="7" t="e">
        <f t="shared" si="109"/>
        <v>#DIV/0!</v>
      </c>
      <c r="AL1211" s="6" t="str">
        <f>IF(Table1[[#This Row],[seagrass.mn.ssp245.2050]]="","",(Table1[[#This Row],[seagrass.sd.ssp245.2050]]/Table1[[#This Row],[seagrass.mn.ssp245.2050]])^-1)</f>
        <v/>
      </c>
      <c r="AM1211" s="6" t="str">
        <f>IF(Table1[[#This Row],[seagrass.weights.ssp245.2050]]="","",Table1[[#This Row],[seagrass.weights.ssp245.2050]]*Table1[[#This Row],[seagrass.mn.ssp245.2050]])</f>
        <v/>
      </c>
      <c r="AS1211" s="5"/>
      <c r="AT1211" s="8"/>
      <c r="AU1211" s="8"/>
      <c r="AV1211" s="7" t="e">
        <f t="shared" si="110"/>
        <v>#DIV/0!</v>
      </c>
      <c r="AX1211" s="5"/>
      <c r="AY1211" s="6"/>
      <c r="AZ1211" s="6"/>
      <c r="BB1211" s="5"/>
      <c r="BC1211" s="8"/>
      <c r="BD1211" s="8"/>
      <c r="BE1211" s="5"/>
      <c r="BF1211" s="5"/>
      <c r="BG1211" s="6"/>
      <c r="BH1211" s="6"/>
      <c r="BI1211" s="7" t="e">
        <f t="shared" si="111"/>
        <v>#DIV/0!</v>
      </c>
      <c r="BK1211" s="5"/>
      <c r="BL1211" s="6"/>
      <c r="BM1211" s="6"/>
      <c r="BO1211" s="5"/>
      <c r="BP1211" s="6"/>
      <c r="BQ1211" s="6"/>
      <c r="BR1211" s="5"/>
      <c r="BS1211" s="5"/>
      <c r="BT1211" s="6"/>
      <c r="BU1211" s="6"/>
      <c r="BV1211" s="7" t="e">
        <f t="shared" si="112"/>
        <v>#DIV/0!</v>
      </c>
      <c r="BX1211" s="5"/>
      <c r="BY1211" s="8"/>
      <c r="BZ1211" s="8"/>
      <c r="CA1211" s="5"/>
      <c r="CB1211" s="5"/>
      <c r="CC1211" s="8"/>
      <c r="CD1211" s="8"/>
      <c r="CE1211" s="5"/>
      <c r="CF1211" s="5"/>
      <c r="CG1211" s="12"/>
      <c r="CH1211" s="17"/>
      <c r="CI1211" s="9" t="e">
        <f t="shared" si="113"/>
        <v>#DIV/0!</v>
      </c>
      <c r="CJ1211" s="5"/>
      <c r="CL1211" s="5"/>
      <c r="CM1211" s="5"/>
      <c r="CP1211" s="5"/>
      <c r="CT1211" s="5"/>
    </row>
    <row r="1212" spans="1:98" x14ac:dyDescent="0.25">
      <c r="A1212" s="5" t="s">
        <v>1255</v>
      </c>
      <c r="B1212" s="5">
        <v>46.33934</v>
      </c>
      <c r="C1212" s="5">
        <v>-25.321102</v>
      </c>
      <c r="E1212" s="5">
        <v>0</v>
      </c>
      <c r="G1212" s="5">
        <v>0</v>
      </c>
      <c r="I1212" s="5">
        <v>0</v>
      </c>
      <c r="L1212" s="6" t="str">
        <f>IF(Table1[[#This Row],[seagrass.mn.ssp126.2050]]="","",(Table1[[#This Row],[seagrass.sd.ssp126.2050]]/Table1[[#This Row],[seagrass.mn.ssp126.2050]])^-1)</f>
        <v/>
      </c>
      <c r="M1212" s="6" t="str">
        <f>IF(Table1[[#This Row],[seagrass.weights.ssp126.2050]]="","",Table1[[#This Row],[seagrass.weights.ssp126.2050]]*Table1[[#This Row],[seagrass.mn.ssp126.2050]])</f>
        <v/>
      </c>
      <c r="P1212" s="6" t="str">
        <f>IF(Table1[[#This Row],[corals.mn.ssp126.2050]]="","",(Table1[[#This Row],[corals.sd.ssp126.2050]]/Table1[[#This Row],[corals.mn.ssp126.2050]])^-1)</f>
        <v/>
      </c>
      <c r="Q1212" s="6" t="str">
        <f>IF(Table1[[#This Row],[coral.weights.ssp126.2050]]="","",Table1[[#This Row],[coral.weights.ssp126.2050]]*Table1[[#This Row],[corals.mn.ssp126.2050]])</f>
        <v/>
      </c>
      <c r="T1212" s="6" t="str">
        <f>IF(Table1[[#This Row],[mangrove.mn.ssp126.2050]]="","",(Table1[[#This Row],[mangrove.sd.ssp126.2050]]/Table1[[#This Row],[mangrove.mn.ssp126.2050]])^-1)</f>
        <v/>
      </c>
      <c r="U1212" s="6" t="str">
        <f>IF(Table1[[#This Row],[mangrove.weights.ssp126.2050]]="","",Table1[[#This Row],[mangrove.weights.ssp126.2050]]*Table1[[#This Row],[mangrove.mn.ssp126.2050]])</f>
        <v/>
      </c>
      <c r="V1212" s="7" t="e">
        <f t="shared" si="108"/>
        <v>#DIV/0!</v>
      </c>
      <c r="Y1212" s="6" t="str">
        <f>IF(Table1[[#This Row],[seagrass.mn.ssp126.2100]]="", "", (Table1[[#This Row],[seagrass.sd.ssp126.2100]]/Table1[[#This Row],[seagrass.mn.ssp126.2100]])^-1)</f>
        <v/>
      </c>
      <c r="Z1212" s="6" t="str">
        <f>IF(Table1[[#This Row],[seagrass.weights.ssp126.2100]]="","", Table1[[#This Row],[seagrass.weights.ssp126.2100]]*Table1[[#This Row],[seagrass.mn.ssp126.2100]])</f>
        <v/>
      </c>
      <c r="AC1212" s="6" t="str">
        <f>IF(Table1[[#This Row],[corals.mn.ssp126.2100]]="","",(Table1[[#This Row],[corals.sd.ssp126.2100]]/Table1[[#This Row],[corals.mn.ssp126.2100]])^-1)</f>
        <v/>
      </c>
      <c r="AD1212" s="6" t="str">
        <f>IF( Table1[[#This Row],[Coral.weights.ssp126.2100]]="","", Table1[[#This Row],[Coral.weights.ssp126.2100]]*Table1[[#This Row],[corals.mn.ssp126.2100]])</f>
        <v/>
      </c>
      <c r="AG1212" s="8" t="str">
        <f>IF(Table1[[#This Row],[mangrove.mn.ssp126.2100]]="","",(Table1[[#This Row],[mangrove.sd.ssp126.2100]]/Table1[[#This Row],[mangrove.mn.ssp126.2100]])^-1)</f>
        <v/>
      </c>
      <c r="AH1212" s="6" t="str">
        <f>IF(Table1[[#This Row],[mangrove.weights.ssp126.2100]]="","",Table1[[#This Row],[mangrove.weights.ssp126.2100]]*Table1[[#This Row],[mangrove.mn.ssp126.2100]])</f>
        <v/>
      </c>
      <c r="AI1212" s="7" t="e">
        <f t="shared" si="109"/>
        <v>#DIV/0!</v>
      </c>
      <c r="AL1212" s="6" t="str">
        <f>IF(Table1[[#This Row],[seagrass.mn.ssp245.2050]]="","",(Table1[[#This Row],[seagrass.sd.ssp245.2050]]/Table1[[#This Row],[seagrass.mn.ssp245.2050]])^-1)</f>
        <v/>
      </c>
      <c r="AM1212" s="6" t="str">
        <f>IF(Table1[[#This Row],[seagrass.weights.ssp245.2050]]="","",Table1[[#This Row],[seagrass.weights.ssp245.2050]]*Table1[[#This Row],[seagrass.mn.ssp245.2050]])</f>
        <v/>
      </c>
      <c r="AS1212" s="5"/>
      <c r="AT1212" s="8"/>
      <c r="AU1212" s="8"/>
      <c r="AV1212" s="7" t="e">
        <f t="shared" si="110"/>
        <v>#DIV/0!</v>
      </c>
      <c r="AX1212" s="5"/>
      <c r="AY1212" s="6"/>
      <c r="AZ1212" s="6"/>
      <c r="BB1212" s="5"/>
      <c r="BC1212" s="8"/>
      <c r="BD1212" s="8"/>
      <c r="BE1212" s="5"/>
      <c r="BF1212" s="5"/>
      <c r="BG1212" s="6"/>
      <c r="BH1212" s="6"/>
      <c r="BI1212" s="7" t="e">
        <f t="shared" si="111"/>
        <v>#DIV/0!</v>
      </c>
      <c r="BK1212" s="5"/>
      <c r="BL1212" s="6"/>
      <c r="BM1212" s="6"/>
      <c r="BO1212" s="5"/>
      <c r="BP1212" s="6"/>
      <c r="BQ1212" s="6"/>
      <c r="BR1212" s="5"/>
      <c r="BS1212" s="5"/>
      <c r="BT1212" s="6"/>
      <c r="BU1212" s="6"/>
      <c r="BV1212" s="7" t="e">
        <f t="shared" si="112"/>
        <v>#DIV/0!</v>
      </c>
      <c r="BX1212" s="5"/>
      <c r="BY1212" s="8"/>
      <c r="BZ1212" s="8"/>
      <c r="CA1212" s="5"/>
      <c r="CB1212" s="5"/>
      <c r="CC1212" s="8"/>
      <c r="CD1212" s="8"/>
      <c r="CE1212" s="5"/>
      <c r="CF1212" s="5"/>
      <c r="CG1212" s="12"/>
      <c r="CH1212" s="17"/>
      <c r="CI1212" s="9" t="e">
        <f t="shared" si="113"/>
        <v>#DIV/0!</v>
      </c>
      <c r="CJ1212" s="5"/>
      <c r="CL1212" s="5"/>
      <c r="CM1212" s="5"/>
      <c r="CP1212" s="5"/>
      <c r="CT1212" s="5"/>
    </row>
    <row r="1213" spans="1:98" x14ac:dyDescent="0.25">
      <c r="A1213" s="5" t="s">
        <v>1256</v>
      </c>
      <c r="B1213" s="5">
        <v>46.58934</v>
      </c>
      <c r="C1213" s="5">
        <v>-25.321102</v>
      </c>
      <c r="D1213" s="5">
        <v>22860000</v>
      </c>
      <c r="E1213" s="5">
        <v>1</v>
      </c>
      <c r="F1213" s="5">
        <v>6130000</v>
      </c>
      <c r="G1213" s="5">
        <v>1</v>
      </c>
      <c r="I1213" s="5">
        <v>0</v>
      </c>
      <c r="J1213" s="5">
        <v>0.48456323380811178</v>
      </c>
      <c r="K1213" s="5">
        <v>3.3116660307512168E-2</v>
      </c>
      <c r="L1213" s="6">
        <f>IF(Table1[[#This Row],[seagrass.mn.ssp126.2050]]="","",(Table1[[#This Row],[seagrass.sd.ssp126.2050]]/Table1[[#This Row],[seagrass.mn.ssp126.2050]])^-1)</f>
        <v>14.632007856728045</v>
      </c>
      <c r="M1213" s="6">
        <f>IF(Table1[[#This Row],[seagrass.weights.ssp126.2050]]="","",Table1[[#This Row],[seagrass.weights.ssp126.2050]]*Table1[[#This Row],[seagrass.mn.ssp126.2050]])</f>
        <v>7.0901330441618402</v>
      </c>
      <c r="N1213" s="5">
        <v>0.59665021266228879</v>
      </c>
      <c r="O1213" s="5">
        <v>1.8404663726992739E-2</v>
      </c>
      <c r="P1213" s="6">
        <f>IF(Table1[[#This Row],[corals.mn.ssp126.2050]]="","",(Table1[[#This Row],[corals.sd.ssp126.2050]]/Table1[[#This Row],[corals.mn.ssp126.2050]])^-1)</f>
        <v>32.41842510750287</v>
      </c>
      <c r="Q1213" s="6">
        <f>IF(Table1[[#This Row],[coral.weights.ssp126.2050]]="","",Table1[[#This Row],[coral.weights.ssp126.2050]]*Table1[[#This Row],[corals.mn.ssp126.2050]])</f>
        <v>19.342460234568069</v>
      </c>
      <c r="T1213" s="6" t="str">
        <f>IF(Table1[[#This Row],[mangrove.mn.ssp126.2050]]="","",(Table1[[#This Row],[mangrove.sd.ssp126.2050]]/Table1[[#This Row],[mangrove.mn.ssp126.2050]])^-1)</f>
        <v/>
      </c>
      <c r="U1213" s="6" t="str">
        <f>IF(Table1[[#This Row],[mangrove.weights.ssp126.2050]]="","",Table1[[#This Row],[mangrove.weights.ssp126.2050]]*Table1[[#This Row],[mangrove.mn.ssp126.2050]])</f>
        <v/>
      </c>
      <c r="V1213" s="7">
        <f t="shared" si="108"/>
        <v>0.56179277454948662</v>
      </c>
      <c r="W1213" s="5">
        <v>0.48326110064727951</v>
      </c>
      <c r="X1213" s="5">
        <v>2.7433225624261409E-2</v>
      </c>
      <c r="Y1213" s="6">
        <f>IF(Table1[[#This Row],[seagrass.mn.ssp126.2100]]="", "", (Table1[[#This Row],[seagrass.sd.ssp126.2100]]/Table1[[#This Row],[seagrass.mn.ssp126.2100]])^-1)</f>
        <v>17.615905153344155</v>
      </c>
      <c r="Z1213" s="6">
        <f>IF(Table1[[#This Row],[seagrass.weights.ssp126.2100]]="","", Table1[[#This Row],[seagrass.weights.ssp126.2100]]*Table1[[#This Row],[seagrass.mn.ssp126.2100]])</f>
        <v>8.5130817133031798</v>
      </c>
      <c r="AA1213" s="5">
        <v>0.59436593658357251</v>
      </c>
      <c r="AB1213" s="5">
        <v>1.3199418491477989E-2</v>
      </c>
      <c r="AC1213" s="6">
        <f>IF(Table1[[#This Row],[corals.mn.ssp126.2100]]="","",(Table1[[#This Row],[corals.sd.ssp126.2100]]/Table1[[#This Row],[corals.mn.ssp126.2100]])^-1)</f>
        <v>45.029706192535386</v>
      </c>
      <c r="AD1213" s="6">
        <f>IF( Table1[[#This Row],[Coral.weights.ssp126.2100]]="","", Table1[[#This Row],[Coral.weights.ssp126.2100]]*Table1[[#This Row],[corals.mn.ssp126.2100]])</f>
        <v>26.76412349520939</v>
      </c>
      <c r="AG1213" s="8" t="str">
        <f>IF(Table1[[#This Row],[mangrove.mn.ssp126.2100]]="","",(Table1[[#This Row],[mangrove.sd.ssp126.2100]]/Table1[[#This Row],[mangrove.mn.ssp126.2100]])^-1)</f>
        <v/>
      </c>
      <c r="AH1213" s="6" t="str">
        <f>IF(Table1[[#This Row],[mangrove.weights.ssp126.2100]]="","",Table1[[#This Row],[mangrove.weights.ssp126.2100]]*Table1[[#This Row],[mangrove.mn.ssp126.2100]])</f>
        <v/>
      </c>
      <c r="AI1213" s="7">
        <f t="shared" si="109"/>
        <v>0.56312332900288464</v>
      </c>
      <c r="AJ1213" s="5">
        <v>0.46841397691561409</v>
      </c>
      <c r="AK1213" s="5">
        <v>2.7733884668276879E-2</v>
      </c>
      <c r="AL1213" s="6">
        <f>IF(Table1[[#This Row],[seagrass.mn.ssp245.2050]]="","",(Table1[[#This Row],[seagrass.sd.ssp245.2050]]/Table1[[#This Row],[seagrass.mn.ssp245.2050]])^-1)</f>
        <v>16.889591289438247</v>
      </c>
      <c r="AM1213" s="6">
        <f>IF(Table1[[#This Row],[seagrass.weights.ssp245.2050]]="","",Table1[[#This Row],[seagrass.weights.ssp245.2050]]*Table1[[#This Row],[seagrass.mn.ssp245.2050]])</f>
        <v>7.911320624365084</v>
      </c>
      <c r="AN1213" s="5">
        <v>0.5619595765059977</v>
      </c>
      <c r="AO1213" s="5">
        <v>1.1269920258659831E-2</v>
      </c>
      <c r="AP1213" s="6">
        <f>(Table1[[#This Row],[corals.sd.ssp245.2050]]/Table1[[#This Row],[corals.mn.ssp245.2050]])^-1</f>
        <v>49.863669272565325</v>
      </c>
      <c r="AQ1213" s="6">
        <f>Table1[[#This Row],[coral.weights.ssp245.2050]]*Table1[[#This Row],[corals.mn.ssp245.2050]]</f>
        <v>28.02136646744594</v>
      </c>
      <c r="AS1213" s="5"/>
      <c r="AT1213" s="8"/>
      <c r="AU1213" s="8"/>
      <c r="AV1213" s="7">
        <f t="shared" si="110"/>
        <v>0.53829111550940723</v>
      </c>
      <c r="AW1213" s="5">
        <v>0.44647917806645049</v>
      </c>
      <c r="AX1213" s="5">
        <v>2.4584268139704109E-2</v>
      </c>
      <c r="AY1213" s="6">
        <f>(Table1[[#This Row],[seagrass.sd.ssp245.2100]]/Table1[[#This Row],[seagrass.mn.ssp245.2100]])^-1</f>
        <v>18.161174273289724</v>
      </c>
      <c r="AZ1213" s="6">
        <f>Table1[[#This Row],[seagrass.weights.ssp245.2100]]*Table1[[#This Row],[seagrass.mn.ssp245.2100]]</f>
        <v>8.1085861622599626</v>
      </c>
      <c r="BA1213" s="5">
        <v>0.55470651948190763</v>
      </c>
      <c r="BB1213" s="5">
        <v>1.205174679193465E-2</v>
      </c>
      <c r="BC1213" s="8">
        <f>(Table1[[#This Row],[corals.sd.ssp245.2100]]/Table1[[#This Row],[corals.mn.ssp245.2100]])^-1</f>
        <v>46.027063881986962</v>
      </c>
      <c r="BD1213" s="8">
        <f>Table1[[#This Row],[corals.weights.ssp245.2100]]*Table1[[#This Row],[corals.mn.ssp245.2100]]</f>
        <v>25.531512407948409</v>
      </c>
      <c r="BE1213" s="5"/>
      <c r="BF1213" s="5"/>
      <c r="BG1213" s="6"/>
      <c r="BH1213" s="6"/>
      <c r="BI1213" s="7">
        <f t="shared" si="111"/>
        <v>0.52408508999468373</v>
      </c>
      <c r="BJ1213" s="5">
        <v>0.52673518861275581</v>
      </c>
      <c r="BK1213" s="5">
        <v>1.521582149784519E-2</v>
      </c>
      <c r="BL1213" s="6">
        <f>(Table1[[#This Row],[seagrass.sd.ssp370.2050]]/Table1[[#This Row],[seagrass.mn.ssp370.2050]])^-1</f>
        <v>34.617597787102731</v>
      </c>
      <c r="BM1213" s="6">
        <f>Table1[[#This Row],[seagrass.mn.ssp370.2050]]*Table1[[#This Row],[seagrass.weights.ssp370.2050]]</f>
        <v>18.234306899710074</v>
      </c>
      <c r="BN1213" s="5">
        <v>0.58159980017637858</v>
      </c>
      <c r="BO1213" s="5">
        <v>8.8261102812184061E-3</v>
      </c>
      <c r="BP1213" s="6">
        <f>(Table1[[#This Row],[corals.sd.ssp370.2050]]/Table1[[#This Row],[corals.mn.ssp370.2050]])^-1</f>
        <v>65.895369720679639</v>
      </c>
      <c r="BQ1213" s="6">
        <f>Table1[[#This Row],[corals.weights.ssp370.2050]]*Table1[[#This Row],[corals.mn.ssp370.2050]]</f>
        <v>38.324733862095869</v>
      </c>
      <c r="BR1213" s="5"/>
      <c r="BS1213" s="5"/>
      <c r="BT1213" s="6"/>
      <c r="BU1213" s="6"/>
      <c r="BV1213" s="7">
        <f t="shared" si="112"/>
        <v>0.56270391934679242</v>
      </c>
      <c r="BW1213" s="5">
        <v>0.52673518861275581</v>
      </c>
      <c r="BX1213" s="5">
        <v>1.521582149784519E-2</v>
      </c>
      <c r="BY1213" s="8">
        <f>(Table1[[#This Row],[seagrass.sd.ssp370.2100]]/Table1[[#This Row],[seagrass.mn.ssp370.2100]])^-1</f>
        <v>34.617597787102731</v>
      </c>
      <c r="BZ1213" s="8">
        <f>Table1[[#This Row],[seagrass.imp.ssp370.2100]]*Table1[[#This Row],[seagrass.mn.ssp370.2100]]</f>
        <v>18.234306899710074</v>
      </c>
      <c r="CA1213" s="5">
        <v>0.58159980017637858</v>
      </c>
      <c r="CB1213" s="5">
        <v>8.8261102812184061E-3</v>
      </c>
      <c r="CC1213" s="8">
        <f>(Table1[[#This Row],[corals.sd.ssp370.2100]]/Table1[[#This Row],[corals.mn.ssp370.2100]])^-1</f>
        <v>65.895369720679639</v>
      </c>
      <c r="CD1213" s="8">
        <f>Table1[[#This Row],[corals.weights.ssp370.2100]]*Table1[[#This Row],[corals.mn.ssp370.2100]]</f>
        <v>38.324733862095869</v>
      </c>
      <c r="CE1213" s="5"/>
      <c r="CF1213" s="5"/>
      <c r="CG1213" s="12"/>
      <c r="CH1213" s="17"/>
      <c r="CI1213" s="9">
        <f t="shared" si="113"/>
        <v>0.56270391934679242</v>
      </c>
      <c r="CJ1213" s="5"/>
      <c r="CL1213" s="5"/>
      <c r="CM1213" s="5"/>
      <c r="CP1213" s="5"/>
      <c r="CT1213" s="5"/>
    </row>
    <row r="1214" spans="1:98" x14ac:dyDescent="0.25">
      <c r="A1214" s="5" t="s">
        <v>1257</v>
      </c>
      <c r="B1214" s="5">
        <v>46.83934</v>
      </c>
      <c r="C1214" s="5">
        <v>-25.321102</v>
      </c>
      <c r="D1214" s="5">
        <v>20000</v>
      </c>
      <c r="E1214" s="5">
        <v>1</v>
      </c>
      <c r="G1214" s="5">
        <v>0</v>
      </c>
      <c r="I1214" s="5">
        <v>0</v>
      </c>
      <c r="L1214" s="6" t="str">
        <f>IF(Table1[[#This Row],[seagrass.mn.ssp126.2050]]="","",(Table1[[#This Row],[seagrass.sd.ssp126.2050]]/Table1[[#This Row],[seagrass.mn.ssp126.2050]])^-1)</f>
        <v/>
      </c>
      <c r="M1214" s="6" t="str">
        <f>IF(Table1[[#This Row],[seagrass.weights.ssp126.2050]]="","",Table1[[#This Row],[seagrass.weights.ssp126.2050]]*Table1[[#This Row],[seagrass.mn.ssp126.2050]])</f>
        <v/>
      </c>
      <c r="N1214" s="5">
        <v>0.1673867883339262</v>
      </c>
      <c r="O1214" s="5">
        <v>0.1127725483439973</v>
      </c>
      <c r="P1214" s="6">
        <f>IF(Table1[[#This Row],[corals.mn.ssp126.2050]]="","",(Table1[[#This Row],[corals.sd.ssp126.2050]]/Table1[[#This Row],[corals.mn.ssp126.2050]])^-1)</f>
        <v>1.4842866530189209</v>
      </c>
      <c r="Q1214" s="6">
        <f>IF(Table1[[#This Row],[coral.weights.ssp126.2050]]="","",Table1[[#This Row],[coral.weights.ssp126.2050]]*Table1[[#This Row],[corals.mn.ssp126.2050]])</f>
        <v>0.24844997581574987</v>
      </c>
      <c r="T1214" s="6" t="str">
        <f>IF(Table1[[#This Row],[mangrove.mn.ssp126.2050]]="","",(Table1[[#This Row],[mangrove.sd.ssp126.2050]]/Table1[[#This Row],[mangrove.mn.ssp126.2050]])^-1)</f>
        <v/>
      </c>
      <c r="U1214" s="6" t="str">
        <f>IF(Table1[[#This Row],[mangrove.weights.ssp126.2050]]="","",Table1[[#This Row],[mangrove.weights.ssp126.2050]]*Table1[[#This Row],[mangrove.mn.ssp126.2050]])</f>
        <v/>
      </c>
      <c r="V1214" s="7">
        <f t="shared" si="108"/>
        <v>0.1673867883339262</v>
      </c>
      <c r="Y1214" s="6" t="str">
        <f>IF(Table1[[#This Row],[seagrass.mn.ssp126.2100]]="", "", (Table1[[#This Row],[seagrass.sd.ssp126.2100]]/Table1[[#This Row],[seagrass.mn.ssp126.2100]])^-1)</f>
        <v/>
      </c>
      <c r="Z1214" s="6" t="str">
        <f>IF(Table1[[#This Row],[seagrass.weights.ssp126.2100]]="","", Table1[[#This Row],[seagrass.weights.ssp126.2100]]*Table1[[#This Row],[seagrass.mn.ssp126.2100]])</f>
        <v/>
      </c>
      <c r="AA1214" s="5">
        <v>0.16903953712880379</v>
      </c>
      <c r="AB1214" s="5">
        <v>0.11510988810490901</v>
      </c>
      <c r="AC1214" s="6">
        <f>IF(Table1[[#This Row],[corals.mn.ssp126.2100]]="","",(Table1[[#This Row],[corals.sd.ssp126.2100]]/Table1[[#This Row],[corals.mn.ssp126.2100]])^-1)</f>
        <v>1.468505789656787</v>
      </c>
      <c r="AD1214" s="6">
        <f>IF( Table1[[#This Row],[Coral.weights.ssp126.2100]]="","", Table1[[#This Row],[Coral.weights.ssp126.2100]]*Table1[[#This Row],[corals.mn.ssp126.2100]])</f>
        <v>0.24823553895455178</v>
      </c>
      <c r="AG1214" s="8" t="str">
        <f>IF(Table1[[#This Row],[mangrove.mn.ssp126.2100]]="","",(Table1[[#This Row],[mangrove.sd.ssp126.2100]]/Table1[[#This Row],[mangrove.mn.ssp126.2100]])^-1)</f>
        <v/>
      </c>
      <c r="AH1214" s="6" t="str">
        <f>IF(Table1[[#This Row],[mangrove.weights.ssp126.2100]]="","",Table1[[#This Row],[mangrove.weights.ssp126.2100]]*Table1[[#This Row],[mangrove.mn.ssp126.2100]])</f>
        <v/>
      </c>
      <c r="AI1214" s="7">
        <f t="shared" si="109"/>
        <v>0.16903953712880379</v>
      </c>
      <c r="AL1214" s="6" t="str">
        <f>IF(Table1[[#This Row],[seagrass.mn.ssp245.2050]]="","",(Table1[[#This Row],[seagrass.sd.ssp245.2050]]/Table1[[#This Row],[seagrass.mn.ssp245.2050]])^-1)</f>
        <v/>
      </c>
      <c r="AM1214" s="6" t="str">
        <f>IF(Table1[[#This Row],[seagrass.weights.ssp245.2050]]="","",Table1[[#This Row],[seagrass.weights.ssp245.2050]]*Table1[[#This Row],[seagrass.mn.ssp245.2050]])</f>
        <v/>
      </c>
      <c r="AN1214" s="5">
        <v>0.15973340929071439</v>
      </c>
      <c r="AO1214" s="5">
        <v>6.1558686858475438E-2</v>
      </c>
      <c r="AP1214" s="6">
        <f>(Table1[[#This Row],[corals.sd.ssp245.2050]]/Table1[[#This Row],[corals.mn.ssp245.2050]])^-1</f>
        <v>2.5948150852851111</v>
      </c>
      <c r="AQ1214" s="6">
        <f>Table1[[#This Row],[coral.weights.ssp245.2050]]*Table1[[#This Row],[corals.mn.ssp245.2050]]</f>
        <v>0.41447866005156664</v>
      </c>
      <c r="AS1214" s="5"/>
      <c r="AT1214" s="8"/>
      <c r="AU1214" s="8"/>
      <c r="AV1214" s="7">
        <f t="shared" si="110"/>
        <v>0.15973340929071439</v>
      </c>
      <c r="AX1214" s="5"/>
      <c r="AY1214" s="6"/>
      <c r="AZ1214" s="6"/>
      <c r="BA1214" s="5">
        <v>0.1028915027392847</v>
      </c>
      <c r="BB1214" s="5">
        <v>4.8939533651190387E-2</v>
      </c>
      <c r="BC1214" s="8">
        <f>(Table1[[#This Row],[corals.sd.ssp245.2100]]/Table1[[#This Row],[corals.mn.ssp245.2100]])^-1</f>
        <v>2.1024209889826362</v>
      </c>
      <c r="BD1214" s="8">
        <f>Table1[[#This Row],[corals.weights.ssp245.2100]]*Table1[[#This Row],[corals.mn.ssp245.2100]]</f>
        <v>0.21632125494703655</v>
      </c>
      <c r="BE1214" s="5"/>
      <c r="BF1214" s="5"/>
      <c r="BG1214" s="6"/>
      <c r="BH1214" s="6"/>
      <c r="BI1214" s="7">
        <f t="shared" si="111"/>
        <v>0.1028915027392847</v>
      </c>
      <c r="BK1214" s="5"/>
      <c r="BL1214" s="6"/>
      <c r="BM1214" s="6"/>
      <c r="BN1214" s="5">
        <v>8.5725820329510219E-2</v>
      </c>
      <c r="BO1214" s="5">
        <v>2.4663592779897991E-2</v>
      </c>
      <c r="BP1214" s="6">
        <f>(Table1[[#This Row],[corals.sd.ssp370.2050]]/Table1[[#This Row],[corals.mn.ssp370.2050]])^-1</f>
        <v>3.4758042388447508</v>
      </c>
      <c r="BQ1214" s="6">
        <f>Table1[[#This Row],[corals.weights.ssp370.2050]]*Table1[[#This Row],[corals.mn.ssp370.2050]]</f>
        <v>0.29796616967975514</v>
      </c>
      <c r="BR1214" s="5"/>
      <c r="BS1214" s="5"/>
      <c r="BT1214" s="6"/>
      <c r="BU1214" s="6"/>
      <c r="BV1214" s="7">
        <f t="shared" si="112"/>
        <v>8.5725820329510219E-2</v>
      </c>
      <c r="BX1214" s="5"/>
      <c r="BY1214" s="8"/>
      <c r="BZ1214" s="8"/>
      <c r="CA1214" s="5">
        <v>9.224543549928399E-2</v>
      </c>
      <c r="CB1214" s="5">
        <v>3.388372097444544E-2</v>
      </c>
      <c r="CC1214" s="8">
        <f>(Table1[[#This Row],[corals.sd.ssp370.2100]]/Table1[[#This Row],[corals.mn.ssp370.2100]])^-1</f>
        <v>2.7224116137910008</v>
      </c>
      <c r="CD1214" s="8">
        <f>Table1[[#This Row],[corals.weights.ssp370.2100]]*Table1[[#This Row],[corals.mn.ssp370.2100]]</f>
        <v>0.25113004492245938</v>
      </c>
      <c r="CE1214" s="5"/>
      <c r="CF1214" s="5"/>
      <c r="CG1214" s="12"/>
      <c r="CH1214" s="17"/>
      <c r="CI1214" s="9">
        <f t="shared" si="113"/>
        <v>9.2245435499283976E-2</v>
      </c>
      <c r="CJ1214" s="5"/>
      <c r="CL1214" s="5"/>
      <c r="CM1214" s="5"/>
      <c r="CP1214" s="5"/>
      <c r="CT1214" s="5"/>
    </row>
    <row r="1215" spans="1:98" x14ac:dyDescent="0.25">
      <c r="A1215" s="5" t="s">
        <v>1258</v>
      </c>
      <c r="B1215" s="5">
        <v>47.08934</v>
      </c>
      <c r="C1215" s="5">
        <v>-25.321102</v>
      </c>
      <c r="E1215" s="5">
        <v>0</v>
      </c>
      <c r="G1215" s="5">
        <v>0</v>
      </c>
      <c r="I1215" s="5">
        <v>0</v>
      </c>
      <c r="L1215" s="6" t="str">
        <f>IF(Table1[[#This Row],[seagrass.mn.ssp126.2050]]="","",(Table1[[#This Row],[seagrass.sd.ssp126.2050]]/Table1[[#This Row],[seagrass.mn.ssp126.2050]])^-1)</f>
        <v/>
      </c>
      <c r="M1215" s="6" t="str">
        <f>IF(Table1[[#This Row],[seagrass.weights.ssp126.2050]]="","",Table1[[#This Row],[seagrass.weights.ssp126.2050]]*Table1[[#This Row],[seagrass.mn.ssp126.2050]])</f>
        <v/>
      </c>
      <c r="P1215" s="6" t="str">
        <f>IF(Table1[[#This Row],[corals.mn.ssp126.2050]]="","",(Table1[[#This Row],[corals.sd.ssp126.2050]]/Table1[[#This Row],[corals.mn.ssp126.2050]])^-1)</f>
        <v/>
      </c>
      <c r="Q1215" s="6" t="str">
        <f>IF(Table1[[#This Row],[coral.weights.ssp126.2050]]="","",Table1[[#This Row],[coral.weights.ssp126.2050]]*Table1[[#This Row],[corals.mn.ssp126.2050]])</f>
        <v/>
      </c>
      <c r="T1215" s="6" t="str">
        <f>IF(Table1[[#This Row],[mangrove.mn.ssp126.2050]]="","",(Table1[[#This Row],[mangrove.sd.ssp126.2050]]/Table1[[#This Row],[mangrove.mn.ssp126.2050]])^-1)</f>
        <v/>
      </c>
      <c r="U1215" s="6" t="str">
        <f>IF(Table1[[#This Row],[mangrove.weights.ssp126.2050]]="","",Table1[[#This Row],[mangrove.weights.ssp126.2050]]*Table1[[#This Row],[mangrove.mn.ssp126.2050]])</f>
        <v/>
      </c>
      <c r="V1215" s="7" t="e">
        <f t="shared" si="108"/>
        <v>#DIV/0!</v>
      </c>
      <c r="Y1215" s="6" t="str">
        <f>IF(Table1[[#This Row],[seagrass.mn.ssp126.2100]]="", "", (Table1[[#This Row],[seagrass.sd.ssp126.2100]]/Table1[[#This Row],[seagrass.mn.ssp126.2100]])^-1)</f>
        <v/>
      </c>
      <c r="Z1215" s="6" t="str">
        <f>IF(Table1[[#This Row],[seagrass.weights.ssp126.2100]]="","", Table1[[#This Row],[seagrass.weights.ssp126.2100]]*Table1[[#This Row],[seagrass.mn.ssp126.2100]])</f>
        <v/>
      </c>
      <c r="AC1215" s="6" t="str">
        <f>IF(Table1[[#This Row],[corals.mn.ssp126.2100]]="","",(Table1[[#This Row],[corals.sd.ssp126.2100]]/Table1[[#This Row],[corals.mn.ssp126.2100]])^-1)</f>
        <v/>
      </c>
      <c r="AD1215" s="6" t="str">
        <f>IF( Table1[[#This Row],[Coral.weights.ssp126.2100]]="","", Table1[[#This Row],[Coral.weights.ssp126.2100]]*Table1[[#This Row],[corals.mn.ssp126.2100]])</f>
        <v/>
      </c>
      <c r="AG1215" s="8" t="str">
        <f>IF(Table1[[#This Row],[mangrove.mn.ssp126.2100]]="","",(Table1[[#This Row],[mangrove.sd.ssp126.2100]]/Table1[[#This Row],[mangrove.mn.ssp126.2100]])^-1)</f>
        <v/>
      </c>
      <c r="AH1215" s="6" t="str">
        <f>IF(Table1[[#This Row],[mangrove.weights.ssp126.2100]]="","",Table1[[#This Row],[mangrove.weights.ssp126.2100]]*Table1[[#This Row],[mangrove.mn.ssp126.2100]])</f>
        <v/>
      </c>
      <c r="AI1215" s="7" t="e">
        <f t="shared" si="109"/>
        <v>#DIV/0!</v>
      </c>
      <c r="AL1215" s="6" t="str">
        <f>IF(Table1[[#This Row],[seagrass.mn.ssp245.2050]]="","",(Table1[[#This Row],[seagrass.sd.ssp245.2050]]/Table1[[#This Row],[seagrass.mn.ssp245.2050]])^-1)</f>
        <v/>
      </c>
      <c r="AM1215" s="6" t="str">
        <f>IF(Table1[[#This Row],[seagrass.weights.ssp245.2050]]="","",Table1[[#This Row],[seagrass.weights.ssp245.2050]]*Table1[[#This Row],[seagrass.mn.ssp245.2050]])</f>
        <v/>
      </c>
      <c r="AS1215" s="5"/>
      <c r="AT1215" s="8"/>
      <c r="AU1215" s="8"/>
      <c r="AV1215" s="7" t="e">
        <f t="shared" si="110"/>
        <v>#DIV/0!</v>
      </c>
      <c r="AX1215" s="5"/>
      <c r="AY1215" s="6"/>
      <c r="AZ1215" s="6"/>
      <c r="BB1215" s="5"/>
      <c r="BC1215" s="8"/>
      <c r="BD1215" s="8"/>
      <c r="BE1215" s="5"/>
      <c r="BF1215" s="5"/>
      <c r="BG1215" s="6"/>
      <c r="BH1215" s="6"/>
      <c r="BI1215" s="7" t="e">
        <f t="shared" si="111"/>
        <v>#DIV/0!</v>
      </c>
      <c r="BK1215" s="5"/>
      <c r="BL1215" s="6"/>
      <c r="BM1215" s="6"/>
      <c r="BO1215" s="5"/>
      <c r="BP1215" s="6"/>
      <c r="BQ1215" s="6"/>
      <c r="BR1215" s="5"/>
      <c r="BS1215" s="5"/>
      <c r="BT1215" s="6"/>
      <c r="BU1215" s="6"/>
      <c r="BV1215" s="7" t="e">
        <f t="shared" si="112"/>
        <v>#DIV/0!</v>
      </c>
      <c r="BX1215" s="5"/>
      <c r="BY1215" s="8"/>
      <c r="BZ1215" s="8"/>
      <c r="CA1215" s="5"/>
      <c r="CB1215" s="5"/>
      <c r="CC1215" s="8"/>
      <c r="CD1215" s="8"/>
      <c r="CE1215" s="5"/>
      <c r="CF1215" s="5"/>
      <c r="CG1215" s="12"/>
      <c r="CH1215" s="17"/>
      <c r="CI1215" s="9" t="e">
        <f t="shared" si="113"/>
        <v>#DIV/0!</v>
      </c>
      <c r="CJ1215" s="5"/>
      <c r="CL1215" s="5"/>
      <c r="CM1215" s="5"/>
      <c r="CP1215" s="5"/>
      <c r="CT1215" s="5"/>
    </row>
    <row r="1216" spans="1:98" x14ac:dyDescent="0.25">
      <c r="A1216" s="5" t="s">
        <v>1259</v>
      </c>
      <c r="B1216" s="5">
        <v>32.58934</v>
      </c>
      <c r="C1216" s="5">
        <v>-25.321102</v>
      </c>
      <c r="E1216" s="5">
        <v>0</v>
      </c>
      <c r="G1216" s="5">
        <v>0</v>
      </c>
      <c r="I1216" s="5">
        <v>0</v>
      </c>
      <c r="L1216" s="6" t="str">
        <f>IF(Table1[[#This Row],[seagrass.mn.ssp126.2050]]="","",(Table1[[#This Row],[seagrass.sd.ssp126.2050]]/Table1[[#This Row],[seagrass.mn.ssp126.2050]])^-1)</f>
        <v/>
      </c>
      <c r="M1216" s="6" t="str">
        <f>IF(Table1[[#This Row],[seagrass.weights.ssp126.2050]]="","",Table1[[#This Row],[seagrass.weights.ssp126.2050]]*Table1[[#This Row],[seagrass.mn.ssp126.2050]])</f>
        <v/>
      </c>
      <c r="P1216" s="6" t="str">
        <f>IF(Table1[[#This Row],[corals.mn.ssp126.2050]]="","",(Table1[[#This Row],[corals.sd.ssp126.2050]]/Table1[[#This Row],[corals.mn.ssp126.2050]])^-1)</f>
        <v/>
      </c>
      <c r="Q1216" s="6" t="str">
        <f>IF(Table1[[#This Row],[coral.weights.ssp126.2050]]="","",Table1[[#This Row],[coral.weights.ssp126.2050]]*Table1[[#This Row],[corals.mn.ssp126.2050]])</f>
        <v/>
      </c>
      <c r="T1216" s="6" t="str">
        <f>IF(Table1[[#This Row],[mangrove.mn.ssp126.2050]]="","",(Table1[[#This Row],[mangrove.sd.ssp126.2050]]/Table1[[#This Row],[mangrove.mn.ssp126.2050]])^-1)</f>
        <v/>
      </c>
      <c r="U1216" s="6" t="str">
        <f>IF(Table1[[#This Row],[mangrove.weights.ssp126.2050]]="","",Table1[[#This Row],[mangrove.weights.ssp126.2050]]*Table1[[#This Row],[mangrove.mn.ssp126.2050]])</f>
        <v/>
      </c>
      <c r="V1216" s="7" t="e">
        <f t="shared" si="108"/>
        <v>#DIV/0!</v>
      </c>
      <c r="Y1216" s="6" t="str">
        <f>IF(Table1[[#This Row],[seagrass.mn.ssp126.2100]]="", "", (Table1[[#This Row],[seagrass.sd.ssp126.2100]]/Table1[[#This Row],[seagrass.mn.ssp126.2100]])^-1)</f>
        <v/>
      </c>
      <c r="Z1216" s="6" t="str">
        <f>IF(Table1[[#This Row],[seagrass.weights.ssp126.2100]]="","", Table1[[#This Row],[seagrass.weights.ssp126.2100]]*Table1[[#This Row],[seagrass.mn.ssp126.2100]])</f>
        <v/>
      </c>
      <c r="AC1216" s="6" t="str">
        <f>IF(Table1[[#This Row],[corals.mn.ssp126.2100]]="","",(Table1[[#This Row],[corals.sd.ssp126.2100]]/Table1[[#This Row],[corals.mn.ssp126.2100]])^-1)</f>
        <v/>
      </c>
      <c r="AD1216" s="6" t="str">
        <f>IF( Table1[[#This Row],[Coral.weights.ssp126.2100]]="","", Table1[[#This Row],[Coral.weights.ssp126.2100]]*Table1[[#This Row],[corals.mn.ssp126.2100]])</f>
        <v/>
      </c>
      <c r="AG1216" s="8" t="str">
        <f>IF(Table1[[#This Row],[mangrove.mn.ssp126.2100]]="","",(Table1[[#This Row],[mangrove.sd.ssp126.2100]]/Table1[[#This Row],[mangrove.mn.ssp126.2100]])^-1)</f>
        <v/>
      </c>
      <c r="AH1216" s="6" t="str">
        <f>IF(Table1[[#This Row],[mangrove.weights.ssp126.2100]]="","",Table1[[#This Row],[mangrove.weights.ssp126.2100]]*Table1[[#This Row],[mangrove.mn.ssp126.2100]])</f>
        <v/>
      </c>
      <c r="AI1216" s="7" t="e">
        <f t="shared" si="109"/>
        <v>#DIV/0!</v>
      </c>
      <c r="AL1216" s="6" t="str">
        <f>IF(Table1[[#This Row],[seagrass.mn.ssp245.2050]]="","",(Table1[[#This Row],[seagrass.sd.ssp245.2050]]/Table1[[#This Row],[seagrass.mn.ssp245.2050]])^-1)</f>
        <v/>
      </c>
      <c r="AM1216" s="6" t="str">
        <f>IF(Table1[[#This Row],[seagrass.weights.ssp245.2050]]="","",Table1[[#This Row],[seagrass.weights.ssp245.2050]]*Table1[[#This Row],[seagrass.mn.ssp245.2050]])</f>
        <v/>
      </c>
      <c r="AS1216" s="5"/>
      <c r="AT1216" s="8"/>
      <c r="AU1216" s="8"/>
      <c r="AV1216" s="7" t="e">
        <f t="shared" si="110"/>
        <v>#DIV/0!</v>
      </c>
      <c r="AX1216" s="5"/>
      <c r="AY1216" s="6"/>
      <c r="AZ1216" s="6"/>
      <c r="BB1216" s="5"/>
      <c r="BC1216" s="8"/>
      <c r="BD1216" s="8"/>
      <c r="BE1216" s="5"/>
      <c r="BF1216" s="5"/>
      <c r="BG1216" s="6"/>
      <c r="BH1216" s="6"/>
      <c r="BI1216" s="7" t="e">
        <f t="shared" si="111"/>
        <v>#DIV/0!</v>
      </c>
      <c r="BK1216" s="5"/>
      <c r="BL1216" s="6"/>
      <c r="BM1216" s="6"/>
      <c r="BO1216" s="5"/>
      <c r="BP1216" s="6"/>
      <c r="BQ1216" s="6"/>
      <c r="BR1216" s="5"/>
      <c r="BS1216" s="5"/>
      <c r="BT1216" s="6"/>
      <c r="BU1216" s="6"/>
      <c r="BV1216" s="7" t="e">
        <f t="shared" si="112"/>
        <v>#DIV/0!</v>
      </c>
      <c r="BX1216" s="5"/>
      <c r="BY1216" s="8"/>
      <c r="BZ1216" s="8"/>
      <c r="CA1216" s="5"/>
      <c r="CB1216" s="5"/>
      <c r="CC1216" s="8"/>
      <c r="CD1216" s="8"/>
      <c r="CE1216" s="5"/>
      <c r="CF1216" s="5"/>
      <c r="CG1216" s="12"/>
      <c r="CH1216" s="17"/>
      <c r="CI1216" s="9" t="e">
        <f t="shared" si="113"/>
        <v>#DIV/0!</v>
      </c>
      <c r="CJ1216" s="5"/>
      <c r="CL1216" s="5"/>
      <c r="CM1216" s="5"/>
      <c r="CP1216" s="5"/>
      <c r="CT1216" s="5"/>
    </row>
    <row r="1217" spans="1:98" x14ac:dyDescent="0.25">
      <c r="A1217" s="5" t="s">
        <v>1260</v>
      </c>
      <c r="B1217" s="5">
        <v>32.83934</v>
      </c>
      <c r="C1217" s="5">
        <v>-25.321102</v>
      </c>
      <c r="E1217" s="5">
        <v>0</v>
      </c>
      <c r="G1217" s="5">
        <v>0</v>
      </c>
      <c r="I1217" s="5">
        <v>0</v>
      </c>
      <c r="L1217" s="6" t="str">
        <f>IF(Table1[[#This Row],[seagrass.mn.ssp126.2050]]="","",(Table1[[#This Row],[seagrass.sd.ssp126.2050]]/Table1[[#This Row],[seagrass.mn.ssp126.2050]])^-1)</f>
        <v/>
      </c>
      <c r="M1217" s="6" t="str">
        <f>IF(Table1[[#This Row],[seagrass.weights.ssp126.2050]]="","",Table1[[#This Row],[seagrass.weights.ssp126.2050]]*Table1[[#This Row],[seagrass.mn.ssp126.2050]])</f>
        <v/>
      </c>
      <c r="P1217" s="6" t="str">
        <f>IF(Table1[[#This Row],[corals.mn.ssp126.2050]]="","",(Table1[[#This Row],[corals.sd.ssp126.2050]]/Table1[[#This Row],[corals.mn.ssp126.2050]])^-1)</f>
        <v/>
      </c>
      <c r="Q1217" s="6" t="str">
        <f>IF(Table1[[#This Row],[coral.weights.ssp126.2050]]="","",Table1[[#This Row],[coral.weights.ssp126.2050]]*Table1[[#This Row],[corals.mn.ssp126.2050]])</f>
        <v/>
      </c>
      <c r="T1217" s="6" t="str">
        <f>IF(Table1[[#This Row],[mangrove.mn.ssp126.2050]]="","",(Table1[[#This Row],[mangrove.sd.ssp126.2050]]/Table1[[#This Row],[mangrove.mn.ssp126.2050]])^-1)</f>
        <v/>
      </c>
      <c r="U1217" s="6" t="str">
        <f>IF(Table1[[#This Row],[mangrove.weights.ssp126.2050]]="","",Table1[[#This Row],[mangrove.weights.ssp126.2050]]*Table1[[#This Row],[mangrove.mn.ssp126.2050]])</f>
        <v/>
      </c>
      <c r="V1217" s="7" t="e">
        <f t="shared" si="108"/>
        <v>#DIV/0!</v>
      </c>
      <c r="Y1217" s="6" t="str">
        <f>IF(Table1[[#This Row],[seagrass.mn.ssp126.2100]]="", "", (Table1[[#This Row],[seagrass.sd.ssp126.2100]]/Table1[[#This Row],[seagrass.mn.ssp126.2100]])^-1)</f>
        <v/>
      </c>
      <c r="Z1217" s="6" t="str">
        <f>IF(Table1[[#This Row],[seagrass.weights.ssp126.2100]]="","", Table1[[#This Row],[seagrass.weights.ssp126.2100]]*Table1[[#This Row],[seagrass.mn.ssp126.2100]])</f>
        <v/>
      </c>
      <c r="AC1217" s="6" t="str">
        <f>IF(Table1[[#This Row],[corals.mn.ssp126.2100]]="","",(Table1[[#This Row],[corals.sd.ssp126.2100]]/Table1[[#This Row],[corals.mn.ssp126.2100]])^-1)</f>
        <v/>
      </c>
      <c r="AD1217" s="6" t="str">
        <f>IF( Table1[[#This Row],[Coral.weights.ssp126.2100]]="","", Table1[[#This Row],[Coral.weights.ssp126.2100]]*Table1[[#This Row],[corals.mn.ssp126.2100]])</f>
        <v/>
      </c>
      <c r="AG1217" s="8" t="str">
        <f>IF(Table1[[#This Row],[mangrove.mn.ssp126.2100]]="","",(Table1[[#This Row],[mangrove.sd.ssp126.2100]]/Table1[[#This Row],[mangrove.mn.ssp126.2100]])^-1)</f>
        <v/>
      </c>
      <c r="AH1217" s="6" t="str">
        <f>IF(Table1[[#This Row],[mangrove.weights.ssp126.2100]]="","",Table1[[#This Row],[mangrove.weights.ssp126.2100]]*Table1[[#This Row],[mangrove.mn.ssp126.2100]])</f>
        <v/>
      </c>
      <c r="AI1217" s="7" t="e">
        <f t="shared" si="109"/>
        <v>#DIV/0!</v>
      </c>
      <c r="AL1217" s="6" t="str">
        <f>IF(Table1[[#This Row],[seagrass.mn.ssp245.2050]]="","",(Table1[[#This Row],[seagrass.sd.ssp245.2050]]/Table1[[#This Row],[seagrass.mn.ssp245.2050]])^-1)</f>
        <v/>
      </c>
      <c r="AM1217" s="6" t="str">
        <f>IF(Table1[[#This Row],[seagrass.weights.ssp245.2050]]="","",Table1[[#This Row],[seagrass.weights.ssp245.2050]]*Table1[[#This Row],[seagrass.mn.ssp245.2050]])</f>
        <v/>
      </c>
      <c r="AS1217" s="5"/>
      <c r="AT1217" s="8"/>
      <c r="AU1217" s="8"/>
      <c r="AV1217" s="7" t="e">
        <f t="shared" si="110"/>
        <v>#DIV/0!</v>
      </c>
      <c r="AX1217" s="5"/>
      <c r="AY1217" s="6"/>
      <c r="AZ1217" s="6"/>
      <c r="BB1217" s="5"/>
      <c r="BC1217" s="8"/>
      <c r="BD1217" s="8"/>
      <c r="BE1217" s="5"/>
      <c r="BF1217" s="5"/>
      <c r="BG1217" s="6"/>
      <c r="BH1217" s="6"/>
      <c r="BI1217" s="7" t="e">
        <f t="shared" si="111"/>
        <v>#DIV/0!</v>
      </c>
      <c r="BK1217" s="5"/>
      <c r="BL1217" s="6"/>
      <c r="BM1217" s="6"/>
      <c r="BO1217" s="5"/>
      <c r="BP1217" s="6"/>
      <c r="BQ1217" s="6"/>
      <c r="BR1217" s="5"/>
      <c r="BS1217" s="5"/>
      <c r="BT1217" s="6"/>
      <c r="BU1217" s="6"/>
      <c r="BV1217" s="7" t="e">
        <f t="shared" si="112"/>
        <v>#DIV/0!</v>
      </c>
      <c r="BX1217" s="5"/>
      <c r="BY1217" s="8"/>
      <c r="BZ1217" s="8"/>
      <c r="CA1217" s="5"/>
      <c r="CB1217" s="5"/>
      <c r="CC1217" s="8"/>
      <c r="CD1217" s="8"/>
      <c r="CE1217" s="5"/>
      <c r="CF1217" s="5"/>
      <c r="CG1217" s="12"/>
      <c r="CH1217" s="17"/>
      <c r="CI1217" s="9" t="e">
        <f t="shared" si="113"/>
        <v>#DIV/0!</v>
      </c>
      <c r="CJ1217" s="5"/>
      <c r="CL1217" s="5"/>
      <c r="CM1217" s="5"/>
      <c r="CP1217" s="5"/>
      <c r="CT1217" s="5"/>
    </row>
    <row r="1218" spans="1:98" x14ac:dyDescent="0.25">
      <c r="A1218" s="5" t="s">
        <v>1261</v>
      </c>
      <c r="B1218" s="5">
        <v>33.08934</v>
      </c>
      <c r="C1218" s="5">
        <v>-25.321102</v>
      </c>
      <c r="E1218" s="5">
        <v>0</v>
      </c>
      <c r="G1218" s="5">
        <v>0</v>
      </c>
      <c r="I1218" s="5">
        <v>0</v>
      </c>
      <c r="L1218" s="6" t="str">
        <f>IF(Table1[[#This Row],[seagrass.mn.ssp126.2050]]="","",(Table1[[#This Row],[seagrass.sd.ssp126.2050]]/Table1[[#This Row],[seagrass.mn.ssp126.2050]])^-1)</f>
        <v/>
      </c>
      <c r="M1218" s="6" t="str">
        <f>IF(Table1[[#This Row],[seagrass.weights.ssp126.2050]]="","",Table1[[#This Row],[seagrass.weights.ssp126.2050]]*Table1[[#This Row],[seagrass.mn.ssp126.2050]])</f>
        <v/>
      </c>
      <c r="P1218" s="6" t="str">
        <f>IF(Table1[[#This Row],[corals.mn.ssp126.2050]]="","",(Table1[[#This Row],[corals.sd.ssp126.2050]]/Table1[[#This Row],[corals.mn.ssp126.2050]])^-1)</f>
        <v/>
      </c>
      <c r="Q1218" s="6" t="str">
        <f>IF(Table1[[#This Row],[coral.weights.ssp126.2050]]="","",Table1[[#This Row],[coral.weights.ssp126.2050]]*Table1[[#This Row],[corals.mn.ssp126.2050]])</f>
        <v/>
      </c>
      <c r="T1218" s="6" t="str">
        <f>IF(Table1[[#This Row],[mangrove.mn.ssp126.2050]]="","",(Table1[[#This Row],[mangrove.sd.ssp126.2050]]/Table1[[#This Row],[mangrove.mn.ssp126.2050]])^-1)</f>
        <v/>
      </c>
      <c r="U1218" s="6" t="str">
        <f>IF(Table1[[#This Row],[mangrove.weights.ssp126.2050]]="","",Table1[[#This Row],[mangrove.weights.ssp126.2050]]*Table1[[#This Row],[mangrove.mn.ssp126.2050]])</f>
        <v/>
      </c>
      <c r="V1218" s="7" t="e">
        <f t="shared" ref="V1218:V1281" si="114">SUM(U1218,Q1218,M1218)/SUM(T1218,P1218,L1218)</f>
        <v>#DIV/0!</v>
      </c>
      <c r="Y1218" s="6" t="str">
        <f>IF(Table1[[#This Row],[seagrass.mn.ssp126.2100]]="", "", (Table1[[#This Row],[seagrass.sd.ssp126.2100]]/Table1[[#This Row],[seagrass.mn.ssp126.2100]])^-1)</f>
        <v/>
      </c>
      <c r="Z1218" s="6" t="str">
        <f>IF(Table1[[#This Row],[seagrass.weights.ssp126.2100]]="","", Table1[[#This Row],[seagrass.weights.ssp126.2100]]*Table1[[#This Row],[seagrass.mn.ssp126.2100]])</f>
        <v/>
      </c>
      <c r="AC1218" s="6" t="str">
        <f>IF(Table1[[#This Row],[corals.mn.ssp126.2100]]="","",(Table1[[#This Row],[corals.sd.ssp126.2100]]/Table1[[#This Row],[corals.mn.ssp126.2100]])^-1)</f>
        <v/>
      </c>
      <c r="AD1218" s="6" t="str">
        <f>IF( Table1[[#This Row],[Coral.weights.ssp126.2100]]="","", Table1[[#This Row],[Coral.weights.ssp126.2100]]*Table1[[#This Row],[corals.mn.ssp126.2100]])</f>
        <v/>
      </c>
      <c r="AG1218" s="8" t="str">
        <f>IF(Table1[[#This Row],[mangrove.mn.ssp126.2100]]="","",(Table1[[#This Row],[mangrove.sd.ssp126.2100]]/Table1[[#This Row],[mangrove.mn.ssp126.2100]])^-1)</f>
        <v/>
      </c>
      <c r="AH1218" s="6" t="str">
        <f>IF(Table1[[#This Row],[mangrove.weights.ssp126.2100]]="","",Table1[[#This Row],[mangrove.weights.ssp126.2100]]*Table1[[#This Row],[mangrove.mn.ssp126.2100]])</f>
        <v/>
      </c>
      <c r="AI1218" s="7" t="e">
        <f t="shared" ref="AI1218:AI1281" si="115">SUM(AH1218,AD1218,Z1218)/SUM(Y1218,AC1218,AG1218)</f>
        <v>#DIV/0!</v>
      </c>
      <c r="AL1218" s="6" t="str">
        <f>IF(Table1[[#This Row],[seagrass.mn.ssp245.2050]]="","",(Table1[[#This Row],[seagrass.sd.ssp245.2050]]/Table1[[#This Row],[seagrass.mn.ssp245.2050]])^-1)</f>
        <v/>
      </c>
      <c r="AM1218" s="6" t="str">
        <f>IF(Table1[[#This Row],[seagrass.weights.ssp245.2050]]="","",Table1[[#This Row],[seagrass.weights.ssp245.2050]]*Table1[[#This Row],[seagrass.mn.ssp245.2050]])</f>
        <v/>
      </c>
      <c r="AS1218" s="5"/>
      <c r="AT1218" s="8"/>
      <c r="AU1218" s="8"/>
      <c r="AV1218" s="7" t="e">
        <f t="shared" si="110"/>
        <v>#DIV/0!</v>
      </c>
      <c r="AX1218" s="5"/>
      <c r="AY1218" s="6"/>
      <c r="AZ1218" s="6"/>
      <c r="BB1218" s="5"/>
      <c r="BC1218" s="8"/>
      <c r="BD1218" s="8"/>
      <c r="BE1218" s="5"/>
      <c r="BF1218" s="5"/>
      <c r="BG1218" s="6"/>
      <c r="BH1218" s="6"/>
      <c r="BI1218" s="7" t="e">
        <f t="shared" si="111"/>
        <v>#DIV/0!</v>
      </c>
      <c r="BK1218" s="5"/>
      <c r="BL1218" s="6"/>
      <c r="BM1218" s="6"/>
      <c r="BO1218" s="5"/>
      <c r="BP1218" s="6"/>
      <c r="BQ1218" s="6"/>
      <c r="BR1218" s="5"/>
      <c r="BS1218" s="5"/>
      <c r="BT1218" s="6"/>
      <c r="BU1218" s="6"/>
      <c r="BV1218" s="7" t="e">
        <f t="shared" si="112"/>
        <v>#DIV/0!</v>
      </c>
      <c r="BX1218" s="5"/>
      <c r="BY1218" s="8"/>
      <c r="BZ1218" s="8"/>
      <c r="CA1218" s="5"/>
      <c r="CB1218" s="5"/>
      <c r="CC1218" s="8"/>
      <c r="CD1218" s="8"/>
      <c r="CE1218" s="5"/>
      <c r="CF1218" s="5"/>
      <c r="CG1218" s="12"/>
      <c r="CH1218" s="17"/>
      <c r="CI1218" s="9" t="e">
        <f t="shared" si="113"/>
        <v>#DIV/0!</v>
      </c>
      <c r="CJ1218" s="5"/>
      <c r="CL1218" s="5"/>
      <c r="CM1218" s="5"/>
      <c r="CP1218" s="5"/>
      <c r="CT1218" s="5"/>
    </row>
    <row r="1219" spans="1:98" x14ac:dyDescent="0.25">
      <c r="A1219" s="5" t="s">
        <v>1262</v>
      </c>
      <c r="B1219" s="5">
        <v>33.33934</v>
      </c>
      <c r="C1219" s="5">
        <v>-25.321102</v>
      </c>
      <c r="E1219" s="5">
        <v>0</v>
      </c>
      <c r="G1219" s="5">
        <v>0</v>
      </c>
      <c r="I1219" s="5">
        <v>0</v>
      </c>
      <c r="L1219" s="6" t="str">
        <f>IF(Table1[[#This Row],[seagrass.mn.ssp126.2050]]="","",(Table1[[#This Row],[seagrass.sd.ssp126.2050]]/Table1[[#This Row],[seagrass.mn.ssp126.2050]])^-1)</f>
        <v/>
      </c>
      <c r="M1219" s="6" t="str">
        <f>IF(Table1[[#This Row],[seagrass.weights.ssp126.2050]]="","",Table1[[#This Row],[seagrass.weights.ssp126.2050]]*Table1[[#This Row],[seagrass.mn.ssp126.2050]])</f>
        <v/>
      </c>
      <c r="P1219" s="6" t="str">
        <f>IF(Table1[[#This Row],[corals.mn.ssp126.2050]]="","",(Table1[[#This Row],[corals.sd.ssp126.2050]]/Table1[[#This Row],[corals.mn.ssp126.2050]])^-1)</f>
        <v/>
      </c>
      <c r="Q1219" s="6" t="str">
        <f>IF(Table1[[#This Row],[coral.weights.ssp126.2050]]="","",Table1[[#This Row],[coral.weights.ssp126.2050]]*Table1[[#This Row],[corals.mn.ssp126.2050]])</f>
        <v/>
      </c>
      <c r="T1219" s="6" t="str">
        <f>IF(Table1[[#This Row],[mangrove.mn.ssp126.2050]]="","",(Table1[[#This Row],[mangrove.sd.ssp126.2050]]/Table1[[#This Row],[mangrove.mn.ssp126.2050]])^-1)</f>
        <v/>
      </c>
      <c r="U1219" s="6" t="str">
        <f>IF(Table1[[#This Row],[mangrove.weights.ssp126.2050]]="","",Table1[[#This Row],[mangrove.weights.ssp126.2050]]*Table1[[#This Row],[mangrove.mn.ssp126.2050]])</f>
        <v/>
      </c>
      <c r="V1219" s="7" t="e">
        <f t="shared" si="114"/>
        <v>#DIV/0!</v>
      </c>
      <c r="Y1219" s="6" t="str">
        <f>IF(Table1[[#This Row],[seagrass.mn.ssp126.2100]]="", "", (Table1[[#This Row],[seagrass.sd.ssp126.2100]]/Table1[[#This Row],[seagrass.mn.ssp126.2100]])^-1)</f>
        <v/>
      </c>
      <c r="Z1219" s="6" t="str">
        <f>IF(Table1[[#This Row],[seagrass.weights.ssp126.2100]]="","", Table1[[#This Row],[seagrass.weights.ssp126.2100]]*Table1[[#This Row],[seagrass.mn.ssp126.2100]])</f>
        <v/>
      </c>
      <c r="AC1219" s="6" t="str">
        <f>IF(Table1[[#This Row],[corals.mn.ssp126.2100]]="","",(Table1[[#This Row],[corals.sd.ssp126.2100]]/Table1[[#This Row],[corals.mn.ssp126.2100]])^-1)</f>
        <v/>
      </c>
      <c r="AD1219" s="6" t="str">
        <f>IF( Table1[[#This Row],[Coral.weights.ssp126.2100]]="","", Table1[[#This Row],[Coral.weights.ssp126.2100]]*Table1[[#This Row],[corals.mn.ssp126.2100]])</f>
        <v/>
      </c>
      <c r="AG1219" s="8" t="str">
        <f>IF(Table1[[#This Row],[mangrove.mn.ssp126.2100]]="","",(Table1[[#This Row],[mangrove.sd.ssp126.2100]]/Table1[[#This Row],[mangrove.mn.ssp126.2100]])^-1)</f>
        <v/>
      </c>
      <c r="AH1219" s="6" t="str">
        <f>IF(Table1[[#This Row],[mangrove.weights.ssp126.2100]]="","",Table1[[#This Row],[mangrove.weights.ssp126.2100]]*Table1[[#This Row],[mangrove.mn.ssp126.2100]])</f>
        <v/>
      </c>
      <c r="AI1219" s="7" t="e">
        <f t="shared" si="115"/>
        <v>#DIV/0!</v>
      </c>
      <c r="AL1219" s="6" t="str">
        <f>IF(Table1[[#This Row],[seagrass.mn.ssp245.2050]]="","",(Table1[[#This Row],[seagrass.sd.ssp245.2050]]/Table1[[#This Row],[seagrass.mn.ssp245.2050]])^-1)</f>
        <v/>
      </c>
      <c r="AM1219" s="6" t="str">
        <f>IF(Table1[[#This Row],[seagrass.weights.ssp245.2050]]="","",Table1[[#This Row],[seagrass.weights.ssp245.2050]]*Table1[[#This Row],[seagrass.mn.ssp245.2050]])</f>
        <v/>
      </c>
      <c r="AS1219" s="5"/>
      <c r="AT1219" s="8"/>
      <c r="AU1219" s="8"/>
      <c r="AV1219" s="7" t="e">
        <f t="shared" ref="AV1219:AV1282" si="116">SUM(AU1219,AQ1219,AM1219)/SUM(AT1219,AP1219,AL1219)</f>
        <v>#DIV/0!</v>
      </c>
      <c r="AX1219" s="5"/>
      <c r="AY1219" s="6"/>
      <c r="AZ1219" s="6"/>
      <c r="BB1219" s="5"/>
      <c r="BC1219" s="8"/>
      <c r="BD1219" s="8"/>
      <c r="BE1219" s="5"/>
      <c r="BF1219" s="5"/>
      <c r="BG1219" s="6"/>
      <c r="BH1219" s="6"/>
      <c r="BI1219" s="7" t="e">
        <f t="shared" ref="BI1219:BI1282" si="117">SUM(BH1219,BD1219,AZ1219)/SUM(BG1219,BC1219,AY1219)</f>
        <v>#DIV/0!</v>
      </c>
      <c r="BK1219" s="5"/>
      <c r="BL1219" s="6"/>
      <c r="BM1219" s="6"/>
      <c r="BO1219" s="5"/>
      <c r="BP1219" s="6"/>
      <c r="BQ1219" s="6"/>
      <c r="BR1219" s="5"/>
      <c r="BS1219" s="5"/>
      <c r="BT1219" s="6"/>
      <c r="BU1219" s="6"/>
      <c r="BV1219" s="7" t="e">
        <f t="shared" ref="BV1219:BV1282" si="118">SUM(BU1219,BQ1219,BM1219)/SUM(BT1219,BP1219,BL1219)</f>
        <v>#DIV/0!</v>
      </c>
      <c r="BX1219" s="5"/>
      <c r="BY1219" s="8"/>
      <c r="BZ1219" s="8"/>
      <c r="CA1219" s="5"/>
      <c r="CB1219" s="5"/>
      <c r="CC1219" s="8"/>
      <c r="CD1219" s="8"/>
      <c r="CE1219" s="5"/>
      <c r="CF1219" s="5"/>
      <c r="CG1219" s="12"/>
      <c r="CH1219" s="17"/>
      <c r="CI1219" s="9" t="e">
        <f t="shared" ref="CI1219:CI1282" si="119">SUM(CH1219,CD1219,BZ1219)/SUM(CG1219,CC1219,BY1219)</f>
        <v>#DIV/0!</v>
      </c>
      <c r="CJ1219" s="5"/>
      <c r="CL1219" s="5"/>
      <c r="CM1219" s="5"/>
      <c r="CP1219" s="5"/>
      <c r="CT1219" s="5"/>
    </row>
    <row r="1220" spans="1:98" x14ac:dyDescent="0.25">
      <c r="A1220" s="5" t="s">
        <v>1263</v>
      </c>
      <c r="B1220" s="5">
        <v>33.58934</v>
      </c>
      <c r="C1220" s="5">
        <v>-25.321102</v>
      </c>
      <c r="E1220" s="5">
        <v>0</v>
      </c>
      <c r="G1220" s="5">
        <v>0</v>
      </c>
      <c r="I1220" s="5">
        <v>0</v>
      </c>
      <c r="L1220" s="6" t="str">
        <f>IF(Table1[[#This Row],[seagrass.mn.ssp126.2050]]="","",(Table1[[#This Row],[seagrass.sd.ssp126.2050]]/Table1[[#This Row],[seagrass.mn.ssp126.2050]])^-1)</f>
        <v/>
      </c>
      <c r="M1220" s="6" t="str">
        <f>IF(Table1[[#This Row],[seagrass.weights.ssp126.2050]]="","",Table1[[#This Row],[seagrass.weights.ssp126.2050]]*Table1[[#This Row],[seagrass.mn.ssp126.2050]])</f>
        <v/>
      </c>
      <c r="P1220" s="6" t="str">
        <f>IF(Table1[[#This Row],[corals.mn.ssp126.2050]]="","",(Table1[[#This Row],[corals.sd.ssp126.2050]]/Table1[[#This Row],[corals.mn.ssp126.2050]])^-1)</f>
        <v/>
      </c>
      <c r="Q1220" s="6" t="str">
        <f>IF(Table1[[#This Row],[coral.weights.ssp126.2050]]="","",Table1[[#This Row],[coral.weights.ssp126.2050]]*Table1[[#This Row],[corals.mn.ssp126.2050]])</f>
        <v/>
      </c>
      <c r="T1220" s="6" t="str">
        <f>IF(Table1[[#This Row],[mangrove.mn.ssp126.2050]]="","",(Table1[[#This Row],[mangrove.sd.ssp126.2050]]/Table1[[#This Row],[mangrove.mn.ssp126.2050]])^-1)</f>
        <v/>
      </c>
      <c r="U1220" s="6" t="str">
        <f>IF(Table1[[#This Row],[mangrove.weights.ssp126.2050]]="","",Table1[[#This Row],[mangrove.weights.ssp126.2050]]*Table1[[#This Row],[mangrove.mn.ssp126.2050]])</f>
        <v/>
      </c>
      <c r="V1220" s="7" t="e">
        <f t="shared" si="114"/>
        <v>#DIV/0!</v>
      </c>
      <c r="Y1220" s="6" t="str">
        <f>IF(Table1[[#This Row],[seagrass.mn.ssp126.2100]]="", "", (Table1[[#This Row],[seagrass.sd.ssp126.2100]]/Table1[[#This Row],[seagrass.mn.ssp126.2100]])^-1)</f>
        <v/>
      </c>
      <c r="Z1220" s="6" t="str">
        <f>IF(Table1[[#This Row],[seagrass.weights.ssp126.2100]]="","", Table1[[#This Row],[seagrass.weights.ssp126.2100]]*Table1[[#This Row],[seagrass.mn.ssp126.2100]])</f>
        <v/>
      </c>
      <c r="AC1220" s="6" t="str">
        <f>IF(Table1[[#This Row],[corals.mn.ssp126.2100]]="","",(Table1[[#This Row],[corals.sd.ssp126.2100]]/Table1[[#This Row],[corals.mn.ssp126.2100]])^-1)</f>
        <v/>
      </c>
      <c r="AD1220" s="6" t="str">
        <f>IF( Table1[[#This Row],[Coral.weights.ssp126.2100]]="","", Table1[[#This Row],[Coral.weights.ssp126.2100]]*Table1[[#This Row],[corals.mn.ssp126.2100]])</f>
        <v/>
      </c>
      <c r="AG1220" s="8" t="str">
        <f>IF(Table1[[#This Row],[mangrove.mn.ssp126.2100]]="","",(Table1[[#This Row],[mangrove.sd.ssp126.2100]]/Table1[[#This Row],[mangrove.mn.ssp126.2100]])^-1)</f>
        <v/>
      </c>
      <c r="AH1220" s="6" t="str">
        <f>IF(Table1[[#This Row],[mangrove.weights.ssp126.2100]]="","",Table1[[#This Row],[mangrove.weights.ssp126.2100]]*Table1[[#This Row],[mangrove.mn.ssp126.2100]])</f>
        <v/>
      </c>
      <c r="AI1220" s="7" t="e">
        <f t="shared" si="115"/>
        <v>#DIV/0!</v>
      </c>
      <c r="AL1220" s="6" t="str">
        <f>IF(Table1[[#This Row],[seagrass.mn.ssp245.2050]]="","",(Table1[[#This Row],[seagrass.sd.ssp245.2050]]/Table1[[#This Row],[seagrass.mn.ssp245.2050]])^-1)</f>
        <v/>
      </c>
      <c r="AM1220" s="6" t="str">
        <f>IF(Table1[[#This Row],[seagrass.weights.ssp245.2050]]="","",Table1[[#This Row],[seagrass.weights.ssp245.2050]]*Table1[[#This Row],[seagrass.mn.ssp245.2050]])</f>
        <v/>
      </c>
      <c r="AS1220" s="5"/>
      <c r="AT1220" s="8"/>
      <c r="AU1220" s="8"/>
      <c r="AV1220" s="7" t="e">
        <f t="shared" si="116"/>
        <v>#DIV/0!</v>
      </c>
      <c r="AX1220" s="5"/>
      <c r="AY1220" s="6"/>
      <c r="AZ1220" s="6"/>
      <c r="BB1220" s="5"/>
      <c r="BC1220" s="8"/>
      <c r="BD1220" s="8"/>
      <c r="BE1220" s="5"/>
      <c r="BF1220" s="5"/>
      <c r="BG1220" s="6"/>
      <c r="BH1220" s="6"/>
      <c r="BI1220" s="7" t="e">
        <f t="shared" si="117"/>
        <v>#DIV/0!</v>
      </c>
      <c r="BK1220" s="5"/>
      <c r="BL1220" s="6"/>
      <c r="BM1220" s="6"/>
      <c r="BO1220" s="5"/>
      <c r="BP1220" s="6"/>
      <c r="BQ1220" s="6"/>
      <c r="BR1220" s="5"/>
      <c r="BS1220" s="5"/>
      <c r="BT1220" s="6"/>
      <c r="BU1220" s="6"/>
      <c r="BV1220" s="7" t="e">
        <f t="shared" si="118"/>
        <v>#DIV/0!</v>
      </c>
      <c r="BX1220" s="5"/>
      <c r="BY1220" s="8"/>
      <c r="BZ1220" s="8"/>
      <c r="CA1220" s="5"/>
      <c r="CB1220" s="5"/>
      <c r="CC1220" s="8"/>
      <c r="CD1220" s="8"/>
      <c r="CE1220" s="5"/>
      <c r="CF1220" s="5"/>
      <c r="CG1220" s="12"/>
      <c r="CH1220" s="17"/>
      <c r="CI1220" s="9" t="e">
        <f t="shared" si="119"/>
        <v>#DIV/0!</v>
      </c>
      <c r="CJ1220" s="5"/>
      <c r="CL1220" s="5"/>
      <c r="CM1220" s="5"/>
      <c r="CP1220" s="5"/>
      <c r="CT1220" s="5"/>
    </row>
    <row r="1221" spans="1:98" x14ac:dyDescent="0.25">
      <c r="A1221" s="5" t="s">
        <v>1264</v>
      </c>
      <c r="B1221" s="5">
        <v>33.83934</v>
      </c>
      <c r="C1221" s="5">
        <v>-25.321102</v>
      </c>
      <c r="E1221" s="5">
        <v>0</v>
      </c>
      <c r="G1221" s="5">
        <v>0</v>
      </c>
      <c r="I1221" s="5">
        <v>0</v>
      </c>
      <c r="L1221" s="6" t="str">
        <f>IF(Table1[[#This Row],[seagrass.mn.ssp126.2050]]="","",(Table1[[#This Row],[seagrass.sd.ssp126.2050]]/Table1[[#This Row],[seagrass.mn.ssp126.2050]])^-1)</f>
        <v/>
      </c>
      <c r="M1221" s="6" t="str">
        <f>IF(Table1[[#This Row],[seagrass.weights.ssp126.2050]]="","",Table1[[#This Row],[seagrass.weights.ssp126.2050]]*Table1[[#This Row],[seagrass.mn.ssp126.2050]])</f>
        <v/>
      </c>
      <c r="P1221" s="6" t="str">
        <f>IF(Table1[[#This Row],[corals.mn.ssp126.2050]]="","",(Table1[[#This Row],[corals.sd.ssp126.2050]]/Table1[[#This Row],[corals.mn.ssp126.2050]])^-1)</f>
        <v/>
      </c>
      <c r="Q1221" s="6" t="str">
        <f>IF(Table1[[#This Row],[coral.weights.ssp126.2050]]="","",Table1[[#This Row],[coral.weights.ssp126.2050]]*Table1[[#This Row],[corals.mn.ssp126.2050]])</f>
        <v/>
      </c>
      <c r="T1221" s="6" t="str">
        <f>IF(Table1[[#This Row],[mangrove.mn.ssp126.2050]]="","",(Table1[[#This Row],[mangrove.sd.ssp126.2050]]/Table1[[#This Row],[mangrove.mn.ssp126.2050]])^-1)</f>
        <v/>
      </c>
      <c r="U1221" s="6" t="str">
        <f>IF(Table1[[#This Row],[mangrove.weights.ssp126.2050]]="","",Table1[[#This Row],[mangrove.weights.ssp126.2050]]*Table1[[#This Row],[mangrove.mn.ssp126.2050]])</f>
        <v/>
      </c>
      <c r="V1221" s="7" t="e">
        <f t="shared" si="114"/>
        <v>#DIV/0!</v>
      </c>
      <c r="Y1221" s="6" t="str">
        <f>IF(Table1[[#This Row],[seagrass.mn.ssp126.2100]]="", "", (Table1[[#This Row],[seagrass.sd.ssp126.2100]]/Table1[[#This Row],[seagrass.mn.ssp126.2100]])^-1)</f>
        <v/>
      </c>
      <c r="Z1221" s="6" t="str">
        <f>IF(Table1[[#This Row],[seagrass.weights.ssp126.2100]]="","", Table1[[#This Row],[seagrass.weights.ssp126.2100]]*Table1[[#This Row],[seagrass.mn.ssp126.2100]])</f>
        <v/>
      </c>
      <c r="AC1221" s="6" t="str">
        <f>IF(Table1[[#This Row],[corals.mn.ssp126.2100]]="","",(Table1[[#This Row],[corals.sd.ssp126.2100]]/Table1[[#This Row],[corals.mn.ssp126.2100]])^-1)</f>
        <v/>
      </c>
      <c r="AD1221" s="6" t="str">
        <f>IF( Table1[[#This Row],[Coral.weights.ssp126.2100]]="","", Table1[[#This Row],[Coral.weights.ssp126.2100]]*Table1[[#This Row],[corals.mn.ssp126.2100]])</f>
        <v/>
      </c>
      <c r="AG1221" s="8" t="str">
        <f>IF(Table1[[#This Row],[mangrove.mn.ssp126.2100]]="","",(Table1[[#This Row],[mangrove.sd.ssp126.2100]]/Table1[[#This Row],[mangrove.mn.ssp126.2100]])^-1)</f>
        <v/>
      </c>
      <c r="AH1221" s="6" t="str">
        <f>IF(Table1[[#This Row],[mangrove.weights.ssp126.2100]]="","",Table1[[#This Row],[mangrove.weights.ssp126.2100]]*Table1[[#This Row],[mangrove.mn.ssp126.2100]])</f>
        <v/>
      </c>
      <c r="AI1221" s="7" t="e">
        <f t="shared" si="115"/>
        <v>#DIV/0!</v>
      </c>
      <c r="AL1221" s="6" t="str">
        <f>IF(Table1[[#This Row],[seagrass.mn.ssp245.2050]]="","",(Table1[[#This Row],[seagrass.sd.ssp245.2050]]/Table1[[#This Row],[seagrass.mn.ssp245.2050]])^-1)</f>
        <v/>
      </c>
      <c r="AM1221" s="6" t="str">
        <f>IF(Table1[[#This Row],[seagrass.weights.ssp245.2050]]="","",Table1[[#This Row],[seagrass.weights.ssp245.2050]]*Table1[[#This Row],[seagrass.mn.ssp245.2050]])</f>
        <v/>
      </c>
      <c r="AS1221" s="5"/>
      <c r="AT1221" s="8"/>
      <c r="AU1221" s="8"/>
      <c r="AV1221" s="7" t="e">
        <f t="shared" si="116"/>
        <v>#DIV/0!</v>
      </c>
      <c r="AX1221" s="5"/>
      <c r="AY1221" s="6"/>
      <c r="AZ1221" s="6"/>
      <c r="BB1221" s="5"/>
      <c r="BC1221" s="8"/>
      <c r="BD1221" s="8"/>
      <c r="BE1221" s="5"/>
      <c r="BF1221" s="5"/>
      <c r="BG1221" s="6"/>
      <c r="BH1221" s="6"/>
      <c r="BI1221" s="7" t="e">
        <f t="shared" si="117"/>
        <v>#DIV/0!</v>
      </c>
      <c r="BK1221" s="5"/>
      <c r="BL1221" s="6"/>
      <c r="BM1221" s="6"/>
      <c r="BO1221" s="5"/>
      <c r="BP1221" s="6"/>
      <c r="BQ1221" s="6"/>
      <c r="BR1221" s="5"/>
      <c r="BS1221" s="5"/>
      <c r="BT1221" s="6"/>
      <c r="BU1221" s="6"/>
      <c r="BV1221" s="7" t="e">
        <f t="shared" si="118"/>
        <v>#DIV/0!</v>
      </c>
      <c r="BX1221" s="5"/>
      <c r="BY1221" s="8"/>
      <c r="BZ1221" s="8"/>
      <c r="CA1221" s="5"/>
      <c r="CB1221" s="5"/>
      <c r="CC1221" s="8"/>
      <c r="CD1221" s="8"/>
      <c r="CE1221" s="5"/>
      <c r="CF1221" s="5"/>
      <c r="CG1221" s="12"/>
      <c r="CH1221" s="17"/>
      <c r="CI1221" s="9" t="e">
        <f t="shared" si="119"/>
        <v>#DIV/0!</v>
      </c>
      <c r="CJ1221" s="5"/>
      <c r="CL1221" s="5"/>
      <c r="CM1221" s="5"/>
      <c r="CP1221" s="5"/>
      <c r="CT1221" s="5"/>
    </row>
    <row r="1222" spans="1:98" x14ac:dyDescent="0.25">
      <c r="A1222" s="5" t="s">
        <v>1265</v>
      </c>
      <c r="B1222" s="5">
        <v>34.08934</v>
      </c>
      <c r="C1222" s="5">
        <v>-25.321102</v>
      </c>
      <c r="E1222" s="5">
        <v>0</v>
      </c>
      <c r="G1222" s="5">
        <v>0</v>
      </c>
      <c r="I1222" s="5">
        <v>0</v>
      </c>
      <c r="L1222" s="6" t="str">
        <f>IF(Table1[[#This Row],[seagrass.mn.ssp126.2050]]="","",(Table1[[#This Row],[seagrass.sd.ssp126.2050]]/Table1[[#This Row],[seagrass.mn.ssp126.2050]])^-1)</f>
        <v/>
      </c>
      <c r="M1222" s="6" t="str">
        <f>IF(Table1[[#This Row],[seagrass.weights.ssp126.2050]]="","",Table1[[#This Row],[seagrass.weights.ssp126.2050]]*Table1[[#This Row],[seagrass.mn.ssp126.2050]])</f>
        <v/>
      </c>
      <c r="P1222" s="6" t="str">
        <f>IF(Table1[[#This Row],[corals.mn.ssp126.2050]]="","",(Table1[[#This Row],[corals.sd.ssp126.2050]]/Table1[[#This Row],[corals.mn.ssp126.2050]])^-1)</f>
        <v/>
      </c>
      <c r="Q1222" s="6" t="str">
        <f>IF(Table1[[#This Row],[coral.weights.ssp126.2050]]="","",Table1[[#This Row],[coral.weights.ssp126.2050]]*Table1[[#This Row],[corals.mn.ssp126.2050]])</f>
        <v/>
      </c>
      <c r="T1222" s="6" t="str">
        <f>IF(Table1[[#This Row],[mangrove.mn.ssp126.2050]]="","",(Table1[[#This Row],[mangrove.sd.ssp126.2050]]/Table1[[#This Row],[mangrove.mn.ssp126.2050]])^-1)</f>
        <v/>
      </c>
      <c r="U1222" s="6" t="str">
        <f>IF(Table1[[#This Row],[mangrove.weights.ssp126.2050]]="","",Table1[[#This Row],[mangrove.weights.ssp126.2050]]*Table1[[#This Row],[mangrove.mn.ssp126.2050]])</f>
        <v/>
      </c>
      <c r="V1222" s="7" t="e">
        <f t="shared" si="114"/>
        <v>#DIV/0!</v>
      </c>
      <c r="Y1222" s="6" t="str">
        <f>IF(Table1[[#This Row],[seagrass.mn.ssp126.2100]]="", "", (Table1[[#This Row],[seagrass.sd.ssp126.2100]]/Table1[[#This Row],[seagrass.mn.ssp126.2100]])^-1)</f>
        <v/>
      </c>
      <c r="Z1222" s="6" t="str">
        <f>IF(Table1[[#This Row],[seagrass.weights.ssp126.2100]]="","", Table1[[#This Row],[seagrass.weights.ssp126.2100]]*Table1[[#This Row],[seagrass.mn.ssp126.2100]])</f>
        <v/>
      </c>
      <c r="AC1222" s="6" t="str">
        <f>IF(Table1[[#This Row],[corals.mn.ssp126.2100]]="","",(Table1[[#This Row],[corals.sd.ssp126.2100]]/Table1[[#This Row],[corals.mn.ssp126.2100]])^-1)</f>
        <v/>
      </c>
      <c r="AD1222" s="6" t="str">
        <f>IF( Table1[[#This Row],[Coral.weights.ssp126.2100]]="","", Table1[[#This Row],[Coral.weights.ssp126.2100]]*Table1[[#This Row],[corals.mn.ssp126.2100]])</f>
        <v/>
      </c>
      <c r="AG1222" s="8" t="str">
        <f>IF(Table1[[#This Row],[mangrove.mn.ssp126.2100]]="","",(Table1[[#This Row],[mangrove.sd.ssp126.2100]]/Table1[[#This Row],[mangrove.mn.ssp126.2100]])^-1)</f>
        <v/>
      </c>
      <c r="AH1222" s="6" t="str">
        <f>IF(Table1[[#This Row],[mangrove.weights.ssp126.2100]]="","",Table1[[#This Row],[mangrove.weights.ssp126.2100]]*Table1[[#This Row],[mangrove.mn.ssp126.2100]])</f>
        <v/>
      </c>
      <c r="AI1222" s="7" t="e">
        <f t="shared" si="115"/>
        <v>#DIV/0!</v>
      </c>
      <c r="AL1222" s="6" t="str">
        <f>IF(Table1[[#This Row],[seagrass.mn.ssp245.2050]]="","",(Table1[[#This Row],[seagrass.sd.ssp245.2050]]/Table1[[#This Row],[seagrass.mn.ssp245.2050]])^-1)</f>
        <v/>
      </c>
      <c r="AM1222" s="6" t="str">
        <f>IF(Table1[[#This Row],[seagrass.weights.ssp245.2050]]="","",Table1[[#This Row],[seagrass.weights.ssp245.2050]]*Table1[[#This Row],[seagrass.mn.ssp245.2050]])</f>
        <v/>
      </c>
      <c r="AS1222" s="5"/>
      <c r="AT1222" s="8"/>
      <c r="AU1222" s="8"/>
      <c r="AV1222" s="7" t="e">
        <f t="shared" si="116"/>
        <v>#DIV/0!</v>
      </c>
      <c r="AX1222" s="5"/>
      <c r="AY1222" s="6"/>
      <c r="AZ1222" s="6"/>
      <c r="BB1222" s="5"/>
      <c r="BC1222" s="8"/>
      <c r="BD1222" s="8"/>
      <c r="BE1222" s="5"/>
      <c r="BF1222" s="5"/>
      <c r="BG1222" s="6"/>
      <c r="BH1222" s="6"/>
      <c r="BI1222" s="7" t="e">
        <f t="shared" si="117"/>
        <v>#DIV/0!</v>
      </c>
      <c r="BK1222" s="5"/>
      <c r="BL1222" s="6"/>
      <c r="BM1222" s="6"/>
      <c r="BO1222" s="5"/>
      <c r="BP1222" s="6"/>
      <c r="BQ1222" s="6"/>
      <c r="BR1222" s="5"/>
      <c r="BS1222" s="5"/>
      <c r="BT1222" s="6"/>
      <c r="BU1222" s="6"/>
      <c r="BV1222" s="7" t="e">
        <f t="shared" si="118"/>
        <v>#DIV/0!</v>
      </c>
      <c r="BX1222" s="5"/>
      <c r="BY1222" s="8"/>
      <c r="BZ1222" s="8"/>
      <c r="CA1222" s="5"/>
      <c r="CB1222" s="5"/>
      <c r="CC1222" s="8"/>
      <c r="CD1222" s="8"/>
      <c r="CE1222" s="5"/>
      <c r="CF1222" s="5"/>
      <c r="CG1222" s="12"/>
      <c r="CH1222" s="17"/>
      <c r="CI1222" s="9" t="e">
        <f t="shared" si="119"/>
        <v>#DIV/0!</v>
      </c>
      <c r="CJ1222" s="5"/>
      <c r="CL1222" s="5"/>
      <c r="CM1222" s="5"/>
      <c r="CP1222" s="5"/>
      <c r="CT1222" s="5"/>
    </row>
    <row r="1223" spans="1:98" x14ac:dyDescent="0.25">
      <c r="A1223" s="5" t="s">
        <v>1266</v>
      </c>
      <c r="B1223" s="5">
        <v>44.33934</v>
      </c>
      <c r="C1223" s="5">
        <v>-25.571102</v>
      </c>
      <c r="E1223" s="5">
        <v>0</v>
      </c>
      <c r="G1223" s="5">
        <v>0</v>
      </c>
      <c r="I1223" s="5">
        <v>0</v>
      </c>
      <c r="L1223" s="6" t="str">
        <f>IF(Table1[[#This Row],[seagrass.mn.ssp126.2050]]="","",(Table1[[#This Row],[seagrass.sd.ssp126.2050]]/Table1[[#This Row],[seagrass.mn.ssp126.2050]])^-1)</f>
        <v/>
      </c>
      <c r="M1223" s="6" t="str">
        <f>IF(Table1[[#This Row],[seagrass.weights.ssp126.2050]]="","",Table1[[#This Row],[seagrass.weights.ssp126.2050]]*Table1[[#This Row],[seagrass.mn.ssp126.2050]])</f>
        <v/>
      </c>
      <c r="P1223" s="6" t="str">
        <f>IF(Table1[[#This Row],[corals.mn.ssp126.2050]]="","",(Table1[[#This Row],[corals.sd.ssp126.2050]]/Table1[[#This Row],[corals.mn.ssp126.2050]])^-1)</f>
        <v/>
      </c>
      <c r="Q1223" s="6" t="str">
        <f>IF(Table1[[#This Row],[coral.weights.ssp126.2050]]="","",Table1[[#This Row],[coral.weights.ssp126.2050]]*Table1[[#This Row],[corals.mn.ssp126.2050]])</f>
        <v/>
      </c>
      <c r="T1223" s="6" t="str">
        <f>IF(Table1[[#This Row],[mangrove.mn.ssp126.2050]]="","",(Table1[[#This Row],[mangrove.sd.ssp126.2050]]/Table1[[#This Row],[mangrove.mn.ssp126.2050]])^-1)</f>
        <v/>
      </c>
      <c r="U1223" s="6" t="str">
        <f>IF(Table1[[#This Row],[mangrove.weights.ssp126.2050]]="","",Table1[[#This Row],[mangrove.weights.ssp126.2050]]*Table1[[#This Row],[mangrove.mn.ssp126.2050]])</f>
        <v/>
      </c>
      <c r="V1223" s="7" t="e">
        <f t="shared" si="114"/>
        <v>#DIV/0!</v>
      </c>
      <c r="Y1223" s="6" t="str">
        <f>IF(Table1[[#This Row],[seagrass.mn.ssp126.2100]]="", "", (Table1[[#This Row],[seagrass.sd.ssp126.2100]]/Table1[[#This Row],[seagrass.mn.ssp126.2100]])^-1)</f>
        <v/>
      </c>
      <c r="Z1223" s="6" t="str">
        <f>IF(Table1[[#This Row],[seagrass.weights.ssp126.2100]]="","", Table1[[#This Row],[seagrass.weights.ssp126.2100]]*Table1[[#This Row],[seagrass.mn.ssp126.2100]])</f>
        <v/>
      </c>
      <c r="AC1223" s="6" t="str">
        <f>IF(Table1[[#This Row],[corals.mn.ssp126.2100]]="","",(Table1[[#This Row],[corals.sd.ssp126.2100]]/Table1[[#This Row],[corals.mn.ssp126.2100]])^-1)</f>
        <v/>
      </c>
      <c r="AD1223" s="6" t="str">
        <f>IF( Table1[[#This Row],[Coral.weights.ssp126.2100]]="","", Table1[[#This Row],[Coral.weights.ssp126.2100]]*Table1[[#This Row],[corals.mn.ssp126.2100]])</f>
        <v/>
      </c>
      <c r="AG1223" s="8" t="str">
        <f>IF(Table1[[#This Row],[mangrove.mn.ssp126.2100]]="","",(Table1[[#This Row],[mangrove.sd.ssp126.2100]]/Table1[[#This Row],[mangrove.mn.ssp126.2100]])^-1)</f>
        <v/>
      </c>
      <c r="AH1223" s="6" t="str">
        <f>IF(Table1[[#This Row],[mangrove.weights.ssp126.2100]]="","",Table1[[#This Row],[mangrove.weights.ssp126.2100]]*Table1[[#This Row],[mangrove.mn.ssp126.2100]])</f>
        <v/>
      </c>
      <c r="AI1223" s="7" t="e">
        <f t="shared" si="115"/>
        <v>#DIV/0!</v>
      </c>
      <c r="AL1223" s="6" t="str">
        <f>IF(Table1[[#This Row],[seagrass.mn.ssp245.2050]]="","",(Table1[[#This Row],[seagrass.sd.ssp245.2050]]/Table1[[#This Row],[seagrass.mn.ssp245.2050]])^-1)</f>
        <v/>
      </c>
      <c r="AM1223" s="6" t="str">
        <f>IF(Table1[[#This Row],[seagrass.weights.ssp245.2050]]="","",Table1[[#This Row],[seagrass.weights.ssp245.2050]]*Table1[[#This Row],[seagrass.mn.ssp245.2050]])</f>
        <v/>
      </c>
      <c r="AS1223" s="5"/>
      <c r="AT1223" s="8"/>
      <c r="AU1223" s="8"/>
      <c r="AV1223" s="7" t="e">
        <f t="shared" si="116"/>
        <v>#DIV/0!</v>
      </c>
      <c r="AX1223" s="5"/>
      <c r="AY1223" s="6"/>
      <c r="AZ1223" s="6"/>
      <c r="BB1223" s="5"/>
      <c r="BC1223" s="8"/>
      <c r="BD1223" s="8"/>
      <c r="BE1223" s="5"/>
      <c r="BF1223" s="5"/>
      <c r="BG1223" s="6"/>
      <c r="BH1223" s="6"/>
      <c r="BI1223" s="7" t="e">
        <f t="shared" si="117"/>
        <v>#DIV/0!</v>
      </c>
      <c r="BK1223" s="5"/>
      <c r="BL1223" s="6"/>
      <c r="BM1223" s="6"/>
      <c r="BO1223" s="5"/>
      <c r="BP1223" s="6"/>
      <c r="BQ1223" s="6"/>
      <c r="BR1223" s="5"/>
      <c r="BS1223" s="5"/>
      <c r="BT1223" s="6"/>
      <c r="BU1223" s="6"/>
      <c r="BV1223" s="7" t="e">
        <f t="shared" si="118"/>
        <v>#DIV/0!</v>
      </c>
      <c r="BX1223" s="5"/>
      <c r="BY1223" s="8"/>
      <c r="BZ1223" s="8"/>
      <c r="CA1223" s="5"/>
      <c r="CB1223" s="5"/>
      <c r="CC1223" s="8"/>
      <c r="CD1223" s="8"/>
      <c r="CE1223" s="5"/>
      <c r="CF1223" s="5"/>
      <c r="CG1223" s="12"/>
      <c r="CH1223" s="17"/>
      <c r="CI1223" s="9" t="e">
        <f t="shared" si="119"/>
        <v>#DIV/0!</v>
      </c>
      <c r="CJ1223" s="5"/>
      <c r="CL1223" s="5"/>
      <c r="CM1223" s="5"/>
      <c r="CP1223" s="5"/>
      <c r="CT1223" s="5"/>
    </row>
    <row r="1224" spans="1:98" x14ac:dyDescent="0.25">
      <c r="A1224" s="5" t="s">
        <v>1267</v>
      </c>
      <c r="B1224" s="5">
        <v>44.58934</v>
      </c>
      <c r="C1224" s="5">
        <v>-25.571102</v>
      </c>
      <c r="E1224" s="5">
        <v>0</v>
      </c>
      <c r="G1224" s="5">
        <v>0</v>
      </c>
      <c r="I1224" s="5">
        <v>0</v>
      </c>
      <c r="L1224" s="6" t="str">
        <f>IF(Table1[[#This Row],[seagrass.mn.ssp126.2050]]="","",(Table1[[#This Row],[seagrass.sd.ssp126.2050]]/Table1[[#This Row],[seagrass.mn.ssp126.2050]])^-1)</f>
        <v/>
      </c>
      <c r="M1224" s="6" t="str">
        <f>IF(Table1[[#This Row],[seagrass.weights.ssp126.2050]]="","",Table1[[#This Row],[seagrass.weights.ssp126.2050]]*Table1[[#This Row],[seagrass.mn.ssp126.2050]])</f>
        <v/>
      </c>
      <c r="P1224" s="6" t="str">
        <f>IF(Table1[[#This Row],[corals.mn.ssp126.2050]]="","",(Table1[[#This Row],[corals.sd.ssp126.2050]]/Table1[[#This Row],[corals.mn.ssp126.2050]])^-1)</f>
        <v/>
      </c>
      <c r="Q1224" s="6" t="str">
        <f>IF(Table1[[#This Row],[coral.weights.ssp126.2050]]="","",Table1[[#This Row],[coral.weights.ssp126.2050]]*Table1[[#This Row],[corals.mn.ssp126.2050]])</f>
        <v/>
      </c>
      <c r="T1224" s="6" t="str">
        <f>IF(Table1[[#This Row],[mangrove.mn.ssp126.2050]]="","",(Table1[[#This Row],[mangrove.sd.ssp126.2050]]/Table1[[#This Row],[mangrove.mn.ssp126.2050]])^-1)</f>
        <v/>
      </c>
      <c r="U1224" s="6" t="str">
        <f>IF(Table1[[#This Row],[mangrove.weights.ssp126.2050]]="","",Table1[[#This Row],[mangrove.weights.ssp126.2050]]*Table1[[#This Row],[mangrove.mn.ssp126.2050]])</f>
        <v/>
      </c>
      <c r="V1224" s="7" t="e">
        <f t="shared" si="114"/>
        <v>#DIV/0!</v>
      </c>
      <c r="Y1224" s="6" t="str">
        <f>IF(Table1[[#This Row],[seagrass.mn.ssp126.2100]]="", "", (Table1[[#This Row],[seagrass.sd.ssp126.2100]]/Table1[[#This Row],[seagrass.mn.ssp126.2100]])^-1)</f>
        <v/>
      </c>
      <c r="Z1224" s="6" t="str">
        <f>IF(Table1[[#This Row],[seagrass.weights.ssp126.2100]]="","", Table1[[#This Row],[seagrass.weights.ssp126.2100]]*Table1[[#This Row],[seagrass.mn.ssp126.2100]])</f>
        <v/>
      </c>
      <c r="AC1224" s="6" t="str">
        <f>IF(Table1[[#This Row],[corals.mn.ssp126.2100]]="","",(Table1[[#This Row],[corals.sd.ssp126.2100]]/Table1[[#This Row],[corals.mn.ssp126.2100]])^-1)</f>
        <v/>
      </c>
      <c r="AD1224" s="6" t="str">
        <f>IF( Table1[[#This Row],[Coral.weights.ssp126.2100]]="","", Table1[[#This Row],[Coral.weights.ssp126.2100]]*Table1[[#This Row],[corals.mn.ssp126.2100]])</f>
        <v/>
      </c>
      <c r="AG1224" s="8" t="str">
        <f>IF(Table1[[#This Row],[mangrove.mn.ssp126.2100]]="","",(Table1[[#This Row],[mangrove.sd.ssp126.2100]]/Table1[[#This Row],[mangrove.mn.ssp126.2100]])^-1)</f>
        <v/>
      </c>
      <c r="AH1224" s="6" t="str">
        <f>IF(Table1[[#This Row],[mangrove.weights.ssp126.2100]]="","",Table1[[#This Row],[mangrove.weights.ssp126.2100]]*Table1[[#This Row],[mangrove.mn.ssp126.2100]])</f>
        <v/>
      </c>
      <c r="AI1224" s="7" t="e">
        <f t="shared" si="115"/>
        <v>#DIV/0!</v>
      </c>
      <c r="AL1224" s="6" t="str">
        <f>IF(Table1[[#This Row],[seagrass.mn.ssp245.2050]]="","",(Table1[[#This Row],[seagrass.sd.ssp245.2050]]/Table1[[#This Row],[seagrass.mn.ssp245.2050]])^-1)</f>
        <v/>
      </c>
      <c r="AM1224" s="6" t="str">
        <f>IF(Table1[[#This Row],[seagrass.weights.ssp245.2050]]="","",Table1[[#This Row],[seagrass.weights.ssp245.2050]]*Table1[[#This Row],[seagrass.mn.ssp245.2050]])</f>
        <v/>
      </c>
      <c r="AS1224" s="5"/>
      <c r="AT1224" s="8"/>
      <c r="AU1224" s="8"/>
      <c r="AV1224" s="7" t="e">
        <f t="shared" si="116"/>
        <v>#DIV/0!</v>
      </c>
      <c r="AX1224" s="5"/>
      <c r="AY1224" s="6"/>
      <c r="AZ1224" s="6"/>
      <c r="BB1224" s="5"/>
      <c r="BC1224" s="8"/>
      <c r="BD1224" s="8"/>
      <c r="BE1224" s="5"/>
      <c r="BF1224" s="5"/>
      <c r="BG1224" s="6"/>
      <c r="BH1224" s="6"/>
      <c r="BI1224" s="7" t="e">
        <f t="shared" si="117"/>
        <v>#DIV/0!</v>
      </c>
      <c r="BK1224" s="5"/>
      <c r="BL1224" s="6"/>
      <c r="BM1224" s="6"/>
      <c r="BO1224" s="5"/>
      <c r="BP1224" s="6"/>
      <c r="BQ1224" s="6"/>
      <c r="BR1224" s="5"/>
      <c r="BS1224" s="5"/>
      <c r="BT1224" s="6"/>
      <c r="BU1224" s="6"/>
      <c r="BV1224" s="7" t="e">
        <f t="shared" si="118"/>
        <v>#DIV/0!</v>
      </c>
      <c r="BX1224" s="5"/>
      <c r="BY1224" s="8"/>
      <c r="BZ1224" s="8"/>
      <c r="CA1224" s="5"/>
      <c r="CB1224" s="5"/>
      <c r="CC1224" s="8"/>
      <c r="CD1224" s="8"/>
      <c r="CE1224" s="5"/>
      <c r="CF1224" s="5"/>
      <c r="CG1224" s="12"/>
      <c r="CH1224" s="17"/>
      <c r="CI1224" s="9" t="e">
        <f t="shared" si="119"/>
        <v>#DIV/0!</v>
      </c>
      <c r="CJ1224" s="5"/>
      <c r="CL1224" s="5"/>
      <c r="CM1224" s="5"/>
      <c r="CP1224" s="5"/>
      <c r="CT1224" s="5"/>
    </row>
    <row r="1225" spans="1:98" x14ac:dyDescent="0.25">
      <c r="A1225" s="5" t="s">
        <v>1268</v>
      </c>
      <c r="B1225" s="5">
        <v>44.83934</v>
      </c>
      <c r="C1225" s="5">
        <v>-25.571102</v>
      </c>
      <c r="D1225" s="5">
        <v>3070000</v>
      </c>
      <c r="E1225" s="5">
        <v>1</v>
      </c>
      <c r="F1225" s="5">
        <v>13220000</v>
      </c>
      <c r="G1225" s="5">
        <v>1</v>
      </c>
      <c r="I1225" s="5">
        <v>0</v>
      </c>
      <c r="J1225" s="5">
        <v>0.49733953581710511</v>
      </c>
      <c r="K1225" s="5">
        <v>7.5233116701035616E-3</v>
      </c>
      <c r="L1225" s="6">
        <f>IF(Table1[[#This Row],[seagrass.mn.ssp126.2050]]="","",(Table1[[#This Row],[seagrass.sd.ssp126.2050]]/Table1[[#This Row],[seagrass.mn.ssp126.2050]])^-1)</f>
        <v>66.106464496672785</v>
      </c>
      <c r="M1225" s="6">
        <f>IF(Table1[[#This Row],[seagrass.weights.ssp126.2050]]="","",Table1[[#This Row],[seagrass.weights.ssp126.2050]]*Table1[[#This Row],[seagrass.mn.ssp126.2050]])</f>
        <v>32.877358367285183</v>
      </c>
      <c r="N1225" s="5">
        <v>0.37055286456707581</v>
      </c>
      <c r="O1225" s="5">
        <v>1.718674852267087E-2</v>
      </c>
      <c r="P1225" s="6">
        <f>IF(Table1[[#This Row],[corals.mn.ssp126.2050]]="","",(Table1[[#This Row],[corals.sd.ssp126.2050]]/Table1[[#This Row],[corals.mn.ssp126.2050]])^-1)</f>
        <v>21.560382062859837</v>
      </c>
      <c r="Q1225" s="6">
        <f>IF(Table1[[#This Row],[coral.weights.ssp126.2050]]="","",Table1[[#This Row],[coral.weights.ssp126.2050]]*Table1[[#This Row],[corals.mn.ssp126.2050]])</f>
        <v>7.9892613345533121</v>
      </c>
      <c r="T1225" s="6" t="str">
        <f>IF(Table1[[#This Row],[mangrove.mn.ssp126.2050]]="","",(Table1[[#This Row],[mangrove.sd.ssp126.2050]]/Table1[[#This Row],[mangrove.mn.ssp126.2050]])^-1)</f>
        <v/>
      </c>
      <c r="U1225" s="6" t="str">
        <f>IF(Table1[[#This Row],[mangrove.weights.ssp126.2050]]="","",Table1[[#This Row],[mangrove.weights.ssp126.2050]]*Table1[[#This Row],[mangrove.mn.ssp126.2050]])</f>
        <v/>
      </c>
      <c r="V1225" s="7">
        <f t="shared" si="114"/>
        <v>0.4661582035357788</v>
      </c>
      <c r="W1225" s="5">
        <v>0.51265187493268605</v>
      </c>
      <c r="X1225" s="5">
        <v>1.0369950448017541E-2</v>
      </c>
      <c r="Y1225" s="6">
        <f>IF(Table1[[#This Row],[seagrass.mn.ssp126.2100]]="", "", (Table1[[#This Row],[seagrass.sd.ssp126.2100]]/Table1[[#This Row],[seagrass.mn.ssp126.2100]])^-1)</f>
        <v>49.436289739522472</v>
      </c>
      <c r="Z1225" s="6">
        <f>IF(Table1[[#This Row],[seagrass.weights.ssp126.2100]]="","", Table1[[#This Row],[seagrass.weights.ssp126.2100]]*Table1[[#This Row],[seagrass.mn.ssp126.2100]])</f>
        <v>25.343606624681705</v>
      </c>
      <c r="AA1225" s="5">
        <v>0.39129567292913958</v>
      </c>
      <c r="AB1225" s="5">
        <v>2.5503609821688679E-2</v>
      </c>
      <c r="AC1225" s="6">
        <f>IF(Table1[[#This Row],[corals.mn.ssp126.2100]]="","",(Table1[[#This Row],[corals.sd.ssp126.2100]]/Table1[[#This Row],[corals.mn.ssp126.2100]])^-1)</f>
        <v>15.342756404482612</v>
      </c>
      <c r="AD1225" s="6">
        <f>IF( Table1[[#This Row],[Coral.weights.ssp126.2100]]="","", Table1[[#This Row],[Coral.weights.ssp126.2100]]*Table1[[#This Row],[corals.mn.ssp126.2100]])</f>
        <v>6.00355419187989</v>
      </c>
      <c r="AG1225" s="8" t="str">
        <f>IF(Table1[[#This Row],[mangrove.mn.ssp126.2100]]="","",(Table1[[#This Row],[mangrove.sd.ssp126.2100]]/Table1[[#This Row],[mangrove.mn.ssp126.2100]])^-1)</f>
        <v/>
      </c>
      <c r="AH1225" s="6" t="str">
        <f>IF(Table1[[#This Row],[mangrove.weights.ssp126.2100]]="","",Table1[[#This Row],[mangrove.weights.ssp126.2100]]*Table1[[#This Row],[mangrove.mn.ssp126.2100]])</f>
        <v/>
      </c>
      <c r="AI1225" s="7">
        <f t="shared" si="115"/>
        <v>0.48390895949403523</v>
      </c>
      <c r="AJ1225" s="5">
        <v>0.49268273715859162</v>
      </c>
      <c r="AK1225" s="5">
        <v>6.5873252093228297E-3</v>
      </c>
      <c r="AL1225" s="6">
        <f>IF(Table1[[#This Row],[seagrass.mn.ssp245.2050]]="","",(Table1[[#This Row],[seagrass.sd.ssp245.2050]]/Table1[[#This Row],[seagrass.mn.ssp245.2050]])^-1)</f>
        <v>74.792532857086442</v>
      </c>
      <c r="AM1225" s="6">
        <f>IF(Table1[[#This Row],[seagrass.weights.ssp245.2050]]="","",Table1[[#This Row],[seagrass.weights.ssp245.2050]]*Table1[[#This Row],[seagrass.mn.ssp245.2050]])</f>
        <v>36.84898980705325</v>
      </c>
      <c r="AN1225" s="5">
        <v>0.38028496109538651</v>
      </c>
      <c r="AO1225" s="5">
        <v>9.9321118150130332E-3</v>
      </c>
      <c r="AP1225" s="6">
        <f>(Table1[[#This Row],[corals.sd.ssp245.2050]]/Table1[[#This Row],[corals.mn.ssp245.2050]])^-1</f>
        <v>38.288429306702028</v>
      </c>
      <c r="AQ1225" s="6">
        <f>Table1[[#This Row],[coral.weights.ssp245.2050]]*Table1[[#This Row],[corals.mn.ssp245.2050]]</f>
        <v>14.560513849302637</v>
      </c>
      <c r="AS1225" s="5"/>
      <c r="AT1225" s="8"/>
      <c r="AU1225" s="8"/>
      <c r="AV1225" s="7">
        <f t="shared" si="116"/>
        <v>0.4546256299260476</v>
      </c>
      <c r="AW1225" s="5">
        <v>0.49068235071683969</v>
      </c>
      <c r="AX1225" s="5">
        <v>9.4162988452355535E-3</v>
      </c>
      <c r="AY1225" s="6">
        <f>(Table1[[#This Row],[seagrass.sd.ssp245.2100]]/Table1[[#This Row],[seagrass.mn.ssp245.2100]])^-1</f>
        <v>52.109895701230265</v>
      </c>
      <c r="AZ1225" s="6">
        <f>Table1[[#This Row],[seagrass.weights.ssp245.2100]]*Table1[[#This Row],[seagrass.mn.ssp245.2100]]</f>
        <v>25.569406118289006</v>
      </c>
      <c r="BA1225" s="5">
        <v>0.37875504435646362</v>
      </c>
      <c r="BB1225" s="5">
        <v>7.7684828135266689E-3</v>
      </c>
      <c r="BC1225" s="8">
        <f>(Table1[[#This Row],[corals.sd.ssp245.2100]]/Table1[[#This Row],[corals.mn.ssp245.2100]])^-1</f>
        <v>48.755343024891062</v>
      </c>
      <c r="BD1225" s="8">
        <f>Table1[[#This Row],[corals.weights.ssp245.2100]]*Table1[[#This Row],[corals.mn.ssp245.2100]]</f>
        <v>18.466332110007212</v>
      </c>
      <c r="BE1225" s="5"/>
      <c r="BF1225" s="5"/>
      <c r="BG1225" s="6"/>
      <c r="BH1225" s="6"/>
      <c r="BI1225" s="7">
        <f t="shared" si="117"/>
        <v>0.4365799237125304</v>
      </c>
      <c r="BJ1225" s="5">
        <v>0.39147665030952228</v>
      </c>
      <c r="BK1225" s="5">
        <v>2.24881595317714E-3</v>
      </c>
      <c r="BL1225" s="6">
        <f>(Table1[[#This Row],[seagrass.sd.ssp370.2050]]/Table1[[#This Row],[seagrass.mn.ssp370.2050]])^-1</f>
        <v>174.08123139487776</v>
      </c>
      <c r="BM1225" s="6">
        <f>Table1[[#This Row],[seagrass.mn.ssp370.2050]]*Table1[[#This Row],[seagrass.weights.ssp370.2050]]</f>
        <v>68.148737348223591</v>
      </c>
      <c r="BN1225" s="5">
        <v>0.31704440942625889</v>
      </c>
      <c r="BO1225" s="5">
        <v>5.9253820880569314E-3</v>
      </c>
      <c r="BP1225" s="6">
        <f>(Table1[[#This Row],[corals.sd.ssp370.2050]]/Table1[[#This Row],[corals.mn.ssp370.2050]])^-1</f>
        <v>53.506154491756156</v>
      </c>
      <c r="BQ1225" s="6">
        <f>Table1[[#This Row],[corals.weights.ssp370.2050]]*Table1[[#This Row],[corals.mn.ssp370.2050]]</f>
        <v>16.963827151509001</v>
      </c>
      <c r="BR1225" s="5"/>
      <c r="BS1225" s="5"/>
      <c r="BT1225" s="6"/>
      <c r="BU1225" s="6"/>
      <c r="BV1225" s="7">
        <f t="shared" si="118"/>
        <v>0.37397751271737428</v>
      </c>
      <c r="BW1225" s="5">
        <v>0.40241880311052469</v>
      </c>
      <c r="BX1225" s="5">
        <f>NonZeroMin!$C$19</f>
        <v>9.4033807947367773E-4</v>
      </c>
      <c r="BY1225" s="8">
        <f>(Table1[[#This Row],[seagrass.sd.ssp370.2100]]/Table1[[#This Row],[seagrass.mn.ssp370.2100]])^-1</f>
        <v>427.95119318762988</v>
      </c>
      <c r="BZ1225" s="8">
        <f>Table1[[#This Row],[seagrass.imp.ssp370.2100]]*Table1[[#This Row],[seagrass.mn.ssp370.2100]]</f>
        <v>172.21560695228695</v>
      </c>
      <c r="CA1225" s="5">
        <v>0.3368952720851725</v>
      </c>
      <c r="CB1225" s="5">
        <v>5.3310616231301436E-3</v>
      </c>
      <c r="CC1225" s="8">
        <f>(Table1[[#This Row],[corals.sd.ssp370.2100]]/Table1[[#This Row],[corals.mn.ssp370.2100]])^-1</f>
        <v>63.19478105889231</v>
      </c>
      <c r="CD1225" s="8">
        <f>Table1[[#This Row],[corals.weights.ssp370.2100]]*Table1[[#This Row],[corals.mn.ssp370.2100]]</f>
        <v>21.290022959198431</v>
      </c>
      <c r="CE1225" s="5"/>
      <c r="CF1225" s="5"/>
      <c r="CG1225" s="12"/>
      <c r="CH1225" s="17"/>
      <c r="CI1225" s="9">
        <f t="shared" si="119"/>
        <v>0.39398801997379007</v>
      </c>
      <c r="CJ1225" s="5"/>
      <c r="CL1225" s="5"/>
      <c r="CM1225" s="5"/>
      <c r="CP1225" s="5"/>
      <c r="CT1225" s="5"/>
    </row>
    <row r="1226" spans="1:98" x14ac:dyDescent="0.25">
      <c r="A1226" s="5" t="s">
        <v>1269</v>
      </c>
      <c r="B1226" s="5">
        <v>45.08934</v>
      </c>
      <c r="C1226" s="5">
        <v>-25.571102</v>
      </c>
      <c r="D1226" s="5">
        <v>15030000</v>
      </c>
      <c r="E1226" s="5">
        <v>1</v>
      </c>
      <c r="F1226" s="5">
        <v>9380000</v>
      </c>
      <c r="G1226" s="5">
        <v>1</v>
      </c>
      <c r="I1226" s="5">
        <v>0</v>
      </c>
      <c r="J1226" s="5">
        <v>0.49068461046005463</v>
      </c>
      <c r="K1226" s="5">
        <v>7.5324269267860334E-3</v>
      </c>
      <c r="L1226" s="6">
        <f>IF(Table1[[#This Row],[seagrass.mn.ssp126.2050]]="","",(Table1[[#This Row],[seagrass.sd.ssp126.2050]]/Table1[[#This Row],[seagrass.mn.ssp126.2050]])^-1)</f>
        <v>65.142963248024756</v>
      </c>
      <c r="M1226" s="6">
        <f>IF(Table1[[#This Row],[seagrass.weights.ssp126.2050]]="","",Table1[[#This Row],[seagrass.weights.ssp126.2050]]*Table1[[#This Row],[seagrass.mn.ssp126.2050]])</f>
        <v>31.964649545570683</v>
      </c>
      <c r="N1226" s="5">
        <v>0.52831137108019477</v>
      </c>
      <c r="O1226" s="5">
        <v>1.254915846315739E-2</v>
      </c>
      <c r="P1226" s="6">
        <f>IF(Table1[[#This Row],[corals.mn.ssp126.2050]]="","",(Table1[[#This Row],[corals.sd.ssp126.2050]]/Table1[[#This Row],[corals.mn.ssp126.2050]])^-1)</f>
        <v>42.099346552300268</v>
      </c>
      <c r="Q1226" s="6">
        <f>IF(Table1[[#This Row],[coral.weights.ssp126.2050]]="","",Table1[[#This Row],[coral.weights.ssp126.2050]]*Table1[[#This Row],[corals.mn.ssp126.2050]])</f>
        <v>22.241563498626025</v>
      </c>
      <c r="T1226" s="6" t="str">
        <f>IF(Table1[[#This Row],[mangrove.mn.ssp126.2050]]="","",(Table1[[#This Row],[mangrove.sd.ssp126.2050]]/Table1[[#This Row],[mangrove.mn.ssp126.2050]])^-1)</f>
        <v/>
      </c>
      <c r="U1226" s="6" t="str">
        <f>IF(Table1[[#This Row],[mangrove.weights.ssp126.2050]]="","",Table1[[#This Row],[mangrove.weights.ssp126.2050]]*Table1[[#This Row],[mangrove.mn.ssp126.2050]])</f>
        <v/>
      </c>
      <c r="V1226" s="7">
        <f t="shared" si="114"/>
        <v>0.50545547876694863</v>
      </c>
      <c r="W1226" s="5">
        <v>0.49068837385216602</v>
      </c>
      <c r="X1226" s="5">
        <v>1.8828517862534619E-3</v>
      </c>
      <c r="Y1226" s="6">
        <f>IF(Table1[[#This Row],[seagrass.mn.ssp126.2100]]="", "", (Table1[[#This Row],[seagrass.sd.ssp126.2100]]/Table1[[#This Row],[seagrass.mn.ssp126.2100]])^-1)</f>
        <v>260.60913420516653</v>
      </c>
      <c r="Z1226" s="6">
        <f>IF(Table1[[#This Row],[seagrass.weights.ssp126.2100]]="","", Table1[[#This Row],[seagrass.weights.ssp126.2100]]*Table1[[#This Row],[seagrass.mn.ssp126.2100]])</f>
        <v>127.87787227415406</v>
      </c>
      <c r="AA1226" s="5">
        <v>0.52461787578808139</v>
      </c>
      <c r="AB1226" s="5">
        <v>2.6848351428074249E-2</v>
      </c>
      <c r="AC1226" s="6">
        <f>IF(Table1[[#This Row],[corals.mn.ssp126.2100]]="","",(Table1[[#This Row],[corals.sd.ssp126.2100]]/Table1[[#This Row],[corals.mn.ssp126.2100]])^-1)</f>
        <v>19.540040556810855</v>
      </c>
      <c r="AD1226" s="6">
        <f>IF( Table1[[#This Row],[Coral.weights.ssp126.2100]]="","", Table1[[#This Row],[Coral.weights.ssp126.2100]]*Table1[[#This Row],[corals.mn.ssp126.2100]])</f>
        <v>10.251054569727069</v>
      </c>
      <c r="AG1226" s="8" t="str">
        <f>IF(Table1[[#This Row],[mangrove.mn.ssp126.2100]]="","",(Table1[[#This Row],[mangrove.sd.ssp126.2100]]/Table1[[#This Row],[mangrove.mn.ssp126.2100]])^-1)</f>
        <v/>
      </c>
      <c r="AH1226" s="6" t="str">
        <f>IF(Table1[[#This Row],[mangrove.weights.ssp126.2100]]="","",Table1[[#This Row],[mangrove.weights.ssp126.2100]]*Table1[[#This Row],[mangrove.mn.ssp126.2100]])</f>
        <v/>
      </c>
      <c r="AI1226" s="7">
        <f t="shared" si="115"/>
        <v>0.49305491248096422</v>
      </c>
      <c r="AJ1226" s="5">
        <v>0.46453457245267271</v>
      </c>
      <c r="AK1226" s="5">
        <v>4.7918557824723007E-3</v>
      </c>
      <c r="AL1226" s="6">
        <f>IF(Table1[[#This Row],[seagrass.mn.ssp245.2050]]="","",(Table1[[#This Row],[seagrass.sd.ssp245.2050]]/Table1[[#This Row],[seagrass.mn.ssp245.2050]])^-1)</f>
        <v>96.942519462261785</v>
      </c>
      <c r="AM1226" s="6">
        <f>IF(Table1[[#This Row],[seagrass.weights.ssp245.2050]]="","",Table1[[#This Row],[seagrass.weights.ssp245.2050]]*Table1[[#This Row],[seagrass.mn.ssp245.2050]])</f>
        <v>45.033151830886681</v>
      </c>
      <c r="AN1226" s="5">
        <v>0.50563989422911904</v>
      </c>
      <c r="AO1226" s="5">
        <v>1.2401395972448071E-2</v>
      </c>
      <c r="AP1226" s="6">
        <f>(Table1[[#This Row],[corals.sd.ssp245.2050]]/Table1[[#This Row],[corals.mn.ssp245.2050]])^-1</f>
        <v>40.772820685065533</v>
      </c>
      <c r="AQ1226" s="6">
        <f>Table1[[#This Row],[coral.weights.ssp245.2050]]*Table1[[#This Row],[corals.mn.ssp245.2050]]</f>
        <v>20.616364738619371</v>
      </c>
      <c r="AS1226" s="5"/>
      <c r="AT1226" s="8"/>
      <c r="AU1226" s="8"/>
      <c r="AV1226" s="7">
        <f t="shared" si="116"/>
        <v>0.47670445790043769</v>
      </c>
      <c r="AW1226" s="5">
        <v>0.4584161060901073</v>
      </c>
      <c r="AX1226" s="5">
        <v>3.8609623283913218E-3</v>
      </c>
      <c r="AY1226" s="6">
        <f>(Table1[[#This Row],[seagrass.sd.ssp245.2100]]/Table1[[#This Row],[seagrass.mn.ssp245.2100]])^-1</f>
        <v>118.73104866089365</v>
      </c>
      <c r="AZ1226" s="6">
        <f>Table1[[#This Row],[seagrass.weights.ssp245.2100]]*Table1[[#This Row],[seagrass.mn.ssp245.2100]]</f>
        <v>54.428224999121916</v>
      </c>
      <c r="BA1226" s="5">
        <v>0.4987483584808563</v>
      </c>
      <c r="BB1226" s="5">
        <v>8.8505487379242798E-4</v>
      </c>
      <c r="BC1226" s="8">
        <f>(Table1[[#This Row],[corals.sd.ssp245.2100]]/Table1[[#This Row],[corals.mn.ssp245.2100]])^-1</f>
        <v>563.52252639854714</v>
      </c>
      <c r="BD1226" s="8">
        <f>Table1[[#This Row],[corals.weights.ssp245.2100]]*Table1[[#This Row],[corals.mn.ssp245.2100]]</f>
        <v>281.05593500826041</v>
      </c>
      <c r="BE1226" s="5"/>
      <c r="BF1226" s="5"/>
      <c r="BG1226" s="6"/>
      <c r="BH1226" s="6"/>
      <c r="BI1226" s="7">
        <f t="shared" si="117"/>
        <v>0.49172942769578537</v>
      </c>
      <c r="BJ1226" s="5">
        <v>0.35750714233844522</v>
      </c>
      <c r="BK1226" s="5">
        <v>1.280124959148655E-2</v>
      </c>
      <c r="BL1226" s="6">
        <f>(Table1[[#This Row],[seagrass.sd.ssp370.2050]]/Table1[[#This Row],[seagrass.mn.ssp370.2050]])^-1</f>
        <v>27.927519089714863</v>
      </c>
      <c r="BM1226" s="6">
        <f>Table1[[#This Row],[seagrass.mn.ssp370.2050]]*Table1[[#This Row],[seagrass.weights.ssp370.2050]]</f>
        <v>9.9842875423663369</v>
      </c>
      <c r="BN1226" s="5">
        <v>0.38698127588646197</v>
      </c>
      <c r="BO1226" s="5">
        <v>1.9402131010471672E-2</v>
      </c>
      <c r="BP1226" s="6">
        <f>(Table1[[#This Row],[corals.sd.ssp370.2050]]/Table1[[#This Row],[corals.mn.ssp370.2050]])^-1</f>
        <v>19.945297538584878</v>
      </c>
      <c r="BQ1226" s="6">
        <f>Table1[[#This Row],[corals.weights.ssp370.2050]]*Table1[[#This Row],[corals.mn.ssp370.2050]]</f>
        <v>7.7184566894166853</v>
      </c>
      <c r="BR1226" s="5"/>
      <c r="BS1226" s="5"/>
      <c r="BT1226" s="6"/>
      <c r="BU1226" s="6"/>
      <c r="BV1226" s="7">
        <f t="shared" si="118"/>
        <v>0.36978697888684797</v>
      </c>
      <c r="BW1226" s="5">
        <v>0.38178215435965518</v>
      </c>
      <c r="BX1226" s="5">
        <f>NonZeroMin!$C$19</f>
        <v>9.4033807947367773E-4</v>
      </c>
      <c r="BY1226" s="8">
        <f>(Table1[[#This Row],[seagrass.sd.ssp370.2100]]/Table1[[#This Row],[seagrass.mn.ssp370.2100]])^-1</f>
        <v>406.00520461039372</v>
      </c>
      <c r="BZ1226" s="8">
        <f>Table1[[#This Row],[seagrass.imp.ssp370.2100]]*Table1[[#This Row],[seagrass.mn.ssp370.2100]]</f>
        <v>155.00554169738871</v>
      </c>
      <c r="CA1226" s="5">
        <v>0.42395714993932188</v>
      </c>
      <c r="CB1226" s="5">
        <v>9.6739606216408316E-4</v>
      </c>
      <c r="CC1226" s="8">
        <f>(Table1[[#This Row],[corals.sd.ssp370.2100]]/Table1[[#This Row],[corals.mn.ssp370.2100]])^-1</f>
        <v>438.24568501025504</v>
      </c>
      <c r="CD1226" s="8">
        <f>Table1[[#This Row],[corals.weights.ssp370.2100]]*Table1[[#This Row],[corals.mn.ssp370.2100]]</f>
        <v>185.79739159015352</v>
      </c>
      <c r="CE1226" s="5"/>
      <c r="CF1226" s="5"/>
      <c r="CG1226" s="12"/>
      <c r="CH1226" s="17"/>
      <c r="CI1226" s="9">
        <f t="shared" si="119"/>
        <v>0.4036749471957049</v>
      </c>
      <c r="CJ1226" s="5"/>
      <c r="CL1226" s="5"/>
      <c r="CM1226" s="5"/>
      <c r="CP1226" s="5"/>
      <c r="CT1226" s="5"/>
    </row>
    <row r="1227" spans="1:98" x14ac:dyDescent="0.25">
      <c r="A1227" s="5" t="s">
        <v>1270</v>
      </c>
      <c r="B1227" s="5">
        <v>45.33934</v>
      </c>
      <c r="C1227" s="5">
        <v>-25.571102</v>
      </c>
      <c r="E1227" s="5">
        <v>0</v>
      </c>
      <c r="G1227" s="5">
        <v>0</v>
      </c>
      <c r="I1227" s="5">
        <v>0</v>
      </c>
      <c r="L1227" s="6" t="str">
        <f>IF(Table1[[#This Row],[seagrass.mn.ssp126.2050]]="","",(Table1[[#This Row],[seagrass.sd.ssp126.2050]]/Table1[[#This Row],[seagrass.mn.ssp126.2050]])^-1)</f>
        <v/>
      </c>
      <c r="M1227" s="6" t="str">
        <f>IF(Table1[[#This Row],[seagrass.weights.ssp126.2050]]="","",Table1[[#This Row],[seagrass.weights.ssp126.2050]]*Table1[[#This Row],[seagrass.mn.ssp126.2050]])</f>
        <v/>
      </c>
      <c r="P1227" s="6" t="str">
        <f>IF(Table1[[#This Row],[corals.mn.ssp126.2050]]="","",(Table1[[#This Row],[corals.sd.ssp126.2050]]/Table1[[#This Row],[corals.mn.ssp126.2050]])^-1)</f>
        <v/>
      </c>
      <c r="Q1227" s="6" t="str">
        <f>IF(Table1[[#This Row],[coral.weights.ssp126.2050]]="","",Table1[[#This Row],[coral.weights.ssp126.2050]]*Table1[[#This Row],[corals.mn.ssp126.2050]])</f>
        <v/>
      </c>
      <c r="T1227" s="6" t="str">
        <f>IF(Table1[[#This Row],[mangrove.mn.ssp126.2050]]="","",(Table1[[#This Row],[mangrove.sd.ssp126.2050]]/Table1[[#This Row],[mangrove.mn.ssp126.2050]])^-1)</f>
        <v/>
      </c>
      <c r="U1227" s="6" t="str">
        <f>IF(Table1[[#This Row],[mangrove.weights.ssp126.2050]]="","",Table1[[#This Row],[mangrove.weights.ssp126.2050]]*Table1[[#This Row],[mangrove.mn.ssp126.2050]])</f>
        <v/>
      </c>
      <c r="V1227" s="7" t="e">
        <f t="shared" si="114"/>
        <v>#DIV/0!</v>
      </c>
      <c r="Y1227" s="6" t="str">
        <f>IF(Table1[[#This Row],[seagrass.mn.ssp126.2100]]="", "", (Table1[[#This Row],[seagrass.sd.ssp126.2100]]/Table1[[#This Row],[seagrass.mn.ssp126.2100]])^-1)</f>
        <v/>
      </c>
      <c r="Z1227" s="6" t="str">
        <f>IF(Table1[[#This Row],[seagrass.weights.ssp126.2100]]="","", Table1[[#This Row],[seagrass.weights.ssp126.2100]]*Table1[[#This Row],[seagrass.mn.ssp126.2100]])</f>
        <v/>
      </c>
      <c r="AC1227" s="6" t="str">
        <f>IF(Table1[[#This Row],[corals.mn.ssp126.2100]]="","",(Table1[[#This Row],[corals.sd.ssp126.2100]]/Table1[[#This Row],[corals.mn.ssp126.2100]])^-1)</f>
        <v/>
      </c>
      <c r="AD1227" s="6" t="str">
        <f>IF( Table1[[#This Row],[Coral.weights.ssp126.2100]]="","", Table1[[#This Row],[Coral.weights.ssp126.2100]]*Table1[[#This Row],[corals.mn.ssp126.2100]])</f>
        <v/>
      </c>
      <c r="AG1227" s="8" t="str">
        <f>IF(Table1[[#This Row],[mangrove.mn.ssp126.2100]]="","",(Table1[[#This Row],[mangrove.sd.ssp126.2100]]/Table1[[#This Row],[mangrove.mn.ssp126.2100]])^-1)</f>
        <v/>
      </c>
      <c r="AH1227" s="6" t="str">
        <f>IF(Table1[[#This Row],[mangrove.weights.ssp126.2100]]="","",Table1[[#This Row],[mangrove.weights.ssp126.2100]]*Table1[[#This Row],[mangrove.mn.ssp126.2100]])</f>
        <v/>
      </c>
      <c r="AI1227" s="7" t="e">
        <f t="shared" si="115"/>
        <v>#DIV/0!</v>
      </c>
      <c r="AL1227" s="6" t="str">
        <f>IF(Table1[[#This Row],[seagrass.mn.ssp245.2050]]="","",(Table1[[#This Row],[seagrass.sd.ssp245.2050]]/Table1[[#This Row],[seagrass.mn.ssp245.2050]])^-1)</f>
        <v/>
      </c>
      <c r="AM1227" s="6" t="str">
        <f>IF(Table1[[#This Row],[seagrass.weights.ssp245.2050]]="","",Table1[[#This Row],[seagrass.weights.ssp245.2050]]*Table1[[#This Row],[seagrass.mn.ssp245.2050]])</f>
        <v/>
      </c>
      <c r="AS1227" s="5"/>
      <c r="AT1227" s="8"/>
      <c r="AU1227" s="8"/>
      <c r="AV1227" s="7" t="e">
        <f t="shared" si="116"/>
        <v>#DIV/0!</v>
      </c>
      <c r="AX1227" s="5"/>
      <c r="AY1227" s="6"/>
      <c r="AZ1227" s="6"/>
      <c r="BB1227" s="5"/>
      <c r="BC1227" s="8"/>
      <c r="BD1227" s="8"/>
      <c r="BE1227" s="5"/>
      <c r="BF1227" s="5"/>
      <c r="BG1227" s="6"/>
      <c r="BH1227" s="6"/>
      <c r="BI1227" s="7" t="e">
        <f t="shared" si="117"/>
        <v>#DIV/0!</v>
      </c>
      <c r="BK1227" s="5"/>
      <c r="BL1227" s="6"/>
      <c r="BM1227" s="6"/>
      <c r="BO1227" s="5"/>
      <c r="BP1227" s="6"/>
      <c r="BQ1227" s="6"/>
      <c r="BR1227" s="5"/>
      <c r="BS1227" s="5"/>
      <c r="BT1227" s="6"/>
      <c r="BU1227" s="6"/>
      <c r="BV1227" s="7" t="e">
        <f t="shared" si="118"/>
        <v>#DIV/0!</v>
      </c>
      <c r="BX1227" s="5"/>
      <c r="BY1227" s="8"/>
      <c r="BZ1227" s="8"/>
      <c r="CA1227" s="5"/>
      <c r="CB1227" s="5"/>
      <c r="CC1227" s="8"/>
      <c r="CD1227" s="8"/>
      <c r="CE1227" s="5"/>
      <c r="CF1227" s="5"/>
      <c r="CG1227" s="12"/>
      <c r="CH1227" s="17"/>
      <c r="CI1227" s="9" t="e">
        <f t="shared" si="119"/>
        <v>#DIV/0!</v>
      </c>
      <c r="CJ1227" s="5"/>
      <c r="CL1227" s="5"/>
      <c r="CM1227" s="5"/>
      <c r="CP1227" s="5"/>
      <c r="CT1227" s="5"/>
    </row>
    <row r="1228" spans="1:98" x14ac:dyDescent="0.25">
      <c r="A1228" s="5" t="s">
        <v>1271</v>
      </c>
      <c r="B1228" s="5">
        <v>45.58934</v>
      </c>
      <c r="C1228" s="5">
        <v>-25.571102</v>
      </c>
      <c r="E1228" s="5">
        <v>0</v>
      </c>
      <c r="G1228" s="5">
        <v>0</v>
      </c>
      <c r="I1228" s="5">
        <v>0</v>
      </c>
      <c r="L1228" s="6" t="str">
        <f>IF(Table1[[#This Row],[seagrass.mn.ssp126.2050]]="","",(Table1[[#This Row],[seagrass.sd.ssp126.2050]]/Table1[[#This Row],[seagrass.mn.ssp126.2050]])^-1)</f>
        <v/>
      </c>
      <c r="M1228" s="6" t="str">
        <f>IF(Table1[[#This Row],[seagrass.weights.ssp126.2050]]="","",Table1[[#This Row],[seagrass.weights.ssp126.2050]]*Table1[[#This Row],[seagrass.mn.ssp126.2050]])</f>
        <v/>
      </c>
      <c r="P1228" s="6" t="str">
        <f>IF(Table1[[#This Row],[corals.mn.ssp126.2050]]="","",(Table1[[#This Row],[corals.sd.ssp126.2050]]/Table1[[#This Row],[corals.mn.ssp126.2050]])^-1)</f>
        <v/>
      </c>
      <c r="Q1228" s="6" t="str">
        <f>IF(Table1[[#This Row],[coral.weights.ssp126.2050]]="","",Table1[[#This Row],[coral.weights.ssp126.2050]]*Table1[[#This Row],[corals.mn.ssp126.2050]])</f>
        <v/>
      </c>
      <c r="T1228" s="6" t="str">
        <f>IF(Table1[[#This Row],[mangrove.mn.ssp126.2050]]="","",(Table1[[#This Row],[mangrove.sd.ssp126.2050]]/Table1[[#This Row],[mangrove.mn.ssp126.2050]])^-1)</f>
        <v/>
      </c>
      <c r="U1228" s="6" t="str">
        <f>IF(Table1[[#This Row],[mangrove.weights.ssp126.2050]]="","",Table1[[#This Row],[mangrove.weights.ssp126.2050]]*Table1[[#This Row],[mangrove.mn.ssp126.2050]])</f>
        <v/>
      </c>
      <c r="V1228" s="7" t="e">
        <f t="shared" si="114"/>
        <v>#DIV/0!</v>
      </c>
      <c r="Y1228" s="6" t="str">
        <f>IF(Table1[[#This Row],[seagrass.mn.ssp126.2100]]="", "", (Table1[[#This Row],[seagrass.sd.ssp126.2100]]/Table1[[#This Row],[seagrass.mn.ssp126.2100]])^-1)</f>
        <v/>
      </c>
      <c r="Z1228" s="6" t="str">
        <f>IF(Table1[[#This Row],[seagrass.weights.ssp126.2100]]="","", Table1[[#This Row],[seagrass.weights.ssp126.2100]]*Table1[[#This Row],[seagrass.mn.ssp126.2100]])</f>
        <v/>
      </c>
      <c r="AC1228" s="6" t="str">
        <f>IF(Table1[[#This Row],[corals.mn.ssp126.2100]]="","",(Table1[[#This Row],[corals.sd.ssp126.2100]]/Table1[[#This Row],[corals.mn.ssp126.2100]])^-1)</f>
        <v/>
      </c>
      <c r="AD1228" s="6" t="str">
        <f>IF( Table1[[#This Row],[Coral.weights.ssp126.2100]]="","", Table1[[#This Row],[Coral.weights.ssp126.2100]]*Table1[[#This Row],[corals.mn.ssp126.2100]])</f>
        <v/>
      </c>
      <c r="AG1228" s="8" t="str">
        <f>IF(Table1[[#This Row],[mangrove.mn.ssp126.2100]]="","",(Table1[[#This Row],[mangrove.sd.ssp126.2100]]/Table1[[#This Row],[mangrove.mn.ssp126.2100]])^-1)</f>
        <v/>
      </c>
      <c r="AH1228" s="6" t="str">
        <f>IF(Table1[[#This Row],[mangrove.weights.ssp126.2100]]="","",Table1[[#This Row],[mangrove.weights.ssp126.2100]]*Table1[[#This Row],[mangrove.mn.ssp126.2100]])</f>
        <v/>
      </c>
      <c r="AI1228" s="7" t="e">
        <f t="shared" si="115"/>
        <v>#DIV/0!</v>
      </c>
      <c r="AL1228" s="6" t="str">
        <f>IF(Table1[[#This Row],[seagrass.mn.ssp245.2050]]="","",(Table1[[#This Row],[seagrass.sd.ssp245.2050]]/Table1[[#This Row],[seagrass.mn.ssp245.2050]])^-1)</f>
        <v/>
      </c>
      <c r="AM1228" s="6" t="str">
        <f>IF(Table1[[#This Row],[seagrass.weights.ssp245.2050]]="","",Table1[[#This Row],[seagrass.weights.ssp245.2050]]*Table1[[#This Row],[seagrass.mn.ssp245.2050]])</f>
        <v/>
      </c>
      <c r="AS1228" s="5"/>
      <c r="AT1228" s="8"/>
      <c r="AU1228" s="8"/>
      <c r="AV1228" s="7" t="e">
        <f t="shared" si="116"/>
        <v>#DIV/0!</v>
      </c>
      <c r="AX1228" s="5"/>
      <c r="AY1228" s="6"/>
      <c r="AZ1228" s="6"/>
      <c r="BB1228" s="5"/>
      <c r="BC1228" s="8"/>
      <c r="BD1228" s="8"/>
      <c r="BE1228" s="5"/>
      <c r="BF1228" s="5"/>
      <c r="BG1228" s="6"/>
      <c r="BH1228" s="6"/>
      <c r="BI1228" s="7" t="e">
        <f t="shared" si="117"/>
        <v>#DIV/0!</v>
      </c>
      <c r="BK1228" s="5"/>
      <c r="BL1228" s="6"/>
      <c r="BM1228" s="6"/>
      <c r="BO1228" s="5"/>
      <c r="BP1228" s="6"/>
      <c r="BQ1228" s="6"/>
      <c r="BR1228" s="5"/>
      <c r="BS1228" s="5"/>
      <c r="BT1228" s="6"/>
      <c r="BU1228" s="6"/>
      <c r="BV1228" s="7" t="e">
        <f t="shared" si="118"/>
        <v>#DIV/0!</v>
      </c>
      <c r="BX1228" s="5"/>
      <c r="BY1228" s="8"/>
      <c r="BZ1228" s="8"/>
      <c r="CA1228" s="5"/>
      <c r="CB1228" s="5"/>
      <c r="CC1228" s="8"/>
      <c r="CD1228" s="8"/>
      <c r="CE1228" s="5"/>
      <c r="CF1228" s="5"/>
      <c r="CG1228" s="12"/>
      <c r="CH1228" s="17"/>
      <c r="CI1228" s="9" t="e">
        <f t="shared" si="119"/>
        <v>#DIV/0!</v>
      </c>
      <c r="CJ1228" s="5"/>
      <c r="CL1228" s="5"/>
      <c r="CM1228" s="5"/>
      <c r="CP1228" s="5"/>
      <c r="CT1228" s="5"/>
    </row>
    <row r="1229" spans="1:98" x14ac:dyDescent="0.25">
      <c r="A1229" s="5" t="s">
        <v>1272</v>
      </c>
      <c r="B1229" s="5">
        <v>45.83934</v>
      </c>
      <c r="C1229" s="5">
        <v>-25.571102</v>
      </c>
      <c r="E1229" s="5">
        <v>0</v>
      </c>
      <c r="G1229" s="5">
        <v>0</v>
      </c>
      <c r="I1229" s="5">
        <v>0</v>
      </c>
      <c r="L1229" s="6" t="str">
        <f>IF(Table1[[#This Row],[seagrass.mn.ssp126.2050]]="","",(Table1[[#This Row],[seagrass.sd.ssp126.2050]]/Table1[[#This Row],[seagrass.mn.ssp126.2050]])^-1)</f>
        <v/>
      </c>
      <c r="M1229" s="6" t="str">
        <f>IF(Table1[[#This Row],[seagrass.weights.ssp126.2050]]="","",Table1[[#This Row],[seagrass.weights.ssp126.2050]]*Table1[[#This Row],[seagrass.mn.ssp126.2050]])</f>
        <v/>
      </c>
      <c r="P1229" s="6" t="str">
        <f>IF(Table1[[#This Row],[corals.mn.ssp126.2050]]="","",(Table1[[#This Row],[corals.sd.ssp126.2050]]/Table1[[#This Row],[corals.mn.ssp126.2050]])^-1)</f>
        <v/>
      </c>
      <c r="Q1229" s="6" t="str">
        <f>IF(Table1[[#This Row],[coral.weights.ssp126.2050]]="","",Table1[[#This Row],[coral.weights.ssp126.2050]]*Table1[[#This Row],[corals.mn.ssp126.2050]])</f>
        <v/>
      </c>
      <c r="T1229" s="6" t="str">
        <f>IF(Table1[[#This Row],[mangrove.mn.ssp126.2050]]="","",(Table1[[#This Row],[mangrove.sd.ssp126.2050]]/Table1[[#This Row],[mangrove.mn.ssp126.2050]])^-1)</f>
        <v/>
      </c>
      <c r="U1229" s="6" t="str">
        <f>IF(Table1[[#This Row],[mangrove.weights.ssp126.2050]]="","",Table1[[#This Row],[mangrove.weights.ssp126.2050]]*Table1[[#This Row],[mangrove.mn.ssp126.2050]])</f>
        <v/>
      </c>
      <c r="V1229" s="7" t="e">
        <f t="shared" si="114"/>
        <v>#DIV/0!</v>
      </c>
      <c r="Y1229" s="6" t="str">
        <f>IF(Table1[[#This Row],[seagrass.mn.ssp126.2100]]="", "", (Table1[[#This Row],[seagrass.sd.ssp126.2100]]/Table1[[#This Row],[seagrass.mn.ssp126.2100]])^-1)</f>
        <v/>
      </c>
      <c r="Z1229" s="6" t="str">
        <f>IF(Table1[[#This Row],[seagrass.weights.ssp126.2100]]="","", Table1[[#This Row],[seagrass.weights.ssp126.2100]]*Table1[[#This Row],[seagrass.mn.ssp126.2100]])</f>
        <v/>
      </c>
      <c r="AC1229" s="6" t="str">
        <f>IF(Table1[[#This Row],[corals.mn.ssp126.2100]]="","",(Table1[[#This Row],[corals.sd.ssp126.2100]]/Table1[[#This Row],[corals.mn.ssp126.2100]])^-1)</f>
        <v/>
      </c>
      <c r="AD1229" s="6" t="str">
        <f>IF( Table1[[#This Row],[Coral.weights.ssp126.2100]]="","", Table1[[#This Row],[Coral.weights.ssp126.2100]]*Table1[[#This Row],[corals.mn.ssp126.2100]])</f>
        <v/>
      </c>
      <c r="AG1229" s="8" t="str">
        <f>IF(Table1[[#This Row],[mangrove.mn.ssp126.2100]]="","",(Table1[[#This Row],[mangrove.sd.ssp126.2100]]/Table1[[#This Row],[mangrove.mn.ssp126.2100]])^-1)</f>
        <v/>
      </c>
      <c r="AH1229" s="6" t="str">
        <f>IF(Table1[[#This Row],[mangrove.weights.ssp126.2100]]="","",Table1[[#This Row],[mangrove.weights.ssp126.2100]]*Table1[[#This Row],[mangrove.mn.ssp126.2100]])</f>
        <v/>
      </c>
      <c r="AI1229" s="7" t="e">
        <f t="shared" si="115"/>
        <v>#DIV/0!</v>
      </c>
      <c r="AL1229" s="6" t="str">
        <f>IF(Table1[[#This Row],[seagrass.mn.ssp245.2050]]="","",(Table1[[#This Row],[seagrass.sd.ssp245.2050]]/Table1[[#This Row],[seagrass.mn.ssp245.2050]])^-1)</f>
        <v/>
      </c>
      <c r="AM1229" s="6" t="str">
        <f>IF(Table1[[#This Row],[seagrass.weights.ssp245.2050]]="","",Table1[[#This Row],[seagrass.weights.ssp245.2050]]*Table1[[#This Row],[seagrass.mn.ssp245.2050]])</f>
        <v/>
      </c>
      <c r="AS1229" s="5"/>
      <c r="AT1229" s="8"/>
      <c r="AU1229" s="8"/>
      <c r="AV1229" s="7" t="e">
        <f t="shared" si="116"/>
        <v>#DIV/0!</v>
      </c>
      <c r="AX1229" s="5"/>
      <c r="AY1229" s="6"/>
      <c r="AZ1229" s="6"/>
      <c r="BB1229" s="5"/>
      <c r="BC1229" s="8"/>
      <c r="BD1229" s="8"/>
      <c r="BE1229" s="5"/>
      <c r="BF1229" s="5"/>
      <c r="BG1229" s="6"/>
      <c r="BH1229" s="6"/>
      <c r="BI1229" s="7" t="e">
        <f t="shared" si="117"/>
        <v>#DIV/0!</v>
      </c>
      <c r="BK1229" s="5"/>
      <c r="BL1229" s="6"/>
      <c r="BM1229" s="6"/>
      <c r="BO1229" s="5"/>
      <c r="BP1229" s="6"/>
      <c r="BQ1229" s="6"/>
      <c r="BR1229" s="5"/>
      <c r="BS1229" s="5"/>
      <c r="BT1229" s="6"/>
      <c r="BU1229" s="6"/>
      <c r="BV1229" s="7" t="e">
        <f t="shared" si="118"/>
        <v>#DIV/0!</v>
      </c>
      <c r="BX1229" s="5"/>
      <c r="BY1229" s="8"/>
      <c r="BZ1229" s="8"/>
      <c r="CA1229" s="5"/>
      <c r="CB1229" s="5"/>
      <c r="CC1229" s="8"/>
      <c r="CD1229" s="8"/>
      <c r="CE1229" s="5"/>
      <c r="CF1229" s="5"/>
      <c r="CG1229" s="12"/>
      <c r="CH1229" s="17"/>
      <c r="CI1229" s="9" t="e">
        <f t="shared" si="119"/>
        <v>#DIV/0!</v>
      </c>
      <c r="CJ1229" s="5"/>
      <c r="CL1229" s="5"/>
      <c r="CM1229" s="5"/>
      <c r="CP1229" s="5"/>
      <c r="CT1229" s="5"/>
    </row>
    <row r="1230" spans="1:98" x14ac:dyDescent="0.25">
      <c r="A1230" s="5" t="s">
        <v>1273</v>
      </c>
      <c r="B1230" s="5">
        <v>46.08934</v>
      </c>
      <c r="C1230" s="5">
        <v>-25.571102</v>
      </c>
      <c r="E1230" s="5">
        <v>0</v>
      </c>
      <c r="G1230" s="5">
        <v>0</v>
      </c>
      <c r="I1230" s="5">
        <v>0</v>
      </c>
      <c r="L1230" s="6" t="str">
        <f>IF(Table1[[#This Row],[seagrass.mn.ssp126.2050]]="","",(Table1[[#This Row],[seagrass.sd.ssp126.2050]]/Table1[[#This Row],[seagrass.mn.ssp126.2050]])^-1)</f>
        <v/>
      </c>
      <c r="M1230" s="6" t="str">
        <f>IF(Table1[[#This Row],[seagrass.weights.ssp126.2050]]="","",Table1[[#This Row],[seagrass.weights.ssp126.2050]]*Table1[[#This Row],[seagrass.mn.ssp126.2050]])</f>
        <v/>
      </c>
      <c r="P1230" s="6" t="str">
        <f>IF(Table1[[#This Row],[corals.mn.ssp126.2050]]="","",(Table1[[#This Row],[corals.sd.ssp126.2050]]/Table1[[#This Row],[corals.mn.ssp126.2050]])^-1)</f>
        <v/>
      </c>
      <c r="Q1230" s="6" t="str">
        <f>IF(Table1[[#This Row],[coral.weights.ssp126.2050]]="","",Table1[[#This Row],[coral.weights.ssp126.2050]]*Table1[[#This Row],[corals.mn.ssp126.2050]])</f>
        <v/>
      </c>
      <c r="T1230" s="6" t="str">
        <f>IF(Table1[[#This Row],[mangrove.mn.ssp126.2050]]="","",(Table1[[#This Row],[mangrove.sd.ssp126.2050]]/Table1[[#This Row],[mangrove.mn.ssp126.2050]])^-1)</f>
        <v/>
      </c>
      <c r="U1230" s="6" t="str">
        <f>IF(Table1[[#This Row],[mangrove.weights.ssp126.2050]]="","",Table1[[#This Row],[mangrove.weights.ssp126.2050]]*Table1[[#This Row],[mangrove.mn.ssp126.2050]])</f>
        <v/>
      </c>
      <c r="V1230" s="7" t="e">
        <f t="shared" si="114"/>
        <v>#DIV/0!</v>
      </c>
      <c r="Y1230" s="6" t="str">
        <f>IF(Table1[[#This Row],[seagrass.mn.ssp126.2100]]="", "", (Table1[[#This Row],[seagrass.sd.ssp126.2100]]/Table1[[#This Row],[seagrass.mn.ssp126.2100]])^-1)</f>
        <v/>
      </c>
      <c r="Z1230" s="6" t="str">
        <f>IF(Table1[[#This Row],[seagrass.weights.ssp126.2100]]="","", Table1[[#This Row],[seagrass.weights.ssp126.2100]]*Table1[[#This Row],[seagrass.mn.ssp126.2100]])</f>
        <v/>
      </c>
      <c r="AC1230" s="6" t="str">
        <f>IF(Table1[[#This Row],[corals.mn.ssp126.2100]]="","",(Table1[[#This Row],[corals.sd.ssp126.2100]]/Table1[[#This Row],[corals.mn.ssp126.2100]])^-1)</f>
        <v/>
      </c>
      <c r="AD1230" s="6" t="str">
        <f>IF( Table1[[#This Row],[Coral.weights.ssp126.2100]]="","", Table1[[#This Row],[Coral.weights.ssp126.2100]]*Table1[[#This Row],[corals.mn.ssp126.2100]])</f>
        <v/>
      </c>
      <c r="AG1230" s="8" t="str">
        <f>IF(Table1[[#This Row],[mangrove.mn.ssp126.2100]]="","",(Table1[[#This Row],[mangrove.sd.ssp126.2100]]/Table1[[#This Row],[mangrove.mn.ssp126.2100]])^-1)</f>
        <v/>
      </c>
      <c r="AH1230" s="6" t="str">
        <f>IF(Table1[[#This Row],[mangrove.weights.ssp126.2100]]="","",Table1[[#This Row],[mangrove.weights.ssp126.2100]]*Table1[[#This Row],[mangrove.mn.ssp126.2100]])</f>
        <v/>
      </c>
      <c r="AI1230" s="7" t="e">
        <f t="shared" si="115"/>
        <v>#DIV/0!</v>
      </c>
      <c r="AL1230" s="6" t="str">
        <f>IF(Table1[[#This Row],[seagrass.mn.ssp245.2050]]="","",(Table1[[#This Row],[seagrass.sd.ssp245.2050]]/Table1[[#This Row],[seagrass.mn.ssp245.2050]])^-1)</f>
        <v/>
      </c>
      <c r="AM1230" s="6" t="str">
        <f>IF(Table1[[#This Row],[seagrass.weights.ssp245.2050]]="","",Table1[[#This Row],[seagrass.weights.ssp245.2050]]*Table1[[#This Row],[seagrass.mn.ssp245.2050]])</f>
        <v/>
      </c>
      <c r="AS1230" s="5"/>
      <c r="AT1230" s="8"/>
      <c r="AU1230" s="8"/>
      <c r="AV1230" s="7" t="e">
        <f t="shared" si="116"/>
        <v>#DIV/0!</v>
      </c>
      <c r="AX1230" s="5"/>
      <c r="AY1230" s="6"/>
      <c r="AZ1230" s="6"/>
      <c r="BB1230" s="5"/>
      <c r="BC1230" s="8"/>
      <c r="BD1230" s="8"/>
      <c r="BE1230" s="5"/>
      <c r="BF1230" s="5"/>
      <c r="BG1230" s="6"/>
      <c r="BH1230" s="6"/>
      <c r="BI1230" s="7" t="e">
        <f t="shared" si="117"/>
        <v>#DIV/0!</v>
      </c>
      <c r="BK1230" s="5"/>
      <c r="BL1230" s="6"/>
      <c r="BM1230" s="6"/>
      <c r="BO1230" s="5"/>
      <c r="BP1230" s="6"/>
      <c r="BQ1230" s="6"/>
      <c r="BR1230" s="5"/>
      <c r="BS1230" s="5"/>
      <c r="BT1230" s="6"/>
      <c r="BU1230" s="6"/>
      <c r="BV1230" s="7" t="e">
        <f t="shared" si="118"/>
        <v>#DIV/0!</v>
      </c>
      <c r="BX1230" s="5"/>
      <c r="BY1230" s="8"/>
      <c r="BZ1230" s="8"/>
      <c r="CA1230" s="5"/>
      <c r="CB1230" s="5"/>
      <c r="CC1230" s="8"/>
      <c r="CD1230" s="8"/>
      <c r="CE1230" s="5"/>
      <c r="CF1230" s="5"/>
      <c r="CG1230" s="12"/>
      <c r="CH1230" s="17"/>
      <c r="CI1230" s="9" t="e">
        <f t="shared" si="119"/>
        <v>#DIV/0!</v>
      </c>
      <c r="CJ1230" s="5"/>
      <c r="CL1230" s="5"/>
      <c r="CM1230" s="5"/>
      <c r="CP1230" s="5"/>
      <c r="CT1230" s="5"/>
    </row>
    <row r="1231" spans="1:98" x14ac:dyDescent="0.25">
      <c r="A1231" s="5" t="s">
        <v>1274</v>
      </c>
      <c r="B1231" s="5">
        <v>46.33934</v>
      </c>
      <c r="C1231" s="5">
        <v>-25.571102</v>
      </c>
      <c r="E1231" s="5">
        <v>0</v>
      </c>
      <c r="G1231" s="5">
        <v>0</v>
      </c>
      <c r="I1231" s="5">
        <v>0</v>
      </c>
      <c r="L1231" s="6" t="str">
        <f>IF(Table1[[#This Row],[seagrass.mn.ssp126.2050]]="","",(Table1[[#This Row],[seagrass.sd.ssp126.2050]]/Table1[[#This Row],[seagrass.mn.ssp126.2050]])^-1)</f>
        <v/>
      </c>
      <c r="M1231" s="6" t="str">
        <f>IF(Table1[[#This Row],[seagrass.weights.ssp126.2050]]="","",Table1[[#This Row],[seagrass.weights.ssp126.2050]]*Table1[[#This Row],[seagrass.mn.ssp126.2050]])</f>
        <v/>
      </c>
      <c r="P1231" s="6" t="str">
        <f>IF(Table1[[#This Row],[corals.mn.ssp126.2050]]="","",(Table1[[#This Row],[corals.sd.ssp126.2050]]/Table1[[#This Row],[corals.mn.ssp126.2050]])^-1)</f>
        <v/>
      </c>
      <c r="Q1231" s="6" t="str">
        <f>IF(Table1[[#This Row],[coral.weights.ssp126.2050]]="","",Table1[[#This Row],[coral.weights.ssp126.2050]]*Table1[[#This Row],[corals.mn.ssp126.2050]])</f>
        <v/>
      </c>
      <c r="T1231" s="6" t="str">
        <f>IF(Table1[[#This Row],[mangrove.mn.ssp126.2050]]="","",(Table1[[#This Row],[mangrove.sd.ssp126.2050]]/Table1[[#This Row],[mangrove.mn.ssp126.2050]])^-1)</f>
        <v/>
      </c>
      <c r="U1231" s="6" t="str">
        <f>IF(Table1[[#This Row],[mangrove.weights.ssp126.2050]]="","",Table1[[#This Row],[mangrove.weights.ssp126.2050]]*Table1[[#This Row],[mangrove.mn.ssp126.2050]])</f>
        <v/>
      </c>
      <c r="V1231" s="7" t="e">
        <f t="shared" si="114"/>
        <v>#DIV/0!</v>
      </c>
      <c r="Y1231" s="6" t="str">
        <f>IF(Table1[[#This Row],[seagrass.mn.ssp126.2100]]="", "", (Table1[[#This Row],[seagrass.sd.ssp126.2100]]/Table1[[#This Row],[seagrass.mn.ssp126.2100]])^-1)</f>
        <v/>
      </c>
      <c r="Z1231" s="6" t="str">
        <f>IF(Table1[[#This Row],[seagrass.weights.ssp126.2100]]="","", Table1[[#This Row],[seagrass.weights.ssp126.2100]]*Table1[[#This Row],[seagrass.mn.ssp126.2100]])</f>
        <v/>
      </c>
      <c r="AC1231" s="6" t="str">
        <f>IF(Table1[[#This Row],[corals.mn.ssp126.2100]]="","",(Table1[[#This Row],[corals.sd.ssp126.2100]]/Table1[[#This Row],[corals.mn.ssp126.2100]])^-1)</f>
        <v/>
      </c>
      <c r="AD1231" s="6" t="str">
        <f>IF( Table1[[#This Row],[Coral.weights.ssp126.2100]]="","", Table1[[#This Row],[Coral.weights.ssp126.2100]]*Table1[[#This Row],[corals.mn.ssp126.2100]])</f>
        <v/>
      </c>
      <c r="AG1231" s="8" t="str">
        <f>IF(Table1[[#This Row],[mangrove.mn.ssp126.2100]]="","",(Table1[[#This Row],[mangrove.sd.ssp126.2100]]/Table1[[#This Row],[mangrove.mn.ssp126.2100]])^-1)</f>
        <v/>
      </c>
      <c r="AH1231" s="6" t="str">
        <f>IF(Table1[[#This Row],[mangrove.weights.ssp126.2100]]="","",Table1[[#This Row],[mangrove.weights.ssp126.2100]]*Table1[[#This Row],[mangrove.mn.ssp126.2100]])</f>
        <v/>
      </c>
      <c r="AI1231" s="7" t="e">
        <f t="shared" si="115"/>
        <v>#DIV/0!</v>
      </c>
      <c r="AL1231" s="6" t="str">
        <f>IF(Table1[[#This Row],[seagrass.mn.ssp245.2050]]="","",(Table1[[#This Row],[seagrass.sd.ssp245.2050]]/Table1[[#This Row],[seagrass.mn.ssp245.2050]])^-1)</f>
        <v/>
      </c>
      <c r="AM1231" s="6" t="str">
        <f>IF(Table1[[#This Row],[seagrass.weights.ssp245.2050]]="","",Table1[[#This Row],[seagrass.weights.ssp245.2050]]*Table1[[#This Row],[seagrass.mn.ssp245.2050]])</f>
        <v/>
      </c>
      <c r="AS1231" s="5"/>
      <c r="AT1231" s="8"/>
      <c r="AU1231" s="8"/>
      <c r="AV1231" s="7" t="e">
        <f t="shared" si="116"/>
        <v>#DIV/0!</v>
      </c>
      <c r="AX1231" s="5"/>
      <c r="AY1231" s="6"/>
      <c r="AZ1231" s="6"/>
      <c r="BB1231" s="5"/>
      <c r="BC1231" s="8"/>
      <c r="BD1231" s="8"/>
      <c r="BE1231" s="5"/>
      <c r="BF1231" s="5"/>
      <c r="BG1231" s="6"/>
      <c r="BH1231" s="6"/>
      <c r="BI1231" s="7" t="e">
        <f t="shared" si="117"/>
        <v>#DIV/0!</v>
      </c>
      <c r="BK1231" s="5"/>
      <c r="BL1231" s="6"/>
      <c r="BM1231" s="6"/>
      <c r="BO1231" s="5"/>
      <c r="BP1231" s="6"/>
      <c r="BQ1231" s="6"/>
      <c r="BR1231" s="5"/>
      <c r="BS1231" s="5"/>
      <c r="BT1231" s="6"/>
      <c r="BU1231" s="6"/>
      <c r="BV1231" s="7" t="e">
        <f t="shared" si="118"/>
        <v>#DIV/0!</v>
      </c>
      <c r="BX1231" s="5"/>
      <c r="BY1231" s="8"/>
      <c r="BZ1231" s="8"/>
      <c r="CA1231" s="5"/>
      <c r="CB1231" s="5"/>
      <c r="CC1231" s="8"/>
      <c r="CD1231" s="8"/>
      <c r="CE1231" s="5"/>
      <c r="CF1231" s="5"/>
      <c r="CG1231" s="12"/>
      <c r="CH1231" s="17"/>
      <c r="CI1231" s="9" t="e">
        <f t="shared" si="119"/>
        <v>#DIV/0!</v>
      </c>
      <c r="CJ1231" s="5"/>
      <c r="CL1231" s="5"/>
      <c r="CM1231" s="5"/>
      <c r="CP1231" s="5"/>
      <c r="CT1231" s="5"/>
    </row>
    <row r="1232" spans="1:98" x14ac:dyDescent="0.25">
      <c r="A1232" s="5" t="s">
        <v>1275</v>
      </c>
      <c r="B1232" s="5">
        <v>32.58934</v>
      </c>
      <c r="C1232" s="5">
        <v>-25.571102</v>
      </c>
      <c r="E1232" s="5">
        <v>0</v>
      </c>
      <c r="G1232" s="5">
        <v>0</v>
      </c>
      <c r="I1232" s="5">
        <v>0</v>
      </c>
      <c r="L1232" s="6" t="str">
        <f>IF(Table1[[#This Row],[seagrass.mn.ssp126.2050]]="","",(Table1[[#This Row],[seagrass.sd.ssp126.2050]]/Table1[[#This Row],[seagrass.mn.ssp126.2050]])^-1)</f>
        <v/>
      </c>
      <c r="M1232" s="6" t="str">
        <f>IF(Table1[[#This Row],[seagrass.weights.ssp126.2050]]="","",Table1[[#This Row],[seagrass.weights.ssp126.2050]]*Table1[[#This Row],[seagrass.mn.ssp126.2050]])</f>
        <v/>
      </c>
      <c r="P1232" s="6" t="str">
        <f>IF(Table1[[#This Row],[corals.mn.ssp126.2050]]="","",(Table1[[#This Row],[corals.sd.ssp126.2050]]/Table1[[#This Row],[corals.mn.ssp126.2050]])^-1)</f>
        <v/>
      </c>
      <c r="Q1232" s="6" t="str">
        <f>IF(Table1[[#This Row],[coral.weights.ssp126.2050]]="","",Table1[[#This Row],[coral.weights.ssp126.2050]]*Table1[[#This Row],[corals.mn.ssp126.2050]])</f>
        <v/>
      </c>
      <c r="T1232" s="6" t="str">
        <f>IF(Table1[[#This Row],[mangrove.mn.ssp126.2050]]="","",(Table1[[#This Row],[mangrove.sd.ssp126.2050]]/Table1[[#This Row],[mangrove.mn.ssp126.2050]])^-1)</f>
        <v/>
      </c>
      <c r="U1232" s="6" t="str">
        <f>IF(Table1[[#This Row],[mangrove.weights.ssp126.2050]]="","",Table1[[#This Row],[mangrove.weights.ssp126.2050]]*Table1[[#This Row],[mangrove.mn.ssp126.2050]])</f>
        <v/>
      </c>
      <c r="V1232" s="7" t="e">
        <f t="shared" si="114"/>
        <v>#DIV/0!</v>
      </c>
      <c r="Y1232" s="6" t="str">
        <f>IF(Table1[[#This Row],[seagrass.mn.ssp126.2100]]="", "", (Table1[[#This Row],[seagrass.sd.ssp126.2100]]/Table1[[#This Row],[seagrass.mn.ssp126.2100]])^-1)</f>
        <v/>
      </c>
      <c r="Z1232" s="6" t="str">
        <f>IF(Table1[[#This Row],[seagrass.weights.ssp126.2100]]="","", Table1[[#This Row],[seagrass.weights.ssp126.2100]]*Table1[[#This Row],[seagrass.mn.ssp126.2100]])</f>
        <v/>
      </c>
      <c r="AC1232" s="6" t="str">
        <f>IF(Table1[[#This Row],[corals.mn.ssp126.2100]]="","",(Table1[[#This Row],[corals.sd.ssp126.2100]]/Table1[[#This Row],[corals.mn.ssp126.2100]])^-1)</f>
        <v/>
      </c>
      <c r="AD1232" s="6" t="str">
        <f>IF( Table1[[#This Row],[Coral.weights.ssp126.2100]]="","", Table1[[#This Row],[Coral.weights.ssp126.2100]]*Table1[[#This Row],[corals.mn.ssp126.2100]])</f>
        <v/>
      </c>
      <c r="AG1232" s="8" t="str">
        <f>IF(Table1[[#This Row],[mangrove.mn.ssp126.2100]]="","",(Table1[[#This Row],[mangrove.sd.ssp126.2100]]/Table1[[#This Row],[mangrove.mn.ssp126.2100]])^-1)</f>
        <v/>
      </c>
      <c r="AH1232" s="6" t="str">
        <f>IF(Table1[[#This Row],[mangrove.weights.ssp126.2100]]="","",Table1[[#This Row],[mangrove.weights.ssp126.2100]]*Table1[[#This Row],[mangrove.mn.ssp126.2100]])</f>
        <v/>
      </c>
      <c r="AI1232" s="7" t="e">
        <f t="shared" si="115"/>
        <v>#DIV/0!</v>
      </c>
      <c r="AL1232" s="6" t="str">
        <f>IF(Table1[[#This Row],[seagrass.mn.ssp245.2050]]="","",(Table1[[#This Row],[seagrass.sd.ssp245.2050]]/Table1[[#This Row],[seagrass.mn.ssp245.2050]])^-1)</f>
        <v/>
      </c>
      <c r="AM1232" s="6" t="str">
        <f>IF(Table1[[#This Row],[seagrass.weights.ssp245.2050]]="","",Table1[[#This Row],[seagrass.weights.ssp245.2050]]*Table1[[#This Row],[seagrass.mn.ssp245.2050]])</f>
        <v/>
      </c>
      <c r="AS1232" s="5"/>
      <c r="AT1232" s="8"/>
      <c r="AU1232" s="8"/>
      <c r="AV1232" s="7" t="e">
        <f t="shared" si="116"/>
        <v>#DIV/0!</v>
      </c>
      <c r="AX1232" s="5"/>
      <c r="AY1232" s="6"/>
      <c r="AZ1232" s="6"/>
      <c r="BB1232" s="5"/>
      <c r="BC1232" s="8"/>
      <c r="BD1232" s="8"/>
      <c r="BE1232" s="5"/>
      <c r="BF1232" s="5"/>
      <c r="BG1232" s="6"/>
      <c r="BH1232" s="6"/>
      <c r="BI1232" s="7" t="e">
        <f t="shared" si="117"/>
        <v>#DIV/0!</v>
      </c>
      <c r="BK1232" s="5"/>
      <c r="BL1232" s="6"/>
      <c r="BM1232" s="6"/>
      <c r="BO1232" s="5"/>
      <c r="BP1232" s="6"/>
      <c r="BQ1232" s="6"/>
      <c r="BR1232" s="5"/>
      <c r="BS1232" s="5"/>
      <c r="BT1232" s="6"/>
      <c r="BU1232" s="6"/>
      <c r="BV1232" s="7" t="e">
        <f t="shared" si="118"/>
        <v>#DIV/0!</v>
      </c>
      <c r="BX1232" s="5"/>
      <c r="BY1232" s="8"/>
      <c r="BZ1232" s="8"/>
      <c r="CA1232" s="5"/>
      <c r="CB1232" s="5"/>
      <c r="CC1232" s="8"/>
      <c r="CD1232" s="8"/>
      <c r="CE1232" s="5"/>
      <c r="CF1232" s="5"/>
      <c r="CG1232" s="12"/>
      <c r="CH1232" s="17"/>
      <c r="CI1232" s="9" t="e">
        <f t="shared" si="119"/>
        <v>#DIV/0!</v>
      </c>
      <c r="CJ1232" s="5"/>
      <c r="CL1232" s="5"/>
      <c r="CM1232" s="5"/>
      <c r="CP1232" s="5"/>
      <c r="CT1232" s="5"/>
    </row>
    <row r="1233" spans="1:98" x14ac:dyDescent="0.25">
      <c r="A1233" s="5" t="s">
        <v>1276</v>
      </c>
      <c r="B1233" s="5">
        <v>32.83934</v>
      </c>
      <c r="C1233" s="5">
        <v>-25.571102</v>
      </c>
      <c r="E1233" s="5">
        <v>0</v>
      </c>
      <c r="G1233" s="5">
        <v>0</v>
      </c>
      <c r="I1233" s="5">
        <v>0</v>
      </c>
      <c r="L1233" s="6" t="str">
        <f>IF(Table1[[#This Row],[seagrass.mn.ssp126.2050]]="","",(Table1[[#This Row],[seagrass.sd.ssp126.2050]]/Table1[[#This Row],[seagrass.mn.ssp126.2050]])^-1)</f>
        <v/>
      </c>
      <c r="M1233" s="6" t="str">
        <f>IF(Table1[[#This Row],[seagrass.weights.ssp126.2050]]="","",Table1[[#This Row],[seagrass.weights.ssp126.2050]]*Table1[[#This Row],[seagrass.mn.ssp126.2050]])</f>
        <v/>
      </c>
      <c r="P1233" s="6" t="str">
        <f>IF(Table1[[#This Row],[corals.mn.ssp126.2050]]="","",(Table1[[#This Row],[corals.sd.ssp126.2050]]/Table1[[#This Row],[corals.mn.ssp126.2050]])^-1)</f>
        <v/>
      </c>
      <c r="Q1233" s="6" t="str">
        <f>IF(Table1[[#This Row],[coral.weights.ssp126.2050]]="","",Table1[[#This Row],[coral.weights.ssp126.2050]]*Table1[[#This Row],[corals.mn.ssp126.2050]])</f>
        <v/>
      </c>
      <c r="T1233" s="6" t="str">
        <f>IF(Table1[[#This Row],[mangrove.mn.ssp126.2050]]="","",(Table1[[#This Row],[mangrove.sd.ssp126.2050]]/Table1[[#This Row],[mangrove.mn.ssp126.2050]])^-1)</f>
        <v/>
      </c>
      <c r="U1233" s="6" t="str">
        <f>IF(Table1[[#This Row],[mangrove.weights.ssp126.2050]]="","",Table1[[#This Row],[mangrove.weights.ssp126.2050]]*Table1[[#This Row],[mangrove.mn.ssp126.2050]])</f>
        <v/>
      </c>
      <c r="V1233" s="7" t="e">
        <f t="shared" si="114"/>
        <v>#DIV/0!</v>
      </c>
      <c r="Y1233" s="6" t="str">
        <f>IF(Table1[[#This Row],[seagrass.mn.ssp126.2100]]="", "", (Table1[[#This Row],[seagrass.sd.ssp126.2100]]/Table1[[#This Row],[seagrass.mn.ssp126.2100]])^-1)</f>
        <v/>
      </c>
      <c r="Z1233" s="6" t="str">
        <f>IF(Table1[[#This Row],[seagrass.weights.ssp126.2100]]="","", Table1[[#This Row],[seagrass.weights.ssp126.2100]]*Table1[[#This Row],[seagrass.mn.ssp126.2100]])</f>
        <v/>
      </c>
      <c r="AC1233" s="6" t="str">
        <f>IF(Table1[[#This Row],[corals.mn.ssp126.2100]]="","",(Table1[[#This Row],[corals.sd.ssp126.2100]]/Table1[[#This Row],[corals.mn.ssp126.2100]])^-1)</f>
        <v/>
      </c>
      <c r="AD1233" s="6" t="str">
        <f>IF( Table1[[#This Row],[Coral.weights.ssp126.2100]]="","", Table1[[#This Row],[Coral.weights.ssp126.2100]]*Table1[[#This Row],[corals.mn.ssp126.2100]])</f>
        <v/>
      </c>
      <c r="AG1233" s="8" t="str">
        <f>IF(Table1[[#This Row],[mangrove.mn.ssp126.2100]]="","",(Table1[[#This Row],[mangrove.sd.ssp126.2100]]/Table1[[#This Row],[mangrove.mn.ssp126.2100]])^-1)</f>
        <v/>
      </c>
      <c r="AH1233" s="6" t="str">
        <f>IF(Table1[[#This Row],[mangrove.weights.ssp126.2100]]="","",Table1[[#This Row],[mangrove.weights.ssp126.2100]]*Table1[[#This Row],[mangrove.mn.ssp126.2100]])</f>
        <v/>
      </c>
      <c r="AI1233" s="7" t="e">
        <f t="shared" si="115"/>
        <v>#DIV/0!</v>
      </c>
      <c r="AL1233" s="6" t="str">
        <f>IF(Table1[[#This Row],[seagrass.mn.ssp245.2050]]="","",(Table1[[#This Row],[seagrass.sd.ssp245.2050]]/Table1[[#This Row],[seagrass.mn.ssp245.2050]])^-1)</f>
        <v/>
      </c>
      <c r="AM1233" s="6" t="str">
        <f>IF(Table1[[#This Row],[seagrass.weights.ssp245.2050]]="","",Table1[[#This Row],[seagrass.weights.ssp245.2050]]*Table1[[#This Row],[seagrass.mn.ssp245.2050]])</f>
        <v/>
      </c>
      <c r="AS1233" s="5"/>
      <c r="AT1233" s="8"/>
      <c r="AU1233" s="8"/>
      <c r="AV1233" s="7" t="e">
        <f t="shared" si="116"/>
        <v>#DIV/0!</v>
      </c>
      <c r="AX1233" s="5"/>
      <c r="AY1233" s="6"/>
      <c r="AZ1233" s="6"/>
      <c r="BB1233" s="5"/>
      <c r="BC1233" s="8"/>
      <c r="BD1233" s="8"/>
      <c r="BE1233" s="5"/>
      <c r="BF1233" s="5"/>
      <c r="BG1233" s="6"/>
      <c r="BH1233" s="6"/>
      <c r="BI1233" s="7" t="e">
        <f t="shared" si="117"/>
        <v>#DIV/0!</v>
      </c>
      <c r="BK1233" s="5"/>
      <c r="BL1233" s="6"/>
      <c r="BM1233" s="6"/>
      <c r="BO1233" s="5"/>
      <c r="BP1233" s="6"/>
      <c r="BQ1233" s="6"/>
      <c r="BR1233" s="5"/>
      <c r="BS1233" s="5"/>
      <c r="BT1233" s="6"/>
      <c r="BU1233" s="6"/>
      <c r="BV1233" s="7" t="e">
        <f t="shared" si="118"/>
        <v>#DIV/0!</v>
      </c>
      <c r="BX1233" s="5"/>
      <c r="BY1233" s="8"/>
      <c r="BZ1233" s="8"/>
      <c r="CA1233" s="5"/>
      <c r="CB1233" s="5"/>
      <c r="CC1233" s="8"/>
      <c r="CD1233" s="8"/>
      <c r="CE1233" s="5"/>
      <c r="CF1233" s="5"/>
      <c r="CG1233" s="12"/>
      <c r="CH1233" s="17"/>
      <c r="CI1233" s="9" t="e">
        <f t="shared" si="119"/>
        <v>#DIV/0!</v>
      </c>
      <c r="CJ1233" s="5"/>
      <c r="CL1233" s="5"/>
      <c r="CM1233" s="5"/>
      <c r="CP1233" s="5"/>
      <c r="CT1233" s="5"/>
    </row>
    <row r="1234" spans="1:98" x14ac:dyDescent="0.25">
      <c r="A1234" s="5" t="s">
        <v>1277</v>
      </c>
      <c r="B1234" s="5">
        <v>33.08934</v>
      </c>
      <c r="C1234" s="5">
        <v>-25.571102</v>
      </c>
      <c r="E1234" s="5">
        <v>0</v>
      </c>
      <c r="G1234" s="5">
        <v>0</v>
      </c>
      <c r="I1234" s="5">
        <v>0</v>
      </c>
      <c r="L1234" s="6" t="str">
        <f>IF(Table1[[#This Row],[seagrass.mn.ssp126.2050]]="","",(Table1[[#This Row],[seagrass.sd.ssp126.2050]]/Table1[[#This Row],[seagrass.mn.ssp126.2050]])^-1)</f>
        <v/>
      </c>
      <c r="M1234" s="6" t="str">
        <f>IF(Table1[[#This Row],[seagrass.weights.ssp126.2050]]="","",Table1[[#This Row],[seagrass.weights.ssp126.2050]]*Table1[[#This Row],[seagrass.mn.ssp126.2050]])</f>
        <v/>
      </c>
      <c r="P1234" s="6" t="str">
        <f>IF(Table1[[#This Row],[corals.mn.ssp126.2050]]="","",(Table1[[#This Row],[corals.sd.ssp126.2050]]/Table1[[#This Row],[corals.mn.ssp126.2050]])^-1)</f>
        <v/>
      </c>
      <c r="Q1234" s="6" t="str">
        <f>IF(Table1[[#This Row],[coral.weights.ssp126.2050]]="","",Table1[[#This Row],[coral.weights.ssp126.2050]]*Table1[[#This Row],[corals.mn.ssp126.2050]])</f>
        <v/>
      </c>
      <c r="T1234" s="6" t="str">
        <f>IF(Table1[[#This Row],[mangrove.mn.ssp126.2050]]="","",(Table1[[#This Row],[mangrove.sd.ssp126.2050]]/Table1[[#This Row],[mangrove.mn.ssp126.2050]])^-1)</f>
        <v/>
      </c>
      <c r="U1234" s="6" t="str">
        <f>IF(Table1[[#This Row],[mangrove.weights.ssp126.2050]]="","",Table1[[#This Row],[mangrove.weights.ssp126.2050]]*Table1[[#This Row],[mangrove.mn.ssp126.2050]])</f>
        <v/>
      </c>
      <c r="V1234" s="7" t="e">
        <f t="shared" si="114"/>
        <v>#DIV/0!</v>
      </c>
      <c r="Y1234" s="6" t="str">
        <f>IF(Table1[[#This Row],[seagrass.mn.ssp126.2100]]="", "", (Table1[[#This Row],[seagrass.sd.ssp126.2100]]/Table1[[#This Row],[seagrass.mn.ssp126.2100]])^-1)</f>
        <v/>
      </c>
      <c r="Z1234" s="6" t="str">
        <f>IF(Table1[[#This Row],[seagrass.weights.ssp126.2100]]="","", Table1[[#This Row],[seagrass.weights.ssp126.2100]]*Table1[[#This Row],[seagrass.mn.ssp126.2100]])</f>
        <v/>
      </c>
      <c r="AC1234" s="6" t="str">
        <f>IF(Table1[[#This Row],[corals.mn.ssp126.2100]]="","",(Table1[[#This Row],[corals.sd.ssp126.2100]]/Table1[[#This Row],[corals.mn.ssp126.2100]])^-1)</f>
        <v/>
      </c>
      <c r="AD1234" s="6" t="str">
        <f>IF( Table1[[#This Row],[Coral.weights.ssp126.2100]]="","", Table1[[#This Row],[Coral.weights.ssp126.2100]]*Table1[[#This Row],[corals.mn.ssp126.2100]])</f>
        <v/>
      </c>
      <c r="AG1234" s="8" t="str">
        <f>IF(Table1[[#This Row],[mangrove.mn.ssp126.2100]]="","",(Table1[[#This Row],[mangrove.sd.ssp126.2100]]/Table1[[#This Row],[mangrove.mn.ssp126.2100]])^-1)</f>
        <v/>
      </c>
      <c r="AH1234" s="6" t="str">
        <f>IF(Table1[[#This Row],[mangrove.weights.ssp126.2100]]="","",Table1[[#This Row],[mangrove.weights.ssp126.2100]]*Table1[[#This Row],[mangrove.mn.ssp126.2100]])</f>
        <v/>
      </c>
      <c r="AI1234" s="7" t="e">
        <f t="shared" si="115"/>
        <v>#DIV/0!</v>
      </c>
      <c r="AL1234" s="6" t="str">
        <f>IF(Table1[[#This Row],[seagrass.mn.ssp245.2050]]="","",(Table1[[#This Row],[seagrass.sd.ssp245.2050]]/Table1[[#This Row],[seagrass.mn.ssp245.2050]])^-1)</f>
        <v/>
      </c>
      <c r="AM1234" s="6" t="str">
        <f>IF(Table1[[#This Row],[seagrass.weights.ssp245.2050]]="","",Table1[[#This Row],[seagrass.weights.ssp245.2050]]*Table1[[#This Row],[seagrass.mn.ssp245.2050]])</f>
        <v/>
      </c>
      <c r="AS1234" s="5"/>
      <c r="AT1234" s="8"/>
      <c r="AU1234" s="8"/>
      <c r="AV1234" s="7" t="e">
        <f t="shared" si="116"/>
        <v>#DIV/0!</v>
      </c>
      <c r="AX1234" s="5"/>
      <c r="AY1234" s="6"/>
      <c r="AZ1234" s="6"/>
      <c r="BB1234" s="5"/>
      <c r="BC1234" s="8"/>
      <c r="BD1234" s="8"/>
      <c r="BE1234" s="5"/>
      <c r="BF1234" s="5"/>
      <c r="BG1234" s="6"/>
      <c r="BH1234" s="6"/>
      <c r="BI1234" s="7" t="e">
        <f t="shared" si="117"/>
        <v>#DIV/0!</v>
      </c>
      <c r="BK1234" s="5"/>
      <c r="BL1234" s="6"/>
      <c r="BM1234" s="6"/>
      <c r="BO1234" s="5"/>
      <c r="BP1234" s="6"/>
      <c r="BQ1234" s="6"/>
      <c r="BR1234" s="5"/>
      <c r="BS1234" s="5"/>
      <c r="BT1234" s="6"/>
      <c r="BU1234" s="6"/>
      <c r="BV1234" s="7" t="e">
        <f t="shared" si="118"/>
        <v>#DIV/0!</v>
      </c>
      <c r="BX1234" s="5"/>
      <c r="BY1234" s="8"/>
      <c r="BZ1234" s="8"/>
      <c r="CA1234" s="5"/>
      <c r="CB1234" s="5"/>
      <c r="CC1234" s="8"/>
      <c r="CD1234" s="8"/>
      <c r="CE1234" s="5"/>
      <c r="CF1234" s="5"/>
      <c r="CG1234" s="12"/>
      <c r="CH1234" s="17"/>
      <c r="CI1234" s="9" t="e">
        <f t="shared" si="119"/>
        <v>#DIV/0!</v>
      </c>
      <c r="CJ1234" s="5"/>
      <c r="CL1234" s="5"/>
      <c r="CM1234" s="5"/>
      <c r="CP1234" s="5"/>
      <c r="CT1234" s="5"/>
    </row>
    <row r="1235" spans="1:98" x14ac:dyDescent="0.25">
      <c r="A1235" s="5" t="s">
        <v>1278</v>
      </c>
      <c r="B1235" s="5">
        <v>33.33934</v>
      </c>
      <c r="C1235" s="5">
        <v>-25.571102</v>
      </c>
      <c r="E1235" s="5">
        <v>0</v>
      </c>
      <c r="G1235" s="5">
        <v>0</v>
      </c>
      <c r="I1235" s="5">
        <v>0</v>
      </c>
      <c r="L1235" s="6" t="str">
        <f>IF(Table1[[#This Row],[seagrass.mn.ssp126.2050]]="","",(Table1[[#This Row],[seagrass.sd.ssp126.2050]]/Table1[[#This Row],[seagrass.mn.ssp126.2050]])^-1)</f>
        <v/>
      </c>
      <c r="M1235" s="6" t="str">
        <f>IF(Table1[[#This Row],[seagrass.weights.ssp126.2050]]="","",Table1[[#This Row],[seagrass.weights.ssp126.2050]]*Table1[[#This Row],[seagrass.mn.ssp126.2050]])</f>
        <v/>
      </c>
      <c r="P1235" s="6" t="str">
        <f>IF(Table1[[#This Row],[corals.mn.ssp126.2050]]="","",(Table1[[#This Row],[corals.sd.ssp126.2050]]/Table1[[#This Row],[corals.mn.ssp126.2050]])^-1)</f>
        <v/>
      </c>
      <c r="Q1235" s="6" t="str">
        <f>IF(Table1[[#This Row],[coral.weights.ssp126.2050]]="","",Table1[[#This Row],[coral.weights.ssp126.2050]]*Table1[[#This Row],[corals.mn.ssp126.2050]])</f>
        <v/>
      </c>
      <c r="T1235" s="6" t="str">
        <f>IF(Table1[[#This Row],[mangrove.mn.ssp126.2050]]="","",(Table1[[#This Row],[mangrove.sd.ssp126.2050]]/Table1[[#This Row],[mangrove.mn.ssp126.2050]])^-1)</f>
        <v/>
      </c>
      <c r="U1235" s="6" t="str">
        <f>IF(Table1[[#This Row],[mangrove.weights.ssp126.2050]]="","",Table1[[#This Row],[mangrove.weights.ssp126.2050]]*Table1[[#This Row],[mangrove.mn.ssp126.2050]])</f>
        <v/>
      </c>
      <c r="V1235" s="7" t="e">
        <f t="shared" si="114"/>
        <v>#DIV/0!</v>
      </c>
      <c r="Y1235" s="6" t="str">
        <f>IF(Table1[[#This Row],[seagrass.mn.ssp126.2100]]="", "", (Table1[[#This Row],[seagrass.sd.ssp126.2100]]/Table1[[#This Row],[seagrass.mn.ssp126.2100]])^-1)</f>
        <v/>
      </c>
      <c r="Z1235" s="6" t="str">
        <f>IF(Table1[[#This Row],[seagrass.weights.ssp126.2100]]="","", Table1[[#This Row],[seagrass.weights.ssp126.2100]]*Table1[[#This Row],[seagrass.mn.ssp126.2100]])</f>
        <v/>
      </c>
      <c r="AC1235" s="6" t="str">
        <f>IF(Table1[[#This Row],[corals.mn.ssp126.2100]]="","",(Table1[[#This Row],[corals.sd.ssp126.2100]]/Table1[[#This Row],[corals.mn.ssp126.2100]])^-1)</f>
        <v/>
      </c>
      <c r="AD1235" s="6" t="str">
        <f>IF( Table1[[#This Row],[Coral.weights.ssp126.2100]]="","", Table1[[#This Row],[Coral.weights.ssp126.2100]]*Table1[[#This Row],[corals.mn.ssp126.2100]])</f>
        <v/>
      </c>
      <c r="AG1235" s="8" t="str">
        <f>IF(Table1[[#This Row],[mangrove.mn.ssp126.2100]]="","",(Table1[[#This Row],[mangrove.sd.ssp126.2100]]/Table1[[#This Row],[mangrove.mn.ssp126.2100]])^-1)</f>
        <v/>
      </c>
      <c r="AH1235" s="6" t="str">
        <f>IF(Table1[[#This Row],[mangrove.weights.ssp126.2100]]="","",Table1[[#This Row],[mangrove.weights.ssp126.2100]]*Table1[[#This Row],[mangrove.mn.ssp126.2100]])</f>
        <v/>
      </c>
      <c r="AI1235" s="7" t="e">
        <f t="shared" si="115"/>
        <v>#DIV/0!</v>
      </c>
      <c r="AL1235" s="6" t="str">
        <f>IF(Table1[[#This Row],[seagrass.mn.ssp245.2050]]="","",(Table1[[#This Row],[seagrass.sd.ssp245.2050]]/Table1[[#This Row],[seagrass.mn.ssp245.2050]])^-1)</f>
        <v/>
      </c>
      <c r="AM1235" s="6" t="str">
        <f>IF(Table1[[#This Row],[seagrass.weights.ssp245.2050]]="","",Table1[[#This Row],[seagrass.weights.ssp245.2050]]*Table1[[#This Row],[seagrass.mn.ssp245.2050]])</f>
        <v/>
      </c>
      <c r="AS1235" s="5"/>
      <c r="AT1235" s="8"/>
      <c r="AU1235" s="8"/>
      <c r="AV1235" s="7" t="e">
        <f t="shared" si="116"/>
        <v>#DIV/0!</v>
      </c>
      <c r="AX1235" s="5"/>
      <c r="AY1235" s="6"/>
      <c r="AZ1235" s="6"/>
      <c r="BB1235" s="5"/>
      <c r="BC1235" s="8"/>
      <c r="BD1235" s="8"/>
      <c r="BE1235" s="5"/>
      <c r="BF1235" s="5"/>
      <c r="BG1235" s="6"/>
      <c r="BH1235" s="6"/>
      <c r="BI1235" s="7" t="e">
        <f t="shared" si="117"/>
        <v>#DIV/0!</v>
      </c>
      <c r="BK1235" s="5"/>
      <c r="BL1235" s="6"/>
      <c r="BM1235" s="6"/>
      <c r="BO1235" s="5"/>
      <c r="BP1235" s="6"/>
      <c r="BQ1235" s="6"/>
      <c r="BR1235" s="5"/>
      <c r="BS1235" s="5"/>
      <c r="BT1235" s="6"/>
      <c r="BU1235" s="6"/>
      <c r="BV1235" s="7" t="e">
        <f t="shared" si="118"/>
        <v>#DIV/0!</v>
      </c>
      <c r="BX1235" s="5"/>
      <c r="BY1235" s="8"/>
      <c r="BZ1235" s="8"/>
      <c r="CA1235" s="5"/>
      <c r="CB1235" s="5"/>
      <c r="CC1235" s="8"/>
      <c r="CD1235" s="8"/>
      <c r="CE1235" s="5"/>
      <c r="CF1235" s="5"/>
      <c r="CG1235" s="12"/>
      <c r="CH1235" s="17"/>
      <c r="CI1235" s="9" t="e">
        <f t="shared" si="119"/>
        <v>#DIV/0!</v>
      </c>
      <c r="CJ1235" s="5"/>
      <c r="CL1235" s="5"/>
      <c r="CM1235" s="5"/>
      <c r="CP1235" s="5"/>
      <c r="CT1235" s="5"/>
    </row>
    <row r="1236" spans="1:98" x14ac:dyDescent="0.25">
      <c r="A1236" s="5" t="s">
        <v>1279</v>
      </c>
      <c r="B1236" s="5">
        <v>33.58934</v>
      </c>
      <c r="C1236" s="5">
        <v>-25.571102</v>
      </c>
      <c r="E1236" s="5">
        <v>0</v>
      </c>
      <c r="G1236" s="5">
        <v>0</v>
      </c>
      <c r="I1236" s="5">
        <v>0</v>
      </c>
      <c r="L1236" s="6" t="str">
        <f>IF(Table1[[#This Row],[seagrass.mn.ssp126.2050]]="","",(Table1[[#This Row],[seagrass.sd.ssp126.2050]]/Table1[[#This Row],[seagrass.mn.ssp126.2050]])^-1)</f>
        <v/>
      </c>
      <c r="M1236" s="6" t="str">
        <f>IF(Table1[[#This Row],[seagrass.weights.ssp126.2050]]="","",Table1[[#This Row],[seagrass.weights.ssp126.2050]]*Table1[[#This Row],[seagrass.mn.ssp126.2050]])</f>
        <v/>
      </c>
      <c r="P1236" s="6" t="str">
        <f>IF(Table1[[#This Row],[corals.mn.ssp126.2050]]="","",(Table1[[#This Row],[corals.sd.ssp126.2050]]/Table1[[#This Row],[corals.mn.ssp126.2050]])^-1)</f>
        <v/>
      </c>
      <c r="Q1236" s="6" t="str">
        <f>IF(Table1[[#This Row],[coral.weights.ssp126.2050]]="","",Table1[[#This Row],[coral.weights.ssp126.2050]]*Table1[[#This Row],[corals.mn.ssp126.2050]])</f>
        <v/>
      </c>
      <c r="T1236" s="6" t="str">
        <f>IF(Table1[[#This Row],[mangrove.mn.ssp126.2050]]="","",(Table1[[#This Row],[mangrove.sd.ssp126.2050]]/Table1[[#This Row],[mangrove.mn.ssp126.2050]])^-1)</f>
        <v/>
      </c>
      <c r="U1236" s="6" t="str">
        <f>IF(Table1[[#This Row],[mangrove.weights.ssp126.2050]]="","",Table1[[#This Row],[mangrove.weights.ssp126.2050]]*Table1[[#This Row],[mangrove.mn.ssp126.2050]])</f>
        <v/>
      </c>
      <c r="V1236" s="7" t="e">
        <f t="shared" si="114"/>
        <v>#DIV/0!</v>
      </c>
      <c r="Y1236" s="6" t="str">
        <f>IF(Table1[[#This Row],[seagrass.mn.ssp126.2100]]="", "", (Table1[[#This Row],[seagrass.sd.ssp126.2100]]/Table1[[#This Row],[seagrass.mn.ssp126.2100]])^-1)</f>
        <v/>
      </c>
      <c r="Z1236" s="6" t="str">
        <f>IF(Table1[[#This Row],[seagrass.weights.ssp126.2100]]="","", Table1[[#This Row],[seagrass.weights.ssp126.2100]]*Table1[[#This Row],[seagrass.mn.ssp126.2100]])</f>
        <v/>
      </c>
      <c r="AC1236" s="6" t="str">
        <f>IF(Table1[[#This Row],[corals.mn.ssp126.2100]]="","",(Table1[[#This Row],[corals.sd.ssp126.2100]]/Table1[[#This Row],[corals.mn.ssp126.2100]])^-1)</f>
        <v/>
      </c>
      <c r="AD1236" s="6" t="str">
        <f>IF( Table1[[#This Row],[Coral.weights.ssp126.2100]]="","", Table1[[#This Row],[Coral.weights.ssp126.2100]]*Table1[[#This Row],[corals.mn.ssp126.2100]])</f>
        <v/>
      </c>
      <c r="AG1236" s="8" t="str">
        <f>IF(Table1[[#This Row],[mangrove.mn.ssp126.2100]]="","",(Table1[[#This Row],[mangrove.sd.ssp126.2100]]/Table1[[#This Row],[mangrove.mn.ssp126.2100]])^-1)</f>
        <v/>
      </c>
      <c r="AH1236" s="6" t="str">
        <f>IF(Table1[[#This Row],[mangrove.weights.ssp126.2100]]="","",Table1[[#This Row],[mangrove.weights.ssp126.2100]]*Table1[[#This Row],[mangrove.mn.ssp126.2100]])</f>
        <v/>
      </c>
      <c r="AI1236" s="7" t="e">
        <f t="shared" si="115"/>
        <v>#DIV/0!</v>
      </c>
      <c r="AL1236" s="6" t="str">
        <f>IF(Table1[[#This Row],[seagrass.mn.ssp245.2050]]="","",(Table1[[#This Row],[seagrass.sd.ssp245.2050]]/Table1[[#This Row],[seagrass.mn.ssp245.2050]])^-1)</f>
        <v/>
      </c>
      <c r="AM1236" s="6" t="str">
        <f>IF(Table1[[#This Row],[seagrass.weights.ssp245.2050]]="","",Table1[[#This Row],[seagrass.weights.ssp245.2050]]*Table1[[#This Row],[seagrass.mn.ssp245.2050]])</f>
        <v/>
      </c>
      <c r="AS1236" s="5"/>
      <c r="AT1236" s="8"/>
      <c r="AU1236" s="8"/>
      <c r="AV1236" s="7" t="e">
        <f t="shared" si="116"/>
        <v>#DIV/0!</v>
      </c>
      <c r="AX1236" s="5"/>
      <c r="AY1236" s="6"/>
      <c r="AZ1236" s="6"/>
      <c r="BB1236" s="5"/>
      <c r="BC1236" s="8"/>
      <c r="BD1236" s="8"/>
      <c r="BE1236" s="5"/>
      <c r="BF1236" s="5"/>
      <c r="BG1236" s="6"/>
      <c r="BH1236" s="6"/>
      <c r="BI1236" s="7" t="e">
        <f t="shared" si="117"/>
        <v>#DIV/0!</v>
      </c>
      <c r="BK1236" s="5"/>
      <c r="BL1236" s="6"/>
      <c r="BM1236" s="6"/>
      <c r="BO1236" s="5"/>
      <c r="BP1236" s="6"/>
      <c r="BQ1236" s="6"/>
      <c r="BR1236" s="5"/>
      <c r="BS1236" s="5"/>
      <c r="BT1236" s="6"/>
      <c r="BU1236" s="6"/>
      <c r="BV1236" s="7" t="e">
        <f t="shared" si="118"/>
        <v>#DIV/0!</v>
      </c>
      <c r="BX1236" s="5"/>
      <c r="BY1236" s="8"/>
      <c r="BZ1236" s="8"/>
      <c r="CA1236" s="5"/>
      <c r="CB1236" s="5"/>
      <c r="CC1236" s="8"/>
      <c r="CD1236" s="8"/>
      <c r="CE1236" s="5"/>
      <c r="CF1236" s="5"/>
      <c r="CG1236" s="12"/>
      <c r="CH1236" s="17"/>
      <c r="CI1236" s="9" t="e">
        <f t="shared" si="119"/>
        <v>#DIV/0!</v>
      </c>
      <c r="CJ1236" s="5"/>
      <c r="CL1236" s="5"/>
      <c r="CM1236" s="5"/>
      <c r="CP1236" s="5"/>
      <c r="CT1236" s="5"/>
    </row>
    <row r="1237" spans="1:98" x14ac:dyDescent="0.25">
      <c r="A1237" s="5" t="s">
        <v>1280</v>
      </c>
      <c r="B1237" s="5">
        <v>44.83934</v>
      </c>
      <c r="C1237" s="5">
        <v>-25.821102</v>
      </c>
      <c r="E1237" s="5">
        <v>0</v>
      </c>
      <c r="G1237" s="5">
        <v>0</v>
      </c>
      <c r="I1237" s="5">
        <v>0</v>
      </c>
      <c r="L1237" s="6" t="str">
        <f>IF(Table1[[#This Row],[seagrass.mn.ssp126.2050]]="","",(Table1[[#This Row],[seagrass.sd.ssp126.2050]]/Table1[[#This Row],[seagrass.mn.ssp126.2050]])^-1)</f>
        <v/>
      </c>
      <c r="M1237" s="6" t="str">
        <f>IF(Table1[[#This Row],[seagrass.weights.ssp126.2050]]="","",Table1[[#This Row],[seagrass.weights.ssp126.2050]]*Table1[[#This Row],[seagrass.mn.ssp126.2050]])</f>
        <v/>
      </c>
      <c r="P1237" s="6" t="str">
        <f>IF(Table1[[#This Row],[corals.mn.ssp126.2050]]="","",(Table1[[#This Row],[corals.sd.ssp126.2050]]/Table1[[#This Row],[corals.mn.ssp126.2050]])^-1)</f>
        <v/>
      </c>
      <c r="Q1237" s="6" t="str">
        <f>IF(Table1[[#This Row],[coral.weights.ssp126.2050]]="","",Table1[[#This Row],[coral.weights.ssp126.2050]]*Table1[[#This Row],[corals.mn.ssp126.2050]])</f>
        <v/>
      </c>
      <c r="T1237" s="6" t="str">
        <f>IF(Table1[[#This Row],[mangrove.mn.ssp126.2050]]="","",(Table1[[#This Row],[mangrove.sd.ssp126.2050]]/Table1[[#This Row],[mangrove.mn.ssp126.2050]])^-1)</f>
        <v/>
      </c>
      <c r="U1237" s="6" t="str">
        <f>IF(Table1[[#This Row],[mangrove.weights.ssp126.2050]]="","",Table1[[#This Row],[mangrove.weights.ssp126.2050]]*Table1[[#This Row],[mangrove.mn.ssp126.2050]])</f>
        <v/>
      </c>
      <c r="V1237" s="7" t="e">
        <f t="shared" si="114"/>
        <v>#DIV/0!</v>
      </c>
      <c r="Y1237" s="6" t="str">
        <f>IF(Table1[[#This Row],[seagrass.mn.ssp126.2100]]="", "", (Table1[[#This Row],[seagrass.sd.ssp126.2100]]/Table1[[#This Row],[seagrass.mn.ssp126.2100]])^-1)</f>
        <v/>
      </c>
      <c r="Z1237" s="6" t="str">
        <f>IF(Table1[[#This Row],[seagrass.weights.ssp126.2100]]="","", Table1[[#This Row],[seagrass.weights.ssp126.2100]]*Table1[[#This Row],[seagrass.mn.ssp126.2100]])</f>
        <v/>
      </c>
      <c r="AC1237" s="6" t="str">
        <f>IF(Table1[[#This Row],[corals.mn.ssp126.2100]]="","",(Table1[[#This Row],[corals.sd.ssp126.2100]]/Table1[[#This Row],[corals.mn.ssp126.2100]])^-1)</f>
        <v/>
      </c>
      <c r="AD1237" s="6" t="str">
        <f>IF( Table1[[#This Row],[Coral.weights.ssp126.2100]]="","", Table1[[#This Row],[Coral.weights.ssp126.2100]]*Table1[[#This Row],[corals.mn.ssp126.2100]])</f>
        <v/>
      </c>
      <c r="AG1237" s="8" t="str">
        <f>IF(Table1[[#This Row],[mangrove.mn.ssp126.2100]]="","",(Table1[[#This Row],[mangrove.sd.ssp126.2100]]/Table1[[#This Row],[mangrove.mn.ssp126.2100]])^-1)</f>
        <v/>
      </c>
      <c r="AH1237" s="6" t="str">
        <f>IF(Table1[[#This Row],[mangrove.weights.ssp126.2100]]="","",Table1[[#This Row],[mangrove.weights.ssp126.2100]]*Table1[[#This Row],[mangrove.mn.ssp126.2100]])</f>
        <v/>
      </c>
      <c r="AI1237" s="7" t="e">
        <f t="shared" si="115"/>
        <v>#DIV/0!</v>
      </c>
      <c r="AL1237" s="6" t="str">
        <f>IF(Table1[[#This Row],[seagrass.mn.ssp245.2050]]="","",(Table1[[#This Row],[seagrass.sd.ssp245.2050]]/Table1[[#This Row],[seagrass.mn.ssp245.2050]])^-1)</f>
        <v/>
      </c>
      <c r="AM1237" s="6" t="str">
        <f>IF(Table1[[#This Row],[seagrass.weights.ssp245.2050]]="","",Table1[[#This Row],[seagrass.weights.ssp245.2050]]*Table1[[#This Row],[seagrass.mn.ssp245.2050]])</f>
        <v/>
      </c>
      <c r="AS1237" s="5"/>
      <c r="AT1237" s="8"/>
      <c r="AU1237" s="8"/>
      <c r="AV1237" s="7" t="e">
        <f t="shared" si="116"/>
        <v>#DIV/0!</v>
      </c>
      <c r="AX1237" s="5"/>
      <c r="AY1237" s="6"/>
      <c r="AZ1237" s="6"/>
      <c r="BB1237" s="5"/>
      <c r="BC1237" s="8"/>
      <c r="BD1237" s="8"/>
      <c r="BE1237" s="5"/>
      <c r="BF1237" s="5"/>
      <c r="BG1237" s="6"/>
      <c r="BH1237" s="6"/>
      <c r="BI1237" s="7" t="e">
        <f t="shared" si="117"/>
        <v>#DIV/0!</v>
      </c>
      <c r="BK1237" s="5"/>
      <c r="BL1237" s="6"/>
      <c r="BM1237" s="6"/>
      <c r="BO1237" s="5"/>
      <c r="BP1237" s="6"/>
      <c r="BQ1237" s="6"/>
      <c r="BR1237" s="5"/>
      <c r="BS1237" s="5"/>
      <c r="BT1237" s="6"/>
      <c r="BU1237" s="6"/>
      <c r="BV1237" s="7" t="e">
        <f t="shared" si="118"/>
        <v>#DIV/0!</v>
      </c>
      <c r="BX1237" s="5"/>
      <c r="BY1237" s="8"/>
      <c r="BZ1237" s="8"/>
      <c r="CA1237" s="5"/>
      <c r="CB1237" s="5"/>
      <c r="CC1237" s="8"/>
      <c r="CD1237" s="8"/>
      <c r="CE1237" s="5"/>
      <c r="CF1237" s="5"/>
      <c r="CG1237" s="12"/>
      <c r="CH1237" s="17"/>
      <c r="CI1237" s="9" t="e">
        <f t="shared" si="119"/>
        <v>#DIV/0!</v>
      </c>
      <c r="CJ1237" s="5"/>
      <c r="CL1237" s="5"/>
      <c r="CM1237" s="5"/>
      <c r="CP1237" s="5"/>
      <c r="CT1237" s="5"/>
    </row>
    <row r="1238" spans="1:98" x14ac:dyDescent="0.25">
      <c r="A1238" s="5" t="s">
        <v>1281</v>
      </c>
      <c r="B1238" s="5">
        <v>45.08934</v>
      </c>
      <c r="C1238" s="5">
        <v>-25.821102</v>
      </c>
      <c r="E1238" s="5">
        <v>0</v>
      </c>
      <c r="G1238" s="5">
        <v>0</v>
      </c>
      <c r="I1238" s="5">
        <v>0</v>
      </c>
      <c r="L1238" s="6" t="str">
        <f>IF(Table1[[#This Row],[seagrass.mn.ssp126.2050]]="","",(Table1[[#This Row],[seagrass.sd.ssp126.2050]]/Table1[[#This Row],[seagrass.mn.ssp126.2050]])^-1)</f>
        <v/>
      </c>
      <c r="M1238" s="6" t="str">
        <f>IF(Table1[[#This Row],[seagrass.weights.ssp126.2050]]="","",Table1[[#This Row],[seagrass.weights.ssp126.2050]]*Table1[[#This Row],[seagrass.mn.ssp126.2050]])</f>
        <v/>
      </c>
      <c r="P1238" s="6" t="str">
        <f>IF(Table1[[#This Row],[corals.mn.ssp126.2050]]="","",(Table1[[#This Row],[corals.sd.ssp126.2050]]/Table1[[#This Row],[corals.mn.ssp126.2050]])^-1)</f>
        <v/>
      </c>
      <c r="Q1238" s="6" t="str">
        <f>IF(Table1[[#This Row],[coral.weights.ssp126.2050]]="","",Table1[[#This Row],[coral.weights.ssp126.2050]]*Table1[[#This Row],[corals.mn.ssp126.2050]])</f>
        <v/>
      </c>
      <c r="T1238" s="6" t="str">
        <f>IF(Table1[[#This Row],[mangrove.mn.ssp126.2050]]="","",(Table1[[#This Row],[mangrove.sd.ssp126.2050]]/Table1[[#This Row],[mangrove.mn.ssp126.2050]])^-1)</f>
        <v/>
      </c>
      <c r="U1238" s="6" t="str">
        <f>IF(Table1[[#This Row],[mangrove.weights.ssp126.2050]]="","",Table1[[#This Row],[mangrove.weights.ssp126.2050]]*Table1[[#This Row],[mangrove.mn.ssp126.2050]])</f>
        <v/>
      </c>
      <c r="V1238" s="7" t="e">
        <f t="shared" si="114"/>
        <v>#DIV/0!</v>
      </c>
      <c r="Y1238" s="6" t="str">
        <f>IF(Table1[[#This Row],[seagrass.mn.ssp126.2100]]="", "", (Table1[[#This Row],[seagrass.sd.ssp126.2100]]/Table1[[#This Row],[seagrass.mn.ssp126.2100]])^-1)</f>
        <v/>
      </c>
      <c r="Z1238" s="6" t="str">
        <f>IF(Table1[[#This Row],[seagrass.weights.ssp126.2100]]="","", Table1[[#This Row],[seagrass.weights.ssp126.2100]]*Table1[[#This Row],[seagrass.mn.ssp126.2100]])</f>
        <v/>
      </c>
      <c r="AC1238" s="6" t="str">
        <f>IF(Table1[[#This Row],[corals.mn.ssp126.2100]]="","",(Table1[[#This Row],[corals.sd.ssp126.2100]]/Table1[[#This Row],[corals.mn.ssp126.2100]])^-1)</f>
        <v/>
      </c>
      <c r="AD1238" s="6" t="str">
        <f>IF( Table1[[#This Row],[Coral.weights.ssp126.2100]]="","", Table1[[#This Row],[Coral.weights.ssp126.2100]]*Table1[[#This Row],[corals.mn.ssp126.2100]])</f>
        <v/>
      </c>
      <c r="AG1238" s="8" t="str">
        <f>IF(Table1[[#This Row],[mangrove.mn.ssp126.2100]]="","",(Table1[[#This Row],[mangrove.sd.ssp126.2100]]/Table1[[#This Row],[mangrove.mn.ssp126.2100]])^-1)</f>
        <v/>
      </c>
      <c r="AH1238" s="6" t="str">
        <f>IF(Table1[[#This Row],[mangrove.weights.ssp126.2100]]="","",Table1[[#This Row],[mangrove.weights.ssp126.2100]]*Table1[[#This Row],[mangrove.mn.ssp126.2100]])</f>
        <v/>
      </c>
      <c r="AI1238" s="7" t="e">
        <f t="shared" si="115"/>
        <v>#DIV/0!</v>
      </c>
      <c r="AL1238" s="6" t="str">
        <f>IF(Table1[[#This Row],[seagrass.mn.ssp245.2050]]="","",(Table1[[#This Row],[seagrass.sd.ssp245.2050]]/Table1[[#This Row],[seagrass.mn.ssp245.2050]])^-1)</f>
        <v/>
      </c>
      <c r="AM1238" s="6" t="str">
        <f>IF(Table1[[#This Row],[seagrass.weights.ssp245.2050]]="","",Table1[[#This Row],[seagrass.weights.ssp245.2050]]*Table1[[#This Row],[seagrass.mn.ssp245.2050]])</f>
        <v/>
      </c>
      <c r="AS1238" s="5"/>
      <c r="AT1238" s="8"/>
      <c r="AU1238" s="8"/>
      <c r="AV1238" s="7" t="e">
        <f t="shared" si="116"/>
        <v>#DIV/0!</v>
      </c>
      <c r="AX1238" s="5"/>
      <c r="AY1238" s="6"/>
      <c r="AZ1238" s="6"/>
      <c r="BB1238" s="5"/>
      <c r="BC1238" s="8"/>
      <c r="BD1238" s="8"/>
      <c r="BE1238" s="5"/>
      <c r="BF1238" s="5"/>
      <c r="BG1238" s="6"/>
      <c r="BH1238" s="6"/>
      <c r="BI1238" s="7" t="e">
        <f t="shared" si="117"/>
        <v>#DIV/0!</v>
      </c>
      <c r="BK1238" s="5"/>
      <c r="BL1238" s="6"/>
      <c r="BM1238" s="6"/>
      <c r="BO1238" s="5"/>
      <c r="BP1238" s="6"/>
      <c r="BQ1238" s="6"/>
      <c r="BR1238" s="5"/>
      <c r="BS1238" s="5"/>
      <c r="BT1238" s="6"/>
      <c r="BU1238" s="6"/>
      <c r="BV1238" s="7" t="e">
        <f t="shared" si="118"/>
        <v>#DIV/0!</v>
      </c>
      <c r="BX1238" s="5"/>
      <c r="BY1238" s="8"/>
      <c r="BZ1238" s="8"/>
      <c r="CA1238" s="5"/>
      <c r="CB1238" s="5"/>
      <c r="CC1238" s="8"/>
      <c r="CD1238" s="8"/>
      <c r="CE1238" s="5"/>
      <c r="CF1238" s="5"/>
      <c r="CG1238" s="12"/>
      <c r="CH1238" s="17"/>
      <c r="CI1238" s="9" t="e">
        <f t="shared" si="119"/>
        <v>#DIV/0!</v>
      </c>
      <c r="CJ1238" s="5"/>
      <c r="CL1238" s="5"/>
      <c r="CM1238" s="5"/>
      <c r="CP1238" s="5"/>
      <c r="CT1238" s="5"/>
    </row>
    <row r="1239" spans="1:98" x14ac:dyDescent="0.25">
      <c r="A1239" s="5" t="s">
        <v>1282</v>
      </c>
      <c r="B1239" s="5">
        <v>45.33934</v>
      </c>
      <c r="C1239" s="5">
        <v>-25.821102</v>
      </c>
      <c r="E1239" s="5">
        <v>0</v>
      </c>
      <c r="G1239" s="5">
        <v>0</v>
      </c>
      <c r="I1239" s="5">
        <v>0</v>
      </c>
      <c r="L1239" s="6" t="str">
        <f>IF(Table1[[#This Row],[seagrass.mn.ssp126.2050]]="","",(Table1[[#This Row],[seagrass.sd.ssp126.2050]]/Table1[[#This Row],[seagrass.mn.ssp126.2050]])^-1)</f>
        <v/>
      </c>
      <c r="M1239" s="6" t="str">
        <f>IF(Table1[[#This Row],[seagrass.weights.ssp126.2050]]="","",Table1[[#This Row],[seagrass.weights.ssp126.2050]]*Table1[[#This Row],[seagrass.mn.ssp126.2050]])</f>
        <v/>
      </c>
      <c r="P1239" s="6" t="str">
        <f>IF(Table1[[#This Row],[corals.mn.ssp126.2050]]="","",(Table1[[#This Row],[corals.sd.ssp126.2050]]/Table1[[#This Row],[corals.mn.ssp126.2050]])^-1)</f>
        <v/>
      </c>
      <c r="Q1239" s="6" t="str">
        <f>IF(Table1[[#This Row],[coral.weights.ssp126.2050]]="","",Table1[[#This Row],[coral.weights.ssp126.2050]]*Table1[[#This Row],[corals.mn.ssp126.2050]])</f>
        <v/>
      </c>
      <c r="T1239" s="6" t="str">
        <f>IF(Table1[[#This Row],[mangrove.mn.ssp126.2050]]="","",(Table1[[#This Row],[mangrove.sd.ssp126.2050]]/Table1[[#This Row],[mangrove.mn.ssp126.2050]])^-1)</f>
        <v/>
      </c>
      <c r="U1239" s="6" t="str">
        <f>IF(Table1[[#This Row],[mangrove.weights.ssp126.2050]]="","",Table1[[#This Row],[mangrove.weights.ssp126.2050]]*Table1[[#This Row],[mangrove.mn.ssp126.2050]])</f>
        <v/>
      </c>
      <c r="V1239" s="7" t="e">
        <f t="shared" si="114"/>
        <v>#DIV/0!</v>
      </c>
      <c r="Y1239" s="6" t="str">
        <f>IF(Table1[[#This Row],[seagrass.mn.ssp126.2100]]="", "", (Table1[[#This Row],[seagrass.sd.ssp126.2100]]/Table1[[#This Row],[seagrass.mn.ssp126.2100]])^-1)</f>
        <v/>
      </c>
      <c r="Z1239" s="6" t="str">
        <f>IF(Table1[[#This Row],[seagrass.weights.ssp126.2100]]="","", Table1[[#This Row],[seagrass.weights.ssp126.2100]]*Table1[[#This Row],[seagrass.mn.ssp126.2100]])</f>
        <v/>
      </c>
      <c r="AC1239" s="6" t="str">
        <f>IF(Table1[[#This Row],[corals.mn.ssp126.2100]]="","",(Table1[[#This Row],[corals.sd.ssp126.2100]]/Table1[[#This Row],[corals.mn.ssp126.2100]])^-1)</f>
        <v/>
      </c>
      <c r="AD1239" s="6" t="str">
        <f>IF( Table1[[#This Row],[Coral.weights.ssp126.2100]]="","", Table1[[#This Row],[Coral.weights.ssp126.2100]]*Table1[[#This Row],[corals.mn.ssp126.2100]])</f>
        <v/>
      </c>
      <c r="AG1239" s="8" t="str">
        <f>IF(Table1[[#This Row],[mangrove.mn.ssp126.2100]]="","",(Table1[[#This Row],[mangrove.sd.ssp126.2100]]/Table1[[#This Row],[mangrove.mn.ssp126.2100]])^-1)</f>
        <v/>
      </c>
      <c r="AH1239" s="6" t="str">
        <f>IF(Table1[[#This Row],[mangrove.weights.ssp126.2100]]="","",Table1[[#This Row],[mangrove.weights.ssp126.2100]]*Table1[[#This Row],[mangrove.mn.ssp126.2100]])</f>
        <v/>
      </c>
      <c r="AI1239" s="7" t="e">
        <f t="shared" si="115"/>
        <v>#DIV/0!</v>
      </c>
      <c r="AL1239" s="6" t="str">
        <f>IF(Table1[[#This Row],[seagrass.mn.ssp245.2050]]="","",(Table1[[#This Row],[seagrass.sd.ssp245.2050]]/Table1[[#This Row],[seagrass.mn.ssp245.2050]])^-1)</f>
        <v/>
      </c>
      <c r="AM1239" s="6" t="str">
        <f>IF(Table1[[#This Row],[seagrass.weights.ssp245.2050]]="","",Table1[[#This Row],[seagrass.weights.ssp245.2050]]*Table1[[#This Row],[seagrass.mn.ssp245.2050]])</f>
        <v/>
      </c>
      <c r="AS1239" s="5"/>
      <c r="AT1239" s="8"/>
      <c r="AU1239" s="8"/>
      <c r="AV1239" s="7" t="e">
        <f t="shared" si="116"/>
        <v>#DIV/0!</v>
      </c>
      <c r="AX1239" s="5"/>
      <c r="AY1239" s="6"/>
      <c r="AZ1239" s="6"/>
      <c r="BB1239" s="5"/>
      <c r="BC1239" s="8"/>
      <c r="BD1239" s="8"/>
      <c r="BE1239" s="5"/>
      <c r="BF1239" s="5"/>
      <c r="BG1239" s="6"/>
      <c r="BH1239" s="6"/>
      <c r="BI1239" s="7" t="e">
        <f t="shared" si="117"/>
        <v>#DIV/0!</v>
      </c>
      <c r="BK1239" s="5"/>
      <c r="BL1239" s="6"/>
      <c r="BM1239" s="6"/>
      <c r="BO1239" s="5"/>
      <c r="BP1239" s="6"/>
      <c r="BQ1239" s="6"/>
      <c r="BR1239" s="5"/>
      <c r="BS1239" s="5"/>
      <c r="BT1239" s="6"/>
      <c r="BU1239" s="6"/>
      <c r="BV1239" s="7" t="e">
        <f t="shared" si="118"/>
        <v>#DIV/0!</v>
      </c>
      <c r="BX1239" s="5"/>
      <c r="BY1239" s="8"/>
      <c r="BZ1239" s="8"/>
      <c r="CA1239" s="5"/>
      <c r="CB1239" s="5"/>
      <c r="CC1239" s="8"/>
      <c r="CD1239" s="8"/>
      <c r="CE1239" s="5"/>
      <c r="CF1239" s="5"/>
      <c r="CG1239" s="12"/>
      <c r="CH1239" s="17"/>
      <c r="CI1239" s="9" t="e">
        <f t="shared" si="119"/>
        <v>#DIV/0!</v>
      </c>
      <c r="CJ1239" s="5"/>
      <c r="CL1239" s="5"/>
      <c r="CM1239" s="5"/>
      <c r="CP1239" s="5"/>
      <c r="CT1239" s="5"/>
    </row>
    <row r="1240" spans="1:98" x14ac:dyDescent="0.25">
      <c r="A1240" s="5" t="s">
        <v>1283</v>
      </c>
      <c r="B1240" s="5">
        <v>45.58934</v>
      </c>
      <c r="C1240" s="5">
        <v>-25.821102</v>
      </c>
      <c r="E1240" s="5">
        <v>0</v>
      </c>
      <c r="G1240" s="5">
        <v>0</v>
      </c>
      <c r="I1240" s="5">
        <v>0</v>
      </c>
      <c r="L1240" s="6" t="str">
        <f>IF(Table1[[#This Row],[seagrass.mn.ssp126.2050]]="","",(Table1[[#This Row],[seagrass.sd.ssp126.2050]]/Table1[[#This Row],[seagrass.mn.ssp126.2050]])^-1)</f>
        <v/>
      </c>
      <c r="M1240" s="6" t="str">
        <f>IF(Table1[[#This Row],[seagrass.weights.ssp126.2050]]="","",Table1[[#This Row],[seagrass.weights.ssp126.2050]]*Table1[[#This Row],[seagrass.mn.ssp126.2050]])</f>
        <v/>
      </c>
      <c r="P1240" s="6" t="str">
        <f>IF(Table1[[#This Row],[corals.mn.ssp126.2050]]="","",(Table1[[#This Row],[corals.sd.ssp126.2050]]/Table1[[#This Row],[corals.mn.ssp126.2050]])^-1)</f>
        <v/>
      </c>
      <c r="Q1240" s="6" t="str">
        <f>IF(Table1[[#This Row],[coral.weights.ssp126.2050]]="","",Table1[[#This Row],[coral.weights.ssp126.2050]]*Table1[[#This Row],[corals.mn.ssp126.2050]])</f>
        <v/>
      </c>
      <c r="T1240" s="6" t="str">
        <f>IF(Table1[[#This Row],[mangrove.mn.ssp126.2050]]="","",(Table1[[#This Row],[mangrove.sd.ssp126.2050]]/Table1[[#This Row],[mangrove.mn.ssp126.2050]])^-1)</f>
        <v/>
      </c>
      <c r="U1240" s="6" t="str">
        <f>IF(Table1[[#This Row],[mangrove.weights.ssp126.2050]]="","",Table1[[#This Row],[mangrove.weights.ssp126.2050]]*Table1[[#This Row],[mangrove.mn.ssp126.2050]])</f>
        <v/>
      </c>
      <c r="V1240" s="7" t="e">
        <f t="shared" si="114"/>
        <v>#DIV/0!</v>
      </c>
      <c r="Y1240" s="6" t="str">
        <f>IF(Table1[[#This Row],[seagrass.mn.ssp126.2100]]="", "", (Table1[[#This Row],[seagrass.sd.ssp126.2100]]/Table1[[#This Row],[seagrass.mn.ssp126.2100]])^-1)</f>
        <v/>
      </c>
      <c r="Z1240" s="6" t="str">
        <f>IF(Table1[[#This Row],[seagrass.weights.ssp126.2100]]="","", Table1[[#This Row],[seagrass.weights.ssp126.2100]]*Table1[[#This Row],[seagrass.mn.ssp126.2100]])</f>
        <v/>
      </c>
      <c r="AC1240" s="6" t="str">
        <f>IF(Table1[[#This Row],[corals.mn.ssp126.2100]]="","",(Table1[[#This Row],[corals.sd.ssp126.2100]]/Table1[[#This Row],[corals.mn.ssp126.2100]])^-1)</f>
        <v/>
      </c>
      <c r="AD1240" s="6" t="str">
        <f>IF( Table1[[#This Row],[Coral.weights.ssp126.2100]]="","", Table1[[#This Row],[Coral.weights.ssp126.2100]]*Table1[[#This Row],[corals.mn.ssp126.2100]])</f>
        <v/>
      </c>
      <c r="AG1240" s="8" t="str">
        <f>IF(Table1[[#This Row],[mangrove.mn.ssp126.2100]]="","",(Table1[[#This Row],[mangrove.sd.ssp126.2100]]/Table1[[#This Row],[mangrove.mn.ssp126.2100]])^-1)</f>
        <v/>
      </c>
      <c r="AH1240" s="6" t="str">
        <f>IF(Table1[[#This Row],[mangrove.weights.ssp126.2100]]="","",Table1[[#This Row],[mangrove.weights.ssp126.2100]]*Table1[[#This Row],[mangrove.mn.ssp126.2100]])</f>
        <v/>
      </c>
      <c r="AI1240" s="7" t="e">
        <f t="shared" si="115"/>
        <v>#DIV/0!</v>
      </c>
      <c r="AL1240" s="6" t="str">
        <f>IF(Table1[[#This Row],[seagrass.mn.ssp245.2050]]="","",(Table1[[#This Row],[seagrass.sd.ssp245.2050]]/Table1[[#This Row],[seagrass.mn.ssp245.2050]])^-1)</f>
        <v/>
      </c>
      <c r="AM1240" s="6" t="str">
        <f>IF(Table1[[#This Row],[seagrass.weights.ssp245.2050]]="","",Table1[[#This Row],[seagrass.weights.ssp245.2050]]*Table1[[#This Row],[seagrass.mn.ssp245.2050]])</f>
        <v/>
      </c>
      <c r="AS1240" s="5"/>
      <c r="AT1240" s="8"/>
      <c r="AU1240" s="8"/>
      <c r="AV1240" s="7" t="e">
        <f t="shared" si="116"/>
        <v>#DIV/0!</v>
      </c>
      <c r="AX1240" s="5"/>
      <c r="AY1240" s="6"/>
      <c r="AZ1240" s="6"/>
      <c r="BB1240" s="5"/>
      <c r="BC1240" s="8"/>
      <c r="BD1240" s="8"/>
      <c r="BE1240" s="5"/>
      <c r="BF1240" s="5"/>
      <c r="BG1240" s="6"/>
      <c r="BH1240" s="6"/>
      <c r="BI1240" s="7" t="e">
        <f t="shared" si="117"/>
        <v>#DIV/0!</v>
      </c>
      <c r="BK1240" s="5"/>
      <c r="BL1240" s="6"/>
      <c r="BM1240" s="6"/>
      <c r="BO1240" s="5"/>
      <c r="BP1240" s="6"/>
      <c r="BQ1240" s="6"/>
      <c r="BR1240" s="5"/>
      <c r="BS1240" s="5"/>
      <c r="BT1240" s="6"/>
      <c r="BU1240" s="6"/>
      <c r="BV1240" s="7" t="e">
        <f t="shared" si="118"/>
        <v>#DIV/0!</v>
      </c>
      <c r="BX1240" s="5"/>
      <c r="BY1240" s="8"/>
      <c r="BZ1240" s="8"/>
      <c r="CA1240" s="5"/>
      <c r="CB1240" s="5"/>
      <c r="CC1240" s="8"/>
      <c r="CD1240" s="8"/>
      <c r="CE1240" s="5"/>
      <c r="CF1240" s="5"/>
      <c r="CG1240" s="12"/>
      <c r="CH1240" s="17"/>
      <c r="CI1240" s="9" t="e">
        <f t="shared" si="119"/>
        <v>#DIV/0!</v>
      </c>
      <c r="CJ1240" s="5"/>
      <c r="CL1240" s="5"/>
      <c r="CM1240" s="5"/>
      <c r="CP1240" s="5"/>
      <c r="CT1240" s="5"/>
    </row>
    <row r="1241" spans="1:98" x14ac:dyDescent="0.25">
      <c r="A1241" s="5" t="s">
        <v>1284</v>
      </c>
      <c r="B1241" s="5">
        <v>45.83934</v>
      </c>
      <c r="C1241" s="5">
        <v>-25.821102</v>
      </c>
      <c r="E1241" s="5">
        <v>0</v>
      </c>
      <c r="G1241" s="5">
        <v>0</v>
      </c>
      <c r="I1241" s="5">
        <v>0</v>
      </c>
      <c r="L1241" s="6" t="str">
        <f>IF(Table1[[#This Row],[seagrass.mn.ssp126.2050]]="","",(Table1[[#This Row],[seagrass.sd.ssp126.2050]]/Table1[[#This Row],[seagrass.mn.ssp126.2050]])^-1)</f>
        <v/>
      </c>
      <c r="M1241" s="6" t="str">
        <f>IF(Table1[[#This Row],[seagrass.weights.ssp126.2050]]="","",Table1[[#This Row],[seagrass.weights.ssp126.2050]]*Table1[[#This Row],[seagrass.mn.ssp126.2050]])</f>
        <v/>
      </c>
      <c r="P1241" s="6" t="str">
        <f>IF(Table1[[#This Row],[corals.mn.ssp126.2050]]="","",(Table1[[#This Row],[corals.sd.ssp126.2050]]/Table1[[#This Row],[corals.mn.ssp126.2050]])^-1)</f>
        <v/>
      </c>
      <c r="Q1241" s="6" t="str">
        <f>IF(Table1[[#This Row],[coral.weights.ssp126.2050]]="","",Table1[[#This Row],[coral.weights.ssp126.2050]]*Table1[[#This Row],[corals.mn.ssp126.2050]])</f>
        <v/>
      </c>
      <c r="T1241" s="6" t="str">
        <f>IF(Table1[[#This Row],[mangrove.mn.ssp126.2050]]="","",(Table1[[#This Row],[mangrove.sd.ssp126.2050]]/Table1[[#This Row],[mangrove.mn.ssp126.2050]])^-1)</f>
        <v/>
      </c>
      <c r="U1241" s="6" t="str">
        <f>IF(Table1[[#This Row],[mangrove.weights.ssp126.2050]]="","",Table1[[#This Row],[mangrove.weights.ssp126.2050]]*Table1[[#This Row],[mangrove.mn.ssp126.2050]])</f>
        <v/>
      </c>
      <c r="V1241" s="7" t="e">
        <f t="shared" si="114"/>
        <v>#DIV/0!</v>
      </c>
      <c r="Y1241" s="6" t="str">
        <f>IF(Table1[[#This Row],[seagrass.mn.ssp126.2100]]="", "", (Table1[[#This Row],[seagrass.sd.ssp126.2100]]/Table1[[#This Row],[seagrass.mn.ssp126.2100]])^-1)</f>
        <v/>
      </c>
      <c r="Z1241" s="6" t="str">
        <f>IF(Table1[[#This Row],[seagrass.weights.ssp126.2100]]="","", Table1[[#This Row],[seagrass.weights.ssp126.2100]]*Table1[[#This Row],[seagrass.mn.ssp126.2100]])</f>
        <v/>
      </c>
      <c r="AC1241" s="6" t="str">
        <f>IF(Table1[[#This Row],[corals.mn.ssp126.2100]]="","",(Table1[[#This Row],[corals.sd.ssp126.2100]]/Table1[[#This Row],[corals.mn.ssp126.2100]])^-1)</f>
        <v/>
      </c>
      <c r="AD1241" s="6" t="str">
        <f>IF( Table1[[#This Row],[Coral.weights.ssp126.2100]]="","", Table1[[#This Row],[Coral.weights.ssp126.2100]]*Table1[[#This Row],[corals.mn.ssp126.2100]])</f>
        <v/>
      </c>
      <c r="AG1241" s="8" t="str">
        <f>IF(Table1[[#This Row],[mangrove.mn.ssp126.2100]]="","",(Table1[[#This Row],[mangrove.sd.ssp126.2100]]/Table1[[#This Row],[mangrove.mn.ssp126.2100]])^-1)</f>
        <v/>
      </c>
      <c r="AH1241" s="6" t="str">
        <f>IF(Table1[[#This Row],[mangrove.weights.ssp126.2100]]="","",Table1[[#This Row],[mangrove.weights.ssp126.2100]]*Table1[[#This Row],[mangrove.mn.ssp126.2100]])</f>
        <v/>
      </c>
      <c r="AI1241" s="7" t="e">
        <f t="shared" si="115"/>
        <v>#DIV/0!</v>
      </c>
      <c r="AL1241" s="6" t="str">
        <f>IF(Table1[[#This Row],[seagrass.mn.ssp245.2050]]="","",(Table1[[#This Row],[seagrass.sd.ssp245.2050]]/Table1[[#This Row],[seagrass.mn.ssp245.2050]])^-1)</f>
        <v/>
      </c>
      <c r="AM1241" s="6" t="str">
        <f>IF(Table1[[#This Row],[seagrass.weights.ssp245.2050]]="","",Table1[[#This Row],[seagrass.weights.ssp245.2050]]*Table1[[#This Row],[seagrass.mn.ssp245.2050]])</f>
        <v/>
      </c>
      <c r="AS1241" s="5"/>
      <c r="AT1241" s="8"/>
      <c r="AU1241" s="8"/>
      <c r="AV1241" s="7" t="e">
        <f t="shared" si="116"/>
        <v>#DIV/0!</v>
      </c>
      <c r="AX1241" s="5"/>
      <c r="AY1241" s="6"/>
      <c r="AZ1241" s="6"/>
      <c r="BB1241" s="5"/>
      <c r="BC1241" s="8"/>
      <c r="BD1241" s="8"/>
      <c r="BE1241" s="5"/>
      <c r="BF1241" s="5"/>
      <c r="BG1241" s="6"/>
      <c r="BH1241" s="6"/>
      <c r="BI1241" s="7" t="e">
        <f t="shared" si="117"/>
        <v>#DIV/0!</v>
      </c>
      <c r="BK1241" s="5"/>
      <c r="BL1241" s="6"/>
      <c r="BM1241" s="6"/>
      <c r="BO1241" s="5"/>
      <c r="BP1241" s="6"/>
      <c r="BQ1241" s="6"/>
      <c r="BR1241" s="5"/>
      <c r="BS1241" s="5"/>
      <c r="BT1241" s="6"/>
      <c r="BU1241" s="6"/>
      <c r="BV1241" s="7" t="e">
        <f t="shared" si="118"/>
        <v>#DIV/0!</v>
      </c>
      <c r="BX1241" s="5"/>
      <c r="BY1241" s="8"/>
      <c r="BZ1241" s="8"/>
      <c r="CA1241" s="5"/>
      <c r="CB1241" s="5"/>
      <c r="CC1241" s="8"/>
      <c r="CD1241" s="8"/>
      <c r="CE1241" s="5"/>
      <c r="CF1241" s="5"/>
      <c r="CG1241" s="12"/>
      <c r="CH1241" s="17"/>
      <c r="CI1241" s="9" t="e">
        <f t="shared" si="119"/>
        <v>#DIV/0!</v>
      </c>
      <c r="CJ1241" s="5"/>
      <c r="CL1241" s="5"/>
      <c r="CM1241" s="5"/>
      <c r="CP1241" s="5"/>
      <c r="CT1241" s="5"/>
    </row>
    <row r="1242" spans="1:98" x14ac:dyDescent="0.25">
      <c r="A1242" s="5" t="s">
        <v>1285</v>
      </c>
      <c r="B1242" s="5">
        <v>32.33934</v>
      </c>
      <c r="C1242" s="5">
        <v>-25.821102</v>
      </c>
      <c r="E1242" s="5">
        <v>0</v>
      </c>
      <c r="G1242" s="5">
        <v>0</v>
      </c>
      <c r="H1242" s="5">
        <v>650000</v>
      </c>
      <c r="I1242" s="5">
        <v>1</v>
      </c>
      <c r="L1242" s="6" t="str">
        <f>IF(Table1[[#This Row],[seagrass.mn.ssp126.2050]]="","",(Table1[[#This Row],[seagrass.sd.ssp126.2050]]/Table1[[#This Row],[seagrass.mn.ssp126.2050]])^-1)</f>
        <v/>
      </c>
      <c r="M1242" s="6" t="str">
        <f>IF(Table1[[#This Row],[seagrass.weights.ssp126.2050]]="","",Table1[[#This Row],[seagrass.weights.ssp126.2050]]*Table1[[#This Row],[seagrass.mn.ssp126.2050]])</f>
        <v/>
      </c>
      <c r="P1242" s="6" t="str">
        <f>IF(Table1[[#This Row],[corals.mn.ssp126.2050]]="","",(Table1[[#This Row],[corals.sd.ssp126.2050]]/Table1[[#This Row],[corals.mn.ssp126.2050]])^-1)</f>
        <v/>
      </c>
      <c r="Q1242" s="6" t="str">
        <f>IF(Table1[[#This Row],[coral.weights.ssp126.2050]]="","",Table1[[#This Row],[coral.weights.ssp126.2050]]*Table1[[#This Row],[corals.mn.ssp126.2050]])</f>
        <v/>
      </c>
      <c r="R1242" s="5">
        <v>0.40601575281497992</v>
      </c>
      <c r="S1242" s="5">
        <v>5.9655373929896532E-2</v>
      </c>
      <c r="T1242" s="6">
        <f>IF(Table1[[#This Row],[mangrove.mn.ssp126.2050]]="","",(Table1[[#This Row],[mangrove.sd.ssp126.2050]]/Table1[[#This Row],[mangrove.mn.ssp126.2050]])^-1)</f>
        <v>6.8060214205027973</v>
      </c>
      <c r="U1242" s="6">
        <f>IF(Table1[[#This Row],[mangrove.weights.ssp126.2050]]="","",Table1[[#This Row],[mangrove.weights.ssp126.2050]]*Table1[[#This Row],[mangrove.mn.ssp126.2050]])</f>
        <v>2.7633519107203224</v>
      </c>
      <c r="V1242" s="7">
        <f t="shared" si="114"/>
        <v>0.40601575281497992</v>
      </c>
      <c r="Y1242" s="6" t="str">
        <f>IF(Table1[[#This Row],[seagrass.mn.ssp126.2100]]="", "", (Table1[[#This Row],[seagrass.sd.ssp126.2100]]/Table1[[#This Row],[seagrass.mn.ssp126.2100]])^-1)</f>
        <v/>
      </c>
      <c r="Z1242" s="6" t="str">
        <f>IF(Table1[[#This Row],[seagrass.weights.ssp126.2100]]="","", Table1[[#This Row],[seagrass.weights.ssp126.2100]]*Table1[[#This Row],[seagrass.mn.ssp126.2100]])</f>
        <v/>
      </c>
      <c r="AC1242" s="6" t="str">
        <f>IF(Table1[[#This Row],[corals.mn.ssp126.2100]]="","",(Table1[[#This Row],[corals.sd.ssp126.2100]]/Table1[[#This Row],[corals.mn.ssp126.2100]])^-1)</f>
        <v/>
      </c>
      <c r="AD1242" s="6" t="str">
        <f>IF( Table1[[#This Row],[Coral.weights.ssp126.2100]]="","", Table1[[#This Row],[Coral.weights.ssp126.2100]]*Table1[[#This Row],[corals.mn.ssp126.2100]])</f>
        <v/>
      </c>
      <c r="AE1242" s="5">
        <v>0.40423891311851767</v>
      </c>
      <c r="AF1242" s="5">
        <v>6.9074842802631334E-2</v>
      </c>
      <c r="AG1242" s="8">
        <f>IF(Table1[[#This Row],[mangrove.mn.ssp126.2100]]="","",(Table1[[#This Row],[mangrove.sd.ssp126.2100]]/Table1[[#This Row],[mangrove.mn.ssp126.2100]])^-1)</f>
        <v>5.8521872322396167</v>
      </c>
      <c r="AH1242" s="6">
        <f>IF(Table1[[#This Row],[mangrove.weights.ssp126.2100]]="","",Table1[[#This Row],[mangrove.weights.ssp126.2100]]*Table1[[#This Row],[mangrove.mn.ssp126.2100]])</f>
        <v>2.3656818061266089</v>
      </c>
      <c r="AI1242" s="7">
        <f t="shared" si="115"/>
        <v>0.40423891311851767</v>
      </c>
      <c r="AL1242" s="6" t="str">
        <f>IF(Table1[[#This Row],[seagrass.mn.ssp245.2050]]="","",(Table1[[#This Row],[seagrass.sd.ssp245.2050]]/Table1[[#This Row],[seagrass.mn.ssp245.2050]])^-1)</f>
        <v/>
      </c>
      <c r="AM1242" s="6" t="str">
        <f>IF(Table1[[#This Row],[seagrass.weights.ssp245.2050]]="","",Table1[[#This Row],[seagrass.weights.ssp245.2050]]*Table1[[#This Row],[seagrass.mn.ssp245.2050]])</f>
        <v/>
      </c>
      <c r="AR1242" s="5">
        <v>0.43616819826720271</v>
      </c>
      <c r="AS1242" s="5">
        <v>0.102250292908386</v>
      </c>
      <c r="AT1242" s="8">
        <f>(Table1[[#This Row],[mangrove.sd.ssp245.2050]]/Table1[[#This Row],[mangrove.mn.ssp245.2050]])^-1</f>
        <v>4.2656914309086602</v>
      </c>
      <c r="AU1242" s="8">
        <f>Table1[[#This Row],[mangrove.mn.ssp245.2050]]*Table1[[#This Row],[mangrove.weights.ssp245.2050]]</f>
        <v>1.8605589457832761</v>
      </c>
      <c r="AV1242" s="7">
        <f t="shared" si="116"/>
        <v>0.43616819826720271</v>
      </c>
      <c r="AX1242" s="5"/>
      <c r="AY1242" s="6"/>
      <c r="AZ1242" s="6"/>
      <c r="BB1242" s="5"/>
      <c r="BC1242" s="8"/>
      <c r="BD1242" s="8"/>
      <c r="BE1242" s="5">
        <v>0.4384518607944905</v>
      </c>
      <c r="BF1242" s="5">
        <v>0.1173217272694561</v>
      </c>
      <c r="BG1242" s="6">
        <f>(Table1[[#This Row],[mangrove.sd.ssp245.2100]]/Table1[[#This Row],[mangrove.mn.ssp245.2100]])^-1</f>
        <v>3.7371752956507862</v>
      </c>
      <c r="BH1242" s="6">
        <f>Table1[[#This Row],[mangrove.weights.ssp245.2100]]*Table1[[#This Row],[mangrove.mn.ssp245.2100]]</f>
        <v>1.6385714624932874</v>
      </c>
      <c r="BI1242" s="7">
        <f t="shared" si="117"/>
        <v>0.4384518607944905</v>
      </c>
      <c r="BK1242" s="5"/>
      <c r="BL1242" s="6"/>
      <c r="BM1242" s="6"/>
      <c r="BO1242" s="5"/>
      <c r="BP1242" s="6"/>
      <c r="BQ1242" s="6"/>
      <c r="BR1242" s="5">
        <v>0.49835606049373993</v>
      </c>
      <c r="BS1242" s="5">
        <v>0.2070521617316447</v>
      </c>
      <c r="BT1242" s="6">
        <f>(Table1[[#This Row],[mangrove.sd.ssp370.2050]]/Table1[[#This Row],[mangrove.mn.ssp370.2050]])^-1</f>
        <v>2.4069106853356459</v>
      </c>
      <c r="BU1242" s="6">
        <f>Table1[[#This Row],[mangrove.weights.ssp370.2050]]*Table1[[#This Row],[mangrove.mn.ssp370.2050]]</f>
        <v>1.1994985271041603</v>
      </c>
      <c r="BV1242" s="7">
        <f t="shared" si="118"/>
        <v>0.49835606049373998</v>
      </c>
      <c r="BX1242" s="5"/>
      <c r="BY1242" s="8"/>
      <c r="BZ1242" s="8"/>
      <c r="CA1242" s="5"/>
      <c r="CB1242" s="5"/>
      <c r="CC1242" s="8"/>
      <c r="CD1242" s="8"/>
      <c r="CE1242" s="5">
        <v>0.45231163803663149</v>
      </c>
      <c r="CF1242" s="5">
        <v>0.12771057987964521</v>
      </c>
      <c r="CG1242" s="12">
        <f>(Table1[[#This Row],[mangrove.sd.ssp370.2100]]/Table1[[#This Row],[mangrove.mn.ssp370.2100]])^-1</f>
        <v>3.541692774889059</v>
      </c>
      <c r="CH1242" s="17">
        <f>Table1[[#This Row],[mangrove.weights.ssp370.2100]]*Table1[[#This Row],[mangrove.mn.ssp370.2100]]</f>
        <v>1.6019488604325731</v>
      </c>
      <c r="CI1242" s="9">
        <f t="shared" si="119"/>
        <v>0.45231163803663149</v>
      </c>
      <c r="CJ1242" s="5"/>
      <c r="CL1242" s="5"/>
      <c r="CM1242" s="5"/>
      <c r="CP1242" s="5"/>
      <c r="CT1242" s="5"/>
    </row>
    <row r="1243" spans="1:98" x14ac:dyDescent="0.25">
      <c r="A1243" s="5" t="s">
        <v>1286</v>
      </c>
      <c r="B1243" s="5">
        <v>32.58934</v>
      </c>
      <c r="C1243" s="5">
        <v>-25.821102</v>
      </c>
      <c r="E1243" s="5">
        <v>0</v>
      </c>
      <c r="G1243" s="5">
        <v>0</v>
      </c>
      <c r="H1243" s="5">
        <v>16130000</v>
      </c>
      <c r="I1243" s="5">
        <v>1</v>
      </c>
      <c r="L1243" s="6" t="str">
        <f>IF(Table1[[#This Row],[seagrass.mn.ssp126.2050]]="","",(Table1[[#This Row],[seagrass.sd.ssp126.2050]]/Table1[[#This Row],[seagrass.mn.ssp126.2050]])^-1)</f>
        <v/>
      </c>
      <c r="M1243" s="6" t="str">
        <f>IF(Table1[[#This Row],[seagrass.weights.ssp126.2050]]="","",Table1[[#This Row],[seagrass.weights.ssp126.2050]]*Table1[[#This Row],[seagrass.mn.ssp126.2050]])</f>
        <v/>
      </c>
      <c r="P1243" s="6" t="str">
        <f>IF(Table1[[#This Row],[corals.mn.ssp126.2050]]="","",(Table1[[#This Row],[corals.sd.ssp126.2050]]/Table1[[#This Row],[corals.mn.ssp126.2050]])^-1)</f>
        <v/>
      </c>
      <c r="Q1243" s="6" t="str">
        <f>IF(Table1[[#This Row],[coral.weights.ssp126.2050]]="","",Table1[[#This Row],[coral.weights.ssp126.2050]]*Table1[[#This Row],[corals.mn.ssp126.2050]])</f>
        <v/>
      </c>
      <c r="R1243" s="5">
        <v>0.34543885798340579</v>
      </c>
      <c r="S1243" s="5">
        <v>0.1248895550101117</v>
      </c>
      <c r="T1243" s="6">
        <f>IF(Table1[[#This Row],[mangrove.mn.ssp126.2050]]="","",(Table1[[#This Row],[mangrove.sd.ssp126.2050]]/Table1[[#This Row],[mangrove.mn.ssp126.2050]])^-1)</f>
        <v>2.7659547506229587</v>
      </c>
      <c r="U1243" s="6">
        <f>IF(Table1[[#This Row],[mangrove.weights.ssp126.2050]]="","",Table1[[#This Row],[mangrove.weights.ssp126.2050]]*Table1[[#This Row],[mangrove.mn.ssp126.2050]])</f>
        <v>0.95546825028897076</v>
      </c>
      <c r="V1243" s="7">
        <f t="shared" si="114"/>
        <v>0.34543885798340579</v>
      </c>
      <c r="Y1243" s="6" t="str">
        <f>IF(Table1[[#This Row],[seagrass.mn.ssp126.2100]]="", "", (Table1[[#This Row],[seagrass.sd.ssp126.2100]]/Table1[[#This Row],[seagrass.mn.ssp126.2100]])^-1)</f>
        <v/>
      </c>
      <c r="Z1243" s="6" t="str">
        <f>IF(Table1[[#This Row],[seagrass.weights.ssp126.2100]]="","", Table1[[#This Row],[seagrass.weights.ssp126.2100]]*Table1[[#This Row],[seagrass.mn.ssp126.2100]])</f>
        <v/>
      </c>
      <c r="AC1243" s="6" t="str">
        <f>IF(Table1[[#This Row],[corals.mn.ssp126.2100]]="","",(Table1[[#This Row],[corals.sd.ssp126.2100]]/Table1[[#This Row],[corals.mn.ssp126.2100]])^-1)</f>
        <v/>
      </c>
      <c r="AD1243" s="6" t="str">
        <f>IF( Table1[[#This Row],[Coral.weights.ssp126.2100]]="","", Table1[[#This Row],[Coral.weights.ssp126.2100]]*Table1[[#This Row],[corals.mn.ssp126.2100]])</f>
        <v/>
      </c>
      <c r="AE1243" s="5">
        <v>0.35814516319315082</v>
      </c>
      <c r="AF1243" s="5">
        <v>0.1188717843308332</v>
      </c>
      <c r="AG1243" s="8">
        <f>IF(Table1[[#This Row],[mangrove.mn.ssp126.2100]]="","",(Table1[[#This Row],[mangrove.sd.ssp126.2100]]/Table1[[#This Row],[mangrove.mn.ssp126.2100]])^-1)</f>
        <v>3.0128694139594439</v>
      </c>
      <c r="AH1243" s="6">
        <f>IF(Table1[[#This Row],[mangrove.weights.ssp126.2100]]="","",Table1[[#This Row],[mangrove.weights.ssp126.2100]]*Table1[[#This Row],[mangrove.mn.ssp126.2100]])</f>
        <v>1.0790446079421576</v>
      </c>
      <c r="AI1243" s="7">
        <f t="shared" si="115"/>
        <v>0.35814516319315082</v>
      </c>
      <c r="AL1243" s="6" t="str">
        <f>IF(Table1[[#This Row],[seagrass.mn.ssp245.2050]]="","",(Table1[[#This Row],[seagrass.sd.ssp245.2050]]/Table1[[#This Row],[seagrass.mn.ssp245.2050]])^-1)</f>
        <v/>
      </c>
      <c r="AM1243" s="6" t="str">
        <f>IF(Table1[[#This Row],[seagrass.weights.ssp245.2050]]="","",Table1[[#This Row],[seagrass.weights.ssp245.2050]]*Table1[[#This Row],[seagrass.mn.ssp245.2050]])</f>
        <v/>
      </c>
      <c r="AR1243" s="5">
        <v>0.38448091259874873</v>
      </c>
      <c r="AS1243" s="5">
        <v>0.1134227023259551</v>
      </c>
      <c r="AT1243" s="8">
        <f>(Table1[[#This Row],[mangrove.sd.ssp245.2050]]/Table1[[#This Row],[mangrove.mn.ssp245.2050]])^-1</f>
        <v>3.3898056095844407</v>
      </c>
      <c r="AU1243" s="8">
        <f>Table1[[#This Row],[mangrove.mn.ssp245.2050]]*Table1[[#This Row],[mangrove.weights.ssp245.2050]]</f>
        <v>1.3033155543053834</v>
      </c>
      <c r="AV1243" s="7">
        <f t="shared" si="116"/>
        <v>0.38448091259874867</v>
      </c>
      <c r="AX1243" s="5"/>
      <c r="AY1243" s="6"/>
      <c r="AZ1243" s="6"/>
      <c r="BB1243" s="5"/>
      <c r="BC1243" s="8"/>
      <c r="BD1243" s="8"/>
      <c r="BE1243" s="5">
        <v>0.43174475394206158</v>
      </c>
      <c r="BF1243" s="5">
        <v>9.9397267811599951E-2</v>
      </c>
      <c r="BG1243" s="6">
        <f>(Table1[[#This Row],[mangrove.sd.ssp245.2100]]/Table1[[#This Row],[mangrove.mn.ssp245.2100]])^-1</f>
        <v>4.3436279834210465</v>
      </c>
      <c r="BH1243" s="6">
        <f>Table1[[#This Row],[mangrove.weights.ssp245.2100]]*Table1[[#This Row],[mangrove.mn.ssp245.2100]]</f>
        <v>1.8753385949179728</v>
      </c>
      <c r="BI1243" s="7">
        <f t="shared" si="117"/>
        <v>0.43174475394206158</v>
      </c>
      <c r="BK1243" s="5"/>
      <c r="BL1243" s="6"/>
      <c r="BM1243" s="6"/>
      <c r="BO1243" s="5"/>
      <c r="BP1243" s="6"/>
      <c r="BQ1243" s="6"/>
      <c r="BR1243" s="5">
        <v>0.49579826993752218</v>
      </c>
      <c r="BS1243" s="5">
        <v>0.30582925602427108</v>
      </c>
      <c r="BT1243" s="6">
        <f>(Table1[[#This Row],[mangrove.sd.ssp370.2050]]/Table1[[#This Row],[mangrove.mn.ssp370.2050]])^-1</f>
        <v>1.6211603702759387</v>
      </c>
      <c r="BU1243" s="6">
        <f>Table1[[#This Row],[mangrove.weights.ssp370.2050]]*Table1[[#This Row],[mangrove.mn.ssp370.2050]]</f>
        <v>0.8037685068740833</v>
      </c>
      <c r="BV1243" s="7">
        <f t="shared" si="118"/>
        <v>0.49579826993752218</v>
      </c>
      <c r="BX1243" s="5"/>
      <c r="BY1243" s="8"/>
      <c r="BZ1243" s="8"/>
      <c r="CA1243" s="5"/>
      <c r="CB1243" s="5"/>
      <c r="CC1243" s="8"/>
      <c r="CD1243" s="8"/>
      <c r="CE1243" s="5">
        <v>0.38604010864017652</v>
      </c>
      <c r="CF1243" s="5">
        <v>0.1381526957766559</v>
      </c>
      <c r="CG1243" s="12">
        <f>(Table1[[#This Row],[mangrove.sd.ssp370.2100]]/Table1[[#This Row],[mangrove.mn.ssp370.2100]])^-1</f>
        <v>2.794300223169492</v>
      </c>
      <c r="CH1243" s="17">
        <f>Table1[[#This Row],[mangrove.weights.ssp370.2100]]*Table1[[#This Row],[mangrove.mn.ssp370.2100]]</f>
        <v>1.0787119617256202</v>
      </c>
      <c r="CI1243" s="9">
        <f t="shared" si="119"/>
        <v>0.38604010864017652</v>
      </c>
      <c r="CJ1243" s="5"/>
      <c r="CL1243" s="5"/>
      <c r="CM1243" s="5"/>
      <c r="CP1243" s="5"/>
      <c r="CT1243" s="5"/>
    </row>
    <row r="1244" spans="1:98" x14ac:dyDescent="0.25">
      <c r="A1244" s="5" t="s">
        <v>1287</v>
      </c>
      <c r="B1244" s="5">
        <v>32.83934</v>
      </c>
      <c r="C1244" s="5">
        <v>-25.821102</v>
      </c>
      <c r="E1244" s="5">
        <v>0</v>
      </c>
      <c r="G1244" s="5">
        <v>0</v>
      </c>
      <c r="H1244" s="5">
        <v>3950000</v>
      </c>
      <c r="I1244" s="5">
        <v>1</v>
      </c>
      <c r="L1244" s="6" t="str">
        <f>IF(Table1[[#This Row],[seagrass.mn.ssp126.2050]]="","",(Table1[[#This Row],[seagrass.sd.ssp126.2050]]/Table1[[#This Row],[seagrass.mn.ssp126.2050]])^-1)</f>
        <v/>
      </c>
      <c r="M1244" s="6" t="str">
        <f>IF(Table1[[#This Row],[seagrass.weights.ssp126.2050]]="","",Table1[[#This Row],[seagrass.weights.ssp126.2050]]*Table1[[#This Row],[seagrass.mn.ssp126.2050]])</f>
        <v/>
      </c>
      <c r="P1244" s="6" t="str">
        <f>IF(Table1[[#This Row],[corals.mn.ssp126.2050]]="","",(Table1[[#This Row],[corals.sd.ssp126.2050]]/Table1[[#This Row],[corals.mn.ssp126.2050]])^-1)</f>
        <v/>
      </c>
      <c r="Q1244" s="6" t="str">
        <f>IF(Table1[[#This Row],[coral.weights.ssp126.2050]]="","",Table1[[#This Row],[coral.weights.ssp126.2050]]*Table1[[#This Row],[corals.mn.ssp126.2050]])</f>
        <v/>
      </c>
      <c r="R1244" s="5">
        <v>0.52531153369058248</v>
      </c>
      <c r="S1244" s="5">
        <v>0.14533734238071491</v>
      </c>
      <c r="T1244" s="6">
        <f>IF(Table1[[#This Row],[mangrove.mn.ssp126.2050]]="","",(Table1[[#This Row],[mangrove.sd.ssp126.2050]]/Table1[[#This Row],[mangrove.mn.ssp126.2050]])^-1)</f>
        <v>3.6144291968303324</v>
      </c>
      <c r="U1244" s="6">
        <f>IF(Table1[[#This Row],[mangrove.weights.ssp126.2050]]="","",Table1[[#This Row],[mangrove.weights.ssp126.2050]]*Table1[[#This Row],[mangrove.mn.ssp126.2050]])</f>
        <v>1.8987013448029622</v>
      </c>
      <c r="V1244" s="7">
        <f t="shared" si="114"/>
        <v>0.52531153369058248</v>
      </c>
      <c r="Y1244" s="6" t="str">
        <f>IF(Table1[[#This Row],[seagrass.mn.ssp126.2100]]="", "", (Table1[[#This Row],[seagrass.sd.ssp126.2100]]/Table1[[#This Row],[seagrass.mn.ssp126.2100]])^-1)</f>
        <v/>
      </c>
      <c r="Z1244" s="6" t="str">
        <f>IF(Table1[[#This Row],[seagrass.weights.ssp126.2100]]="","", Table1[[#This Row],[seagrass.weights.ssp126.2100]]*Table1[[#This Row],[seagrass.mn.ssp126.2100]])</f>
        <v/>
      </c>
      <c r="AC1244" s="6" t="str">
        <f>IF(Table1[[#This Row],[corals.mn.ssp126.2100]]="","",(Table1[[#This Row],[corals.sd.ssp126.2100]]/Table1[[#This Row],[corals.mn.ssp126.2100]])^-1)</f>
        <v/>
      </c>
      <c r="AD1244" s="6" t="str">
        <f>IF( Table1[[#This Row],[Coral.weights.ssp126.2100]]="","", Table1[[#This Row],[Coral.weights.ssp126.2100]]*Table1[[#This Row],[corals.mn.ssp126.2100]])</f>
        <v/>
      </c>
      <c r="AE1244" s="5">
        <v>0.5165163678395307</v>
      </c>
      <c r="AF1244" s="5">
        <v>0.13284799323292021</v>
      </c>
      <c r="AG1244" s="8">
        <f>IF(Table1[[#This Row],[mangrove.mn.ssp126.2100]]="","",(Table1[[#This Row],[mangrove.sd.ssp126.2100]]/Table1[[#This Row],[mangrove.mn.ssp126.2100]])^-1)</f>
        <v>3.8880253684670341</v>
      </c>
      <c r="AH1244" s="6">
        <f>IF(Table1[[#This Row],[mangrove.weights.ssp126.2100]]="","",Table1[[#This Row],[mangrove.weights.ssp126.2100]]*Table1[[#This Row],[mangrove.mn.ssp126.2100]])</f>
        <v>2.0082287413885456</v>
      </c>
      <c r="AI1244" s="7">
        <f t="shared" si="115"/>
        <v>0.5165163678395307</v>
      </c>
      <c r="AL1244" s="6" t="str">
        <f>IF(Table1[[#This Row],[seagrass.mn.ssp245.2050]]="","",(Table1[[#This Row],[seagrass.sd.ssp245.2050]]/Table1[[#This Row],[seagrass.mn.ssp245.2050]])^-1)</f>
        <v/>
      </c>
      <c r="AM1244" s="6" t="str">
        <f>IF(Table1[[#This Row],[seagrass.weights.ssp245.2050]]="","",Table1[[#This Row],[seagrass.weights.ssp245.2050]]*Table1[[#This Row],[seagrass.mn.ssp245.2050]])</f>
        <v/>
      </c>
      <c r="AR1244" s="5">
        <v>0.5327738217299115</v>
      </c>
      <c r="AS1244" s="5">
        <v>0.1196923367043979</v>
      </c>
      <c r="AT1244" s="8">
        <f>(Table1[[#This Row],[mangrove.sd.ssp245.2050]]/Table1[[#This Row],[mangrove.mn.ssp245.2050]])^-1</f>
        <v>4.451194089774468</v>
      </c>
      <c r="AU1244" s="8">
        <f>Table1[[#This Row],[mangrove.mn.ssp245.2050]]*Table1[[#This Row],[mangrove.weights.ssp245.2050]]</f>
        <v>2.3714796864707379</v>
      </c>
      <c r="AV1244" s="7">
        <f t="shared" si="116"/>
        <v>0.5327738217299115</v>
      </c>
      <c r="AX1244" s="5"/>
      <c r="AY1244" s="6"/>
      <c r="AZ1244" s="6"/>
      <c r="BB1244" s="5"/>
      <c r="BC1244" s="8"/>
      <c r="BD1244" s="8"/>
      <c r="BE1244" s="5">
        <v>0.55432087841720334</v>
      </c>
      <c r="BF1244" s="5">
        <v>0.1191411682094098</v>
      </c>
      <c r="BG1244" s="6">
        <f>(Table1[[#This Row],[mangrove.sd.ssp245.2100]]/Table1[[#This Row],[mangrove.mn.ssp245.2100]])^-1</f>
        <v>4.6526392744688811</v>
      </c>
      <c r="BH1244" s="6">
        <f>Table1[[#This Row],[mangrove.weights.ssp245.2100]]*Table1[[#This Row],[mangrove.mn.ssp245.2100]]</f>
        <v>2.5790550895819697</v>
      </c>
      <c r="BI1244" s="7">
        <f t="shared" si="117"/>
        <v>0.55432087841720334</v>
      </c>
      <c r="BK1244" s="5"/>
      <c r="BL1244" s="6"/>
      <c r="BM1244" s="6"/>
      <c r="BO1244" s="5"/>
      <c r="BP1244" s="6"/>
      <c r="BQ1244" s="6"/>
      <c r="BR1244" s="5">
        <v>0.61804988414238715</v>
      </c>
      <c r="BS1244" s="5">
        <v>0.1822726904459481</v>
      </c>
      <c r="BT1244" s="6">
        <f>(Table1[[#This Row],[mangrove.sd.ssp370.2050]]/Table1[[#This Row],[mangrove.mn.ssp370.2050]])^-1</f>
        <v>3.3907980544439607</v>
      </c>
      <c r="BU1244" s="6">
        <f>Table1[[#This Row],[mangrove.weights.ssp370.2050]]*Table1[[#This Row],[mangrove.mn.ssp370.2050]]</f>
        <v>2.0956823446993216</v>
      </c>
      <c r="BV1244" s="7">
        <f t="shared" si="118"/>
        <v>0.61804988414238715</v>
      </c>
      <c r="BX1244" s="5"/>
      <c r="BY1244" s="8"/>
      <c r="BZ1244" s="8"/>
      <c r="CA1244" s="5"/>
      <c r="CB1244" s="5"/>
      <c r="CC1244" s="8"/>
      <c r="CD1244" s="8"/>
      <c r="CE1244" s="5">
        <v>0.54184551566701067</v>
      </c>
      <c r="CF1244" s="5">
        <v>0.1198302814581861</v>
      </c>
      <c r="CG1244" s="12">
        <f>(Table1[[#This Row],[mangrove.sd.ssp370.2100]]/Table1[[#This Row],[mangrove.mn.ssp370.2100]])^-1</f>
        <v>4.5217745387344657</v>
      </c>
      <c r="CH1244" s="17">
        <f>Table1[[#This Row],[mangrove.weights.ssp370.2100]]*Table1[[#This Row],[mangrove.mn.ssp370.2100]]</f>
        <v>2.4501032566705359</v>
      </c>
      <c r="CI1244" s="9">
        <f t="shared" si="119"/>
        <v>0.54184551566701067</v>
      </c>
      <c r="CJ1244" s="5"/>
      <c r="CL1244" s="5"/>
      <c r="CM1244" s="5"/>
      <c r="CP1244" s="5"/>
      <c r="CT1244" s="5"/>
    </row>
    <row r="1245" spans="1:98" x14ac:dyDescent="0.25">
      <c r="A1245" s="5" t="s">
        <v>1288</v>
      </c>
      <c r="B1245" s="5">
        <v>33.08934</v>
      </c>
      <c r="C1245" s="5">
        <v>-25.821102</v>
      </c>
      <c r="E1245" s="5">
        <v>0</v>
      </c>
      <c r="G1245" s="5">
        <v>0</v>
      </c>
      <c r="I1245" s="5">
        <v>0</v>
      </c>
      <c r="L1245" s="6" t="str">
        <f>IF(Table1[[#This Row],[seagrass.mn.ssp126.2050]]="","",(Table1[[#This Row],[seagrass.sd.ssp126.2050]]/Table1[[#This Row],[seagrass.mn.ssp126.2050]])^-1)</f>
        <v/>
      </c>
      <c r="M1245" s="6" t="str">
        <f>IF(Table1[[#This Row],[seagrass.weights.ssp126.2050]]="","",Table1[[#This Row],[seagrass.weights.ssp126.2050]]*Table1[[#This Row],[seagrass.mn.ssp126.2050]])</f>
        <v/>
      </c>
      <c r="P1245" s="6" t="str">
        <f>IF(Table1[[#This Row],[corals.mn.ssp126.2050]]="","",(Table1[[#This Row],[corals.sd.ssp126.2050]]/Table1[[#This Row],[corals.mn.ssp126.2050]])^-1)</f>
        <v/>
      </c>
      <c r="Q1245" s="6" t="str">
        <f>IF(Table1[[#This Row],[coral.weights.ssp126.2050]]="","",Table1[[#This Row],[coral.weights.ssp126.2050]]*Table1[[#This Row],[corals.mn.ssp126.2050]])</f>
        <v/>
      </c>
      <c r="T1245" s="6" t="str">
        <f>IF(Table1[[#This Row],[mangrove.mn.ssp126.2050]]="","",(Table1[[#This Row],[mangrove.sd.ssp126.2050]]/Table1[[#This Row],[mangrove.mn.ssp126.2050]])^-1)</f>
        <v/>
      </c>
      <c r="U1245" s="6" t="str">
        <f>IF(Table1[[#This Row],[mangrove.weights.ssp126.2050]]="","",Table1[[#This Row],[mangrove.weights.ssp126.2050]]*Table1[[#This Row],[mangrove.mn.ssp126.2050]])</f>
        <v/>
      </c>
      <c r="V1245" s="7" t="e">
        <f t="shared" si="114"/>
        <v>#DIV/0!</v>
      </c>
      <c r="Y1245" s="6" t="str">
        <f>IF(Table1[[#This Row],[seagrass.mn.ssp126.2100]]="", "", (Table1[[#This Row],[seagrass.sd.ssp126.2100]]/Table1[[#This Row],[seagrass.mn.ssp126.2100]])^-1)</f>
        <v/>
      </c>
      <c r="Z1245" s="6" t="str">
        <f>IF(Table1[[#This Row],[seagrass.weights.ssp126.2100]]="","", Table1[[#This Row],[seagrass.weights.ssp126.2100]]*Table1[[#This Row],[seagrass.mn.ssp126.2100]])</f>
        <v/>
      </c>
      <c r="AC1245" s="6" t="str">
        <f>IF(Table1[[#This Row],[corals.mn.ssp126.2100]]="","",(Table1[[#This Row],[corals.sd.ssp126.2100]]/Table1[[#This Row],[corals.mn.ssp126.2100]])^-1)</f>
        <v/>
      </c>
      <c r="AD1245" s="6" t="str">
        <f>IF( Table1[[#This Row],[Coral.weights.ssp126.2100]]="","", Table1[[#This Row],[Coral.weights.ssp126.2100]]*Table1[[#This Row],[corals.mn.ssp126.2100]])</f>
        <v/>
      </c>
      <c r="AG1245" s="8" t="str">
        <f>IF(Table1[[#This Row],[mangrove.mn.ssp126.2100]]="","",(Table1[[#This Row],[mangrove.sd.ssp126.2100]]/Table1[[#This Row],[mangrove.mn.ssp126.2100]])^-1)</f>
        <v/>
      </c>
      <c r="AH1245" s="6" t="str">
        <f>IF(Table1[[#This Row],[mangrove.weights.ssp126.2100]]="","",Table1[[#This Row],[mangrove.weights.ssp126.2100]]*Table1[[#This Row],[mangrove.mn.ssp126.2100]])</f>
        <v/>
      </c>
      <c r="AI1245" s="7" t="e">
        <f t="shared" si="115"/>
        <v>#DIV/0!</v>
      </c>
      <c r="AL1245" s="6" t="str">
        <f>IF(Table1[[#This Row],[seagrass.mn.ssp245.2050]]="","",(Table1[[#This Row],[seagrass.sd.ssp245.2050]]/Table1[[#This Row],[seagrass.mn.ssp245.2050]])^-1)</f>
        <v/>
      </c>
      <c r="AM1245" s="6" t="str">
        <f>IF(Table1[[#This Row],[seagrass.weights.ssp245.2050]]="","",Table1[[#This Row],[seagrass.weights.ssp245.2050]]*Table1[[#This Row],[seagrass.mn.ssp245.2050]])</f>
        <v/>
      </c>
      <c r="AS1245" s="5"/>
      <c r="AT1245" s="8"/>
      <c r="AU1245" s="8"/>
      <c r="AV1245" s="7" t="e">
        <f t="shared" si="116"/>
        <v>#DIV/0!</v>
      </c>
      <c r="AX1245" s="5"/>
      <c r="AY1245" s="6"/>
      <c r="AZ1245" s="6"/>
      <c r="BB1245" s="5"/>
      <c r="BC1245" s="8"/>
      <c r="BD1245" s="8"/>
      <c r="BE1245" s="5"/>
      <c r="BF1245" s="5"/>
      <c r="BG1245" s="6"/>
      <c r="BH1245" s="6"/>
      <c r="BI1245" s="7" t="e">
        <f t="shared" si="117"/>
        <v>#DIV/0!</v>
      </c>
      <c r="BK1245" s="5"/>
      <c r="BL1245" s="6"/>
      <c r="BM1245" s="6"/>
      <c r="BO1245" s="5"/>
      <c r="BP1245" s="6"/>
      <c r="BQ1245" s="6"/>
      <c r="BR1245" s="5"/>
      <c r="BS1245" s="5"/>
      <c r="BT1245" s="6"/>
      <c r="BU1245" s="6"/>
      <c r="BV1245" s="7" t="e">
        <f t="shared" si="118"/>
        <v>#DIV/0!</v>
      </c>
      <c r="BX1245" s="5"/>
      <c r="BY1245" s="8"/>
      <c r="BZ1245" s="8"/>
      <c r="CA1245" s="5"/>
      <c r="CB1245" s="5"/>
      <c r="CC1245" s="8"/>
      <c r="CD1245" s="8"/>
      <c r="CE1245" s="5"/>
      <c r="CF1245" s="5"/>
      <c r="CG1245" s="12"/>
      <c r="CH1245" s="17"/>
      <c r="CI1245" s="9" t="e">
        <f t="shared" si="119"/>
        <v>#DIV/0!</v>
      </c>
      <c r="CJ1245" s="5"/>
      <c r="CL1245" s="5"/>
      <c r="CM1245" s="5"/>
      <c r="CP1245" s="5"/>
      <c r="CT1245" s="5"/>
    </row>
    <row r="1246" spans="1:98" x14ac:dyDescent="0.25">
      <c r="A1246" s="5" t="s">
        <v>1289</v>
      </c>
      <c r="B1246" s="5">
        <v>33.33934</v>
      </c>
      <c r="C1246" s="5">
        <v>-25.821102</v>
      </c>
      <c r="E1246" s="5">
        <v>0</v>
      </c>
      <c r="G1246" s="5">
        <v>0</v>
      </c>
      <c r="I1246" s="5">
        <v>0</v>
      </c>
      <c r="L1246" s="6" t="str">
        <f>IF(Table1[[#This Row],[seagrass.mn.ssp126.2050]]="","",(Table1[[#This Row],[seagrass.sd.ssp126.2050]]/Table1[[#This Row],[seagrass.mn.ssp126.2050]])^-1)</f>
        <v/>
      </c>
      <c r="M1246" s="6" t="str">
        <f>IF(Table1[[#This Row],[seagrass.weights.ssp126.2050]]="","",Table1[[#This Row],[seagrass.weights.ssp126.2050]]*Table1[[#This Row],[seagrass.mn.ssp126.2050]])</f>
        <v/>
      </c>
      <c r="P1246" s="6" t="str">
        <f>IF(Table1[[#This Row],[corals.mn.ssp126.2050]]="","",(Table1[[#This Row],[corals.sd.ssp126.2050]]/Table1[[#This Row],[corals.mn.ssp126.2050]])^-1)</f>
        <v/>
      </c>
      <c r="Q1246" s="6" t="str">
        <f>IF(Table1[[#This Row],[coral.weights.ssp126.2050]]="","",Table1[[#This Row],[coral.weights.ssp126.2050]]*Table1[[#This Row],[corals.mn.ssp126.2050]])</f>
        <v/>
      </c>
      <c r="T1246" s="6" t="str">
        <f>IF(Table1[[#This Row],[mangrove.mn.ssp126.2050]]="","",(Table1[[#This Row],[mangrove.sd.ssp126.2050]]/Table1[[#This Row],[mangrove.mn.ssp126.2050]])^-1)</f>
        <v/>
      </c>
      <c r="U1246" s="6" t="str">
        <f>IF(Table1[[#This Row],[mangrove.weights.ssp126.2050]]="","",Table1[[#This Row],[mangrove.weights.ssp126.2050]]*Table1[[#This Row],[mangrove.mn.ssp126.2050]])</f>
        <v/>
      </c>
      <c r="V1246" s="7" t="e">
        <f t="shared" si="114"/>
        <v>#DIV/0!</v>
      </c>
      <c r="Y1246" s="6" t="str">
        <f>IF(Table1[[#This Row],[seagrass.mn.ssp126.2100]]="", "", (Table1[[#This Row],[seagrass.sd.ssp126.2100]]/Table1[[#This Row],[seagrass.mn.ssp126.2100]])^-1)</f>
        <v/>
      </c>
      <c r="Z1246" s="6" t="str">
        <f>IF(Table1[[#This Row],[seagrass.weights.ssp126.2100]]="","", Table1[[#This Row],[seagrass.weights.ssp126.2100]]*Table1[[#This Row],[seagrass.mn.ssp126.2100]])</f>
        <v/>
      </c>
      <c r="AC1246" s="6" t="str">
        <f>IF(Table1[[#This Row],[corals.mn.ssp126.2100]]="","",(Table1[[#This Row],[corals.sd.ssp126.2100]]/Table1[[#This Row],[corals.mn.ssp126.2100]])^-1)</f>
        <v/>
      </c>
      <c r="AD1246" s="6" t="str">
        <f>IF( Table1[[#This Row],[Coral.weights.ssp126.2100]]="","", Table1[[#This Row],[Coral.weights.ssp126.2100]]*Table1[[#This Row],[corals.mn.ssp126.2100]])</f>
        <v/>
      </c>
      <c r="AG1246" s="8" t="str">
        <f>IF(Table1[[#This Row],[mangrove.mn.ssp126.2100]]="","",(Table1[[#This Row],[mangrove.sd.ssp126.2100]]/Table1[[#This Row],[mangrove.mn.ssp126.2100]])^-1)</f>
        <v/>
      </c>
      <c r="AH1246" s="6" t="str">
        <f>IF(Table1[[#This Row],[mangrove.weights.ssp126.2100]]="","",Table1[[#This Row],[mangrove.weights.ssp126.2100]]*Table1[[#This Row],[mangrove.mn.ssp126.2100]])</f>
        <v/>
      </c>
      <c r="AI1246" s="7" t="e">
        <f t="shared" si="115"/>
        <v>#DIV/0!</v>
      </c>
      <c r="AL1246" s="6" t="str">
        <f>IF(Table1[[#This Row],[seagrass.mn.ssp245.2050]]="","",(Table1[[#This Row],[seagrass.sd.ssp245.2050]]/Table1[[#This Row],[seagrass.mn.ssp245.2050]])^-1)</f>
        <v/>
      </c>
      <c r="AM1246" s="6" t="str">
        <f>IF(Table1[[#This Row],[seagrass.weights.ssp245.2050]]="","",Table1[[#This Row],[seagrass.weights.ssp245.2050]]*Table1[[#This Row],[seagrass.mn.ssp245.2050]])</f>
        <v/>
      </c>
      <c r="AS1246" s="5"/>
      <c r="AT1246" s="8"/>
      <c r="AU1246" s="8"/>
      <c r="AV1246" s="7" t="e">
        <f t="shared" si="116"/>
        <v>#DIV/0!</v>
      </c>
      <c r="AX1246" s="5"/>
      <c r="AY1246" s="6"/>
      <c r="AZ1246" s="6"/>
      <c r="BB1246" s="5"/>
      <c r="BC1246" s="8"/>
      <c r="BD1246" s="8"/>
      <c r="BE1246" s="5"/>
      <c r="BF1246" s="5"/>
      <c r="BG1246" s="6"/>
      <c r="BH1246" s="6"/>
      <c r="BI1246" s="7" t="e">
        <f t="shared" si="117"/>
        <v>#DIV/0!</v>
      </c>
      <c r="BK1246" s="5"/>
      <c r="BL1246" s="6"/>
      <c r="BM1246" s="6"/>
      <c r="BO1246" s="5"/>
      <c r="BP1246" s="6"/>
      <c r="BQ1246" s="6"/>
      <c r="BR1246" s="5"/>
      <c r="BS1246" s="5"/>
      <c r="BT1246" s="6"/>
      <c r="BU1246" s="6"/>
      <c r="BV1246" s="7" t="e">
        <f t="shared" si="118"/>
        <v>#DIV/0!</v>
      </c>
      <c r="BX1246" s="5"/>
      <c r="BY1246" s="8"/>
      <c r="BZ1246" s="8"/>
      <c r="CA1246" s="5"/>
      <c r="CB1246" s="5"/>
      <c r="CC1246" s="8"/>
      <c r="CD1246" s="8"/>
      <c r="CE1246" s="5"/>
      <c r="CF1246" s="5"/>
      <c r="CG1246" s="12"/>
      <c r="CH1246" s="17"/>
      <c r="CI1246" s="9" t="e">
        <f t="shared" si="119"/>
        <v>#DIV/0!</v>
      </c>
      <c r="CJ1246" s="5"/>
      <c r="CL1246" s="5"/>
      <c r="CM1246" s="5"/>
      <c r="CP1246" s="5"/>
      <c r="CT1246" s="5"/>
    </row>
    <row r="1247" spans="1:98" x14ac:dyDescent="0.25">
      <c r="A1247" s="5" t="s">
        <v>1290</v>
      </c>
      <c r="B1247" s="5">
        <v>32.33934</v>
      </c>
      <c r="C1247" s="5">
        <v>-26.071102</v>
      </c>
      <c r="E1247" s="5">
        <v>0</v>
      </c>
      <c r="G1247" s="5">
        <v>0</v>
      </c>
      <c r="H1247" s="5">
        <v>3450000</v>
      </c>
      <c r="I1247" s="5">
        <v>1</v>
      </c>
      <c r="L1247" s="6" t="str">
        <f>IF(Table1[[#This Row],[seagrass.mn.ssp126.2050]]="","",(Table1[[#This Row],[seagrass.sd.ssp126.2050]]/Table1[[#This Row],[seagrass.mn.ssp126.2050]])^-1)</f>
        <v/>
      </c>
      <c r="M1247" s="6" t="str">
        <f>IF(Table1[[#This Row],[seagrass.weights.ssp126.2050]]="","",Table1[[#This Row],[seagrass.weights.ssp126.2050]]*Table1[[#This Row],[seagrass.mn.ssp126.2050]])</f>
        <v/>
      </c>
      <c r="P1247" s="6" t="str">
        <f>IF(Table1[[#This Row],[corals.mn.ssp126.2050]]="","",(Table1[[#This Row],[corals.sd.ssp126.2050]]/Table1[[#This Row],[corals.mn.ssp126.2050]])^-1)</f>
        <v/>
      </c>
      <c r="Q1247" s="6" t="str">
        <f>IF(Table1[[#This Row],[coral.weights.ssp126.2050]]="","",Table1[[#This Row],[coral.weights.ssp126.2050]]*Table1[[#This Row],[corals.mn.ssp126.2050]])</f>
        <v/>
      </c>
      <c r="R1247" s="5">
        <v>0.38621493711622229</v>
      </c>
      <c r="S1247" s="5">
        <v>3.3727556834661047E-2</v>
      </c>
      <c r="T1247" s="6">
        <f>IF(Table1[[#This Row],[mangrove.mn.ssp126.2050]]="","",(Table1[[#This Row],[mangrove.sd.ssp126.2050]]/Table1[[#This Row],[mangrove.mn.ssp126.2050]])^-1)</f>
        <v>11.451020274297424</v>
      </c>
      <c r="U1247" s="6">
        <f>IF(Table1[[#This Row],[mangrove.weights.ssp126.2050]]="","",Table1[[#This Row],[mangrove.weights.ssp126.2050]]*Table1[[#This Row],[mangrove.mn.ssp126.2050]])</f>
        <v>4.4225550751543663</v>
      </c>
      <c r="V1247" s="7">
        <f t="shared" si="114"/>
        <v>0.38621493711622229</v>
      </c>
      <c r="Y1247" s="6" t="str">
        <f>IF(Table1[[#This Row],[seagrass.mn.ssp126.2100]]="", "", (Table1[[#This Row],[seagrass.sd.ssp126.2100]]/Table1[[#This Row],[seagrass.mn.ssp126.2100]])^-1)</f>
        <v/>
      </c>
      <c r="Z1247" s="6" t="str">
        <f>IF(Table1[[#This Row],[seagrass.weights.ssp126.2100]]="","", Table1[[#This Row],[seagrass.weights.ssp126.2100]]*Table1[[#This Row],[seagrass.mn.ssp126.2100]])</f>
        <v/>
      </c>
      <c r="AC1247" s="6" t="str">
        <f>IF(Table1[[#This Row],[corals.mn.ssp126.2100]]="","",(Table1[[#This Row],[corals.sd.ssp126.2100]]/Table1[[#This Row],[corals.mn.ssp126.2100]])^-1)</f>
        <v/>
      </c>
      <c r="AD1247" s="6" t="str">
        <f>IF( Table1[[#This Row],[Coral.weights.ssp126.2100]]="","", Table1[[#This Row],[Coral.weights.ssp126.2100]]*Table1[[#This Row],[corals.mn.ssp126.2100]])</f>
        <v/>
      </c>
      <c r="AE1247" s="5">
        <v>0.39368386813146972</v>
      </c>
      <c r="AF1247" s="5">
        <v>3.7335600445324003E-2</v>
      </c>
      <c r="AG1247" s="8">
        <f>IF(Table1[[#This Row],[mangrove.mn.ssp126.2100]]="","",(Table1[[#This Row],[mangrove.sd.ssp126.2100]]/Table1[[#This Row],[mangrove.mn.ssp126.2100]])^-1)</f>
        <v>10.544463285330011</v>
      </c>
      <c r="AH1247" s="6">
        <f>IF(Table1[[#This Row],[mangrove.weights.ssp126.2100]]="","",Table1[[#This Row],[mangrove.weights.ssp126.2100]]*Table1[[#This Row],[mangrove.mn.ssp126.2100]])</f>
        <v>4.1511850935389836</v>
      </c>
      <c r="AI1247" s="7">
        <f t="shared" si="115"/>
        <v>0.39368386813146972</v>
      </c>
      <c r="AL1247" s="6" t="str">
        <f>IF(Table1[[#This Row],[seagrass.mn.ssp245.2050]]="","",(Table1[[#This Row],[seagrass.sd.ssp245.2050]]/Table1[[#This Row],[seagrass.mn.ssp245.2050]])^-1)</f>
        <v/>
      </c>
      <c r="AM1247" s="6" t="str">
        <f>IF(Table1[[#This Row],[seagrass.weights.ssp245.2050]]="","",Table1[[#This Row],[seagrass.weights.ssp245.2050]]*Table1[[#This Row],[seagrass.mn.ssp245.2050]])</f>
        <v/>
      </c>
      <c r="AR1247" s="5">
        <v>0.43758397067735583</v>
      </c>
      <c r="AS1247" s="5">
        <v>4.5526644907163939E-2</v>
      </c>
      <c r="AT1247" s="8">
        <f>(Table1[[#This Row],[mangrove.sd.ssp245.2050]]/Table1[[#This Row],[mangrove.mn.ssp245.2050]])^-1</f>
        <v>9.6116015482726436</v>
      </c>
      <c r="AU1247" s="8">
        <f>Table1[[#This Row],[mangrove.mn.ssp245.2050]]*Table1[[#This Row],[mangrove.weights.ssp245.2050]]</f>
        <v>4.2058827700617645</v>
      </c>
      <c r="AV1247" s="7">
        <f t="shared" si="116"/>
        <v>0.43758397067735583</v>
      </c>
      <c r="AX1247" s="5"/>
      <c r="AY1247" s="6"/>
      <c r="AZ1247" s="6"/>
      <c r="BB1247" s="5"/>
      <c r="BC1247" s="8"/>
      <c r="BD1247" s="8"/>
      <c r="BE1247" s="5">
        <v>0.44139831956361397</v>
      </c>
      <c r="BF1247" s="5">
        <v>5.45428211048513E-2</v>
      </c>
      <c r="BG1247" s="6">
        <f>(Table1[[#This Row],[mangrove.sd.ssp245.2100]]/Table1[[#This Row],[mangrove.mn.ssp245.2100]])^-1</f>
        <v>8.0926932384939274</v>
      </c>
      <c r="BH1247" s="6">
        <f>Table1[[#This Row],[mangrove.weights.ssp245.2100]]*Table1[[#This Row],[mangrove.mn.ssp245.2100]]</f>
        <v>3.5721011962150406</v>
      </c>
      <c r="BI1247" s="7">
        <f t="shared" si="117"/>
        <v>0.44139831956361397</v>
      </c>
      <c r="BK1247" s="5"/>
      <c r="BL1247" s="6"/>
      <c r="BM1247" s="6"/>
      <c r="BO1247" s="5"/>
      <c r="BP1247" s="6"/>
      <c r="BQ1247" s="6"/>
      <c r="BR1247" s="5">
        <v>0.50389129733747196</v>
      </c>
      <c r="BS1247" s="5">
        <v>0.23773504971765749</v>
      </c>
      <c r="BT1247" s="6">
        <f>(Table1[[#This Row],[mangrove.sd.ssp370.2050]]/Table1[[#This Row],[mangrove.mn.ssp370.2050]])^-1</f>
        <v>2.1195498852016605</v>
      </c>
      <c r="BU1247" s="6">
        <f>Table1[[#This Row],[mangrove.weights.ssp370.2050]]*Table1[[#This Row],[mangrove.mn.ssp370.2050]]</f>
        <v>1.0680227414257544</v>
      </c>
      <c r="BV1247" s="7">
        <f t="shared" si="118"/>
        <v>0.50389129733747196</v>
      </c>
      <c r="BX1247" s="5"/>
      <c r="BY1247" s="8"/>
      <c r="BZ1247" s="8"/>
      <c r="CA1247" s="5"/>
      <c r="CB1247" s="5"/>
      <c r="CC1247" s="8"/>
      <c r="CD1247" s="8"/>
      <c r="CE1247" s="5">
        <v>0.42791152568654228</v>
      </c>
      <c r="CF1247" s="5">
        <v>9.6621381756774816E-2</v>
      </c>
      <c r="CG1247" s="12">
        <f>(Table1[[#This Row],[mangrove.sd.ssp370.2100]]/Table1[[#This Row],[mangrove.mn.ssp370.2100]])^-1</f>
        <v>4.4287456658788509</v>
      </c>
      <c r="CH1247" s="17">
        <f>Table1[[#This Row],[mangrove.weights.ssp370.2100]]*Table1[[#This Row],[mangrove.mn.ssp370.2100]]</f>
        <v>1.8951113147638807</v>
      </c>
      <c r="CI1247" s="9">
        <f t="shared" si="119"/>
        <v>0.42791152568654228</v>
      </c>
      <c r="CJ1247" s="5"/>
      <c r="CL1247" s="5"/>
      <c r="CM1247" s="5"/>
      <c r="CP1247" s="5"/>
      <c r="CT1247" s="5"/>
    </row>
    <row r="1248" spans="1:98" x14ac:dyDescent="0.25">
      <c r="A1248" s="5" t="s">
        <v>1291</v>
      </c>
      <c r="B1248" s="5">
        <v>32.58934</v>
      </c>
      <c r="C1248" s="5">
        <v>-26.071102</v>
      </c>
      <c r="E1248" s="5">
        <v>0</v>
      </c>
      <c r="G1248" s="5">
        <v>0</v>
      </c>
      <c r="H1248" s="5">
        <v>5320000</v>
      </c>
      <c r="I1248" s="5">
        <v>1</v>
      </c>
      <c r="L1248" s="6" t="str">
        <f>IF(Table1[[#This Row],[seagrass.mn.ssp126.2050]]="","",(Table1[[#This Row],[seagrass.sd.ssp126.2050]]/Table1[[#This Row],[seagrass.mn.ssp126.2050]])^-1)</f>
        <v/>
      </c>
      <c r="M1248" s="6" t="str">
        <f>IF(Table1[[#This Row],[seagrass.weights.ssp126.2050]]="","",Table1[[#This Row],[seagrass.weights.ssp126.2050]]*Table1[[#This Row],[seagrass.mn.ssp126.2050]])</f>
        <v/>
      </c>
      <c r="P1248" s="6" t="str">
        <f>IF(Table1[[#This Row],[corals.mn.ssp126.2050]]="","",(Table1[[#This Row],[corals.sd.ssp126.2050]]/Table1[[#This Row],[corals.mn.ssp126.2050]])^-1)</f>
        <v/>
      </c>
      <c r="Q1248" s="6" t="str">
        <f>IF(Table1[[#This Row],[coral.weights.ssp126.2050]]="","",Table1[[#This Row],[coral.weights.ssp126.2050]]*Table1[[#This Row],[corals.mn.ssp126.2050]])</f>
        <v/>
      </c>
      <c r="R1248" s="5">
        <v>0.37509419936828692</v>
      </c>
      <c r="S1248" s="5">
        <v>5.3339703142951507E-2</v>
      </c>
      <c r="T1248" s="6">
        <f>IF(Table1[[#This Row],[mangrove.mn.ssp126.2050]]="","",(Table1[[#This Row],[mangrove.sd.ssp126.2050]]/Table1[[#This Row],[mangrove.mn.ssp126.2050]])^-1)</f>
        <v>7.032176357694131</v>
      </c>
      <c r="U1248" s="6">
        <f>IF(Table1[[#This Row],[mangrove.weights.ssp126.2050]]="","",Table1[[#This Row],[mangrove.weights.ssp126.2050]]*Table1[[#This Row],[mangrove.mn.ssp126.2050]])</f>
        <v>2.637728560705876</v>
      </c>
      <c r="V1248" s="7">
        <f t="shared" si="114"/>
        <v>0.37509419936828692</v>
      </c>
      <c r="Y1248" s="6" t="str">
        <f>IF(Table1[[#This Row],[seagrass.mn.ssp126.2100]]="", "", (Table1[[#This Row],[seagrass.sd.ssp126.2100]]/Table1[[#This Row],[seagrass.mn.ssp126.2100]])^-1)</f>
        <v/>
      </c>
      <c r="Z1248" s="6" t="str">
        <f>IF(Table1[[#This Row],[seagrass.weights.ssp126.2100]]="","", Table1[[#This Row],[seagrass.weights.ssp126.2100]]*Table1[[#This Row],[seagrass.mn.ssp126.2100]])</f>
        <v/>
      </c>
      <c r="AC1248" s="6" t="str">
        <f>IF(Table1[[#This Row],[corals.mn.ssp126.2100]]="","",(Table1[[#This Row],[corals.sd.ssp126.2100]]/Table1[[#This Row],[corals.mn.ssp126.2100]])^-1)</f>
        <v/>
      </c>
      <c r="AD1248" s="6" t="str">
        <f>IF( Table1[[#This Row],[Coral.weights.ssp126.2100]]="","", Table1[[#This Row],[Coral.weights.ssp126.2100]]*Table1[[#This Row],[corals.mn.ssp126.2100]])</f>
        <v/>
      </c>
      <c r="AE1248" s="5">
        <v>0.3852211060356634</v>
      </c>
      <c r="AF1248" s="5">
        <v>4.9384923390166029E-2</v>
      </c>
      <c r="AG1248" s="8">
        <f>IF(Table1[[#This Row],[mangrove.mn.ssp126.2100]]="","",(Table1[[#This Row],[mangrove.sd.ssp126.2100]]/Table1[[#This Row],[mangrove.mn.ssp126.2100]])^-1)</f>
        <v>7.8003787308167025</v>
      </c>
      <c r="AH1248" s="6">
        <f>IF(Table1[[#This Row],[mangrove.weights.ssp126.2100]]="","",Table1[[#This Row],[mangrove.weights.ssp126.2100]]*Table1[[#This Row],[mangrove.mn.ssp126.2100]])</f>
        <v>3.0048705221822742</v>
      </c>
      <c r="AI1248" s="7">
        <f t="shared" si="115"/>
        <v>0.3852211060356634</v>
      </c>
      <c r="AL1248" s="6" t="str">
        <f>IF(Table1[[#This Row],[seagrass.mn.ssp245.2050]]="","",(Table1[[#This Row],[seagrass.sd.ssp245.2050]]/Table1[[#This Row],[seagrass.mn.ssp245.2050]])^-1)</f>
        <v/>
      </c>
      <c r="AM1248" s="6" t="str">
        <f>IF(Table1[[#This Row],[seagrass.weights.ssp245.2050]]="","",Table1[[#This Row],[seagrass.weights.ssp245.2050]]*Table1[[#This Row],[seagrass.mn.ssp245.2050]])</f>
        <v/>
      </c>
      <c r="AR1248" s="5">
        <v>0.43092248959505253</v>
      </c>
      <c r="AS1248" s="5">
        <v>4.5459149172740528E-2</v>
      </c>
      <c r="AT1248" s="8">
        <f>(Table1[[#This Row],[mangrove.sd.ssp245.2050]]/Table1[[#This Row],[mangrove.mn.ssp245.2050]])^-1</f>
        <v>9.4793346870084889</v>
      </c>
      <c r="AU1248" s="8">
        <f>Table1[[#This Row],[mangrove.mn.ssp245.2050]]*Table1[[#This Row],[mangrove.weights.ssp245.2050]]</f>
        <v>4.0848585030304356</v>
      </c>
      <c r="AV1248" s="7">
        <f t="shared" si="116"/>
        <v>0.43092248959505247</v>
      </c>
      <c r="AX1248" s="5"/>
      <c r="AY1248" s="6"/>
      <c r="AZ1248" s="6"/>
      <c r="BB1248" s="5"/>
      <c r="BC1248" s="8"/>
      <c r="BD1248" s="8"/>
      <c r="BE1248" s="5">
        <v>0.43854278331308172</v>
      </c>
      <c r="BF1248" s="5">
        <v>4.8669906646280292E-2</v>
      </c>
      <c r="BG1248" s="6">
        <f>(Table1[[#This Row],[mangrove.sd.ssp245.2100]]/Table1[[#This Row],[mangrove.mn.ssp245.2100]])^-1</f>
        <v>9.0105532048847348</v>
      </c>
      <c r="BH1248" s="6">
        <f>Table1[[#This Row],[mangrove.weights.ssp245.2100]]*Table1[[#This Row],[mangrove.mn.ssp245.2100]]</f>
        <v>3.9515130816607602</v>
      </c>
      <c r="BI1248" s="7">
        <f t="shared" si="117"/>
        <v>0.43854278331308172</v>
      </c>
      <c r="BK1248" s="5"/>
      <c r="BL1248" s="6"/>
      <c r="BM1248" s="6"/>
      <c r="BO1248" s="5"/>
      <c r="BP1248" s="6"/>
      <c r="BQ1248" s="6"/>
      <c r="BR1248" s="5">
        <v>0.50357255373770471</v>
      </c>
      <c r="BS1248" s="5">
        <v>0.25336371259976942</v>
      </c>
      <c r="BT1248" s="6">
        <f>(Table1[[#This Row],[mangrove.sd.ssp370.2050]]/Table1[[#This Row],[mangrove.mn.ssp370.2050]])^-1</f>
        <v>1.987548053233583</v>
      </c>
      <c r="BU1248" s="6">
        <f>Table1[[#This Row],[mangrove.weights.ssp370.2050]]*Table1[[#This Row],[mangrove.mn.ssp370.2050]]</f>
        <v>1.0008746488432387</v>
      </c>
      <c r="BV1248" s="7">
        <f t="shared" si="118"/>
        <v>0.50357255373770471</v>
      </c>
      <c r="BX1248" s="5"/>
      <c r="BY1248" s="8"/>
      <c r="BZ1248" s="8"/>
      <c r="CA1248" s="5"/>
      <c r="CB1248" s="5"/>
      <c r="CC1248" s="8"/>
      <c r="CD1248" s="8"/>
      <c r="CE1248" s="5">
        <v>0.41639855390212932</v>
      </c>
      <c r="CF1248" s="5">
        <v>9.7483984593700349E-2</v>
      </c>
      <c r="CG1248" s="12">
        <f>(Table1[[#This Row],[mangrove.sd.ssp370.2100]]/Table1[[#This Row],[mangrove.mn.ssp370.2100]])^-1</f>
        <v>4.2714560308302989</v>
      </c>
      <c r="CH1248" s="17">
        <f>Table1[[#This Row],[mangrove.weights.ssp370.2100]]*Table1[[#This Row],[mangrove.mn.ssp370.2100]]</f>
        <v>1.7786281142942655</v>
      </c>
      <c r="CI1248" s="9">
        <f t="shared" si="119"/>
        <v>0.41639855390212932</v>
      </c>
      <c r="CJ1248" s="5"/>
      <c r="CL1248" s="5"/>
      <c r="CM1248" s="5"/>
      <c r="CP1248" s="5"/>
      <c r="CT1248" s="5"/>
    </row>
    <row r="1249" spans="1:98" x14ac:dyDescent="0.25">
      <c r="A1249" s="5" t="s">
        <v>1292</v>
      </c>
      <c r="B1249" s="5">
        <v>32.83934</v>
      </c>
      <c r="C1249" s="5">
        <v>-26.071102</v>
      </c>
      <c r="E1249" s="5">
        <v>0</v>
      </c>
      <c r="G1249" s="5">
        <v>0</v>
      </c>
      <c r="H1249" s="5">
        <v>10820000</v>
      </c>
      <c r="I1249" s="5">
        <v>1</v>
      </c>
      <c r="L1249" s="6" t="str">
        <f>IF(Table1[[#This Row],[seagrass.mn.ssp126.2050]]="","",(Table1[[#This Row],[seagrass.sd.ssp126.2050]]/Table1[[#This Row],[seagrass.mn.ssp126.2050]])^-1)</f>
        <v/>
      </c>
      <c r="M1249" s="6" t="str">
        <f>IF(Table1[[#This Row],[seagrass.weights.ssp126.2050]]="","",Table1[[#This Row],[seagrass.weights.ssp126.2050]]*Table1[[#This Row],[seagrass.mn.ssp126.2050]])</f>
        <v/>
      </c>
      <c r="P1249" s="6" t="str">
        <f>IF(Table1[[#This Row],[corals.mn.ssp126.2050]]="","",(Table1[[#This Row],[corals.sd.ssp126.2050]]/Table1[[#This Row],[corals.mn.ssp126.2050]])^-1)</f>
        <v/>
      </c>
      <c r="Q1249" s="6" t="str">
        <f>IF(Table1[[#This Row],[coral.weights.ssp126.2050]]="","",Table1[[#This Row],[coral.weights.ssp126.2050]]*Table1[[#This Row],[corals.mn.ssp126.2050]])</f>
        <v/>
      </c>
      <c r="R1249" s="5">
        <v>0.48710476831337229</v>
      </c>
      <c r="S1249" s="5">
        <v>0.13568334306232921</v>
      </c>
      <c r="T1249" s="6">
        <f>IF(Table1[[#This Row],[mangrove.mn.ssp126.2050]]="","",(Table1[[#This Row],[mangrove.sd.ssp126.2050]]/Table1[[#This Row],[mangrove.mn.ssp126.2050]])^-1)</f>
        <v>3.5900115468824323</v>
      </c>
      <c r="U1249" s="6">
        <f>IF(Table1[[#This Row],[mangrove.weights.ssp126.2050]]="","",Table1[[#This Row],[mangrove.weights.ssp126.2050]]*Table1[[#This Row],[mangrove.mn.ssp126.2050]])</f>
        <v>1.7487117427864984</v>
      </c>
      <c r="V1249" s="7">
        <f t="shared" si="114"/>
        <v>0.48710476831337229</v>
      </c>
      <c r="Y1249" s="6" t="str">
        <f>IF(Table1[[#This Row],[seagrass.mn.ssp126.2100]]="", "", (Table1[[#This Row],[seagrass.sd.ssp126.2100]]/Table1[[#This Row],[seagrass.mn.ssp126.2100]])^-1)</f>
        <v/>
      </c>
      <c r="Z1249" s="6" t="str">
        <f>IF(Table1[[#This Row],[seagrass.weights.ssp126.2100]]="","", Table1[[#This Row],[seagrass.weights.ssp126.2100]]*Table1[[#This Row],[seagrass.mn.ssp126.2100]])</f>
        <v/>
      </c>
      <c r="AC1249" s="6" t="str">
        <f>IF(Table1[[#This Row],[corals.mn.ssp126.2100]]="","",(Table1[[#This Row],[corals.sd.ssp126.2100]]/Table1[[#This Row],[corals.mn.ssp126.2100]])^-1)</f>
        <v/>
      </c>
      <c r="AD1249" s="6" t="str">
        <f>IF( Table1[[#This Row],[Coral.weights.ssp126.2100]]="","", Table1[[#This Row],[Coral.weights.ssp126.2100]]*Table1[[#This Row],[corals.mn.ssp126.2100]])</f>
        <v/>
      </c>
      <c r="AE1249" s="5">
        <v>0.49230103403229708</v>
      </c>
      <c r="AF1249" s="5">
        <v>0.12701768453952439</v>
      </c>
      <c r="AG1249" s="8">
        <f>IF(Table1[[#This Row],[mangrove.mn.ssp126.2100]]="","",(Table1[[#This Row],[mangrove.sd.ssp126.2100]]/Table1[[#This Row],[mangrove.mn.ssp126.2100]])^-1)</f>
        <v>3.8758463895561457</v>
      </c>
      <c r="AH1249" s="6">
        <f>IF(Table1[[#This Row],[mangrove.weights.ssp126.2100]]="","",Table1[[#This Row],[mangrove.weights.ssp126.2100]]*Table1[[#This Row],[mangrove.mn.ssp126.2100]])</f>
        <v>1.9080831853288358</v>
      </c>
      <c r="AI1249" s="7">
        <f t="shared" si="115"/>
        <v>0.49230103403229708</v>
      </c>
      <c r="AL1249" s="6" t="str">
        <f>IF(Table1[[#This Row],[seagrass.mn.ssp245.2050]]="","",(Table1[[#This Row],[seagrass.sd.ssp245.2050]]/Table1[[#This Row],[seagrass.mn.ssp245.2050]])^-1)</f>
        <v/>
      </c>
      <c r="AM1249" s="6" t="str">
        <f>IF(Table1[[#This Row],[seagrass.weights.ssp245.2050]]="","",Table1[[#This Row],[seagrass.weights.ssp245.2050]]*Table1[[#This Row],[seagrass.mn.ssp245.2050]])</f>
        <v/>
      </c>
      <c r="AR1249" s="5">
        <v>0.51070679676082276</v>
      </c>
      <c r="AS1249" s="5">
        <v>0.1083521935623659</v>
      </c>
      <c r="AT1249" s="8">
        <f>(Table1[[#This Row],[mangrove.sd.ssp245.2050]]/Table1[[#This Row],[mangrove.mn.ssp245.2050]])^-1</f>
        <v>4.7133960095313396</v>
      </c>
      <c r="AU1249" s="8">
        <f>Table1[[#This Row],[mangrove.mn.ssp245.2050]]*Table1[[#This Row],[mangrove.weights.ssp245.2050]]</f>
        <v>2.4071633778929948</v>
      </c>
      <c r="AV1249" s="7">
        <f t="shared" si="116"/>
        <v>0.51070679676082276</v>
      </c>
      <c r="AX1249" s="5"/>
      <c r="AY1249" s="6"/>
      <c r="AZ1249" s="6"/>
      <c r="BB1249" s="5"/>
      <c r="BC1249" s="8"/>
      <c r="BD1249" s="8"/>
      <c r="BE1249" s="5">
        <v>0.51420764681819986</v>
      </c>
      <c r="BF1249" s="5">
        <v>0.10547377715404049</v>
      </c>
      <c r="BG1249" s="6">
        <f>(Table1[[#This Row],[mangrove.sd.ssp245.2100]]/Table1[[#This Row],[mangrove.mn.ssp245.2100]])^-1</f>
        <v>4.8752179043253463</v>
      </c>
      <c r="BH1249" s="6">
        <f>Table1[[#This Row],[mangrove.weights.ssp245.2100]]*Table1[[#This Row],[mangrove.mn.ssp245.2100]]</f>
        <v>2.506874326309092</v>
      </c>
      <c r="BI1249" s="7">
        <f t="shared" si="117"/>
        <v>0.51420764681819986</v>
      </c>
      <c r="BK1249" s="5"/>
      <c r="BL1249" s="6"/>
      <c r="BM1249" s="6"/>
      <c r="BO1249" s="5"/>
      <c r="BP1249" s="6"/>
      <c r="BQ1249" s="6"/>
      <c r="BR1249" s="5">
        <v>0.63059324455944354</v>
      </c>
      <c r="BS1249" s="5">
        <v>0.22585940829370171</v>
      </c>
      <c r="BT1249" s="6">
        <f>(Table1[[#This Row],[mangrove.sd.ssp370.2050]]/Table1[[#This Row],[mangrove.mn.ssp370.2050]])^-1</f>
        <v>2.7919724457058543</v>
      </c>
      <c r="BU1249" s="6">
        <f>Table1[[#This Row],[mangrove.weights.ssp370.2050]]*Table1[[#This Row],[mangrove.mn.ssp370.2050]]</f>
        <v>1.7605989632582195</v>
      </c>
      <c r="BV1249" s="7">
        <f t="shared" si="118"/>
        <v>0.63059324455944354</v>
      </c>
      <c r="BX1249" s="5"/>
      <c r="BY1249" s="8"/>
      <c r="BZ1249" s="8"/>
      <c r="CA1249" s="5"/>
      <c r="CB1249" s="5"/>
      <c r="CC1249" s="8"/>
      <c r="CD1249" s="8"/>
      <c r="CE1249" s="5">
        <v>0.51879825944748859</v>
      </c>
      <c r="CF1249" s="5">
        <v>0.10527922454065609</v>
      </c>
      <c r="CG1249" s="12">
        <f>(Table1[[#This Row],[mangrove.sd.ssp370.2100]]/Table1[[#This Row],[mangrove.mn.ssp370.2100]])^-1</f>
        <v>4.9278313144027974</v>
      </c>
      <c r="CH1249" s="17">
        <f>Table1[[#This Row],[mangrove.weights.ssp370.2100]]*Table1[[#This Row],[mangrove.mn.ssp370.2100]]</f>
        <v>2.556550308763001</v>
      </c>
      <c r="CI1249" s="9">
        <f t="shared" si="119"/>
        <v>0.51879825944748859</v>
      </c>
      <c r="CJ1249" s="5"/>
      <c r="CL1249" s="5"/>
      <c r="CM1249" s="5"/>
      <c r="CP1249" s="5"/>
      <c r="CT1249" s="5"/>
    </row>
    <row r="1250" spans="1:98" x14ac:dyDescent="0.25">
      <c r="A1250" s="5" t="s">
        <v>1293</v>
      </c>
      <c r="B1250" s="5">
        <v>33.08934</v>
      </c>
      <c r="C1250" s="5">
        <v>-26.071102</v>
      </c>
      <c r="E1250" s="5">
        <v>0</v>
      </c>
      <c r="G1250" s="5">
        <v>0</v>
      </c>
      <c r="H1250" s="5">
        <v>440000</v>
      </c>
      <c r="I1250" s="5">
        <v>1</v>
      </c>
      <c r="L1250" s="6" t="str">
        <f>IF(Table1[[#This Row],[seagrass.mn.ssp126.2050]]="","",(Table1[[#This Row],[seagrass.sd.ssp126.2050]]/Table1[[#This Row],[seagrass.mn.ssp126.2050]])^-1)</f>
        <v/>
      </c>
      <c r="M1250" s="6" t="str">
        <f>IF(Table1[[#This Row],[seagrass.weights.ssp126.2050]]="","",Table1[[#This Row],[seagrass.weights.ssp126.2050]]*Table1[[#This Row],[seagrass.mn.ssp126.2050]])</f>
        <v/>
      </c>
      <c r="P1250" s="6" t="str">
        <f>IF(Table1[[#This Row],[corals.mn.ssp126.2050]]="","",(Table1[[#This Row],[corals.sd.ssp126.2050]]/Table1[[#This Row],[corals.mn.ssp126.2050]])^-1)</f>
        <v/>
      </c>
      <c r="Q1250" s="6" t="str">
        <f>IF(Table1[[#This Row],[coral.weights.ssp126.2050]]="","",Table1[[#This Row],[coral.weights.ssp126.2050]]*Table1[[#This Row],[corals.mn.ssp126.2050]])</f>
        <v/>
      </c>
      <c r="R1250" s="5">
        <v>0.53748236365426316</v>
      </c>
      <c r="S1250" s="5">
        <v>0.20588722006268759</v>
      </c>
      <c r="T1250" s="6">
        <f>IF(Table1[[#This Row],[mangrove.mn.ssp126.2050]]="","",(Table1[[#This Row],[mangrove.sd.ssp126.2050]]/Table1[[#This Row],[mangrove.mn.ssp126.2050]])^-1)</f>
        <v>2.6105669088669661</v>
      </c>
      <c r="U1250" s="6">
        <f>IF(Table1[[#This Row],[mangrove.weights.ssp126.2050]]="","",Table1[[#This Row],[mangrove.weights.ssp126.2050]]*Table1[[#This Row],[mangrove.mn.ssp126.2050]])</f>
        <v>1.4031336726554204</v>
      </c>
      <c r="V1250" s="7">
        <f t="shared" si="114"/>
        <v>0.53748236365426316</v>
      </c>
      <c r="Y1250" s="6" t="str">
        <f>IF(Table1[[#This Row],[seagrass.mn.ssp126.2100]]="", "", (Table1[[#This Row],[seagrass.sd.ssp126.2100]]/Table1[[#This Row],[seagrass.mn.ssp126.2100]])^-1)</f>
        <v/>
      </c>
      <c r="Z1250" s="6" t="str">
        <f>IF(Table1[[#This Row],[seagrass.weights.ssp126.2100]]="","", Table1[[#This Row],[seagrass.weights.ssp126.2100]]*Table1[[#This Row],[seagrass.mn.ssp126.2100]])</f>
        <v/>
      </c>
      <c r="AC1250" s="6" t="str">
        <f>IF(Table1[[#This Row],[corals.mn.ssp126.2100]]="","",(Table1[[#This Row],[corals.sd.ssp126.2100]]/Table1[[#This Row],[corals.mn.ssp126.2100]])^-1)</f>
        <v/>
      </c>
      <c r="AD1250" s="6" t="str">
        <f>IF( Table1[[#This Row],[Coral.weights.ssp126.2100]]="","", Table1[[#This Row],[Coral.weights.ssp126.2100]]*Table1[[#This Row],[corals.mn.ssp126.2100]])</f>
        <v/>
      </c>
      <c r="AE1250" s="5">
        <v>0.54415213742568247</v>
      </c>
      <c r="AF1250" s="5">
        <v>0.20117584003829089</v>
      </c>
      <c r="AG1250" s="8">
        <f>IF(Table1[[#This Row],[mangrove.mn.ssp126.2100]]="","",(Table1[[#This Row],[mangrove.sd.ssp126.2100]]/Table1[[#This Row],[mangrove.mn.ssp126.2100]])^-1)</f>
        <v>2.7048582837885058</v>
      </c>
      <c r="AH1250" s="6">
        <f>IF(Table1[[#This Row],[mangrove.weights.ssp126.2100]]="","",Table1[[#This Row],[mangrove.weights.ssp126.2100]]*Table1[[#This Row],[mangrove.mn.ssp126.2100]])</f>
        <v>1.4718544165570786</v>
      </c>
      <c r="AI1250" s="7">
        <f t="shared" si="115"/>
        <v>0.54415213742568247</v>
      </c>
      <c r="AL1250" s="6" t="str">
        <f>IF(Table1[[#This Row],[seagrass.mn.ssp245.2050]]="","",(Table1[[#This Row],[seagrass.sd.ssp245.2050]]/Table1[[#This Row],[seagrass.mn.ssp245.2050]])^-1)</f>
        <v/>
      </c>
      <c r="AM1250" s="6" t="str">
        <f>IF(Table1[[#This Row],[seagrass.weights.ssp245.2050]]="","",Table1[[#This Row],[seagrass.weights.ssp245.2050]]*Table1[[#This Row],[seagrass.mn.ssp245.2050]])</f>
        <v/>
      </c>
      <c r="AR1250" s="5">
        <v>0.5739362955485825</v>
      </c>
      <c r="AS1250" s="5">
        <v>0.19693499661733421</v>
      </c>
      <c r="AT1250" s="8">
        <f>(Table1[[#This Row],[mangrove.sd.ssp245.2050]]/Table1[[#This Row],[mangrove.mn.ssp245.2050]])^-1</f>
        <v>2.9143438464814975</v>
      </c>
      <c r="AU1250" s="8">
        <f>Table1[[#This Row],[mangrove.mn.ssp245.2050]]*Table1[[#This Row],[mangrove.weights.ssp245.2050]]</f>
        <v>1.6726477112043974</v>
      </c>
      <c r="AV1250" s="7">
        <f t="shared" si="116"/>
        <v>0.5739362955485825</v>
      </c>
      <c r="AX1250" s="5"/>
      <c r="AY1250" s="6"/>
      <c r="AZ1250" s="6"/>
      <c r="BB1250" s="5"/>
      <c r="BC1250" s="8"/>
      <c r="BD1250" s="8"/>
      <c r="BE1250" s="5">
        <v>0.57520301448815203</v>
      </c>
      <c r="BF1250" s="5">
        <v>0.19639575790701169</v>
      </c>
      <c r="BG1250" s="6">
        <f>(Table1[[#This Row],[mangrove.sd.ssp245.2100]]/Table1[[#This Row],[mangrove.mn.ssp245.2100]])^-1</f>
        <v>2.928795512785443</v>
      </c>
      <c r="BH1250" s="6">
        <f>Table1[[#This Row],[mangrove.weights.ssp245.2100]]*Table1[[#This Row],[mangrove.mn.ssp245.2100]]</f>
        <v>1.6846520077735598</v>
      </c>
      <c r="BI1250" s="7">
        <f t="shared" si="117"/>
        <v>0.57520301448815203</v>
      </c>
      <c r="BK1250" s="5"/>
      <c r="BL1250" s="6"/>
      <c r="BM1250" s="6"/>
      <c r="BO1250" s="5"/>
      <c r="BP1250" s="6"/>
      <c r="BQ1250" s="6"/>
      <c r="BR1250" s="5">
        <v>0.62003583495667325</v>
      </c>
      <c r="BS1250" s="5">
        <v>0.22137053248667821</v>
      </c>
      <c r="BT1250" s="6">
        <f>(Table1[[#This Row],[mangrove.sd.ssp370.2050]]/Table1[[#This Row],[mangrove.mn.ssp370.2050]])^-1</f>
        <v>2.8008959819165913</v>
      </c>
      <c r="BU1250" s="6">
        <f>Table1[[#This Row],[mangrove.weights.ssp370.2050]]*Table1[[#This Row],[mangrove.mn.ssp370.2050]]</f>
        <v>1.7366558787744448</v>
      </c>
      <c r="BV1250" s="7">
        <f t="shared" si="118"/>
        <v>0.62003583495667325</v>
      </c>
      <c r="BX1250" s="5"/>
      <c r="BY1250" s="8"/>
      <c r="BZ1250" s="8"/>
      <c r="CA1250" s="5"/>
      <c r="CB1250" s="5"/>
      <c r="CC1250" s="8"/>
      <c r="CD1250" s="8"/>
      <c r="CE1250" s="5">
        <v>0.58068164327545158</v>
      </c>
      <c r="CF1250" s="5">
        <v>0.1950471944249893</v>
      </c>
      <c r="CG1250" s="12">
        <f>(Table1[[#This Row],[mangrove.sd.ssp370.2100]]/Table1[[#This Row],[mangrove.mn.ssp370.2100]])^-1</f>
        <v>2.9771340469025227</v>
      </c>
      <c r="CH1250" s="17">
        <f>Table1[[#This Row],[mangrove.weights.ssp370.2100]]*Table1[[#This Row],[mangrove.mn.ssp370.2100]]</f>
        <v>1.7287670906066521</v>
      </c>
      <c r="CI1250" s="9">
        <f t="shared" si="119"/>
        <v>0.58068164327545158</v>
      </c>
      <c r="CJ1250" s="5"/>
      <c r="CL1250" s="5"/>
      <c r="CM1250" s="5"/>
      <c r="CP1250" s="5"/>
      <c r="CT1250" s="5"/>
    </row>
    <row r="1251" spans="1:98" x14ac:dyDescent="0.25">
      <c r="A1251" s="5" t="s">
        <v>1294</v>
      </c>
      <c r="B1251" s="5">
        <v>33.33934</v>
      </c>
      <c r="C1251" s="5">
        <v>-26.071102</v>
      </c>
      <c r="E1251" s="5">
        <v>0</v>
      </c>
      <c r="G1251" s="5">
        <v>0</v>
      </c>
      <c r="I1251" s="5">
        <v>0</v>
      </c>
      <c r="L1251" s="6" t="str">
        <f>IF(Table1[[#This Row],[seagrass.mn.ssp126.2050]]="","",(Table1[[#This Row],[seagrass.sd.ssp126.2050]]/Table1[[#This Row],[seagrass.mn.ssp126.2050]])^-1)</f>
        <v/>
      </c>
      <c r="M1251" s="6" t="str">
        <f>IF(Table1[[#This Row],[seagrass.weights.ssp126.2050]]="","",Table1[[#This Row],[seagrass.weights.ssp126.2050]]*Table1[[#This Row],[seagrass.mn.ssp126.2050]])</f>
        <v/>
      </c>
      <c r="P1251" s="6" t="str">
        <f>IF(Table1[[#This Row],[corals.mn.ssp126.2050]]="","",(Table1[[#This Row],[corals.sd.ssp126.2050]]/Table1[[#This Row],[corals.mn.ssp126.2050]])^-1)</f>
        <v/>
      </c>
      <c r="Q1251" s="6" t="str">
        <f>IF(Table1[[#This Row],[coral.weights.ssp126.2050]]="","",Table1[[#This Row],[coral.weights.ssp126.2050]]*Table1[[#This Row],[corals.mn.ssp126.2050]])</f>
        <v/>
      </c>
      <c r="T1251" s="6" t="str">
        <f>IF(Table1[[#This Row],[mangrove.mn.ssp126.2050]]="","",(Table1[[#This Row],[mangrove.sd.ssp126.2050]]/Table1[[#This Row],[mangrove.mn.ssp126.2050]])^-1)</f>
        <v/>
      </c>
      <c r="U1251" s="6" t="str">
        <f>IF(Table1[[#This Row],[mangrove.weights.ssp126.2050]]="","",Table1[[#This Row],[mangrove.weights.ssp126.2050]]*Table1[[#This Row],[mangrove.mn.ssp126.2050]])</f>
        <v/>
      </c>
      <c r="V1251" s="7" t="e">
        <f t="shared" si="114"/>
        <v>#DIV/0!</v>
      </c>
      <c r="Y1251" s="6" t="str">
        <f>IF(Table1[[#This Row],[seagrass.mn.ssp126.2100]]="", "", (Table1[[#This Row],[seagrass.sd.ssp126.2100]]/Table1[[#This Row],[seagrass.mn.ssp126.2100]])^-1)</f>
        <v/>
      </c>
      <c r="Z1251" s="6" t="str">
        <f>IF(Table1[[#This Row],[seagrass.weights.ssp126.2100]]="","", Table1[[#This Row],[seagrass.weights.ssp126.2100]]*Table1[[#This Row],[seagrass.mn.ssp126.2100]])</f>
        <v/>
      </c>
      <c r="AC1251" s="6" t="str">
        <f>IF(Table1[[#This Row],[corals.mn.ssp126.2100]]="","",(Table1[[#This Row],[corals.sd.ssp126.2100]]/Table1[[#This Row],[corals.mn.ssp126.2100]])^-1)</f>
        <v/>
      </c>
      <c r="AD1251" s="6" t="str">
        <f>IF( Table1[[#This Row],[Coral.weights.ssp126.2100]]="","", Table1[[#This Row],[Coral.weights.ssp126.2100]]*Table1[[#This Row],[corals.mn.ssp126.2100]])</f>
        <v/>
      </c>
      <c r="AG1251" s="8" t="str">
        <f>IF(Table1[[#This Row],[mangrove.mn.ssp126.2100]]="","",(Table1[[#This Row],[mangrove.sd.ssp126.2100]]/Table1[[#This Row],[mangrove.mn.ssp126.2100]])^-1)</f>
        <v/>
      </c>
      <c r="AH1251" s="6" t="str">
        <f>IF(Table1[[#This Row],[mangrove.weights.ssp126.2100]]="","",Table1[[#This Row],[mangrove.weights.ssp126.2100]]*Table1[[#This Row],[mangrove.mn.ssp126.2100]])</f>
        <v/>
      </c>
      <c r="AI1251" s="7" t="e">
        <f t="shared" si="115"/>
        <v>#DIV/0!</v>
      </c>
      <c r="AL1251" s="6" t="str">
        <f>IF(Table1[[#This Row],[seagrass.mn.ssp245.2050]]="","",(Table1[[#This Row],[seagrass.sd.ssp245.2050]]/Table1[[#This Row],[seagrass.mn.ssp245.2050]])^-1)</f>
        <v/>
      </c>
      <c r="AM1251" s="6" t="str">
        <f>IF(Table1[[#This Row],[seagrass.weights.ssp245.2050]]="","",Table1[[#This Row],[seagrass.weights.ssp245.2050]]*Table1[[#This Row],[seagrass.mn.ssp245.2050]])</f>
        <v/>
      </c>
      <c r="AS1251" s="5"/>
      <c r="AT1251" s="8"/>
      <c r="AU1251" s="8"/>
      <c r="AV1251" s="7" t="e">
        <f t="shared" si="116"/>
        <v>#DIV/0!</v>
      </c>
      <c r="AX1251" s="5"/>
      <c r="AY1251" s="6"/>
      <c r="AZ1251" s="6"/>
      <c r="BB1251" s="5"/>
      <c r="BC1251" s="8"/>
      <c r="BD1251" s="8"/>
      <c r="BE1251" s="5"/>
      <c r="BF1251" s="5"/>
      <c r="BG1251" s="6"/>
      <c r="BH1251" s="6"/>
      <c r="BI1251" s="7" t="e">
        <f t="shared" si="117"/>
        <v>#DIV/0!</v>
      </c>
      <c r="BK1251" s="5"/>
      <c r="BL1251" s="6"/>
      <c r="BM1251" s="6"/>
      <c r="BO1251" s="5"/>
      <c r="BP1251" s="6"/>
      <c r="BQ1251" s="6"/>
      <c r="BR1251" s="5"/>
      <c r="BS1251" s="5"/>
      <c r="BT1251" s="6"/>
      <c r="BU1251" s="6"/>
      <c r="BV1251" s="7" t="e">
        <f t="shared" si="118"/>
        <v>#DIV/0!</v>
      </c>
      <c r="BX1251" s="5"/>
      <c r="BY1251" s="8"/>
      <c r="BZ1251" s="8"/>
      <c r="CA1251" s="5"/>
      <c r="CB1251" s="5"/>
      <c r="CC1251" s="8"/>
      <c r="CD1251" s="8"/>
      <c r="CE1251" s="5"/>
      <c r="CF1251" s="5"/>
      <c r="CG1251" s="12"/>
      <c r="CH1251" s="17"/>
      <c r="CI1251" s="9" t="e">
        <f t="shared" si="119"/>
        <v>#DIV/0!</v>
      </c>
      <c r="CJ1251" s="5"/>
      <c r="CL1251" s="5"/>
      <c r="CM1251" s="5"/>
      <c r="CP1251" s="5"/>
      <c r="CT1251" s="5"/>
    </row>
    <row r="1252" spans="1:98" x14ac:dyDescent="0.25">
      <c r="A1252" s="5" t="s">
        <v>1295</v>
      </c>
      <c r="B1252" s="5">
        <v>32.33934</v>
      </c>
      <c r="C1252" s="5">
        <v>-26.321102</v>
      </c>
      <c r="E1252" s="5">
        <v>0</v>
      </c>
      <c r="G1252" s="5">
        <v>0</v>
      </c>
      <c r="I1252" s="5">
        <v>0</v>
      </c>
      <c r="L1252" s="6" t="str">
        <f>IF(Table1[[#This Row],[seagrass.mn.ssp126.2050]]="","",(Table1[[#This Row],[seagrass.sd.ssp126.2050]]/Table1[[#This Row],[seagrass.mn.ssp126.2050]])^-1)</f>
        <v/>
      </c>
      <c r="M1252" s="6" t="str">
        <f>IF(Table1[[#This Row],[seagrass.weights.ssp126.2050]]="","",Table1[[#This Row],[seagrass.weights.ssp126.2050]]*Table1[[#This Row],[seagrass.mn.ssp126.2050]])</f>
        <v/>
      </c>
      <c r="P1252" s="6" t="str">
        <f>IF(Table1[[#This Row],[corals.mn.ssp126.2050]]="","",(Table1[[#This Row],[corals.sd.ssp126.2050]]/Table1[[#This Row],[corals.mn.ssp126.2050]])^-1)</f>
        <v/>
      </c>
      <c r="Q1252" s="6" t="str">
        <f>IF(Table1[[#This Row],[coral.weights.ssp126.2050]]="","",Table1[[#This Row],[coral.weights.ssp126.2050]]*Table1[[#This Row],[corals.mn.ssp126.2050]])</f>
        <v/>
      </c>
      <c r="T1252" s="6" t="str">
        <f>IF(Table1[[#This Row],[mangrove.mn.ssp126.2050]]="","",(Table1[[#This Row],[mangrove.sd.ssp126.2050]]/Table1[[#This Row],[mangrove.mn.ssp126.2050]])^-1)</f>
        <v/>
      </c>
      <c r="U1252" s="6" t="str">
        <f>IF(Table1[[#This Row],[mangrove.weights.ssp126.2050]]="","",Table1[[#This Row],[mangrove.weights.ssp126.2050]]*Table1[[#This Row],[mangrove.mn.ssp126.2050]])</f>
        <v/>
      </c>
      <c r="V1252" s="7" t="e">
        <f t="shared" si="114"/>
        <v>#DIV/0!</v>
      </c>
      <c r="Y1252" s="6" t="str">
        <f>IF(Table1[[#This Row],[seagrass.mn.ssp126.2100]]="", "", (Table1[[#This Row],[seagrass.sd.ssp126.2100]]/Table1[[#This Row],[seagrass.mn.ssp126.2100]])^-1)</f>
        <v/>
      </c>
      <c r="Z1252" s="6" t="str">
        <f>IF(Table1[[#This Row],[seagrass.weights.ssp126.2100]]="","", Table1[[#This Row],[seagrass.weights.ssp126.2100]]*Table1[[#This Row],[seagrass.mn.ssp126.2100]])</f>
        <v/>
      </c>
      <c r="AC1252" s="6" t="str">
        <f>IF(Table1[[#This Row],[corals.mn.ssp126.2100]]="","",(Table1[[#This Row],[corals.sd.ssp126.2100]]/Table1[[#This Row],[corals.mn.ssp126.2100]])^-1)</f>
        <v/>
      </c>
      <c r="AD1252" s="6" t="str">
        <f>IF( Table1[[#This Row],[Coral.weights.ssp126.2100]]="","", Table1[[#This Row],[Coral.weights.ssp126.2100]]*Table1[[#This Row],[corals.mn.ssp126.2100]])</f>
        <v/>
      </c>
      <c r="AG1252" s="8" t="str">
        <f>IF(Table1[[#This Row],[mangrove.mn.ssp126.2100]]="","",(Table1[[#This Row],[mangrove.sd.ssp126.2100]]/Table1[[#This Row],[mangrove.mn.ssp126.2100]])^-1)</f>
        <v/>
      </c>
      <c r="AH1252" s="6" t="str">
        <f>IF(Table1[[#This Row],[mangrove.weights.ssp126.2100]]="","",Table1[[#This Row],[mangrove.weights.ssp126.2100]]*Table1[[#This Row],[mangrove.mn.ssp126.2100]])</f>
        <v/>
      </c>
      <c r="AI1252" s="7" t="e">
        <f t="shared" si="115"/>
        <v>#DIV/0!</v>
      </c>
      <c r="AL1252" s="6" t="str">
        <f>IF(Table1[[#This Row],[seagrass.mn.ssp245.2050]]="","",(Table1[[#This Row],[seagrass.sd.ssp245.2050]]/Table1[[#This Row],[seagrass.mn.ssp245.2050]])^-1)</f>
        <v/>
      </c>
      <c r="AM1252" s="6" t="str">
        <f>IF(Table1[[#This Row],[seagrass.weights.ssp245.2050]]="","",Table1[[#This Row],[seagrass.weights.ssp245.2050]]*Table1[[#This Row],[seagrass.mn.ssp245.2050]])</f>
        <v/>
      </c>
      <c r="AS1252" s="5"/>
      <c r="AT1252" s="8"/>
      <c r="AU1252" s="8"/>
      <c r="AV1252" s="7" t="e">
        <f t="shared" si="116"/>
        <v>#DIV/0!</v>
      </c>
      <c r="AX1252" s="5"/>
      <c r="AY1252" s="6"/>
      <c r="AZ1252" s="6"/>
      <c r="BB1252" s="5"/>
      <c r="BC1252" s="8"/>
      <c r="BD1252" s="8"/>
      <c r="BE1252" s="5"/>
      <c r="BF1252" s="5"/>
      <c r="BG1252" s="6"/>
      <c r="BH1252" s="6"/>
      <c r="BI1252" s="7" t="e">
        <f t="shared" si="117"/>
        <v>#DIV/0!</v>
      </c>
      <c r="BK1252" s="5"/>
      <c r="BL1252" s="6"/>
      <c r="BM1252" s="6"/>
      <c r="BO1252" s="5"/>
      <c r="BP1252" s="6"/>
      <c r="BQ1252" s="6"/>
      <c r="BR1252" s="5"/>
      <c r="BS1252" s="5"/>
      <c r="BT1252" s="6"/>
      <c r="BU1252" s="6"/>
      <c r="BV1252" s="7" t="e">
        <f t="shared" si="118"/>
        <v>#DIV/0!</v>
      </c>
      <c r="BX1252" s="5"/>
      <c r="BY1252" s="8"/>
      <c r="BZ1252" s="8"/>
      <c r="CA1252" s="5"/>
      <c r="CB1252" s="5"/>
      <c r="CC1252" s="8"/>
      <c r="CD1252" s="8"/>
      <c r="CE1252" s="5"/>
      <c r="CF1252" s="5"/>
      <c r="CG1252" s="12"/>
      <c r="CH1252" s="17"/>
      <c r="CI1252" s="9" t="e">
        <f t="shared" si="119"/>
        <v>#DIV/0!</v>
      </c>
      <c r="CJ1252" s="5"/>
      <c r="CL1252" s="5"/>
      <c r="CM1252" s="5"/>
      <c r="CP1252" s="5"/>
      <c r="CT1252" s="5"/>
    </row>
    <row r="1253" spans="1:98" x14ac:dyDescent="0.25">
      <c r="A1253" s="5" t="s">
        <v>1296</v>
      </c>
      <c r="B1253" s="5">
        <v>32.58934</v>
      </c>
      <c r="C1253" s="5">
        <v>-26.321102</v>
      </c>
      <c r="E1253" s="5">
        <v>0</v>
      </c>
      <c r="G1253" s="5">
        <v>0</v>
      </c>
      <c r="H1253" s="5">
        <v>4300000</v>
      </c>
      <c r="I1253" s="5">
        <v>1</v>
      </c>
      <c r="L1253" s="6" t="str">
        <f>IF(Table1[[#This Row],[seagrass.mn.ssp126.2050]]="","",(Table1[[#This Row],[seagrass.sd.ssp126.2050]]/Table1[[#This Row],[seagrass.mn.ssp126.2050]])^-1)</f>
        <v/>
      </c>
      <c r="M1253" s="6" t="str">
        <f>IF(Table1[[#This Row],[seagrass.weights.ssp126.2050]]="","",Table1[[#This Row],[seagrass.weights.ssp126.2050]]*Table1[[#This Row],[seagrass.mn.ssp126.2050]])</f>
        <v/>
      </c>
      <c r="P1253" s="6" t="str">
        <f>IF(Table1[[#This Row],[corals.mn.ssp126.2050]]="","",(Table1[[#This Row],[corals.sd.ssp126.2050]]/Table1[[#This Row],[corals.mn.ssp126.2050]])^-1)</f>
        <v/>
      </c>
      <c r="Q1253" s="6" t="str">
        <f>IF(Table1[[#This Row],[coral.weights.ssp126.2050]]="","",Table1[[#This Row],[coral.weights.ssp126.2050]]*Table1[[#This Row],[corals.mn.ssp126.2050]])</f>
        <v/>
      </c>
      <c r="R1253" s="5">
        <v>0.37714410217345662</v>
      </c>
      <c r="S1253" s="5">
        <v>4.5964347102761711E-2</v>
      </c>
      <c r="T1253" s="6">
        <f>IF(Table1[[#This Row],[mangrove.mn.ssp126.2050]]="","",(Table1[[#This Row],[mangrove.sd.ssp126.2050]]/Table1[[#This Row],[mangrove.mn.ssp126.2050]])^-1)</f>
        <v>8.2051443335044425</v>
      </c>
      <c r="U1253" s="6">
        <f>IF(Table1[[#This Row],[mangrove.weights.ssp126.2050]]="","",Table1[[#This Row],[mangrove.weights.ssp126.2050]]*Table1[[#This Row],[mangrove.mn.ssp126.2050]])</f>
        <v>3.0945217928631581</v>
      </c>
      <c r="V1253" s="7">
        <f t="shared" si="114"/>
        <v>0.37714410217345662</v>
      </c>
      <c r="Y1253" s="6" t="str">
        <f>IF(Table1[[#This Row],[seagrass.mn.ssp126.2100]]="", "", (Table1[[#This Row],[seagrass.sd.ssp126.2100]]/Table1[[#This Row],[seagrass.mn.ssp126.2100]])^-1)</f>
        <v/>
      </c>
      <c r="Z1253" s="6" t="str">
        <f>IF(Table1[[#This Row],[seagrass.weights.ssp126.2100]]="","", Table1[[#This Row],[seagrass.weights.ssp126.2100]]*Table1[[#This Row],[seagrass.mn.ssp126.2100]])</f>
        <v/>
      </c>
      <c r="AC1253" s="6" t="str">
        <f>IF(Table1[[#This Row],[corals.mn.ssp126.2100]]="","",(Table1[[#This Row],[corals.sd.ssp126.2100]]/Table1[[#This Row],[corals.mn.ssp126.2100]])^-1)</f>
        <v/>
      </c>
      <c r="AD1253" s="6" t="str">
        <f>IF( Table1[[#This Row],[Coral.weights.ssp126.2100]]="","", Table1[[#This Row],[Coral.weights.ssp126.2100]]*Table1[[#This Row],[corals.mn.ssp126.2100]])</f>
        <v/>
      </c>
      <c r="AE1253" s="5">
        <v>0.3829156866786364</v>
      </c>
      <c r="AF1253" s="5">
        <v>4.7514361215006753E-2</v>
      </c>
      <c r="AG1253" s="8">
        <f>IF(Table1[[#This Row],[mangrove.mn.ssp126.2100]]="","",(Table1[[#This Row],[mangrove.sd.ssp126.2100]]/Table1[[#This Row],[mangrove.mn.ssp126.2100]])^-1)</f>
        <v>8.0589463245840243</v>
      </c>
      <c r="AH1253" s="6">
        <f>IF(Table1[[#This Row],[mangrove.weights.ssp126.2100]]="","",Table1[[#This Row],[mangrove.weights.ssp126.2100]]*Table1[[#This Row],[mangrove.mn.ssp126.2100]])</f>
        <v>3.0858969657843645</v>
      </c>
      <c r="AI1253" s="7">
        <f t="shared" si="115"/>
        <v>0.3829156866786364</v>
      </c>
      <c r="AL1253" s="6" t="str">
        <f>IF(Table1[[#This Row],[seagrass.mn.ssp245.2050]]="","",(Table1[[#This Row],[seagrass.sd.ssp245.2050]]/Table1[[#This Row],[seagrass.mn.ssp245.2050]])^-1)</f>
        <v/>
      </c>
      <c r="AM1253" s="6" t="str">
        <f>IF(Table1[[#This Row],[seagrass.weights.ssp245.2050]]="","",Table1[[#This Row],[seagrass.weights.ssp245.2050]]*Table1[[#This Row],[seagrass.mn.ssp245.2050]])</f>
        <v/>
      </c>
      <c r="AR1253" s="5">
        <v>0.4300178494700142</v>
      </c>
      <c r="AS1253" s="5">
        <v>4.7712661081288243E-2</v>
      </c>
      <c r="AT1253" s="8">
        <f>(Table1[[#This Row],[mangrove.sd.ssp245.2050]]/Table1[[#This Row],[mangrove.mn.ssp245.2050]])^-1</f>
        <v>9.0126570123052065</v>
      </c>
      <c r="AU1253" s="8">
        <f>Table1[[#This Row],[mangrove.mn.ssp245.2050]]*Table1[[#This Row],[mangrove.weights.ssp245.2050]]</f>
        <v>3.8756033864423283</v>
      </c>
      <c r="AV1253" s="7">
        <f t="shared" si="116"/>
        <v>0.4300178494700142</v>
      </c>
      <c r="AX1253" s="5"/>
      <c r="AY1253" s="6"/>
      <c r="AZ1253" s="6"/>
      <c r="BB1253" s="5"/>
      <c r="BC1253" s="8"/>
      <c r="BD1253" s="8"/>
      <c r="BE1253" s="5">
        <v>0.43452627816547718</v>
      </c>
      <c r="BF1253" s="5">
        <v>5.3760463184357447E-2</v>
      </c>
      <c r="BG1253" s="6">
        <f>(Table1[[#This Row],[mangrove.sd.ssp245.2100]]/Table1[[#This Row],[mangrove.mn.ssp245.2100]])^-1</f>
        <v>8.0826364288451717</v>
      </c>
      <c r="BH1253" s="6">
        <f>Table1[[#This Row],[mangrove.weights.ssp245.2100]]*Table1[[#This Row],[mangrove.mn.ssp245.2100]]</f>
        <v>3.5121179251907964</v>
      </c>
      <c r="BI1253" s="7">
        <f t="shared" si="117"/>
        <v>0.43452627816547718</v>
      </c>
      <c r="BK1253" s="5"/>
      <c r="BL1253" s="6"/>
      <c r="BM1253" s="6"/>
      <c r="BO1253" s="5"/>
      <c r="BP1253" s="6"/>
      <c r="BQ1253" s="6"/>
      <c r="BR1253" s="5">
        <v>0.50013116211752906</v>
      </c>
      <c r="BS1253" s="5">
        <v>0.24757017151837071</v>
      </c>
      <c r="BT1253" s="6">
        <f>(Table1[[#This Row],[mangrove.sd.ssp370.2050]]/Table1[[#This Row],[mangrove.mn.ssp370.2050]])^-1</f>
        <v>2.0201592100137851</v>
      </c>
      <c r="BU1253" s="6">
        <f>Table1[[#This Row],[mangrove.weights.ssp370.2050]]*Table1[[#This Row],[mangrove.mn.ssp370.2050]]</f>
        <v>1.0103445733666239</v>
      </c>
      <c r="BV1253" s="7">
        <f t="shared" si="118"/>
        <v>0.50013116211752906</v>
      </c>
      <c r="BX1253" s="5"/>
      <c r="BY1253" s="8"/>
      <c r="BZ1253" s="8"/>
      <c r="CA1253" s="5"/>
      <c r="CB1253" s="5"/>
      <c r="CC1253" s="8"/>
      <c r="CD1253" s="8"/>
      <c r="CE1253" s="5">
        <v>0.41941026279374238</v>
      </c>
      <c r="CF1253" s="5">
        <v>9.8021072222536032E-2</v>
      </c>
      <c r="CG1253" s="12">
        <f>(Table1[[#This Row],[mangrove.sd.ssp370.2100]]/Table1[[#This Row],[mangrove.mn.ssp370.2100]])^-1</f>
        <v>4.278776525128805</v>
      </c>
      <c r="CH1253" s="17">
        <f>Table1[[#This Row],[mangrove.weights.ssp370.2100]]*Table1[[#This Row],[mangrove.mn.ssp370.2100]]</f>
        <v>1.7945627868399681</v>
      </c>
      <c r="CI1253" s="9">
        <f t="shared" si="119"/>
        <v>0.41941026279374238</v>
      </c>
      <c r="CJ1253" s="5"/>
      <c r="CL1253" s="5"/>
      <c r="CM1253" s="5"/>
      <c r="CP1253" s="5"/>
      <c r="CT1253" s="5"/>
    </row>
    <row r="1254" spans="1:98" x14ac:dyDescent="0.25">
      <c r="A1254" s="5" t="s">
        <v>1297</v>
      </c>
      <c r="B1254" s="5">
        <v>32.83934</v>
      </c>
      <c r="C1254" s="5">
        <v>-26.321102</v>
      </c>
      <c r="E1254" s="5">
        <v>0</v>
      </c>
      <c r="G1254" s="5">
        <v>0</v>
      </c>
      <c r="H1254" s="5">
        <v>35860000</v>
      </c>
      <c r="I1254" s="5">
        <v>1</v>
      </c>
      <c r="L1254" s="6" t="str">
        <f>IF(Table1[[#This Row],[seagrass.mn.ssp126.2050]]="","",(Table1[[#This Row],[seagrass.sd.ssp126.2050]]/Table1[[#This Row],[seagrass.mn.ssp126.2050]])^-1)</f>
        <v/>
      </c>
      <c r="M1254" s="6" t="str">
        <f>IF(Table1[[#This Row],[seagrass.weights.ssp126.2050]]="","",Table1[[#This Row],[seagrass.weights.ssp126.2050]]*Table1[[#This Row],[seagrass.mn.ssp126.2050]])</f>
        <v/>
      </c>
      <c r="P1254" s="6" t="str">
        <f>IF(Table1[[#This Row],[corals.mn.ssp126.2050]]="","",(Table1[[#This Row],[corals.sd.ssp126.2050]]/Table1[[#This Row],[corals.mn.ssp126.2050]])^-1)</f>
        <v/>
      </c>
      <c r="Q1254" s="6" t="str">
        <f>IF(Table1[[#This Row],[coral.weights.ssp126.2050]]="","",Table1[[#This Row],[coral.weights.ssp126.2050]]*Table1[[#This Row],[corals.mn.ssp126.2050]])</f>
        <v/>
      </c>
      <c r="R1254" s="5">
        <v>0.46374531174897188</v>
      </c>
      <c r="S1254" s="5">
        <v>0.17631345967062301</v>
      </c>
      <c r="T1254" s="6">
        <f>IF(Table1[[#This Row],[mangrove.mn.ssp126.2050]]="","",(Table1[[#This Row],[mangrove.sd.ssp126.2050]]/Table1[[#This Row],[mangrove.mn.ssp126.2050]])^-1)</f>
        <v>2.630232045898877</v>
      </c>
      <c r="U1254" s="6">
        <f>IF(Table1[[#This Row],[mangrove.weights.ssp126.2050]]="","",Table1[[#This Row],[mangrove.weights.ssp126.2050]]*Table1[[#This Row],[mangrove.mn.ssp126.2050]])</f>
        <v>1.2197577800975108</v>
      </c>
      <c r="V1254" s="7">
        <f t="shared" si="114"/>
        <v>0.46374531174897188</v>
      </c>
      <c r="Y1254" s="6" t="str">
        <f>IF(Table1[[#This Row],[seagrass.mn.ssp126.2100]]="", "", (Table1[[#This Row],[seagrass.sd.ssp126.2100]]/Table1[[#This Row],[seagrass.mn.ssp126.2100]])^-1)</f>
        <v/>
      </c>
      <c r="Z1254" s="6" t="str">
        <f>IF(Table1[[#This Row],[seagrass.weights.ssp126.2100]]="","", Table1[[#This Row],[seagrass.weights.ssp126.2100]]*Table1[[#This Row],[seagrass.mn.ssp126.2100]])</f>
        <v/>
      </c>
      <c r="AC1254" s="6" t="str">
        <f>IF(Table1[[#This Row],[corals.mn.ssp126.2100]]="","",(Table1[[#This Row],[corals.sd.ssp126.2100]]/Table1[[#This Row],[corals.mn.ssp126.2100]])^-1)</f>
        <v/>
      </c>
      <c r="AD1254" s="6" t="str">
        <f>IF( Table1[[#This Row],[Coral.weights.ssp126.2100]]="","", Table1[[#This Row],[Coral.weights.ssp126.2100]]*Table1[[#This Row],[corals.mn.ssp126.2100]])</f>
        <v/>
      </c>
      <c r="AE1254" s="5">
        <v>0.46664492284679471</v>
      </c>
      <c r="AF1254" s="5">
        <v>0.170333028267627</v>
      </c>
      <c r="AG1254" s="8">
        <f>IF(Table1[[#This Row],[mangrove.mn.ssp126.2100]]="","",(Table1[[#This Row],[mangrove.sd.ssp126.2100]]/Table1[[#This Row],[mangrove.mn.ssp126.2100]])^-1)</f>
        <v>2.7396032794861305</v>
      </c>
      <c r="AH1254" s="6">
        <f>IF(Table1[[#This Row],[mangrove.weights.ssp126.2100]]="","",Table1[[#This Row],[mangrove.weights.ssp126.2100]]*Table1[[#This Row],[mangrove.mn.ssp126.2100]])</f>
        <v>1.2784219609866312</v>
      </c>
      <c r="AI1254" s="7">
        <f t="shared" si="115"/>
        <v>0.46664492284679476</v>
      </c>
      <c r="AL1254" s="6" t="str">
        <f>IF(Table1[[#This Row],[seagrass.mn.ssp245.2050]]="","",(Table1[[#This Row],[seagrass.sd.ssp245.2050]]/Table1[[#This Row],[seagrass.mn.ssp245.2050]])^-1)</f>
        <v/>
      </c>
      <c r="AM1254" s="6" t="str">
        <f>IF(Table1[[#This Row],[seagrass.weights.ssp245.2050]]="","",Table1[[#This Row],[seagrass.weights.ssp245.2050]]*Table1[[#This Row],[seagrass.mn.ssp245.2050]])</f>
        <v/>
      </c>
      <c r="AR1254" s="5">
        <v>0.48401412555571088</v>
      </c>
      <c r="AS1254" s="5">
        <v>0.14892288642236359</v>
      </c>
      <c r="AT1254" s="8">
        <f>(Table1[[#This Row],[mangrove.sd.ssp245.2050]]/Table1[[#This Row],[mangrove.mn.ssp245.2050]])^-1</f>
        <v>3.2500990088453388</v>
      </c>
      <c r="AU1254" s="8">
        <f>Table1[[#This Row],[mangrove.mn.ssp245.2050]]*Table1[[#This Row],[mangrove.weights.ssp245.2050]]</f>
        <v>1.5730938297357593</v>
      </c>
      <c r="AV1254" s="7">
        <f t="shared" si="116"/>
        <v>0.48401412555571088</v>
      </c>
      <c r="AX1254" s="5"/>
      <c r="AY1254" s="6"/>
      <c r="AZ1254" s="6"/>
      <c r="BB1254" s="5"/>
      <c r="BC1254" s="8"/>
      <c r="BD1254" s="8"/>
      <c r="BE1254" s="5">
        <v>0.48976323524860871</v>
      </c>
      <c r="BF1254" s="5">
        <v>0.1401119156782375</v>
      </c>
      <c r="BG1254" s="6">
        <f>(Table1[[#This Row],[mangrove.sd.ssp245.2100]]/Table1[[#This Row],[mangrove.mn.ssp245.2100]])^-1</f>
        <v>3.4955145169332646</v>
      </c>
      <c r="BH1254" s="6">
        <f>Table1[[#This Row],[mangrove.weights.ssp245.2100]]*Table1[[#This Row],[mangrove.mn.ssp245.2100]]</f>
        <v>1.7119744986717134</v>
      </c>
      <c r="BI1254" s="7">
        <f t="shared" si="117"/>
        <v>0.48976323524860871</v>
      </c>
      <c r="BK1254" s="5"/>
      <c r="BL1254" s="6"/>
      <c r="BM1254" s="6"/>
      <c r="BO1254" s="5"/>
      <c r="BP1254" s="6"/>
      <c r="BQ1254" s="6"/>
      <c r="BR1254" s="5">
        <v>0.63526073556370721</v>
      </c>
      <c r="BS1254" s="5">
        <v>0.24811575066672331</v>
      </c>
      <c r="BT1254" s="6">
        <f>(Table1[[#This Row],[mangrove.sd.ssp370.2050]]/Table1[[#This Row],[mangrove.mn.ssp370.2050]])^-1</f>
        <v>2.5603402196622693</v>
      </c>
      <c r="BU1254" s="6">
        <f>Table1[[#This Row],[mangrove.weights.ssp370.2050]]*Table1[[#This Row],[mangrove.mn.ssp370.2050]]</f>
        <v>1.6264836112359968</v>
      </c>
      <c r="BV1254" s="7">
        <f t="shared" si="118"/>
        <v>0.63526073556370721</v>
      </c>
      <c r="BX1254" s="5"/>
      <c r="BY1254" s="8"/>
      <c r="BZ1254" s="8"/>
      <c r="CA1254" s="5"/>
      <c r="CB1254" s="5"/>
      <c r="CC1254" s="8"/>
      <c r="CD1254" s="8"/>
      <c r="CE1254" s="5">
        <v>0.49761330443769741</v>
      </c>
      <c r="CF1254" s="5">
        <v>0.13387171389807381</v>
      </c>
      <c r="CG1254" s="12">
        <f>(Table1[[#This Row],[mangrove.sd.ssp370.2100]]/Table1[[#This Row],[mangrove.mn.ssp370.2100]])^-1</f>
        <v>3.7170907128040978</v>
      </c>
      <c r="CH1254" s="17">
        <f>Table1[[#This Row],[mangrove.weights.ssp370.2100]]*Table1[[#This Row],[mangrove.mn.ssp370.2100]]</f>
        <v>1.8496737924931232</v>
      </c>
      <c r="CI1254" s="9">
        <f t="shared" si="119"/>
        <v>0.49761330443769741</v>
      </c>
      <c r="CJ1254" s="5"/>
      <c r="CL1254" s="5"/>
      <c r="CM1254" s="5"/>
      <c r="CP1254" s="5"/>
      <c r="CT1254" s="5"/>
    </row>
    <row r="1255" spans="1:98" x14ac:dyDescent="0.25">
      <c r="A1255" s="5" t="s">
        <v>1298</v>
      </c>
      <c r="B1255" s="5">
        <v>33.08934</v>
      </c>
      <c r="C1255" s="5">
        <v>-26.321102</v>
      </c>
      <c r="E1255" s="5">
        <v>0</v>
      </c>
      <c r="G1255" s="5">
        <v>0</v>
      </c>
      <c r="I1255" s="5">
        <v>0</v>
      </c>
      <c r="L1255" s="6" t="str">
        <f>IF(Table1[[#This Row],[seagrass.mn.ssp126.2050]]="","",(Table1[[#This Row],[seagrass.sd.ssp126.2050]]/Table1[[#This Row],[seagrass.mn.ssp126.2050]])^-1)</f>
        <v/>
      </c>
      <c r="M1255" s="6" t="str">
        <f>IF(Table1[[#This Row],[seagrass.weights.ssp126.2050]]="","",Table1[[#This Row],[seagrass.weights.ssp126.2050]]*Table1[[#This Row],[seagrass.mn.ssp126.2050]])</f>
        <v/>
      </c>
      <c r="P1255" s="6" t="str">
        <f>IF(Table1[[#This Row],[corals.mn.ssp126.2050]]="","",(Table1[[#This Row],[corals.sd.ssp126.2050]]/Table1[[#This Row],[corals.mn.ssp126.2050]])^-1)</f>
        <v/>
      </c>
      <c r="Q1255" s="6" t="str">
        <f>IF(Table1[[#This Row],[coral.weights.ssp126.2050]]="","",Table1[[#This Row],[coral.weights.ssp126.2050]]*Table1[[#This Row],[corals.mn.ssp126.2050]])</f>
        <v/>
      </c>
      <c r="T1255" s="6" t="str">
        <f>IF(Table1[[#This Row],[mangrove.mn.ssp126.2050]]="","",(Table1[[#This Row],[mangrove.sd.ssp126.2050]]/Table1[[#This Row],[mangrove.mn.ssp126.2050]])^-1)</f>
        <v/>
      </c>
      <c r="U1255" s="6" t="str">
        <f>IF(Table1[[#This Row],[mangrove.weights.ssp126.2050]]="","",Table1[[#This Row],[mangrove.weights.ssp126.2050]]*Table1[[#This Row],[mangrove.mn.ssp126.2050]])</f>
        <v/>
      </c>
      <c r="V1255" s="7" t="e">
        <f t="shared" si="114"/>
        <v>#DIV/0!</v>
      </c>
      <c r="Y1255" s="6" t="str">
        <f>IF(Table1[[#This Row],[seagrass.mn.ssp126.2100]]="", "", (Table1[[#This Row],[seagrass.sd.ssp126.2100]]/Table1[[#This Row],[seagrass.mn.ssp126.2100]])^-1)</f>
        <v/>
      </c>
      <c r="Z1255" s="6" t="str">
        <f>IF(Table1[[#This Row],[seagrass.weights.ssp126.2100]]="","", Table1[[#This Row],[seagrass.weights.ssp126.2100]]*Table1[[#This Row],[seagrass.mn.ssp126.2100]])</f>
        <v/>
      </c>
      <c r="AC1255" s="6" t="str">
        <f>IF(Table1[[#This Row],[corals.mn.ssp126.2100]]="","",(Table1[[#This Row],[corals.sd.ssp126.2100]]/Table1[[#This Row],[corals.mn.ssp126.2100]])^-1)</f>
        <v/>
      </c>
      <c r="AD1255" s="6" t="str">
        <f>IF( Table1[[#This Row],[Coral.weights.ssp126.2100]]="","", Table1[[#This Row],[Coral.weights.ssp126.2100]]*Table1[[#This Row],[corals.mn.ssp126.2100]])</f>
        <v/>
      </c>
      <c r="AG1255" s="8" t="str">
        <f>IF(Table1[[#This Row],[mangrove.mn.ssp126.2100]]="","",(Table1[[#This Row],[mangrove.sd.ssp126.2100]]/Table1[[#This Row],[mangrove.mn.ssp126.2100]])^-1)</f>
        <v/>
      </c>
      <c r="AH1255" s="6" t="str">
        <f>IF(Table1[[#This Row],[mangrove.weights.ssp126.2100]]="","",Table1[[#This Row],[mangrove.weights.ssp126.2100]]*Table1[[#This Row],[mangrove.mn.ssp126.2100]])</f>
        <v/>
      </c>
      <c r="AI1255" s="7" t="e">
        <f t="shared" si="115"/>
        <v>#DIV/0!</v>
      </c>
      <c r="AL1255" s="6" t="str">
        <f>IF(Table1[[#This Row],[seagrass.mn.ssp245.2050]]="","",(Table1[[#This Row],[seagrass.sd.ssp245.2050]]/Table1[[#This Row],[seagrass.mn.ssp245.2050]])^-1)</f>
        <v/>
      </c>
      <c r="AM1255" s="6" t="str">
        <f>IF(Table1[[#This Row],[seagrass.weights.ssp245.2050]]="","",Table1[[#This Row],[seagrass.weights.ssp245.2050]]*Table1[[#This Row],[seagrass.mn.ssp245.2050]])</f>
        <v/>
      </c>
      <c r="AS1255" s="5"/>
      <c r="AT1255" s="8"/>
      <c r="AU1255" s="8"/>
      <c r="AV1255" s="7" t="e">
        <f t="shared" si="116"/>
        <v>#DIV/0!</v>
      </c>
      <c r="AX1255" s="5"/>
      <c r="AY1255" s="6"/>
      <c r="AZ1255" s="6"/>
      <c r="BB1255" s="5"/>
      <c r="BC1255" s="8"/>
      <c r="BD1255" s="8"/>
      <c r="BE1255" s="5"/>
      <c r="BF1255" s="5"/>
      <c r="BG1255" s="6"/>
      <c r="BH1255" s="6"/>
      <c r="BI1255" s="7" t="e">
        <f t="shared" si="117"/>
        <v>#DIV/0!</v>
      </c>
      <c r="BK1255" s="5"/>
      <c r="BL1255" s="6"/>
      <c r="BM1255" s="6"/>
      <c r="BO1255" s="5"/>
      <c r="BP1255" s="6"/>
      <c r="BQ1255" s="6"/>
      <c r="BR1255" s="5"/>
      <c r="BS1255" s="5"/>
      <c r="BT1255" s="6"/>
      <c r="BU1255" s="6"/>
      <c r="BV1255" s="7" t="e">
        <f t="shared" si="118"/>
        <v>#DIV/0!</v>
      </c>
      <c r="BX1255" s="5"/>
      <c r="BY1255" s="8"/>
      <c r="BZ1255" s="8"/>
      <c r="CA1255" s="5"/>
      <c r="CB1255" s="5"/>
      <c r="CC1255" s="8"/>
      <c r="CD1255" s="8"/>
      <c r="CE1255" s="5"/>
      <c r="CF1255" s="5"/>
      <c r="CG1255" s="12"/>
      <c r="CH1255" s="17"/>
      <c r="CI1255" s="9" t="e">
        <f t="shared" si="119"/>
        <v>#DIV/0!</v>
      </c>
      <c r="CJ1255" s="5"/>
      <c r="CL1255" s="5"/>
      <c r="CM1255" s="5"/>
      <c r="CP1255" s="5"/>
      <c r="CT1255" s="5"/>
    </row>
    <row r="1256" spans="1:98" x14ac:dyDescent="0.25">
      <c r="A1256" s="5" t="s">
        <v>1299</v>
      </c>
      <c r="B1256" s="5">
        <v>32.58934</v>
      </c>
      <c r="C1256" s="5">
        <v>-26.571102</v>
      </c>
      <c r="E1256" s="5">
        <v>0</v>
      </c>
      <c r="G1256" s="5">
        <v>0</v>
      </c>
      <c r="I1256" s="5">
        <v>0</v>
      </c>
      <c r="L1256" s="6" t="str">
        <f>IF(Table1[[#This Row],[seagrass.mn.ssp126.2050]]="","",(Table1[[#This Row],[seagrass.sd.ssp126.2050]]/Table1[[#This Row],[seagrass.mn.ssp126.2050]])^-1)</f>
        <v/>
      </c>
      <c r="M1256" s="6" t="str">
        <f>IF(Table1[[#This Row],[seagrass.weights.ssp126.2050]]="","",Table1[[#This Row],[seagrass.weights.ssp126.2050]]*Table1[[#This Row],[seagrass.mn.ssp126.2050]])</f>
        <v/>
      </c>
      <c r="P1256" s="6" t="str">
        <f>IF(Table1[[#This Row],[corals.mn.ssp126.2050]]="","",(Table1[[#This Row],[corals.sd.ssp126.2050]]/Table1[[#This Row],[corals.mn.ssp126.2050]])^-1)</f>
        <v/>
      </c>
      <c r="Q1256" s="6" t="str">
        <f>IF(Table1[[#This Row],[coral.weights.ssp126.2050]]="","",Table1[[#This Row],[coral.weights.ssp126.2050]]*Table1[[#This Row],[corals.mn.ssp126.2050]])</f>
        <v/>
      </c>
      <c r="T1256" s="6" t="str">
        <f>IF(Table1[[#This Row],[mangrove.mn.ssp126.2050]]="","",(Table1[[#This Row],[mangrove.sd.ssp126.2050]]/Table1[[#This Row],[mangrove.mn.ssp126.2050]])^-1)</f>
        <v/>
      </c>
      <c r="U1256" s="6" t="str">
        <f>IF(Table1[[#This Row],[mangrove.weights.ssp126.2050]]="","",Table1[[#This Row],[mangrove.weights.ssp126.2050]]*Table1[[#This Row],[mangrove.mn.ssp126.2050]])</f>
        <v/>
      </c>
      <c r="V1256" s="7" t="e">
        <f t="shared" si="114"/>
        <v>#DIV/0!</v>
      </c>
      <c r="Y1256" s="6" t="str">
        <f>IF(Table1[[#This Row],[seagrass.mn.ssp126.2100]]="", "", (Table1[[#This Row],[seagrass.sd.ssp126.2100]]/Table1[[#This Row],[seagrass.mn.ssp126.2100]])^-1)</f>
        <v/>
      </c>
      <c r="Z1256" s="6" t="str">
        <f>IF(Table1[[#This Row],[seagrass.weights.ssp126.2100]]="","", Table1[[#This Row],[seagrass.weights.ssp126.2100]]*Table1[[#This Row],[seagrass.mn.ssp126.2100]])</f>
        <v/>
      </c>
      <c r="AC1256" s="6" t="str">
        <f>IF(Table1[[#This Row],[corals.mn.ssp126.2100]]="","",(Table1[[#This Row],[corals.sd.ssp126.2100]]/Table1[[#This Row],[corals.mn.ssp126.2100]])^-1)</f>
        <v/>
      </c>
      <c r="AD1256" s="6" t="str">
        <f>IF( Table1[[#This Row],[Coral.weights.ssp126.2100]]="","", Table1[[#This Row],[Coral.weights.ssp126.2100]]*Table1[[#This Row],[corals.mn.ssp126.2100]])</f>
        <v/>
      </c>
      <c r="AG1256" s="8" t="str">
        <f>IF(Table1[[#This Row],[mangrove.mn.ssp126.2100]]="","",(Table1[[#This Row],[mangrove.sd.ssp126.2100]]/Table1[[#This Row],[mangrove.mn.ssp126.2100]])^-1)</f>
        <v/>
      </c>
      <c r="AH1256" s="6" t="str">
        <f>IF(Table1[[#This Row],[mangrove.weights.ssp126.2100]]="","",Table1[[#This Row],[mangrove.weights.ssp126.2100]]*Table1[[#This Row],[mangrove.mn.ssp126.2100]])</f>
        <v/>
      </c>
      <c r="AI1256" s="7" t="e">
        <f t="shared" si="115"/>
        <v>#DIV/0!</v>
      </c>
      <c r="AL1256" s="6" t="str">
        <f>IF(Table1[[#This Row],[seagrass.mn.ssp245.2050]]="","",(Table1[[#This Row],[seagrass.sd.ssp245.2050]]/Table1[[#This Row],[seagrass.mn.ssp245.2050]])^-1)</f>
        <v/>
      </c>
      <c r="AM1256" s="6" t="str">
        <f>IF(Table1[[#This Row],[seagrass.weights.ssp245.2050]]="","",Table1[[#This Row],[seagrass.weights.ssp245.2050]]*Table1[[#This Row],[seagrass.mn.ssp245.2050]])</f>
        <v/>
      </c>
      <c r="AS1256" s="5"/>
      <c r="AT1256" s="8"/>
      <c r="AU1256" s="8"/>
      <c r="AV1256" s="7" t="e">
        <f t="shared" si="116"/>
        <v>#DIV/0!</v>
      </c>
      <c r="AX1256" s="5"/>
      <c r="AY1256" s="6"/>
      <c r="AZ1256" s="6"/>
      <c r="BB1256" s="5"/>
      <c r="BC1256" s="8"/>
      <c r="BD1256" s="8"/>
      <c r="BE1256" s="5"/>
      <c r="BF1256" s="5"/>
      <c r="BG1256" s="6"/>
      <c r="BH1256" s="6"/>
      <c r="BI1256" s="7" t="e">
        <f t="shared" si="117"/>
        <v>#DIV/0!</v>
      </c>
      <c r="BK1256" s="5"/>
      <c r="BL1256" s="6"/>
      <c r="BM1256" s="6"/>
      <c r="BO1256" s="5"/>
      <c r="BP1256" s="6"/>
      <c r="BQ1256" s="6"/>
      <c r="BR1256" s="5"/>
      <c r="BS1256" s="5"/>
      <c r="BT1256" s="6"/>
      <c r="BU1256" s="6"/>
      <c r="BV1256" s="7" t="e">
        <f t="shared" si="118"/>
        <v>#DIV/0!</v>
      </c>
      <c r="BX1256" s="5"/>
      <c r="BY1256" s="8"/>
      <c r="BZ1256" s="8"/>
      <c r="CA1256" s="5"/>
      <c r="CB1256" s="5"/>
      <c r="CC1256" s="8"/>
      <c r="CD1256" s="8"/>
      <c r="CE1256" s="5"/>
      <c r="CF1256" s="5"/>
      <c r="CG1256" s="12"/>
      <c r="CH1256" s="17"/>
      <c r="CI1256" s="9" t="e">
        <f t="shared" si="119"/>
        <v>#DIV/0!</v>
      </c>
      <c r="CJ1256" s="5"/>
      <c r="CL1256" s="5"/>
      <c r="CM1256" s="5"/>
      <c r="CP1256" s="5"/>
      <c r="CT1256" s="5"/>
    </row>
    <row r="1257" spans="1:98" x14ac:dyDescent="0.25">
      <c r="A1257" s="5" t="s">
        <v>1300</v>
      </c>
      <c r="B1257" s="5">
        <v>32.83934</v>
      </c>
      <c r="C1257" s="5">
        <v>-26.571102</v>
      </c>
      <c r="E1257" s="5">
        <v>0</v>
      </c>
      <c r="G1257" s="5">
        <v>0</v>
      </c>
      <c r="I1257" s="5">
        <v>0</v>
      </c>
      <c r="L1257" s="6" t="str">
        <f>IF(Table1[[#This Row],[seagrass.mn.ssp126.2050]]="","",(Table1[[#This Row],[seagrass.sd.ssp126.2050]]/Table1[[#This Row],[seagrass.mn.ssp126.2050]])^-1)</f>
        <v/>
      </c>
      <c r="M1257" s="6" t="str">
        <f>IF(Table1[[#This Row],[seagrass.weights.ssp126.2050]]="","",Table1[[#This Row],[seagrass.weights.ssp126.2050]]*Table1[[#This Row],[seagrass.mn.ssp126.2050]])</f>
        <v/>
      </c>
      <c r="P1257" s="6" t="str">
        <f>IF(Table1[[#This Row],[corals.mn.ssp126.2050]]="","",(Table1[[#This Row],[corals.sd.ssp126.2050]]/Table1[[#This Row],[corals.mn.ssp126.2050]])^-1)</f>
        <v/>
      </c>
      <c r="Q1257" s="6" t="str">
        <f>IF(Table1[[#This Row],[coral.weights.ssp126.2050]]="","",Table1[[#This Row],[coral.weights.ssp126.2050]]*Table1[[#This Row],[corals.mn.ssp126.2050]])</f>
        <v/>
      </c>
      <c r="T1257" s="6" t="str">
        <f>IF(Table1[[#This Row],[mangrove.mn.ssp126.2050]]="","",(Table1[[#This Row],[mangrove.sd.ssp126.2050]]/Table1[[#This Row],[mangrove.mn.ssp126.2050]])^-1)</f>
        <v/>
      </c>
      <c r="U1257" s="6" t="str">
        <f>IF(Table1[[#This Row],[mangrove.weights.ssp126.2050]]="","",Table1[[#This Row],[mangrove.weights.ssp126.2050]]*Table1[[#This Row],[mangrove.mn.ssp126.2050]])</f>
        <v/>
      </c>
      <c r="V1257" s="7" t="e">
        <f t="shared" si="114"/>
        <v>#DIV/0!</v>
      </c>
      <c r="Y1257" s="6" t="str">
        <f>IF(Table1[[#This Row],[seagrass.mn.ssp126.2100]]="", "", (Table1[[#This Row],[seagrass.sd.ssp126.2100]]/Table1[[#This Row],[seagrass.mn.ssp126.2100]])^-1)</f>
        <v/>
      </c>
      <c r="Z1257" s="6" t="str">
        <f>IF(Table1[[#This Row],[seagrass.weights.ssp126.2100]]="","", Table1[[#This Row],[seagrass.weights.ssp126.2100]]*Table1[[#This Row],[seagrass.mn.ssp126.2100]])</f>
        <v/>
      </c>
      <c r="AC1257" s="6" t="str">
        <f>IF(Table1[[#This Row],[corals.mn.ssp126.2100]]="","",(Table1[[#This Row],[corals.sd.ssp126.2100]]/Table1[[#This Row],[corals.mn.ssp126.2100]])^-1)</f>
        <v/>
      </c>
      <c r="AD1257" s="6" t="str">
        <f>IF( Table1[[#This Row],[Coral.weights.ssp126.2100]]="","", Table1[[#This Row],[Coral.weights.ssp126.2100]]*Table1[[#This Row],[corals.mn.ssp126.2100]])</f>
        <v/>
      </c>
      <c r="AG1257" s="8" t="str">
        <f>IF(Table1[[#This Row],[mangrove.mn.ssp126.2100]]="","",(Table1[[#This Row],[mangrove.sd.ssp126.2100]]/Table1[[#This Row],[mangrove.mn.ssp126.2100]])^-1)</f>
        <v/>
      </c>
      <c r="AH1257" s="6" t="str">
        <f>IF(Table1[[#This Row],[mangrove.weights.ssp126.2100]]="","",Table1[[#This Row],[mangrove.weights.ssp126.2100]]*Table1[[#This Row],[mangrove.mn.ssp126.2100]])</f>
        <v/>
      </c>
      <c r="AI1257" s="7" t="e">
        <f t="shared" si="115"/>
        <v>#DIV/0!</v>
      </c>
      <c r="AL1257" s="6" t="str">
        <f>IF(Table1[[#This Row],[seagrass.mn.ssp245.2050]]="","",(Table1[[#This Row],[seagrass.sd.ssp245.2050]]/Table1[[#This Row],[seagrass.mn.ssp245.2050]])^-1)</f>
        <v/>
      </c>
      <c r="AM1257" s="6" t="str">
        <f>IF(Table1[[#This Row],[seagrass.weights.ssp245.2050]]="","",Table1[[#This Row],[seagrass.weights.ssp245.2050]]*Table1[[#This Row],[seagrass.mn.ssp245.2050]])</f>
        <v/>
      </c>
      <c r="AS1257" s="5"/>
      <c r="AT1257" s="8"/>
      <c r="AU1257" s="8"/>
      <c r="AV1257" s="7" t="e">
        <f t="shared" si="116"/>
        <v>#DIV/0!</v>
      </c>
      <c r="AX1257" s="5"/>
      <c r="AY1257" s="6"/>
      <c r="AZ1257" s="6"/>
      <c r="BB1257" s="5"/>
      <c r="BC1257" s="8"/>
      <c r="BD1257" s="8"/>
      <c r="BE1257" s="5"/>
      <c r="BF1257" s="5"/>
      <c r="BG1257" s="6"/>
      <c r="BH1257" s="6"/>
      <c r="BI1257" s="7" t="e">
        <f t="shared" si="117"/>
        <v>#DIV/0!</v>
      </c>
      <c r="BK1257" s="5"/>
      <c r="BL1257" s="6"/>
      <c r="BM1257" s="6"/>
      <c r="BO1257" s="5"/>
      <c r="BP1257" s="6"/>
      <c r="BQ1257" s="6"/>
      <c r="BR1257" s="5"/>
      <c r="BS1257" s="5"/>
      <c r="BT1257" s="6"/>
      <c r="BU1257" s="6"/>
      <c r="BV1257" s="7" t="e">
        <f t="shared" si="118"/>
        <v>#DIV/0!</v>
      </c>
      <c r="BX1257" s="5"/>
      <c r="BY1257" s="8"/>
      <c r="BZ1257" s="8"/>
      <c r="CA1257" s="5"/>
      <c r="CB1257" s="5"/>
      <c r="CC1257" s="8"/>
      <c r="CD1257" s="8"/>
      <c r="CE1257" s="5"/>
      <c r="CF1257" s="5"/>
      <c r="CG1257" s="12"/>
      <c r="CH1257" s="17"/>
      <c r="CI1257" s="9" t="e">
        <f t="shared" si="119"/>
        <v>#DIV/0!</v>
      </c>
      <c r="CJ1257" s="5"/>
      <c r="CL1257" s="5"/>
      <c r="CM1257" s="5"/>
      <c r="CP1257" s="5"/>
      <c r="CT1257" s="5"/>
    </row>
    <row r="1258" spans="1:98" x14ac:dyDescent="0.25">
      <c r="A1258" s="5" t="s">
        <v>1301</v>
      </c>
      <c r="B1258" s="5">
        <v>33.08934</v>
      </c>
      <c r="C1258" s="5">
        <v>-26.571102</v>
      </c>
      <c r="E1258" s="5">
        <v>0</v>
      </c>
      <c r="G1258" s="5">
        <v>0</v>
      </c>
      <c r="I1258" s="5">
        <v>0</v>
      </c>
      <c r="L1258" s="6" t="str">
        <f>IF(Table1[[#This Row],[seagrass.mn.ssp126.2050]]="","",(Table1[[#This Row],[seagrass.sd.ssp126.2050]]/Table1[[#This Row],[seagrass.mn.ssp126.2050]])^-1)</f>
        <v/>
      </c>
      <c r="M1258" s="6" t="str">
        <f>IF(Table1[[#This Row],[seagrass.weights.ssp126.2050]]="","",Table1[[#This Row],[seagrass.weights.ssp126.2050]]*Table1[[#This Row],[seagrass.mn.ssp126.2050]])</f>
        <v/>
      </c>
      <c r="P1258" s="6" t="str">
        <f>IF(Table1[[#This Row],[corals.mn.ssp126.2050]]="","",(Table1[[#This Row],[corals.sd.ssp126.2050]]/Table1[[#This Row],[corals.mn.ssp126.2050]])^-1)</f>
        <v/>
      </c>
      <c r="Q1258" s="6" t="str">
        <f>IF(Table1[[#This Row],[coral.weights.ssp126.2050]]="","",Table1[[#This Row],[coral.weights.ssp126.2050]]*Table1[[#This Row],[corals.mn.ssp126.2050]])</f>
        <v/>
      </c>
      <c r="T1258" s="6" t="str">
        <f>IF(Table1[[#This Row],[mangrove.mn.ssp126.2050]]="","",(Table1[[#This Row],[mangrove.sd.ssp126.2050]]/Table1[[#This Row],[mangrove.mn.ssp126.2050]])^-1)</f>
        <v/>
      </c>
      <c r="U1258" s="6" t="str">
        <f>IF(Table1[[#This Row],[mangrove.weights.ssp126.2050]]="","",Table1[[#This Row],[mangrove.weights.ssp126.2050]]*Table1[[#This Row],[mangrove.mn.ssp126.2050]])</f>
        <v/>
      </c>
      <c r="V1258" s="7" t="e">
        <f t="shared" si="114"/>
        <v>#DIV/0!</v>
      </c>
      <c r="Y1258" s="6" t="str">
        <f>IF(Table1[[#This Row],[seagrass.mn.ssp126.2100]]="", "", (Table1[[#This Row],[seagrass.sd.ssp126.2100]]/Table1[[#This Row],[seagrass.mn.ssp126.2100]])^-1)</f>
        <v/>
      </c>
      <c r="Z1258" s="6" t="str">
        <f>IF(Table1[[#This Row],[seagrass.weights.ssp126.2100]]="","", Table1[[#This Row],[seagrass.weights.ssp126.2100]]*Table1[[#This Row],[seagrass.mn.ssp126.2100]])</f>
        <v/>
      </c>
      <c r="AC1258" s="6" t="str">
        <f>IF(Table1[[#This Row],[corals.mn.ssp126.2100]]="","",(Table1[[#This Row],[corals.sd.ssp126.2100]]/Table1[[#This Row],[corals.mn.ssp126.2100]])^-1)</f>
        <v/>
      </c>
      <c r="AD1258" s="6" t="str">
        <f>IF( Table1[[#This Row],[Coral.weights.ssp126.2100]]="","", Table1[[#This Row],[Coral.weights.ssp126.2100]]*Table1[[#This Row],[corals.mn.ssp126.2100]])</f>
        <v/>
      </c>
      <c r="AG1258" s="8" t="str">
        <f>IF(Table1[[#This Row],[mangrove.mn.ssp126.2100]]="","",(Table1[[#This Row],[mangrove.sd.ssp126.2100]]/Table1[[#This Row],[mangrove.mn.ssp126.2100]])^-1)</f>
        <v/>
      </c>
      <c r="AH1258" s="6" t="str">
        <f>IF(Table1[[#This Row],[mangrove.weights.ssp126.2100]]="","",Table1[[#This Row],[mangrove.weights.ssp126.2100]]*Table1[[#This Row],[mangrove.mn.ssp126.2100]])</f>
        <v/>
      </c>
      <c r="AI1258" s="7" t="e">
        <f t="shared" si="115"/>
        <v>#DIV/0!</v>
      </c>
      <c r="AL1258" s="6" t="str">
        <f>IF(Table1[[#This Row],[seagrass.mn.ssp245.2050]]="","",(Table1[[#This Row],[seagrass.sd.ssp245.2050]]/Table1[[#This Row],[seagrass.mn.ssp245.2050]])^-1)</f>
        <v/>
      </c>
      <c r="AM1258" s="6" t="str">
        <f>IF(Table1[[#This Row],[seagrass.weights.ssp245.2050]]="","",Table1[[#This Row],[seagrass.weights.ssp245.2050]]*Table1[[#This Row],[seagrass.mn.ssp245.2050]])</f>
        <v/>
      </c>
      <c r="AS1258" s="5"/>
      <c r="AT1258" s="8"/>
      <c r="AU1258" s="8"/>
      <c r="AV1258" s="7" t="e">
        <f t="shared" si="116"/>
        <v>#DIV/0!</v>
      </c>
      <c r="AX1258" s="5"/>
      <c r="AY1258" s="6"/>
      <c r="AZ1258" s="6"/>
      <c r="BB1258" s="5"/>
      <c r="BC1258" s="8"/>
      <c r="BD1258" s="8"/>
      <c r="BE1258" s="5"/>
      <c r="BF1258" s="5"/>
      <c r="BG1258" s="6"/>
      <c r="BH1258" s="6"/>
      <c r="BI1258" s="7" t="e">
        <f t="shared" si="117"/>
        <v>#DIV/0!</v>
      </c>
      <c r="BK1258" s="5"/>
      <c r="BL1258" s="6"/>
      <c r="BM1258" s="6"/>
      <c r="BO1258" s="5"/>
      <c r="BP1258" s="6"/>
      <c r="BQ1258" s="6"/>
      <c r="BR1258" s="5"/>
      <c r="BS1258" s="5"/>
      <c r="BT1258" s="6"/>
      <c r="BU1258" s="6"/>
      <c r="BV1258" s="7" t="e">
        <f t="shared" si="118"/>
        <v>#DIV/0!</v>
      </c>
      <c r="BX1258" s="5"/>
      <c r="BY1258" s="8"/>
      <c r="BZ1258" s="8"/>
      <c r="CA1258" s="5"/>
      <c r="CB1258" s="5"/>
      <c r="CC1258" s="8"/>
      <c r="CD1258" s="8"/>
      <c r="CE1258" s="5"/>
      <c r="CF1258" s="5"/>
      <c r="CG1258" s="12"/>
      <c r="CH1258" s="17"/>
      <c r="CI1258" s="9" t="e">
        <f t="shared" si="119"/>
        <v>#DIV/0!</v>
      </c>
      <c r="CJ1258" s="5"/>
      <c r="CL1258" s="5"/>
      <c r="CM1258" s="5"/>
      <c r="CP1258" s="5"/>
      <c r="CT1258" s="5"/>
    </row>
    <row r="1259" spans="1:98" x14ac:dyDescent="0.25">
      <c r="A1259" s="5" t="s">
        <v>1302</v>
      </c>
      <c r="B1259" s="5">
        <v>43.33934</v>
      </c>
      <c r="C1259" s="5">
        <v>10.928898</v>
      </c>
      <c r="E1259" s="5">
        <v>0</v>
      </c>
      <c r="G1259" s="5">
        <v>0</v>
      </c>
      <c r="I1259" s="5">
        <v>0</v>
      </c>
      <c r="L1259" s="6" t="str">
        <f>IF(Table1[[#This Row],[seagrass.mn.ssp126.2050]]="","",(Table1[[#This Row],[seagrass.sd.ssp126.2050]]/Table1[[#This Row],[seagrass.mn.ssp126.2050]])^-1)</f>
        <v/>
      </c>
      <c r="M1259" s="6" t="str">
        <f>IF(Table1[[#This Row],[seagrass.weights.ssp126.2050]]="","",Table1[[#This Row],[seagrass.weights.ssp126.2050]]*Table1[[#This Row],[seagrass.mn.ssp126.2050]])</f>
        <v/>
      </c>
      <c r="P1259" s="6" t="str">
        <f>IF(Table1[[#This Row],[corals.mn.ssp126.2050]]="","",(Table1[[#This Row],[corals.sd.ssp126.2050]]/Table1[[#This Row],[corals.mn.ssp126.2050]])^-1)</f>
        <v/>
      </c>
      <c r="Q1259" s="6" t="str">
        <f>IF(Table1[[#This Row],[coral.weights.ssp126.2050]]="","",Table1[[#This Row],[coral.weights.ssp126.2050]]*Table1[[#This Row],[corals.mn.ssp126.2050]])</f>
        <v/>
      </c>
      <c r="T1259" s="6" t="str">
        <f>IF(Table1[[#This Row],[mangrove.mn.ssp126.2050]]="","",(Table1[[#This Row],[mangrove.sd.ssp126.2050]]/Table1[[#This Row],[mangrove.mn.ssp126.2050]])^-1)</f>
        <v/>
      </c>
      <c r="U1259" s="6" t="str">
        <f>IF(Table1[[#This Row],[mangrove.weights.ssp126.2050]]="","",Table1[[#This Row],[mangrove.weights.ssp126.2050]]*Table1[[#This Row],[mangrove.mn.ssp126.2050]])</f>
        <v/>
      </c>
      <c r="V1259" s="7" t="e">
        <f t="shared" si="114"/>
        <v>#DIV/0!</v>
      </c>
      <c r="Y1259" s="6" t="str">
        <f>IF(Table1[[#This Row],[seagrass.mn.ssp126.2100]]="", "", (Table1[[#This Row],[seagrass.sd.ssp126.2100]]/Table1[[#This Row],[seagrass.mn.ssp126.2100]])^-1)</f>
        <v/>
      </c>
      <c r="Z1259" s="6" t="str">
        <f>IF(Table1[[#This Row],[seagrass.weights.ssp126.2100]]="","", Table1[[#This Row],[seagrass.weights.ssp126.2100]]*Table1[[#This Row],[seagrass.mn.ssp126.2100]])</f>
        <v/>
      </c>
      <c r="AC1259" s="6" t="str">
        <f>IF(Table1[[#This Row],[corals.mn.ssp126.2100]]="","",(Table1[[#This Row],[corals.sd.ssp126.2100]]/Table1[[#This Row],[corals.mn.ssp126.2100]])^-1)</f>
        <v/>
      </c>
      <c r="AD1259" s="6" t="str">
        <f>IF( Table1[[#This Row],[Coral.weights.ssp126.2100]]="","", Table1[[#This Row],[Coral.weights.ssp126.2100]]*Table1[[#This Row],[corals.mn.ssp126.2100]])</f>
        <v/>
      </c>
      <c r="AG1259" s="8" t="str">
        <f>IF(Table1[[#This Row],[mangrove.mn.ssp126.2100]]="","",(Table1[[#This Row],[mangrove.sd.ssp126.2100]]/Table1[[#This Row],[mangrove.mn.ssp126.2100]])^-1)</f>
        <v/>
      </c>
      <c r="AH1259" s="6" t="str">
        <f>IF(Table1[[#This Row],[mangrove.weights.ssp126.2100]]="","",Table1[[#This Row],[mangrove.weights.ssp126.2100]]*Table1[[#This Row],[mangrove.mn.ssp126.2100]])</f>
        <v/>
      </c>
      <c r="AI1259" s="7" t="e">
        <f t="shared" si="115"/>
        <v>#DIV/0!</v>
      </c>
      <c r="AL1259" s="6" t="str">
        <f>IF(Table1[[#This Row],[seagrass.mn.ssp245.2050]]="","",(Table1[[#This Row],[seagrass.sd.ssp245.2050]]/Table1[[#This Row],[seagrass.mn.ssp245.2050]])^-1)</f>
        <v/>
      </c>
      <c r="AM1259" s="6" t="str">
        <f>IF(Table1[[#This Row],[seagrass.weights.ssp245.2050]]="","",Table1[[#This Row],[seagrass.weights.ssp245.2050]]*Table1[[#This Row],[seagrass.mn.ssp245.2050]])</f>
        <v/>
      </c>
      <c r="AS1259" s="5"/>
      <c r="AT1259" s="8"/>
      <c r="AU1259" s="8"/>
      <c r="AV1259" s="7" t="e">
        <f t="shared" si="116"/>
        <v>#DIV/0!</v>
      </c>
      <c r="AX1259" s="5"/>
      <c r="AY1259" s="6"/>
      <c r="AZ1259" s="6"/>
      <c r="BB1259" s="5"/>
      <c r="BC1259" s="8"/>
      <c r="BD1259" s="8"/>
      <c r="BE1259" s="5"/>
      <c r="BF1259" s="5"/>
      <c r="BG1259" s="6"/>
      <c r="BH1259" s="6"/>
      <c r="BI1259" s="7" t="e">
        <f t="shared" si="117"/>
        <v>#DIV/0!</v>
      </c>
      <c r="BK1259" s="5"/>
      <c r="BL1259" s="6"/>
      <c r="BM1259" s="6"/>
      <c r="BO1259" s="5"/>
      <c r="BP1259" s="6"/>
      <c r="BQ1259" s="6"/>
      <c r="BR1259" s="5"/>
      <c r="BS1259" s="5"/>
      <c r="BT1259" s="6"/>
      <c r="BU1259" s="6"/>
      <c r="BV1259" s="7" t="e">
        <f t="shared" si="118"/>
        <v>#DIV/0!</v>
      </c>
      <c r="BX1259" s="5"/>
      <c r="BY1259" s="8"/>
      <c r="BZ1259" s="8"/>
      <c r="CA1259" s="5"/>
      <c r="CB1259" s="5"/>
      <c r="CC1259" s="8"/>
      <c r="CD1259" s="8"/>
      <c r="CE1259" s="5"/>
      <c r="CF1259" s="5"/>
      <c r="CG1259" s="12"/>
      <c r="CH1259" s="17"/>
      <c r="CI1259" s="9" t="e">
        <f t="shared" si="119"/>
        <v>#DIV/0!</v>
      </c>
      <c r="CJ1259" s="5"/>
      <c r="CL1259" s="5"/>
      <c r="CM1259" s="5"/>
      <c r="CP1259" s="5"/>
      <c r="CT1259" s="5"/>
    </row>
    <row r="1260" spans="1:98" x14ac:dyDescent="0.25">
      <c r="A1260" s="5" t="s">
        <v>1303</v>
      </c>
      <c r="B1260" s="5">
        <v>43.58934</v>
      </c>
      <c r="C1260" s="5">
        <v>10.928898</v>
      </c>
      <c r="E1260" s="5">
        <v>0</v>
      </c>
      <c r="G1260" s="5">
        <v>0</v>
      </c>
      <c r="I1260" s="5">
        <v>0</v>
      </c>
      <c r="L1260" s="6" t="str">
        <f>IF(Table1[[#This Row],[seagrass.mn.ssp126.2050]]="","",(Table1[[#This Row],[seagrass.sd.ssp126.2050]]/Table1[[#This Row],[seagrass.mn.ssp126.2050]])^-1)</f>
        <v/>
      </c>
      <c r="M1260" s="6" t="str">
        <f>IF(Table1[[#This Row],[seagrass.weights.ssp126.2050]]="","",Table1[[#This Row],[seagrass.weights.ssp126.2050]]*Table1[[#This Row],[seagrass.mn.ssp126.2050]])</f>
        <v/>
      </c>
      <c r="P1260" s="6" t="str">
        <f>IF(Table1[[#This Row],[corals.mn.ssp126.2050]]="","",(Table1[[#This Row],[corals.sd.ssp126.2050]]/Table1[[#This Row],[corals.mn.ssp126.2050]])^-1)</f>
        <v/>
      </c>
      <c r="Q1260" s="6" t="str">
        <f>IF(Table1[[#This Row],[coral.weights.ssp126.2050]]="","",Table1[[#This Row],[coral.weights.ssp126.2050]]*Table1[[#This Row],[corals.mn.ssp126.2050]])</f>
        <v/>
      </c>
      <c r="T1260" s="6" t="str">
        <f>IF(Table1[[#This Row],[mangrove.mn.ssp126.2050]]="","",(Table1[[#This Row],[mangrove.sd.ssp126.2050]]/Table1[[#This Row],[mangrove.mn.ssp126.2050]])^-1)</f>
        <v/>
      </c>
      <c r="U1260" s="6" t="str">
        <f>IF(Table1[[#This Row],[mangrove.weights.ssp126.2050]]="","",Table1[[#This Row],[mangrove.weights.ssp126.2050]]*Table1[[#This Row],[mangrove.mn.ssp126.2050]])</f>
        <v/>
      </c>
      <c r="V1260" s="7" t="e">
        <f t="shared" si="114"/>
        <v>#DIV/0!</v>
      </c>
      <c r="Y1260" s="6" t="str">
        <f>IF(Table1[[#This Row],[seagrass.mn.ssp126.2100]]="", "", (Table1[[#This Row],[seagrass.sd.ssp126.2100]]/Table1[[#This Row],[seagrass.mn.ssp126.2100]])^-1)</f>
        <v/>
      </c>
      <c r="Z1260" s="6" t="str">
        <f>IF(Table1[[#This Row],[seagrass.weights.ssp126.2100]]="","", Table1[[#This Row],[seagrass.weights.ssp126.2100]]*Table1[[#This Row],[seagrass.mn.ssp126.2100]])</f>
        <v/>
      </c>
      <c r="AC1260" s="6" t="str">
        <f>IF(Table1[[#This Row],[corals.mn.ssp126.2100]]="","",(Table1[[#This Row],[corals.sd.ssp126.2100]]/Table1[[#This Row],[corals.mn.ssp126.2100]])^-1)</f>
        <v/>
      </c>
      <c r="AD1260" s="6" t="str">
        <f>IF( Table1[[#This Row],[Coral.weights.ssp126.2100]]="","", Table1[[#This Row],[Coral.weights.ssp126.2100]]*Table1[[#This Row],[corals.mn.ssp126.2100]])</f>
        <v/>
      </c>
      <c r="AG1260" s="8" t="str">
        <f>IF(Table1[[#This Row],[mangrove.mn.ssp126.2100]]="","",(Table1[[#This Row],[mangrove.sd.ssp126.2100]]/Table1[[#This Row],[mangrove.mn.ssp126.2100]])^-1)</f>
        <v/>
      </c>
      <c r="AH1260" s="6" t="str">
        <f>IF(Table1[[#This Row],[mangrove.weights.ssp126.2100]]="","",Table1[[#This Row],[mangrove.weights.ssp126.2100]]*Table1[[#This Row],[mangrove.mn.ssp126.2100]])</f>
        <v/>
      </c>
      <c r="AI1260" s="7" t="e">
        <f t="shared" si="115"/>
        <v>#DIV/0!</v>
      </c>
      <c r="AL1260" s="6" t="str">
        <f>IF(Table1[[#This Row],[seagrass.mn.ssp245.2050]]="","",(Table1[[#This Row],[seagrass.sd.ssp245.2050]]/Table1[[#This Row],[seagrass.mn.ssp245.2050]])^-1)</f>
        <v/>
      </c>
      <c r="AM1260" s="6" t="str">
        <f>IF(Table1[[#This Row],[seagrass.weights.ssp245.2050]]="","",Table1[[#This Row],[seagrass.weights.ssp245.2050]]*Table1[[#This Row],[seagrass.mn.ssp245.2050]])</f>
        <v/>
      </c>
      <c r="AS1260" s="5"/>
      <c r="AT1260" s="8"/>
      <c r="AU1260" s="8"/>
      <c r="AV1260" s="7" t="e">
        <f t="shared" si="116"/>
        <v>#DIV/0!</v>
      </c>
      <c r="AX1260" s="5"/>
      <c r="AY1260" s="6"/>
      <c r="AZ1260" s="6"/>
      <c r="BB1260" s="5"/>
      <c r="BC1260" s="8"/>
      <c r="BD1260" s="8"/>
      <c r="BE1260" s="5"/>
      <c r="BF1260" s="5"/>
      <c r="BG1260" s="6"/>
      <c r="BH1260" s="6"/>
      <c r="BI1260" s="7" t="e">
        <f t="shared" si="117"/>
        <v>#DIV/0!</v>
      </c>
      <c r="BK1260" s="5"/>
      <c r="BL1260" s="6"/>
      <c r="BM1260" s="6"/>
      <c r="BO1260" s="5"/>
      <c r="BP1260" s="6"/>
      <c r="BQ1260" s="6"/>
      <c r="BR1260" s="5"/>
      <c r="BS1260" s="5"/>
      <c r="BT1260" s="6"/>
      <c r="BU1260" s="6"/>
      <c r="BV1260" s="7" t="e">
        <f t="shared" si="118"/>
        <v>#DIV/0!</v>
      </c>
      <c r="BX1260" s="5"/>
      <c r="BY1260" s="8"/>
      <c r="BZ1260" s="8"/>
      <c r="CA1260" s="5"/>
      <c r="CB1260" s="5"/>
      <c r="CC1260" s="8"/>
      <c r="CD1260" s="8"/>
      <c r="CE1260" s="5"/>
      <c r="CF1260" s="5"/>
      <c r="CG1260" s="12"/>
      <c r="CH1260" s="17"/>
      <c r="CI1260" s="9" t="e">
        <f t="shared" si="119"/>
        <v>#DIV/0!</v>
      </c>
      <c r="CJ1260" s="5"/>
      <c r="CL1260" s="5"/>
      <c r="CM1260" s="5"/>
      <c r="CP1260" s="5"/>
      <c r="CT1260" s="5"/>
    </row>
    <row r="1261" spans="1:98" x14ac:dyDescent="0.25">
      <c r="A1261" s="5" t="s">
        <v>1304</v>
      </c>
      <c r="B1261" s="5">
        <v>43.83934</v>
      </c>
      <c r="C1261" s="5">
        <v>10.928898</v>
      </c>
      <c r="E1261" s="5">
        <v>0</v>
      </c>
      <c r="G1261" s="5">
        <v>0</v>
      </c>
      <c r="I1261" s="5">
        <v>0</v>
      </c>
      <c r="L1261" s="6" t="str">
        <f>IF(Table1[[#This Row],[seagrass.mn.ssp126.2050]]="","",(Table1[[#This Row],[seagrass.sd.ssp126.2050]]/Table1[[#This Row],[seagrass.mn.ssp126.2050]])^-1)</f>
        <v/>
      </c>
      <c r="M1261" s="6" t="str">
        <f>IF(Table1[[#This Row],[seagrass.weights.ssp126.2050]]="","",Table1[[#This Row],[seagrass.weights.ssp126.2050]]*Table1[[#This Row],[seagrass.mn.ssp126.2050]])</f>
        <v/>
      </c>
      <c r="P1261" s="6" t="str">
        <f>IF(Table1[[#This Row],[corals.mn.ssp126.2050]]="","",(Table1[[#This Row],[corals.sd.ssp126.2050]]/Table1[[#This Row],[corals.mn.ssp126.2050]])^-1)</f>
        <v/>
      </c>
      <c r="Q1261" s="6" t="str">
        <f>IF(Table1[[#This Row],[coral.weights.ssp126.2050]]="","",Table1[[#This Row],[coral.weights.ssp126.2050]]*Table1[[#This Row],[corals.mn.ssp126.2050]])</f>
        <v/>
      </c>
      <c r="T1261" s="6" t="str">
        <f>IF(Table1[[#This Row],[mangrove.mn.ssp126.2050]]="","",(Table1[[#This Row],[mangrove.sd.ssp126.2050]]/Table1[[#This Row],[mangrove.mn.ssp126.2050]])^-1)</f>
        <v/>
      </c>
      <c r="U1261" s="6" t="str">
        <f>IF(Table1[[#This Row],[mangrove.weights.ssp126.2050]]="","",Table1[[#This Row],[mangrove.weights.ssp126.2050]]*Table1[[#This Row],[mangrove.mn.ssp126.2050]])</f>
        <v/>
      </c>
      <c r="V1261" s="7" t="e">
        <f t="shared" si="114"/>
        <v>#DIV/0!</v>
      </c>
      <c r="Y1261" s="6" t="str">
        <f>IF(Table1[[#This Row],[seagrass.mn.ssp126.2100]]="", "", (Table1[[#This Row],[seagrass.sd.ssp126.2100]]/Table1[[#This Row],[seagrass.mn.ssp126.2100]])^-1)</f>
        <v/>
      </c>
      <c r="Z1261" s="6" t="str">
        <f>IF(Table1[[#This Row],[seagrass.weights.ssp126.2100]]="","", Table1[[#This Row],[seagrass.weights.ssp126.2100]]*Table1[[#This Row],[seagrass.mn.ssp126.2100]])</f>
        <v/>
      </c>
      <c r="AC1261" s="6" t="str">
        <f>IF(Table1[[#This Row],[corals.mn.ssp126.2100]]="","",(Table1[[#This Row],[corals.sd.ssp126.2100]]/Table1[[#This Row],[corals.mn.ssp126.2100]])^-1)</f>
        <v/>
      </c>
      <c r="AD1261" s="6" t="str">
        <f>IF( Table1[[#This Row],[Coral.weights.ssp126.2100]]="","", Table1[[#This Row],[Coral.weights.ssp126.2100]]*Table1[[#This Row],[corals.mn.ssp126.2100]])</f>
        <v/>
      </c>
      <c r="AG1261" s="8" t="str">
        <f>IF(Table1[[#This Row],[mangrove.mn.ssp126.2100]]="","",(Table1[[#This Row],[mangrove.sd.ssp126.2100]]/Table1[[#This Row],[mangrove.mn.ssp126.2100]])^-1)</f>
        <v/>
      </c>
      <c r="AH1261" s="6" t="str">
        <f>IF(Table1[[#This Row],[mangrove.weights.ssp126.2100]]="","",Table1[[#This Row],[mangrove.weights.ssp126.2100]]*Table1[[#This Row],[mangrove.mn.ssp126.2100]])</f>
        <v/>
      </c>
      <c r="AI1261" s="7" t="e">
        <f t="shared" si="115"/>
        <v>#DIV/0!</v>
      </c>
      <c r="AL1261" s="6" t="str">
        <f>IF(Table1[[#This Row],[seagrass.mn.ssp245.2050]]="","",(Table1[[#This Row],[seagrass.sd.ssp245.2050]]/Table1[[#This Row],[seagrass.mn.ssp245.2050]])^-1)</f>
        <v/>
      </c>
      <c r="AM1261" s="6" t="str">
        <f>IF(Table1[[#This Row],[seagrass.weights.ssp245.2050]]="","",Table1[[#This Row],[seagrass.weights.ssp245.2050]]*Table1[[#This Row],[seagrass.mn.ssp245.2050]])</f>
        <v/>
      </c>
      <c r="AS1261" s="5"/>
      <c r="AT1261" s="8"/>
      <c r="AU1261" s="8"/>
      <c r="AV1261" s="7" t="e">
        <f t="shared" si="116"/>
        <v>#DIV/0!</v>
      </c>
      <c r="AX1261" s="5"/>
      <c r="AY1261" s="6"/>
      <c r="AZ1261" s="6"/>
      <c r="BB1261" s="5"/>
      <c r="BC1261" s="8"/>
      <c r="BD1261" s="8"/>
      <c r="BE1261" s="5"/>
      <c r="BF1261" s="5"/>
      <c r="BG1261" s="6"/>
      <c r="BH1261" s="6"/>
      <c r="BI1261" s="7" t="e">
        <f t="shared" si="117"/>
        <v>#DIV/0!</v>
      </c>
      <c r="BK1261" s="5"/>
      <c r="BL1261" s="6"/>
      <c r="BM1261" s="6"/>
      <c r="BO1261" s="5"/>
      <c r="BP1261" s="6"/>
      <c r="BQ1261" s="6"/>
      <c r="BR1261" s="5"/>
      <c r="BS1261" s="5"/>
      <c r="BT1261" s="6"/>
      <c r="BU1261" s="6"/>
      <c r="BV1261" s="7" t="e">
        <f t="shared" si="118"/>
        <v>#DIV/0!</v>
      </c>
      <c r="BX1261" s="5"/>
      <c r="BY1261" s="8"/>
      <c r="BZ1261" s="8"/>
      <c r="CA1261" s="5"/>
      <c r="CB1261" s="5"/>
      <c r="CC1261" s="8"/>
      <c r="CD1261" s="8"/>
      <c r="CE1261" s="5"/>
      <c r="CF1261" s="5"/>
      <c r="CG1261" s="12"/>
      <c r="CH1261" s="17"/>
      <c r="CI1261" s="9" t="e">
        <f t="shared" si="119"/>
        <v>#DIV/0!</v>
      </c>
      <c r="CJ1261" s="5"/>
      <c r="CL1261" s="5"/>
      <c r="CM1261" s="5"/>
      <c r="CP1261" s="5"/>
      <c r="CT1261" s="5"/>
    </row>
    <row r="1262" spans="1:98" x14ac:dyDescent="0.25">
      <c r="A1262" s="5" t="s">
        <v>1305</v>
      </c>
      <c r="B1262" s="5">
        <v>45.08934</v>
      </c>
      <c r="C1262" s="5">
        <v>10.928898</v>
      </c>
      <c r="E1262" s="5">
        <v>0</v>
      </c>
      <c r="G1262" s="5">
        <v>0</v>
      </c>
      <c r="I1262" s="5">
        <v>0</v>
      </c>
      <c r="L1262" s="6" t="str">
        <f>IF(Table1[[#This Row],[seagrass.mn.ssp126.2050]]="","",(Table1[[#This Row],[seagrass.sd.ssp126.2050]]/Table1[[#This Row],[seagrass.mn.ssp126.2050]])^-1)</f>
        <v/>
      </c>
      <c r="M1262" s="6" t="str">
        <f>IF(Table1[[#This Row],[seagrass.weights.ssp126.2050]]="","",Table1[[#This Row],[seagrass.weights.ssp126.2050]]*Table1[[#This Row],[seagrass.mn.ssp126.2050]])</f>
        <v/>
      </c>
      <c r="P1262" s="6" t="str">
        <f>IF(Table1[[#This Row],[corals.mn.ssp126.2050]]="","",(Table1[[#This Row],[corals.sd.ssp126.2050]]/Table1[[#This Row],[corals.mn.ssp126.2050]])^-1)</f>
        <v/>
      </c>
      <c r="Q1262" s="6" t="str">
        <f>IF(Table1[[#This Row],[coral.weights.ssp126.2050]]="","",Table1[[#This Row],[coral.weights.ssp126.2050]]*Table1[[#This Row],[corals.mn.ssp126.2050]])</f>
        <v/>
      </c>
      <c r="T1262" s="6" t="str">
        <f>IF(Table1[[#This Row],[mangrove.mn.ssp126.2050]]="","",(Table1[[#This Row],[mangrove.sd.ssp126.2050]]/Table1[[#This Row],[mangrove.mn.ssp126.2050]])^-1)</f>
        <v/>
      </c>
      <c r="U1262" s="6" t="str">
        <f>IF(Table1[[#This Row],[mangrove.weights.ssp126.2050]]="","",Table1[[#This Row],[mangrove.weights.ssp126.2050]]*Table1[[#This Row],[mangrove.mn.ssp126.2050]])</f>
        <v/>
      </c>
      <c r="V1262" s="7" t="e">
        <f t="shared" si="114"/>
        <v>#DIV/0!</v>
      </c>
      <c r="Y1262" s="6" t="str">
        <f>IF(Table1[[#This Row],[seagrass.mn.ssp126.2100]]="", "", (Table1[[#This Row],[seagrass.sd.ssp126.2100]]/Table1[[#This Row],[seagrass.mn.ssp126.2100]])^-1)</f>
        <v/>
      </c>
      <c r="Z1262" s="6" t="str">
        <f>IF(Table1[[#This Row],[seagrass.weights.ssp126.2100]]="","", Table1[[#This Row],[seagrass.weights.ssp126.2100]]*Table1[[#This Row],[seagrass.mn.ssp126.2100]])</f>
        <v/>
      </c>
      <c r="AC1262" s="6" t="str">
        <f>IF(Table1[[#This Row],[corals.mn.ssp126.2100]]="","",(Table1[[#This Row],[corals.sd.ssp126.2100]]/Table1[[#This Row],[corals.mn.ssp126.2100]])^-1)</f>
        <v/>
      </c>
      <c r="AD1262" s="6" t="str">
        <f>IF( Table1[[#This Row],[Coral.weights.ssp126.2100]]="","", Table1[[#This Row],[Coral.weights.ssp126.2100]]*Table1[[#This Row],[corals.mn.ssp126.2100]])</f>
        <v/>
      </c>
      <c r="AG1262" s="8" t="str">
        <f>IF(Table1[[#This Row],[mangrove.mn.ssp126.2100]]="","",(Table1[[#This Row],[mangrove.sd.ssp126.2100]]/Table1[[#This Row],[mangrove.mn.ssp126.2100]])^-1)</f>
        <v/>
      </c>
      <c r="AH1262" s="6" t="str">
        <f>IF(Table1[[#This Row],[mangrove.weights.ssp126.2100]]="","",Table1[[#This Row],[mangrove.weights.ssp126.2100]]*Table1[[#This Row],[mangrove.mn.ssp126.2100]])</f>
        <v/>
      </c>
      <c r="AI1262" s="7" t="e">
        <f t="shared" si="115"/>
        <v>#DIV/0!</v>
      </c>
      <c r="AL1262" s="6" t="str">
        <f>IF(Table1[[#This Row],[seagrass.mn.ssp245.2050]]="","",(Table1[[#This Row],[seagrass.sd.ssp245.2050]]/Table1[[#This Row],[seagrass.mn.ssp245.2050]])^-1)</f>
        <v/>
      </c>
      <c r="AM1262" s="6" t="str">
        <f>IF(Table1[[#This Row],[seagrass.weights.ssp245.2050]]="","",Table1[[#This Row],[seagrass.weights.ssp245.2050]]*Table1[[#This Row],[seagrass.mn.ssp245.2050]])</f>
        <v/>
      </c>
      <c r="AS1262" s="5"/>
      <c r="AT1262" s="8"/>
      <c r="AU1262" s="8"/>
      <c r="AV1262" s="7" t="e">
        <f t="shared" si="116"/>
        <v>#DIV/0!</v>
      </c>
      <c r="AX1262" s="5"/>
      <c r="AY1262" s="6"/>
      <c r="AZ1262" s="6"/>
      <c r="BB1262" s="5"/>
      <c r="BC1262" s="8"/>
      <c r="BD1262" s="8"/>
      <c r="BE1262" s="5"/>
      <c r="BF1262" s="5"/>
      <c r="BG1262" s="6"/>
      <c r="BH1262" s="6"/>
      <c r="BI1262" s="7" t="e">
        <f t="shared" si="117"/>
        <v>#DIV/0!</v>
      </c>
      <c r="BK1262" s="5"/>
      <c r="BL1262" s="6"/>
      <c r="BM1262" s="6"/>
      <c r="BO1262" s="5"/>
      <c r="BP1262" s="6"/>
      <c r="BQ1262" s="6"/>
      <c r="BR1262" s="5"/>
      <c r="BS1262" s="5"/>
      <c r="BT1262" s="6"/>
      <c r="BU1262" s="6"/>
      <c r="BV1262" s="7" t="e">
        <f t="shared" si="118"/>
        <v>#DIV/0!</v>
      </c>
      <c r="BX1262" s="5"/>
      <c r="BY1262" s="8"/>
      <c r="BZ1262" s="8"/>
      <c r="CA1262" s="5"/>
      <c r="CB1262" s="5"/>
      <c r="CC1262" s="8"/>
      <c r="CD1262" s="8"/>
      <c r="CE1262" s="5"/>
      <c r="CF1262" s="5"/>
      <c r="CG1262" s="12"/>
      <c r="CH1262" s="17"/>
      <c r="CI1262" s="9" t="e">
        <f t="shared" si="119"/>
        <v>#DIV/0!</v>
      </c>
      <c r="CJ1262" s="5"/>
      <c r="CL1262" s="5"/>
      <c r="CM1262" s="5"/>
      <c r="CP1262" s="5"/>
      <c r="CT1262" s="5"/>
    </row>
    <row r="1263" spans="1:98" x14ac:dyDescent="0.25">
      <c r="A1263" s="5" t="s">
        <v>1306</v>
      </c>
      <c r="B1263" s="5">
        <v>45.33934</v>
      </c>
      <c r="C1263" s="5">
        <v>10.928898</v>
      </c>
      <c r="E1263" s="5">
        <v>0</v>
      </c>
      <c r="G1263" s="5">
        <v>0</v>
      </c>
      <c r="I1263" s="5">
        <v>0</v>
      </c>
      <c r="L1263" s="6" t="str">
        <f>IF(Table1[[#This Row],[seagrass.mn.ssp126.2050]]="","",(Table1[[#This Row],[seagrass.sd.ssp126.2050]]/Table1[[#This Row],[seagrass.mn.ssp126.2050]])^-1)</f>
        <v/>
      </c>
      <c r="M1263" s="6" t="str">
        <f>IF(Table1[[#This Row],[seagrass.weights.ssp126.2050]]="","",Table1[[#This Row],[seagrass.weights.ssp126.2050]]*Table1[[#This Row],[seagrass.mn.ssp126.2050]])</f>
        <v/>
      </c>
      <c r="P1263" s="6" t="str">
        <f>IF(Table1[[#This Row],[corals.mn.ssp126.2050]]="","",(Table1[[#This Row],[corals.sd.ssp126.2050]]/Table1[[#This Row],[corals.mn.ssp126.2050]])^-1)</f>
        <v/>
      </c>
      <c r="Q1263" s="6" t="str">
        <f>IF(Table1[[#This Row],[coral.weights.ssp126.2050]]="","",Table1[[#This Row],[coral.weights.ssp126.2050]]*Table1[[#This Row],[corals.mn.ssp126.2050]])</f>
        <v/>
      </c>
      <c r="T1263" s="6" t="str">
        <f>IF(Table1[[#This Row],[mangrove.mn.ssp126.2050]]="","",(Table1[[#This Row],[mangrove.sd.ssp126.2050]]/Table1[[#This Row],[mangrove.mn.ssp126.2050]])^-1)</f>
        <v/>
      </c>
      <c r="U1263" s="6" t="str">
        <f>IF(Table1[[#This Row],[mangrove.weights.ssp126.2050]]="","",Table1[[#This Row],[mangrove.weights.ssp126.2050]]*Table1[[#This Row],[mangrove.mn.ssp126.2050]])</f>
        <v/>
      </c>
      <c r="V1263" s="7" t="e">
        <f t="shared" si="114"/>
        <v>#DIV/0!</v>
      </c>
      <c r="Y1263" s="6" t="str">
        <f>IF(Table1[[#This Row],[seagrass.mn.ssp126.2100]]="", "", (Table1[[#This Row],[seagrass.sd.ssp126.2100]]/Table1[[#This Row],[seagrass.mn.ssp126.2100]])^-1)</f>
        <v/>
      </c>
      <c r="Z1263" s="6" t="str">
        <f>IF(Table1[[#This Row],[seagrass.weights.ssp126.2100]]="","", Table1[[#This Row],[seagrass.weights.ssp126.2100]]*Table1[[#This Row],[seagrass.mn.ssp126.2100]])</f>
        <v/>
      </c>
      <c r="AC1263" s="6" t="str">
        <f>IF(Table1[[#This Row],[corals.mn.ssp126.2100]]="","",(Table1[[#This Row],[corals.sd.ssp126.2100]]/Table1[[#This Row],[corals.mn.ssp126.2100]])^-1)</f>
        <v/>
      </c>
      <c r="AD1263" s="6" t="str">
        <f>IF( Table1[[#This Row],[Coral.weights.ssp126.2100]]="","", Table1[[#This Row],[Coral.weights.ssp126.2100]]*Table1[[#This Row],[corals.mn.ssp126.2100]])</f>
        <v/>
      </c>
      <c r="AG1263" s="8" t="str">
        <f>IF(Table1[[#This Row],[mangrove.mn.ssp126.2100]]="","",(Table1[[#This Row],[mangrove.sd.ssp126.2100]]/Table1[[#This Row],[mangrove.mn.ssp126.2100]])^-1)</f>
        <v/>
      </c>
      <c r="AH1263" s="6" t="str">
        <f>IF(Table1[[#This Row],[mangrove.weights.ssp126.2100]]="","",Table1[[#This Row],[mangrove.weights.ssp126.2100]]*Table1[[#This Row],[mangrove.mn.ssp126.2100]])</f>
        <v/>
      </c>
      <c r="AI1263" s="7" t="e">
        <f t="shared" si="115"/>
        <v>#DIV/0!</v>
      </c>
      <c r="AL1263" s="6" t="str">
        <f>IF(Table1[[#This Row],[seagrass.mn.ssp245.2050]]="","",(Table1[[#This Row],[seagrass.sd.ssp245.2050]]/Table1[[#This Row],[seagrass.mn.ssp245.2050]])^-1)</f>
        <v/>
      </c>
      <c r="AM1263" s="6" t="str">
        <f>IF(Table1[[#This Row],[seagrass.weights.ssp245.2050]]="","",Table1[[#This Row],[seagrass.weights.ssp245.2050]]*Table1[[#This Row],[seagrass.mn.ssp245.2050]])</f>
        <v/>
      </c>
      <c r="AS1263" s="5"/>
      <c r="AT1263" s="8"/>
      <c r="AU1263" s="8"/>
      <c r="AV1263" s="7" t="e">
        <f t="shared" si="116"/>
        <v>#DIV/0!</v>
      </c>
      <c r="AX1263" s="5"/>
      <c r="AY1263" s="6"/>
      <c r="AZ1263" s="6"/>
      <c r="BB1263" s="5"/>
      <c r="BC1263" s="8"/>
      <c r="BD1263" s="8"/>
      <c r="BE1263" s="5"/>
      <c r="BF1263" s="5"/>
      <c r="BG1263" s="6"/>
      <c r="BH1263" s="6"/>
      <c r="BI1263" s="7" t="e">
        <f t="shared" si="117"/>
        <v>#DIV/0!</v>
      </c>
      <c r="BK1263" s="5"/>
      <c r="BL1263" s="6"/>
      <c r="BM1263" s="6"/>
      <c r="BO1263" s="5"/>
      <c r="BP1263" s="6"/>
      <c r="BQ1263" s="6"/>
      <c r="BR1263" s="5"/>
      <c r="BS1263" s="5"/>
      <c r="BT1263" s="6"/>
      <c r="BU1263" s="6"/>
      <c r="BV1263" s="7" t="e">
        <f t="shared" si="118"/>
        <v>#DIV/0!</v>
      </c>
      <c r="BX1263" s="5"/>
      <c r="BY1263" s="8"/>
      <c r="BZ1263" s="8"/>
      <c r="CA1263" s="5"/>
      <c r="CB1263" s="5"/>
      <c r="CC1263" s="8"/>
      <c r="CD1263" s="8"/>
      <c r="CE1263" s="5"/>
      <c r="CF1263" s="5"/>
      <c r="CG1263" s="12"/>
      <c r="CH1263" s="17"/>
      <c r="CI1263" s="9" t="e">
        <f t="shared" si="119"/>
        <v>#DIV/0!</v>
      </c>
      <c r="CJ1263" s="5"/>
      <c r="CL1263" s="5"/>
      <c r="CM1263" s="5"/>
      <c r="CP1263" s="5"/>
      <c r="CT1263" s="5"/>
    </row>
    <row r="1264" spans="1:98" x14ac:dyDescent="0.25">
      <c r="A1264" s="5" t="s">
        <v>1307</v>
      </c>
      <c r="B1264" s="5">
        <v>45.58934</v>
      </c>
      <c r="C1264" s="5">
        <v>10.928898</v>
      </c>
      <c r="E1264" s="5">
        <v>0</v>
      </c>
      <c r="G1264" s="5">
        <v>0</v>
      </c>
      <c r="I1264" s="5">
        <v>0</v>
      </c>
      <c r="L1264" s="6" t="str">
        <f>IF(Table1[[#This Row],[seagrass.mn.ssp126.2050]]="","",(Table1[[#This Row],[seagrass.sd.ssp126.2050]]/Table1[[#This Row],[seagrass.mn.ssp126.2050]])^-1)</f>
        <v/>
      </c>
      <c r="M1264" s="6" t="str">
        <f>IF(Table1[[#This Row],[seagrass.weights.ssp126.2050]]="","",Table1[[#This Row],[seagrass.weights.ssp126.2050]]*Table1[[#This Row],[seagrass.mn.ssp126.2050]])</f>
        <v/>
      </c>
      <c r="P1264" s="6" t="str">
        <f>IF(Table1[[#This Row],[corals.mn.ssp126.2050]]="","",(Table1[[#This Row],[corals.sd.ssp126.2050]]/Table1[[#This Row],[corals.mn.ssp126.2050]])^-1)</f>
        <v/>
      </c>
      <c r="Q1264" s="6" t="str">
        <f>IF(Table1[[#This Row],[coral.weights.ssp126.2050]]="","",Table1[[#This Row],[coral.weights.ssp126.2050]]*Table1[[#This Row],[corals.mn.ssp126.2050]])</f>
        <v/>
      </c>
      <c r="T1264" s="6" t="str">
        <f>IF(Table1[[#This Row],[mangrove.mn.ssp126.2050]]="","",(Table1[[#This Row],[mangrove.sd.ssp126.2050]]/Table1[[#This Row],[mangrove.mn.ssp126.2050]])^-1)</f>
        <v/>
      </c>
      <c r="U1264" s="6" t="str">
        <f>IF(Table1[[#This Row],[mangrove.weights.ssp126.2050]]="","",Table1[[#This Row],[mangrove.weights.ssp126.2050]]*Table1[[#This Row],[mangrove.mn.ssp126.2050]])</f>
        <v/>
      </c>
      <c r="V1264" s="7" t="e">
        <f t="shared" si="114"/>
        <v>#DIV/0!</v>
      </c>
      <c r="Y1264" s="6" t="str">
        <f>IF(Table1[[#This Row],[seagrass.mn.ssp126.2100]]="", "", (Table1[[#This Row],[seagrass.sd.ssp126.2100]]/Table1[[#This Row],[seagrass.mn.ssp126.2100]])^-1)</f>
        <v/>
      </c>
      <c r="Z1264" s="6" t="str">
        <f>IF(Table1[[#This Row],[seagrass.weights.ssp126.2100]]="","", Table1[[#This Row],[seagrass.weights.ssp126.2100]]*Table1[[#This Row],[seagrass.mn.ssp126.2100]])</f>
        <v/>
      </c>
      <c r="AC1264" s="6" t="str">
        <f>IF(Table1[[#This Row],[corals.mn.ssp126.2100]]="","",(Table1[[#This Row],[corals.sd.ssp126.2100]]/Table1[[#This Row],[corals.mn.ssp126.2100]])^-1)</f>
        <v/>
      </c>
      <c r="AD1264" s="6" t="str">
        <f>IF( Table1[[#This Row],[Coral.weights.ssp126.2100]]="","", Table1[[#This Row],[Coral.weights.ssp126.2100]]*Table1[[#This Row],[corals.mn.ssp126.2100]])</f>
        <v/>
      </c>
      <c r="AG1264" s="8" t="str">
        <f>IF(Table1[[#This Row],[mangrove.mn.ssp126.2100]]="","",(Table1[[#This Row],[mangrove.sd.ssp126.2100]]/Table1[[#This Row],[mangrove.mn.ssp126.2100]])^-1)</f>
        <v/>
      </c>
      <c r="AH1264" s="6" t="str">
        <f>IF(Table1[[#This Row],[mangrove.weights.ssp126.2100]]="","",Table1[[#This Row],[mangrove.weights.ssp126.2100]]*Table1[[#This Row],[mangrove.mn.ssp126.2100]])</f>
        <v/>
      </c>
      <c r="AI1264" s="7" t="e">
        <f t="shared" si="115"/>
        <v>#DIV/0!</v>
      </c>
      <c r="AL1264" s="6" t="str">
        <f>IF(Table1[[#This Row],[seagrass.mn.ssp245.2050]]="","",(Table1[[#This Row],[seagrass.sd.ssp245.2050]]/Table1[[#This Row],[seagrass.mn.ssp245.2050]])^-1)</f>
        <v/>
      </c>
      <c r="AM1264" s="6" t="str">
        <f>IF(Table1[[#This Row],[seagrass.weights.ssp245.2050]]="","",Table1[[#This Row],[seagrass.weights.ssp245.2050]]*Table1[[#This Row],[seagrass.mn.ssp245.2050]])</f>
        <v/>
      </c>
      <c r="AS1264" s="5"/>
      <c r="AT1264" s="8"/>
      <c r="AU1264" s="8"/>
      <c r="AV1264" s="7" t="e">
        <f t="shared" si="116"/>
        <v>#DIV/0!</v>
      </c>
      <c r="AX1264" s="5"/>
      <c r="AY1264" s="6"/>
      <c r="AZ1264" s="6"/>
      <c r="BB1264" s="5"/>
      <c r="BC1264" s="8"/>
      <c r="BD1264" s="8"/>
      <c r="BE1264" s="5"/>
      <c r="BF1264" s="5"/>
      <c r="BG1264" s="6"/>
      <c r="BH1264" s="6"/>
      <c r="BI1264" s="7" t="e">
        <f t="shared" si="117"/>
        <v>#DIV/0!</v>
      </c>
      <c r="BK1264" s="5"/>
      <c r="BL1264" s="6"/>
      <c r="BM1264" s="6"/>
      <c r="BO1264" s="5"/>
      <c r="BP1264" s="6"/>
      <c r="BQ1264" s="6"/>
      <c r="BR1264" s="5"/>
      <c r="BS1264" s="5"/>
      <c r="BT1264" s="6"/>
      <c r="BU1264" s="6"/>
      <c r="BV1264" s="7" t="e">
        <f t="shared" si="118"/>
        <v>#DIV/0!</v>
      </c>
      <c r="BX1264" s="5"/>
      <c r="BY1264" s="8"/>
      <c r="BZ1264" s="8"/>
      <c r="CA1264" s="5"/>
      <c r="CB1264" s="5"/>
      <c r="CC1264" s="8"/>
      <c r="CD1264" s="8"/>
      <c r="CE1264" s="5"/>
      <c r="CF1264" s="5"/>
      <c r="CG1264" s="12"/>
      <c r="CH1264" s="17"/>
      <c r="CI1264" s="9" t="e">
        <f t="shared" si="119"/>
        <v>#DIV/0!</v>
      </c>
      <c r="CJ1264" s="5"/>
      <c r="CL1264" s="5"/>
      <c r="CM1264" s="5"/>
      <c r="CP1264" s="5"/>
      <c r="CT1264" s="5"/>
    </row>
    <row r="1265" spans="1:98" x14ac:dyDescent="0.25">
      <c r="A1265" s="5" t="s">
        <v>1308</v>
      </c>
      <c r="B1265" s="5">
        <v>45.83934</v>
      </c>
      <c r="C1265" s="5">
        <v>10.928898</v>
      </c>
      <c r="E1265" s="5">
        <v>0</v>
      </c>
      <c r="G1265" s="5">
        <v>0</v>
      </c>
      <c r="H1265" s="5">
        <v>2150000</v>
      </c>
      <c r="I1265" s="5">
        <v>1</v>
      </c>
      <c r="L1265" s="6" t="str">
        <f>IF(Table1[[#This Row],[seagrass.mn.ssp126.2050]]="","",(Table1[[#This Row],[seagrass.sd.ssp126.2050]]/Table1[[#This Row],[seagrass.mn.ssp126.2050]])^-1)</f>
        <v/>
      </c>
      <c r="M1265" s="6" t="str">
        <f>IF(Table1[[#This Row],[seagrass.weights.ssp126.2050]]="","",Table1[[#This Row],[seagrass.weights.ssp126.2050]]*Table1[[#This Row],[seagrass.mn.ssp126.2050]])</f>
        <v/>
      </c>
      <c r="P1265" s="6" t="str">
        <f>IF(Table1[[#This Row],[corals.mn.ssp126.2050]]="","",(Table1[[#This Row],[corals.sd.ssp126.2050]]/Table1[[#This Row],[corals.mn.ssp126.2050]])^-1)</f>
        <v/>
      </c>
      <c r="Q1265" s="6" t="str">
        <f>IF(Table1[[#This Row],[coral.weights.ssp126.2050]]="","",Table1[[#This Row],[coral.weights.ssp126.2050]]*Table1[[#This Row],[corals.mn.ssp126.2050]])</f>
        <v/>
      </c>
      <c r="R1265" s="5">
        <v>0.68006249781141404</v>
      </c>
      <c r="S1265" s="5">
        <v>0.2013059247337162</v>
      </c>
      <c r="T1265" s="6">
        <f>IF(Table1[[#This Row],[mangrove.mn.ssp126.2050]]="","",(Table1[[#This Row],[mangrove.sd.ssp126.2050]]/Table1[[#This Row],[mangrove.mn.ssp126.2050]])^-1)</f>
        <v>3.3782537633255862</v>
      </c>
      <c r="U1265" s="6">
        <f>IF(Table1[[#This Row],[mangrove.weights.ssp126.2050]]="","",Table1[[#This Row],[mangrove.weights.ssp126.2050]]*Table1[[#This Row],[mangrove.mn.ssp126.2050]])</f>
        <v>2.2974236925280076</v>
      </c>
      <c r="V1265" s="7">
        <f t="shared" si="114"/>
        <v>0.68006249781141404</v>
      </c>
      <c r="Y1265" s="6" t="str">
        <f>IF(Table1[[#This Row],[seagrass.mn.ssp126.2100]]="", "", (Table1[[#This Row],[seagrass.sd.ssp126.2100]]/Table1[[#This Row],[seagrass.mn.ssp126.2100]])^-1)</f>
        <v/>
      </c>
      <c r="Z1265" s="6" t="str">
        <f>IF(Table1[[#This Row],[seagrass.weights.ssp126.2100]]="","", Table1[[#This Row],[seagrass.weights.ssp126.2100]]*Table1[[#This Row],[seagrass.mn.ssp126.2100]])</f>
        <v/>
      </c>
      <c r="AC1265" s="6" t="str">
        <f>IF(Table1[[#This Row],[corals.mn.ssp126.2100]]="","",(Table1[[#This Row],[corals.sd.ssp126.2100]]/Table1[[#This Row],[corals.mn.ssp126.2100]])^-1)</f>
        <v/>
      </c>
      <c r="AD1265" s="6" t="str">
        <f>IF( Table1[[#This Row],[Coral.weights.ssp126.2100]]="","", Table1[[#This Row],[Coral.weights.ssp126.2100]]*Table1[[#This Row],[corals.mn.ssp126.2100]])</f>
        <v/>
      </c>
      <c r="AE1265" s="5">
        <v>0.67948054573079075</v>
      </c>
      <c r="AF1265" s="5">
        <v>0.20046021710969761</v>
      </c>
      <c r="AG1265" s="8">
        <f>IF(Table1[[#This Row],[mangrove.mn.ssp126.2100]]="","",(Table1[[#This Row],[mangrove.sd.ssp126.2100]]/Table1[[#This Row],[mangrove.mn.ssp126.2100]])^-1)</f>
        <v>3.3896029622623796</v>
      </c>
      <c r="AH1265" s="6">
        <f>IF(Table1[[#This Row],[mangrove.weights.ssp126.2100]]="","",Table1[[#This Row],[mangrove.weights.ssp126.2100]]*Table1[[#This Row],[mangrove.mn.ssp126.2100]])</f>
        <v>2.3031692706087465</v>
      </c>
      <c r="AI1265" s="7">
        <f t="shared" si="115"/>
        <v>0.67948054573079075</v>
      </c>
      <c r="AL1265" s="6" t="str">
        <f>IF(Table1[[#This Row],[seagrass.mn.ssp245.2050]]="","",(Table1[[#This Row],[seagrass.sd.ssp245.2050]]/Table1[[#This Row],[seagrass.mn.ssp245.2050]])^-1)</f>
        <v/>
      </c>
      <c r="AM1265" s="6" t="str">
        <f>IF(Table1[[#This Row],[seagrass.weights.ssp245.2050]]="","",Table1[[#This Row],[seagrass.weights.ssp245.2050]]*Table1[[#This Row],[seagrass.mn.ssp245.2050]])</f>
        <v/>
      </c>
      <c r="AR1265" s="5">
        <v>0.71569193173006129</v>
      </c>
      <c r="AS1265" s="5">
        <v>0.1913670134557949</v>
      </c>
      <c r="AT1265" s="8">
        <f>(Table1[[#This Row],[mangrove.sd.ssp245.2050]]/Table1[[#This Row],[mangrove.mn.ssp245.2050]])^-1</f>
        <v>3.7398918382314803</v>
      </c>
      <c r="AU1265" s="8">
        <f>Table1[[#This Row],[mangrove.mn.ssp245.2050]]*Table1[[#This Row],[mangrove.weights.ssp245.2050]]</f>
        <v>2.6766104141653781</v>
      </c>
      <c r="AV1265" s="7">
        <f t="shared" si="116"/>
        <v>0.71569193173006129</v>
      </c>
      <c r="AX1265" s="5"/>
      <c r="AY1265" s="6"/>
      <c r="AZ1265" s="6"/>
      <c r="BB1265" s="5"/>
      <c r="BC1265" s="8"/>
      <c r="BD1265" s="8"/>
      <c r="BE1265" s="5">
        <v>0.72645922539027208</v>
      </c>
      <c r="BF1265" s="5">
        <v>0.1971886655747806</v>
      </c>
      <c r="BG1265" s="6">
        <f>(Table1[[#This Row],[mangrove.sd.ssp245.2100]]/Table1[[#This Row],[mangrove.mn.ssp245.2100]])^-1</f>
        <v>3.6840820605623206</v>
      </c>
      <c r="BH1265" s="6">
        <f>Table1[[#This Row],[mangrove.weights.ssp245.2100]]*Table1[[#This Row],[mangrove.mn.ssp245.2100]]</f>
        <v>2.6763353999903008</v>
      </c>
      <c r="BI1265" s="7">
        <f t="shared" si="117"/>
        <v>0.72645922539027208</v>
      </c>
      <c r="BK1265" s="5"/>
      <c r="BL1265" s="6"/>
      <c r="BM1265" s="6"/>
      <c r="BO1265" s="5"/>
      <c r="BP1265" s="6"/>
      <c r="BQ1265" s="6"/>
      <c r="BR1265" s="5">
        <v>0.7566567027102703</v>
      </c>
      <c r="BS1265" s="5">
        <v>0.20859279922425761</v>
      </c>
      <c r="BT1265" s="6">
        <f>(Table1[[#This Row],[mangrove.sd.ssp370.2050]]/Table1[[#This Row],[mangrove.mn.ssp370.2050]])^-1</f>
        <v>3.6274344345740839</v>
      </c>
      <c r="BU1265" s="6">
        <f>Table1[[#This Row],[mangrove.weights.ssp370.2050]]*Table1[[#This Row],[mangrove.mn.ssp370.2050]]</f>
        <v>2.74472257856252</v>
      </c>
      <c r="BV1265" s="7">
        <f t="shared" si="118"/>
        <v>0.7566567027102703</v>
      </c>
      <c r="BX1265" s="5"/>
      <c r="BY1265" s="8"/>
      <c r="BZ1265" s="8"/>
      <c r="CA1265" s="5"/>
      <c r="CB1265" s="5"/>
      <c r="CC1265" s="8"/>
      <c r="CD1265" s="8"/>
      <c r="CE1265" s="5">
        <v>0.72769340267634897</v>
      </c>
      <c r="CF1265" s="5">
        <v>0.20344172865668861</v>
      </c>
      <c r="CG1265" s="12">
        <f>(Table1[[#This Row],[mangrove.sd.ssp370.2100]]/Table1[[#This Row],[mangrove.mn.ssp370.2100]])^-1</f>
        <v>3.5769131902351461</v>
      </c>
      <c r="CH1265" s="17">
        <f>Table1[[#This Row],[mangrove.weights.ssp370.2100]]*Table1[[#This Row],[mangrove.mn.ssp370.2100]]</f>
        <v>2.6028961304801284</v>
      </c>
      <c r="CI1265" s="9">
        <f t="shared" si="119"/>
        <v>0.72769340267634897</v>
      </c>
      <c r="CJ1265" s="5"/>
      <c r="CL1265" s="5"/>
      <c r="CM1265" s="5"/>
      <c r="CP1265" s="5"/>
      <c r="CT1265" s="5"/>
    </row>
    <row r="1266" spans="1:98" x14ac:dyDescent="0.25">
      <c r="A1266" s="5" t="s">
        <v>1309</v>
      </c>
      <c r="B1266" s="5">
        <v>46.08934</v>
      </c>
      <c r="C1266" s="5">
        <v>10.928898</v>
      </c>
      <c r="E1266" s="5">
        <v>0</v>
      </c>
      <c r="G1266" s="5">
        <v>0</v>
      </c>
      <c r="I1266" s="5">
        <v>0</v>
      </c>
      <c r="L1266" s="6" t="str">
        <f>IF(Table1[[#This Row],[seagrass.mn.ssp126.2050]]="","",(Table1[[#This Row],[seagrass.sd.ssp126.2050]]/Table1[[#This Row],[seagrass.mn.ssp126.2050]])^-1)</f>
        <v/>
      </c>
      <c r="M1266" s="6" t="str">
        <f>IF(Table1[[#This Row],[seagrass.weights.ssp126.2050]]="","",Table1[[#This Row],[seagrass.weights.ssp126.2050]]*Table1[[#This Row],[seagrass.mn.ssp126.2050]])</f>
        <v/>
      </c>
      <c r="P1266" s="6" t="str">
        <f>IF(Table1[[#This Row],[corals.mn.ssp126.2050]]="","",(Table1[[#This Row],[corals.sd.ssp126.2050]]/Table1[[#This Row],[corals.mn.ssp126.2050]])^-1)</f>
        <v/>
      </c>
      <c r="Q1266" s="6" t="str">
        <f>IF(Table1[[#This Row],[coral.weights.ssp126.2050]]="","",Table1[[#This Row],[coral.weights.ssp126.2050]]*Table1[[#This Row],[corals.mn.ssp126.2050]])</f>
        <v/>
      </c>
      <c r="T1266" s="6" t="str">
        <f>IF(Table1[[#This Row],[mangrove.mn.ssp126.2050]]="","",(Table1[[#This Row],[mangrove.sd.ssp126.2050]]/Table1[[#This Row],[mangrove.mn.ssp126.2050]])^-1)</f>
        <v/>
      </c>
      <c r="U1266" s="6" t="str">
        <f>IF(Table1[[#This Row],[mangrove.weights.ssp126.2050]]="","",Table1[[#This Row],[mangrove.weights.ssp126.2050]]*Table1[[#This Row],[mangrove.mn.ssp126.2050]])</f>
        <v/>
      </c>
      <c r="V1266" s="7" t="e">
        <f t="shared" si="114"/>
        <v>#DIV/0!</v>
      </c>
      <c r="Y1266" s="6" t="str">
        <f>IF(Table1[[#This Row],[seagrass.mn.ssp126.2100]]="", "", (Table1[[#This Row],[seagrass.sd.ssp126.2100]]/Table1[[#This Row],[seagrass.mn.ssp126.2100]])^-1)</f>
        <v/>
      </c>
      <c r="Z1266" s="6" t="str">
        <f>IF(Table1[[#This Row],[seagrass.weights.ssp126.2100]]="","", Table1[[#This Row],[seagrass.weights.ssp126.2100]]*Table1[[#This Row],[seagrass.mn.ssp126.2100]])</f>
        <v/>
      </c>
      <c r="AC1266" s="6" t="str">
        <f>IF(Table1[[#This Row],[corals.mn.ssp126.2100]]="","",(Table1[[#This Row],[corals.sd.ssp126.2100]]/Table1[[#This Row],[corals.mn.ssp126.2100]])^-1)</f>
        <v/>
      </c>
      <c r="AD1266" s="6" t="str">
        <f>IF( Table1[[#This Row],[Coral.weights.ssp126.2100]]="","", Table1[[#This Row],[Coral.weights.ssp126.2100]]*Table1[[#This Row],[corals.mn.ssp126.2100]])</f>
        <v/>
      </c>
      <c r="AG1266" s="8" t="str">
        <f>IF(Table1[[#This Row],[mangrove.mn.ssp126.2100]]="","",(Table1[[#This Row],[mangrove.sd.ssp126.2100]]/Table1[[#This Row],[mangrove.mn.ssp126.2100]])^-1)</f>
        <v/>
      </c>
      <c r="AH1266" s="6" t="str">
        <f>IF(Table1[[#This Row],[mangrove.weights.ssp126.2100]]="","",Table1[[#This Row],[mangrove.weights.ssp126.2100]]*Table1[[#This Row],[mangrove.mn.ssp126.2100]])</f>
        <v/>
      </c>
      <c r="AI1266" s="7" t="e">
        <f t="shared" si="115"/>
        <v>#DIV/0!</v>
      </c>
      <c r="AL1266" s="6" t="str">
        <f>IF(Table1[[#This Row],[seagrass.mn.ssp245.2050]]="","",(Table1[[#This Row],[seagrass.sd.ssp245.2050]]/Table1[[#This Row],[seagrass.mn.ssp245.2050]])^-1)</f>
        <v/>
      </c>
      <c r="AM1266" s="6" t="str">
        <f>IF(Table1[[#This Row],[seagrass.weights.ssp245.2050]]="","",Table1[[#This Row],[seagrass.weights.ssp245.2050]]*Table1[[#This Row],[seagrass.mn.ssp245.2050]])</f>
        <v/>
      </c>
      <c r="AS1266" s="5"/>
      <c r="AT1266" s="8"/>
      <c r="AU1266" s="8"/>
      <c r="AV1266" s="7" t="e">
        <f t="shared" si="116"/>
        <v>#DIV/0!</v>
      </c>
      <c r="AX1266" s="5"/>
      <c r="AY1266" s="6"/>
      <c r="AZ1266" s="6"/>
      <c r="BB1266" s="5"/>
      <c r="BC1266" s="8"/>
      <c r="BD1266" s="8"/>
      <c r="BE1266" s="5"/>
      <c r="BF1266" s="5"/>
      <c r="BG1266" s="6"/>
      <c r="BH1266" s="6"/>
      <c r="BI1266" s="7" t="e">
        <f t="shared" si="117"/>
        <v>#DIV/0!</v>
      </c>
      <c r="BK1266" s="5"/>
      <c r="BL1266" s="6"/>
      <c r="BM1266" s="6"/>
      <c r="BO1266" s="5"/>
      <c r="BP1266" s="6"/>
      <c r="BQ1266" s="6"/>
      <c r="BR1266" s="5"/>
      <c r="BS1266" s="5"/>
      <c r="BT1266" s="6"/>
      <c r="BU1266" s="6"/>
      <c r="BV1266" s="7" t="e">
        <f t="shared" si="118"/>
        <v>#DIV/0!</v>
      </c>
      <c r="BX1266" s="5"/>
      <c r="BY1266" s="8"/>
      <c r="BZ1266" s="8"/>
      <c r="CA1266" s="5"/>
      <c r="CB1266" s="5"/>
      <c r="CC1266" s="8"/>
      <c r="CD1266" s="8"/>
      <c r="CE1266" s="5"/>
      <c r="CF1266" s="5"/>
      <c r="CG1266" s="12"/>
      <c r="CH1266" s="17"/>
      <c r="CI1266" s="9" t="e">
        <f t="shared" si="119"/>
        <v>#DIV/0!</v>
      </c>
      <c r="CJ1266" s="5"/>
      <c r="CL1266" s="5"/>
      <c r="CM1266" s="5"/>
      <c r="CP1266" s="5"/>
      <c r="CT1266" s="5"/>
    </row>
    <row r="1267" spans="1:98" x14ac:dyDescent="0.25">
      <c r="A1267" s="5" t="s">
        <v>1310</v>
      </c>
      <c r="B1267" s="5">
        <v>46.58934</v>
      </c>
      <c r="C1267" s="5">
        <v>10.928898</v>
      </c>
      <c r="E1267" s="5">
        <v>0</v>
      </c>
      <c r="G1267" s="5">
        <v>0</v>
      </c>
      <c r="I1267" s="5">
        <v>0</v>
      </c>
      <c r="L1267" s="6" t="str">
        <f>IF(Table1[[#This Row],[seagrass.mn.ssp126.2050]]="","",(Table1[[#This Row],[seagrass.sd.ssp126.2050]]/Table1[[#This Row],[seagrass.mn.ssp126.2050]])^-1)</f>
        <v/>
      </c>
      <c r="M1267" s="6" t="str">
        <f>IF(Table1[[#This Row],[seagrass.weights.ssp126.2050]]="","",Table1[[#This Row],[seagrass.weights.ssp126.2050]]*Table1[[#This Row],[seagrass.mn.ssp126.2050]])</f>
        <v/>
      </c>
      <c r="P1267" s="6" t="str">
        <f>IF(Table1[[#This Row],[corals.mn.ssp126.2050]]="","",(Table1[[#This Row],[corals.sd.ssp126.2050]]/Table1[[#This Row],[corals.mn.ssp126.2050]])^-1)</f>
        <v/>
      </c>
      <c r="Q1267" s="6" t="str">
        <f>IF(Table1[[#This Row],[coral.weights.ssp126.2050]]="","",Table1[[#This Row],[coral.weights.ssp126.2050]]*Table1[[#This Row],[corals.mn.ssp126.2050]])</f>
        <v/>
      </c>
      <c r="T1267" s="6" t="str">
        <f>IF(Table1[[#This Row],[mangrove.mn.ssp126.2050]]="","",(Table1[[#This Row],[mangrove.sd.ssp126.2050]]/Table1[[#This Row],[mangrove.mn.ssp126.2050]])^-1)</f>
        <v/>
      </c>
      <c r="U1267" s="6" t="str">
        <f>IF(Table1[[#This Row],[mangrove.weights.ssp126.2050]]="","",Table1[[#This Row],[mangrove.weights.ssp126.2050]]*Table1[[#This Row],[mangrove.mn.ssp126.2050]])</f>
        <v/>
      </c>
      <c r="V1267" s="7" t="e">
        <f t="shared" si="114"/>
        <v>#DIV/0!</v>
      </c>
      <c r="Y1267" s="6" t="str">
        <f>IF(Table1[[#This Row],[seagrass.mn.ssp126.2100]]="", "", (Table1[[#This Row],[seagrass.sd.ssp126.2100]]/Table1[[#This Row],[seagrass.mn.ssp126.2100]])^-1)</f>
        <v/>
      </c>
      <c r="Z1267" s="6" t="str">
        <f>IF(Table1[[#This Row],[seagrass.weights.ssp126.2100]]="","", Table1[[#This Row],[seagrass.weights.ssp126.2100]]*Table1[[#This Row],[seagrass.mn.ssp126.2100]])</f>
        <v/>
      </c>
      <c r="AC1267" s="6" t="str">
        <f>IF(Table1[[#This Row],[corals.mn.ssp126.2100]]="","",(Table1[[#This Row],[corals.sd.ssp126.2100]]/Table1[[#This Row],[corals.mn.ssp126.2100]])^-1)</f>
        <v/>
      </c>
      <c r="AD1267" s="6" t="str">
        <f>IF( Table1[[#This Row],[Coral.weights.ssp126.2100]]="","", Table1[[#This Row],[Coral.weights.ssp126.2100]]*Table1[[#This Row],[corals.mn.ssp126.2100]])</f>
        <v/>
      </c>
      <c r="AG1267" s="8" t="str">
        <f>IF(Table1[[#This Row],[mangrove.mn.ssp126.2100]]="","",(Table1[[#This Row],[mangrove.sd.ssp126.2100]]/Table1[[#This Row],[mangrove.mn.ssp126.2100]])^-1)</f>
        <v/>
      </c>
      <c r="AH1267" s="6" t="str">
        <f>IF(Table1[[#This Row],[mangrove.weights.ssp126.2100]]="","",Table1[[#This Row],[mangrove.weights.ssp126.2100]]*Table1[[#This Row],[mangrove.mn.ssp126.2100]])</f>
        <v/>
      </c>
      <c r="AI1267" s="7" t="e">
        <f t="shared" si="115"/>
        <v>#DIV/0!</v>
      </c>
      <c r="AL1267" s="6" t="str">
        <f>IF(Table1[[#This Row],[seagrass.mn.ssp245.2050]]="","",(Table1[[#This Row],[seagrass.sd.ssp245.2050]]/Table1[[#This Row],[seagrass.mn.ssp245.2050]])^-1)</f>
        <v/>
      </c>
      <c r="AM1267" s="6" t="str">
        <f>IF(Table1[[#This Row],[seagrass.weights.ssp245.2050]]="","",Table1[[#This Row],[seagrass.weights.ssp245.2050]]*Table1[[#This Row],[seagrass.mn.ssp245.2050]])</f>
        <v/>
      </c>
      <c r="AS1267" s="5"/>
      <c r="AT1267" s="8"/>
      <c r="AU1267" s="8"/>
      <c r="AV1267" s="7" t="e">
        <f t="shared" si="116"/>
        <v>#DIV/0!</v>
      </c>
      <c r="AX1267" s="5"/>
      <c r="AY1267" s="6"/>
      <c r="AZ1267" s="6"/>
      <c r="BB1267" s="5"/>
      <c r="BC1267" s="8"/>
      <c r="BD1267" s="8"/>
      <c r="BE1267" s="5"/>
      <c r="BF1267" s="5"/>
      <c r="BG1267" s="6"/>
      <c r="BH1267" s="6"/>
      <c r="BI1267" s="7" t="e">
        <f t="shared" si="117"/>
        <v>#DIV/0!</v>
      </c>
      <c r="BK1267" s="5"/>
      <c r="BL1267" s="6"/>
      <c r="BM1267" s="6"/>
      <c r="BO1267" s="5"/>
      <c r="BP1267" s="6"/>
      <c r="BQ1267" s="6"/>
      <c r="BR1267" s="5"/>
      <c r="BS1267" s="5"/>
      <c r="BT1267" s="6"/>
      <c r="BU1267" s="6"/>
      <c r="BV1267" s="7" t="e">
        <f t="shared" si="118"/>
        <v>#DIV/0!</v>
      </c>
      <c r="BX1267" s="5"/>
      <c r="BY1267" s="8"/>
      <c r="BZ1267" s="8"/>
      <c r="CA1267" s="5"/>
      <c r="CB1267" s="5"/>
      <c r="CC1267" s="8"/>
      <c r="CD1267" s="8"/>
      <c r="CE1267" s="5"/>
      <c r="CF1267" s="5"/>
      <c r="CG1267" s="12"/>
      <c r="CH1267" s="17"/>
      <c r="CI1267" s="9" t="e">
        <f t="shared" si="119"/>
        <v>#DIV/0!</v>
      </c>
      <c r="CJ1267" s="5"/>
      <c r="CL1267" s="5"/>
      <c r="CM1267" s="5"/>
      <c r="CP1267" s="5"/>
      <c r="CT1267" s="5"/>
    </row>
    <row r="1268" spans="1:98" x14ac:dyDescent="0.25">
      <c r="A1268" s="5" t="s">
        <v>1311</v>
      </c>
      <c r="B1268" s="5">
        <v>46.83934</v>
      </c>
      <c r="C1268" s="5">
        <v>10.928898</v>
      </c>
      <c r="E1268" s="5">
        <v>0</v>
      </c>
      <c r="G1268" s="5">
        <v>0</v>
      </c>
      <c r="I1268" s="5">
        <v>0</v>
      </c>
      <c r="L1268" s="6" t="str">
        <f>IF(Table1[[#This Row],[seagrass.mn.ssp126.2050]]="","",(Table1[[#This Row],[seagrass.sd.ssp126.2050]]/Table1[[#This Row],[seagrass.mn.ssp126.2050]])^-1)</f>
        <v/>
      </c>
      <c r="M1268" s="6" t="str">
        <f>IF(Table1[[#This Row],[seagrass.weights.ssp126.2050]]="","",Table1[[#This Row],[seagrass.weights.ssp126.2050]]*Table1[[#This Row],[seagrass.mn.ssp126.2050]])</f>
        <v/>
      </c>
      <c r="P1268" s="6" t="str">
        <f>IF(Table1[[#This Row],[corals.mn.ssp126.2050]]="","",(Table1[[#This Row],[corals.sd.ssp126.2050]]/Table1[[#This Row],[corals.mn.ssp126.2050]])^-1)</f>
        <v/>
      </c>
      <c r="Q1268" s="6" t="str">
        <f>IF(Table1[[#This Row],[coral.weights.ssp126.2050]]="","",Table1[[#This Row],[coral.weights.ssp126.2050]]*Table1[[#This Row],[corals.mn.ssp126.2050]])</f>
        <v/>
      </c>
      <c r="T1268" s="6" t="str">
        <f>IF(Table1[[#This Row],[mangrove.mn.ssp126.2050]]="","",(Table1[[#This Row],[mangrove.sd.ssp126.2050]]/Table1[[#This Row],[mangrove.mn.ssp126.2050]])^-1)</f>
        <v/>
      </c>
      <c r="U1268" s="6" t="str">
        <f>IF(Table1[[#This Row],[mangrove.weights.ssp126.2050]]="","",Table1[[#This Row],[mangrove.weights.ssp126.2050]]*Table1[[#This Row],[mangrove.mn.ssp126.2050]])</f>
        <v/>
      </c>
      <c r="V1268" s="7" t="e">
        <f t="shared" si="114"/>
        <v>#DIV/0!</v>
      </c>
      <c r="Y1268" s="6" t="str">
        <f>IF(Table1[[#This Row],[seagrass.mn.ssp126.2100]]="", "", (Table1[[#This Row],[seagrass.sd.ssp126.2100]]/Table1[[#This Row],[seagrass.mn.ssp126.2100]])^-1)</f>
        <v/>
      </c>
      <c r="Z1268" s="6" t="str">
        <f>IF(Table1[[#This Row],[seagrass.weights.ssp126.2100]]="","", Table1[[#This Row],[seagrass.weights.ssp126.2100]]*Table1[[#This Row],[seagrass.mn.ssp126.2100]])</f>
        <v/>
      </c>
      <c r="AC1268" s="6" t="str">
        <f>IF(Table1[[#This Row],[corals.mn.ssp126.2100]]="","",(Table1[[#This Row],[corals.sd.ssp126.2100]]/Table1[[#This Row],[corals.mn.ssp126.2100]])^-1)</f>
        <v/>
      </c>
      <c r="AD1268" s="6" t="str">
        <f>IF( Table1[[#This Row],[Coral.weights.ssp126.2100]]="","", Table1[[#This Row],[Coral.weights.ssp126.2100]]*Table1[[#This Row],[corals.mn.ssp126.2100]])</f>
        <v/>
      </c>
      <c r="AG1268" s="8" t="str">
        <f>IF(Table1[[#This Row],[mangrove.mn.ssp126.2100]]="","",(Table1[[#This Row],[mangrove.sd.ssp126.2100]]/Table1[[#This Row],[mangrove.mn.ssp126.2100]])^-1)</f>
        <v/>
      </c>
      <c r="AH1268" s="6" t="str">
        <f>IF(Table1[[#This Row],[mangrove.weights.ssp126.2100]]="","",Table1[[#This Row],[mangrove.weights.ssp126.2100]]*Table1[[#This Row],[mangrove.mn.ssp126.2100]])</f>
        <v/>
      </c>
      <c r="AI1268" s="7" t="e">
        <f t="shared" si="115"/>
        <v>#DIV/0!</v>
      </c>
      <c r="AL1268" s="6" t="str">
        <f>IF(Table1[[#This Row],[seagrass.mn.ssp245.2050]]="","",(Table1[[#This Row],[seagrass.sd.ssp245.2050]]/Table1[[#This Row],[seagrass.mn.ssp245.2050]])^-1)</f>
        <v/>
      </c>
      <c r="AM1268" s="6" t="str">
        <f>IF(Table1[[#This Row],[seagrass.weights.ssp245.2050]]="","",Table1[[#This Row],[seagrass.weights.ssp245.2050]]*Table1[[#This Row],[seagrass.mn.ssp245.2050]])</f>
        <v/>
      </c>
      <c r="AS1268" s="5"/>
      <c r="AT1268" s="8"/>
      <c r="AU1268" s="8"/>
      <c r="AV1268" s="7" t="e">
        <f t="shared" si="116"/>
        <v>#DIV/0!</v>
      </c>
      <c r="AX1268" s="5"/>
      <c r="AY1268" s="6"/>
      <c r="AZ1268" s="6"/>
      <c r="BB1268" s="5"/>
      <c r="BC1268" s="8"/>
      <c r="BD1268" s="8"/>
      <c r="BE1268" s="5"/>
      <c r="BF1268" s="5"/>
      <c r="BG1268" s="6"/>
      <c r="BH1268" s="6"/>
      <c r="BI1268" s="7" t="e">
        <f t="shared" si="117"/>
        <v>#DIV/0!</v>
      </c>
      <c r="BK1268" s="5"/>
      <c r="BL1268" s="6"/>
      <c r="BM1268" s="6"/>
      <c r="BO1268" s="5"/>
      <c r="BP1268" s="6"/>
      <c r="BQ1268" s="6"/>
      <c r="BR1268" s="5"/>
      <c r="BS1268" s="5"/>
      <c r="BT1268" s="6"/>
      <c r="BU1268" s="6"/>
      <c r="BV1268" s="7" t="e">
        <f t="shared" si="118"/>
        <v>#DIV/0!</v>
      </c>
      <c r="BX1268" s="5"/>
      <c r="BY1268" s="8"/>
      <c r="BZ1268" s="8"/>
      <c r="CA1268" s="5"/>
      <c r="CB1268" s="5"/>
      <c r="CC1268" s="8"/>
      <c r="CD1268" s="8"/>
      <c r="CE1268" s="5"/>
      <c r="CF1268" s="5"/>
      <c r="CG1268" s="12"/>
      <c r="CH1268" s="17"/>
      <c r="CI1268" s="9" t="e">
        <f t="shared" si="119"/>
        <v>#DIV/0!</v>
      </c>
      <c r="CJ1268" s="5"/>
      <c r="CL1268" s="5"/>
      <c r="CM1268" s="5"/>
      <c r="CP1268" s="5"/>
      <c r="CT1268" s="5"/>
    </row>
    <row r="1269" spans="1:98" x14ac:dyDescent="0.25">
      <c r="A1269" s="5" t="s">
        <v>1312</v>
      </c>
      <c r="B1269" s="5">
        <v>47.08934</v>
      </c>
      <c r="C1269" s="5">
        <v>10.928898</v>
      </c>
      <c r="E1269" s="5">
        <v>0</v>
      </c>
      <c r="G1269" s="5">
        <v>0</v>
      </c>
      <c r="I1269" s="5">
        <v>0</v>
      </c>
      <c r="L1269" s="6" t="str">
        <f>IF(Table1[[#This Row],[seagrass.mn.ssp126.2050]]="","",(Table1[[#This Row],[seagrass.sd.ssp126.2050]]/Table1[[#This Row],[seagrass.mn.ssp126.2050]])^-1)</f>
        <v/>
      </c>
      <c r="M1269" s="6" t="str">
        <f>IF(Table1[[#This Row],[seagrass.weights.ssp126.2050]]="","",Table1[[#This Row],[seagrass.weights.ssp126.2050]]*Table1[[#This Row],[seagrass.mn.ssp126.2050]])</f>
        <v/>
      </c>
      <c r="P1269" s="6" t="str">
        <f>IF(Table1[[#This Row],[corals.mn.ssp126.2050]]="","",(Table1[[#This Row],[corals.sd.ssp126.2050]]/Table1[[#This Row],[corals.mn.ssp126.2050]])^-1)</f>
        <v/>
      </c>
      <c r="Q1269" s="6" t="str">
        <f>IF(Table1[[#This Row],[coral.weights.ssp126.2050]]="","",Table1[[#This Row],[coral.weights.ssp126.2050]]*Table1[[#This Row],[corals.mn.ssp126.2050]])</f>
        <v/>
      </c>
      <c r="T1269" s="6" t="str">
        <f>IF(Table1[[#This Row],[mangrove.mn.ssp126.2050]]="","",(Table1[[#This Row],[mangrove.sd.ssp126.2050]]/Table1[[#This Row],[mangrove.mn.ssp126.2050]])^-1)</f>
        <v/>
      </c>
      <c r="U1269" s="6" t="str">
        <f>IF(Table1[[#This Row],[mangrove.weights.ssp126.2050]]="","",Table1[[#This Row],[mangrove.weights.ssp126.2050]]*Table1[[#This Row],[mangrove.mn.ssp126.2050]])</f>
        <v/>
      </c>
      <c r="V1269" s="7" t="e">
        <f t="shared" si="114"/>
        <v>#DIV/0!</v>
      </c>
      <c r="Y1269" s="6" t="str">
        <f>IF(Table1[[#This Row],[seagrass.mn.ssp126.2100]]="", "", (Table1[[#This Row],[seagrass.sd.ssp126.2100]]/Table1[[#This Row],[seagrass.mn.ssp126.2100]])^-1)</f>
        <v/>
      </c>
      <c r="Z1269" s="6" t="str">
        <f>IF(Table1[[#This Row],[seagrass.weights.ssp126.2100]]="","", Table1[[#This Row],[seagrass.weights.ssp126.2100]]*Table1[[#This Row],[seagrass.mn.ssp126.2100]])</f>
        <v/>
      </c>
      <c r="AC1269" s="6" t="str">
        <f>IF(Table1[[#This Row],[corals.mn.ssp126.2100]]="","",(Table1[[#This Row],[corals.sd.ssp126.2100]]/Table1[[#This Row],[corals.mn.ssp126.2100]])^-1)</f>
        <v/>
      </c>
      <c r="AD1269" s="6" t="str">
        <f>IF( Table1[[#This Row],[Coral.weights.ssp126.2100]]="","", Table1[[#This Row],[Coral.weights.ssp126.2100]]*Table1[[#This Row],[corals.mn.ssp126.2100]])</f>
        <v/>
      </c>
      <c r="AG1269" s="8" t="str">
        <f>IF(Table1[[#This Row],[mangrove.mn.ssp126.2100]]="","",(Table1[[#This Row],[mangrove.sd.ssp126.2100]]/Table1[[#This Row],[mangrove.mn.ssp126.2100]])^-1)</f>
        <v/>
      </c>
      <c r="AH1269" s="6" t="str">
        <f>IF(Table1[[#This Row],[mangrove.weights.ssp126.2100]]="","",Table1[[#This Row],[mangrove.weights.ssp126.2100]]*Table1[[#This Row],[mangrove.mn.ssp126.2100]])</f>
        <v/>
      </c>
      <c r="AI1269" s="7" t="e">
        <f t="shared" si="115"/>
        <v>#DIV/0!</v>
      </c>
      <c r="AL1269" s="6" t="str">
        <f>IF(Table1[[#This Row],[seagrass.mn.ssp245.2050]]="","",(Table1[[#This Row],[seagrass.sd.ssp245.2050]]/Table1[[#This Row],[seagrass.mn.ssp245.2050]])^-1)</f>
        <v/>
      </c>
      <c r="AM1269" s="6" t="str">
        <f>IF(Table1[[#This Row],[seagrass.weights.ssp245.2050]]="","",Table1[[#This Row],[seagrass.weights.ssp245.2050]]*Table1[[#This Row],[seagrass.mn.ssp245.2050]])</f>
        <v/>
      </c>
      <c r="AS1269" s="5"/>
      <c r="AT1269" s="8"/>
      <c r="AU1269" s="8"/>
      <c r="AV1269" s="7" t="e">
        <f t="shared" si="116"/>
        <v>#DIV/0!</v>
      </c>
      <c r="AX1269" s="5"/>
      <c r="AY1269" s="6"/>
      <c r="AZ1269" s="6"/>
      <c r="BB1269" s="5"/>
      <c r="BC1269" s="8"/>
      <c r="BD1269" s="8"/>
      <c r="BE1269" s="5"/>
      <c r="BF1269" s="5"/>
      <c r="BG1269" s="6"/>
      <c r="BH1269" s="6"/>
      <c r="BI1269" s="7" t="e">
        <f t="shared" si="117"/>
        <v>#DIV/0!</v>
      </c>
      <c r="BK1269" s="5"/>
      <c r="BL1269" s="6"/>
      <c r="BM1269" s="6"/>
      <c r="BO1269" s="5"/>
      <c r="BP1269" s="6"/>
      <c r="BQ1269" s="6"/>
      <c r="BR1269" s="5"/>
      <c r="BS1269" s="5"/>
      <c r="BT1269" s="6"/>
      <c r="BU1269" s="6"/>
      <c r="BV1269" s="7" t="e">
        <f t="shared" si="118"/>
        <v>#DIV/0!</v>
      </c>
      <c r="BX1269" s="5"/>
      <c r="BY1269" s="8"/>
      <c r="BZ1269" s="8"/>
      <c r="CA1269" s="5"/>
      <c r="CB1269" s="5"/>
      <c r="CC1269" s="8"/>
      <c r="CD1269" s="8"/>
      <c r="CE1269" s="5"/>
      <c r="CF1269" s="5"/>
      <c r="CG1269" s="12"/>
      <c r="CH1269" s="17"/>
      <c r="CI1269" s="9" t="e">
        <f t="shared" si="119"/>
        <v>#DIV/0!</v>
      </c>
      <c r="CJ1269" s="5"/>
      <c r="CL1269" s="5"/>
      <c r="CM1269" s="5"/>
      <c r="CP1269" s="5"/>
      <c r="CT1269" s="5"/>
    </row>
    <row r="1270" spans="1:98" x14ac:dyDescent="0.25">
      <c r="A1270" s="5" t="s">
        <v>1313</v>
      </c>
      <c r="B1270" s="5">
        <v>47.33934</v>
      </c>
      <c r="C1270" s="5">
        <v>10.928898</v>
      </c>
      <c r="E1270" s="5">
        <v>0</v>
      </c>
      <c r="G1270" s="5">
        <v>0</v>
      </c>
      <c r="I1270" s="5">
        <v>0</v>
      </c>
      <c r="L1270" s="6" t="str">
        <f>IF(Table1[[#This Row],[seagrass.mn.ssp126.2050]]="","",(Table1[[#This Row],[seagrass.sd.ssp126.2050]]/Table1[[#This Row],[seagrass.mn.ssp126.2050]])^-1)</f>
        <v/>
      </c>
      <c r="M1270" s="6" t="str">
        <f>IF(Table1[[#This Row],[seagrass.weights.ssp126.2050]]="","",Table1[[#This Row],[seagrass.weights.ssp126.2050]]*Table1[[#This Row],[seagrass.mn.ssp126.2050]])</f>
        <v/>
      </c>
      <c r="P1270" s="6" t="str">
        <f>IF(Table1[[#This Row],[corals.mn.ssp126.2050]]="","",(Table1[[#This Row],[corals.sd.ssp126.2050]]/Table1[[#This Row],[corals.mn.ssp126.2050]])^-1)</f>
        <v/>
      </c>
      <c r="Q1270" s="6" t="str">
        <f>IF(Table1[[#This Row],[coral.weights.ssp126.2050]]="","",Table1[[#This Row],[coral.weights.ssp126.2050]]*Table1[[#This Row],[corals.mn.ssp126.2050]])</f>
        <v/>
      </c>
      <c r="T1270" s="6" t="str">
        <f>IF(Table1[[#This Row],[mangrove.mn.ssp126.2050]]="","",(Table1[[#This Row],[mangrove.sd.ssp126.2050]]/Table1[[#This Row],[mangrove.mn.ssp126.2050]])^-1)</f>
        <v/>
      </c>
      <c r="U1270" s="6" t="str">
        <f>IF(Table1[[#This Row],[mangrove.weights.ssp126.2050]]="","",Table1[[#This Row],[mangrove.weights.ssp126.2050]]*Table1[[#This Row],[mangrove.mn.ssp126.2050]])</f>
        <v/>
      </c>
      <c r="V1270" s="7" t="e">
        <f t="shared" si="114"/>
        <v>#DIV/0!</v>
      </c>
      <c r="Y1270" s="6" t="str">
        <f>IF(Table1[[#This Row],[seagrass.mn.ssp126.2100]]="", "", (Table1[[#This Row],[seagrass.sd.ssp126.2100]]/Table1[[#This Row],[seagrass.mn.ssp126.2100]])^-1)</f>
        <v/>
      </c>
      <c r="Z1270" s="6" t="str">
        <f>IF(Table1[[#This Row],[seagrass.weights.ssp126.2100]]="","", Table1[[#This Row],[seagrass.weights.ssp126.2100]]*Table1[[#This Row],[seagrass.mn.ssp126.2100]])</f>
        <v/>
      </c>
      <c r="AC1270" s="6" t="str">
        <f>IF(Table1[[#This Row],[corals.mn.ssp126.2100]]="","",(Table1[[#This Row],[corals.sd.ssp126.2100]]/Table1[[#This Row],[corals.mn.ssp126.2100]])^-1)</f>
        <v/>
      </c>
      <c r="AD1270" s="6" t="str">
        <f>IF( Table1[[#This Row],[Coral.weights.ssp126.2100]]="","", Table1[[#This Row],[Coral.weights.ssp126.2100]]*Table1[[#This Row],[corals.mn.ssp126.2100]])</f>
        <v/>
      </c>
      <c r="AG1270" s="8" t="str">
        <f>IF(Table1[[#This Row],[mangrove.mn.ssp126.2100]]="","",(Table1[[#This Row],[mangrove.sd.ssp126.2100]]/Table1[[#This Row],[mangrove.mn.ssp126.2100]])^-1)</f>
        <v/>
      </c>
      <c r="AH1270" s="6" t="str">
        <f>IF(Table1[[#This Row],[mangrove.weights.ssp126.2100]]="","",Table1[[#This Row],[mangrove.weights.ssp126.2100]]*Table1[[#This Row],[mangrove.mn.ssp126.2100]])</f>
        <v/>
      </c>
      <c r="AI1270" s="7" t="e">
        <f t="shared" si="115"/>
        <v>#DIV/0!</v>
      </c>
      <c r="AL1270" s="6" t="str">
        <f>IF(Table1[[#This Row],[seagrass.mn.ssp245.2050]]="","",(Table1[[#This Row],[seagrass.sd.ssp245.2050]]/Table1[[#This Row],[seagrass.mn.ssp245.2050]])^-1)</f>
        <v/>
      </c>
      <c r="AM1270" s="6" t="str">
        <f>IF(Table1[[#This Row],[seagrass.weights.ssp245.2050]]="","",Table1[[#This Row],[seagrass.weights.ssp245.2050]]*Table1[[#This Row],[seagrass.mn.ssp245.2050]])</f>
        <v/>
      </c>
      <c r="AS1270" s="5"/>
      <c r="AT1270" s="8"/>
      <c r="AU1270" s="8"/>
      <c r="AV1270" s="7" t="e">
        <f t="shared" si="116"/>
        <v>#DIV/0!</v>
      </c>
      <c r="AX1270" s="5"/>
      <c r="AY1270" s="6"/>
      <c r="AZ1270" s="6"/>
      <c r="BB1270" s="5"/>
      <c r="BC1270" s="8"/>
      <c r="BD1270" s="8"/>
      <c r="BE1270" s="5"/>
      <c r="BF1270" s="5"/>
      <c r="BG1270" s="6"/>
      <c r="BH1270" s="6"/>
      <c r="BI1270" s="7" t="e">
        <f t="shared" si="117"/>
        <v>#DIV/0!</v>
      </c>
      <c r="BK1270" s="5"/>
      <c r="BL1270" s="6"/>
      <c r="BM1270" s="6"/>
      <c r="BO1270" s="5"/>
      <c r="BP1270" s="6"/>
      <c r="BQ1270" s="6"/>
      <c r="BR1270" s="5"/>
      <c r="BS1270" s="5"/>
      <c r="BT1270" s="6"/>
      <c r="BU1270" s="6"/>
      <c r="BV1270" s="7" t="e">
        <f t="shared" si="118"/>
        <v>#DIV/0!</v>
      </c>
      <c r="BX1270" s="5"/>
      <c r="BY1270" s="8"/>
      <c r="BZ1270" s="8"/>
      <c r="CA1270" s="5"/>
      <c r="CB1270" s="5"/>
      <c r="CC1270" s="8"/>
      <c r="CD1270" s="8"/>
      <c r="CE1270" s="5"/>
      <c r="CF1270" s="5"/>
      <c r="CG1270" s="12"/>
      <c r="CH1270" s="17"/>
      <c r="CI1270" s="9" t="e">
        <f t="shared" si="119"/>
        <v>#DIV/0!</v>
      </c>
      <c r="CJ1270" s="5"/>
      <c r="CL1270" s="5"/>
      <c r="CM1270" s="5"/>
      <c r="CP1270" s="5"/>
      <c r="CT1270" s="5"/>
    </row>
    <row r="1271" spans="1:98" x14ac:dyDescent="0.25">
      <c r="A1271" s="5" t="s">
        <v>1314</v>
      </c>
      <c r="B1271" s="5">
        <v>47.58934</v>
      </c>
      <c r="C1271" s="5">
        <v>10.928898</v>
      </c>
      <c r="E1271" s="5">
        <v>0</v>
      </c>
      <c r="G1271" s="5">
        <v>0</v>
      </c>
      <c r="I1271" s="5">
        <v>0</v>
      </c>
      <c r="L1271" s="6" t="str">
        <f>IF(Table1[[#This Row],[seagrass.mn.ssp126.2050]]="","",(Table1[[#This Row],[seagrass.sd.ssp126.2050]]/Table1[[#This Row],[seagrass.mn.ssp126.2050]])^-1)</f>
        <v/>
      </c>
      <c r="M1271" s="6" t="str">
        <f>IF(Table1[[#This Row],[seagrass.weights.ssp126.2050]]="","",Table1[[#This Row],[seagrass.weights.ssp126.2050]]*Table1[[#This Row],[seagrass.mn.ssp126.2050]])</f>
        <v/>
      </c>
      <c r="P1271" s="6" t="str">
        <f>IF(Table1[[#This Row],[corals.mn.ssp126.2050]]="","",(Table1[[#This Row],[corals.sd.ssp126.2050]]/Table1[[#This Row],[corals.mn.ssp126.2050]])^-1)</f>
        <v/>
      </c>
      <c r="Q1271" s="6" t="str">
        <f>IF(Table1[[#This Row],[coral.weights.ssp126.2050]]="","",Table1[[#This Row],[coral.weights.ssp126.2050]]*Table1[[#This Row],[corals.mn.ssp126.2050]])</f>
        <v/>
      </c>
      <c r="T1271" s="6" t="str">
        <f>IF(Table1[[#This Row],[mangrove.mn.ssp126.2050]]="","",(Table1[[#This Row],[mangrove.sd.ssp126.2050]]/Table1[[#This Row],[mangrove.mn.ssp126.2050]])^-1)</f>
        <v/>
      </c>
      <c r="U1271" s="6" t="str">
        <f>IF(Table1[[#This Row],[mangrove.weights.ssp126.2050]]="","",Table1[[#This Row],[mangrove.weights.ssp126.2050]]*Table1[[#This Row],[mangrove.mn.ssp126.2050]])</f>
        <v/>
      </c>
      <c r="V1271" s="7" t="e">
        <f t="shared" si="114"/>
        <v>#DIV/0!</v>
      </c>
      <c r="Y1271" s="6" t="str">
        <f>IF(Table1[[#This Row],[seagrass.mn.ssp126.2100]]="", "", (Table1[[#This Row],[seagrass.sd.ssp126.2100]]/Table1[[#This Row],[seagrass.mn.ssp126.2100]])^-1)</f>
        <v/>
      </c>
      <c r="Z1271" s="6" t="str">
        <f>IF(Table1[[#This Row],[seagrass.weights.ssp126.2100]]="","", Table1[[#This Row],[seagrass.weights.ssp126.2100]]*Table1[[#This Row],[seagrass.mn.ssp126.2100]])</f>
        <v/>
      </c>
      <c r="AC1271" s="6" t="str">
        <f>IF(Table1[[#This Row],[corals.mn.ssp126.2100]]="","",(Table1[[#This Row],[corals.sd.ssp126.2100]]/Table1[[#This Row],[corals.mn.ssp126.2100]])^-1)</f>
        <v/>
      </c>
      <c r="AD1271" s="6" t="str">
        <f>IF( Table1[[#This Row],[Coral.weights.ssp126.2100]]="","", Table1[[#This Row],[Coral.weights.ssp126.2100]]*Table1[[#This Row],[corals.mn.ssp126.2100]])</f>
        <v/>
      </c>
      <c r="AG1271" s="8" t="str">
        <f>IF(Table1[[#This Row],[mangrove.mn.ssp126.2100]]="","",(Table1[[#This Row],[mangrove.sd.ssp126.2100]]/Table1[[#This Row],[mangrove.mn.ssp126.2100]])^-1)</f>
        <v/>
      </c>
      <c r="AH1271" s="6" t="str">
        <f>IF(Table1[[#This Row],[mangrove.weights.ssp126.2100]]="","",Table1[[#This Row],[mangrove.weights.ssp126.2100]]*Table1[[#This Row],[mangrove.mn.ssp126.2100]])</f>
        <v/>
      </c>
      <c r="AI1271" s="7" t="e">
        <f t="shared" si="115"/>
        <v>#DIV/0!</v>
      </c>
      <c r="AL1271" s="6" t="str">
        <f>IF(Table1[[#This Row],[seagrass.mn.ssp245.2050]]="","",(Table1[[#This Row],[seagrass.sd.ssp245.2050]]/Table1[[#This Row],[seagrass.mn.ssp245.2050]])^-1)</f>
        <v/>
      </c>
      <c r="AM1271" s="6" t="str">
        <f>IF(Table1[[#This Row],[seagrass.weights.ssp245.2050]]="","",Table1[[#This Row],[seagrass.weights.ssp245.2050]]*Table1[[#This Row],[seagrass.mn.ssp245.2050]])</f>
        <v/>
      </c>
      <c r="AS1271" s="5"/>
      <c r="AT1271" s="8"/>
      <c r="AU1271" s="8"/>
      <c r="AV1271" s="7" t="e">
        <f t="shared" si="116"/>
        <v>#DIV/0!</v>
      </c>
      <c r="AX1271" s="5"/>
      <c r="AY1271" s="6"/>
      <c r="AZ1271" s="6"/>
      <c r="BB1271" s="5"/>
      <c r="BC1271" s="8"/>
      <c r="BD1271" s="8"/>
      <c r="BE1271" s="5"/>
      <c r="BF1271" s="5"/>
      <c r="BG1271" s="6"/>
      <c r="BH1271" s="6"/>
      <c r="BI1271" s="7" t="e">
        <f t="shared" si="117"/>
        <v>#DIV/0!</v>
      </c>
      <c r="BK1271" s="5"/>
      <c r="BL1271" s="6"/>
      <c r="BM1271" s="6"/>
      <c r="BO1271" s="5"/>
      <c r="BP1271" s="6"/>
      <c r="BQ1271" s="6"/>
      <c r="BR1271" s="5"/>
      <c r="BS1271" s="5"/>
      <c r="BT1271" s="6"/>
      <c r="BU1271" s="6"/>
      <c r="BV1271" s="7" t="e">
        <f t="shared" si="118"/>
        <v>#DIV/0!</v>
      </c>
      <c r="BX1271" s="5"/>
      <c r="BY1271" s="8"/>
      <c r="BZ1271" s="8"/>
      <c r="CA1271" s="5"/>
      <c r="CB1271" s="5"/>
      <c r="CC1271" s="8"/>
      <c r="CD1271" s="8"/>
      <c r="CE1271" s="5"/>
      <c r="CF1271" s="5"/>
      <c r="CG1271" s="12"/>
      <c r="CH1271" s="17"/>
      <c r="CI1271" s="9" t="e">
        <f t="shared" si="119"/>
        <v>#DIV/0!</v>
      </c>
      <c r="CJ1271" s="5"/>
      <c r="CL1271" s="5"/>
      <c r="CM1271" s="5"/>
      <c r="CP1271" s="5"/>
      <c r="CT1271" s="5"/>
    </row>
    <row r="1272" spans="1:98" x14ac:dyDescent="0.25">
      <c r="A1272" s="5" t="s">
        <v>1315</v>
      </c>
      <c r="B1272" s="5">
        <v>47.83934</v>
      </c>
      <c r="C1272" s="5">
        <v>10.928898</v>
      </c>
      <c r="E1272" s="5">
        <v>0</v>
      </c>
      <c r="G1272" s="5">
        <v>0</v>
      </c>
      <c r="I1272" s="5">
        <v>0</v>
      </c>
      <c r="L1272" s="6" t="str">
        <f>IF(Table1[[#This Row],[seagrass.mn.ssp126.2050]]="","",(Table1[[#This Row],[seagrass.sd.ssp126.2050]]/Table1[[#This Row],[seagrass.mn.ssp126.2050]])^-1)</f>
        <v/>
      </c>
      <c r="M1272" s="6" t="str">
        <f>IF(Table1[[#This Row],[seagrass.weights.ssp126.2050]]="","",Table1[[#This Row],[seagrass.weights.ssp126.2050]]*Table1[[#This Row],[seagrass.mn.ssp126.2050]])</f>
        <v/>
      </c>
      <c r="P1272" s="6" t="str">
        <f>IF(Table1[[#This Row],[corals.mn.ssp126.2050]]="","",(Table1[[#This Row],[corals.sd.ssp126.2050]]/Table1[[#This Row],[corals.mn.ssp126.2050]])^-1)</f>
        <v/>
      </c>
      <c r="Q1272" s="6" t="str">
        <f>IF(Table1[[#This Row],[coral.weights.ssp126.2050]]="","",Table1[[#This Row],[coral.weights.ssp126.2050]]*Table1[[#This Row],[corals.mn.ssp126.2050]])</f>
        <v/>
      </c>
      <c r="T1272" s="6" t="str">
        <f>IF(Table1[[#This Row],[mangrove.mn.ssp126.2050]]="","",(Table1[[#This Row],[mangrove.sd.ssp126.2050]]/Table1[[#This Row],[mangrove.mn.ssp126.2050]])^-1)</f>
        <v/>
      </c>
      <c r="U1272" s="6" t="str">
        <f>IF(Table1[[#This Row],[mangrove.weights.ssp126.2050]]="","",Table1[[#This Row],[mangrove.weights.ssp126.2050]]*Table1[[#This Row],[mangrove.mn.ssp126.2050]])</f>
        <v/>
      </c>
      <c r="V1272" s="7" t="e">
        <f t="shared" si="114"/>
        <v>#DIV/0!</v>
      </c>
      <c r="Y1272" s="6" t="str">
        <f>IF(Table1[[#This Row],[seagrass.mn.ssp126.2100]]="", "", (Table1[[#This Row],[seagrass.sd.ssp126.2100]]/Table1[[#This Row],[seagrass.mn.ssp126.2100]])^-1)</f>
        <v/>
      </c>
      <c r="Z1272" s="6" t="str">
        <f>IF(Table1[[#This Row],[seagrass.weights.ssp126.2100]]="","", Table1[[#This Row],[seagrass.weights.ssp126.2100]]*Table1[[#This Row],[seagrass.mn.ssp126.2100]])</f>
        <v/>
      </c>
      <c r="AC1272" s="6" t="str">
        <f>IF(Table1[[#This Row],[corals.mn.ssp126.2100]]="","",(Table1[[#This Row],[corals.sd.ssp126.2100]]/Table1[[#This Row],[corals.mn.ssp126.2100]])^-1)</f>
        <v/>
      </c>
      <c r="AD1272" s="6" t="str">
        <f>IF( Table1[[#This Row],[Coral.weights.ssp126.2100]]="","", Table1[[#This Row],[Coral.weights.ssp126.2100]]*Table1[[#This Row],[corals.mn.ssp126.2100]])</f>
        <v/>
      </c>
      <c r="AG1272" s="8" t="str">
        <f>IF(Table1[[#This Row],[mangrove.mn.ssp126.2100]]="","",(Table1[[#This Row],[mangrove.sd.ssp126.2100]]/Table1[[#This Row],[mangrove.mn.ssp126.2100]])^-1)</f>
        <v/>
      </c>
      <c r="AH1272" s="6" t="str">
        <f>IF(Table1[[#This Row],[mangrove.weights.ssp126.2100]]="","",Table1[[#This Row],[mangrove.weights.ssp126.2100]]*Table1[[#This Row],[mangrove.mn.ssp126.2100]])</f>
        <v/>
      </c>
      <c r="AI1272" s="7" t="e">
        <f t="shared" si="115"/>
        <v>#DIV/0!</v>
      </c>
      <c r="AL1272" s="6" t="str">
        <f>IF(Table1[[#This Row],[seagrass.mn.ssp245.2050]]="","",(Table1[[#This Row],[seagrass.sd.ssp245.2050]]/Table1[[#This Row],[seagrass.mn.ssp245.2050]])^-1)</f>
        <v/>
      </c>
      <c r="AM1272" s="6" t="str">
        <f>IF(Table1[[#This Row],[seagrass.weights.ssp245.2050]]="","",Table1[[#This Row],[seagrass.weights.ssp245.2050]]*Table1[[#This Row],[seagrass.mn.ssp245.2050]])</f>
        <v/>
      </c>
      <c r="AS1272" s="5"/>
      <c r="AT1272" s="8"/>
      <c r="AU1272" s="8"/>
      <c r="AV1272" s="7" t="e">
        <f t="shared" si="116"/>
        <v>#DIV/0!</v>
      </c>
      <c r="AX1272" s="5"/>
      <c r="AY1272" s="6"/>
      <c r="AZ1272" s="6"/>
      <c r="BB1272" s="5"/>
      <c r="BC1272" s="8"/>
      <c r="BD1272" s="8"/>
      <c r="BE1272" s="5"/>
      <c r="BF1272" s="5"/>
      <c r="BG1272" s="6"/>
      <c r="BH1272" s="6"/>
      <c r="BI1272" s="7" t="e">
        <f t="shared" si="117"/>
        <v>#DIV/0!</v>
      </c>
      <c r="BK1272" s="5"/>
      <c r="BL1272" s="6"/>
      <c r="BM1272" s="6"/>
      <c r="BO1272" s="5"/>
      <c r="BP1272" s="6"/>
      <c r="BQ1272" s="6"/>
      <c r="BR1272" s="5"/>
      <c r="BS1272" s="5"/>
      <c r="BT1272" s="6"/>
      <c r="BU1272" s="6"/>
      <c r="BV1272" s="7" t="e">
        <f t="shared" si="118"/>
        <v>#DIV/0!</v>
      </c>
      <c r="BX1272" s="5"/>
      <c r="BY1272" s="8"/>
      <c r="BZ1272" s="8"/>
      <c r="CA1272" s="5"/>
      <c r="CB1272" s="5"/>
      <c r="CC1272" s="8"/>
      <c r="CD1272" s="8"/>
      <c r="CE1272" s="5"/>
      <c r="CF1272" s="5"/>
      <c r="CG1272" s="12"/>
      <c r="CH1272" s="17"/>
      <c r="CI1272" s="9" t="e">
        <f t="shared" si="119"/>
        <v>#DIV/0!</v>
      </c>
      <c r="CJ1272" s="5"/>
      <c r="CL1272" s="5"/>
      <c r="CM1272" s="5"/>
      <c r="CP1272" s="5"/>
      <c r="CT1272" s="5"/>
    </row>
    <row r="1273" spans="1:98" x14ac:dyDescent="0.25">
      <c r="A1273" s="5" t="s">
        <v>1316</v>
      </c>
      <c r="B1273" s="5">
        <v>48.83934</v>
      </c>
      <c r="C1273" s="5">
        <v>10.928898</v>
      </c>
      <c r="E1273" s="5">
        <v>0</v>
      </c>
      <c r="G1273" s="5">
        <v>0</v>
      </c>
      <c r="I1273" s="5">
        <v>0</v>
      </c>
      <c r="L1273" s="6" t="str">
        <f>IF(Table1[[#This Row],[seagrass.mn.ssp126.2050]]="","",(Table1[[#This Row],[seagrass.sd.ssp126.2050]]/Table1[[#This Row],[seagrass.mn.ssp126.2050]])^-1)</f>
        <v/>
      </c>
      <c r="M1273" s="6" t="str">
        <f>IF(Table1[[#This Row],[seagrass.weights.ssp126.2050]]="","",Table1[[#This Row],[seagrass.weights.ssp126.2050]]*Table1[[#This Row],[seagrass.mn.ssp126.2050]])</f>
        <v/>
      </c>
      <c r="P1273" s="6" t="str">
        <f>IF(Table1[[#This Row],[corals.mn.ssp126.2050]]="","",(Table1[[#This Row],[corals.sd.ssp126.2050]]/Table1[[#This Row],[corals.mn.ssp126.2050]])^-1)</f>
        <v/>
      </c>
      <c r="Q1273" s="6" t="str">
        <f>IF(Table1[[#This Row],[coral.weights.ssp126.2050]]="","",Table1[[#This Row],[coral.weights.ssp126.2050]]*Table1[[#This Row],[corals.mn.ssp126.2050]])</f>
        <v/>
      </c>
      <c r="T1273" s="6" t="str">
        <f>IF(Table1[[#This Row],[mangrove.mn.ssp126.2050]]="","",(Table1[[#This Row],[mangrove.sd.ssp126.2050]]/Table1[[#This Row],[mangrove.mn.ssp126.2050]])^-1)</f>
        <v/>
      </c>
      <c r="U1273" s="6" t="str">
        <f>IF(Table1[[#This Row],[mangrove.weights.ssp126.2050]]="","",Table1[[#This Row],[mangrove.weights.ssp126.2050]]*Table1[[#This Row],[mangrove.mn.ssp126.2050]])</f>
        <v/>
      </c>
      <c r="V1273" s="7" t="e">
        <f t="shared" si="114"/>
        <v>#DIV/0!</v>
      </c>
      <c r="Y1273" s="6" t="str">
        <f>IF(Table1[[#This Row],[seagrass.mn.ssp126.2100]]="", "", (Table1[[#This Row],[seagrass.sd.ssp126.2100]]/Table1[[#This Row],[seagrass.mn.ssp126.2100]])^-1)</f>
        <v/>
      </c>
      <c r="Z1273" s="6" t="str">
        <f>IF(Table1[[#This Row],[seagrass.weights.ssp126.2100]]="","", Table1[[#This Row],[seagrass.weights.ssp126.2100]]*Table1[[#This Row],[seagrass.mn.ssp126.2100]])</f>
        <v/>
      </c>
      <c r="AC1273" s="6" t="str">
        <f>IF(Table1[[#This Row],[corals.mn.ssp126.2100]]="","",(Table1[[#This Row],[corals.sd.ssp126.2100]]/Table1[[#This Row],[corals.mn.ssp126.2100]])^-1)</f>
        <v/>
      </c>
      <c r="AD1273" s="6" t="str">
        <f>IF( Table1[[#This Row],[Coral.weights.ssp126.2100]]="","", Table1[[#This Row],[Coral.weights.ssp126.2100]]*Table1[[#This Row],[corals.mn.ssp126.2100]])</f>
        <v/>
      </c>
      <c r="AG1273" s="8" t="str">
        <f>IF(Table1[[#This Row],[mangrove.mn.ssp126.2100]]="","",(Table1[[#This Row],[mangrove.sd.ssp126.2100]]/Table1[[#This Row],[mangrove.mn.ssp126.2100]])^-1)</f>
        <v/>
      </c>
      <c r="AH1273" s="6" t="str">
        <f>IF(Table1[[#This Row],[mangrove.weights.ssp126.2100]]="","",Table1[[#This Row],[mangrove.weights.ssp126.2100]]*Table1[[#This Row],[mangrove.mn.ssp126.2100]])</f>
        <v/>
      </c>
      <c r="AI1273" s="7" t="e">
        <f t="shared" si="115"/>
        <v>#DIV/0!</v>
      </c>
      <c r="AL1273" s="6" t="str">
        <f>IF(Table1[[#This Row],[seagrass.mn.ssp245.2050]]="","",(Table1[[#This Row],[seagrass.sd.ssp245.2050]]/Table1[[#This Row],[seagrass.mn.ssp245.2050]])^-1)</f>
        <v/>
      </c>
      <c r="AM1273" s="6" t="str">
        <f>IF(Table1[[#This Row],[seagrass.weights.ssp245.2050]]="","",Table1[[#This Row],[seagrass.weights.ssp245.2050]]*Table1[[#This Row],[seagrass.mn.ssp245.2050]])</f>
        <v/>
      </c>
      <c r="AS1273" s="5"/>
      <c r="AT1273" s="8"/>
      <c r="AU1273" s="8"/>
      <c r="AV1273" s="7" t="e">
        <f t="shared" si="116"/>
        <v>#DIV/0!</v>
      </c>
      <c r="AX1273" s="5"/>
      <c r="AY1273" s="6"/>
      <c r="AZ1273" s="6"/>
      <c r="BB1273" s="5"/>
      <c r="BC1273" s="8"/>
      <c r="BD1273" s="8"/>
      <c r="BE1273" s="5"/>
      <c r="BF1273" s="5"/>
      <c r="BG1273" s="6"/>
      <c r="BH1273" s="6"/>
      <c r="BI1273" s="7" t="e">
        <f t="shared" si="117"/>
        <v>#DIV/0!</v>
      </c>
      <c r="BK1273" s="5"/>
      <c r="BL1273" s="6"/>
      <c r="BM1273" s="6"/>
      <c r="BO1273" s="5"/>
      <c r="BP1273" s="6"/>
      <c r="BQ1273" s="6"/>
      <c r="BR1273" s="5"/>
      <c r="BS1273" s="5"/>
      <c r="BT1273" s="6"/>
      <c r="BU1273" s="6"/>
      <c r="BV1273" s="7" t="e">
        <f t="shared" si="118"/>
        <v>#DIV/0!</v>
      </c>
      <c r="BX1273" s="5"/>
      <c r="BY1273" s="8"/>
      <c r="BZ1273" s="8"/>
      <c r="CA1273" s="5"/>
      <c r="CB1273" s="5"/>
      <c r="CC1273" s="8"/>
      <c r="CD1273" s="8"/>
      <c r="CE1273" s="5"/>
      <c r="CF1273" s="5"/>
      <c r="CG1273" s="12"/>
      <c r="CH1273" s="17"/>
      <c r="CI1273" s="9" t="e">
        <f t="shared" si="119"/>
        <v>#DIV/0!</v>
      </c>
      <c r="CJ1273" s="5"/>
      <c r="CL1273" s="5"/>
      <c r="CM1273" s="5"/>
      <c r="CP1273" s="5"/>
      <c r="CT1273" s="5"/>
    </row>
    <row r="1274" spans="1:98" x14ac:dyDescent="0.25">
      <c r="A1274" s="5" t="s">
        <v>1317</v>
      </c>
      <c r="B1274" s="5">
        <v>49.08934</v>
      </c>
      <c r="C1274" s="5">
        <v>10.928898</v>
      </c>
      <c r="E1274" s="5">
        <v>0</v>
      </c>
      <c r="G1274" s="5">
        <v>0</v>
      </c>
      <c r="I1274" s="5">
        <v>0</v>
      </c>
      <c r="L1274" s="6" t="str">
        <f>IF(Table1[[#This Row],[seagrass.mn.ssp126.2050]]="","",(Table1[[#This Row],[seagrass.sd.ssp126.2050]]/Table1[[#This Row],[seagrass.mn.ssp126.2050]])^-1)</f>
        <v/>
      </c>
      <c r="M1274" s="6" t="str">
        <f>IF(Table1[[#This Row],[seagrass.weights.ssp126.2050]]="","",Table1[[#This Row],[seagrass.weights.ssp126.2050]]*Table1[[#This Row],[seagrass.mn.ssp126.2050]])</f>
        <v/>
      </c>
      <c r="P1274" s="6" t="str">
        <f>IF(Table1[[#This Row],[corals.mn.ssp126.2050]]="","",(Table1[[#This Row],[corals.sd.ssp126.2050]]/Table1[[#This Row],[corals.mn.ssp126.2050]])^-1)</f>
        <v/>
      </c>
      <c r="Q1274" s="6" t="str">
        <f>IF(Table1[[#This Row],[coral.weights.ssp126.2050]]="","",Table1[[#This Row],[coral.weights.ssp126.2050]]*Table1[[#This Row],[corals.mn.ssp126.2050]])</f>
        <v/>
      </c>
      <c r="T1274" s="6" t="str">
        <f>IF(Table1[[#This Row],[mangrove.mn.ssp126.2050]]="","",(Table1[[#This Row],[mangrove.sd.ssp126.2050]]/Table1[[#This Row],[mangrove.mn.ssp126.2050]])^-1)</f>
        <v/>
      </c>
      <c r="U1274" s="6" t="str">
        <f>IF(Table1[[#This Row],[mangrove.weights.ssp126.2050]]="","",Table1[[#This Row],[mangrove.weights.ssp126.2050]]*Table1[[#This Row],[mangrove.mn.ssp126.2050]])</f>
        <v/>
      </c>
      <c r="V1274" s="7" t="e">
        <f t="shared" si="114"/>
        <v>#DIV/0!</v>
      </c>
      <c r="Y1274" s="6" t="str">
        <f>IF(Table1[[#This Row],[seagrass.mn.ssp126.2100]]="", "", (Table1[[#This Row],[seagrass.sd.ssp126.2100]]/Table1[[#This Row],[seagrass.mn.ssp126.2100]])^-1)</f>
        <v/>
      </c>
      <c r="Z1274" s="6" t="str">
        <f>IF(Table1[[#This Row],[seagrass.weights.ssp126.2100]]="","", Table1[[#This Row],[seagrass.weights.ssp126.2100]]*Table1[[#This Row],[seagrass.mn.ssp126.2100]])</f>
        <v/>
      </c>
      <c r="AC1274" s="6" t="str">
        <f>IF(Table1[[#This Row],[corals.mn.ssp126.2100]]="","",(Table1[[#This Row],[corals.sd.ssp126.2100]]/Table1[[#This Row],[corals.mn.ssp126.2100]])^-1)</f>
        <v/>
      </c>
      <c r="AD1274" s="6" t="str">
        <f>IF( Table1[[#This Row],[Coral.weights.ssp126.2100]]="","", Table1[[#This Row],[Coral.weights.ssp126.2100]]*Table1[[#This Row],[corals.mn.ssp126.2100]])</f>
        <v/>
      </c>
      <c r="AG1274" s="8" t="str">
        <f>IF(Table1[[#This Row],[mangrove.mn.ssp126.2100]]="","",(Table1[[#This Row],[mangrove.sd.ssp126.2100]]/Table1[[#This Row],[mangrove.mn.ssp126.2100]])^-1)</f>
        <v/>
      </c>
      <c r="AH1274" s="6" t="str">
        <f>IF(Table1[[#This Row],[mangrove.weights.ssp126.2100]]="","",Table1[[#This Row],[mangrove.weights.ssp126.2100]]*Table1[[#This Row],[mangrove.mn.ssp126.2100]])</f>
        <v/>
      </c>
      <c r="AI1274" s="7" t="e">
        <f t="shared" si="115"/>
        <v>#DIV/0!</v>
      </c>
      <c r="AL1274" s="6" t="str">
        <f>IF(Table1[[#This Row],[seagrass.mn.ssp245.2050]]="","",(Table1[[#This Row],[seagrass.sd.ssp245.2050]]/Table1[[#This Row],[seagrass.mn.ssp245.2050]])^-1)</f>
        <v/>
      </c>
      <c r="AM1274" s="6" t="str">
        <f>IF(Table1[[#This Row],[seagrass.weights.ssp245.2050]]="","",Table1[[#This Row],[seagrass.weights.ssp245.2050]]*Table1[[#This Row],[seagrass.mn.ssp245.2050]])</f>
        <v/>
      </c>
      <c r="AS1274" s="5"/>
      <c r="AT1274" s="8"/>
      <c r="AU1274" s="8"/>
      <c r="AV1274" s="7" t="e">
        <f t="shared" si="116"/>
        <v>#DIV/0!</v>
      </c>
      <c r="AX1274" s="5"/>
      <c r="AY1274" s="6"/>
      <c r="AZ1274" s="6"/>
      <c r="BB1274" s="5"/>
      <c r="BC1274" s="8"/>
      <c r="BD1274" s="8"/>
      <c r="BE1274" s="5"/>
      <c r="BF1274" s="5"/>
      <c r="BG1274" s="6"/>
      <c r="BH1274" s="6"/>
      <c r="BI1274" s="7" t="e">
        <f t="shared" si="117"/>
        <v>#DIV/0!</v>
      </c>
      <c r="BK1274" s="5"/>
      <c r="BL1274" s="6"/>
      <c r="BM1274" s="6"/>
      <c r="BO1274" s="5"/>
      <c r="BP1274" s="6"/>
      <c r="BQ1274" s="6"/>
      <c r="BR1274" s="5"/>
      <c r="BS1274" s="5"/>
      <c r="BT1274" s="6"/>
      <c r="BU1274" s="6"/>
      <c r="BV1274" s="7" t="e">
        <f t="shared" si="118"/>
        <v>#DIV/0!</v>
      </c>
      <c r="BX1274" s="5"/>
      <c r="BY1274" s="8"/>
      <c r="BZ1274" s="8"/>
      <c r="CA1274" s="5"/>
      <c r="CB1274" s="5"/>
      <c r="CC1274" s="8"/>
      <c r="CD1274" s="8"/>
      <c r="CE1274" s="5"/>
      <c r="CF1274" s="5"/>
      <c r="CG1274" s="12"/>
      <c r="CH1274" s="17"/>
      <c r="CI1274" s="9" t="e">
        <f t="shared" si="119"/>
        <v>#DIV/0!</v>
      </c>
      <c r="CJ1274" s="5"/>
      <c r="CL1274" s="5"/>
      <c r="CM1274" s="5"/>
      <c r="CP1274" s="5"/>
      <c r="CT1274" s="5"/>
    </row>
    <row r="1275" spans="1:98" x14ac:dyDescent="0.25">
      <c r="A1275" s="5" t="s">
        <v>1318</v>
      </c>
      <c r="B1275" s="5">
        <v>50.83934</v>
      </c>
      <c r="C1275" s="5">
        <v>10.928898</v>
      </c>
      <c r="E1275" s="5">
        <v>0</v>
      </c>
      <c r="G1275" s="5">
        <v>0</v>
      </c>
      <c r="I1275" s="5">
        <v>0</v>
      </c>
      <c r="L1275" s="6" t="str">
        <f>IF(Table1[[#This Row],[seagrass.mn.ssp126.2050]]="","",(Table1[[#This Row],[seagrass.sd.ssp126.2050]]/Table1[[#This Row],[seagrass.mn.ssp126.2050]])^-1)</f>
        <v/>
      </c>
      <c r="M1275" s="6" t="str">
        <f>IF(Table1[[#This Row],[seagrass.weights.ssp126.2050]]="","",Table1[[#This Row],[seagrass.weights.ssp126.2050]]*Table1[[#This Row],[seagrass.mn.ssp126.2050]])</f>
        <v/>
      </c>
      <c r="P1275" s="6" t="str">
        <f>IF(Table1[[#This Row],[corals.mn.ssp126.2050]]="","",(Table1[[#This Row],[corals.sd.ssp126.2050]]/Table1[[#This Row],[corals.mn.ssp126.2050]])^-1)</f>
        <v/>
      </c>
      <c r="Q1275" s="6" t="str">
        <f>IF(Table1[[#This Row],[coral.weights.ssp126.2050]]="","",Table1[[#This Row],[coral.weights.ssp126.2050]]*Table1[[#This Row],[corals.mn.ssp126.2050]])</f>
        <v/>
      </c>
      <c r="T1275" s="6" t="str">
        <f>IF(Table1[[#This Row],[mangrove.mn.ssp126.2050]]="","",(Table1[[#This Row],[mangrove.sd.ssp126.2050]]/Table1[[#This Row],[mangrove.mn.ssp126.2050]])^-1)</f>
        <v/>
      </c>
      <c r="U1275" s="6" t="str">
        <f>IF(Table1[[#This Row],[mangrove.weights.ssp126.2050]]="","",Table1[[#This Row],[mangrove.weights.ssp126.2050]]*Table1[[#This Row],[mangrove.mn.ssp126.2050]])</f>
        <v/>
      </c>
      <c r="V1275" s="7" t="e">
        <f t="shared" si="114"/>
        <v>#DIV/0!</v>
      </c>
      <c r="Y1275" s="6" t="str">
        <f>IF(Table1[[#This Row],[seagrass.mn.ssp126.2100]]="", "", (Table1[[#This Row],[seagrass.sd.ssp126.2100]]/Table1[[#This Row],[seagrass.mn.ssp126.2100]])^-1)</f>
        <v/>
      </c>
      <c r="Z1275" s="6" t="str">
        <f>IF(Table1[[#This Row],[seagrass.weights.ssp126.2100]]="","", Table1[[#This Row],[seagrass.weights.ssp126.2100]]*Table1[[#This Row],[seagrass.mn.ssp126.2100]])</f>
        <v/>
      </c>
      <c r="AC1275" s="6" t="str">
        <f>IF(Table1[[#This Row],[corals.mn.ssp126.2100]]="","",(Table1[[#This Row],[corals.sd.ssp126.2100]]/Table1[[#This Row],[corals.mn.ssp126.2100]])^-1)</f>
        <v/>
      </c>
      <c r="AD1275" s="6" t="str">
        <f>IF( Table1[[#This Row],[Coral.weights.ssp126.2100]]="","", Table1[[#This Row],[Coral.weights.ssp126.2100]]*Table1[[#This Row],[corals.mn.ssp126.2100]])</f>
        <v/>
      </c>
      <c r="AG1275" s="8" t="str">
        <f>IF(Table1[[#This Row],[mangrove.mn.ssp126.2100]]="","",(Table1[[#This Row],[mangrove.sd.ssp126.2100]]/Table1[[#This Row],[mangrove.mn.ssp126.2100]])^-1)</f>
        <v/>
      </c>
      <c r="AH1275" s="6" t="str">
        <f>IF(Table1[[#This Row],[mangrove.weights.ssp126.2100]]="","",Table1[[#This Row],[mangrove.weights.ssp126.2100]]*Table1[[#This Row],[mangrove.mn.ssp126.2100]])</f>
        <v/>
      </c>
      <c r="AI1275" s="7" t="e">
        <f t="shared" si="115"/>
        <v>#DIV/0!</v>
      </c>
      <c r="AL1275" s="6" t="str">
        <f>IF(Table1[[#This Row],[seagrass.mn.ssp245.2050]]="","",(Table1[[#This Row],[seagrass.sd.ssp245.2050]]/Table1[[#This Row],[seagrass.mn.ssp245.2050]])^-1)</f>
        <v/>
      </c>
      <c r="AM1275" s="6" t="str">
        <f>IF(Table1[[#This Row],[seagrass.weights.ssp245.2050]]="","",Table1[[#This Row],[seagrass.weights.ssp245.2050]]*Table1[[#This Row],[seagrass.mn.ssp245.2050]])</f>
        <v/>
      </c>
      <c r="AS1275" s="5"/>
      <c r="AT1275" s="8"/>
      <c r="AU1275" s="8"/>
      <c r="AV1275" s="7" t="e">
        <f t="shared" si="116"/>
        <v>#DIV/0!</v>
      </c>
      <c r="AX1275" s="5"/>
      <c r="AY1275" s="6"/>
      <c r="AZ1275" s="6"/>
      <c r="BB1275" s="5"/>
      <c r="BC1275" s="8"/>
      <c r="BD1275" s="8"/>
      <c r="BE1275" s="5"/>
      <c r="BF1275" s="5"/>
      <c r="BG1275" s="6"/>
      <c r="BH1275" s="6"/>
      <c r="BI1275" s="7" t="e">
        <f t="shared" si="117"/>
        <v>#DIV/0!</v>
      </c>
      <c r="BK1275" s="5"/>
      <c r="BL1275" s="6"/>
      <c r="BM1275" s="6"/>
      <c r="BO1275" s="5"/>
      <c r="BP1275" s="6"/>
      <c r="BQ1275" s="6"/>
      <c r="BR1275" s="5"/>
      <c r="BS1275" s="5"/>
      <c r="BT1275" s="6"/>
      <c r="BU1275" s="6"/>
      <c r="BV1275" s="7" t="e">
        <f t="shared" si="118"/>
        <v>#DIV/0!</v>
      </c>
      <c r="BX1275" s="5"/>
      <c r="BY1275" s="8"/>
      <c r="BZ1275" s="8"/>
      <c r="CA1275" s="5"/>
      <c r="CB1275" s="5"/>
      <c r="CC1275" s="8"/>
      <c r="CD1275" s="8"/>
      <c r="CE1275" s="5"/>
      <c r="CF1275" s="5"/>
      <c r="CG1275" s="12"/>
      <c r="CH1275" s="17"/>
      <c r="CI1275" s="9" t="e">
        <f t="shared" si="119"/>
        <v>#DIV/0!</v>
      </c>
      <c r="CJ1275" s="5"/>
      <c r="CL1275" s="5"/>
      <c r="CM1275" s="5"/>
      <c r="CP1275" s="5"/>
      <c r="CT1275" s="5"/>
    </row>
    <row r="1276" spans="1:98" x14ac:dyDescent="0.25">
      <c r="A1276" s="5" t="s">
        <v>1319</v>
      </c>
      <c r="B1276" s="5">
        <v>51.08934</v>
      </c>
      <c r="C1276" s="5">
        <v>10.928898</v>
      </c>
      <c r="E1276" s="5">
        <v>0</v>
      </c>
      <c r="G1276" s="5">
        <v>0</v>
      </c>
      <c r="I1276" s="5">
        <v>0</v>
      </c>
      <c r="L1276" s="6" t="str">
        <f>IF(Table1[[#This Row],[seagrass.mn.ssp126.2050]]="","",(Table1[[#This Row],[seagrass.sd.ssp126.2050]]/Table1[[#This Row],[seagrass.mn.ssp126.2050]])^-1)</f>
        <v/>
      </c>
      <c r="M1276" s="6" t="str">
        <f>IF(Table1[[#This Row],[seagrass.weights.ssp126.2050]]="","",Table1[[#This Row],[seagrass.weights.ssp126.2050]]*Table1[[#This Row],[seagrass.mn.ssp126.2050]])</f>
        <v/>
      </c>
      <c r="P1276" s="6" t="str">
        <f>IF(Table1[[#This Row],[corals.mn.ssp126.2050]]="","",(Table1[[#This Row],[corals.sd.ssp126.2050]]/Table1[[#This Row],[corals.mn.ssp126.2050]])^-1)</f>
        <v/>
      </c>
      <c r="Q1276" s="6" t="str">
        <f>IF(Table1[[#This Row],[coral.weights.ssp126.2050]]="","",Table1[[#This Row],[coral.weights.ssp126.2050]]*Table1[[#This Row],[corals.mn.ssp126.2050]])</f>
        <v/>
      </c>
      <c r="T1276" s="6" t="str">
        <f>IF(Table1[[#This Row],[mangrove.mn.ssp126.2050]]="","",(Table1[[#This Row],[mangrove.sd.ssp126.2050]]/Table1[[#This Row],[mangrove.mn.ssp126.2050]])^-1)</f>
        <v/>
      </c>
      <c r="U1276" s="6" t="str">
        <f>IF(Table1[[#This Row],[mangrove.weights.ssp126.2050]]="","",Table1[[#This Row],[mangrove.weights.ssp126.2050]]*Table1[[#This Row],[mangrove.mn.ssp126.2050]])</f>
        <v/>
      </c>
      <c r="V1276" s="7" t="e">
        <f t="shared" si="114"/>
        <v>#DIV/0!</v>
      </c>
      <c r="Y1276" s="6" t="str">
        <f>IF(Table1[[#This Row],[seagrass.mn.ssp126.2100]]="", "", (Table1[[#This Row],[seagrass.sd.ssp126.2100]]/Table1[[#This Row],[seagrass.mn.ssp126.2100]])^-1)</f>
        <v/>
      </c>
      <c r="Z1276" s="6" t="str">
        <f>IF(Table1[[#This Row],[seagrass.weights.ssp126.2100]]="","", Table1[[#This Row],[seagrass.weights.ssp126.2100]]*Table1[[#This Row],[seagrass.mn.ssp126.2100]])</f>
        <v/>
      </c>
      <c r="AC1276" s="6" t="str">
        <f>IF(Table1[[#This Row],[corals.mn.ssp126.2100]]="","",(Table1[[#This Row],[corals.sd.ssp126.2100]]/Table1[[#This Row],[corals.mn.ssp126.2100]])^-1)</f>
        <v/>
      </c>
      <c r="AD1276" s="6" t="str">
        <f>IF( Table1[[#This Row],[Coral.weights.ssp126.2100]]="","", Table1[[#This Row],[Coral.weights.ssp126.2100]]*Table1[[#This Row],[corals.mn.ssp126.2100]])</f>
        <v/>
      </c>
      <c r="AG1276" s="8" t="str">
        <f>IF(Table1[[#This Row],[mangrove.mn.ssp126.2100]]="","",(Table1[[#This Row],[mangrove.sd.ssp126.2100]]/Table1[[#This Row],[mangrove.mn.ssp126.2100]])^-1)</f>
        <v/>
      </c>
      <c r="AH1276" s="6" t="str">
        <f>IF(Table1[[#This Row],[mangrove.weights.ssp126.2100]]="","",Table1[[#This Row],[mangrove.weights.ssp126.2100]]*Table1[[#This Row],[mangrove.mn.ssp126.2100]])</f>
        <v/>
      </c>
      <c r="AI1276" s="7" t="e">
        <f t="shared" si="115"/>
        <v>#DIV/0!</v>
      </c>
      <c r="AL1276" s="6" t="str">
        <f>IF(Table1[[#This Row],[seagrass.mn.ssp245.2050]]="","",(Table1[[#This Row],[seagrass.sd.ssp245.2050]]/Table1[[#This Row],[seagrass.mn.ssp245.2050]])^-1)</f>
        <v/>
      </c>
      <c r="AM1276" s="6" t="str">
        <f>IF(Table1[[#This Row],[seagrass.weights.ssp245.2050]]="","",Table1[[#This Row],[seagrass.weights.ssp245.2050]]*Table1[[#This Row],[seagrass.mn.ssp245.2050]])</f>
        <v/>
      </c>
      <c r="AS1276" s="5"/>
      <c r="AT1276" s="8"/>
      <c r="AU1276" s="8"/>
      <c r="AV1276" s="7" t="e">
        <f t="shared" si="116"/>
        <v>#DIV/0!</v>
      </c>
      <c r="AX1276" s="5"/>
      <c r="AY1276" s="6"/>
      <c r="AZ1276" s="6"/>
      <c r="BB1276" s="5"/>
      <c r="BC1276" s="8"/>
      <c r="BD1276" s="8"/>
      <c r="BE1276" s="5"/>
      <c r="BF1276" s="5"/>
      <c r="BG1276" s="6"/>
      <c r="BH1276" s="6"/>
      <c r="BI1276" s="7" t="e">
        <f t="shared" si="117"/>
        <v>#DIV/0!</v>
      </c>
      <c r="BK1276" s="5"/>
      <c r="BL1276" s="6"/>
      <c r="BM1276" s="6"/>
      <c r="BO1276" s="5"/>
      <c r="BP1276" s="6"/>
      <c r="BQ1276" s="6"/>
      <c r="BR1276" s="5"/>
      <c r="BS1276" s="5"/>
      <c r="BT1276" s="6"/>
      <c r="BU1276" s="6"/>
      <c r="BV1276" s="7" t="e">
        <f t="shared" si="118"/>
        <v>#DIV/0!</v>
      </c>
      <c r="BX1276" s="5"/>
      <c r="BY1276" s="8"/>
      <c r="BZ1276" s="8"/>
      <c r="CA1276" s="5"/>
      <c r="CB1276" s="5"/>
      <c r="CC1276" s="8"/>
      <c r="CD1276" s="8"/>
      <c r="CE1276" s="5"/>
      <c r="CF1276" s="5"/>
      <c r="CG1276" s="12"/>
      <c r="CH1276" s="17"/>
      <c r="CI1276" s="9" t="e">
        <f t="shared" si="119"/>
        <v>#DIV/0!</v>
      </c>
      <c r="CJ1276" s="5"/>
      <c r="CL1276" s="5"/>
      <c r="CM1276" s="5"/>
      <c r="CP1276" s="5"/>
      <c r="CT1276" s="5"/>
    </row>
    <row r="1277" spans="1:98" x14ac:dyDescent="0.25">
      <c r="A1277" s="5" t="s">
        <v>1320</v>
      </c>
      <c r="B1277" s="5">
        <v>51.33934</v>
      </c>
      <c r="C1277" s="5">
        <v>10.928898</v>
      </c>
      <c r="E1277" s="5">
        <v>0</v>
      </c>
      <c r="G1277" s="5">
        <v>0</v>
      </c>
      <c r="I1277" s="5">
        <v>0</v>
      </c>
      <c r="L1277" s="6" t="str">
        <f>IF(Table1[[#This Row],[seagrass.mn.ssp126.2050]]="","",(Table1[[#This Row],[seagrass.sd.ssp126.2050]]/Table1[[#This Row],[seagrass.mn.ssp126.2050]])^-1)</f>
        <v/>
      </c>
      <c r="M1277" s="6" t="str">
        <f>IF(Table1[[#This Row],[seagrass.weights.ssp126.2050]]="","",Table1[[#This Row],[seagrass.weights.ssp126.2050]]*Table1[[#This Row],[seagrass.mn.ssp126.2050]])</f>
        <v/>
      </c>
      <c r="P1277" s="6" t="str">
        <f>IF(Table1[[#This Row],[corals.mn.ssp126.2050]]="","",(Table1[[#This Row],[corals.sd.ssp126.2050]]/Table1[[#This Row],[corals.mn.ssp126.2050]])^-1)</f>
        <v/>
      </c>
      <c r="Q1277" s="6" t="str">
        <f>IF(Table1[[#This Row],[coral.weights.ssp126.2050]]="","",Table1[[#This Row],[coral.weights.ssp126.2050]]*Table1[[#This Row],[corals.mn.ssp126.2050]])</f>
        <v/>
      </c>
      <c r="T1277" s="6" t="str">
        <f>IF(Table1[[#This Row],[mangrove.mn.ssp126.2050]]="","",(Table1[[#This Row],[mangrove.sd.ssp126.2050]]/Table1[[#This Row],[mangrove.mn.ssp126.2050]])^-1)</f>
        <v/>
      </c>
      <c r="U1277" s="6" t="str">
        <f>IF(Table1[[#This Row],[mangrove.weights.ssp126.2050]]="","",Table1[[#This Row],[mangrove.weights.ssp126.2050]]*Table1[[#This Row],[mangrove.mn.ssp126.2050]])</f>
        <v/>
      </c>
      <c r="V1277" s="7" t="e">
        <f t="shared" si="114"/>
        <v>#DIV/0!</v>
      </c>
      <c r="Y1277" s="6" t="str">
        <f>IF(Table1[[#This Row],[seagrass.mn.ssp126.2100]]="", "", (Table1[[#This Row],[seagrass.sd.ssp126.2100]]/Table1[[#This Row],[seagrass.mn.ssp126.2100]])^-1)</f>
        <v/>
      </c>
      <c r="Z1277" s="6" t="str">
        <f>IF(Table1[[#This Row],[seagrass.weights.ssp126.2100]]="","", Table1[[#This Row],[seagrass.weights.ssp126.2100]]*Table1[[#This Row],[seagrass.mn.ssp126.2100]])</f>
        <v/>
      </c>
      <c r="AC1277" s="6" t="str">
        <f>IF(Table1[[#This Row],[corals.mn.ssp126.2100]]="","",(Table1[[#This Row],[corals.sd.ssp126.2100]]/Table1[[#This Row],[corals.mn.ssp126.2100]])^-1)</f>
        <v/>
      </c>
      <c r="AD1277" s="6" t="str">
        <f>IF( Table1[[#This Row],[Coral.weights.ssp126.2100]]="","", Table1[[#This Row],[Coral.weights.ssp126.2100]]*Table1[[#This Row],[corals.mn.ssp126.2100]])</f>
        <v/>
      </c>
      <c r="AG1277" s="8" t="str">
        <f>IF(Table1[[#This Row],[mangrove.mn.ssp126.2100]]="","",(Table1[[#This Row],[mangrove.sd.ssp126.2100]]/Table1[[#This Row],[mangrove.mn.ssp126.2100]])^-1)</f>
        <v/>
      </c>
      <c r="AH1277" s="6" t="str">
        <f>IF(Table1[[#This Row],[mangrove.weights.ssp126.2100]]="","",Table1[[#This Row],[mangrove.weights.ssp126.2100]]*Table1[[#This Row],[mangrove.mn.ssp126.2100]])</f>
        <v/>
      </c>
      <c r="AI1277" s="7" t="e">
        <f t="shared" si="115"/>
        <v>#DIV/0!</v>
      </c>
      <c r="AL1277" s="6" t="str">
        <f>IF(Table1[[#This Row],[seagrass.mn.ssp245.2050]]="","",(Table1[[#This Row],[seagrass.sd.ssp245.2050]]/Table1[[#This Row],[seagrass.mn.ssp245.2050]])^-1)</f>
        <v/>
      </c>
      <c r="AM1277" s="6" t="str">
        <f>IF(Table1[[#This Row],[seagrass.weights.ssp245.2050]]="","",Table1[[#This Row],[seagrass.weights.ssp245.2050]]*Table1[[#This Row],[seagrass.mn.ssp245.2050]])</f>
        <v/>
      </c>
      <c r="AS1277" s="5"/>
      <c r="AT1277" s="8"/>
      <c r="AU1277" s="8"/>
      <c r="AV1277" s="7" t="e">
        <f t="shared" si="116"/>
        <v>#DIV/0!</v>
      </c>
      <c r="AX1277" s="5"/>
      <c r="AY1277" s="6"/>
      <c r="AZ1277" s="6"/>
      <c r="BB1277" s="5"/>
      <c r="BC1277" s="8"/>
      <c r="BD1277" s="8"/>
      <c r="BE1277" s="5"/>
      <c r="BF1277" s="5"/>
      <c r="BG1277" s="6"/>
      <c r="BH1277" s="6"/>
      <c r="BI1277" s="7" t="e">
        <f t="shared" si="117"/>
        <v>#DIV/0!</v>
      </c>
      <c r="BK1277" s="5"/>
      <c r="BL1277" s="6"/>
      <c r="BM1277" s="6"/>
      <c r="BO1277" s="5"/>
      <c r="BP1277" s="6"/>
      <c r="BQ1277" s="6"/>
      <c r="BR1277" s="5"/>
      <c r="BS1277" s="5"/>
      <c r="BT1277" s="6"/>
      <c r="BU1277" s="6"/>
      <c r="BV1277" s="7" t="e">
        <f t="shared" si="118"/>
        <v>#DIV/0!</v>
      </c>
      <c r="BX1277" s="5"/>
      <c r="BY1277" s="8"/>
      <c r="BZ1277" s="8"/>
      <c r="CA1277" s="5"/>
      <c r="CB1277" s="5"/>
      <c r="CC1277" s="8"/>
      <c r="CD1277" s="8"/>
      <c r="CE1277" s="5"/>
      <c r="CF1277" s="5"/>
      <c r="CG1277" s="12"/>
      <c r="CH1277" s="17"/>
      <c r="CI1277" s="9" t="e">
        <f t="shared" si="119"/>
        <v>#DIV/0!</v>
      </c>
      <c r="CJ1277" s="5"/>
      <c r="CL1277" s="5"/>
      <c r="CM1277" s="5"/>
      <c r="CP1277" s="5"/>
      <c r="CT1277" s="5"/>
    </row>
    <row r="1278" spans="1:98" x14ac:dyDescent="0.25">
      <c r="A1278" s="5" t="s">
        <v>1321</v>
      </c>
      <c r="B1278" s="5">
        <v>32.58934</v>
      </c>
      <c r="C1278" s="5">
        <v>-26.821102</v>
      </c>
      <c r="E1278" s="5">
        <v>0</v>
      </c>
      <c r="G1278" s="5">
        <v>0</v>
      </c>
      <c r="I1278" s="5">
        <v>0</v>
      </c>
      <c r="L1278" s="6" t="str">
        <f>IF(Table1[[#This Row],[seagrass.mn.ssp126.2050]]="","",(Table1[[#This Row],[seagrass.sd.ssp126.2050]]/Table1[[#This Row],[seagrass.mn.ssp126.2050]])^-1)</f>
        <v/>
      </c>
      <c r="M1278" s="6" t="str">
        <f>IF(Table1[[#This Row],[seagrass.weights.ssp126.2050]]="","",Table1[[#This Row],[seagrass.weights.ssp126.2050]]*Table1[[#This Row],[seagrass.mn.ssp126.2050]])</f>
        <v/>
      </c>
      <c r="P1278" s="6" t="str">
        <f>IF(Table1[[#This Row],[corals.mn.ssp126.2050]]="","",(Table1[[#This Row],[corals.sd.ssp126.2050]]/Table1[[#This Row],[corals.mn.ssp126.2050]])^-1)</f>
        <v/>
      </c>
      <c r="Q1278" s="6" t="str">
        <f>IF(Table1[[#This Row],[coral.weights.ssp126.2050]]="","",Table1[[#This Row],[coral.weights.ssp126.2050]]*Table1[[#This Row],[corals.mn.ssp126.2050]])</f>
        <v/>
      </c>
      <c r="T1278" s="6" t="str">
        <f>IF(Table1[[#This Row],[mangrove.mn.ssp126.2050]]="","",(Table1[[#This Row],[mangrove.sd.ssp126.2050]]/Table1[[#This Row],[mangrove.mn.ssp126.2050]])^-1)</f>
        <v/>
      </c>
      <c r="U1278" s="6" t="str">
        <f>IF(Table1[[#This Row],[mangrove.weights.ssp126.2050]]="","",Table1[[#This Row],[mangrove.weights.ssp126.2050]]*Table1[[#This Row],[mangrove.mn.ssp126.2050]])</f>
        <v/>
      </c>
      <c r="V1278" s="7" t="e">
        <f t="shared" si="114"/>
        <v>#DIV/0!</v>
      </c>
      <c r="Y1278" s="6" t="str">
        <f>IF(Table1[[#This Row],[seagrass.mn.ssp126.2100]]="", "", (Table1[[#This Row],[seagrass.sd.ssp126.2100]]/Table1[[#This Row],[seagrass.mn.ssp126.2100]])^-1)</f>
        <v/>
      </c>
      <c r="Z1278" s="6" t="str">
        <f>IF(Table1[[#This Row],[seagrass.weights.ssp126.2100]]="","", Table1[[#This Row],[seagrass.weights.ssp126.2100]]*Table1[[#This Row],[seagrass.mn.ssp126.2100]])</f>
        <v/>
      </c>
      <c r="AC1278" s="6" t="str">
        <f>IF(Table1[[#This Row],[corals.mn.ssp126.2100]]="","",(Table1[[#This Row],[corals.sd.ssp126.2100]]/Table1[[#This Row],[corals.mn.ssp126.2100]])^-1)</f>
        <v/>
      </c>
      <c r="AD1278" s="6" t="str">
        <f>IF( Table1[[#This Row],[Coral.weights.ssp126.2100]]="","", Table1[[#This Row],[Coral.weights.ssp126.2100]]*Table1[[#This Row],[corals.mn.ssp126.2100]])</f>
        <v/>
      </c>
      <c r="AG1278" s="8" t="str">
        <f>IF(Table1[[#This Row],[mangrove.mn.ssp126.2100]]="","",(Table1[[#This Row],[mangrove.sd.ssp126.2100]]/Table1[[#This Row],[mangrove.mn.ssp126.2100]])^-1)</f>
        <v/>
      </c>
      <c r="AH1278" s="6" t="str">
        <f>IF(Table1[[#This Row],[mangrove.weights.ssp126.2100]]="","",Table1[[#This Row],[mangrove.weights.ssp126.2100]]*Table1[[#This Row],[mangrove.mn.ssp126.2100]])</f>
        <v/>
      </c>
      <c r="AI1278" s="7" t="e">
        <f t="shared" si="115"/>
        <v>#DIV/0!</v>
      </c>
      <c r="AL1278" s="6" t="str">
        <f>IF(Table1[[#This Row],[seagrass.mn.ssp245.2050]]="","",(Table1[[#This Row],[seagrass.sd.ssp245.2050]]/Table1[[#This Row],[seagrass.mn.ssp245.2050]])^-1)</f>
        <v/>
      </c>
      <c r="AM1278" s="6" t="str">
        <f>IF(Table1[[#This Row],[seagrass.weights.ssp245.2050]]="","",Table1[[#This Row],[seagrass.weights.ssp245.2050]]*Table1[[#This Row],[seagrass.mn.ssp245.2050]])</f>
        <v/>
      </c>
      <c r="AS1278" s="5"/>
      <c r="AT1278" s="8"/>
      <c r="AU1278" s="8"/>
      <c r="AV1278" s="7" t="e">
        <f t="shared" si="116"/>
        <v>#DIV/0!</v>
      </c>
      <c r="AX1278" s="5"/>
      <c r="AY1278" s="6"/>
      <c r="AZ1278" s="6"/>
      <c r="BB1278" s="5"/>
      <c r="BC1278" s="8"/>
      <c r="BD1278" s="8"/>
      <c r="BE1278" s="5"/>
      <c r="BF1278" s="5"/>
      <c r="BG1278" s="6"/>
      <c r="BH1278" s="6"/>
      <c r="BI1278" s="7" t="e">
        <f t="shared" si="117"/>
        <v>#DIV/0!</v>
      </c>
      <c r="BK1278" s="5"/>
      <c r="BL1278" s="6"/>
      <c r="BM1278" s="6"/>
      <c r="BO1278" s="5"/>
      <c r="BP1278" s="6"/>
      <c r="BQ1278" s="6"/>
      <c r="BR1278" s="5"/>
      <c r="BS1278" s="5"/>
      <c r="BT1278" s="6"/>
      <c r="BU1278" s="6"/>
      <c r="BV1278" s="7" t="e">
        <f t="shared" si="118"/>
        <v>#DIV/0!</v>
      </c>
      <c r="BX1278" s="5"/>
      <c r="BY1278" s="8"/>
      <c r="BZ1278" s="8"/>
      <c r="CA1278" s="5"/>
      <c r="CB1278" s="5"/>
      <c r="CC1278" s="8"/>
      <c r="CD1278" s="8"/>
      <c r="CE1278" s="5"/>
      <c r="CF1278" s="5"/>
      <c r="CG1278" s="12"/>
      <c r="CH1278" s="17"/>
      <c r="CI1278" s="9" t="e">
        <f t="shared" si="119"/>
        <v>#DIV/0!</v>
      </c>
      <c r="CJ1278" s="5"/>
      <c r="CL1278" s="5"/>
      <c r="CM1278" s="5"/>
      <c r="CP1278" s="5"/>
      <c r="CT1278" s="5"/>
    </row>
    <row r="1279" spans="1:98" x14ac:dyDescent="0.25">
      <c r="A1279" s="5" t="s">
        <v>1322</v>
      </c>
      <c r="B1279" s="5">
        <v>32.83934</v>
      </c>
      <c r="C1279" s="5">
        <v>-26.821102</v>
      </c>
      <c r="E1279" s="5">
        <v>0</v>
      </c>
      <c r="G1279" s="5">
        <v>0</v>
      </c>
      <c r="H1279" s="5">
        <v>660000</v>
      </c>
      <c r="I1279" s="5">
        <v>1</v>
      </c>
      <c r="L1279" s="6" t="str">
        <f>IF(Table1[[#This Row],[seagrass.mn.ssp126.2050]]="","",(Table1[[#This Row],[seagrass.sd.ssp126.2050]]/Table1[[#This Row],[seagrass.mn.ssp126.2050]])^-1)</f>
        <v/>
      </c>
      <c r="M1279" s="6" t="str">
        <f>IF(Table1[[#This Row],[seagrass.weights.ssp126.2050]]="","",Table1[[#This Row],[seagrass.weights.ssp126.2050]]*Table1[[#This Row],[seagrass.mn.ssp126.2050]])</f>
        <v/>
      </c>
      <c r="P1279" s="6" t="str">
        <f>IF(Table1[[#This Row],[corals.mn.ssp126.2050]]="","",(Table1[[#This Row],[corals.sd.ssp126.2050]]/Table1[[#This Row],[corals.mn.ssp126.2050]])^-1)</f>
        <v/>
      </c>
      <c r="Q1279" s="6" t="str">
        <f>IF(Table1[[#This Row],[coral.weights.ssp126.2050]]="","",Table1[[#This Row],[coral.weights.ssp126.2050]]*Table1[[#This Row],[corals.mn.ssp126.2050]])</f>
        <v/>
      </c>
      <c r="R1279" s="5">
        <v>0.50824089309597442</v>
      </c>
      <c r="S1279" s="5">
        <v>0.1809196891425843</v>
      </c>
      <c r="T1279" s="6">
        <f>IF(Table1[[#This Row],[mangrove.mn.ssp126.2050]]="","",(Table1[[#This Row],[mangrove.sd.ssp126.2050]]/Table1[[#This Row],[mangrove.mn.ssp126.2050]])^-1)</f>
        <v>2.8092071985345144</v>
      </c>
      <c r="U1279" s="6">
        <f>IF(Table1[[#This Row],[mangrove.weights.ssp126.2050]]="","",Table1[[#This Row],[mangrove.weights.ssp126.2050]]*Table1[[#This Row],[mangrove.mn.ssp126.2050]])</f>
        <v>1.4277539754748219</v>
      </c>
      <c r="V1279" s="7">
        <f t="shared" si="114"/>
        <v>0.50824089309597442</v>
      </c>
      <c r="Y1279" s="6" t="str">
        <f>IF(Table1[[#This Row],[seagrass.mn.ssp126.2100]]="", "", (Table1[[#This Row],[seagrass.sd.ssp126.2100]]/Table1[[#This Row],[seagrass.mn.ssp126.2100]])^-1)</f>
        <v/>
      </c>
      <c r="Z1279" s="6" t="str">
        <f>IF(Table1[[#This Row],[seagrass.weights.ssp126.2100]]="","", Table1[[#This Row],[seagrass.weights.ssp126.2100]]*Table1[[#This Row],[seagrass.mn.ssp126.2100]])</f>
        <v/>
      </c>
      <c r="AC1279" s="6" t="str">
        <f>IF(Table1[[#This Row],[corals.mn.ssp126.2100]]="","",(Table1[[#This Row],[corals.sd.ssp126.2100]]/Table1[[#This Row],[corals.mn.ssp126.2100]])^-1)</f>
        <v/>
      </c>
      <c r="AD1279" s="6" t="str">
        <f>IF( Table1[[#This Row],[Coral.weights.ssp126.2100]]="","", Table1[[#This Row],[Coral.weights.ssp126.2100]]*Table1[[#This Row],[corals.mn.ssp126.2100]])</f>
        <v/>
      </c>
      <c r="AE1279" s="5">
        <v>0.5126294265764747</v>
      </c>
      <c r="AF1279" s="5">
        <v>0.17776035101094739</v>
      </c>
      <c r="AG1279" s="8">
        <f>IF(Table1[[#This Row],[mangrove.mn.ssp126.2100]]="","",(Table1[[#This Row],[mangrove.sd.ssp126.2100]]/Table1[[#This Row],[mangrove.mn.ssp126.2100]])^-1)</f>
        <v>2.8838232128879198</v>
      </c>
      <c r="AH1279" s="6">
        <f>IF(Table1[[#This Row],[mangrove.weights.ssp126.2100]]="","",Table1[[#This Row],[mangrove.weights.ssp126.2100]]*Table1[[#This Row],[mangrove.mn.ssp126.2100]])</f>
        <v>1.4783326399706613</v>
      </c>
      <c r="AI1279" s="7">
        <f t="shared" si="115"/>
        <v>0.5126294265764747</v>
      </c>
      <c r="AL1279" s="6" t="str">
        <f>IF(Table1[[#This Row],[seagrass.mn.ssp245.2050]]="","",(Table1[[#This Row],[seagrass.sd.ssp245.2050]]/Table1[[#This Row],[seagrass.mn.ssp245.2050]])^-1)</f>
        <v/>
      </c>
      <c r="AM1279" s="6" t="str">
        <f>IF(Table1[[#This Row],[seagrass.weights.ssp245.2050]]="","",Table1[[#This Row],[seagrass.weights.ssp245.2050]]*Table1[[#This Row],[seagrass.mn.ssp245.2050]])</f>
        <v/>
      </c>
      <c r="AR1279" s="5">
        <v>0.53913542638640632</v>
      </c>
      <c r="AS1279" s="5">
        <v>0.17573839094712509</v>
      </c>
      <c r="AT1279" s="8">
        <f>(Table1[[#This Row],[mangrove.sd.ssp245.2050]]/Table1[[#This Row],[mangrove.mn.ssp245.2050]])^-1</f>
        <v>3.0678295361690062</v>
      </c>
      <c r="AU1279" s="8">
        <f>Table1[[#This Row],[mangrove.mn.ssp245.2050]]*Table1[[#This Row],[mangrove.weights.ssp245.2050]]</f>
        <v>1.6539755850632882</v>
      </c>
      <c r="AV1279" s="7">
        <f t="shared" si="116"/>
        <v>0.53913542638640632</v>
      </c>
      <c r="AX1279" s="5"/>
      <c r="AY1279" s="6"/>
      <c r="AZ1279" s="6"/>
      <c r="BB1279" s="5"/>
      <c r="BC1279" s="8"/>
      <c r="BD1279" s="8"/>
      <c r="BE1279" s="5">
        <v>0.54350055638090666</v>
      </c>
      <c r="BF1279" s="5">
        <v>0.17780448182118791</v>
      </c>
      <c r="BG1279" s="6">
        <f>(Table1[[#This Row],[mangrove.sd.ssp245.2100]]/Table1[[#This Row],[mangrove.mn.ssp245.2100]])^-1</f>
        <v>3.0567314772610019</v>
      </c>
      <c r="BH1279" s="6">
        <f>Table1[[#This Row],[mangrove.weights.ssp245.2100]]*Table1[[#This Row],[mangrove.mn.ssp245.2100]]</f>
        <v>1.6613352585983854</v>
      </c>
      <c r="BI1279" s="7">
        <f t="shared" si="117"/>
        <v>0.54350055638090666</v>
      </c>
      <c r="BK1279" s="5"/>
      <c r="BL1279" s="6"/>
      <c r="BM1279" s="6"/>
      <c r="BO1279" s="5"/>
      <c r="BP1279" s="6"/>
      <c r="BQ1279" s="6"/>
      <c r="BR1279" s="5">
        <v>0.59654806626152246</v>
      </c>
      <c r="BS1279" s="5">
        <v>0.21797924401214461</v>
      </c>
      <c r="BT1279" s="6">
        <f>(Table1[[#This Row],[mangrove.sd.ssp370.2050]]/Table1[[#This Row],[mangrove.mn.ssp370.2050]])^-1</f>
        <v>2.7367195852293444</v>
      </c>
      <c r="BU1279" s="6">
        <f>Table1[[#This Row],[mangrove.weights.ssp370.2050]]*Table1[[#This Row],[mangrove.mn.ssp370.2050]]</f>
        <v>1.6325847764686012</v>
      </c>
      <c r="BV1279" s="7">
        <f t="shared" si="118"/>
        <v>0.59654806626152246</v>
      </c>
      <c r="BX1279" s="5"/>
      <c r="BY1279" s="8"/>
      <c r="BZ1279" s="8"/>
      <c r="CA1279" s="5"/>
      <c r="CB1279" s="5"/>
      <c r="CC1279" s="8"/>
      <c r="CD1279" s="8"/>
      <c r="CE1279" s="5">
        <v>0.54609837222367807</v>
      </c>
      <c r="CF1279" s="5">
        <v>0.1846591204496269</v>
      </c>
      <c r="CG1279" s="12">
        <f>(Table1[[#This Row],[mangrove.sd.ssp370.2100]]/Table1[[#This Row],[mangrove.mn.ssp370.2100]])^-1</f>
        <v>2.9573322503322985</v>
      </c>
      <c r="CH1279" s="17">
        <f>Table1[[#This Row],[mangrove.weights.ssp370.2100]]*Table1[[#This Row],[mangrove.mn.ssp370.2100]]</f>
        <v>1.614994328031055</v>
      </c>
      <c r="CI1279" s="9">
        <f t="shared" si="119"/>
        <v>0.54609837222367807</v>
      </c>
      <c r="CJ1279" s="5"/>
      <c r="CL1279" s="5"/>
      <c r="CM1279" s="5"/>
      <c r="CP1279" s="5"/>
      <c r="CT1279" s="5"/>
    </row>
    <row r="1280" spans="1:98" x14ac:dyDescent="0.25">
      <c r="A1280" s="5" t="s">
        <v>1323</v>
      </c>
      <c r="B1280" s="5">
        <v>33.08934</v>
      </c>
      <c r="C1280" s="5">
        <v>-26.821102</v>
      </c>
      <c r="E1280" s="5">
        <v>0</v>
      </c>
      <c r="G1280" s="5">
        <v>0</v>
      </c>
      <c r="I1280" s="5">
        <v>0</v>
      </c>
      <c r="L1280" s="6" t="str">
        <f>IF(Table1[[#This Row],[seagrass.mn.ssp126.2050]]="","",(Table1[[#This Row],[seagrass.sd.ssp126.2050]]/Table1[[#This Row],[seagrass.mn.ssp126.2050]])^-1)</f>
        <v/>
      </c>
      <c r="M1280" s="6" t="str">
        <f>IF(Table1[[#This Row],[seagrass.weights.ssp126.2050]]="","",Table1[[#This Row],[seagrass.weights.ssp126.2050]]*Table1[[#This Row],[seagrass.mn.ssp126.2050]])</f>
        <v/>
      </c>
      <c r="P1280" s="6" t="str">
        <f>IF(Table1[[#This Row],[corals.mn.ssp126.2050]]="","",(Table1[[#This Row],[corals.sd.ssp126.2050]]/Table1[[#This Row],[corals.mn.ssp126.2050]])^-1)</f>
        <v/>
      </c>
      <c r="Q1280" s="6" t="str">
        <f>IF(Table1[[#This Row],[coral.weights.ssp126.2050]]="","",Table1[[#This Row],[coral.weights.ssp126.2050]]*Table1[[#This Row],[corals.mn.ssp126.2050]])</f>
        <v/>
      </c>
      <c r="T1280" s="6" t="str">
        <f>IF(Table1[[#This Row],[mangrove.mn.ssp126.2050]]="","",(Table1[[#This Row],[mangrove.sd.ssp126.2050]]/Table1[[#This Row],[mangrove.mn.ssp126.2050]])^-1)</f>
        <v/>
      </c>
      <c r="U1280" s="6" t="str">
        <f>IF(Table1[[#This Row],[mangrove.weights.ssp126.2050]]="","",Table1[[#This Row],[mangrove.weights.ssp126.2050]]*Table1[[#This Row],[mangrove.mn.ssp126.2050]])</f>
        <v/>
      </c>
      <c r="V1280" s="7" t="e">
        <f t="shared" si="114"/>
        <v>#DIV/0!</v>
      </c>
      <c r="Y1280" s="6" t="str">
        <f>IF(Table1[[#This Row],[seagrass.mn.ssp126.2100]]="", "", (Table1[[#This Row],[seagrass.sd.ssp126.2100]]/Table1[[#This Row],[seagrass.mn.ssp126.2100]])^-1)</f>
        <v/>
      </c>
      <c r="Z1280" s="6" t="str">
        <f>IF(Table1[[#This Row],[seagrass.weights.ssp126.2100]]="","", Table1[[#This Row],[seagrass.weights.ssp126.2100]]*Table1[[#This Row],[seagrass.mn.ssp126.2100]])</f>
        <v/>
      </c>
      <c r="AC1280" s="6" t="str">
        <f>IF(Table1[[#This Row],[corals.mn.ssp126.2100]]="","",(Table1[[#This Row],[corals.sd.ssp126.2100]]/Table1[[#This Row],[corals.mn.ssp126.2100]])^-1)</f>
        <v/>
      </c>
      <c r="AD1280" s="6" t="str">
        <f>IF( Table1[[#This Row],[Coral.weights.ssp126.2100]]="","", Table1[[#This Row],[Coral.weights.ssp126.2100]]*Table1[[#This Row],[corals.mn.ssp126.2100]])</f>
        <v/>
      </c>
      <c r="AG1280" s="8" t="str">
        <f>IF(Table1[[#This Row],[mangrove.mn.ssp126.2100]]="","",(Table1[[#This Row],[mangrove.sd.ssp126.2100]]/Table1[[#This Row],[mangrove.mn.ssp126.2100]])^-1)</f>
        <v/>
      </c>
      <c r="AH1280" s="6" t="str">
        <f>IF(Table1[[#This Row],[mangrove.weights.ssp126.2100]]="","",Table1[[#This Row],[mangrove.weights.ssp126.2100]]*Table1[[#This Row],[mangrove.mn.ssp126.2100]])</f>
        <v/>
      </c>
      <c r="AI1280" s="7" t="e">
        <f t="shared" si="115"/>
        <v>#DIV/0!</v>
      </c>
      <c r="AL1280" s="6" t="str">
        <f>IF(Table1[[#This Row],[seagrass.mn.ssp245.2050]]="","",(Table1[[#This Row],[seagrass.sd.ssp245.2050]]/Table1[[#This Row],[seagrass.mn.ssp245.2050]])^-1)</f>
        <v/>
      </c>
      <c r="AM1280" s="6" t="str">
        <f>IF(Table1[[#This Row],[seagrass.weights.ssp245.2050]]="","",Table1[[#This Row],[seagrass.weights.ssp245.2050]]*Table1[[#This Row],[seagrass.mn.ssp245.2050]])</f>
        <v/>
      </c>
      <c r="AS1280" s="5"/>
      <c r="AT1280" s="8"/>
      <c r="AU1280" s="8"/>
      <c r="AV1280" s="7" t="e">
        <f t="shared" si="116"/>
        <v>#DIV/0!</v>
      </c>
      <c r="AX1280" s="5"/>
      <c r="AY1280" s="6"/>
      <c r="AZ1280" s="6"/>
      <c r="BB1280" s="5"/>
      <c r="BC1280" s="8"/>
      <c r="BD1280" s="8"/>
      <c r="BE1280" s="5"/>
      <c r="BF1280" s="5"/>
      <c r="BG1280" s="6"/>
      <c r="BH1280" s="6"/>
      <c r="BI1280" s="7" t="e">
        <f t="shared" si="117"/>
        <v>#DIV/0!</v>
      </c>
      <c r="BK1280" s="5"/>
      <c r="BL1280" s="6"/>
      <c r="BM1280" s="6"/>
      <c r="BO1280" s="5"/>
      <c r="BP1280" s="6"/>
      <c r="BQ1280" s="6"/>
      <c r="BR1280" s="5"/>
      <c r="BS1280" s="5"/>
      <c r="BT1280" s="6"/>
      <c r="BU1280" s="6"/>
      <c r="BV1280" s="7" t="e">
        <f t="shared" si="118"/>
        <v>#DIV/0!</v>
      </c>
      <c r="BX1280" s="5"/>
      <c r="BY1280" s="8"/>
      <c r="BZ1280" s="8"/>
      <c r="CA1280" s="5"/>
      <c r="CB1280" s="5"/>
      <c r="CC1280" s="8"/>
      <c r="CD1280" s="8"/>
      <c r="CE1280" s="5"/>
      <c r="CF1280" s="5"/>
      <c r="CG1280" s="12"/>
      <c r="CH1280" s="17"/>
      <c r="CI1280" s="9" t="e">
        <f t="shared" si="119"/>
        <v>#DIV/0!</v>
      </c>
      <c r="CJ1280" s="5"/>
      <c r="CL1280" s="5"/>
      <c r="CM1280" s="5"/>
      <c r="CP1280" s="5"/>
      <c r="CT1280" s="5"/>
    </row>
    <row r="1281" spans="1:98" x14ac:dyDescent="0.25">
      <c r="A1281" s="5" t="s">
        <v>1324</v>
      </c>
      <c r="B1281" s="5">
        <v>32.58934</v>
      </c>
      <c r="C1281" s="5">
        <v>-27.071102</v>
      </c>
      <c r="E1281" s="5">
        <v>0</v>
      </c>
      <c r="G1281" s="5">
        <v>0</v>
      </c>
      <c r="I1281" s="5">
        <v>0</v>
      </c>
      <c r="L1281" s="6" t="str">
        <f>IF(Table1[[#This Row],[seagrass.mn.ssp126.2050]]="","",(Table1[[#This Row],[seagrass.sd.ssp126.2050]]/Table1[[#This Row],[seagrass.mn.ssp126.2050]])^-1)</f>
        <v/>
      </c>
      <c r="M1281" s="6" t="str">
        <f>IF(Table1[[#This Row],[seagrass.weights.ssp126.2050]]="","",Table1[[#This Row],[seagrass.weights.ssp126.2050]]*Table1[[#This Row],[seagrass.mn.ssp126.2050]])</f>
        <v/>
      </c>
      <c r="P1281" s="6" t="str">
        <f>IF(Table1[[#This Row],[corals.mn.ssp126.2050]]="","",(Table1[[#This Row],[corals.sd.ssp126.2050]]/Table1[[#This Row],[corals.mn.ssp126.2050]])^-1)</f>
        <v/>
      </c>
      <c r="Q1281" s="6" t="str">
        <f>IF(Table1[[#This Row],[coral.weights.ssp126.2050]]="","",Table1[[#This Row],[coral.weights.ssp126.2050]]*Table1[[#This Row],[corals.mn.ssp126.2050]])</f>
        <v/>
      </c>
      <c r="T1281" s="6" t="str">
        <f>IF(Table1[[#This Row],[mangrove.mn.ssp126.2050]]="","",(Table1[[#This Row],[mangrove.sd.ssp126.2050]]/Table1[[#This Row],[mangrove.mn.ssp126.2050]])^-1)</f>
        <v/>
      </c>
      <c r="U1281" s="6" t="str">
        <f>IF(Table1[[#This Row],[mangrove.weights.ssp126.2050]]="","",Table1[[#This Row],[mangrove.weights.ssp126.2050]]*Table1[[#This Row],[mangrove.mn.ssp126.2050]])</f>
        <v/>
      </c>
      <c r="V1281" s="7" t="e">
        <f t="shared" si="114"/>
        <v>#DIV/0!</v>
      </c>
      <c r="Y1281" s="6" t="str">
        <f>IF(Table1[[#This Row],[seagrass.mn.ssp126.2100]]="", "", (Table1[[#This Row],[seagrass.sd.ssp126.2100]]/Table1[[#This Row],[seagrass.mn.ssp126.2100]])^-1)</f>
        <v/>
      </c>
      <c r="Z1281" s="6" t="str">
        <f>IF(Table1[[#This Row],[seagrass.weights.ssp126.2100]]="","", Table1[[#This Row],[seagrass.weights.ssp126.2100]]*Table1[[#This Row],[seagrass.mn.ssp126.2100]])</f>
        <v/>
      </c>
      <c r="AC1281" s="6" t="str">
        <f>IF(Table1[[#This Row],[corals.mn.ssp126.2100]]="","",(Table1[[#This Row],[corals.sd.ssp126.2100]]/Table1[[#This Row],[corals.mn.ssp126.2100]])^-1)</f>
        <v/>
      </c>
      <c r="AD1281" s="6" t="str">
        <f>IF( Table1[[#This Row],[Coral.weights.ssp126.2100]]="","", Table1[[#This Row],[Coral.weights.ssp126.2100]]*Table1[[#This Row],[corals.mn.ssp126.2100]])</f>
        <v/>
      </c>
      <c r="AG1281" s="8" t="str">
        <f>IF(Table1[[#This Row],[mangrove.mn.ssp126.2100]]="","",(Table1[[#This Row],[mangrove.sd.ssp126.2100]]/Table1[[#This Row],[mangrove.mn.ssp126.2100]])^-1)</f>
        <v/>
      </c>
      <c r="AH1281" s="6" t="str">
        <f>IF(Table1[[#This Row],[mangrove.weights.ssp126.2100]]="","",Table1[[#This Row],[mangrove.weights.ssp126.2100]]*Table1[[#This Row],[mangrove.mn.ssp126.2100]])</f>
        <v/>
      </c>
      <c r="AI1281" s="7" t="e">
        <f t="shared" si="115"/>
        <v>#DIV/0!</v>
      </c>
      <c r="AL1281" s="6" t="str">
        <f>IF(Table1[[#This Row],[seagrass.mn.ssp245.2050]]="","",(Table1[[#This Row],[seagrass.sd.ssp245.2050]]/Table1[[#This Row],[seagrass.mn.ssp245.2050]])^-1)</f>
        <v/>
      </c>
      <c r="AM1281" s="6" t="str">
        <f>IF(Table1[[#This Row],[seagrass.weights.ssp245.2050]]="","",Table1[[#This Row],[seagrass.weights.ssp245.2050]]*Table1[[#This Row],[seagrass.mn.ssp245.2050]])</f>
        <v/>
      </c>
      <c r="AS1281" s="5"/>
      <c r="AT1281" s="8"/>
      <c r="AU1281" s="8"/>
      <c r="AV1281" s="7" t="e">
        <f t="shared" si="116"/>
        <v>#DIV/0!</v>
      </c>
      <c r="AX1281" s="5"/>
      <c r="AY1281" s="6"/>
      <c r="AZ1281" s="6"/>
      <c r="BB1281" s="5"/>
      <c r="BC1281" s="8"/>
      <c r="BD1281" s="8"/>
      <c r="BE1281" s="5"/>
      <c r="BF1281" s="5"/>
      <c r="BG1281" s="6"/>
      <c r="BH1281" s="6"/>
      <c r="BI1281" s="7" t="e">
        <f t="shared" si="117"/>
        <v>#DIV/0!</v>
      </c>
      <c r="BK1281" s="5"/>
      <c r="BL1281" s="6"/>
      <c r="BM1281" s="6"/>
      <c r="BO1281" s="5"/>
      <c r="BP1281" s="6"/>
      <c r="BQ1281" s="6"/>
      <c r="BR1281" s="5"/>
      <c r="BS1281" s="5"/>
      <c r="BT1281" s="6"/>
      <c r="BU1281" s="6"/>
      <c r="BV1281" s="7" t="e">
        <f t="shared" si="118"/>
        <v>#DIV/0!</v>
      </c>
      <c r="BX1281" s="5"/>
      <c r="BY1281" s="8"/>
      <c r="BZ1281" s="8"/>
      <c r="CA1281" s="5"/>
      <c r="CB1281" s="5"/>
      <c r="CC1281" s="8"/>
      <c r="CD1281" s="8"/>
      <c r="CE1281" s="5"/>
      <c r="CF1281" s="5"/>
      <c r="CG1281" s="12"/>
      <c r="CH1281" s="17"/>
      <c r="CI1281" s="9" t="e">
        <f t="shared" si="119"/>
        <v>#DIV/0!</v>
      </c>
      <c r="CJ1281" s="5"/>
      <c r="CL1281" s="5"/>
      <c r="CM1281" s="5"/>
      <c r="CP1281" s="5"/>
      <c r="CT1281" s="5"/>
    </row>
    <row r="1282" spans="1:98" x14ac:dyDescent="0.25">
      <c r="A1282" s="5" t="s">
        <v>1325</v>
      </c>
      <c r="B1282" s="5">
        <v>32.83934</v>
      </c>
      <c r="C1282" s="5">
        <v>-27.071102</v>
      </c>
      <c r="E1282" s="5">
        <v>0</v>
      </c>
      <c r="G1282" s="5">
        <v>0</v>
      </c>
      <c r="I1282" s="5">
        <v>0</v>
      </c>
      <c r="L1282" s="6" t="str">
        <f>IF(Table1[[#This Row],[seagrass.mn.ssp126.2050]]="","",(Table1[[#This Row],[seagrass.sd.ssp126.2050]]/Table1[[#This Row],[seagrass.mn.ssp126.2050]])^-1)</f>
        <v/>
      </c>
      <c r="M1282" s="6" t="str">
        <f>IF(Table1[[#This Row],[seagrass.weights.ssp126.2050]]="","",Table1[[#This Row],[seagrass.weights.ssp126.2050]]*Table1[[#This Row],[seagrass.mn.ssp126.2050]])</f>
        <v/>
      </c>
      <c r="P1282" s="6" t="str">
        <f>IF(Table1[[#This Row],[corals.mn.ssp126.2050]]="","",(Table1[[#This Row],[corals.sd.ssp126.2050]]/Table1[[#This Row],[corals.mn.ssp126.2050]])^-1)</f>
        <v/>
      </c>
      <c r="Q1282" s="6" t="str">
        <f>IF(Table1[[#This Row],[coral.weights.ssp126.2050]]="","",Table1[[#This Row],[coral.weights.ssp126.2050]]*Table1[[#This Row],[corals.mn.ssp126.2050]])</f>
        <v/>
      </c>
      <c r="T1282" s="6" t="str">
        <f>IF(Table1[[#This Row],[mangrove.mn.ssp126.2050]]="","",(Table1[[#This Row],[mangrove.sd.ssp126.2050]]/Table1[[#This Row],[mangrove.mn.ssp126.2050]])^-1)</f>
        <v/>
      </c>
      <c r="U1282" s="6" t="str">
        <f>IF(Table1[[#This Row],[mangrove.weights.ssp126.2050]]="","",Table1[[#This Row],[mangrove.weights.ssp126.2050]]*Table1[[#This Row],[mangrove.mn.ssp126.2050]])</f>
        <v/>
      </c>
      <c r="V1282" s="7" t="e">
        <f t="shared" ref="V1282:V1345" si="120">SUM(U1282,Q1282,M1282)/SUM(T1282,P1282,L1282)</f>
        <v>#DIV/0!</v>
      </c>
      <c r="Y1282" s="6" t="str">
        <f>IF(Table1[[#This Row],[seagrass.mn.ssp126.2100]]="", "", (Table1[[#This Row],[seagrass.sd.ssp126.2100]]/Table1[[#This Row],[seagrass.mn.ssp126.2100]])^-1)</f>
        <v/>
      </c>
      <c r="Z1282" s="6" t="str">
        <f>IF(Table1[[#This Row],[seagrass.weights.ssp126.2100]]="","", Table1[[#This Row],[seagrass.weights.ssp126.2100]]*Table1[[#This Row],[seagrass.mn.ssp126.2100]])</f>
        <v/>
      </c>
      <c r="AC1282" s="6" t="str">
        <f>IF(Table1[[#This Row],[corals.mn.ssp126.2100]]="","",(Table1[[#This Row],[corals.sd.ssp126.2100]]/Table1[[#This Row],[corals.mn.ssp126.2100]])^-1)</f>
        <v/>
      </c>
      <c r="AD1282" s="6" t="str">
        <f>IF( Table1[[#This Row],[Coral.weights.ssp126.2100]]="","", Table1[[#This Row],[Coral.weights.ssp126.2100]]*Table1[[#This Row],[corals.mn.ssp126.2100]])</f>
        <v/>
      </c>
      <c r="AG1282" s="8" t="str">
        <f>IF(Table1[[#This Row],[mangrove.mn.ssp126.2100]]="","",(Table1[[#This Row],[mangrove.sd.ssp126.2100]]/Table1[[#This Row],[mangrove.mn.ssp126.2100]])^-1)</f>
        <v/>
      </c>
      <c r="AH1282" s="6" t="str">
        <f>IF(Table1[[#This Row],[mangrove.weights.ssp126.2100]]="","",Table1[[#This Row],[mangrove.weights.ssp126.2100]]*Table1[[#This Row],[mangrove.mn.ssp126.2100]])</f>
        <v/>
      </c>
      <c r="AI1282" s="7" t="e">
        <f t="shared" ref="AI1282:AI1345" si="121">SUM(AH1282,AD1282,Z1282)/SUM(Y1282,AC1282,AG1282)</f>
        <v>#DIV/0!</v>
      </c>
      <c r="AL1282" s="6" t="str">
        <f>IF(Table1[[#This Row],[seagrass.mn.ssp245.2050]]="","",(Table1[[#This Row],[seagrass.sd.ssp245.2050]]/Table1[[#This Row],[seagrass.mn.ssp245.2050]])^-1)</f>
        <v/>
      </c>
      <c r="AM1282" s="6" t="str">
        <f>IF(Table1[[#This Row],[seagrass.weights.ssp245.2050]]="","",Table1[[#This Row],[seagrass.weights.ssp245.2050]]*Table1[[#This Row],[seagrass.mn.ssp245.2050]])</f>
        <v/>
      </c>
      <c r="AS1282" s="5"/>
      <c r="AT1282" s="8"/>
      <c r="AU1282" s="8"/>
      <c r="AV1282" s="7" t="e">
        <f t="shared" si="116"/>
        <v>#DIV/0!</v>
      </c>
      <c r="AX1282" s="5"/>
      <c r="AY1282" s="6"/>
      <c r="AZ1282" s="6"/>
      <c r="BB1282" s="5"/>
      <c r="BC1282" s="8"/>
      <c r="BD1282" s="8"/>
      <c r="BE1282" s="5"/>
      <c r="BF1282" s="5"/>
      <c r="BG1282" s="6"/>
      <c r="BH1282" s="6"/>
      <c r="BI1282" s="7" t="e">
        <f t="shared" si="117"/>
        <v>#DIV/0!</v>
      </c>
      <c r="BK1282" s="5"/>
      <c r="BL1282" s="6"/>
      <c r="BM1282" s="6"/>
      <c r="BO1282" s="5"/>
      <c r="BP1282" s="6"/>
      <c r="BQ1282" s="6"/>
      <c r="BR1282" s="5"/>
      <c r="BS1282" s="5"/>
      <c r="BT1282" s="6"/>
      <c r="BU1282" s="6"/>
      <c r="BV1282" s="7" t="e">
        <f t="shared" si="118"/>
        <v>#DIV/0!</v>
      </c>
      <c r="BX1282" s="5"/>
      <c r="BY1282" s="8"/>
      <c r="BZ1282" s="8"/>
      <c r="CA1282" s="5"/>
      <c r="CB1282" s="5"/>
      <c r="CC1282" s="8"/>
      <c r="CD1282" s="8"/>
      <c r="CE1282" s="5"/>
      <c r="CF1282" s="5"/>
      <c r="CG1282" s="12"/>
      <c r="CH1282" s="17"/>
      <c r="CI1282" s="9" t="e">
        <f t="shared" si="119"/>
        <v>#DIV/0!</v>
      </c>
      <c r="CJ1282" s="5"/>
      <c r="CL1282" s="5"/>
      <c r="CM1282" s="5"/>
      <c r="CP1282" s="5"/>
      <c r="CT1282" s="5"/>
    </row>
    <row r="1283" spans="1:98" x14ac:dyDescent="0.25">
      <c r="A1283" s="5" t="s">
        <v>1326</v>
      </c>
      <c r="B1283" s="5">
        <v>33.08934</v>
      </c>
      <c r="C1283" s="5">
        <v>-27.071102</v>
      </c>
      <c r="E1283" s="5">
        <v>0</v>
      </c>
      <c r="G1283" s="5">
        <v>0</v>
      </c>
      <c r="I1283" s="5">
        <v>0</v>
      </c>
      <c r="L1283" s="6" t="str">
        <f>IF(Table1[[#This Row],[seagrass.mn.ssp126.2050]]="","",(Table1[[#This Row],[seagrass.sd.ssp126.2050]]/Table1[[#This Row],[seagrass.mn.ssp126.2050]])^-1)</f>
        <v/>
      </c>
      <c r="M1283" s="6" t="str">
        <f>IF(Table1[[#This Row],[seagrass.weights.ssp126.2050]]="","",Table1[[#This Row],[seagrass.weights.ssp126.2050]]*Table1[[#This Row],[seagrass.mn.ssp126.2050]])</f>
        <v/>
      </c>
      <c r="P1283" s="6" t="str">
        <f>IF(Table1[[#This Row],[corals.mn.ssp126.2050]]="","",(Table1[[#This Row],[corals.sd.ssp126.2050]]/Table1[[#This Row],[corals.mn.ssp126.2050]])^-1)</f>
        <v/>
      </c>
      <c r="Q1283" s="6" t="str">
        <f>IF(Table1[[#This Row],[coral.weights.ssp126.2050]]="","",Table1[[#This Row],[coral.weights.ssp126.2050]]*Table1[[#This Row],[corals.mn.ssp126.2050]])</f>
        <v/>
      </c>
      <c r="T1283" s="6" t="str">
        <f>IF(Table1[[#This Row],[mangrove.mn.ssp126.2050]]="","",(Table1[[#This Row],[mangrove.sd.ssp126.2050]]/Table1[[#This Row],[mangrove.mn.ssp126.2050]])^-1)</f>
        <v/>
      </c>
      <c r="U1283" s="6" t="str">
        <f>IF(Table1[[#This Row],[mangrove.weights.ssp126.2050]]="","",Table1[[#This Row],[mangrove.weights.ssp126.2050]]*Table1[[#This Row],[mangrove.mn.ssp126.2050]])</f>
        <v/>
      </c>
      <c r="V1283" s="7" t="e">
        <f t="shared" si="120"/>
        <v>#DIV/0!</v>
      </c>
      <c r="Y1283" s="6" t="str">
        <f>IF(Table1[[#This Row],[seagrass.mn.ssp126.2100]]="", "", (Table1[[#This Row],[seagrass.sd.ssp126.2100]]/Table1[[#This Row],[seagrass.mn.ssp126.2100]])^-1)</f>
        <v/>
      </c>
      <c r="Z1283" s="6" t="str">
        <f>IF(Table1[[#This Row],[seagrass.weights.ssp126.2100]]="","", Table1[[#This Row],[seagrass.weights.ssp126.2100]]*Table1[[#This Row],[seagrass.mn.ssp126.2100]])</f>
        <v/>
      </c>
      <c r="AC1283" s="6" t="str">
        <f>IF(Table1[[#This Row],[corals.mn.ssp126.2100]]="","",(Table1[[#This Row],[corals.sd.ssp126.2100]]/Table1[[#This Row],[corals.mn.ssp126.2100]])^-1)</f>
        <v/>
      </c>
      <c r="AD1283" s="6" t="str">
        <f>IF( Table1[[#This Row],[Coral.weights.ssp126.2100]]="","", Table1[[#This Row],[Coral.weights.ssp126.2100]]*Table1[[#This Row],[corals.mn.ssp126.2100]])</f>
        <v/>
      </c>
      <c r="AG1283" s="8" t="str">
        <f>IF(Table1[[#This Row],[mangrove.mn.ssp126.2100]]="","",(Table1[[#This Row],[mangrove.sd.ssp126.2100]]/Table1[[#This Row],[mangrove.mn.ssp126.2100]])^-1)</f>
        <v/>
      </c>
      <c r="AH1283" s="6" t="str">
        <f>IF(Table1[[#This Row],[mangrove.weights.ssp126.2100]]="","",Table1[[#This Row],[mangrove.weights.ssp126.2100]]*Table1[[#This Row],[mangrove.mn.ssp126.2100]])</f>
        <v/>
      </c>
      <c r="AI1283" s="7" t="e">
        <f t="shared" si="121"/>
        <v>#DIV/0!</v>
      </c>
      <c r="AL1283" s="6" t="str">
        <f>IF(Table1[[#This Row],[seagrass.mn.ssp245.2050]]="","",(Table1[[#This Row],[seagrass.sd.ssp245.2050]]/Table1[[#This Row],[seagrass.mn.ssp245.2050]])^-1)</f>
        <v/>
      </c>
      <c r="AM1283" s="6" t="str">
        <f>IF(Table1[[#This Row],[seagrass.weights.ssp245.2050]]="","",Table1[[#This Row],[seagrass.weights.ssp245.2050]]*Table1[[#This Row],[seagrass.mn.ssp245.2050]])</f>
        <v/>
      </c>
      <c r="AS1283" s="5"/>
      <c r="AT1283" s="8"/>
      <c r="AU1283" s="8"/>
      <c r="AV1283" s="7" t="e">
        <f t="shared" ref="AV1283:AV1346" si="122">SUM(AU1283,AQ1283,AM1283)/SUM(AT1283,AP1283,AL1283)</f>
        <v>#DIV/0!</v>
      </c>
      <c r="AX1283" s="5"/>
      <c r="AY1283" s="6"/>
      <c r="AZ1283" s="6"/>
      <c r="BB1283" s="5"/>
      <c r="BC1283" s="8"/>
      <c r="BD1283" s="8"/>
      <c r="BE1283" s="5"/>
      <c r="BF1283" s="5"/>
      <c r="BG1283" s="6"/>
      <c r="BH1283" s="6"/>
      <c r="BI1283" s="7" t="e">
        <f t="shared" ref="BI1283:BI1346" si="123">SUM(BH1283,BD1283,AZ1283)/SUM(BG1283,BC1283,AY1283)</f>
        <v>#DIV/0!</v>
      </c>
      <c r="BK1283" s="5"/>
      <c r="BL1283" s="6"/>
      <c r="BM1283" s="6"/>
      <c r="BO1283" s="5"/>
      <c r="BP1283" s="6"/>
      <c r="BQ1283" s="6"/>
      <c r="BR1283" s="5"/>
      <c r="BS1283" s="5"/>
      <c r="BT1283" s="6"/>
      <c r="BU1283" s="6"/>
      <c r="BV1283" s="7" t="e">
        <f t="shared" ref="BV1283:BV1346" si="124">SUM(BU1283,BQ1283,BM1283)/SUM(BT1283,BP1283,BL1283)</f>
        <v>#DIV/0!</v>
      </c>
      <c r="BX1283" s="5"/>
      <c r="BY1283" s="8"/>
      <c r="BZ1283" s="8"/>
      <c r="CA1283" s="5"/>
      <c r="CB1283" s="5"/>
      <c r="CC1283" s="8"/>
      <c r="CD1283" s="8"/>
      <c r="CE1283" s="5"/>
      <c r="CF1283" s="5"/>
      <c r="CG1283" s="12"/>
      <c r="CH1283" s="17"/>
      <c r="CI1283" s="9" t="e">
        <f t="shared" ref="CI1283:CI1346" si="125">SUM(CH1283,CD1283,BZ1283)/SUM(CG1283,CC1283,BY1283)</f>
        <v>#DIV/0!</v>
      </c>
      <c r="CJ1283" s="5"/>
      <c r="CL1283" s="5"/>
      <c r="CM1283" s="5"/>
      <c r="CP1283" s="5"/>
      <c r="CT1283" s="5"/>
    </row>
    <row r="1284" spans="1:98" x14ac:dyDescent="0.25">
      <c r="A1284" s="5" t="s">
        <v>1327</v>
      </c>
      <c r="B1284" s="5">
        <v>32.33934</v>
      </c>
      <c r="C1284" s="5">
        <v>-27.321102</v>
      </c>
      <c r="E1284" s="5">
        <v>0</v>
      </c>
      <c r="G1284" s="5">
        <v>0</v>
      </c>
      <c r="I1284" s="5">
        <v>0</v>
      </c>
      <c r="L1284" s="6" t="str">
        <f>IF(Table1[[#This Row],[seagrass.mn.ssp126.2050]]="","",(Table1[[#This Row],[seagrass.sd.ssp126.2050]]/Table1[[#This Row],[seagrass.mn.ssp126.2050]])^-1)</f>
        <v/>
      </c>
      <c r="M1284" s="6" t="str">
        <f>IF(Table1[[#This Row],[seagrass.weights.ssp126.2050]]="","",Table1[[#This Row],[seagrass.weights.ssp126.2050]]*Table1[[#This Row],[seagrass.mn.ssp126.2050]])</f>
        <v/>
      </c>
      <c r="P1284" s="6" t="str">
        <f>IF(Table1[[#This Row],[corals.mn.ssp126.2050]]="","",(Table1[[#This Row],[corals.sd.ssp126.2050]]/Table1[[#This Row],[corals.mn.ssp126.2050]])^-1)</f>
        <v/>
      </c>
      <c r="Q1284" s="6" t="str">
        <f>IF(Table1[[#This Row],[coral.weights.ssp126.2050]]="","",Table1[[#This Row],[coral.weights.ssp126.2050]]*Table1[[#This Row],[corals.mn.ssp126.2050]])</f>
        <v/>
      </c>
      <c r="T1284" s="6" t="str">
        <f>IF(Table1[[#This Row],[mangrove.mn.ssp126.2050]]="","",(Table1[[#This Row],[mangrove.sd.ssp126.2050]]/Table1[[#This Row],[mangrove.mn.ssp126.2050]])^-1)</f>
        <v/>
      </c>
      <c r="U1284" s="6" t="str">
        <f>IF(Table1[[#This Row],[mangrove.weights.ssp126.2050]]="","",Table1[[#This Row],[mangrove.weights.ssp126.2050]]*Table1[[#This Row],[mangrove.mn.ssp126.2050]])</f>
        <v/>
      </c>
      <c r="V1284" s="7" t="e">
        <f t="shared" si="120"/>
        <v>#DIV/0!</v>
      </c>
      <c r="Y1284" s="6" t="str">
        <f>IF(Table1[[#This Row],[seagrass.mn.ssp126.2100]]="", "", (Table1[[#This Row],[seagrass.sd.ssp126.2100]]/Table1[[#This Row],[seagrass.mn.ssp126.2100]])^-1)</f>
        <v/>
      </c>
      <c r="Z1284" s="6" t="str">
        <f>IF(Table1[[#This Row],[seagrass.weights.ssp126.2100]]="","", Table1[[#This Row],[seagrass.weights.ssp126.2100]]*Table1[[#This Row],[seagrass.mn.ssp126.2100]])</f>
        <v/>
      </c>
      <c r="AC1284" s="6" t="str">
        <f>IF(Table1[[#This Row],[corals.mn.ssp126.2100]]="","",(Table1[[#This Row],[corals.sd.ssp126.2100]]/Table1[[#This Row],[corals.mn.ssp126.2100]])^-1)</f>
        <v/>
      </c>
      <c r="AD1284" s="6" t="str">
        <f>IF( Table1[[#This Row],[Coral.weights.ssp126.2100]]="","", Table1[[#This Row],[Coral.weights.ssp126.2100]]*Table1[[#This Row],[corals.mn.ssp126.2100]])</f>
        <v/>
      </c>
      <c r="AG1284" s="8" t="str">
        <f>IF(Table1[[#This Row],[mangrove.mn.ssp126.2100]]="","",(Table1[[#This Row],[mangrove.sd.ssp126.2100]]/Table1[[#This Row],[mangrove.mn.ssp126.2100]])^-1)</f>
        <v/>
      </c>
      <c r="AH1284" s="6" t="str">
        <f>IF(Table1[[#This Row],[mangrove.weights.ssp126.2100]]="","",Table1[[#This Row],[mangrove.weights.ssp126.2100]]*Table1[[#This Row],[mangrove.mn.ssp126.2100]])</f>
        <v/>
      </c>
      <c r="AI1284" s="7" t="e">
        <f t="shared" si="121"/>
        <v>#DIV/0!</v>
      </c>
      <c r="AL1284" s="6" t="str">
        <f>IF(Table1[[#This Row],[seagrass.mn.ssp245.2050]]="","",(Table1[[#This Row],[seagrass.sd.ssp245.2050]]/Table1[[#This Row],[seagrass.mn.ssp245.2050]])^-1)</f>
        <v/>
      </c>
      <c r="AM1284" s="6" t="str">
        <f>IF(Table1[[#This Row],[seagrass.weights.ssp245.2050]]="","",Table1[[#This Row],[seagrass.weights.ssp245.2050]]*Table1[[#This Row],[seagrass.mn.ssp245.2050]])</f>
        <v/>
      </c>
      <c r="AS1284" s="5"/>
      <c r="AT1284" s="8"/>
      <c r="AU1284" s="8"/>
      <c r="AV1284" s="7" t="e">
        <f t="shared" si="122"/>
        <v>#DIV/0!</v>
      </c>
      <c r="AX1284" s="5"/>
      <c r="AY1284" s="6"/>
      <c r="AZ1284" s="6"/>
      <c r="BB1284" s="5"/>
      <c r="BC1284" s="8"/>
      <c r="BD1284" s="8"/>
      <c r="BE1284" s="5"/>
      <c r="BF1284" s="5"/>
      <c r="BG1284" s="6"/>
      <c r="BH1284" s="6"/>
      <c r="BI1284" s="7" t="e">
        <f t="shared" si="123"/>
        <v>#DIV/0!</v>
      </c>
      <c r="BK1284" s="5"/>
      <c r="BL1284" s="6"/>
      <c r="BM1284" s="6"/>
      <c r="BO1284" s="5"/>
      <c r="BP1284" s="6"/>
      <c r="BQ1284" s="6"/>
      <c r="BR1284" s="5"/>
      <c r="BS1284" s="5"/>
      <c r="BT1284" s="6"/>
      <c r="BU1284" s="6"/>
      <c r="BV1284" s="7" t="e">
        <f t="shared" si="124"/>
        <v>#DIV/0!</v>
      </c>
      <c r="BX1284" s="5"/>
      <c r="BY1284" s="8"/>
      <c r="BZ1284" s="8"/>
      <c r="CA1284" s="5"/>
      <c r="CB1284" s="5"/>
      <c r="CC1284" s="8"/>
      <c r="CD1284" s="8"/>
      <c r="CE1284" s="5"/>
      <c r="CF1284" s="5"/>
      <c r="CG1284" s="12"/>
      <c r="CH1284" s="17"/>
      <c r="CI1284" s="9" t="e">
        <f t="shared" si="125"/>
        <v>#DIV/0!</v>
      </c>
      <c r="CJ1284" s="5"/>
      <c r="CL1284" s="5"/>
      <c r="CM1284" s="5"/>
      <c r="CP1284" s="5"/>
      <c r="CT1284" s="5"/>
    </row>
    <row r="1285" spans="1:98" x14ac:dyDescent="0.25">
      <c r="A1285" s="5" t="s">
        <v>1328</v>
      </c>
      <c r="B1285" s="5">
        <v>32.58934</v>
      </c>
      <c r="C1285" s="5">
        <v>-27.321102</v>
      </c>
      <c r="E1285" s="5">
        <v>0</v>
      </c>
      <c r="G1285" s="5">
        <v>0</v>
      </c>
      <c r="I1285" s="5">
        <v>0</v>
      </c>
      <c r="L1285" s="6" t="str">
        <f>IF(Table1[[#This Row],[seagrass.mn.ssp126.2050]]="","",(Table1[[#This Row],[seagrass.sd.ssp126.2050]]/Table1[[#This Row],[seagrass.mn.ssp126.2050]])^-1)</f>
        <v/>
      </c>
      <c r="M1285" s="6" t="str">
        <f>IF(Table1[[#This Row],[seagrass.weights.ssp126.2050]]="","",Table1[[#This Row],[seagrass.weights.ssp126.2050]]*Table1[[#This Row],[seagrass.mn.ssp126.2050]])</f>
        <v/>
      </c>
      <c r="P1285" s="6" t="str">
        <f>IF(Table1[[#This Row],[corals.mn.ssp126.2050]]="","",(Table1[[#This Row],[corals.sd.ssp126.2050]]/Table1[[#This Row],[corals.mn.ssp126.2050]])^-1)</f>
        <v/>
      </c>
      <c r="Q1285" s="6" t="str">
        <f>IF(Table1[[#This Row],[coral.weights.ssp126.2050]]="","",Table1[[#This Row],[coral.weights.ssp126.2050]]*Table1[[#This Row],[corals.mn.ssp126.2050]])</f>
        <v/>
      </c>
      <c r="T1285" s="6" t="str">
        <f>IF(Table1[[#This Row],[mangrove.mn.ssp126.2050]]="","",(Table1[[#This Row],[mangrove.sd.ssp126.2050]]/Table1[[#This Row],[mangrove.mn.ssp126.2050]])^-1)</f>
        <v/>
      </c>
      <c r="U1285" s="6" t="str">
        <f>IF(Table1[[#This Row],[mangrove.weights.ssp126.2050]]="","",Table1[[#This Row],[mangrove.weights.ssp126.2050]]*Table1[[#This Row],[mangrove.mn.ssp126.2050]])</f>
        <v/>
      </c>
      <c r="V1285" s="7" t="e">
        <f t="shared" si="120"/>
        <v>#DIV/0!</v>
      </c>
      <c r="Y1285" s="6" t="str">
        <f>IF(Table1[[#This Row],[seagrass.mn.ssp126.2100]]="", "", (Table1[[#This Row],[seagrass.sd.ssp126.2100]]/Table1[[#This Row],[seagrass.mn.ssp126.2100]])^-1)</f>
        <v/>
      </c>
      <c r="Z1285" s="6" t="str">
        <f>IF(Table1[[#This Row],[seagrass.weights.ssp126.2100]]="","", Table1[[#This Row],[seagrass.weights.ssp126.2100]]*Table1[[#This Row],[seagrass.mn.ssp126.2100]])</f>
        <v/>
      </c>
      <c r="AC1285" s="6" t="str">
        <f>IF(Table1[[#This Row],[corals.mn.ssp126.2100]]="","",(Table1[[#This Row],[corals.sd.ssp126.2100]]/Table1[[#This Row],[corals.mn.ssp126.2100]])^-1)</f>
        <v/>
      </c>
      <c r="AD1285" s="6" t="str">
        <f>IF( Table1[[#This Row],[Coral.weights.ssp126.2100]]="","", Table1[[#This Row],[Coral.weights.ssp126.2100]]*Table1[[#This Row],[corals.mn.ssp126.2100]])</f>
        <v/>
      </c>
      <c r="AG1285" s="8" t="str">
        <f>IF(Table1[[#This Row],[mangrove.mn.ssp126.2100]]="","",(Table1[[#This Row],[mangrove.sd.ssp126.2100]]/Table1[[#This Row],[mangrove.mn.ssp126.2100]])^-1)</f>
        <v/>
      </c>
      <c r="AH1285" s="6" t="str">
        <f>IF(Table1[[#This Row],[mangrove.weights.ssp126.2100]]="","",Table1[[#This Row],[mangrove.weights.ssp126.2100]]*Table1[[#This Row],[mangrove.mn.ssp126.2100]])</f>
        <v/>
      </c>
      <c r="AI1285" s="7" t="e">
        <f t="shared" si="121"/>
        <v>#DIV/0!</v>
      </c>
      <c r="AL1285" s="6" t="str">
        <f>IF(Table1[[#This Row],[seagrass.mn.ssp245.2050]]="","",(Table1[[#This Row],[seagrass.sd.ssp245.2050]]/Table1[[#This Row],[seagrass.mn.ssp245.2050]])^-1)</f>
        <v/>
      </c>
      <c r="AM1285" s="6" t="str">
        <f>IF(Table1[[#This Row],[seagrass.weights.ssp245.2050]]="","",Table1[[#This Row],[seagrass.weights.ssp245.2050]]*Table1[[#This Row],[seagrass.mn.ssp245.2050]])</f>
        <v/>
      </c>
      <c r="AS1285" s="5"/>
      <c r="AT1285" s="8"/>
      <c r="AU1285" s="8"/>
      <c r="AV1285" s="7" t="e">
        <f t="shared" si="122"/>
        <v>#DIV/0!</v>
      </c>
      <c r="AX1285" s="5"/>
      <c r="AY1285" s="6"/>
      <c r="AZ1285" s="6"/>
      <c r="BB1285" s="5"/>
      <c r="BC1285" s="8"/>
      <c r="BD1285" s="8"/>
      <c r="BE1285" s="5"/>
      <c r="BF1285" s="5"/>
      <c r="BG1285" s="6"/>
      <c r="BH1285" s="6"/>
      <c r="BI1285" s="7" t="e">
        <f t="shared" si="123"/>
        <v>#DIV/0!</v>
      </c>
      <c r="BK1285" s="5"/>
      <c r="BL1285" s="6"/>
      <c r="BM1285" s="6"/>
      <c r="BO1285" s="5"/>
      <c r="BP1285" s="6"/>
      <c r="BQ1285" s="6"/>
      <c r="BR1285" s="5"/>
      <c r="BS1285" s="5"/>
      <c r="BT1285" s="6"/>
      <c r="BU1285" s="6"/>
      <c r="BV1285" s="7" t="e">
        <f t="shared" si="124"/>
        <v>#DIV/0!</v>
      </c>
      <c r="BX1285" s="5"/>
      <c r="BY1285" s="8"/>
      <c r="BZ1285" s="8"/>
      <c r="CA1285" s="5"/>
      <c r="CB1285" s="5"/>
      <c r="CC1285" s="8"/>
      <c r="CD1285" s="8"/>
      <c r="CE1285" s="5"/>
      <c r="CF1285" s="5"/>
      <c r="CG1285" s="12"/>
      <c r="CH1285" s="17"/>
      <c r="CI1285" s="9" t="e">
        <f t="shared" si="125"/>
        <v>#DIV/0!</v>
      </c>
      <c r="CJ1285" s="5"/>
      <c r="CL1285" s="5"/>
      <c r="CM1285" s="5"/>
      <c r="CP1285" s="5"/>
      <c r="CT1285" s="5"/>
    </row>
    <row r="1286" spans="1:98" x14ac:dyDescent="0.25">
      <c r="A1286" s="5" t="s">
        <v>1329</v>
      </c>
      <c r="B1286" s="5">
        <v>32.83934</v>
      </c>
      <c r="C1286" s="5">
        <v>-27.321102</v>
      </c>
      <c r="E1286" s="5">
        <v>0</v>
      </c>
      <c r="G1286" s="5">
        <v>0</v>
      </c>
      <c r="I1286" s="5">
        <v>0</v>
      </c>
      <c r="L1286" s="6" t="str">
        <f>IF(Table1[[#This Row],[seagrass.mn.ssp126.2050]]="","",(Table1[[#This Row],[seagrass.sd.ssp126.2050]]/Table1[[#This Row],[seagrass.mn.ssp126.2050]])^-1)</f>
        <v/>
      </c>
      <c r="M1286" s="6" t="str">
        <f>IF(Table1[[#This Row],[seagrass.weights.ssp126.2050]]="","",Table1[[#This Row],[seagrass.weights.ssp126.2050]]*Table1[[#This Row],[seagrass.mn.ssp126.2050]])</f>
        <v/>
      </c>
      <c r="P1286" s="6" t="str">
        <f>IF(Table1[[#This Row],[corals.mn.ssp126.2050]]="","",(Table1[[#This Row],[corals.sd.ssp126.2050]]/Table1[[#This Row],[corals.mn.ssp126.2050]])^-1)</f>
        <v/>
      </c>
      <c r="Q1286" s="6" t="str">
        <f>IF(Table1[[#This Row],[coral.weights.ssp126.2050]]="","",Table1[[#This Row],[coral.weights.ssp126.2050]]*Table1[[#This Row],[corals.mn.ssp126.2050]])</f>
        <v/>
      </c>
      <c r="T1286" s="6" t="str">
        <f>IF(Table1[[#This Row],[mangrove.mn.ssp126.2050]]="","",(Table1[[#This Row],[mangrove.sd.ssp126.2050]]/Table1[[#This Row],[mangrove.mn.ssp126.2050]])^-1)</f>
        <v/>
      </c>
      <c r="U1286" s="6" t="str">
        <f>IF(Table1[[#This Row],[mangrove.weights.ssp126.2050]]="","",Table1[[#This Row],[mangrove.weights.ssp126.2050]]*Table1[[#This Row],[mangrove.mn.ssp126.2050]])</f>
        <v/>
      </c>
      <c r="V1286" s="7" t="e">
        <f t="shared" si="120"/>
        <v>#DIV/0!</v>
      </c>
      <c r="Y1286" s="6" t="str">
        <f>IF(Table1[[#This Row],[seagrass.mn.ssp126.2100]]="", "", (Table1[[#This Row],[seagrass.sd.ssp126.2100]]/Table1[[#This Row],[seagrass.mn.ssp126.2100]])^-1)</f>
        <v/>
      </c>
      <c r="Z1286" s="6" t="str">
        <f>IF(Table1[[#This Row],[seagrass.weights.ssp126.2100]]="","", Table1[[#This Row],[seagrass.weights.ssp126.2100]]*Table1[[#This Row],[seagrass.mn.ssp126.2100]])</f>
        <v/>
      </c>
      <c r="AC1286" s="6" t="str">
        <f>IF(Table1[[#This Row],[corals.mn.ssp126.2100]]="","",(Table1[[#This Row],[corals.sd.ssp126.2100]]/Table1[[#This Row],[corals.mn.ssp126.2100]])^-1)</f>
        <v/>
      </c>
      <c r="AD1286" s="6" t="str">
        <f>IF( Table1[[#This Row],[Coral.weights.ssp126.2100]]="","", Table1[[#This Row],[Coral.weights.ssp126.2100]]*Table1[[#This Row],[corals.mn.ssp126.2100]])</f>
        <v/>
      </c>
      <c r="AG1286" s="8" t="str">
        <f>IF(Table1[[#This Row],[mangrove.mn.ssp126.2100]]="","",(Table1[[#This Row],[mangrove.sd.ssp126.2100]]/Table1[[#This Row],[mangrove.mn.ssp126.2100]])^-1)</f>
        <v/>
      </c>
      <c r="AH1286" s="6" t="str">
        <f>IF(Table1[[#This Row],[mangrove.weights.ssp126.2100]]="","",Table1[[#This Row],[mangrove.weights.ssp126.2100]]*Table1[[#This Row],[mangrove.mn.ssp126.2100]])</f>
        <v/>
      </c>
      <c r="AI1286" s="7" t="e">
        <f t="shared" si="121"/>
        <v>#DIV/0!</v>
      </c>
      <c r="AL1286" s="6" t="str">
        <f>IF(Table1[[#This Row],[seagrass.mn.ssp245.2050]]="","",(Table1[[#This Row],[seagrass.sd.ssp245.2050]]/Table1[[#This Row],[seagrass.mn.ssp245.2050]])^-1)</f>
        <v/>
      </c>
      <c r="AM1286" s="6" t="str">
        <f>IF(Table1[[#This Row],[seagrass.weights.ssp245.2050]]="","",Table1[[#This Row],[seagrass.weights.ssp245.2050]]*Table1[[#This Row],[seagrass.mn.ssp245.2050]])</f>
        <v/>
      </c>
      <c r="AS1286" s="5"/>
      <c r="AT1286" s="8"/>
      <c r="AU1286" s="8"/>
      <c r="AV1286" s="7" t="e">
        <f t="shared" si="122"/>
        <v>#DIV/0!</v>
      </c>
      <c r="AX1286" s="5"/>
      <c r="AY1286" s="6"/>
      <c r="AZ1286" s="6"/>
      <c r="BB1286" s="5"/>
      <c r="BC1286" s="8"/>
      <c r="BD1286" s="8"/>
      <c r="BE1286" s="5"/>
      <c r="BF1286" s="5"/>
      <c r="BG1286" s="6"/>
      <c r="BH1286" s="6"/>
      <c r="BI1286" s="7" t="e">
        <f t="shared" si="123"/>
        <v>#DIV/0!</v>
      </c>
      <c r="BK1286" s="5"/>
      <c r="BL1286" s="6"/>
      <c r="BM1286" s="6"/>
      <c r="BO1286" s="5"/>
      <c r="BP1286" s="6"/>
      <c r="BQ1286" s="6"/>
      <c r="BR1286" s="5"/>
      <c r="BS1286" s="5"/>
      <c r="BT1286" s="6"/>
      <c r="BU1286" s="6"/>
      <c r="BV1286" s="7" t="e">
        <f t="shared" si="124"/>
        <v>#DIV/0!</v>
      </c>
      <c r="BX1286" s="5"/>
      <c r="BY1286" s="8"/>
      <c r="BZ1286" s="8"/>
      <c r="CA1286" s="5"/>
      <c r="CB1286" s="5"/>
      <c r="CC1286" s="8"/>
      <c r="CD1286" s="8"/>
      <c r="CE1286" s="5"/>
      <c r="CF1286" s="5"/>
      <c r="CG1286" s="12"/>
      <c r="CH1286" s="17"/>
      <c r="CI1286" s="9" t="e">
        <f t="shared" si="125"/>
        <v>#DIV/0!</v>
      </c>
      <c r="CJ1286" s="5"/>
      <c r="CL1286" s="5"/>
      <c r="CM1286" s="5"/>
      <c r="CP1286" s="5"/>
      <c r="CT1286" s="5"/>
    </row>
    <row r="1287" spans="1:98" x14ac:dyDescent="0.25">
      <c r="A1287" s="5" t="s">
        <v>1330</v>
      </c>
      <c r="B1287" s="5">
        <v>33.08934</v>
      </c>
      <c r="C1287" s="5">
        <v>-27.321102</v>
      </c>
      <c r="E1287" s="5">
        <v>0</v>
      </c>
      <c r="G1287" s="5">
        <v>0</v>
      </c>
      <c r="I1287" s="5">
        <v>0</v>
      </c>
      <c r="L1287" s="6" t="str">
        <f>IF(Table1[[#This Row],[seagrass.mn.ssp126.2050]]="","",(Table1[[#This Row],[seagrass.sd.ssp126.2050]]/Table1[[#This Row],[seagrass.mn.ssp126.2050]])^-1)</f>
        <v/>
      </c>
      <c r="M1287" s="6" t="str">
        <f>IF(Table1[[#This Row],[seagrass.weights.ssp126.2050]]="","",Table1[[#This Row],[seagrass.weights.ssp126.2050]]*Table1[[#This Row],[seagrass.mn.ssp126.2050]])</f>
        <v/>
      </c>
      <c r="P1287" s="6" t="str">
        <f>IF(Table1[[#This Row],[corals.mn.ssp126.2050]]="","",(Table1[[#This Row],[corals.sd.ssp126.2050]]/Table1[[#This Row],[corals.mn.ssp126.2050]])^-1)</f>
        <v/>
      </c>
      <c r="Q1287" s="6" t="str">
        <f>IF(Table1[[#This Row],[coral.weights.ssp126.2050]]="","",Table1[[#This Row],[coral.weights.ssp126.2050]]*Table1[[#This Row],[corals.mn.ssp126.2050]])</f>
        <v/>
      </c>
      <c r="T1287" s="6" t="str">
        <f>IF(Table1[[#This Row],[mangrove.mn.ssp126.2050]]="","",(Table1[[#This Row],[mangrove.sd.ssp126.2050]]/Table1[[#This Row],[mangrove.mn.ssp126.2050]])^-1)</f>
        <v/>
      </c>
      <c r="U1287" s="6" t="str">
        <f>IF(Table1[[#This Row],[mangrove.weights.ssp126.2050]]="","",Table1[[#This Row],[mangrove.weights.ssp126.2050]]*Table1[[#This Row],[mangrove.mn.ssp126.2050]])</f>
        <v/>
      </c>
      <c r="V1287" s="7" t="e">
        <f t="shared" si="120"/>
        <v>#DIV/0!</v>
      </c>
      <c r="Y1287" s="6" t="str">
        <f>IF(Table1[[#This Row],[seagrass.mn.ssp126.2100]]="", "", (Table1[[#This Row],[seagrass.sd.ssp126.2100]]/Table1[[#This Row],[seagrass.mn.ssp126.2100]])^-1)</f>
        <v/>
      </c>
      <c r="Z1287" s="6" t="str">
        <f>IF(Table1[[#This Row],[seagrass.weights.ssp126.2100]]="","", Table1[[#This Row],[seagrass.weights.ssp126.2100]]*Table1[[#This Row],[seagrass.mn.ssp126.2100]])</f>
        <v/>
      </c>
      <c r="AC1287" s="6" t="str">
        <f>IF(Table1[[#This Row],[corals.mn.ssp126.2100]]="","",(Table1[[#This Row],[corals.sd.ssp126.2100]]/Table1[[#This Row],[corals.mn.ssp126.2100]])^-1)</f>
        <v/>
      </c>
      <c r="AD1287" s="6" t="str">
        <f>IF( Table1[[#This Row],[Coral.weights.ssp126.2100]]="","", Table1[[#This Row],[Coral.weights.ssp126.2100]]*Table1[[#This Row],[corals.mn.ssp126.2100]])</f>
        <v/>
      </c>
      <c r="AG1287" s="8" t="str">
        <f>IF(Table1[[#This Row],[mangrove.mn.ssp126.2100]]="","",(Table1[[#This Row],[mangrove.sd.ssp126.2100]]/Table1[[#This Row],[mangrove.mn.ssp126.2100]])^-1)</f>
        <v/>
      </c>
      <c r="AH1287" s="6" t="str">
        <f>IF(Table1[[#This Row],[mangrove.weights.ssp126.2100]]="","",Table1[[#This Row],[mangrove.weights.ssp126.2100]]*Table1[[#This Row],[mangrove.mn.ssp126.2100]])</f>
        <v/>
      </c>
      <c r="AI1287" s="7" t="e">
        <f t="shared" si="121"/>
        <v>#DIV/0!</v>
      </c>
      <c r="AL1287" s="6" t="str">
        <f>IF(Table1[[#This Row],[seagrass.mn.ssp245.2050]]="","",(Table1[[#This Row],[seagrass.sd.ssp245.2050]]/Table1[[#This Row],[seagrass.mn.ssp245.2050]])^-1)</f>
        <v/>
      </c>
      <c r="AM1287" s="6" t="str">
        <f>IF(Table1[[#This Row],[seagrass.weights.ssp245.2050]]="","",Table1[[#This Row],[seagrass.weights.ssp245.2050]]*Table1[[#This Row],[seagrass.mn.ssp245.2050]])</f>
        <v/>
      </c>
      <c r="AS1287" s="5"/>
      <c r="AT1287" s="8"/>
      <c r="AU1287" s="8"/>
      <c r="AV1287" s="7" t="e">
        <f t="shared" si="122"/>
        <v>#DIV/0!</v>
      </c>
      <c r="AX1287" s="5"/>
      <c r="AY1287" s="6"/>
      <c r="AZ1287" s="6"/>
      <c r="BB1287" s="5"/>
      <c r="BC1287" s="8"/>
      <c r="BD1287" s="8"/>
      <c r="BE1287" s="5"/>
      <c r="BF1287" s="5"/>
      <c r="BG1287" s="6"/>
      <c r="BH1287" s="6"/>
      <c r="BI1287" s="7" t="e">
        <f t="shared" si="123"/>
        <v>#DIV/0!</v>
      </c>
      <c r="BK1287" s="5"/>
      <c r="BL1287" s="6"/>
      <c r="BM1287" s="6"/>
      <c r="BO1287" s="5"/>
      <c r="BP1287" s="6"/>
      <c r="BQ1287" s="6"/>
      <c r="BR1287" s="5"/>
      <c r="BS1287" s="5"/>
      <c r="BT1287" s="6"/>
      <c r="BU1287" s="6"/>
      <c r="BV1287" s="7" t="e">
        <f t="shared" si="124"/>
        <v>#DIV/0!</v>
      </c>
      <c r="BX1287" s="5"/>
      <c r="BY1287" s="8"/>
      <c r="BZ1287" s="8"/>
      <c r="CA1287" s="5"/>
      <c r="CB1287" s="5"/>
      <c r="CC1287" s="8"/>
      <c r="CD1287" s="8"/>
      <c r="CE1287" s="5"/>
      <c r="CF1287" s="5"/>
      <c r="CG1287" s="12"/>
      <c r="CH1287" s="17"/>
      <c r="CI1287" s="9" t="e">
        <f t="shared" si="125"/>
        <v>#DIV/0!</v>
      </c>
      <c r="CJ1287" s="5"/>
      <c r="CL1287" s="5"/>
      <c r="CM1287" s="5"/>
      <c r="CP1287" s="5"/>
      <c r="CT1287" s="5"/>
    </row>
    <row r="1288" spans="1:98" x14ac:dyDescent="0.25">
      <c r="A1288" s="5" t="s">
        <v>1331</v>
      </c>
      <c r="B1288" s="5">
        <v>32.33934</v>
      </c>
      <c r="C1288" s="5">
        <v>-27.571102</v>
      </c>
      <c r="E1288" s="5">
        <v>0</v>
      </c>
      <c r="G1288" s="5">
        <v>0</v>
      </c>
      <c r="I1288" s="5">
        <v>0</v>
      </c>
      <c r="L1288" s="6" t="str">
        <f>IF(Table1[[#This Row],[seagrass.mn.ssp126.2050]]="","",(Table1[[#This Row],[seagrass.sd.ssp126.2050]]/Table1[[#This Row],[seagrass.mn.ssp126.2050]])^-1)</f>
        <v/>
      </c>
      <c r="M1288" s="6" t="str">
        <f>IF(Table1[[#This Row],[seagrass.weights.ssp126.2050]]="","",Table1[[#This Row],[seagrass.weights.ssp126.2050]]*Table1[[#This Row],[seagrass.mn.ssp126.2050]])</f>
        <v/>
      </c>
      <c r="P1288" s="6" t="str">
        <f>IF(Table1[[#This Row],[corals.mn.ssp126.2050]]="","",(Table1[[#This Row],[corals.sd.ssp126.2050]]/Table1[[#This Row],[corals.mn.ssp126.2050]])^-1)</f>
        <v/>
      </c>
      <c r="Q1288" s="6" t="str">
        <f>IF(Table1[[#This Row],[coral.weights.ssp126.2050]]="","",Table1[[#This Row],[coral.weights.ssp126.2050]]*Table1[[#This Row],[corals.mn.ssp126.2050]])</f>
        <v/>
      </c>
      <c r="T1288" s="6" t="str">
        <f>IF(Table1[[#This Row],[mangrove.mn.ssp126.2050]]="","",(Table1[[#This Row],[mangrove.sd.ssp126.2050]]/Table1[[#This Row],[mangrove.mn.ssp126.2050]])^-1)</f>
        <v/>
      </c>
      <c r="U1288" s="6" t="str">
        <f>IF(Table1[[#This Row],[mangrove.weights.ssp126.2050]]="","",Table1[[#This Row],[mangrove.weights.ssp126.2050]]*Table1[[#This Row],[mangrove.mn.ssp126.2050]])</f>
        <v/>
      </c>
      <c r="V1288" s="7" t="e">
        <f t="shared" si="120"/>
        <v>#DIV/0!</v>
      </c>
      <c r="Y1288" s="6" t="str">
        <f>IF(Table1[[#This Row],[seagrass.mn.ssp126.2100]]="", "", (Table1[[#This Row],[seagrass.sd.ssp126.2100]]/Table1[[#This Row],[seagrass.mn.ssp126.2100]])^-1)</f>
        <v/>
      </c>
      <c r="Z1288" s="6" t="str">
        <f>IF(Table1[[#This Row],[seagrass.weights.ssp126.2100]]="","", Table1[[#This Row],[seagrass.weights.ssp126.2100]]*Table1[[#This Row],[seagrass.mn.ssp126.2100]])</f>
        <v/>
      </c>
      <c r="AC1288" s="6" t="str">
        <f>IF(Table1[[#This Row],[corals.mn.ssp126.2100]]="","",(Table1[[#This Row],[corals.sd.ssp126.2100]]/Table1[[#This Row],[corals.mn.ssp126.2100]])^-1)</f>
        <v/>
      </c>
      <c r="AD1288" s="6" t="str">
        <f>IF( Table1[[#This Row],[Coral.weights.ssp126.2100]]="","", Table1[[#This Row],[Coral.weights.ssp126.2100]]*Table1[[#This Row],[corals.mn.ssp126.2100]])</f>
        <v/>
      </c>
      <c r="AG1288" s="8" t="str">
        <f>IF(Table1[[#This Row],[mangrove.mn.ssp126.2100]]="","",(Table1[[#This Row],[mangrove.sd.ssp126.2100]]/Table1[[#This Row],[mangrove.mn.ssp126.2100]])^-1)</f>
        <v/>
      </c>
      <c r="AH1288" s="6" t="str">
        <f>IF(Table1[[#This Row],[mangrove.weights.ssp126.2100]]="","",Table1[[#This Row],[mangrove.weights.ssp126.2100]]*Table1[[#This Row],[mangrove.mn.ssp126.2100]])</f>
        <v/>
      </c>
      <c r="AI1288" s="7" t="e">
        <f t="shared" si="121"/>
        <v>#DIV/0!</v>
      </c>
      <c r="AL1288" s="6" t="str">
        <f>IF(Table1[[#This Row],[seagrass.mn.ssp245.2050]]="","",(Table1[[#This Row],[seagrass.sd.ssp245.2050]]/Table1[[#This Row],[seagrass.mn.ssp245.2050]])^-1)</f>
        <v/>
      </c>
      <c r="AM1288" s="6" t="str">
        <f>IF(Table1[[#This Row],[seagrass.weights.ssp245.2050]]="","",Table1[[#This Row],[seagrass.weights.ssp245.2050]]*Table1[[#This Row],[seagrass.mn.ssp245.2050]])</f>
        <v/>
      </c>
      <c r="AS1288" s="5"/>
      <c r="AT1288" s="8"/>
      <c r="AU1288" s="8"/>
      <c r="AV1288" s="7" t="e">
        <f t="shared" si="122"/>
        <v>#DIV/0!</v>
      </c>
      <c r="AX1288" s="5"/>
      <c r="AY1288" s="6"/>
      <c r="AZ1288" s="6"/>
      <c r="BB1288" s="5"/>
      <c r="BC1288" s="8"/>
      <c r="BD1288" s="8"/>
      <c r="BE1288" s="5"/>
      <c r="BF1288" s="5"/>
      <c r="BG1288" s="6"/>
      <c r="BH1288" s="6"/>
      <c r="BI1288" s="7" t="e">
        <f t="shared" si="123"/>
        <v>#DIV/0!</v>
      </c>
      <c r="BK1288" s="5"/>
      <c r="BL1288" s="6"/>
      <c r="BM1288" s="6"/>
      <c r="BO1288" s="5"/>
      <c r="BP1288" s="6"/>
      <c r="BQ1288" s="6"/>
      <c r="BR1288" s="5"/>
      <c r="BS1288" s="5"/>
      <c r="BT1288" s="6"/>
      <c r="BU1288" s="6"/>
      <c r="BV1288" s="7" t="e">
        <f t="shared" si="124"/>
        <v>#DIV/0!</v>
      </c>
      <c r="BX1288" s="5"/>
      <c r="BY1288" s="8"/>
      <c r="BZ1288" s="8"/>
      <c r="CA1288" s="5"/>
      <c r="CB1288" s="5"/>
      <c r="CC1288" s="8"/>
      <c r="CD1288" s="8"/>
      <c r="CE1288" s="5"/>
      <c r="CF1288" s="5"/>
      <c r="CG1288" s="12"/>
      <c r="CH1288" s="17"/>
      <c r="CI1288" s="9" t="e">
        <f t="shared" si="125"/>
        <v>#DIV/0!</v>
      </c>
      <c r="CJ1288" s="5"/>
      <c r="CL1288" s="5"/>
      <c r="CM1288" s="5"/>
      <c r="CP1288" s="5"/>
      <c r="CT1288" s="5"/>
    </row>
    <row r="1289" spans="1:98" x14ac:dyDescent="0.25">
      <c r="A1289" s="5" t="s">
        <v>1332</v>
      </c>
      <c r="B1289" s="5">
        <v>32.58934</v>
      </c>
      <c r="C1289" s="5">
        <v>-27.571102</v>
      </c>
      <c r="E1289" s="5">
        <v>0</v>
      </c>
      <c r="G1289" s="5">
        <v>0</v>
      </c>
      <c r="I1289" s="5">
        <v>0</v>
      </c>
      <c r="L1289" s="6" t="str">
        <f>IF(Table1[[#This Row],[seagrass.mn.ssp126.2050]]="","",(Table1[[#This Row],[seagrass.sd.ssp126.2050]]/Table1[[#This Row],[seagrass.mn.ssp126.2050]])^-1)</f>
        <v/>
      </c>
      <c r="M1289" s="6" t="str">
        <f>IF(Table1[[#This Row],[seagrass.weights.ssp126.2050]]="","",Table1[[#This Row],[seagrass.weights.ssp126.2050]]*Table1[[#This Row],[seagrass.mn.ssp126.2050]])</f>
        <v/>
      </c>
      <c r="P1289" s="6" t="str">
        <f>IF(Table1[[#This Row],[corals.mn.ssp126.2050]]="","",(Table1[[#This Row],[corals.sd.ssp126.2050]]/Table1[[#This Row],[corals.mn.ssp126.2050]])^-1)</f>
        <v/>
      </c>
      <c r="Q1289" s="6" t="str">
        <f>IF(Table1[[#This Row],[coral.weights.ssp126.2050]]="","",Table1[[#This Row],[coral.weights.ssp126.2050]]*Table1[[#This Row],[corals.mn.ssp126.2050]])</f>
        <v/>
      </c>
      <c r="T1289" s="6" t="str">
        <f>IF(Table1[[#This Row],[mangrove.mn.ssp126.2050]]="","",(Table1[[#This Row],[mangrove.sd.ssp126.2050]]/Table1[[#This Row],[mangrove.mn.ssp126.2050]])^-1)</f>
        <v/>
      </c>
      <c r="U1289" s="6" t="str">
        <f>IF(Table1[[#This Row],[mangrove.weights.ssp126.2050]]="","",Table1[[#This Row],[mangrove.weights.ssp126.2050]]*Table1[[#This Row],[mangrove.mn.ssp126.2050]])</f>
        <v/>
      </c>
      <c r="V1289" s="7" t="e">
        <f t="shared" si="120"/>
        <v>#DIV/0!</v>
      </c>
      <c r="Y1289" s="6" t="str">
        <f>IF(Table1[[#This Row],[seagrass.mn.ssp126.2100]]="", "", (Table1[[#This Row],[seagrass.sd.ssp126.2100]]/Table1[[#This Row],[seagrass.mn.ssp126.2100]])^-1)</f>
        <v/>
      </c>
      <c r="Z1289" s="6" t="str">
        <f>IF(Table1[[#This Row],[seagrass.weights.ssp126.2100]]="","", Table1[[#This Row],[seagrass.weights.ssp126.2100]]*Table1[[#This Row],[seagrass.mn.ssp126.2100]])</f>
        <v/>
      </c>
      <c r="AC1289" s="6" t="str">
        <f>IF(Table1[[#This Row],[corals.mn.ssp126.2100]]="","",(Table1[[#This Row],[corals.sd.ssp126.2100]]/Table1[[#This Row],[corals.mn.ssp126.2100]])^-1)</f>
        <v/>
      </c>
      <c r="AD1289" s="6" t="str">
        <f>IF( Table1[[#This Row],[Coral.weights.ssp126.2100]]="","", Table1[[#This Row],[Coral.weights.ssp126.2100]]*Table1[[#This Row],[corals.mn.ssp126.2100]])</f>
        <v/>
      </c>
      <c r="AG1289" s="8" t="str">
        <f>IF(Table1[[#This Row],[mangrove.mn.ssp126.2100]]="","",(Table1[[#This Row],[mangrove.sd.ssp126.2100]]/Table1[[#This Row],[mangrove.mn.ssp126.2100]])^-1)</f>
        <v/>
      </c>
      <c r="AH1289" s="6" t="str">
        <f>IF(Table1[[#This Row],[mangrove.weights.ssp126.2100]]="","",Table1[[#This Row],[mangrove.weights.ssp126.2100]]*Table1[[#This Row],[mangrove.mn.ssp126.2100]])</f>
        <v/>
      </c>
      <c r="AI1289" s="7" t="e">
        <f t="shared" si="121"/>
        <v>#DIV/0!</v>
      </c>
      <c r="AL1289" s="6" t="str">
        <f>IF(Table1[[#This Row],[seagrass.mn.ssp245.2050]]="","",(Table1[[#This Row],[seagrass.sd.ssp245.2050]]/Table1[[#This Row],[seagrass.mn.ssp245.2050]])^-1)</f>
        <v/>
      </c>
      <c r="AM1289" s="6" t="str">
        <f>IF(Table1[[#This Row],[seagrass.weights.ssp245.2050]]="","",Table1[[#This Row],[seagrass.weights.ssp245.2050]]*Table1[[#This Row],[seagrass.mn.ssp245.2050]])</f>
        <v/>
      </c>
      <c r="AS1289" s="5"/>
      <c r="AT1289" s="8"/>
      <c r="AU1289" s="8"/>
      <c r="AV1289" s="7" t="e">
        <f t="shared" si="122"/>
        <v>#DIV/0!</v>
      </c>
      <c r="AX1289" s="5"/>
      <c r="AY1289" s="6"/>
      <c r="AZ1289" s="6"/>
      <c r="BB1289" s="5"/>
      <c r="BC1289" s="8"/>
      <c r="BD1289" s="8"/>
      <c r="BE1289" s="5"/>
      <c r="BF1289" s="5"/>
      <c r="BG1289" s="6"/>
      <c r="BH1289" s="6"/>
      <c r="BI1289" s="7" t="e">
        <f t="shared" si="123"/>
        <v>#DIV/0!</v>
      </c>
      <c r="BK1289" s="5"/>
      <c r="BL1289" s="6"/>
      <c r="BM1289" s="6"/>
      <c r="BO1289" s="5"/>
      <c r="BP1289" s="6"/>
      <c r="BQ1289" s="6"/>
      <c r="BR1289" s="5"/>
      <c r="BS1289" s="5"/>
      <c r="BT1289" s="6"/>
      <c r="BU1289" s="6"/>
      <c r="BV1289" s="7" t="e">
        <f t="shared" si="124"/>
        <v>#DIV/0!</v>
      </c>
      <c r="BX1289" s="5"/>
      <c r="BY1289" s="8"/>
      <c r="BZ1289" s="8"/>
      <c r="CA1289" s="5"/>
      <c r="CB1289" s="5"/>
      <c r="CC1289" s="8"/>
      <c r="CD1289" s="8"/>
      <c r="CE1289" s="5"/>
      <c r="CF1289" s="5"/>
      <c r="CG1289" s="12"/>
      <c r="CH1289" s="17"/>
      <c r="CI1289" s="9" t="e">
        <f t="shared" si="125"/>
        <v>#DIV/0!</v>
      </c>
      <c r="CJ1289" s="5"/>
      <c r="CL1289" s="5"/>
      <c r="CM1289" s="5"/>
      <c r="CP1289" s="5"/>
      <c r="CT1289" s="5"/>
    </row>
    <row r="1290" spans="1:98" x14ac:dyDescent="0.25">
      <c r="A1290" s="5" t="s">
        <v>1333</v>
      </c>
      <c r="B1290" s="5">
        <v>32.83934</v>
      </c>
      <c r="C1290" s="5">
        <v>-27.571102</v>
      </c>
      <c r="E1290" s="5">
        <v>0</v>
      </c>
      <c r="G1290" s="5">
        <v>0</v>
      </c>
      <c r="I1290" s="5">
        <v>0</v>
      </c>
      <c r="L1290" s="6" t="str">
        <f>IF(Table1[[#This Row],[seagrass.mn.ssp126.2050]]="","",(Table1[[#This Row],[seagrass.sd.ssp126.2050]]/Table1[[#This Row],[seagrass.mn.ssp126.2050]])^-1)</f>
        <v/>
      </c>
      <c r="M1290" s="6" t="str">
        <f>IF(Table1[[#This Row],[seagrass.weights.ssp126.2050]]="","",Table1[[#This Row],[seagrass.weights.ssp126.2050]]*Table1[[#This Row],[seagrass.mn.ssp126.2050]])</f>
        <v/>
      </c>
      <c r="P1290" s="6" t="str">
        <f>IF(Table1[[#This Row],[corals.mn.ssp126.2050]]="","",(Table1[[#This Row],[corals.sd.ssp126.2050]]/Table1[[#This Row],[corals.mn.ssp126.2050]])^-1)</f>
        <v/>
      </c>
      <c r="Q1290" s="6" t="str">
        <f>IF(Table1[[#This Row],[coral.weights.ssp126.2050]]="","",Table1[[#This Row],[coral.weights.ssp126.2050]]*Table1[[#This Row],[corals.mn.ssp126.2050]])</f>
        <v/>
      </c>
      <c r="T1290" s="6" t="str">
        <f>IF(Table1[[#This Row],[mangrove.mn.ssp126.2050]]="","",(Table1[[#This Row],[mangrove.sd.ssp126.2050]]/Table1[[#This Row],[mangrove.mn.ssp126.2050]])^-1)</f>
        <v/>
      </c>
      <c r="U1290" s="6" t="str">
        <f>IF(Table1[[#This Row],[mangrove.weights.ssp126.2050]]="","",Table1[[#This Row],[mangrove.weights.ssp126.2050]]*Table1[[#This Row],[mangrove.mn.ssp126.2050]])</f>
        <v/>
      </c>
      <c r="V1290" s="7" t="e">
        <f t="shared" si="120"/>
        <v>#DIV/0!</v>
      </c>
      <c r="Y1290" s="6" t="str">
        <f>IF(Table1[[#This Row],[seagrass.mn.ssp126.2100]]="", "", (Table1[[#This Row],[seagrass.sd.ssp126.2100]]/Table1[[#This Row],[seagrass.mn.ssp126.2100]])^-1)</f>
        <v/>
      </c>
      <c r="Z1290" s="6" t="str">
        <f>IF(Table1[[#This Row],[seagrass.weights.ssp126.2100]]="","", Table1[[#This Row],[seagrass.weights.ssp126.2100]]*Table1[[#This Row],[seagrass.mn.ssp126.2100]])</f>
        <v/>
      </c>
      <c r="AC1290" s="6" t="str">
        <f>IF(Table1[[#This Row],[corals.mn.ssp126.2100]]="","",(Table1[[#This Row],[corals.sd.ssp126.2100]]/Table1[[#This Row],[corals.mn.ssp126.2100]])^-1)</f>
        <v/>
      </c>
      <c r="AD1290" s="6" t="str">
        <f>IF( Table1[[#This Row],[Coral.weights.ssp126.2100]]="","", Table1[[#This Row],[Coral.weights.ssp126.2100]]*Table1[[#This Row],[corals.mn.ssp126.2100]])</f>
        <v/>
      </c>
      <c r="AG1290" s="8" t="str">
        <f>IF(Table1[[#This Row],[mangrove.mn.ssp126.2100]]="","",(Table1[[#This Row],[mangrove.sd.ssp126.2100]]/Table1[[#This Row],[mangrove.mn.ssp126.2100]])^-1)</f>
        <v/>
      </c>
      <c r="AH1290" s="6" t="str">
        <f>IF(Table1[[#This Row],[mangrove.weights.ssp126.2100]]="","",Table1[[#This Row],[mangrove.weights.ssp126.2100]]*Table1[[#This Row],[mangrove.mn.ssp126.2100]])</f>
        <v/>
      </c>
      <c r="AI1290" s="7" t="e">
        <f t="shared" si="121"/>
        <v>#DIV/0!</v>
      </c>
      <c r="AL1290" s="6" t="str">
        <f>IF(Table1[[#This Row],[seagrass.mn.ssp245.2050]]="","",(Table1[[#This Row],[seagrass.sd.ssp245.2050]]/Table1[[#This Row],[seagrass.mn.ssp245.2050]])^-1)</f>
        <v/>
      </c>
      <c r="AM1290" s="6" t="str">
        <f>IF(Table1[[#This Row],[seagrass.weights.ssp245.2050]]="","",Table1[[#This Row],[seagrass.weights.ssp245.2050]]*Table1[[#This Row],[seagrass.mn.ssp245.2050]])</f>
        <v/>
      </c>
      <c r="AS1290" s="5"/>
      <c r="AT1290" s="8"/>
      <c r="AU1290" s="8"/>
      <c r="AV1290" s="7" t="e">
        <f t="shared" si="122"/>
        <v>#DIV/0!</v>
      </c>
      <c r="AX1290" s="5"/>
      <c r="AY1290" s="6"/>
      <c r="AZ1290" s="6"/>
      <c r="BB1290" s="5"/>
      <c r="BC1290" s="8"/>
      <c r="BD1290" s="8"/>
      <c r="BE1290" s="5"/>
      <c r="BF1290" s="5"/>
      <c r="BG1290" s="6"/>
      <c r="BH1290" s="6"/>
      <c r="BI1290" s="7" t="e">
        <f t="shared" si="123"/>
        <v>#DIV/0!</v>
      </c>
      <c r="BK1290" s="5"/>
      <c r="BL1290" s="6"/>
      <c r="BM1290" s="6"/>
      <c r="BO1290" s="5"/>
      <c r="BP1290" s="6"/>
      <c r="BQ1290" s="6"/>
      <c r="BR1290" s="5"/>
      <c r="BS1290" s="5"/>
      <c r="BT1290" s="6"/>
      <c r="BU1290" s="6"/>
      <c r="BV1290" s="7" t="e">
        <f t="shared" si="124"/>
        <v>#DIV/0!</v>
      </c>
      <c r="BX1290" s="5"/>
      <c r="BY1290" s="8"/>
      <c r="BZ1290" s="8"/>
      <c r="CA1290" s="5"/>
      <c r="CB1290" s="5"/>
      <c r="CC1290" s="8"/>
      <c r="CD1290" s="8"/>
      <c r="CE1290" s="5"/>
      <c r="CF1290" s="5"/>
      <c r="CG1290" s="12"/>
      <c r="CH1290" s="17"/>
      <c r="CI1290" s="9" t="e">
        <f t="shared" si="125"/>
        <v>#DIV/0!</v>
      </c>
      <c r="CJ1290" s="5"/>
      <c r="CL1290" s="5"/>
      <c r="CM1290" s="5"/>
      <c r="CP1290" s="5"/>
      <c r="CT1290" s="5"/>
    </row>
    <row r="1291" spans="1:98" x14ac:dyDescent="0.25">
      <c r="A1291" s="5" t="s">
        <v>1334</v>
      </c>
      <c r="B1291" s="5">
        <v>33.08934</v>
      </c>
      <c r="C1291" s="5">
        <v>-27.571102</v>
      </c>
      <c r="E1291" s="5">
        <v>0</v>
      </c>
      <c r="G1291" s="5">
        <v>0</v>
      </c>
      <c r="I1291" s="5">
        <v>0</v>
      </c>
      <c r="L1291" s="6" t="str">
        <f>IF(Table1[[#This Row],[seagrass.mn.ssp126.2050]]="","",(Table1[[#This Row],[seagrass.sd.ssp126.2050]]/Table1[[#This Row],[seagrass.mn.ssp126.2050]])^-1)</f>
        <v/>
      </c>
      <c r="M1291" s="6" t="str">
        <f>IF(Table1[[#This Row],[seagrass.weights.ssp126.2050]]="","",Table1[[#This Row],[seagrass.weights.ssp126.2050]]*Table1[[#This Row],[seagrass.mn.ssp126.2050]])</f>
        <v/>
      </c>
      <c r="P1291" s="6" t="str">
        <f>IF(Table1[[#This Row],[corals.mn.ssp126.2050]]="","",(Table1[[#This Row],[corals.sd.ssp126.2050]]/Table1[[#This Row],[corals.mn.ssp126.2050]])^-1)</f>
        <v/>
      </c>
      <c r="Q1291" s="6" t="str">
        <f>IF(Table1[[#This Row],[coral.weights.ssp126.2050]]="","",Table1[[#This Row],[coral.weights.ssp126.2050]]*Table1[[#This Row],[corals.mn.ssp126.2050]])</f>
        <v/>
      </c>
      <c r="T1291" s="6" t="str">
        <f>IF(Table1[[#This Row],[mangrove.mn.ssp126.2050]]="","",(Table1[[#This Row],[mangrove.sd.ssp126.2050]]/Table1[[#This Row],[mangrove.mn.ssp126.2050]])^-1)</f>
        <v/>
      </c>
      <c r="U1291" s="6" t="str">
        <f>IF(Table1[[#This Row],[mangrove.weights.ssp126.2050]]="","",Table1[[#This Row],[mangrove.weights.ssp126.2050]]*Table1[[#This Row],[mangrove.mn.ssp126.2050]])</f>
        <v/>
      </c>
      <c r="V1291" s="7" t="e">
        <f t="shared" si="120"/>
        <v>#DIV/0!</v>
      </c>
      <c r="Y1291" s="6" t="str">
        <f>IF(Table1[[#This Row],[seagrass.mn.ssp126.2100]]="", "", (Table1[[#This Row],[seagrass.sd.ssp126.2100]]/Table1[[#This Row],[seagrass.mn.ssp126.2100]])^-1)</f>
        <v/>
      </c>
      <c r="Z1291" s="6" t="str">
        <f>IF(Table1[[#This Row],[seagrass.weights.ssp126.2100]]="","", Table1[[#This Row],[seagrass.weights.ssp126.2100]]*Table1[[#This Row],[seagrass.mn.ssp126.2100]])</f>
        <v/>
      </c>
      <c r="AC1291" s="6" t="str">
        <f>IF(Table1[[#This Row],[corals.mn.ssp126.2100]]="","",(Table1[[#This Row],[corals.sd.ssp126.2100]]/Table1[[#This Row],[corals.mn.ssp126.2100]])^-1)</f>
        <v/>
      </c>
      <c r="AD1291" s="6" t="str">
        <f>IF( Table1[[#This Row],[Coral.weights.ssp126.2100]]="","", Table1[[#This Row],[Coral.weights.ssp126.2100]]*Table1[[#This Row],[corals.mn.ssp126.2100]])</f>
        <v/>
      </c>
      <c r="AG1291" s="8" t="str">
        <f>IF(Table1[[#This Row],[mangrove.mn.ssp126.2100]]="","",(Table1[[#This Row],[mangrove.sd.ssp126.2100]]/Table1[[#This Row],[mangrove.mn.ssp126.2100]])^-1)</f>
        <v/>
      </c>
      <c r="AH1291" s="6" t="str">
        <f>IF(Table1[[#This Row],[mangrove.weights.ssp126.2100]]="","",Table1[[#This Row],[mangrove.weights.ssp126.2100]]*Table1[[#This Row],[mangrove.mn.ssp126.2100]])</f>
        <v/>
      </c>
      <c r="AI1291" s="7" t="e">
        <f t="shared" si="121"/>
        <v>#DIV/0!</v>
      </c>
      <c r="AL1291" s="6" t="str">
        <f>IF(Table1[[#This Row],[seagrass.mn.ssp245.2050]]="","",(Table1[[#This Row],[seagrass.sd.ssp245.2050]]/Table1[[#This Row],[seagrass.mn.ssp245.2050]])^-1)</f>
        <v/>
      </c>
      <c r="AM1291" s="6" t="str">
        <f>IF(Table1[[#This Row],[seagrass.weights.ssp245.2050]]="","",Table1[[#This Row],[seagrass.weights.ssp245.2050]]*Table1[[#This Row],[seagrass.mn.ssp245.2050]])</f>
        <v/>
      </c>
      <c r="AS1291" s="5"/>
      <c r="AT1291" s="8"/>
      <c r="AU1291" s="8"/>
      <c r="AV1291" s="7" t="e">
        <f t="shared" si="122"/>
        <v>#DIV/0!</v>
      </c>
      <c r="AX1291" s="5"/>
      <c r="AY1291" s="6"/>
      <c r="AZ1291" s="6"/>
      <c r="BB1291" s="5"/>
      <c r="BC1291" s="8"/>
      <c r="BD1291" s="8"/>
      <c r="BE1291" s="5"/>
      <c r="BF1291" s="5"/>
      <c r="BG1291" s="6"/>
      <c r="BH1291" s="6"/>
      <c r="BI1291" s="7" t="e">
        <f t="shared" si="123"/>
        <v>#DIV/0!</v>
      </c>
      <c r="BK1291" s="5"/>
      <c r="BL1291" s="6"/>
      <c r="BM1291" s="6"/>
      <c r="BO1291" s="5"/>
      <c r="BP1291" s="6"/>
      <c r="BQ1291" s="6"/>
      <c r="BR1291" s="5"/>
      <c r="BS1291" s="5"/>
      <c r="BT1291" s="6"/>
      <c r="BU1291" s="6"/>
      <c r="BV1291" s="7" t="e">
        <f t="shared" si="124"/>
        <v>#DIV/0!</v>
      </c>
      <c r="BX1291" s="5"/>
      <c r="BY1291" s="8"/>
      <c r="BZ1291" s="8"/>
      <c r="CA1291" s="5"/>
      <c r="CB1291" s="5"/>
      <c r="CC1291" s="8"/>
      <c r="CD1291" s="8"/>
      <c r="CE1291" s="5"/>
      <c r="CF1291" s="5"/>
      <c r="CG1291" s="12"/>
      <c r="CH1291" s="17"/>
      <c r="CI1291" s="9" t="e">
        <f t="shared" si="125"/>
        <v>#DIV/0!</v>
      </c>
      <c r="CJ1291" s="5"/>
      <c r="CL1291" s="5"/>
      <c r="CM1291" s="5"/>
      <c r="CP1291" s="5"/>
      <c r="CT1291" s="5"/>
    </row>
    <row r="1292" spans="1:98" x14ac:dyDescent="0.25">
      <c r="A1292" s="5" t="s">
        <v>1335</v>
      </c>
      <c r="B1292" s="5">
        <v>32.33934</v>
      </c>
      <c r="C1292" s="5">
        <v>-27.821102</v>
      </c>
      <c r="E1292" s="5">
        <v>0</v>
      </c>
      <c r="G1292" s="5">
        <v>0</v>
      </c>
      <c r="I1292" s="5">
        <v>0</v>
      </c>
      <c r="L1292" s="6" t="str">
        <f>IF(Table1[[#This Row],[seagrass.mn.ssp126.2050]]="","",(Table1[[#This Row],[seagrass.sd.ssp126.2050]]/Table1[[#This Row],[seagrass.mn.ssp126.2050]])^-1)</f>
        <v/>
      </c>
      <c r="M1292" s="6" t="str">
        <f>IF(Table1[[#This Row],[seagrass.weights.ssp126.2050]]="","",Table1[[#This Row],[seagrass.weights.ssp126.2050]]*Table1[[#This Row],[seagrass.mn.ssp126.2050]])</f>
        <v/>
      </c>
      <c r="P1292" s="6" t="str">
        <f>IF(Table1[[#This Row],[corals.mn.ssp126.2050]]="","",(Table1[[#This Row],[corals.sd.ssp126.2050]]/Table1[[#This Row],[corals.mn.ssp126.2050]])^-1)</f>
        <v/>
      </c>
      <c r="Q1292" s="6" t="str">
        <f>IF(Table1[[#This Row],[coral.weights.ssp126.2050]]="","",Table1[[#This Row],[coral.weights.ssp126.2050]]*Table1[[#This Row],[corals.mn.ssp126.2050]])</f>
        <v/>
      </c>
      <c r="T1292" s="6" t="str">
        <f>IF(Table1[[#This Row],[mangrove.mn.ssp126.2050]]="","",(Table1[[#This Row],[mangrove.sd.ssp126.2050]]/Table1[[#This Row],[mangrove.mn.ssp126.2050]])^-1)</f>
        <v/>
      </c>
      <c r="U1292" s="6" t="str">
        <f>IF(Table1[[#This Row],[mangrove.weights.ssp126.2050]]="","",Table1[[#This Row],[mangrove.weights.ssp126.2050]]*Table1[[#This Row],[mangrove.mn.ssp126.2050]])</f>
        <v/>
      </c>
      <c r="V1292" s="7" t="e">
        <f t="shared" si="120"/>
        <v>#DIV/0!</v>
      </c>
      <c r="Y1292" s="6" t="str">
        <f>IF(Table1[[#This Row],[seagrass.mn.ssp126.2100]]="", "", (Table1[[#This Row],[seagrass.sd.ssp126.2100]]/Table1[[#This Row],[seagrass.mn.ssp126.2100]])^-1)</f>
        <v/>
      </c>
      <c r="Z1292" s="6" t="str">
        <f>IF(Table1[[#This Row],[seagrass.weights.ssp126.2100]]="","", Table1[[#This Row],[seagrass.weights.ssp126.2100]]*Table1[[#This Row],[seagrass.mn.ssp126.2100]])</f>
        <v/>
      </c>
      <c r="AC1292" s="6" t="str">
        <f>IF(Table1[[#This Row],[corals.mn.ssp126.2100]]="","",(Table1[[#This Row],[corals.sd.ssp126.2100]]/Table1[[#This Row],[corals.mn.ssp126.2100]])^-1)</f>
        <v/>
      </c>
      <c r="AD1292" s="6" t="str">
        <f>IF( Table1[[#This Row],[Coral.weights.ssp126.2100]]="","", Table1[[#This Row],[Coral.weights.ssp126.2100]]*Table1[[#This Row],[corals.mn.ssp126.2100]])</f>
        <v/>
      </c>
      <c r="AG1292" s="8" t="str">
        <f>IF(Table1[[#This Row],[mangrove.mn.ssp126.2100]]="","",(Table1[[#This Row],[mangrove.sd.ssp126.2100]]/Table1[[#This Row],[mangrove.mn.ssp126.2100]])^-1)</f>
        <v/>
      </c>
      <c r="AH1292" s="6" t="str">
        <f>IF(Table1[[#This Row],[mangrove.weights.ssp126.2100]]="","",Table1[[#This Row],[mangrove.weights.ssp126.2100]]*Table1[[#This Row],[mangrove.mn.ssp126.2100]])</f>
        <v/>
      </c>
      <c r="AI1292" s="7" t="e">
        <f t="shared" si="121"/>
        <v>#DIV/0!</v>
      </c>
      <c r="AL1292" s="6" t="str">
        <f>IF(Table1[[#This Row],[seagrass.mn.ssp245.2050]]="","",(Table1[[#This Row],[seagrass.sd.ssp245.2050]]/Table1[[#This Row],[seagrass.mn.ssp245.2050]])^-1)</f>
        <v/>
      </c>
      <c r="AM1292" s="6" t="str">
        <f>IF(Table1[[#This Row],[seagrass.weights.ssp245.2050]]="","",Table1[[#This Row],[seagrass.weights.ssp245.2050]]*Table1[[#This Row],[seagrass.mn.ssp245.2050]])</f>
        <v/>
      </c>
      <c r="AS1292" s="5"/>
      <c r="AT1292" s="8"/>
      <c r="AU1292" s="8"/>
      <c r="AV1292" s="7" t="e">
        <f t="shared" si="122"/>
        <v>#DIV/0!</v>
      </c>
      <c r="AX1292" s="5"/>
      <c r="AY1292" s="6"/>
      <c r="AZ1292" s="6"/>
      <c r="BB1292" s="5"/>
      <c r="BC1292" s="8"/>
      <c r="BD1292" s="8"/>
      <c r="BE1292" s="5"/>
      <c r="BF1292" s="5"/>
      <c r="BG1292" s="6"/>
      <c r="BH1292" s="6"/>
      <c r="BI1292" s="7" t="e">
        <f t="shared" si="123"/>
        <v>#DIV/0!</v>
      </c>
      <c r="BK1292" s="5"/>
      <c r="BL1292" s="6"/>
      <c r="BM1292" s="6"/>
      <c r="BO1292" s="5"/>
      <c r="BP1292" s="6"/>
      <c r="BQ1292" s="6"/>
      <c r="BR1292" s="5"/>
      <c r="BS1292" s="5"/>
      <c r="BT1292" s="6"/>
      <c r="BU1292" s="6"/>
      <c r="BV1292" s="7" t="e">
        <f t="shared" si="124"/>
        <v>#DIV/0!</v>
      </c>
      <c r="BX1292" s="5"/>
      <c r="BY1292" s="8"/>
      <c r="BZ1292" s="8"/>
      <c r="CA1292" s="5"/>
      <c r="CB1292" s="5"/>
      <c r="CC1292" s="8"/>
      <c r="CD1292" s="8"/>
      <c r="CE1292" s="5"/>
      <c r="CF1292" s="5"/>
      <c r="CG1292" s="12"/>
      <c r="CH1292" s="17"/>
      <c r="CI1292" s="9" t="e">
        <f t="shared" si="125"/>
        <v>#DIV/0!</v>
      </c>
      <c r="CJ1292" s="5"/>
      <c r="CL1292" s="5"/>
      <c r="CM1292" s="5"/>
      <c r="CP1292" s="5"/>
      <c r="CT1292" s="5"/>
    </row>
    <row r="1293" spans="1:98" x14ac:dyDescent="0.25">
      <c r="A1293" s="5" t="s">
        <v>1336</v>
      </c>
      <c r="B1293" s="5">
        <v>32.58934</v>
      </c>
      <c r="C1293" s="5">
        <v>-27.821102</v>
      </c>
      <c r="E1293" s="5">
        <v>0</v>
      </c>
      <c r="G1293" s="5">
        <v>0</v>
      </c>
      <c r="I1293" s="5">
        <v>0</v>
      </c>
      <c r="L1293" s="6" t="str">
        <f>IF(Table1[[#This Row],[seagrass.mn.ssp126.2050]]="","",(Table1[[#This Row],[seagrass.sd.ssp126.2050]]/Table1[[#This Row],[seagrass.mn.ssp126.2050]])^-1)</f>
        <v/>
      </c>
      <c r="M1293" s="6" t="str">
        <f>IF(Table1[[#This Row],[seagrass.weights.ssp126.2050]]="","",Table1[[#This Row],[seagrass.weights.ssp126.2050]]*Table1[[#This Row],[seagrass.mn.ssp126.2050]])</f>
        <v/>
      </c>
      <c r="P1293" s="6" t="str">
        <f>IF(Table1[[#This Row],[corals.mn.ssp126.2050]]="","",(Table1[[#This Row],[corals.sd.ssp126.2050]]/Table1[[#This Row],[corals.mn.ssp126.2050]])^-1)</f>
        <v/>
      </c>
      <c r="Q1293" s="6" t="str">
        <f>IF(Table1[[#This Row],[coral.weights.ssp126.2050]]="","",Table1[[#This Row],[coral.weights.ssp126.2050]]*Table1[[#This Row],[corals.mn.ssp126.2050]])</f>
        <v/>
      </c>
      <c r="T1293" s="6" t="str">
        <f>IF(Table1[[#This Row],[mangrove.mn.ssp126.2050]]="","",(Table1[[#This Row],[mangrove.sd.ssp126.2050]]/Table1[[#This Row],[mangrove.mn.ssp126.2050]])^-1)</f>
        <v/>
      </c>
      <c r="U1293" s="6" t="str">
        <f>IF(Table1[[#This Row],[mangrove.weights.ssp126.2050]]="","",Table1[[#This Row],[mangrove.weights.ssp126.2050]]*Table1[[#This Row],[mangrove.mn.ssp126.2050]])</f>
        <v/>
      </c>
      <c r="V1293" s="7" t="e">
        <f t="shared" si="120"/>
        <v>#DIV/0!</v>
      </c>
      <c r="Y1293" s="6" t="str">
        <f>IF(Table1[[#This Row],[seagrass.mn.ssp126.2100]]="", "", (Table1[[#This Row],[seagrass.sd.ssp126.2100]]/Table1[[#This Row],[seagrass.mn.ssp126.2100]])^-1)</f>
        <v/>
      </c>
      <c r="Z1293" s="6" t="str">
        <f>IF(Table1[[#This Row],[seagrass.weights.ssp126.2100]]="","", Table1[[#This Row],[seagrass.weights.ssp126.2100]]*Table1[[#This Row],[seagrass.mn.ssp126.2100]])</f>
        <v/>
      </c>
      <c r="AC1293" s="6" t="str">
        <f>IF(Table1[[#This Row],[corals.mn.ssp126.2100]]="","",(Table1[[#This Row],[corals.sd.ssp126.2100]]/Table1[[#This Row],[corals.mn.ssp126.2100]])^-1)</f>
        <v/>
      </c>
      <c r="AD1293" s="6" t="str">
        <f>IF( Table1[[#This Row],[Coral.weights.ssp126.2100]]="","", Table1[[#This Row],[Coral.weights.ssp126.2100]]*Table1[[#This Row],[corals.mn.ssp126.2100]])</f>
        <v/>
      </c>
      <c r="AG1293" s="8" t="str">
        <f>IF(Table1[[#This Row],[mangrove.mn.ssp126.2100]]="","",(Table1[[#This Row],[mangrove.sd.ssp126.2100]]/Table1[[#This Row],[mangrove.mn.ssp126.2100]])^-1)</f>
        <v/>
      </c>
      <c r="AH1293" s="6" t="str">
        <f>IF(Table1[[#This Row],[mangrove.weights.ssp126.2100]]="","",Table1[[#This Row],[mangrove.weights.ssp126.2100]]*Table1[[#This Row],[mangrove.mn.ssp126.2100]])</f>
        <v/>
      </c>
      <c r="AI1293" s="7" t="e">
        <f t="shared" si="121"/>
        <v>#DIV/0!</v>
      </c>
      <c r="AL1293" s="6" t="str">
        <f>IF(Table1[[#This Row],[seagrass.mn.ssp245.2050]]="","",(Table1[[#This Row],[seagrass.sd.ssp245.2050]]/Table1[[#This Row],[seagrass.mn.ssp245.2050]])^-1)</f>
        <v/>
      </c>
      <c r="AM1293" s="6" t="str">
        <f>IF(Table1[[#This Row],[seagrass.weights.ssp245.2050]]="","",Table1[[#This Row],[seagrass.weights.ssp245.2050]]*Table1[[#This Row],[seagrass.mn.ssp245.2050]])</f>
        <v/>
      </c>
      <c r="AS1293" s="5"/>
      <c r="AT1293" s="8"/>
      <c r="AU1293" s="8"/>
      <c r="AV1293" s="7" t="e">
        <f t="shared" si="122"/>
        <v>#DIV/0!</v>
      </c>
      <c r="AX1293" s="5"/>
      <c r="AY1293" s="6"/>
      <c r="AZ1293" s="6"/>
      <c r="BB1293" s="5"/>
      <c r="BC1293" s="8"/>
      <c r="BD1293" s="8"/>
      <c r="BE1293" s="5"/>
      <c r="BF1293" s="5"/>
      <c r="BG1293" s="6"/>
      <c r="BH1293" s="6"/>
      <c r="BI1293" s="7" t="e">
        <f t="shared" si="123"/>
        <v>#DIV/0!</v>
      </c>
      <c r="BK1293" s="5"/>
      <c r="BL1293" s="6"/>
      <c r="BM1293" s="6"/>
      <c r="BO1293" s="5"/>
      <c r="BP1293" s="6"/>
      <c r="BQ1293" s="6"/>
      <c r="BR1293" s="5"/>
      <c r="BS1293" s="5"/>
      <c r="BT1293" s="6"/>
      <c r="BU1293" s="6"/>
      <c r="BV1293" s="7" t="e">
        <f t="shared" si="124"/>
        <v>#DIV/0!</v>
      </c>
      <c r="BX1293" s="5"/>
      <c r="BY1293" s="8"/>
      <c r="BZ1293" s="8"/>
      <c r="CA1293" s="5"/>
      <c r="CB1293" s="5"/>
      <c r="CC1293" s="8"/>
      <c r="CD1293" s="8"/>
      <c r="CE1293" s="5"/>
      <c r="CF1293" s="5"/>
      <c r="CG1293" s="12"/>
      <c r="CH1293" s="17"/>
      <c r="CI1293" s="9" t="e">
        <f t="shared" si="125"/>
        <v>#DIV/0!</v>
      </c>
      <c r="CJ1293" s="5"/>
      <c r="CL1293" s="5"/>
      <c r="CM1293" s="5"/>
      <c r="CP1293" s="5"/>
      <c r="CT1293" s="5"/>
    </row>
    <row r="1294" spans="1:98" x14ac:dyDescent="0.25">
      <c r="A1294" s="5" t="s">
        <v>1337</v>
      </c>
      <c r="B1294" s="5">
        <v>32.83934</v>
      </c>
      <c r="C1294" s="5">
        <v>-27.821102</v>
      </c>
      <c r="E1294" s="5">
        <v>0</v>
      </c>
      <c r="G1294" s="5">
        <v>0</v>
      </c>
      <c r="I1294" s="5">
        <v>0</v>
      </c>
      <c r="L1294" s="6" t="str">
        <f>IF(Table1[[#This Row],[seagrass.mn.ssp126.2050]]="","",(Table1[[#This Row],[seagrass.sd.ssp126.2050]]/Table1[[#This Row],[seagrass.mn.ssp126.2050]])^-1)</f>
        <v/>
      </c>
      <c r="M1294" s="6" t="str">
        <f>IF(Table1[[#This Row],[seagrass.weights.ssp126.2050]]="","",Table1[[#This Row],[seagrass.weights.ssp126.2050]]*Table1[[#This Row],[seagrass.mn.ssp126.2050]])</f>
        <v/>
      </c>
      <c r="P1294" s="6" t="str">
        <f>IF(Table1[[#This Row],[corals.mn.ssp126.2050]]="","",(Table1[[#This Row],[corals.sd.ssp126.2050]]/Table1[[#This Row],[corals.mn.ssp126.2050]])^-1)</f>
        <v/>
      </c>
      <c r="Q1294" s="6" t="str">
        <f>IF(Table1[[#This Row],[coral.weights.ssp126.2050]]="","",Table1[[#This Row],[coral.weights.ssp126.2050]]*Table1[[#This Row],[corals.mn.ssp126.2050]])</f>
        <v/>
      </c>
      <c r="T1294" s="6" t="str">
        <f>IF(Table1[[#This Row],[mangrove.mn.ssp126.2050]]="","",(Table1[[#This Row],[mangrove.sd.ssp126.2050]]/Table1[[#This Row],[mangrove.mn.ssp126.2050]])^-1)</f>
        <v/>
      </c>
      <c r="U1294" s="6" t="str">
        <f>IF(Table1[[#This Row],[mangrove.weights.ssp126.2050]]="","",Table1[[#This Row],[mangrove.weights.ssp126.2050]]*Table1[[#This Row],[mangrove.mn.ssp126.2050]])</f>
        <v/>
      </c>
      <c r="V1294" s="7" t="e">
        <f t="shared" si="120"/>
        <v>#DIV/0!</v>
      </c>
      <c r="Y1294" s="6" t="str">
        <f>IF(Table1[[#This Row],[seagrass.mn.ssp126.2100]]="", "", (Table1[[#This Row],[seagrass.sd.ssp126.2100]]/Table1[[#This Row],[seagrass.mn.ssp126.2100]])^-1)</f>
        <v/>
      </c>
      <c r="Z1294" s="6" t="str">
        <f>IF(Table1[[#This Row],[seagrass.weights.ssp126.2100]]="","", Table1[[#This Row],[seagrass.weights.ssp126.2100]]*Table1[[#This Row],[seagrass.mn.ssp126.2100]])</f>
        <v/>
      </c>
      <c r="AC1294" s="6" t="str">
        <f>IF(Table1[[#This Row],[corals.mn.ssp126.2100]]="","",(Table1[[#This Row],[corals.sd.ssp126.2100]]/Table1[[#This Row],[corals.mn.ssp126.2100]])^-1)</f>
        <v/>
      </c>
      <c r="AD1294" s="6" t="str">
        <f>IF( Table1[[#This Row],[Coral.weights.ssp126.2100]]="","", Table1[[#This Row],[Coral.weights.ssp126.2100]]*Table1[[#This Row],[corals.mn.ssp126.2100]])</f>
        <v/>
      </c>
      <c r="AG1294" s="8" t="str">
        <f>IF(Table1[[#This Row],[mangrove.mn.ssp126.2100]]="","",(Table1[[#This Row],[mangrove.sd.ssp126.2100]]/Table1[[#This Row],[mangrove.mn.ssp126.2100]])^-1)</f>
        <v/>
      </c>
      <c r="AH1294" s="6" t="str">
        <f>IF(Table1[[#This Row],[mangrove.weights.ssp126.2100]]="","",Table1[[#This Row],[mangrove.weights.ssp126.2100]]*Table1[[#This Row],[mangrove.mn.ssp126.2100]])</f>
        <v/>
      </c>
      <c r="AI1294" s="7" t="e">
        <f t="shared" si="121"/>
        <v>#DIV/0!</v>
      </c>
      <c r="AL1294" s="6" t="str">
        <f>IF(Table1[[#This Row],[seagrass.mn.ssp245.2050]]="","",(Table1[[#This Row],[seagrass.sd.ssp245.2050]]/Table1[[#This Row],[seagrass.mn.ssp245.2050]])^-1)</f>
        <v/>
      </c>
      <c r="AM1294" s="6" t="str">
        <f>IF(Table1[[#This Row],[seagrass.weights.ssp245.2050]]="","",Table1[[#This Row],[seagrass.weights.ssp245.2050]]*Table1[[#This Row],[seagrass.mn.ssp245.2050]])</f>
        <v/>
      </c>
      <c r="AS1294" s="5"/>
      <c r="AT1294" s="8"/>
      <c r="AU1294" s="8"/>
      <c r="AV1294" s="7" t="e">
        <f t="shared" si="122"/>
        <v>#DIV/0!</v>
      </c>
      <c r="AX1294" s="5"/>
      <c r="AY1294" s="6"/>
      <c r="AZ1294" s="6"/>
      <c r="BB1294" s="5"/>
      <c r="BC1294" s="8"/>
      <c r="BD1294" s="8"/>
      <c r="BE1294" s="5"/>
      <c r="BF1294" s="5"/>
      <c r="BG1294" s="6"/>
      <c r="BH1294" s="6"/>
      <c r="BI1294" s="7" t="e">
        <f t="shared" si="123"/>
        <v>#DIV/0!</v>
      </c>
      <c r="BK1294" s="5"/>
      <c r="BL1294" s="6"/>
      <c r="BM1294" s="6"/>
      <c r="BO1294" s="5"/>
      <c r="BP1294" s="6"/>
      <c r="BQ1294" s="6"/>
      <c r="BR1294" s="5"/>
      <c r="BS1294" s="5"/>
      <c r="BT1294" s="6"/>
      <c r="BU1294" s="6"/>
      <c r="BV1294" s="7" t="e">
        <f t="shared" si="124"/>
        <v>#DIV/0!</v>
      </c>
      <c r="BX1294" s="5"/>
      <c r="BY1294" s="8"/>
      <c r="BZ1294" s="8"/>
      <c r="CA1294" s="5"/>
      <c r="CB1294" s="5"/>
      <c r="CC1294" s="8"/>
      <c r="CD1294" s="8"/>
      <c r="CE1294" s="5"/>
      <c r="CF1294" s="5"/>
      <c r="CG1294" s="12"/>
      <c r="CH1294" s="17"/>
      <c r="CI1294" s="9" t="e">
        <f t="shared" si="125"/>
        <v>#DIV/0!</v>
      </c>
      <c r="CJ1294" s="5"/>
      <c r="CL1294" s="5"/>
      <c r="CM1294" s="5"/>
      <c r="CP1294" s="5"/>
      <c r="CT1294" s="5"/>
    </row>
    <row r="1295" spans="1:98" x14ac:dyDescent="0.25">
      <c r="A1295" s="5" t="s">
        <v>1338</v>
      </c>
      <c r="B1295" s="5">
        <v>32.33934</v>
      </c>
      <c r="C1295" s="5">
        <v>-28.071102</v>
      </c>
      <c r="E1295" s="5">
        <v>0</v>
      </c>
      <c r="G1295" s="5">
        <v>0</v>
      </c>
      <c r="I1295" s="5">
        <v>0</v>
      </c>
      <c r="L1295" s="6" t="str">
        <f>IF(Table1[[#This Row],[seagrass.mn.ssp126.2050]]="","",(Table1[[#This Row],[seagrass.sd.ssp126.2050]]/Table1[[#This Row],[seagrass.mn.ssp126.2050]])^-1)</f>
        <v/>
      </c>
      <c r="M1295" s="6" t="str">
        <f>IF(Table1[[#This Row],[seagrass.weights.ssp126.2050]]="","",Table1[[#This Row],[seagrass.weights.ssp126.2050]]*Table1[[#This Row],[seagrass.mn.ssp126.2050]])</f>
        <v/>
      </c>
      <c r="P1295" s="6" t="str">
        <f>IF(Table1[[#This Row],[corals.mn.ssp126.2050]]="","",(Table1[[#This Row],[corals.sd.ssp126.2050]]/Table1[[#This Row],[corals.mn.ssp126.2050]])^-1)</f>
        <v/>
      </c>
      <c r="Q1295" s="6" t="str">
        <f>IF(Table1[[#This Row],[coral.weights.ssp126.2050]]="","",Table1[[#This Row],[coral.weights.ssp126.2050]]*Table1[[#This Row],[corals.mn.ssp126.2050]])</f>
        <v/>
      </c>
      <c r="T1295" s="6" t="str">
        <f>IF(Table1[[#This Row],[mangrove.mn.ssp126.2050]]="","",(Table1[[#This Row],[mangrove.sd.ssp126.2050]]/Table1[[#This Row],[mangrove.mn.ssp126.2050]])^-1)</f>
        <v/>
      </c>
      <c r="U1295" s="6" t="str">
        <f>IF(Table1[[#This Row],[mangrove.weights.ssp126.2050]]="","",Table1[[#This Row],[mangrove.weights.ssp126.2050]]*Table1[[#This Row],[mangrove.mn.ssp126.2050]])</f>
        <v/>
      </c>
      <c r="V1295" s="7" t="e">
        <f t="shared" si="120"/>
        <v>#DIV/0!</v>
      </c>
      <c r="Y1295" s="6" t="str">
        <f>IF(Table1[[#This Row],[seagrass.mn.ssp126.2100]]="", "", (Table1[[#This Row],[seagrass.sd.ssp126.2100]]/Table1[[#This Row],[seagrass.mn.ssp126.2100]])^-1)</f>
        <v/>
      </c>
      <c r="Z1295" s="6" t="str">
        <f>IF(Table1[[#This Row],[seagrass.weights.ssp126.2100]]="","", Table1[[#This Row],[seagrass.weights.ssp126.2100]]*Table1[[#This Row],[seagrass.mn.ssp126.2100]])</f>
        <v/>
      </c>
      <c r="AC1295" s="6" t="str">
        <f>IF(Table1[[#This Row],[corals.mn.ssp126.2100]]="","",(Table1[[#This Row],[corals.sd.ssp126.2100]]/Table1[[#This Row],[corals.mn.ssp126.2100]])^-1)</f>
        <v/>
      </c>
      <c r="AD1295" s="6" t="str">
        <f>IF( Table1[[#This Row],[Coral.weights.ssp126.2100]]="","", Table1[[#This Row],[Coral.weights.ssp126.2100]]*Table1[[#This Row],[corals.mn.ssp126.2100]])</f>
        <v/>
      </c>
      <c r="AG1295" s="8" t="str">
        <f>IF(Table1[[#This Row],[mangrove.mn.ssp126.2100]]="","",(Table1[[#This Row],[mangrove.sd.ssp126.2100]]/Table1[[#This Row],[mangrove.mn.ssp126.2100]])^-1)</f>
        <v/>
      </c>
      <c r="AH1295" s="6" t="str">
        <f>IF(Table1[[#This Row],[mangrove.weights.ssp126.2100]]="","",Table1[[#This Row],[mangrove.weights.ssp126.2100]]*Table1[[#This Row],[mangrove.mn.ssp126.2100]])</f>
        <v/>
      </c>
      <c r="AI1295" s="7" t="e">
        <f t="shared" si="121"/>
        <v>#DIV/0!</v>
      </c>
      <c r="AL1295" s="6" t="str">
        <f>IF(Table1[[#This Row],[seagrass.mn.ssp245.2050]]="","",(Table1[[#This Row],[seagrass.sd.ssp245.2050]]/Table1[[#This Row],[seagrass.mn.ssp245.2050]])^-1)</f>
        <v/>
      </c>
      <c r="AM1295" s="6" t="str">
        <f>IF(Table1[[#This Row],[seagrass.weights.ssp245.2050]]="","",Table1[[#This Row],[seagrass.weights.ssp245.2050]]*Table1[[#This Row],[seagrass.mn.ssp245.2050]])</f>
        <v/>
      </c>
      <c r="AS1295" s="5"/>
      <c r="AT1295" s="8"/>
      <c r="AU1295" s="8"/>
      <c r="AV1295" s="7" t="e">
        <f t="shared" si="122"/>
        <v>#DIV/0!</v>
      </c>
      <c r="AX1295" s="5"/>
      <c r="AY1295" s="6"/>
      <c r="AZ1295" s="6"/>
      <c r="BB1295" s="5"/>
      <c r="BC1295" s="8"/>
      <c r="BD1295" s="8"/>
      <c r="BE1295" s="5"/>
      <c r="BF1295" s="5"/>
      <c r="BG1295" s="6"/>
      <c r="BH1295" s="6"/>
      <c r="BI1295" s="7" t="e">
        <f t="shared" si="123"/>
        <v>#DIV/0!</v>
      </c>
      <c r="BK1295" s="5"/>
      <c r="BL1295" s="6"/>
      <c r="BM1295" s="6"/>
      <c r="BO1295" s="5"/>
      <c r="BP1295" s="6"/>
      <c r="BQ1295" s="6"/>
      <c r="BR1295" s="5"/>
      <c r="BS1295" s="5"/>
      <c r="BT1295" s="6"/>
      <c r="BU1295" s="6"/>
      <c r="BV1295" s="7" t="e">
        <f t="shared" si="124"/>
        <v>#DIV/0!</v>
      </c>
      <c r="BX1295" s="5"/>
      <c r="BY1295" s="8"/>
      <c r="BZ1295" s="8"/>
      <c r="CA1295" s="5"/>
      <c r="CB1295" s="5"/>
      <c r="CC1295" s="8"/>
      <c r="CD1295" s="8"/>
      <c r="CE1295" s="5"/>
      <c r="CF1295" s="5"/>
      <c r="CG1295" s="12"/>
      <c r="CH1295" s="17"/>
      <c r="CI1295" s="9" t="e">
        <f t="shared" si="125"/>
        <v>#DIV/0!</v>
      </c>
      <c r="CJ1295" s="5"/>
      <c r="CL1295" s="5"/>
      <c r="CM1295" s="5"/>
      <c r="CP1295" s="5"/>
      <c r="CT1295" s="5"/>
    </row>
    <row r="1296" spans="1:98" x14ac:dyDescent="0.25">
      <c r="A1296" s="5" t="s">
        <v>1339</v>
      </c>
      <c r="B1296" s="5">
        <v>32.58934</v>
      </c>
      <c r="C1296" s="5">
        <v>-28.071102</v>
      </c>
      <c r="E1296" s="5">
        <v>0</v>
      </c>
      <c r="G1296" s="5">
        <v>0</v>
      </c>
      <c r="I1296" s="5">
        <v>0</v>
      </c>
      <c r="L1296" s="6" t="str">
        <f>IF(Table1[[#This Row],[seagrass.mn.ssp126.2050]]="","",(Table1[[#This Row],[seagrass.sd.ssp126.2050]]/Table1[[#This Row],[seagrass.mn.ssp126.2050]])^-1)</f>
        <v/>
      </c>
      <c r="M1296" s="6" t="str">
        <f>IF(Table1[[#This Row],[seagrass.weights.ssp126.2050]]="","",Table1[[#This Row],[seagrass.weights.ssp126.2050]]*Table1[[#This Row],[seagrass.mn.ssp126.2050]])</f>
        <v/>
      </c>
      <c r="P1296" s="6" t="str">
        <f>IF(Table1[[#This Row],[corals.mn.ssp126.2050]]="","",(Table1[[#This Row],[corals.sd.ssp126.2050]]/Table1[[#This Row],[corals.mn.ssp126.2050]])^-1)</f>
        <v/>
      </c>
      <c r="Q1296" s="6" t="str">
        <f>IF(Table1[[#This Row],[coral.weights.ssp126.2050]]="","",Table1[[#This Row],[coral.weights.ssp126.2050]]*Table1[[#This Row],[corals.mn.ssp126.2050]])</f>
        <v/>
      </c>
      <c r="T1296" s="6" t="str">
        <f>IF(Table1[[#This Row],[mangrove.mn.ssp126.2050]]="","",(Table1[[#This Row],[mangrove.sd.ssp126.2050]]/Table1[[#This Row],[mangrove.mn.ssp126.2050]])^-1)</f>
        <v/>
      </c>
      <c r="U1296" s="6" t="str">
        <f>IF(Table1[[#This Row],[mangrove.weights.ssp126.2050]]="","",Table1[[#This Row],[mangrove.weights.ssp126.2050]]*Table1[[#This Row],[mangrove.mn.ssp126.2050]])</f>
        <v/>
      </c>
      <c r="V1296" s="7" t="e">
        <f t="shared" si="120"/>
        <v>#DIV/0!</v>
      </c>
      <c r="Y1296" s="6" t="str">
        <f>IF(Table1[[#This Row],[seagrass.mn.ssp126.2100]]="", "", (Table1[[#This Row],[seagrass.sd.ssp126.2100]]/Table1[[#This Row],[seagrass.mn.ssp126.2100]])^-1)</f>
        <v/>
      </c>
      <c r="Z1296" s="6" t="str">
        <f>IF(Table1[[#This Row],[seagrass.weights.ssp126.2100]]="","", Table1[[#This Row],[seagrass.weights.ssp126.2100]]*Table1[[#This Row],[seagrass.mn.ssp126.2100]])</f>
        <v/>
      </c>
      <c r="AC1296" s="6" t="str">
        <f>IF(Table1[[#This Row],[corals.mn.ssp126.2100]]="","",(Table1[[#This Row],[corals.sd.ssp126.2100]]/Table1[[#This Row],[corals.mn.ssp126.2100]])^-1)</f>
        <v/>
      </c>
      <c r="AD1296" s="6" t="str">
        <f>IF( Table1[[#This Row],[Coral.weights.ssp126.2100]]="","", Table1[[#This Row],[Coral.weights.ssp126.2100]]*Table1[[#This Row],[corals.mn.ssp126.2100]])</f>
        <v/>
      </c>
      <c r="AG1296" s="8" t="str">
        <f>IF(Table1[[#This Row],[mangrove.mn.ssp126.2100]]="","",(Table1[[#This Row],[mangrove.sd.ssp126.2100]]/Table1[[#This Row],[mangrove.mn.ssp126.2100]])^-1)</f>
        <v/>
      </c>
      <c r="AH1296" s="6" t="str">
        <f>IF(Table1[[#This Row],[mangrove.weights.ssp126.2100]]="","",Table1[[#This Row],[mangrove.weights.ssp126.2100]]*Table1[[#This Row],[mangrove.mn.ssp126.2100]])</f>
        <v/>
      </c>
      <c r="AI1296" s="7" t="e">
        <f t="shared" si="121"/>
        <v>#DIV/0!</v>
      </c>
      <c r="AL1296" s="6" t="str">
        <f>IF(Table1[[#This Row],[seagrass.mn.ssp245.2050]]="","",(Table1[[#This Row],[seagrass.sd.ssp245.2050]]/Table1[[#This Row],[seagrass.mn.ssp245.2050]])^-1)</f>
        <v/>
      </c>
      <c r="AM1296" s="6" t="str">
        <f>IF(Table1[[#This Row],[seagrass.weights.ssp245.2050]]="","",Table1[[#This Row],[seagrass.weights.ssp245.2050]]*Table1[[#This Row],[seagrass.mn.ssp245.2050]])</f>
        <v/>
      </c>
      <c r="AS1296" s="5"/>
      <c r="AT1296" s="8"/>
      <c r="AU1296" s="8"/>
      <c r="AV1296" s="7" t="e">
        <f t="shared" si="122"/>
        <v>#DIV/0!</v>
      </c>
      <c r="AX1296" s="5"/>
      <c r="AY1296" s="6"/>
      <c r="AZ1296" s="6"/>
      <c r="BB1296" s="5"/>
      <c r="BC1296" s="8"/>
      <c r="BD1296" s="8"/>
      <c r="BE1296" s="5"/>
      <c r="BF1296" s="5"/>
      <c r="BG1296" s="6"/>
      <c r="BH1296" s="6"/>
      <c r="BI1296" s="7" t="e">
        <f t="shared" si="123"/>
        <v>#DIV/0!</v>
      </c>
      <c r="BK1296" s="5"/>
      <c r="BL1296" s="6"/>
      <c r="BM1296" s="6"/>
      <c r="BO1296" s="5"/>
      <c r="BP1296" s="6"/>
      <c r="BQ1296" s="6"/>
      <c r="BR1296" s="5"/>
      <c r="BS1296" s="5"/>
      <c r="BT1296" s="6"/>
      <c r="BU1296" s="6"/>
      <c r="BV1296" s="7" t="e">
        <f t="shared" si="124"/>
        <v>#DIV/0!</v>
      </c>
      <c r="BX1296" s="5"/>
      <c r="BY1296" s="8"/>
      <c r="BZ1296" s="8"/>
      <c r="CA1296" s="5"/>
      <c r="CB1296" s="5"/>
      <c r="CC1296" s="8"/>
      <c r="CD1296" s="8"/>
      <c r="CE1296" s="5"/>
      <c r="CF1296" s="5"/>
      <c r="CG1296" s="12"/>
      <c r="CH1296" s="17"/>
      <c r="CI1296" s="9" t="e">
        <f t="shared" si="125"/>
        <v>#DIV/0!</v>
      </c>
      <c r="CJ1296" s="5"/>
      <c r="CL1296" s="5"/>
      <c r="CM1296" s="5"/>
      <c r="CP1296" s="5"/>
      <c r="CT1296" s="5"/>
    </row>
    <row r="1297" spans="1:98" x14ac:dyDescent="0.25">
      <c r="A1297" s="5" t="s">
        <v>1340</v>
      </c>
      <c r="B1297" s="5">
        <v>32.83934</v>
      </c>
      <c r="C1297" s="5">
        <v>-28.071102</v>
      </c>
      <c r="E1297" s="5">
        <v>0</v>
      </c>
      <c r="G1297" s="5">
        <v>0</v>
      </c>
      <c r="I1297" s="5">
        <v>0</v>
      </c>
      <c r="L1297" s="6" t="str">
        <f>IF(Table1[[#This Row],[seagrass.mn.ssp126.2050]]="","",(Table1[[#This Row],[seagrass.sd.ssp126.2050]]/Table1[[#This Row],[seagrass.mn.ssp126.2050]])^-1)</f>
        <v/>
      </c>
      <c r="M1297" s="6" t="str">
        <f>IF(Table1[[#This Row],[seagrass.weights.ssp126.2050]]="","",Table1[[#This Row],[seagrass.weights.ssp126.2050]]*Table1[[#This Row],[seagrass.mn.ssp126.2050]])</f>
        <v/>
      </c>
      <c r="P1297" s="6" t="str">
        <f>IF(Table1[[#This Row],[corals.mn.ssp126.2050]]="","",(Table1[[#This Row],[corals.sd.ssp126.2050]]/Table1[[#This Row],[corals.mn.ssp126.2050]])^-1)</f>
        <v/>
      </c>
      <c r="Q1297" s="6" t="str">
        <f>IF(Table1[[#This Row],[coral.weights.ssp126.2050]]="","",Table1[[#This Row],[coral.weights.ssp126.2050]]*Table1[[#This Row],[corals.mn.ssp126.2050]])</f>
        <v/>
      </c>
      <c r="T1297" s="6" t="str">
        <f>IF(Table1[[#This Row],[mangrove.mn.ssp126.2050]]="","",(Table1[[#This Row],[mangrove.sd.ssp126.2050]]/Table1[[#This Row],[mangrove.mn.ssp126.2050]])^-1)</f>
        <v/>
      </c>
      <c r="U1297" s="6" t="str">
        <f>IF(Table1[[#This Row],[mangrove.weights.ssp126.2050]]="","",Table1[[#This Row],[mangrove.weights.ssp126.2050]]*Table1[[#This Row],[mangrove.mn.ssp126.2050]])</f>
        <v/>
      </c>
      <c r="V1297" s="7" t="e">
        <f t="shared" si="120"/>
        <v>#DIV/0!</v>
      </c>
      <c r="Y1297" s="6" t="str">
        <f>IF(Table1[[#This Row],[seagrass.mn.ssp126.2100]]="", "", (Table1[[#This Row],[seagrass.sd.ssp126.2100]]/Table1[[#This Row],[seagrass.mn.ssp126.2100]])^-1)</f>
        <v/>
      </c>
      <c r="Z1297" s="6" t="str">
        <f>IF(Table1[[#This Row],[seagrass.weights.ssp126.2100]]="","", Table1[[#This Row],[seagrass.weights.ssp126.2100]]*Table1[[#This Row],[seagrass.mn.ssp126.2100]])</f>
        <v/>
      </c>
      <c r="AC1297" s="6" t="str">
        <f>IF(Table1[[#This Row],[corals.mn.ssp126.2100]]="","",(Table1[[#This Row],[corals.sd.ssp126.2100]]/Table1[[#This Row],[corals.mn.ssp126.2100]])^-1)</f>
        <v/>
      </c>
      <c r="AD1297" s="6" t="str">
        <f>IF( Table1[[#This Row],[Coral.weights.ssp126.2100]]="","", Table1[[#This Row],[Coral.weights.ssp126.2100]]*Table1[[#This Row],[corals.mn.ssp126.2100]])</f>
        <v/>
      </c>
      <c r="AG1297" s="8" t="str">
        <f>IF(Table1[[#This Row],[mangrove.mn.ssp126.2100]]="","",(Table1[[#This Row],[mangrove.sd.ssp126.2100]]/Table1[[#This Row],[mangrove.mn.ssp126.2100]])^-1)</f>
        <v/>
      </c>
      <c r="AH1297" s="6" t="str">
        <f>IF(Table1[[#This Row],[mangrove.weights.ssp126.2100]]="","",Table1[[#This Row],[mangrove.weights.ssp126.2100]]*Table1[[#This Row],[mangrove.mn.ssp126.2100]])</f>
        <v/>
      </c>
      <c r="AI1297" s="7" t="e">
        <f t="shared" si="121"/>
        <v>#DIV/0!</v>
      </c>
      <c r="AL1297" s="6" t="str">
        <f>IF(Table1[[#This Row],[seagrass.mn.ssp245.2050]]="","",(Table1[[#This Row],[seagrass.sd.ssp245.2050]]/Table1[[#This Row],[seagrass.mn.ssp245.2050]])^-1)</f>
        <v/>
      </c>
      <c r="AM1297" s="6" t="str">
        <f>IF(Table1[[#This Row],[seagrass.weights.ssp245.2050]]="","",Table1[[#This Row],[seagrass.weights.ssp245.2050]]*Table1[[#This Row],[seagrass.mn.ssp245.2050]])</f>
        <v/>
      </c>
      <c r="AS1297" s="5"/>
      <c r="AT1297" s="8"/>
      <c r="AU1297" s="8"/>
      <c r="AV1297" s="7" t="e">
        <f t="shared" si="122"/>
        <v>#DIV/0!</v>
      </c>
      <c r="AX1297" s="5"/>
      <c r="AY1297" s="6"/>
      <c r="AZ1297" s="6"/>
      <c r="BB1297" s="5"/>
      <c r="BC1297" s="8"/>
      <c r="BD1297" s="8"/>
      <c r="BE1297" s="5"/>
      <c r="BF1297" s="5"/>
      <c r="BG1297" s="6"/>
      <c r="BH1297" s="6"/>
      <c r="BI1297" s="7" t="e">
        <f t="shared" si="123"/>
        <v>#DIV/0!</v>
      </c>
      <c r="BK1297" s="5"/>
      <c r="BL1297" s="6"/>
      <c r="BM1297" s="6"/>
      <c r="BO1297" s="5"/>
      <c r="BP1297" s="6"/>
      <c r="BQ1297" s="6"/>
      <c r="BR1297" s="5"/>
      <c r="BS1297" s="5"/>
      <c r="BT1297" s="6"/>
      <c r="BU1297" s="6"/>
      <c r="BV1297" s="7" t="e">
        <f t="shared" si="124"/>
        <v>#DIV/0!</v>
      </c>
      <c r="BX1297" s="5"/>
      <c r="BY1297" s="8"/>
      <c r="BZ1297" s="8"/>
      <c r="CA1297" s="5"/>
      <c r="CB1297" s="5"/>
      <c r="CC1297" s="8"/>
      <c r="CD1297" s="8"/>
      <c r="CE1297" s="5"/>
      <c r="CF1297" s="5"/>
      <c r="CG1297" s="12"/>
      <c r="CH1297" s="17"/>
      <c r="CI1297" s="9" t="e">
        <f t="shared" si="125"/>
        <v>#DIV/0!</v>
      </c>
      <c r="CJ1297" s="5"/>
      <c r="CL1297" s="5"/>
      <c r="CM1297" s="5"/>
      <c r="CP1297" s="5"/>
      <c r="CT1297" s="5"/>
    </row>
    <row r="1298" spans="1:98" x14ac:dyDescent="0.25">
      <c r="A1298" s="5" t="s">
        <v>1341</v>
      </c>
      <c r="B1298" s="5">
        <v>16.33934</v>
      </c>
      <c r="C1298" s="5">
        <v>-28.321102</v>
      </c>
      <c r="E1298" s="5">
        <v>0</v>
      </c>
      <c r="G1298" s="5">
        <v>0</v>
      </c>
      <c r="I1298" s="5">
        <v>0</v>
      </c>
      <c r="L1298" s="6" t="str">
        <f>IF(Table1[[#This Row],[seagrass.mn.ssp126.2050]]="","",(Table1[[#This Row],[seagrass.sd.ssp126.2050]]/Table1[[#This Row],[seagrass.mn.ssp126.2050]])^-1)</f>
        <v/>
      </c>
      <c r="M1298" s="6" t="str">
        <f>IF(Table1[[#This Row],[seagrass.weights.ssp126.2050]]="","",Table1[[#This Row],[seagrass.weights.ssp126.2050]]*Table1[[#This Row],[seagrass.mn.ssp126.2050]])</f>
        <v/>
      </c>
      <c r="P1298" s="6" t="str">
        <f>IF(Table1[[#This Row],[corals.mn.ssp126.2050]]="","",(Table1[[#This Row],[corals.sd.ssp126.2050]]/Table1[[#This Row],[corals.mn.ssp126.2050]])^-1)</f>
        <v/>
      </c>
      <c r="Q1298" s="6" t="str">
        <f>IF(Table1[[#This Row],[coral.weights.ssp126.2050]]="","",Table1[[#This Row],[coral.weights.ssp126.2050]]*Table1[[#This Row],[corals.mn.ssp126.2050]])</f>
        <v/>
      </c>
      <c r="T1298" s="6" t="str">
        <f>IF(Table1[[#This Row],[mangrove.mn.ssp126.2050]]="","",(Table1[[#This Row],[mangrove.sd.ssp126.2050]]/Table1[[#This Row],[mangrove.mn.ssp126.2050]])^-1)</f>
        <v/>
      </c>
      <c r="U1298" s="6" t="str">
        <f>IF(Table1[[#This Row],[mangrove.weights.ssp126.2050]]="","",Table1[[#This Row],[mangrove.weights.ssp126.2050]]*Table1[[#This Row],[mangrove.mn.ssp126.2050]])</f>
        <v/>
      </c>
      <c r="V1298" s="7" t="e">
        <f t="shared" si="120"/>
        <v>#DIV/0!</v>
      </c>
      <c r="Y1298" s="6" t="str">
        <f>IF(Table1[[#This Row],[seagrass.mn.ssp126.2100]]="", "", (Table1[[#This Row],[seagrass.sd.ssp126.2100]]/Table1[[#This Row],[seagrass.mn.ssp126.2100]])^-1)</f>
        <v/>
      </c>
      <c r="Z1298" s="6" t="str">
        <f>IF(Table1[[#This Row],[seagrass.weights.ssp126.2100]]="","", Table1[[#This Row],[seagrass.weights.ssp126.2100]]*Table1[[#This Row],[seagrass.mn.ssp126.2100]])</f>
        <v/>
      </c>
      <c r="AC1298" s="6" t="str">
        <f>IF(Table1[[#This Row],[corals.mn.ssp126.2100]]="","",(Table1[[#This Row],[corals.sd.ssp126.2100]]/Table1[[#This Row],[corals.mn.ssp126.2100]])^-1)</f>
        <v/>
      </c>
      <c r="AD1298" s="6" t="str">
        <f>IF( Table1[[#This Row],[Coral.weights.ssp126.2100]]="","", Table1[[#This Row],[Coral.weights.ssp126.2100]]*Table1[[#This Row],[corals.mn.ssp126.2100]])</f>
        <v/>
      </c>
      <c r="AG1298" s="8" t="str">
        <f>IF(Table1[[#This Row],[mangrove.mn.ssp126.2100]]="","",(Table1[[#This Row],[mangrove.sd.ssp126.2100]]/Table1[[#This Row],[mangrove.mn.ssp126.2100]])^-1)</f>
        <v/>
      </c>
      <c r="AH1298" s="6" t="str">
        <f>IF(Table1[[#This Row],[mangrove.weights.ssp126.2100]]="","",Table1[[#This Row],[mangrove.weights.ssp126.2100]]*Table1[[#This Row],[mangrove.mn.ssp126.2100]])</f>
        <v/>
      </c>
      <c r="AI1298" s="7" t="e">
        <f t="shared" si="121"/>
        <v>#DIV/0!</v>
      </c>
      <c r="AL1298" s="6" t="str">
        <f>IF(Table1[[#This Row],[seagrass.mn.ssp245.2050]]="","",(Table1[[#This Row],[seagrass.sd.ssp245.2050]]/Table1[[#This Row],[seagrass.mn.ssp245.2050]])^-1)</f>
        <v/>
      </c>
      <c r="AM1298" s="6" t="str">
        <f>IF(Table1[[#This Row],[seagrass.weights.ssp245.2050]]="","",Table1[[#This Row],[seagrass.weights.ssp245.2050]]*Table1[[#This Row],[seagrass.mn.ssp245.2050]])</f>
        <v/>
      </c>
      <c r="AS1298" s="5"/>
      <c r="AT1298" s="8"/>
      <c r="AU1298" s="8"/>
      <c r="AV1298" s="7" t="e">
        <f t="shared" si="122"/>
        <v>#DIV/0!</v>
      </c>
      <c r="AX1298" s="5"/>
      <c r="AY1298" s="6"/>
      <c r="AZ1298" s="6"/>
      <c r="BB1298" s="5"/>
      <c r="BC1298" s="8"/>
      <c r="BD1298" s="8"/>
      <c r="BE1298" s="5"/>
      <c r="BF1298" s="5"/>
      <c r="BG1298" s="6"/>
      <c r="BH1298" s="6"/>
      <c r="BI1298" s="7" t="e">
        <f t="shared" si="123"/>
        <v>#DIV/0!</v>
      </c>
      <c r="BK1298" s="5"/>
      <c r="BL1298" s="6"/>
      <c r="BM1298" s="6"/>
      <c r="BO1298" s="5"/>
      <c r="BP1298" s="6"/>
      <c r="BQ1298" s="6"/>
      <c r="BR1298" s="5"/>
      <c r="BS1298" s="5"/>
      <c r="BT1298" s="6"/>
      <c r="BU1298" s="6"/>
      <c r="BV1298" s="7" t="e">
        <f t="shared" si="124"/>
        <v>#DIV/0!</v>
      </c>
      <c r="BX1298" s="5"/>
      <c r="BY1298" s="8"/>
      <c r="BZ1298" s="8"/>
      <c r="CA1298" s="5"/>
      <c r="CB1298" s="5"/>
      <c r="CC1298" s="8"/>
      <c r="CD1298" s="8"/>
      <c r="CE1298" s="5"/>
      <c r="CF1298" s="5"/>
      <c r="CG1298" s="12"/>
      <c r="CH1298" s="17"/>
      <c r="CI1298" s="9" t="e">
        <f t="shared" si="125"/>
        <v>#DIV/0!</v>
      </c>
      <c r="CJ1298" s="5"/>
      <c r="CL1298" s="5"/>
      <c r="CM1298" s="5"/>
      <c r="CP1298" s="5"/>
      <c r="CT1298" s="5"/>
    </row>
    <row r="1299" spans="1:98" x14ac:dyDescent="0.25">
      <c r="A1299" s="5" t="s">
        <v>1342</v>
      </c>
      <c r="B1299" s="5">
        <v>16.58934</v>
      </c>
      <c r="C1299" s="5">
        <v>-28.321102</v>
      </c>
      <c r="E1299" s="5">
        <v>0</v>
      </c>
      <c r="G1299" s="5">
        <v>0</v>
      </c>
      <c r="I1299" s="5">
        <v>0</v>
      </c>
      <c r="L1299" s="6" t="str">
        <f>IF(Table1[[#This Row],[seagrass.mn.ssp126.2050]]="","",(Table1[[#This Row],[seagrass.sd.ssp126.2050]]/Table1[[#This Row],[seagrass.mn.ssp126.2050]])^-1)</f>
        <v/>
      </c>
      <c r="M1299" s="6" t="str">
        <f>IF(Table1[[#This Row],[seagrass.weights.ssp126.2050]]="","",Table1[[#This Row],[seagrass.weights.ssp126.2050]]*Table1[[#This Row],[seagrass.mn.ssp126.2050]])</f>
        <v/>
      </c>
      <c r="P1299" s="6" t="str">
        <f>IF(Table1[[#This Row],[corals.mn.ssp126.2050]]="","",(Table1[[#This Row],[corals.sd.ssp126.2050]]/Table1[[#This Row],[corals.mn.ssp126.2050]])^-1)</f>
        <v/>
      </c>
      <c r="Q1299" s="6" t="str">
        <f>IF(Table1[[#This Row],[coral.weights.ssp126.2050]]="","",Table1[[#This Row],[coral.weights.ssp126.2050]]*Table1[[#This Row],[corals.mn.ssp126.2050]])</f>
        <v/>
      </c>
      <c r="T1299" s="6" t="str">
        <f>IF(Table1[[#This Row],[mangrove.mn.ssp126.2050]]="","",(Table1[[#This Row],[mangrove.sd.ssp126.2050]]/Table1[[#This Row],[mangrove.mn.ssp126.2050]])^-1)</f>
        <v/>
      </c>
      <c r="U1299" s="6" t="str">
        <f>IF(Table1[[#This Row],[mangrove.weights.ssp126.2050]]="","",Table1[[#This Row],[mangrove.weights.ssp126.2050]]*Table1[[#This Row],[mangrove.mn.ssp126.2050]])</f>
        <v/>
      </c>
      <c r="V1299" s="7" t="e">
        <f t="shared" si="120"/>
        <v>#DIV/0!</v>
      </c>
      <c r="Y1299" s="6" t="str">
        <f>IF(Table1[[#This Row],[seagrass.mn.ssp126.2100]]="", "", (Table1[[#This Row],[seagrass.sd.ssp126.2100]]/Table1[[#This Row],[seagrass.mn.ssp126.2100]])^-1)</f>
        <v/>
      </c>
      <c r="Z1299" s="6" t="str">
        <f>IF(Table1[[#This Row],[seagrass.weights.ssp126.2100]]="","", Table1[[#This Row],[seagrass.weights.ssp126.2100]]*Table1[[#This Row],[seagrass.mn.ssp126.2100]])</f>
        <v/>
      </c>
      <c r="AC1299" s="6" t="str">
        <f>IF(Table1[[#This Row],[corals.mn.ssp126.2100]]="","",(Table1[[#This Row],[corals.sd.ssp126.2100]]/Table1[[#This Row],[corals.mn.ssp126.2100]])^-1)</f>
        <v/>
      </c>
      <c r="AD1299" s="6" t="str">
        <f>IF( Table1[[#This Row],[Coral.weights.ssp126.2100]]="","", Table1[[#This Row],[Coral.weights.ssp126.2100]]*Table1[[#This Row],[corals.mn.ssp126.2100]])</f>
        <v/>
      </c>
      <c r="AG1299" s="8" t="str">
        <f>IF(Table1[[#This Row],[mangrove.mn.ssp126.2100]]="","",(Table1[[#This Row],[mangrove.sd.ssp126.2100]]/Table1[[#This Row],[mangrove.mn.ssp126.2100]])^-1)</f>
        <v/>
      </c>
      <c r="AH1299" s="6" t="str">
        <f>IF(Table1[[#This Row],[mangrove.weights.ssp126.2100]]="","",Table1[[#This Row],[mangrove.weights.ssp126.2100]]*Table1[[#This Row],[mangrove.mn.ssp126.2100]])</f>
        <v/>
      </c>
      <c r="AI1299" s="7" t="e">
        <f t="shared" si="121"/>
        <v>#DIV/0!</v>
      </c>
      <c r="AL1299" s="6" t="str">
        <f>IF(Table1[[#This Row],[seagrass.mn.ssp245.2050]]="","",(Table1[[#This Row],[seagrass.sd.ssp245.2050]]/Table1[[#This Row],[seagrass.mn.ssp245.2050]])^-1)</f>
        <v/>
      </c>
      <c r="AM1299" s="6" t="str">
        <f>IF(Table1[[#This Row],[seagrass.weights.ssp245.2050]]="","",Table1[[#This Row],[seagrass.weights.ssp245.2050]]*Table1[[#This Row],[seagrass.mn.ssp245.2050]])</f>
        <v/>
      </c>
      <c r="AS1299" s="5"/>
      <c r="AT1299" s="8"/>
      <c r="AU1299" s="8"/>
      <c r="AV1299" s="7" t="e">
        <f t="shared" si="122"/>
        <v>#DIV/0!</v>
      </c>
      <c r="AX1299" s="5"/>
      <c r="AY1299" s="6"/>
      <c r="AZ1299" s="6"/>
      <c r="BB1299" s="5"/>
      <c r="BC1299" s="8"/>
      <c r="BD1299" s="8"/>
      <c r="BE1299" s="5"/>
      <c r="BF1299" s="5"/>
      <c r="BG1299" s="6"/>
      <c r="BH1299" s="6"/>
      <c r="BI1299" s="7" t="e">
        <f t="shared" si="123"/>
        <v>#DIV/0!</v>
      </c>
      <c r="BK1299" s="5"/>
      <c r="BL1299" s="6"/>
      <c r="BM1299" s="6"/>
      <c r="BO1299" s="5"/>
      <c r="BP1299" s="6"/>
      <c r="BQ1299" s="6"/>
      <c r="BR1299" s="5"/>
      <c r="BS1299" s="5"/>
      <c r="BT1299" s="6"/>
      <c r="BU1299" s="6"/>
      <c r="BV1299" s="7" t="e">
        <f t="shared" si="124"/>
        <v>#DIV/0!</v>
      </c>
      <c r="BX1299" s="5"/>
      <c r="BY1299" s="8"/>
      <c r="BZ1299" s="8"/>
      <c r="CA1299" s="5"/>
      <c r="CB1299" s="5"/>
      <c r="CC1299" s="8"/>
      <c r="CD1299" s="8"/>
      <c r="CE1299" s="5"/>
      <c r="CF1299" s="5"/>
      <c r="CG1299" s="12"/>
      <c r="CH1299" s="17"/>
      <c r="CI1299" s="9" t="e">
        <f t="shared" si="125"/>
        <v>#DIV/0!</v>
      </c>
      <c r="CJ1299" s="5"/>
      <c r="CL1299" s="5"/>
      <c r="CM1299" s="5"/>
      <c r="CP1299" s="5"/>
      <c r="CT1299" s="5"/>
    </row>
    <row r="1300" spans="1:98" x14ac:dyDescent="0.25">
      <c r="A1300" s="5" t="s">
        <v>1343</v>
      </c>
      <c r="B1300" s="5">
        <v>32.08934</v>
      </c>
      <c r="C1300" s="5">
        <v>-28.321102</v>
      </c>
      <c r="E1300" s="5">
        <v>0</v>
      </c>
      <c r="G1300" s="5">
        <v>0</v>
      </c>
      <c r="I1300" s="5">
        <v>0</v>
      </c>
      <c r="L1300" s="6" t="str">
        <f>IF(Table1[[#This Row],[seagrass.mn.ssp126.2050]]="","",(Table1[[#This Row],[seagrass.sd.ssp126.2050]]/Table1[[#This Row],[seagrass.mn.ssp126.2050]])^-1)</f>
        <v/>
      </c>
      <c r="M1300" s="6" t="str">
        <f>IF(Table1[[#This Row],[seagrass.weights.ssp126.2050]]="","",Table1[[#This Row],[seagrass.weights.ssp126.2050]]*Table1[[#This Row],[seagrass.mn.ssp126.2050]])</f>
        <v/>
      </c>
      <c r="P1300" s="6" t="str">
        <f>IF(Table1[[#This Row],[corals.mn.ssp126.2050]]="","",(Table1[[#This Row],[corals.sd.ssp126.2050]]/Table1[[#This Row],[corals.mn.ssp126.2050]])^-1)</f>
        <v/>
      </c>
      <c r="Q1300" s="6" t="str">
        <f>IF(Table1[[#This Row],[coral.weights.ssp126.2050]]="","",Table1[[#This Row],[coral.weights.ssp126.2050]]*Table1[[#This Row],[corals.mn.ssp126.2050]])</f>
        <v/>
      </c>
      <c r="T1300" s="6" t="str">
        <f>IF(Table1[[#This Row],[mangrove.mn.ssp126.2050]]="","",(Table1[[#This Row],[mangrove.sd.ssp126.2050]]/Table1[[#This Row],[mangrove.mn.ssp126.2050]])^-1)</f>
        <v/>
      </c>
      <c r="U1300" s="6" t="str">
        <f>IF(Table1[[#This Row],[mangrove.weights.ssp126.2050]]="","",Table1[[#This Row],[mangrove.weights.ssp126.2050]]*Table1[[#This Row],[mangrove.mn.ssp126.2050]])</f>
        <v/>
      </c>
      <c r="V1300" s="7" t="e">
        <f t="shared" si="120"/>
        <v>#DIV/0!</v>
      </c>
      <c r="Y1300" s="6" t="str">
        <f>IF(Table1[[#This Row],[seagrass.mn.ssp126.2100]]="", "", (Table1[[#This Row],[seagrass.sd.ssp126.2100]]/Table1[[#This Row],[seagrass.mn.ssp126.2100]])^-1)</f>
        <v/>
      </c>
      <c r="Z1300" s="6" t="str">
        <f>IF(Table1[[#This Row],[seagrass.weights.ssp126.2100]]="","", Table1[[#This Row],[seagrass.weights.ssp126.2100]]*Table1[[#This Row],[seagrass.mn.ssp126.2100]])</f>
        <v/>
      </c>
      <c r="AC1300" s="6" t="str">
        <f>IF(Table1[[#This Row],[corals.mn.ssp126.2100]]="","",(Table1[[#This Row],[corals.sd.ssp126.2100]]/Table1[[#This Row],[corals.mn.ssp126.2100]])^-1)</f>
        <v/>
      </c>
      <c r="AD1300" s="6" t="str">
        <f>IF( Table1[[#This Row],[Coral.weights.ssp126.2100]]="","", Table1[[#This Row],[Coral.weights.ssp126.2100]]*Table1[[#This Row],[corals.mn.ssp126.2100]])</f>
        <v/>
      </c>
      <c r="AG1300" s="8" t="str">
        <f>IF(Table1[[#This Row],[mangrove.mn.ssp126.2100]]="","",(Table1[[#This Row],[mangrove.sd.ssp126.2100]]/Table1[[#This Row],[mangrove.mn.ssp126.2100]])^-1)</f>
        <v/>
      </c>
      <c r="AH1300" s="6" t="str">
        <f>IF(Table1[[#This Row],[mangrove.weights.ssp126.2100]]="","",Table1[[#This Row],[mangrove.weights.ssp126.2100]]*Table1[[#This Row],[mangrove.mn.ssp126.2100]])</f>
        <v/>
      </c>
      <c r="AI1300" s="7" t="e">
        <f t="shared" si="121"/>
        <v>#DIV/0!</v>
      </c>
      <c r="AL1300" s="6" t="str">
        <f>IF(Table1[[#This Row],[seagrass.mn.ssp245.2050]]="","",(Table1[[#This Row],[seagrass.sd.ssp245.2050]]/Table1[[#This Row],[seagrass.mn.ssp245.2050]])^-1)</f>
        <v/>
      </c>
      <c r="AM1300" s="6" t="str">
        <f>IF(Table1[[#This Row],[seagrass.weights.ssp245.2050]]="","",Table1[[#This Row],[seagrass.weights.ssp245.2050]]*Table1[[#This Row],[seagrass.mn.ssp245.2050]])</f>
        <v/>
      </c>
      <c r="AS1300" s="5"/>
      <c r="AT1300" s="8"/>
      <c r="AU1300" s="8"/>
      <c r="AV1300" s="7" t="e">
        <f t="shared" si="122"/>
        <v>#DIV/0!</v>
      </c>
      <c r="AX1300" s="5"/>
      <c r="AY1300" s="6"/>
      <c r="AZ1300" s="6"/>
      <c r="BB1300" s="5"/>
      <c r="BC1300" s="8"/>
      <c r="BD1300" s="8"/>
      <c r="BE1300" s="5"/>
      <c r="BF1300" s="5"/>
      <c r="BG1300" s="6"/>
      <c r="BH1300" s="6"/>
      <c r="BI1300" s="7" t="e">
        <f t="shared" si="123"/>
        <v>#DIV/0!</v>
      </c>
      <c r="BK1300" s="5"/>
      <c r="BL1300" s="6"/>
      <c r="BM1300" s="6"/>
      <c r="BO1300" s="5"/>
      <c r="BP1300" s="6"/>
      <c r="BQ1300" s="6"/>
      <c r="BR1300" s="5"/>
      <c r="BS1300" s="5"/>
      <c r="BT1300" s="6"/>
      <c r="BU1300" s="6"/>
      <c r="BV1300" s="7" t="e">
        <f t="shared" si="124"/>
        <v>#DIV/0!</v>
      </c>
      <c r="BX1300" s="5"/>
      <c r="BY1300" s="8"/>
      <c r="BZ1300" s="8"/>
      <c r="CA1300" s="5"/>
      <c r="CB1300" s="5"/>
      <c r="CC1300" s="8"/>
      <c r="CD1300" s="8"/>
      <c r="CE1300" s="5"/>
      <c r="CF1300" s="5"/>
      <c r="CG1300" s="12"/>
      <c r="CH1300" s="17"/>
      <c r="CI1300" s="9" t="e">
        <f t="shared" si="125"/>
        <v>#DIV/0!</v>
      </c>
      <c r="CJ1300" s="5"/>
      <c r="CL1300" s="5"/>
      <c r="CM1300" s="5"/>
      <c r="CP1300" s="5"/>
      <c r="CT1300" s="5"/>
    </row>
    <row r="1301" spans="1:98" x14ac:dyDescent="0.25">
      <c r="A1301" s="5" t="s">
        <v>1344</v>
      </c>
      <c r="B1301" s="5">
        <v>32.33934</v>
      </c>
      <c r="C1301" s="5">
        <v>-28.321102</v>
      </c>
      <c r="E1301" s="5">
        <v>0</v>
      </c>
      <c r="G1301" s="5">
        <v>0</v>
      </c>
      <c r="H1301" s="5">
        <v>3410000</v>
      </c>
      <c r="I1301" s="5">
        <v>1</v>
      </c>
      <c r="L1301" s="6" t="str">
        <f>IF(Table1[[#This Row],[seagrass.mn.ssp126.2050]]="","",(Table1[[#This Row],[seagrass.sd.ssp126.2050]]/Table1[[#This Row],[seagrass.mn.ssp126.2050]])^-1)</f>
        <v/>
      </c>
      <c r="M1301" s="6" t="str">
        <f>IF(Table1[[#This Row],[seagrass.weights.ssp126.2050]]="","",Table1[[#This Row],[seagrass.weights.ssp126.2050]]*Table1[[#This Row],[seagrass.mn.ssp126.2050]])</f>
        <v/>
      </c>
      <c r="P1301" s="6" t="str">
        <f>IF(Table1[[#This Row],[corals.mn.ssp126.2050]]="","",(Table1[[#This Row],[corals.sd.ssp126.2050]]/Table1[[#This Row],[corals.mn.ssp126.2050]])^-1)</f>
        <v/>
      </c>
      <c r="Q1301" s="6" t="str">
        <f>IF(Table1[[#This Row],[coral.weights.ssp126.2050]]="","",Table1[[#This Row],[coral.weights.ssp126.2050]]*Table1[[#This Row],[corals.mn.ssp126.2050]])</f>
        <v/>
      </c>
      <c r="R1301" s="5">
        <v>0.43704931538768188</v>
      </c>
      <c r="S1301" s="5">
        <v>2.8867640309282561E-2</v>
      </c>
      <c r="T1301" s="6">
        <f>IF(Table1[[#This Row],[mangrove.mn.ssp126.2050]]="","",(Table1[[#This Row],[mangrove.sd.ssp126.2050]]/Table1[[#This Row],[mangrove.mn.ssp126.2050]])^-1)</f>
        <v>15.139765866042957</v>
      </c>
      <c r="U1301" s="6">
        <f>IF(Table1[[#This Row],[mangrove.weights.ssp126.2050]]="","",Table1[[#This Row],[mangrove.weights.ssp126.2050]]*Table1[[#This Row],[mangrove.mn.ssp126.2050]])</f>
        <v>6.6168243068838688</v>
      </c>
      <c r="V1301" s="7">
        <f t="shared" si="120"/>
        <v>0.43704931538768188</v>
      </c>
      <c r="Y1301" s="6" t="str">
        <f>IF(Table1[[#This Row],[seagrass.mn.ssp126.2100]]="", "", (Table1[[#This Row],[seagrass.sd.ssp126.2100]]/Table1[[#This Row],[seagrass.mn.ssp126.2100]])^-1)</f>
        <v/>
      </c>
      <c r="Z1301" s="6" t="str">
        <f>IF(Table1[[#This Row],[seagrass.weights.ssp126.2100]]="","", Table1[[#This Row],[seagrass.weights.ssp126.2100]]*Table1[[#This Row],[seagrass.mn.ssp126.2100]])</f>
        <v/>
      </c>
      <c r="AC1301" s="6" t="str">
        <f>IF(Table1[[#This Row],[corals.mn.ssp126.2100]]="","",(Table1[[#This Row],[corals.sd.ssp126.2100]]/Table1[[#This Row],[corals.mn.ssp126.2100]])^-1)</f>
        <v/>
      </c>
      <c r="AD1301" s="6" t="str">
        <f>IF( Table1[[#This Row],[Coral.weights.ssp126.2100]]="","", Table1[[#This Row],[Coral.weights.ssp126.2100]]*Table1[[#This Row],[corals.mn.ssp126.2100]])</f>
        <v/>
      </c>
      <c r="AE1301" s="5">
        <v>0.43073042339604212</v>
      </c>
      <c r="AF1301" s="5">
        <v>2.0108437050529931E-2</v>
      </c>
      <c r="AG1301" s="8">
        <f>IF(Table1[[#This Row],[mangrove.mn.ssp126.2100]]="","",(Table1[[#This Row],[mangrove.sd.ssp126.2100]]/Table1[[#This Row],[mangrove.mn.ssp126.2100]])^-1)</f>
        <v>21.420383012049701</v>
      </c>
      <c r="AH1301" s="6">
        <f>IF(Table1[[#This Row],[mangrove.weights.ssp126.2100]]="","",Table1[[#This Row],[mangrove.weights.ssp126.2100]]*Table1[[#This Row],[mangrove.mn.ssp126.2100]])</f>
        <v>9.226410644085556</v>
      </c>
      <c r="AI1301" s="7">
        <f t="shared" si="121"/>
        <v>0.43073042339604212</v>
      </c>
      <c r="AL1301" s="6" t="str">
        <f>IF(Table1[[#This Row],[seagrass.mn.ssp245.2050]]="","",(Table1[[#This Row],[seagrass.sd.ssp245.2050]]/Table1[[#This Row],[seagrass.mn.ssp245.2050]])^-1)</f>
        <v/>
      </c>
      <c r="AM1301" s="6" t="str">
        <f>IF(Table1[[#This Row],[seagrass.weights.ssp245.2050]]="","",Table1[[#This Row],[seagrass.weights.ssp245.2050]]*Table1[[#This Row],[seagrass.mn.ssp245.2050]])</f>
        <v/>
      </c>
      <c r="AR1301" s="5">
        <v>0.45026206365574961</v>
      </c>
      <c r="AS1301" s="5">
        <v>3.7332758010454062E-2</v>
      </c>
      <c r="AT1301" s="8">
        <f>(Table1[[#This Row],[mangrove.sd.ssp245.2050]]/Table1[[#This Row],[mangrove.mn.ssp245.2050]])^-1</f>
        <v>12.060776852587892</v>
      </c>
      <c r="AU1301" s="8">
        <f>Table1[[#This Row],[mangrove.mn.ssp245.2050]]*Table1[[#This Row],[mangrove.weights.ssp245.2050]]</f>
        <v>5.4305102749377214</v>
      </c>
      <c r="AV1301" s="7">
        <f t="shared" si="122"/>
        <v>0.45026206365574967</v>
      </c>
      <c r="AX1301" s="5"/>
      <c r="AY1301" s="6"/>
      <c r="AZ1301" s="6"/>
      <c r="BB1301" s="5"/>
      <c r="BC1301" s="8"/>
      <c r="BD1301" s="8"/>
      <c r="BE1301" s="5">
        <v>0.44715990355570018</v>
      </c>
      <c r="BF1301" s="5">
        <v>4.2533728148778552E-2</v>
      </c>
      <c r="BG1301" s="6">
        <f>(Table1[[#This Row],[mangrove.sd.ssp245.2100]]/Table1[[#This Row],[mangrove.mn.ssp245.2100]])^-1</f>
        <v>10.513066289218322</v>
      </c>
      <c r="BH1301" s="6">
        <f>Table1[[#This Row],[mangrove.weights.ssp245.2100]]*Table1[[#This Row],[mangrove.mn.ssp245.2100]]</f>
        <v>4.7010217079615479</v>
      </c>
      <c r="BI1301" s="7">
        <f t="shared" si="123"/>
        <v>0.44715990355570018</v>
      </c>
      <c r="BK1301" s="5"/>
      <c r="BL1301" s="6"/>
      <c r="BM1301" s="6"/>
      <c r="BO1301" s="5"/>
      <c r="BP1301" s="6"/>
      <c r="BQ1301" s="6"/>
      <c r="BR1301" s="5">
        <v>0.45317207317243408</v>
      </c>
      <c r="BS1301" s="5">
        <v>0.10071077846693779</v>
      </c>
      <c r="BT1301" s="6">
        <f>(Table1[[#This Row],[mangrove.sd.ssp370.2050]]/Table1[[#This Row],[mangrove.mn.ssp370.2050]])^-1</f>
        <v>4.4997375660362442</v>
      </c>
      <c r="BU1301" s="6">
        <f>Table1[[#This Row],[mangrove.weights.ssp370.2050]]*Table1[[#This Row],[mangrove.mn.ssp370.2050]]</f>
        <v>2.0391554015325273</v>
      </c>
      <c r="BV1301" s="7">
        <f t="shared" si="124"/>
        <v>0.45317207317243408</v>
      </c>
      <c r="BX1301" s="5"/>
      <c r="BY1301" s="8"/>
      <c r="BZ1301" s="8"/>
      <c r="CA1301" s="5"/>
      <c r="CB1301" s="5"/>
      <c r="CC1301" s="8"/>
      <c r="CD1301" s="8"/>
      <c r="CE1301" s="5">
        <v>0.43342840663555671</v>
      </c>
      <c r="CF1301" s="5">
        <v>7.0351076887531422E-2</v>
      </c>
      <c r="CG1301" s="12">
        <f>(Table1[[#This Row],[mangrove.sd.ssp370.2100]]/Table1[[#This Row],[mangrove.mn.ssp370.2100]])^-1</f>
        <v>6.1609349253952184</v>
      </c>
      <c r="CH1301" s="17">
        <f>Table1[[#This Row],[mangrove.weights.ssp370.2100]]*Table1[[#This Row],[mangrove.mn.ssp370.2100]]</f>
        <v>2.6703242080994021</v>
      </c>
      <c r="CI1301" s="9">
        <f t="shared" si="125"/>
        <v>0.43342840663555671</v>
      </c>
      <c r="CJ1301" s="5"/>
      <c r="CL1301" s="5"/>
      <c r="CM1301" s="5"/>
      <c r="CP1301" s="5"/>
      <c r="CT1301" s="5"/>
    </row>
    <row r="1302" spans="1:98" x14ac:dyDescent="0.25">
      <c r="A1302" s="5" t="s">
        <v>1345</v>
      </c>
      <c r="B1302" s="5">
        <v>32.58934</v>
      </c>
      <c r="C1302" s="5">
        <v>-28.321102</v>
      </c>
      <c r="E1302" s="5">
        <v>0</v>
      </c>
      <c r="G1302" s="5">
        <v>0</v>
      </c>
      <c r="I1302" s="5">
        <v>0</v>
      </c>
      <c r="L1302" s="6" t="str">
        <f>IF(Table1[[#This Row],[seagrass.mn.ssp126.2050]]="","",(Table1[[#This Row],[seagrass.sd.ssp126.2050]]/Table1[[#This Row],[seagrass.mn.ssp126.2050]])^-1)</f>
        <v/>
      </c>
      <c r="M1302" s="6" t="str">
        <f>IF(Table1[[#This Row],[seagrass.weights.ssp126.2050]]="","",Table1[[#This Row],[seagrass.weights.ssp126.2050]]*Table1[[#This Row],[seagrass.mn.ssp126.2050]])</f>
        <v/>
      </c>
      <c r="P1302" s="6" t="str">
        <f>IF(Table1[[#This Row],[corals.mn.ssp126.2050]]="","",(Table1[[#This Row],[corals.sd.ssp126.2050]]/Table1[[#This Row],[corals.mn.ssp126.2050]])^-1)</f>
        <v/>
      </c>
      <c r="Q1302" s="6" t="str">
        <f>IF(Table1[[#This Row],[coral.weights.ssp126.2050]]="","",Table1[[#This Row],[coral.weights.ssp126.2050]]*Table1[[#This Row],[corals.mn.ssp126.2050]])</f>
        <v/>
      </c>
      <c r="T1302" s="6" t="str">
        <f>IF(Table1[[#This Row],[mangrove.mn.ssp126.2050]]="","",(Table1[[#This Row],[mangrove.sd.ssp126.2050]]/Table1[[#This Row],[mangrove.mn.ssp126.2050]])^-1)</f>
        <v/>
      </c>
      <c r="U1302" s="6" t="str">
        <f>IF(Table1[[#This Row],[mangrove.weights.ssp126.2050]]="","",Table1[[#This Row],[mangrove.weights.ssp126.2050]]*Table1[[#This Row],[mangrove.mn.ssp126.2050]])</f>
        <v/>
      </c>
      <c r="V1302" s="7" t="e">
        <f t="shared" si="120"/>
        <v>#DIV/0!</v>
      </c>
      <c r="Y1302" s="6" t="str">
        <f>IF(Table1[[#This Row],[seagrass.mn.ssp126.2100]]="", "", (Table1[[#This Row],[seagrass.sd.ssp126.2100]]/Table1[[#This Row],[seagrass.mn.ssp126.2100]])^-1)</f>
        <v/>
      </c>
      <c r="Z1302" s="6" t="str">
        <f>IF(Table1[[#This Row],[seagrass.weights.ssp126.2100]]="","", Table1[[#This Row],[seagrass.weights.ssp126.2100]]*Table1[[#This Row],[seagrass.mn.ssp126.2100]])</f>
        <v/>
      </c>
      <c r="AC1302" s="6" t="str">
        <f>IF(Table1[[#This Row],[corals.mn.ssp126.2100]]="","",(Table1[[#This Row],[corals.sd.ssp126.2100]]/Table1[[#This Row],[corals.mn.ssp126.2100]])^-1)</f>
        <v/>
      </c>
      <c r="AD1302" s="6" t="str">
        <f>IF( Table1[[#This Row],[Coral.weights.ssp126.2100]]="","", Table1[[#This Row],[Coral.weights.ssp126.2100]]*Table1[[#This Row],[corals.mn.ssp126.2100]])</f>
        <v/>
      </c>
      <c r="AG1302" s="8" t="str">
        <f>IF(Table1[[#This Row],[mangrove.mn.ssp126.2100]]="","",(Table1[[#This Row],[mangrove.sd.ssp126.2100]]/Table1[[#This Row],[mangrove.mn.ssp126.2100]])^-1)</f>
        <v/>
      </c>
      <c r="AH1302" s="6" t="str">
        <f>IF(Table1[[#This Row],[mangrove.weights.ssp126.2100]]="","",Table1[[#This Row],[mangrove.weights.ssp126.2100]]*Table1[[#This Row],[mangrove.mn.ssp126.2100]])</f>
        <v/>
      </c>
      <c r="AI1302" s="7" t="e">
        <f t="shared" si="121"/>
        <v>#DIV/0!</v>
      </c>
      <c r="AL1302" s="6" t="str">
        <f>IF(Table1[[#This Row],[seagrass.mn.ssp245.2050]]="","",(Table1[[#This Row],[seagrass.sd.ssp245.2050]]/Table1[[#This Row],[seagrass.mn.ssp245.2050]])^-1)</f>
        <v/>
      </c>
      <c r="AM1302" s="6" t="str">
        <f>IF(Table1[[#This Row],[seagrass.weights.ssp245.2050]]="","",Table1[[#This Row],[seagrass.weights.ssp245.2050]]*Table1[[#This Row],[seagrass.mn.ssp245.2050]])</f>
        <v/>
      </c>
      <c r="AS1302" s="5"/>
      <c r="AT1302" s="8"/>
      <c r="AU1302" s="8"/>
      <c r="AV1302" s="7" t="e">
        <f t="shared" si="122"/>
        <v>#DIV/0!</v>
      </c>
      <c r="AX1302" s="5"/>
      <c r="AY1302" s="6"/>
      <c r="AZ1302" s="6"/>
      <c r="BB1302" s="5"/>
      <c r="BC1302" s="8"/>
      <c r="BD1302" s="8"/>
      <c r="BE1302" s="5"/>
      <c r="BF1302" s="5"/>
      <c r="BG1302" s="6"/>
      <c r="BH1302" s="6"/>
      <c r="BI1302" s="7" t="e">
        <f t="shared" si="123"/>
        <v>#DIV/0!</v>
      </c>
      <c r="BK1302" s="5"/>
      <c r="BL1302" s="6"/>
      <c r="BM1302" s="6"/>
      <c r="BO1302" s="5"/>
      <c r="BP1302" s="6"/>
      <c r="BQ1302" s="6"/>
      <c r="BR1302" s="5"/>
      <c r="BS1302" s="5"/>
      <c r="BT1302" s="6"/>
      <c r="BU1302" s="6"/>
      <c r="BV1302" s="7" t="e">
        <f t="shared" si="124"/>
        <v>#DIV/0!</v>
      </c>
      <c r="BX1302" s="5"/>
      <c r="BY1302" s="8"/>
      <c r="BZ1302" s="8"/>
      <c r="CA1302" s="5"/>
      <c r="CB1302" s="5"/>
      <c r="CC1302" s="8"/>
      <c r="CD1302" s="8"/>
      <c r="CE1302" s="5"/>
      <c r="CF1302" s="5"/>
      <c r="CG1302" s="12"/>
      <c r="CH1302" s="17"/>
      <c r="CI1302" s="9" t="e">
        <f t="shared" si="125"/>
        <v>#DIV/0!</v>
      </c>
      <c r="CJ1302" s="5"/>
      <c r="CL1302" s="5"/>
      <c r="CM1302" s="5"/>
      <c r="CP1302" s="5"/>
      <c r="CT1302" s="5"/>
    </row>
    <row r="1303" spans="1:98" x14ac:dyDescent="0.25">
      <c r="A1303" s="5" t="s">
        <v>1346</v>
      </c>
      <c r="B1303" s="5">
        <v>32.83934</v>
      </c>
      <c r="C1303" s="5">
        <v>-28.321102</v>
      </c>
      <c r="E1303" s="5">
        <v>0</v>
      </c>
      <c r="G1303" s="5">
        <v>0</v>
      </c>
      <c r="I1303" s="5">
        <v>0</v>
      </c>
      <c r="L1303" s="6" t="str">
        <f>IF(Table1[[#This Row],[seagrass.mn.ssp126.2050]]="","",(Table1[[#This Row],[seagrass.sd.ssp126.2050]]/Table1[[#This Row],[seagrass.mn.ssp126.2050]])^-1)</f>
        <v/>
      </c>
      <c r="M1303" s="6" t="str">
        <f>IF(Table1[[#This Row],[seagrass.weights.ssp126.2050]]="","",Table1[[#This Row],[seagrass.weights.ssp126.2050]]*Table1[[#This Row],[seagrass.mn.ssp126.2050]])</f>
        <v/>
      </c>
      <c r="P1303" s="6" t="str">
        <f>IF(Table1[[#This Row],[corals.mn.ssp126.2050]]="","",(Table1[[#This Row],[corals.sd.ssp126.2050]]/Table1[[#This Row],[corals.mn.ssp126.2050]])^-1)</f>
        <v/>
      </c>
      <c r="Q1303" s="6" t="str">
        <f>IF(Table1[[#This Row],[coral.weights.ssp126.2050]]="","",Table1[[#This Row],[coral.weights.ssp126.2050]]*Table1[[#This Row],[corals.mn.ssp126.2050]])</f>
        <v/>
      </c>
      <c r="T1303" s="6" t="str">
        <f>IF(Table1[[#This Row],[mangrove.mn.ssp126.2050]]="","",(Table1[[#This Row],[mangrove.sd.ssp126.2050]]/Table1[[#This Row],[mangrove.mn.ssp126.2050]])^-1)</f>
        <v/>
      </c>
      <c r="U1303" s="6" t="str">
        <f>IF(Table1[[#This Row],[mangrove.weights.ssp126.2050]]="","",Table1[[#This Row],[mangrove.weights.ssp126.2050]]*Table1[[#This Row],[mangrove.mn.ssp126.2050]])</f>
        <v/>
      </c>
      <c r="V1303" s="7" t="e">
        <f t="shared" si="120"/>
        <v>#DIV/0!</v>
      </c>
      <c r="Y1303" s="6" t="str">
        <f>IF(Table1[[#This Row],[seagrass.mn.ssp126.2100]]="", "", (Table1[[#This Row],[seagrass.sd.ssp126.2100]]/Table1[[#This Row],[seagrass.mn.ssp126.2100]])^-1)</f>
        <v/>
      </c>
      <c r="Z1303" s="6" t="str">
        <f>IF(Table1[[#This Row],[seagrass.weights.ssp126.2100]]="","", Table1[[#This Row],[seagrass.weights.ssp126.2100]]*Table1[[#This Row],[seagrass.mn.ssp126.2100]])</f>
        <v/>
      </c>
      <c r="AC1303" s="6" t="str">
        <f>IF(Table1[[#This Row],[corals.mn.ssp126.2100]]="","",(Table1[[#This Row],[corals.sd.ssp126.2100]]/Table1[[#This Row],[corals.mn.ssp126.2100]])^-1)</f>
        <v/>
      </c>
      <c r="AD1303" s="6" t="str">
        <f>IF( Table1[[#This Row],[Coral.weights.ssp126.2100]]="","", Table1[[#This Row],[Coral.weights.ssp126.2100]]*Table1[[#This Row],[corals.mn.ssp126.2100]])</f>
        <v/>
      </c>
      <c r="AG1303" s="8" t="str">
        <f>IF(Table1[[#This Row],[mangrove.mn.ssp126.2100]]="","",(Table1[[#This Row],[mangrove.sd.ssp126.2100]]/Table1[[#This Row],[mangrove.mn.ssp126.2100]])^-1)</f>
        <v/>
      </c>
      <c r="AH1303" s="6" t="str">
        <f>IF(Table1[[#This Row],[mangrove.weights.ssp126.2100]]="","",Table1[[#This Row],[mangrove.weights.ssp126.2100]]*Table1[[#This Row],[mangrove.mn.ssp126.2100]])</f>
        <v/>
      </c>
      <c r="AI1303" s="7" t="e">
        <f t="shared" si="121"/>
        <v>#DIV/0!</v>
      </c>
      <c r="AL1303" s="6" t="str">
        <f>IF(Table1[[#This Row],[seagrass.mn.ssp245.2050]]="","",(Table1[[#This Row],[seagrass.sd.ssp245.2050]]/Table1[[#This Row],[seagrass.mn.ssp245.2050]])^-1)</f>
        <v/>
      </c>
      <c r="AM1303" s="6" t="str">
        <f>IF(Table1[[#This Row],[seagrass.weights.ssp245.2050]]="","",Table1[[#This Row],[seagrass.weights.ssp245.2050]]*Table1[[#This Row],[seagrass.mn.ssp245.2050]])</f>
        <v/>
      </c>
      <c r="AS1303" s="5"/>
      <c r="AT1303" s="8"/>
      <c r="AU1303" s="8"/>
      <c r="AV1303" s="7" t="e">
        <f t="shared" si="122"/>
        <v>#DIV/0!</v>
      </c>
      <c r="AX1303" s="5"/>
      <c r="AY1303" s="6"/>
      <c r="AZ1303" s="6"/>
      <c r="BB1303" s="5"/>
      <c r="BC1303" s="8"/>
      <c r="BD1303" s="8"/>
      <c r="BE1303" s="5"/>
      <c r="BF1303" s="5"/>
      <c r="BG1303" s="6"/>
      <c r="BH1303" s="6"/>
      <c r="BI1303" s="7" t="e">
        <f t="shared" si="123"/>
        <v>#DIV/0!</v>
      </c>
      <c r="BK1303" s="5"/>
      <c r="BL1303" s="6"/>
      <c r="BM1303" s="6"/>
      <c r="BO1303" s="5"/>
      <c r="BP1303" s="6"/>
      <c r="BQ1303" s="6"/>
      <c r="BR1303" s="5"/>
      <c r="BS1303" s="5"/>
      <c r="BT1303" s="6"/>
      <c r="BU1303" s="6"/>
      <c r="BV1303" s="7" t="e">
        <f t="shared" si="124"/>
        <v>#DIV/0!</v>
      </c>
      <c r="BX1303" s="5"/>
      <c r="BY1303" s="8"/>
      <c r="BZ1303" s="8"/>
      <c r="CA1303" s="5"/>
      <c r="CB1303" s="5"/>
      <c r="CC1303" s="8"/>
      <c r="CD1303" s="8"/>
      <c r="CE1303" s="5"/>
      <c r="CF1303" s="5"/>
      <c r="CG1303" s="12"/>
      <c r="CH1303" s="17"/>
      <c r="CI1303" s="9" t="e">
        <f t="shared" si="125"/>
        <v>#DIV/0!</v>
      </c>
      <c r="CJ1303" s="5"/>
      <c r="CL1303" s="5"/>
      <c r="CM1303" s="5"/>
      <c r="CP1303" s="5"/>
      <c r="CT1303" s="5"/>
    </row>
    <row r="1304" spans="1:98" x14ac:dyDescent="0.25">
      <c r="A1304" s="5" t="s">
        <v>1347</v>
      </c>
      <c r="B1304" s="5">
        <v>16.33934</v>
      </c>
      <c r="C1304" s="5">
        <v>-28.571102</v>
      </c>
      <c r="E1304" s="5">
        <v>0</v>
      </c>
      <c r="G1304" s="5">
        <v>0</v>
      </c>
      <c r="I1304" s="5">
        <v>0</v>
      </c>
      <c r="L1304" s="6" t="str">
        <f>IF(Table1[[#This Row],[seagrass.mn.ssp126.2050]]="","",(Table1[[#This Row],[seagrass.sd.ssp126.2050]]/Table1[[#This Row],[seagrass.mn.ssp126.2050]])^-1)</f>
        <v/>
      </c>
      <c r="M1304" s="6" t="str">
        <f>IF(Table1[[#This Row],[seagrass.weights.ssp126.2050]]="","",Table1[[#This Row],[seagrass.weights.ssp126.2050]]*Table1[[#This Row],[seagrass.mn.ssp126.2050]])</f>
        <v/>
      </c>
      <c r="P1304" s="6" t="str">
        <f>IF(Table1[[#This Row],[corals.mn.ssp126.2050]]="","",(Table1[[#This Row],[corals.sd.ssp126.2050]]/Table1[[#This Row],[corals.mn.ssp126.2050]])^-1)</f>
        <v/>
      </c>
      <c r="Q1304" s="6" t="str">
        <f>IF(Table1[[#This Row],[coral.weights.ssp126.2050]]="","",Table1[[#This Row],[coral.weights.ssp126.2050]]*Table1[[#This Row],[corals.mn.ssp126.2050]])</f>
        <v/>
      </c>
      <c r="T1304" s="6" t="str">
        <f>IF(Table1[[#This Row],[mangrove.mn.ssp126.2050]]="","",(Table1[[#This Row],[mangrove.sd.ssp126.2050]]/Table1[[#This Row],[mangrove.mn.ssp126.2050]])^-1)</f>
        <v/>
      </c>
      <c r="U1304" s="6" t="str">
        <f>IF(Table1[[#This Row],[mangrove.weights.ssp126.2050]]="","",Table1[[#This Row],[mangrove.weights.ssp126.2050]]*Table1[[#This Row],[mangrove.mn.ssp126.2050]])</f>
        <v/>
      </c>
      <c r="V1304" s="7" t="e">
        <f t="shared" si="120"/>
        <v>#DIV/0!</v>
      </c>
      <c r="Y1304" s="6" t="str">
        <f>IF(Table1[[#This Row],[seagrass.mn.ssp126.2100]]="", "", (Table1[[#This Row],[seagrass.sd.ssp126.2100]]/Table1[[#This Row],[seagrass.mn.ssp126.2100]])^-1)</f>
        <v/>
      </c>
      <c r="Z1304" s="6" t="str">
        <f>IF(Table1[[#This Row],[seagrass.weights.ssp126.2100]]="","", Table1[[#This Row],[seagrass.weights.ssp126.2100]]*Table1[[#This Row],[seagrass.mn.ssp126.2100]])</f>
        <v/>
      </c>
      <c r="AC1304" s="6" t="str">
        <f>IF(Table1[[#This Row],[corals.mn.ssp126.2100]]="","",(Table1[[#This Row],[corals.sd.ssp126.2100]]/Table1[[#This Row],[corals.mn.ssp126.2100]])^-1)</f>
        <v/>
      </c>
      <c r="AD1304" s="6" t="str">
        <f>IF( Table1[[#This Row],[Coral.weights.ssp126.2100]]="","", Table1[[#This Row],[Coral.weights.ssp126.2100]]*Table1[[#This Row],[corals.mn.ssp126.2100]])</f>
        <v/>
      </c>
      <c r="AG1304" s="8" t="str">
        <f>IF(Table1[[#This Row],[mangrove.mn.ssp126.2100]]="","",(Table1[[#This Row],[mangrove.sd.ssp126.2100]]/Table1[[#This Row],[mangrove.mn.ssp126.2100]])^-1)</f>
        <v/>
      </c>
      <c r="AH1304" s="6" t="str">
        <f>IF(Table1[[#This Row],[mangrove.weights.ssp126.2100]]="","",Table1[[#This Row],[mangrove.weights.ssp126.2100]]*Table1[[#This Row],[mangrove.mn.ssp126.2100]])</f>
        <v/>
      </c>
      <c r="AI1304" s="7" t="e">
        <f t="shared" si="121"/>
        <v>#DIV/0!</v>
      </c>
      <c r="AL1304" s="6" t="str">
        <f>IF(Table1[[#This Row],[seagrass.mn.ssp245.2050]]="","",(Table1[[#This Row],[seagrass.sd.ssp245.2050]]/Table1[[#This Row],[seagrass.mn.ssp245.2050]])^-1)</f>
        <v/>
      </c>
      <c r="AM1304" s="6" t="str">
        <f>IF(Table1[[#This Row],[seagrass.weights.ssp245.2050]]="","",Table1[[#This Row],[seagrass.weights.ssp245.2050]]*Table1[[#This Row],[seagrass.mn.ssp245.2050]])</f>
        <v/>
      </c>
      <c r="AS1304" s="5"/>
      <c r="AT1304" s="8"/>
      <c r="AU1304" s="8"/>
      <c r="AV1304" s="7" t="e">
        <f t="shared" si="122"/>
        <v>#DIV/0!</v>
      </c>
      <c r="AX1304" s="5"/>
      <c r="AY1304" s="6"/>
      <c r="AZ1304" s="6"/>
      <c r="BB1304" s="5"/>
      <c r="BC1304" s="8"/>
      <c r="BD1304" s="8"/>
      <c r="BE1304" s="5"/>
      <c r="BF1304" s="5"/>
      <c r="BG1304" s="6"/>
      <c r="BH1304" s="6"/>
      <c r="BI1304" s="7" t="e">
        <f t="shared" si="123"/>
        <v>#DIV/0!</v>
      </c>
      <c r="BK1304" s="5"/>
      <c r="BL1304" s="6"/>
      <c r="BM1304" s="6"/>
      <c r="BO1304" s="5"/>
      <c r="BP1304" s="6"/>
      <c r="BQ1304" s="6"/>
      <c r="BR1304" s="5"/>
      <c r="BS1304" s="5"/>
      <c r="BT1304" s="6"/>
      <c r="BU1304" s="6"/>
      <c r="BV1304" s="7" t="e">
        <f t="shared" si="124"/>
        <v>#DIV/0!</v>
      </c>
      <c r="BX1304" s="5"/>
      <c r="BY1304" s="8"/>
      <c r="BZ1304" s="8"/>
      <c r="CA1304" s="5"/>
      <c r="CB1304" s="5"/>
      <c r="CC1304" s="8"/>
      <c r="CD1304" s="8"/>
      <c r="CE1304" s="5"/>
      <c r="CF1304" s="5"/>
      <c r="CG1304" s="12"/>
      <c r="CH1304" s="17"/>
      <c r="CI1304" s="9" t="e">
        <f t="shared" si="125"/>
        <v>#DIV/0!</v>
      </c>
      <c r="CJ1304" s="5"/>
      <c r="CL1304" s="5"/>
      <c r="CM1304" s="5"/>
      <c r="CP1304" s="5"/>
      <c r="CT1304" s="5"/>
    </row>
    <row r="1305" spans="1:98" x14ac:dyDescent="0.25">
      <c r="A1305" s="5" t="s">
        <v>1348</v>
      </c>
      <c r="B1305" s="5">
        <v>16.58934</v>
      </c>
      <c r="C1305" s="5">
        <v>-28.571102</v>
      </c>
      <c r="E1305" s="5">
        <v>0</v>
      </c>
      <c r="G1305" s="5">
        <v>0</v>
      </c>
      <c r="I1305" s="5">
        <v>0</v>
      </c>
      <c r="L1305" s="6" t="str">
        <f>IF(Table1[[#This Row],[seagrass.mn.ssp126.2050]]="","",(Table1[[#This Row],[seagrass.sd.ssp126.2050]]/Table1[[#This Row],[seagrass.mn.ssp126.2050]])^-1)</f>
        <v/>
      </c>
      <c r="M1305" s="6" t="str">
        <f>IF(Table1[[#This Row],[seagrass.weights.ssp126.2050]]="","",Table1[[#This Row],[seagrass.weights.ssp126.2050]]*Table1[[#This Row],[seagrass.mn.ssp126.2050]])</f>
        <v/>
      </c>
      <c r="P1305" s="6" t="str">
        <f>IF(Table1[[#This Row],[corals.mn.ssp126.2050]]="","",(Table1[[#This Row],[corals.sd.ssp126.2050]]/Table1[[#This Row],[corals.mn.ssp126.2050]])^-1)</f>
        <v/>
      </c>
      <c r="Q1305" s="6" t="str">
        <f>IF(Table1[[#This Row],[coral.weights.ssp126.2050]]="","",Table1[[#This Row],[coral.weights.ssp126.2050]]*Table1[[#This Row],[corals.mn.ssp126.2050]])</f>
        <v/>
      </c>
      <c r="T1305" s="6" t="str">
        <f>IF(Table1[[#This Row],[mangrove.mn.ssp126.2050]]="","",(Table1[[#This Row],[mangrove.sd.ssp126.2050]]/Table1[[#This Row],[mangrove.mn.ssp126.2050]])^-1)</f>
        <v/>
      </c>
      <c r="U1305" s="6" t="str">
        <f>IF(Table1[[#This Row],[mangrove.weights.ssp126.2050]]="","",Table1[[#This Row],[mangrove.weights.ssp126.2050]]*Table1[[#This Row],[mangrove.mn.ssp126.2050]])</f>
        <v/>
      </c>
      <c r="V1305" s="7" t="e">
        <f t="shared" si="120"/>
        <v>#DIV/0!</v>
      </c>
      <c r="Y1305" s="6" t="str">
        <f>IF(Table1[[#This Row],[seagrass.mn.ssp126.2100]]="", "", (Table1[[#This Row],[seagrass.sd.ssp126.2100]]/Table1[[#This Row],[seagrass.mn.ssp126.2100]])^-1)</f>
        <v/>
      </c>
      <c r="Z1305" s="6" t="str">
        <f>IF(Table1[[#This Row],[seagrass.weights.ssp126.2100]]="","", Table1[[#This Row],[seagrass.weights.ssp126.2100]]*Table1[[#This Row],[seagrass.mn.ssp126.2100]])</f>
        <v/>
      </c>
      <c r="AC1305" s="6" t="str">
        <f>IF(Table1[[#This Row],[corals.mn.ssp126.2100]]="","",(Table1[[#This Row],[corals.sd.ssp126.2100]]/Table1[[#This Row],[corals.mn.ssp126.2100]])^-1)</f>
        <v/>
      </c>
      <c r="AD1305" s="6" t="str">
        <f>IF( Table1[[#This Row],[Coral.weights.ssp126.2100]]="","", Table1[[#This Row],[Coral.weights.ssp126.2100]]*Table1[[#This Row],[corals.mn.ssp126.2100]])</f>
        <v/>
      </c>
      <c r="AG1305" s="8" t="str">
        <f>IF(Table1[[#This Row],[mangrove.mn.ssp126.2100]]="","",(Table1[[#This Row],[mangrove.sd.ssp126.2100]]/Table1[[#This Row],[mangrove.mn.ssp126.2100]])^-1)</f>
        <v/>
      </c>
      <c r="AH1305" s="6" t="str">
        <f>IF(Table1[[#This Row],[mangrove.weights.ssp126.2100]]="","",Table1[[#This Row],[mangrove.weights.ssp126.2100]]*Table1[[#This Row],[mangrove.mn.ssp126.2100]])</f>
        <v/>
      </c>
      <c r="AI1305" s="7" t="e">
        <f t="shared" si="121"/>
        <v>#DIV/0!</v>
      </c>
      <c r="AL1305" s="6" t="str">
        <f>IF(Table1[[#This Row],[seagrass.mn.ssp245.2050]]="","",(Table1[[#This Row],[seagrass.sd.ssp245.2050]]/Table1[[#This Row],[seagrass.mn.ssp245.2050]])^-1)</f>
        <v/>
      </c>
      <c r="AM1305" s="6" t="str">
        <f>IF(Table1[[#This Row],[seagrass.weights.ssp245.2050]]="","",Table1[[#This Row],[seagrass.weights.ssp245.2050]]*Table1[[#This Row],[seagrass.mn.ssp245.2050]])</f>
        <v/>
      </c>
      <c r="AS1305" s="5"/>
      <c r="AT1305" s="8"/>
      <c r="AU1305" s="8"/>
      <c r="AV1305" s="7" t="e">
        <f t="shared" si="122"/>
        <v>#DIV/0!</v>
      </c>
      <c r="AX1305" s="5"/>
      <c r="AY1305" s="6"/>
      <c r="AZ1305" s="6"/>
      <c r="BB1305" s="5"/>
      <c r="BC1305" s="8"/>
      <c r="BD1305" s="8"/>
      <c r="BE1305" s="5"/>
      <c r="BF1305" s="5"/>
      <c r="BG1305" s="6"/>
      <c r="BH1305" s="6"/>
      <c r="BI1305" s="7" t="e">
        <f t="shared" si="123"/>
        <v>#DIV/0!</v>
      </c>
      <c r="BK1305" s="5"/>
      <c r="BL1305" s="6"/>
      <c r="BM1305" s="6"/>
      <c r="BO1305" s="5"/>
      <c r="BP1305" s="6"/>
      <c r="BQ1305" s="6"/>
      <c r="BR1305" s="5"/>
      <c r="BS1305" s="5"/>
      <c r="BT1305" s="6"/>
      <c r="BU1305" s="6"/>
      <c r="BV1305" s="7" t="e">
        <f t="shared" si="124"/>
        <v>#DIV/0!</v>
      </c>
      <c r="BX1305" s="5"/>
      <c r="BY1305" s="8"/>
      <c r="BZ1305" s="8"/>
      <c r="CA1305" s="5"/>
      <c r="CB1305" s="5"/>
      <c r="CC1305" s="8"/>
      <c r="CD1305" s="8"/>
      <c r="CE1305" s="5"/>
      <c r="CF1305" s="5"/>
      <c r="CG1305" s="12"/>
      <c r="CH1305" s="17"/>
      <c r="CI1305" s="9" t="e">
        <f t="shared" si="125"/>
        <v>#DIV/0!</v>
      </c>
      <c r="CJ1305" s="5"/>
      <c r="CL1305" s="5"/>
      <c r="CM1305" s="5"/>
      <c r="CP1305" s="5"/>
      <c r="CT1305" s="5"/>
    </row>
    <row r="1306" spans="1:98" x14ac:dyDescent="0.25">
      <c r="A1306" s="5" t="s">
        <v>1349</v>
      </c>
      <c r="B1306" s="5">
        <v>16.83934</v>
      </c>
      <c r="C1306" s="5">
        <v>-28.571102</v>
      </c>
      <c r="E1306" s="5">
        <v>0</v>
      </c>
      <c r="G1306" s="5">
        <v>0</v>
      </c>
      <c r="I1306" s="5">
        <v>0</v>
      </c>
      <c r="L1306" s="6" t="str">
        <f>IF(Table1[[#This Row],[seagrass.mn.ssp126.2050]]="","",(Table1[[#This Row],[seagrass.sd.ssp126.2050]]/Table1[[#This Row],[seagrass.mn.ssp126.2050]])^-1)</f>
        <v/>
      </c>
      <c r="M1306" s="6" t="str">
        <f>IF(Table1[[#This Row],[seagrass.weights.ssp126.2050]]="","",Table1[[#This Row],[seagrass.weights.ssp126.2050]]*Table1[[#This Row],[seagrass.mn.ssp126.2050]])</f>
        <v/>
      </c>
      <c r="P1306" s="6" t="str">
        <f>IF(Table1[[#This Row],[corals.mn.ssp126.2050]]="","",(Table1[[#This Row],[corals.sd.ssp126.2050]]/Table1[[#This Row],[corals.mn.ssp126.2050]])^-1)</f>
        <v/>
      </c>
      <c r="Q1306" s="6" t="str">
        <f>IF(Table1[[#This Row],[coral.weights.ssp126.2050]]="","",Table1[[#This Row],[coral.weights.ssp126.2050]]*Table1[[#This Row],[corals.mn.ssp126.2050]])</f>
        <v/>
      </c>
      <c r="T1306" s="6" t="str">
        <f>IF(Table1[[#This Row],[mangrove.mn.ssp126.2050]]="","",(Table1[[#This Row],[mangrove.sd.ssp126.2050]]/Table1[[#This Row],[mangrove.mn.ssp126.2050]])^-1)</f>
        <v/>
      </c>
      <c r="U1306" s="6" t="str">
        <f>IF(Table1[[#This Row],[mangrove.weights.ssp126.2050]]="","",Table1[[#This Row],[mangrove.weights.ssp126.2050]]*Table1[[#This Row],[mangrove.mn.ssp126.2050]])</f>
        <v/>
      </c>
      <c r="V1306" s="7" t="e">
        <f t="shared" si="120"/>
        <v>#DIV/0!</v>
      </c>
      <c r="Y1306" s="6" t="str">
        <f>IF(Table1[[#This Row],[seagrass.mn.ssp126.2100]]="", "", (Table1[[#This Row],[seagrass.sd.ssp126.2100]]/Table1[[#This Row],[seagrass.mn.ssp126.2100]])^-1)</f>
        <v/>
      </c>
      <c r="Z1306" s="6" t="str">
        <f>IF(Table1[[#This Row],[seagrass.weights.ssp126.2100]]="","", Table1[[#This Row],[seagrass.weights.ssp126.2100]]*Table1[[#This Row],[seagrass.mn.ssp126.2100]])</f>
        <v/>
      </c>
      <c r="AC1306" s="6" t="str">
        <f>IF(Table1[[#This Row],[corals.mn.ssp126.2100]]="","",(Table1[[#This Row],[corals.sd.ssp126.2100]]/Table1[[#This Row],[corals.mn.ssp126.2100]])^-1)</f>
        <v/>
      </c>
      <c r="AD1306" s="6" t="str">
        <f>IF( Table1[[#This Row],[Coral.weights.ssp126.2100]]="","", Table1[[#This Row],[Coral.weights.ssp126.2100]]*Table1[[#This Row],[corals.mn.ssp126.2100]])</f>
        <v/>
      </c>
      <c r="AG1306" s="8" t="str">
        <f>IF(Table1[[#This Row],[mangrove.mn.ssp126.2100]]="","",(Table1[[#This Row],[mangrove.sd.ssp126.2100]]/Table1[[#This Row],[mangrove.mn.ssp126.2100]])^-1)</f>
        <v/>
      </c>
      <c r="AH1306" s="6" t="str">
        <f>IF(Table1[[#This Row],[mangrove.weights.ssp126.2100]]="","",Table1[[#This Row],[mangrove.weights.ssp126.2100]]*Table1[[#This Row],[mangrove.mn.ssp126.2100]])</f>
        <v/>
      </c>
      <c r="AI1306" s="7" t="e">
        <f t="shared" si="121"/>
        <v>#DIV/0!</v>
      </c>
      <c r="AL1306" s="6" t="str">
        <f>IF(Table1[[#This Row],[seagrass.mn.ssp245.2050]]="","",(Table1[[#This Row],[seagrass.sd.ssp245.2050]]/Table1[[#This Row],[seagrass.mn.ssp245.2050]])^-1)</f>
        <v/>
      </c>
      <c r="AM1306" s="6" t="str">
        <f>IF(Table1[[#This Row],[seagrass.weights.ssp245.2050]]="","",Table1[[#This Row],[seagrass.weights.ssp245.2050]]*Table1[[#This Row],[seagrass.mn.ssp245.2050]])</f>
        <v/>
      </c>
      <c r="AS1306" s="5"/>
      <c r="AT1306" s="8"/>
      <c r="AU1306" s="8"/>
      <c r="AV1306" s="7" t="e">
        <f t="shared" si="122"/>
        <v>#DIV/0!</v>
      </c>
      <c r="AX1306" s="5"/>
      <c r="AY1306" s="6"/>
      <c r="AZ1306" s="6"/>
      <c r="BB1306" s="5"/>
      <c r="BC1306" s="8"/>
      <c r="BD1306" s="8"/>
      <c r="BE1306" s="5"/>
      <c r="BF1306" s="5"/>
      <c r="BG1306" s="6"/>
      <c r="BH1306" s="6"/>
      <c r="BI1306" s="7" t="e">
        <f t="shared" si="123"/>
        <v>#DIV/0!</v>
      </c>
      <c r="BK1306" s="5"/>
      <c r="BL1306" s="6"/>
      <c r="BM1306" s="6"/>
      <c r="BO1306" s="5"/>
      <c r="BP1306" s="6"/>
      <c r="BQ1306" s="6"/>
      <c r="BR1306" s="5"/>
      <c r="BS1306" s="5"/>
      <c r="BT1306" s="6"/>
      <c r="BU1306" s="6"/>
      <c r="BV1306" s="7" t="e">
        <f t="shared" si="124"/>
        <v>#DIV/0!</v>
      </c>
      <c r="BX1306" s="5"/>
      <c r="BY1306" s="8"/>
      <c r="BZ1306" s="8"/>
      <c r="CA1306" s="5"/>
      <c r="CB1306" s="5"/>
      <c r="CC1306" s="8"/>
      <c r="CD1306" s="8"/>
      <c r="CE1306" s="5"/>
      <c r="CF1306" s="5"/>
      <c r="CG1306" s="12"/>
      <c r="CH1306" s="17"/>
      <c r="CI1306" s="9" t="e">
        <f t="shared" si="125"/>
        <v>#DIV/0!</v>
      </c>
      <c r="CJ1306" s="5"/>
      <c r="CL1306" s="5"/>
      <c r="CM1306" s="5"/>
      <c r="CP1306" s="5"/>
      <c r="CT1306" s="5"/>
    </row>
    <row r="1307" spans="1:98" x14ac:dyDescent="0.25">
      <c r="A1307" s="5" t="s">
        <v>1350</v>
      </c>
      <c r="B1307" s="5">
        <v>31.83934</v>
      </c>
      <c r="C1307" s="5">
        <v>-28.571102</v>
      </c>
      <c r="E1307" s="5">
        <v>0</v>
      </c>
      <c r="G1307" s="5">
        <v>0</v>
      </c>
      <c r="I1307" s="5">
        <v>0</v>
      </c>
      <c r="L1307" s="6" t="str">
        <f>IF(Table1[[#This Row],[seagrass.mn.ssp126.2050]]="","",(Table1[[#This Row],[seagrass.sd.ssp126.2050]]/Table1[[#This Row],[seagrass.mn.ssp126.2050]])^-1)</f>
        <v/>
      </c>
      <c r="M1307" s="6" t="str">
        <f>IF(Table1[[#This Row],[seagrass.weights.ssp126.2050]]="","",Table1[[#This Row],[seagrass.weights.ssp126.2050]]*Table1[[#This Row],[seagrass.mn.ssp126.2050]])</f>
        <v/>
      </c>
      <c r="P1307" s="6" t="str">
        <f>IF(Table1[[#This Row],[corals.mn.ssp126.2050]]="","",(Table1[[#This Row],[corals.sd.ssp126.2050]]/Table1[[#This Row],[corals.mn.ssp126.2050]])^-1)</f>
        <v/>
      </c>
      <c r="Q1307" s="6" t="str">
        <f>IF(Table1[[#This Row],[coral.weights.ssp126.2050]]="","",Table1[[#This Row],[coral.weights.ssp126.2050]]*Table1[[#This Row],[corals.mn.ssp126.2050]])</f>
        <v/>
      </c>
      <c r="T1307" s="6" t="str">
        <f>IF(Table1[[#This Row],[mangrove.mn.ssp126.2050]]="","",(Table1[[#This Row],[mangrove.sd.ssp126.2050]]/Table1[[#This Row],[mangrove.mn.ssp126.2050]])^-1)</f>
        <v/>
      </c>
      <c r="U1307" s="6" t="str">
        <f>IF(Table1[[#This Row],[mangrove.weights.ssp126.2050]]="","",Table1[[#This Row],[mangrove.weights.ssp126.2050]]*Table1[[#This Row],[mangrove.mn.ssp126.2050]])</f>
        <v/>
      </c>
      <c r="V1307" s="7" t="e">
        <f t="shared" si="120"/>
        <v>#DIV/0!</v>
      </c>
      <c r="Y1307" s="6" t="str">
        <f>IF(Table1[[#This Row],[seagrass.mn.ssp126.2100]]="", "", (Table1[[#This Row],[seagrass.sd.ssp126.2100]]/Table1[[#This Row],[seagrass.mn.ssp126.2100]])^-1)</f>
        <v/>
      </c>
      <c r="Z1307" s="6" t="str">
        <f>IF(Table1[[#This Row],[seagrass.weights.ssp126.2100]]="","", Table1[[#This Row],[seagrass.weights.ssp126.2100]]*Table1[[#This Row],[seagrass.mn.ssp126.2100]])</f>
        <v/>
      </c>
      <c r="AC1307" s="6" t="str">
        <f>IF(Table1[[#This Row],[corals.mn.ssp126.2100]]="","",(Table1[[#This Row],[corals.sd.ssp126.2100]]/Table1[[#This Row],[corals.mn.ssp126.2100]])^-1)</f>
        <v/>
      </c>
      <c r="AD1307" s="6" t="str">
        <f>IF( Table1[[#This Row],[Coral.weights.ssp126.2100]]="","", Table1[[#This Row],[Coral.weights.ssp126.2100]]*Table1[[#This Row],[corals.mn.ssp126.2100]])</f>
        <v/>
      </c>
      <c r="AG1307" s="8" t="str">
        <f>IF(Table1[[#This Row],[mangrove.mn.ssp126.2100]]="","",(Table1[[#This Row],[mangrove.sd.ssp126.2100]]/Table1[[#This Row],[mangrove.mn.ssp126.2100]])^-1)</f>
        <v/>
      </c>
      <c r="AH1307" s="6" t="str">
        <f>IF(Table1[[#This Row],[mangrove.weights.ssp126.2100]]="","",Table1[[#This Row],[mangrove.weights.ssp126.2100]]*Table1[[#This Row],[mangrove.mn.ssp126.2100]])</f>
        <v/>
      </c>
      <c r="AI1307" s="7" t="e">
        <f t="shared" si="121"/>
        <v>#DIV/0!</v>
      </c>
      <c r="AL1307" s="6" t="str">
        <f>IF(Table1[[#This Row],[seagrass.mn.ssp245.2050]]="","",(Table1[[#This Row],[seagrass.sd.ssp245.2050]]/Table1[[#This Row],[seagrass.mn.ssp245.2050]])^-1)</f>
        <v/>
      </c>
      <c r="AM1307" s="6" t="str">
        <f>IF(Table1[[#This Row],[seagrass.weights.ssp245.2050]]="","",Table1[[#This Row],[seagrass.weights.ssp245.2050]]*Table1[[#This Row],[seagrass.mn.ssp245.2050]])</f>
        <v/>
      </c>
      <c r="AS1307" s="5"/>
      <c r="AT1307" s="8"/>
      <c r="AU1307" s="8"/>
      <c r="AV1307" s="7" t="e">
        <f t="shared" si="122"/>
        <v>#DIV/0!</v>
      </c>
      <c r="AX1307" s="5"/>
      <c r="AY1307" s="6"/>
      <c r="AZ1307" s="6"/>
      <c r="BB1307" s="5"/>
      <c r="BC1307" s="8"/>
      <c r="BD1307" s="8"/>
      <c r="BE1307" s="5"/>
      <c r="BF1307" s="5"/>
      <c r="BG1307" s="6"/>
      <c r="BH1307" s="6"/>
      <c r="BI1307" s="7" t="e">
        <f t="shared" si="123"/>
        <v>#DIV/0!</v>
      </c>
      <c r="BK1307" s="5"/>
      <c r="BL1307" s="6"/>
      <c r="BM1307" s="6"/>
      <c r="BO1307" s="5"/>
      <c r="BP1307" s="6"/>
      <c r="BQ1307" s="6"/>
      <c r="BR1307" s="5"/>
      <c r="BS1307" s="5"/>
      <c r="BT1307" s="6"/>
      <c r="BU1307" s="6"/>
      <c r="BV1307" s="7" t="e">
        <f t="shared" si="124"/>
        <v>#DIV/0!</v>
      </c>
      <c r="BX1307" s="5"/>
      <c r="BY1307" s="8"/>
      <c r="BZ1307" s="8"/>
      <c r="CA1307" s="5"/>
      <c r="CB1307" s="5"/>
      <c r="CC1307" s="8"/>
      <c r="CD1307" s="8"/>
      <c r="CE1307" s="5"/>
      <c r="CF1307" s="5"/>
      <c r="CG1307" s="12"/>
      <c r="CH1307" s="17"/>
      <c r="CI1307" s="9" t="e">
        <f t="shared" si="125"/>
        <v>#DIV/0!</v>
      </c>
      <c r="CJ1307" s="5"/>
      <c r="CL1307" s="5"/>
      <c r="CM1307" s="5"/>
      <c r="CP1307" s="5"/>
      <c r="CT1307" s="5"/>
    </row>
    <row r="1308" spans="1:98" x14ac:dyDescent="0.25">
      <c r="A1308" s="5" t="s">
        <v>1351</v>
      </c>
      <c r="B1308" s="5">
        <v>32.08934</v>
      </c>
      <c r="C1308" s="5">
        <v>-28.571102</v>
      </c>
      <c r="E1308" s="5">
        <v>0</v>
      </c>
      <c r="G1308" s="5">
        <v>0</v>
      </c>
      <c r="I1308" s="5">
        <v>0</v>
      </c>
      <c r="L1308" s="6" t="str">
        <f>IF(Table1[[#This Row],[seagrass.mn.ssp126.2050]]="","",(Table1[[#This Row],[seagrass.sd.ssp126.2050]]/Table1[[#This Row],[seagrass.mn.ssp126.2050]])^-1)</f>
        <v/>
      </c>
      <c r="M1308" s="6" t="str">
        <f>IF(Table1[[#This Row],[seagrass.weights.ssp126.2050]]="","",Table1[[#This Row],[seagrass.weights.ssp126.2050]]*Table1[[#This Row],[seagrass.mn.ssp126.2050]])</f>
        <v/>
      </c>
      <c r="P1308" s="6" t="str">
        <f>IF(Table1[[#This Row],[corals.mn.ssp126.2050]]="","",(Table1[[#This Row],[corals.sd.ssp126.2050]]/Table1[[#This Row],[corals.mn.ssp126.2050]])^-1)</f>
        <v/>
      </c>
      <c r="Q1308" s="6" t="str">
        <f>IF(Table1[[#This Row],[coral.weights.ssp126.2050]]="","",Table1[[#This Row],[coral.weights.ssp126.2050]]*Table1[[#This Row],[corals.mn.ssp126.2050]])</f>
        <v/>
      </c>
      <c r="T1308" s="6" t="str">
        <f>IF(Table1[[#This Row],[mangrove.mn.ssp126.2050]]="","",(Table1[[#This Row],[mangrove.sd.ssp126.2050]]/Table1[[#This Row],[mangrove.mn.ssp126.2050]])^-1)</f>
        <v/>
      </c>
      <c r="U1308" s="6" t="str">
        <f>IF(Table1[[#This Row],[mangrove.weights.ssp126.2050]]="","",Table1[[#This Row],[mangrove.weights.ssp126.2050]]*Table1[[#This Row],[mangrove.mn.ssp126.2050]])</f>
        <v/>
      </c>
      <c r="V1308" s="7" t="e">
        <f t="shared" si="120"/>
        <v>#DIV/0!</v>
      </c>
      <c r="Y1308" s="6" t="str">
        <f>IF(Table1[[#This Row],[seagrass.mn.ssp126.2100]]="", "", (Table1[[#This Row],[seagrass.sd.ssp126.2100]]/Table1[[#This Row],[seagrass.mn.ssp126.2100]])^-1)</f>
        <v/>
      </c>
      <c r="Z1308" s="6" t="str">
        <f>IF(Table1[[#This Row],[seagrass.weights.ssp126.2100]]="","", Table1[[#This Row],[seagrass.weights.ssp126.2100]]*Table1[[#This Row],[seagrass.mn.ssp126.2100]])</f>
        <v/>
      </c>
      <c r="AC1308" s="6" t="str">
        <f>IF(Table1[[#This Row],[corals.mn.ssp126.2100]]="","",(Table1[[#This Row],[corals.sd.ssp126.2100]]/Table1[[#This Row],[corals.mn.ssp126.2100]])^-1)</f>
        <v/>
      </c>
      <c r="AD1308" s="6" t="str">
        <f>IF( Table1[[#This Row],[Coral.weights.ssp126.2100]]="","", Table1[[#This Row],[Coral.weights.ssp126.2100]]*Table1[[#This Row],[corals.mn.ssp126.2100]])</f>
        <v/>
      </c>
      <c r="AG1308" s="8" t="str">
        <f>IF(Table1[[#This Row],[mangrove.mn.ssp126.2100]]="","",(Table1[[#This Row],[mangrove.sd.ssp126.2100]]/Table1[[#This Row],[mangrove.mn.ssp126.2100]])^-1)</f>
        <v/>
      </c>
      <c r="AH1308" s="6" t="str">
        <f>IF(Table1[[#This Row],[mangrove.weights.ssp126.2100]]="","",Table1[[#This Row],[mangrove.weights.ssp126.2100]]*Table1[[#This Row],[mangrove.mn.ssp126.2100]])</f>
        <v/>
      </c>
      <c r="AI1308" s="7" t="e">
        <f t="shared" si="121"/>
        <v>#DIV/0!</v>
      </c>
      <c r="AL1308" s="6" t="str">
        <f>IF(Table1[[#This Row],[seagrass.mn.ssp245.2050]]="","",(Table1[[#This Row],[seagrass.sd.ssp245.2050]]/Table1[[#This Row],[seagrass.mn.ssp245.2050]])^-1)</f>
        <v/>
      </c>
      <c r="AM1308" s="6" t="str">
        <f>IF(Table1[[#This Row],[seagrass.weights.ssp245.2050]]="","",Table1[[#This Row],[seagrass.weights.ssp245.2050]]*Table1[[#This Row],[seagrass.mn.ssp245.2050]])</f>
        <v/>
      </c>
      <c r="AS1308" s="5"/>
      <c r="AT1308" s="8"/>
      <c r="AU1308" s="8"/>
      <c r="AV1308" s="7" t="e">
        <f t="shared" si="122"/>
        <v>#DIV/0!</v>
      </c>
      <c r="AX1308" s="5"/>
      <c r="AY1308" s="6"/>
      <c r="AZ1308" s="6"/>
      <c r="BB1308" s="5"/>
      <c r="BC1308" s="8"/>
      <c r="BD1308" s="8"/>
      <c r="BE1308" s="5"/>
      <c r="BF1308" s="5"/>
      <c r="BG1308" s="6"/>
      <c r="BH1308" s="6"/>
      <c r="BI1308" s="7" t="e">
        <f t="shared" si="123"/>
        <v>#DIV/0!</v>
      </c>
      <c r="BK1308" s="5"/>
      <c r="BL1308" s="6"/>
      <c r="BM1308" s="6"/>
      <c r="BO1308" s="5"/>
      <c r="BP1308" s="6"/>
      <c r="BQ1308" s="6"/>
      <c r="BR1308" s="5"/>
      <c r="BS1308" s="5"/>
      <c r="BT1308" s="6"/>
      <c r="BU1308" s="6"/>
      <c r="BV1308" s="7" t="e">
        <f t="shared" si="124"/>
        <v>#DIV/0!</v>
      </c>
      <c r="BX1308" s="5"/>
      <c r="BY1308" s="8"/>
      <c r="BZ1308" s="8"/>
      <c r="CA1308" s="5"/>
      <c r="CB1308" s="5"/>
      <c r="CC1308" s="8"/>
      <c r="CD1308" s="8"/>
      <c r="CE1308" s="5"/>
      <c r="CF1308" s="5"/>
      <c r="CG1308" s="12"/>
      <c r="CH1308" s="17"/>
      <c r="CI1308" s="9" t="e">
        <f t="shared" si="125"/>
        <v>#DIV/0!</v>
      </c>
      <c r="CJ1308" s="5"/>
      <c r="CL1308" s="5"/>
      <c r="CM1308" s="5"/>
      <c r="CP1308" s="5"/>
      <c r="CT1308" s="5"/>
    </row>
    <row r="1309" spans="1:98" x14ac:dyDescent="0.25">
      <c r="A1309" s="5" t="s">
        <v>1352</v>
      </c>
      <c r="B1309" s="5">
        <v>32.33934</v>
      </c>
      <c r="C1309" s="5">
        <v>-28.571102</v>
      </c>
      <c r="E1309" s="5">
        <v>0</v>
      </c>
      <c r="G1309" s="5">
        <v>0</v>
      </c>
      <c r="I1309" s="5">
        <v>0</v>
      </c>
      <c r="L1309" s="6" t="str">
        <f>IF(Table1[[#This Row],[seagrass.mn.ssp126.2050]]="","",(Table1[[#This Row],[seagrass.sd.ssp126.2050]]/Table1[[#This Row],[seagrass.mn.ssp126.2050]])^-1)</f>
        <v/>
      </c>
      <c r="M1309" s="6" t="str">
        <f>IF(Table1[[#This Row],[seagrass.weights.ssp126.2050]]="","",Table1[[#This Row],[seagrass.weights.ssp126.2050]]*Table1[[#This Row],[seagrass.mn.ssp126.2050]])</f>
        <v/>
      </c>
      <c r="P1309" s="6" t="str">
        <f>IF(Table1[[#This Row],[corals.mn.ssp126.2050]]="","",(Table1[[#This Row],[corals.sd.ssp126.2050]]/Table1[[#This Row],[corals.mn.ssp126.2050]])^-1)</f>
        <v/>
      </c>
      <c r="Q1309" s="6" t="str">
        <f>IF(Table1[[#This Row],[coral.weights.ssp126.2050]]="","",Table1[[#This Row],[coral.weights.ssp126.2050]]*Table1[[#This Row],[corals.mn.ssp126.2050]])</f>
        <v/>
      </c>
      <c r="T1309" s="6" t="str">
        <f>IF(Table1[[#This Row],[mangrove.mn.ssp126.2050]]="","",(Table1[[#This Row],[mangrove.sd.ssp126.2050]]/Table1[[#This Row],[mangrove.mn.ssp126.2050]])^-1)</f>
        <v/>
      </c>
      <c r="U1309" s="6" t="str">
        <f>IF(Table1[[#This Row],[mangrove.weights.ssp126.2050]]="","",Table1[[#This Row],[mangrove.weights.ssp126.2050]]*Table1[[#This Row],[mangrove.mn.ssp126.2050]])</f>
        <v/>
      </c>
      <c r="V1309" s="7" t="e">
        <f t="shared" si="120"/>
        <v>#DIV/0!</v>
      </c>
      <c r="Y1309" s="6" t="str">
        <f>IF(Table1[[#This Row],[seagrass.mn.ssp126.2100]]="", "", (Table1[[#This Row],[seagrass.sd.ssp126.2100]]/Table1[[#This Row],[seagrass.mn.ssp126.2100]])^-1)</f>
        <v/>
      </c>
      <c r="Z1309" s="6" t="str">
        <f>IF(Table1[[#This Row],[seagrass.weights.ssp126.2100]]="","", Table1[[#This Row],[seagrass.weights.ssp126.2100]]*Table1[[#This Row],[seagrass.mn.ssp126.2100]])</f>
        <v/>
      </c>
      <c r="AC1309" s="6" t="str">
        <f>IF(Table1[[#This Row],[corals.mn.ssp126.2100]]="","",(Table1[[#This Row],[corals.sd.ssp126.2100]]/Table1[[#This Row],[corals.mn.ssp126.2100]])^-1)</f>
        <v/>
      </c>
      <c r="AD1309" s="6" t="str">
        <f>IF( Table1[[#This Row],[Coral.weights.ssp126.2100]]="","", Table1[[#This Row],[Coral.weights.ssp126.2100]]*Table1[[#This Row],[corals.mn.ssp126.2100]])</f>
        <v/>
      </c>
      <c r="AG1309" s="8" t="str">
        <f>IF(Table1[[#This Row],[mangrove.mn.ssp126.2100]]="","",(Table1[[#This Row],[mangrove.sd.ssp126.2100]]/Table1[[#This Row],[mangrove.mn.ssp126.2100]])^-1)</f>
        <v/>
      </c>
      <c r="AH1309" s="6" t="str">
        <f>IF(Table1[[#This Row],[mangrove.weights.ssp126.2100]]="","",Table1[[#This Row],[mangrove.weights.ssp126.2100]]*Table1[[#This Row],[mangrove.mn.ssp126.2100]])</f>
        <v/>
      </c>
      <c r="AI1309" s="7" t="e">
        <f t="shared" si="121"/>
        <v>#DIV/0!</v>
      </c>
      <c r="AL1309" s="6" t="str">
        <f>IF(Table1[[#This Row],[seagrass.mn.ssp245.2050]]="","",(Table1[[#This Row],[seagrass.sd.ssp245.2050]]/Table1[[#This Row],[seagrass.mn.ssp245.2050]])^-1)</f>
        <v/>
      </c>
      <c r="AM1309" s="6" t="str">
        <f>IF(Table1[[#This Row],[seagrass.weights.ssp245.2050]]="","",Table1[[#This Row],[seagrass.weights.ssp245.2050]]*Table1[[#This Row],[seagrass.mn.ssp245.2050]])</f>
        <v/>
      </c>
      <c r="AS1309" s="5"/>
      <c r="AT1309" s="8"/>
      <c r="AU1309" s="8"/>
      <c r="AV1309" s="7" t="e">
        <f t="shared" si="122"/>
        <v>#DIV/0!</v>
      </c>
      <c r="AX1309" s="5"/>
      <c r="AY1309" s="6"/>
      <c r="AZ1309" s="6"/>
      <c r="BB1309" s="5"/>
      <c r="BC1309" s="8"/>
      <c r="BD1309" s="8"/>
      <c r="BE1309" s="5"/>
      <c r="BF1309" s="5"/>
      <c r="BG1309" s="6"/>
      <c r="BH1309" s="6"/>
      <c r="BI1309" s="7" t="e">
        <f t="shared" si="123"/>
        <v>#DIV/0!</v>
      </c>
      <c r="BK1309" s="5"/>
      <c r="BL1309" s="6"/>
      <c r="BM1309" s="6"/>
      <c r="BO1309" s="5"/>
      <c r="BP1309" s="6"/>
      <c r="BQ1309" s="6"/>
      <c r="BR1309" s="5"/>
      <c r="BS1309" s="5"/>
      <c r="BT1309" s="6"/>
      <c r="BU1309" s="6"/>
      <c r="BV1309" s="7" t="e">
        <f t="shared" si="124"/>
        <v>#DIV/0!</v>
      </c>
      <c r="BX1309" s="5"/>
      <c r="BY1309" s="8"/>
      <c r="BZ1309" s="8"/>
      <c r="CA1309" s="5"/>
      <c r="CB1309" s="5"/>
      <c r="CC1309" s="8"/>
      <c r="CD1309" s="8"/>
      <c r="CE1309" s="5"/>
      <c r="CF1309" s="5"/>
      <c r="CG1309" s="12"/>
      <c r="CH1309" s="17"/>
      <c r="CI1309" s="9" t="e">
        <f t="shared" si="125"/>
        <v>#DIV/0!</v>
      </c>
      <c r="CJ1309" s="5"/>
      <c r="CL1309" s="5"/>
      <c r="CM1309" s="5"/>
      <c r="CP1309" s="5"/>
      <c r="CT1309" s="5"/>
    </row>
    <row r="1310" spans="1:98" x14ac:dyDescent="0.25">
      <c r="A1310" s="5" t="s">
        <v>1353</v>
      </c>
      <c r="B1310" s="5">
        <v>32.58934</v>
      </c>
      <c r="C1310" s="5">
        <v>-28.571102</v>
      </c>
      <c r="E1310" s="5">
        <v>0</v>
      </c>
      <c r="G1310" s="5">
        <v>0</v>
      </c>
      <c r="I1310" s="5">
        <v>0</v>
      </c>
      <c r="L1310" s="6" t="str">
        <f>IF(Table1[[#This Row],[seagrass.mn.ssp126.2050]]="","",(Table1[[#This Row],[seagrass.sd.ssp126.2050]]/Table1[[#This Row],[seagrass.mn.ssp126.2050]])^-1)</f>
        <v/>
      </c>
      <c r="M1310" s="6" t="str">
        <f>IF(Table1[[#This Row],[seagrass.weights.ssp126.2050]]="","",Table1[[#This Row],[seagrass.weights.ssp126.2050]]*Table1[[#This Row],[seagrass.mn.ssp126.2050]])</f>
        <v/>
      </c>
      <c r="P1310" s="6" t="str">
        <f>IF(Table1[[#This Row],[corals.mn.ssp126.2050]]="","",(Table1[[#This Row],[corals.sd.ssp126.2050]]/Table1[[#This Row],[corals.mn.ssp126.2050]])^-1)</f>
        <v/>
      </c>
      <c r="Q1310" s="6" t="str">
        <f>IF(Table1[[#This Row],[coral.weights.ssp126.2050]]="","",Table1[[#This Row],[coral.weights.ssp126.2050]]*Table1[[#This Row],[corals.mn.ssp126.2050]])</f>
        <v/>
      </c>
      <c r="T1310" s="6" t="str">
        <f>IF(Table1[[#This Row],[mangrove.mn.ssp126.2050]]="","",(Table1[[#This Row],[mangrove.sd.ssp126.2050]]/Table1[[#This Row],[mangrove.mn.ssp126.2050]])^-1)</f>
        <v/>
      </c>
      <c r="U1310" s="6" t="str">
        <f>IF(Table1[[#This Row],[mangrove.weights.ssp126.2050]]="","",Table1[[#This Row],[mangrove.weights.ssp126.2050]]*Table1[[#This Row],[mangrove.mn.ssp126.2050]])</f>
        <v/>
      </c>
      <c r="V1310" s="7" t="e">
        <f t="shared" si="120"/>
        <v>#DIV/0!</v>
      </c>
      <c r="Y1310" s="6" t="str">
        <f>IF(Table1[[#This Row],[seagrass.mn.ssp126.2100]]="", "", (Table1[[#This Row],[seagrass.sd.ssp126.2100]]/Table1[[#This Row],[seagrass.mn.ssp126.2100]])^-1)</f>
        <v/>
      </c>
      <c r="Z1310" s="6" t="str">
        <f>IF(Table1[[#This Row],[seagrass.weights.ssp126.2100]]="","", Table1[[#This Row],[seagrass.weights.ssp126.2100]]*Table1[[#This Row],[seagrass.mn.ssp126.2100]])</f>
        <v/>
      </c>
      <c r="AC1310" s="6" t="str">
        <f>IF(Table1[[#This Row],[corals.mn.ssp126.2100]]="","",(Table1[[#This Row],[corals.sd.ssp126.2100]]/Table1[[#This Row],[corals.mn.ssp126.2100]])^-1)</f>
        <v/>
      </c>
      <c r="AD1310" s="6" t="str">
        <f>IF( Table1[[#This Row],[Coral.weights.ssp126.2100]]="","", Table1[[#This Row],[Coral.weights.ssp126.2100]]*Table1[[#This Row],[corals.mn.ssp126.2100]])</f>
        <v/>
      </c>
      <c r="AG1310" s="8" t="str">
        <f>IF(Table1[[#This Row],[mangrove.mn.ssp126.2100]]="","",(Table1[[#This Row],[mangrove.sd.ssp126.2100]]/Table1[[#This Row],[mangrove.mn.ssp126.2100]])^-1)</f>
        <v/>
      </c>
      <c r="AH1310" s="6" t="str">
        <f>IF(Table1[[#This Row],[mangrove.weights.ssp126.2100]]="","",Table1[[#This Row],[mangrove.weights.ssp126.2100]]*Table1[[#This Row],[mangrove.mn.ssp126.2100]])</f>
        <v/>
      </c>
      <c r="AI1310" s="7" t="e">
        <f t="shared" si="121"/>
        <v>#DIV/0!</v>
      </c>
      <c r="AL1310" s="6" t="str">
        <f>IF(Table1[[#This Row],[seagrass.mn.ssp245.2050]]="","",(Table1[[#This Row],[seagrass.sd.ssp245.2050]]/Table1[[#This Row],[seagrass.mn.ssp245.2050]])^-1)</f>
        <v/>
      </c>
      <c r="AM1310" s="6" t="str">
        <f>IF(Table1[[#This Row],[seagrass.weights.ssp245.2050]]="","",Table1[[#This Row],[seagrass.weights.ssp245.2050]]*Table1[[#This Row],[seagrass.mn.ssp245.2050]])</f>
        <v/>
      </c>
      <c r="AS1310" s="5"/>
      <c r="AT1310" s="8"/>
      <c r="AU1310" s="8"/>
      <c r="AV1310" s="7" t="e">
        <f t="shared" si="122"/>
        <v>#DIV/0!</v>
      </c>
      <c r="AX1310" s="5"/>
      <c r="AY1310" s="6"/>
      <c r="AZ1310" s="6"/>
      <c r="BB1310" s="5"/>
      <c r="BC1310" s="8"/>
      <c r="BD1310" s="8"/>
      <c r="BE1310" s="5"/>
      <c r="BF1310" s="5"/>
      <c r="BG1310" s="6"/>
      <c r="BH1310" s="6"/>
      <c r="BI1310" s="7" t="e">
        <f t="shared" si="123"/>
        <v>#DIV/0!</v>
      </c>
      <c r="BK1310" s="5"/>
      <c r="BL1310" s="6"/>
      <c r="BM1310" s="6"/>
      <c r="BO1310" s="5"/>
      <c r="BP1310" s="6"/>
      <c r="BQ1310" s="6"/>
      <c r="BR1310" s="5"/>
      <c r="BS1310" s="5"/>
      <c r="BT1310" s="6"/>
      <c r="BU1310" s="6"/>
      <c r="BV1310" s="7" t="e">
        <f t="shared" si="124"/>
        <v>#DIV/0!</v>
      </c>
      <c r="BX1310" s="5"/>
      <c r="BY1310" s="8"/>
      <c r="BZ1310" s="8"/>
      <c r="CA1310" s="5"/>
      <c r="CB1310" s="5"/>
      <c r="CC1310" s="8"/>
      <c r="CD1310" s="8"/>
      <c r="CE1310" s="5"/>
      <c r="CF1310" s="5"/>
      <c r="CG1310" s="12"/>
      <c r="CH1310" s="17"/>
      <c r="CI1310" s="9" t="e">
        <f t="shared" si="125"/>
        <v>#DIV/0!</v>
      </c>
      <c r="CJ1310" s="5"/>
      <c r="CL1310" s="5"/>
      <c r="CM1310" s="5"/>
      <c r="CP1310" s="5"/>
      <c r="CT1310" s="5"/>
    </row>
    <row r="1311" spans="1:98" x14ac:dyDescent="0.25">
      <c r="A1311" s="5" t="s">
        <v>1354</v>
      </c>
      <c r="B1311" s="5">
        <v>16.33934</v>
      </c>
      <c r="C1311" s="5">
        <v>-28.821102</v>
      </c>
      <c r="E1311" s="5">
        <v>0</v>
      </c>
      <c r="G1311" s="5">
        <v>0</v>
      </c>
      <c r="I1311" s="5">
        <v>0</v>
      </c>
      <c r="L1311" s="6" t="str">
        <f>IF(Table1[[#This Row],[seagrass.mn.ssp126.2050]]="","",(Table1[[#This Row],[seagrass.sd.ssp126.2050]]/Table1[[#This Row],[seagrass.mn.ssp126.2050]])^-1)</f>
        <v/>
      </c>
      <c r="M1311" s="6" t="str">
        <f>IF(Table1[[#This Row],[seagrass.weights.ssp126.2050]]="","",Table1[[#This Row],[seagrass.weights.ssp126.2050]]*Table1[[#This Row],[seagrass.mn.ssp126.2050]])</f>
        <v/>
      </c>
      <c r="P1311" s="6" t="str">
        <f>IF(Table1[[#This Row],[corals.mn.ssp126.2050]]="","",(Table1[[#This Row],[corals.sd.ssp126.2050]]/Table1[[#This Row],[corals.mn.ssp126.2050]])^-1)</f>
        <v/>
      </c>
      <c r="Q1311" s="6" t="str">
        <f>IF(Table1[[#This Row],[coral.weights.ssp126.2050]]="","",Table1[[#This Row],[coral.weights.ssp126.2050]]*Table1[[#This Row],[corals.mn.ssp126.2050]])</f>
        <v/>
      </c>
      <c r="T1311" s="6" t="str">
        <f>IF(Table1[[#This Row],[mangrove.mn.ssp126.2050]]="","",(Table1[[#This Row],[mangrove.sd.ssp126.2050]]/Table1[[#This Row],[mangrove.mn.ssp126.2050]])^-1)</f>
        <v/>
      </c>
      <c r="U1311" s="6" t="str">
        <f>IF(Table1[[#This Row],[mangrove.weights.ssp126.2050]]="","",Table1[[#This Row],[mangrove.weights.ssp126.2050]]*Table1[[#This Row],[mangrove.mn.ssp126.2050]])</f>
        <v/>
      </c>
      <c r="V1311" s="7" t="e">
        <f t="shared" si="120"/>
        <v>#DIV/0!</v>
      </c>
      <c r="Y1311" s="6" t="str">
        <f>IF(Table1[[#This Row],[seagrass.mn.ssp126.2100]]="", "", (Table1[[#This Row],[seagrass.sd.ssp126.2100]]/Table1[[#This Row],[seagrass.mn.ssp126.2100]])^-1)</f>
        <v/>
      </c>
      <c r="Z1311" s="6" t="str">
        <f>IF(Table1[[#This Row],[seagrass.weights.ssp126.2100]]="","", Table1[[#This Row],[seagrass.weights.ssp126.2100]]*Table1[[#This Row],[seagrass.mn.ssp126.2100]])</f>
        <v/>
      </c>
      <c r="AC1311" s="6" t="str">
        <f>IF(Table1[[#This Row],[corals.mn.ssp126.2100]]="","",(Table1[[#This Row],[corals.sd.ssp126.2100]]/Table1[[#This Row],[corals.mn.ssp126.2100]])^-1)</f>
        <v/>
      </c>
      <c r="AD1311" s="6" t="str">
        <f>IF( Table1[[#This Row],[Coral.weights.ssp126.2100]]="","", Table1[[#This Row],[Coral.weights.ssp126.2100]]*Table1[[#This Row],[corals.mn.ssp126.2100]])</f>
        <v/>
      </c>
      <c r="AG1311" s="8" t="str">
        <f>IF(Table1[[#This Row],[mangrove.mn.ssp126.2100]]="","",(Table1[[#This Row],[mangrove.sd.ssp126.2100]]/Table1[[#This Row],[mangrove.mn.ssp126.2100]])^-1)</f>
        <v/>
      </c>
      <c r="AH1311" s="6" t="str">
        <f>IF(Table1[[#This Row],[mangrove.weights.ssp126.2100]]="","",Table1[[#This Row],[mangrove.weights.ssp126.2100]]*Table1[[#This Row],[mangrove.mn.ssp126.2100]])</f>
        <v/>
      </c>
      <c r="AI1311" s="7" t="e">
        <f t="shared" si="121"/>
        <v>#DIV/0!</v>
      </c>
      <c r="AL1311" s="6" t="str">
        <f>IF(Table1[[#This Row],[seagrass.mn.ssp245.2050]]="","",(Table1[[#This Row],[seagrass.sd.ssp245.2050]]/Table1[[#This Row],[seagrass.mn.ssp245.2050]])^-1)</f>
        <v/>
      </c>
      <c r="AM1311" s="6" t="str">
        <f>IF(Table1[[#This Row],[seagrass.weights.ssp245.2050]]="","",Table1[[#This Row],[seagrass.weights.ssp245.2050]]*Table1[[#This Row],[seagrass.mn.ssp245.2050]])</f>
        <v/>
      </c>
      <c r="AS1311" s="5"/>
      <c r="AT1311" s="8"/>
      <c r="AU1311" s="8"/>
      <c r="AV1311" s="7" t="e">
        <f t="shared" si="122"/>
        <v>#DIV/0!</v>
      </c>
      <c r="AX1311" s="5"/>
      <c r="AY1311" s="6"/>
      <c r="AZ1311" s="6"/>
      <c r="BB1311" s="5"/>
      <c r="BC1311" s="8"/>
      <c r="BD1311" s="8"/>
      <c r="BE1311" s="5"/>
      <c r="BF1311" s="5"/>
      <c r="BG1311" s="6"/>
      <c r="BH1311" s="6"/>
      <c r="BI1311" s="7" t="e">
        <f t="shared" si="123"/>
        <v>#DIV/0!</v>
      </c>
      <c r="BK1311" s="5"/>
      <c r="BL1311" s="6"/>
      <c r="BM1311" s="6"/>
      <c r="BO1311" s="5"/>
      <c r="BP1311" s="6"/>
      <c r="BQ1311" s="6"/>
      <c r="BR1311" s="5"/>
      <c r="BS1311" s="5"/>
      <c r="BT1311" s="6"/>
      <c r="BU1311" s="6"/>
      <c r="BV1311" s="7" t="e">
        <f t="shared" si="124"/>
        <v>#DIV/0!</v>
      </c>
      <c r="BX1311" s="5"/>
      <c r="BY1311" s="8"/>
      <c r="BZ1311" s="8"/>
      <c r="CA1311" s="5"/>
      <c r="CB1311" s="5"/>
      <c r="CC1311" s="8"/>
      <c r="CD1311" s="8"/>
      <c r="CE1311" s="5"/>
      <c r="CF1311" s="5"/>
      <c r="CG1311" s="12"/>
      <c r="CH1311" s="17"/>
      <c r="CI1311" s="9" t="e">
        <f t="shared" si="125"/>
        <v>#DIV/0!</v>
      </c>
      <c r="CJ1311" s="5"/>
      <c r="CL1311" s="5"/>
      <c r="CM1311" s="5"/>
      <c r="CP1311" s="5"/>
      <c r="CT1311" s="5"/>
    </row>
    <row r="1312" spans="1:98" x14ac:dyDescent="0.25">
      <c r="A1312" s="5" t="s">
        <v>1355</v>
      </c>
      <c r="B1312" s="5">
        <v>16.58934</v>
      </c>
      <c r="C1312" s="5">
        <v>-28.821102</v>
      </c>
      <c r="E1312" s="5">
        <v>0</v>
      </c>
      <c r="G1312" s="5">
        <v>0</v>
      </c>
      <c r="I1312" s="5">
        <v>0</v>
      </c>
      <c r="L1312" s="6" t="str">
        <f>IF(Table1[[#This Row],[seagrass.mn.ssp126.2050]]="","",(Table1[[#This Row],[seagrass.sd.ssp126.2050]]/Table1[[#This Row],[seagrass.mn.ssp126.2050]])^-1)</f>
        <v/>
      </c>
      <c r="M1312" s="6" t="str">
        <f>IF(Table1[[#This Row],[seagrass.weights.ssp126.2050]]="","",Table1[[#This Row],[seagrass.weights.ssp126.2050]]*Table1[[#This Row],[seagrass.mn.ssp126.2050]])</f>
        <v/>
      </c>
      <c r="P1312" s="6" t="str">
        <f>IF(Table1[[#This Row],[corals.mn.ssp126.2050]]="","",(Table1[[#This Row],[corals.sd.ssp126.2050]]/Table1[[#This Row],[corals.mn.ssp126.2050]])^-1)</f>
        <v/>
      </c>
      <c r="Q1312" s="6" t="str">
        <f>IF(Table1[[#This Row],[coral.weights.ssp126.2050]]="","",Table1[[#This Row],[coral.weights.ssp126.2050]]*Table1[[#This Row],[corals.mn.ssp126.2050]])</f>
        <v/>
      </c>
      <c r="T1312" s="6" t="str">
        <f>IF(Table1[[#This Row],[mangrove.mn.ssp126.2050]]="","",(Table1[[#This Row],[mangrove.sd.ssp126.2050]]/Table1[[#This Row],[mangrove.mn.ssp126.2050]])^-1)</f>
        <v/>
      </c>
      <c r="U1312" s="6" t="str">
        <f>IF(Table1[[#This Row],[mangrove.weights.ssp126.2050]]="","",Table1[[#This Row],[mangrove.weights.ssp126.2050]]*Table1[[#This Row],[mangrove.mn.ssp126.2050]])</f>
        <v/>
      </c>
      <c r="V1312" s="7" t="e">
        <f t="shared" si="120"/>
        <v>#DIV/0!</v>
      </c>
      <c r="Y1312" s="6" t="str">
        <f>IF(Table1[[#This Row],[seagrass.mn.ssp126.2100]]="", "", (Table1[[#This Row],[seagrass.sd.ssp126.2100]]/Table1[[#This Row],[seagrass.mn.ssp126.2100]])^-1)</f>
        <v/>
      </c>
      <c r="Z1312" s="6" t="str">
        <f>IF(Table1[[#This Row],[seagrass.weights.ssp126.2100]]="","", Table1[[#This Row],[seagrass.weights.ssp126.2100]]*Table1[[#This Row],[seagrass.mn.ssp126.2100]])</f>
        <v/>
      </c>
      <c r="AC1312" s="6" t="str">
        <f>IF(Table1[[#This Row],[corals.mn.ssp126.2100]]="","",(Table1[[#This Row],[corals.sd.ssp126.2100]]/Table1[[#This Row],[corals.mn.ssp126.2100]])^-1)</f>
        <v/>
      </c>
      <c r="AD1312" s="6" t="str">
        <f>IF( Table1[[#This Row],[Coral.weights.ssp126.2100]]="","", Table1[[#This Row],[Coral.weights.ssp126.2100]]*Table1[[#This Row],[corals.mn.ssp126.2100]])</f>
        <v/>
      </c>
      <c r="AG1312" s="8" t="str">
        <f>IF(Table1[[#This Row],[mangrove.mn.ssp126.2100]]="","",(Table1[[#This Row],[mangrove.sd.ssp126.2100]]/Table1[[#This Row],[mangrove.mn.ssp126.2100]])^-1)</f>
        <v/>
      </c>
      <c r="AH1312" s="6" t="str">
        <f>IF(Table1[[#This Row],[mangrove.weights.ssp126.2100]]="","",Table1[[#This Row],[mangrove.weights.ssp126.2100]]*Table1[[#This Row],[mangrove.mn.ssp126.2100]])</f>
        <v/>
      </c>
      <c r="AI1312" s="7" t="e">
        <f t="shared" si="121"/>
        <v>#DIV/0!</v>
      </c>
      <c r="AL1312" s="6" t="str">
        <f>IF(Table1[[#This Row],[seagrass.mn.ssp245.2050]]="","",(Table1[[#This Row],[seagrass.sd.ssp245.2050]]/Table1[[#This Row],[seagrass.mn.ssp245.2050]])^-1)</f>
        <v/>
      </c>
      <c r="AM1312" s="6" t="str">
        <f>IF(Table1[[#This Row],[seagrass.weights.ssp245.2050]]="","",Table1[[#This Row],[seagrass.weights.ssp245.2050]]*Table1[[#This Row],[seagrass.mn.ssp245.2050]])</f>
        <v/>
      </c>
      <c r="AS1312" s="5"/>
      <c r="AT1312" s="8"/>
      <c r="AU1312" s="8"/>
      <c r="AV1312" s="7" t="e">
        <f t="shared" si="122"/>
        <v>#DIV/0!</v>
      </c>
      <c r="AX1312" s="5"/>
      <c r="AY1312" s="6"/>
      <c r="AZ1312" s="6"/>
      <c r="BB1312" s="5"/>
      <c r="BC1312" s="8"/>
      <c r="BD1312" s="8"/>
      <c r="BE1312" s="5"/>
      <c r="BF1312" s="5"/>
      <c r="BG1312" s="6"/>
      <c r="BH1312" s="6"/>
      <c r="BI1312" s="7" t="e">
        <f t="shared" si="123"/>
        <v>#DIV/0!</v>
      </c>
      <c r="BK1312" s="5"/>
      <c r="BL1312" s="6"/>
      <c r="BM1312" s="6"/>
      <c r="BO1312" s="5"/>
      <c r="BP1312" s="6"/>
      <c r="BQ1312" s="6"/>
      <c r="BR1312" s="5"/>
      <c r="BS1312" s="5"/>
      <c r="BT1312" s="6"/>
      <c r="BU1312" s="6"/>
      <c r="BV1312" s="7" t="e">
        <f t="shared" si="124"/>
        <v>#DIV/0!</v>
      </c>
      <c r="BX1312" s="5"/>
      <c r="BY1312" s="8"/>
      <c r="BZ1312" s="8"/>
      <c r="CA1312" s="5"/>
      <c r="CB1312" s="5"/>
      <c r="CC1312" s="8"/>
      <c r="CD1312" s="8"/>
      <c r="CE1312" s="5"/>
      <c r="CF1312" s="5"/>
      <c r="CG1312" s="12"/>
      <c r="CH1312" s="17"/>
      <c r="CI1312" s="9" t="e">
        <f t="shared" si="125"/>
        <v>#DIV/0!</v>
      </c>
      <c r="CJ1312" s="5"/>
      <c r="CL1312" s="5"/>
      <c r="CM1312" s="5"/>
      <c r="CP1312" s="5"/>
      <c r="CT1312" s="5"/>
    </row>
    <row r="1313" spans="1:98" x14ac:dyDescent="0.25">
      <c r="A1313" s="5" t="s">
        <v>1356</v>
      </c>
      <c r="B1313" s="5">
        <v>16.83934</v>
      </c>
      <c r="C1313" s="5">
        <v>-28.821102</v>
      </c>
      <c r="E1313" s="5">
        <v>0</v>
      </c>
      <c r="G1313" s="5">
        <v>0</v>
      </c>
      <c r="I1313" s="5">
        <v>0</v>
      </c>
      <c r="L1313" s="6" t="str">
        <f>IF(Table1[[#This Row],[seagrass.mn.ssp126.2050]]="","",(Table1[[#This Row],[seagrass.sd.ssp126.2050]]/Table1[[#This Row],[seagrass.mn.ssp126.2050]])^-1)</f>
        <v/>
      </c>
      <c r="M1313" s="6" t="str">
        <f>IF(Table1[[#This Row],[seagrass.weights.ssp126.2050]]="","",Table1[[#This Row],[seagrass.weights.ssp126.2050]]*Table1[[#This Row],[seagrass.mn.ssp126.2050]])</f>
        <v/>
      </c>
      <c r="P1313" s="6" t="str">
        <f>IF(Table1[[#This Row],[corals.mn.ssp126.2050]]="","",(Table1[[#This Row],[corals.sd.ssp126.2050]]/Table1[[#This Row],[corals.mn.ssp126.2050]])^-1)</f>
        <v/>
      </c>
      <c r="Q1313" s="6" t="str">
        <f>IF(Table1[[#This Row],[coral.weights.ssp126.2050]]="","",Table1[[#This Row],[coral.weights.ssp126.2050]]*Table1[[#This Row],[corals.mn.ssp126.2050]])</f>
        <v/>
      </c>
      <c r="T1313" s="6" t="str">
        <f>IF(Table1[[#This Row],[mangrove.mn.ssp126.2050]]="","",(Table1[[#This Row],[mangrove.sd.ssp126.2050]]/Table1[[#This Row],[mangrove.mn.ssp126.2050]])^-1)</f>
        <v/>
      </c>
      <c r="U1313" s="6" t="str">
        <f>IF(Table1[[#This Row],[mangrove.weights.ssp126.2050]]="","",Table1[[#This Row],[mangrove.weights.ssp126.2050]]*Table1[[#This Row],[mangrove.mn.ssp126.2050]])</f>
        <v/>
      </c>
      <c r="V1313" s="7" t="e">
        <f t="shared" si="120"/>
        <v>#DIV/0!</v>
      </c>
      <c r="Y1313" s="6" t="str">
        <f>IF(Table1[[#This Row],[seagrass.mn.ssp126.2100]]="", "", (Table1[[#This Row],[seagrass.sd.ssp126.2100]]/Table1[[#This Row],[seagrass.mn.ssp126.2100]])^-1)</f>
        <v/>
      </c>
      <c r="Z1313" s="6" t="str">
        <f>IF(Table1[[#This Row],[seagrass.weights.ssp126.2100]]="","", Table1[[#This Row],[seagrass.weights.ssp126.2100]]*Table1[[#This Row],[seagrass.mn.ssp126.2100]])</f>
        <v/>
      </c>
      <c r="AC1313" s="6" t="str">
        <f>IF(Table1[[#This Row],[corals.mn.ssp126.2100]]="","",(Table1[[#This Row],[corals.sd.ssp126.2100]]/Table1[[#This Row],[corals.mn.ssp126.2100]])^-1)</f>
        <v/>
      </c>
      <c r="AD1313" s="6" t="str">
        <f>IF( Table1[[#This Row],[Coral.weights.ssp126.2100]]="","", Table1[[#This Row],[Coral.weights.ssp126.2100]]*Table1[[#This Row],[corals.mn.ssp126.2100]])</f>
        <v/>
      </c>
      <c r="AG1313" s="8" t="str">
        <f>IF(Table1[[#This Row],[mangrove.mn.ssp126.2100]]="","",(Table1[[#This Row],[mangrove.sd.ssp126.2100]]/Table1[[#This Row],[mangrove.mn.ssp126.2100]])^-1)</f>
        <v/>
      </c>
      <c r="AH1313" s="6" t="str">
        <f>IF(Table1[[#This Row],[mangrove.weights.ssp126.2100]]="","",Table1[[#This Row],[mangrove.weights.ssp126.2100]]*Table1[[#This Row],[mangrove.mn.ssp126.2100]])</f>
        <v/>
      </c>
      <c r="AI1313" s="7" t="e">
        <f t="shared" si="121"/>
        <v>#DIV/0!</v>
      </c>
      <c r="AL1313" s="6" t="str">
        <f>IF(Table1[[#This Row],[seagrass.mn.ssp245.2050]]="","",(Table1[[#This Row],[seagrass.sd.ssp245.2050]]/Table1[[#This Row],[seagrass.mn.ssp245.2050]])^-1)</f>
        <v/>
      </c>
      <c r="AM1313" s="6" t="str">
        <f>IF(Table1[[#This Row],[seagrass.weights.ssp245.2050]]="","",Table1[[#This Row],[seagrass.weights.ssp245.2050]]*Table1[[#This Row],[seagrass.mn.ssp245.2050]])</f>
        <v/>
      </c>
      <c r="AS1313" s="5"/>
      <c r="AT1313" s="8"/>
      <c r="AU1313" s="8"/>
      <c r="AV1313" s="7" t="e">
        <f t="shared" si="122"/>
        <v>#DIV/0!</v>
      </c>
      <c r="AX1313" s="5"/>
      <c r="AY1313" s="6"/>
      <c r="AZ1313" s="6"/>
      <c r="BB1313" s="5"/>
      <c r="BC1313" s="8"/>
      <c r="BD1313" s="8"/>
      <c r="BE1313" s="5"/>
      <c r="BF1313" s="5"/>
      <c r="BG1313" s="6"/>
      <c r="BH1313" s="6"/>
      <c r="BI1313" s="7" t="e">
        <f t="shared" si="123"/>
        <v>#DIV/0!</v>
      </c>
      <c r="BK1313" s="5"/>
      <c r="BL1313" s="6"/>
      <c r="BM1313" s="6"/>
      <c r="BO1313" s="5"/>
      <c r="BP1313" s="6"/>
      <c r="BQ1313" s="6"/>
      <c r="BR1313" s="5"/>
      <c r="BS1313" s="5"/>
      <c r="BT1313" s="6"/>
      <c r="BU1313" s="6"/>
      <c r="BV1313" s="7" t="e">
        <f t="shared" si="124"/>
        <v>#DIV/0!</v>
      </c>
      <c r="BX1313" s="5"/>
      <c r="BY1313" s="8"/>
      <c r="BZ1313" s="8"/>
      <c r="CA1313" s="5"/>
      <c r="CB1313" s="5"/>
      <c r="CC1313" s="8"/>
      <c r="CD1313" s="8"/>
      <c r="CE1313" s="5"/>
      <c r="CF1313" s="5"/>
      <c r="CG1313" s="12"/>
      <c r="CH1313" s="17"/>
      <c r="CI1313" s="9" t="e">
        <f t="shared" si="125"/>
        <v>#DIV/0!</v>
      </c>
      <c r="CJ1313" s="5"/>
      <c r="CL1313" s="5"/>
      <c r="CM1313" s="5"/>
      <c r="CP1313" s="5"/>
      <c r="CT1313" s="5"/>
    </row>
    <row r="1314" spans="1:98" x14ac:dyDescent="0.25">
      <c r="A1314" s="5" t="s">
        <v>1357</v>
      </c>
      <c r="B1314" s="5">
        <v>17.08934</v>
      </c>
      <c r="C1314" s="5">
        <v>-28.821102</v>
      </c>
      <c r="E1314" s="5">
        <v>0</v>
      </c>
      <c r="G1314" s="5">
        <v>0</v>
      </c>
      <c r="I1314" s="5">
        <v>0</v>
      </c>
      <c r="L1314" s="6" t="str">
        <f>IF(Table1[[#This Row],[seagrass.mn.ssp126.2050]]="","",(Table1[[#This Row],[seagrass.sd.ssp126.2050]]/Table1[[#This Row],[seagrass.mn.ssp126.2050]])^-1)</f>
        <v/>
      </c>
      <c r="M1314" s="6" t="str">
        <f>IF(Table1[[#This Row],[seagrass.weights.ssp126.2050]]="","",Table1[[#This Row],[seagrass.weights.ssp126.2050]]*Table1[[#This Row],[seagrass.mn.ssp126.2050]])</f>
        <v/>
      </c>
      <c r="P1314" s="6" t="str">
        <f>IF(Table1[[#This Row],[corals.mn.ssp126.2050]]="","",(Table1[[#This Row],[corals.sd.ssp126.2050]]/Table1[[#This Row],[corals.mn.ssp126.2050]])^-1)</f>
        <v/>
      </c>
      <c r="Q1314" s="6" t="str">
        <f>IF(Table1[[#This Row],[coral.weights.ssp126.2050]]="","",Table1[[#This Row],[coral.weights.ssp126.2050]]*Table1[[#This Row],[corals.mn.ssp126.2050]])</f>
        <v/>
      </c>
      <c r="T1314" s="6" t="str">
        <f>IF(Table1[[#This Row],[mangrove.mn.ssp126.2050]]="","",(Table1[[#This Row],[mangrove.sd.ssp126.2050]]/Table1[[#This Row],[mangrove.mn.ssp126.2050]])^-1)</f>
        <v/>
      </c>
      <c r="U1314" s="6" t="str">
        <f>IF(Table1[[#This Row],[mangrove.weights.ssp126.2050]]="","",Table1[[#This Row],[mangrove.weights.ssp126.2050]]*Table1[[#This Row],[mangrove.mn.ssp126.2050]])</f>
        <v/>
      </c>
      <c r="V1314" s="7" t="e">
        <f t="shared" si="120"/>
        <v>#DIV/0!</v>
      </c>
      <c r="Y1314" s="6" t="str">
        <f>IF(Table1[[#This Row],[seagrass.mn.ssp126.2100]]="", "", (Table1[[#This Row],[seagrass.sd.ssp126.2100]]/Table1[[#This Row],[seagrass.mn.ssp126.2100]])^-1)</f>
        <v/>
      </c>
      <c r="Z1314" s="6" t="str">
        <f>IF(Table1[[#This Row],[seagrass.weights.ssp126.2100]]="","", Table1[[#This Row],[seagrass.weights.ssp126.2100]]*Table1[[#This Row],[seagrass.mn.ssp126.2100]])</f>
        <v/>
      </c>
      <c r="AC1314" s="6" t="str">
        <f>IF(Table1[[#This Row],[corals.mn.ssp126.2100]]="","",(Table1[[#This Row],[corals.sd.ssp126.2100]]/Table1[[#This Row],[corals.mn.ssp126.2100]])^-1)</f>
        <v/>
      </c>
      <c r="AD1314" s="6" t="str">
        <f>IF( Table1[[#This Row],[Coral.weights.ssp126.2100]]="","", Table1[[#This Row],[Coral.weights.ssp126.2100]]*Table1[[#This Row],[corals.mn.ssp126.2100]])</f>
        <v/>
      </c>
      <c r="AG1314" s="8" t="str">
        <f>IF(Table1[[#This Row],[mangrove.mn.ssp126.2100]]="","",(Table1[[#This Row],[mangrove.sd.ssp126.2100]]/Table1[[#This Row],[mangrove.mn.ssp126.2100]])^-1)</f>
        <v/>
      </c>
      <c r="AH1314" s="6" t="str">
        <f>IF(Table1[[#This Row],[mangrove.weights.ssp126.2100]]="","",Table1[[#This Row],[mangrove.weights.ssp126.2100]]*Table1[[#This Row],[mangrove.mn.ssp126.2100]])</f>
        <v/>
      </c>
      <c r="AI1314" s="7" t="e">
        <f t="shared" si="121"/>
        <v>#DIV/0!</v>
      </c>
      <c r="AL1314" s="6" t="str">
        <f>IF(Table1[[#This Row],[seagrass.mn.ssp245.2050]]="","",(Table1[[#This Row],[seagrass.sd.ssp245.2050]]/Table1[[#This Row],[seagrass.mn.ssp245.2050]])^-1)</f>
        <v/>
      </c>
      <c r="AM1314" s="6" t="str">
        <f>IF(Table1[[#This Row],[seagrass.weights.ssp245.2050]]="","",Table1[[#This Row],[seagrass.weights.ssp245.2050]]*Table1[[#This Row],[seagrass.mn.ssp245.2050]])</f>
        <v/>
      </c>
      <c r="AS1314" s="5"/>
      <c r="AT1314" s="8"/>
      <c r="AU1314" s="8"/>
      <c r="AV1314" s="7" t="e">
        <f t="shared" si="122"/>
        <v>#DIV/0!</v>
      </c>
      <c r="AX1314" s="5"/>
      <c r="AY1314" s="6"/>
      <c r="AZ1314" s="6"/>
      <c r="BB1314" s="5"/>
      <c r="BC1314" s="8"/>
      <c r="BD1314" s="8"/>
      <c r="BE1314" s="5"/>
      <c r="BF1314" s="5"/>
      <c r="BG1314" s="6"/>
      <c r="BH1314" s="6"/>
      <c r="BI1314" s="7" t="e">
        <f t="shared" si="123"/>
        <v>#DIV/0!</v>
      </c>
      <c r="BK1314" s="5"/>
      <c r="BL1314" s="6"/>
      <c r="BM1314" s="6"/>
      <c r="BO1314" s="5"/>
      <c r="BP1314" s="6"/>
      <c r="BQ1314" s="6"/>
      <c r="BR1314" s="5"/>
      <c r="BS1314" s="5"/>
      <c r="BT1314" s="6"/>
      <c r="BU1314" s="6"/>
      <c r="BV1314" s="7" t="e">
        <f t="shared" si="124"/>
        <v>#DIV/0!</v>
      </c>
      <c r="BX1314" s="5"/>
      <c r="BY1314" s="8"/>
      <c r="BZ1314" s="8"/>
      <c r="CA1314" s="5"/>
      <c r="CB1314" s="5"/>
      <c r="CC1314" s="8"/>
      <c r="CD1314" s="8"/>
      <c r="CE1314" s="5"/>
      <c r="CF1314" s="5"/>
      <c r="CG1314" s="12"/>
      <c r="CH1314" s="17"/>
      <c r="CI1314" s="9" t="e">
        <f t="shared" si="125"/>
        <v>#DIV/0!</v>
      </c>
      <c r="CJ1314" s="5"/>
      <c r="CL1314" s="5"/>
      <c r="CM1314" s="5"/>
      <c r="CP1314" s="5"/>
      <c r="CT1314" s="5"/>
    </row>
    <row r="1315" spans="1:98" x14ac:dyDescent="0.25">
      <c r="A1315" s="5" t="s">
        <v>1358</v>
      </c>
      <c r="B1315" s="5">
        <v>31.33934</v>
      </c>
      <c r="C1315" s="5">
        <v>-28.821102</v>
      </c>
      <c r="E1315" s="5">
        <v>0</v>
      </c>
      <c r="G1315" s="5">
        <v>0</v>
      </c>
      <c r="I1315" s="5">
        <v>0</v>
      </c>
      <c r="L1315" s="6" t="str">
        <f>IF(Table1[[#This Row],[seagrass.mn.ssp126.2050]]="","",(Table1[[#This Row],[seagrass.sd.ssp126.2050]]/Table1[[#This Row],[seagrass.mn.ssp126.2050]])^-1)</f>
        <v/>
      </c>
      <c r="M1315" s="6" t="str">
        <f>IF(Table1[[#This Row],[seagrass.weights.ssp126.2050]]="","",Table1[[#This Row],[seagrass.weights.ssp126.2050]]*Table1[[#This Row],[seagrass.mn.ssp126.2050]])</f>
        <v/>
      </c>
      <c r="P1315" s="6" t="str">
        <f>IF(Table1[[#This Row],[corals.mn.ssp126.2050]]="","",(Table1[[#This Row],[corals.sd.ssp126.2050]]/Table1[[#This Row],[corals.mn.ssp126.2050]])^-1)</f>
        <v/>
      </c>
      <c r="Q1315" s="6" t="str">
        <f>IF(Table1[[#This Row],[coral.weights.ssp126.2050]]="","",Table1[[#This Row],[coral.weights.ssp126.2050]]*Table1[[#This Row],[corals.mn.ssp126.2050]])</f>
        <v/>
      </c>
      <c r="T1315" s="6" t="str">
        <f>IF(Table1[[#This Row],[mangrove.mn.ssp126.2050]]="","",(Table1[[#This Row],[mangrove.sd.ssp126.2050]]/Table1[[#This Row],[mangrove.mn.ssp126.2050]])^-1)</f>
        <v/>
      </c>
      <c r="U1315" s="6" t="str">
        <f>IF(Table1[[#This Row],[mangrove.weights.ssp126.2050]]="","",Table1[[#This Row],[mangrove.weights.ssp126.2050]]*Table1[[#This Row],[mangrove.mn.ssp126.2050]])</f>
        <v/>
      </c>
      <c r="V1315" s="7" t="e">
        <f t="shared" si="120"/>
        <v>#DIV/0!</v>
      </c>
      <c r="Y1315" s="6" t="str">
        <f>IF(Table1[[#This Row],[seagrass.mn.ssp126.2100]]="", "", (Table1[[#This Row],[seagrass.sd.ssp126.2100]]/Table1[[#This Row],[seagrass.mn.ssp126.2100]])^-1)</f>
        <v/>
      </c>
      <c r="Z1315" s="6" t="str">
        <f>IF(Table1[[#This Row],[seagrass.weights.ssp126.2100]]="","", Table1[[#This Row],[seagrass.weights.ssp126.2100]]*Table1[[#This Row],[seagrass.mn.ssp126.2100]])</f>
        <v/>
      </c>
      <c r="AC1315" s="6" t="str">
        <f>IF(Table1[[#This Row],[corals.mn.ssp126.2100]]="","",(Table1[[#This Row],[corals.sd.ssp126.2100]]/Table1[[#This Row],[corals.mn.ssp126.2100]])^-1)</f>
        <v/>
      </c>
      <c r="AD1315" s="6" t="str">
        <f>IF( Table1[[#This Row],[Coral.weights.ssp126.2100]]="","", Table1[[#This Row],[Coral.weights.ssp126.2100]]*Table1[[#This Row],[corals.mn.ssp126.2100]])</f>
        <v/>
      </c>
      <c r="AG1315" s="8" t="str">
        <f>IF(Table1[[#This Row],[mangrove.mn.ssp126.2100]]="","",(Table1[[#This Row],[mangrove.sd.ssp126.2100]]/Table1[[#This Row],[mangrove.mn.ssp126.2100]])^-1)</f>
        <v/>
      </c>
      <c r="AH1315" s="6" t="str">
        <f>IF(Table1[[#This Row],[mangrove.weights.ssp126.2100]]="","",Table1[[#This Row],[mangrove.weights.ssp126.2100]]*Table1[[#This Row],[mangrove.mn.ssp126.2100]])</f>
        <v/>
      </c>
      <c r="AI1315" s="7" t="e">
        <f t="shared" si="121"/>
        <v>#DIV/0!</v>
      </c>
      <c r="AL1315" s="6" t="str">
        <f>IF(Table1[[#This Row],[seagrass.mn.ssp245.2050]]="","",(Table1[[#This Row],[seagrass.sd.ssp245.2050]]/Table1[[#This Row],[seagrass.mn.ssp245.2050]])^-1)</f>
        <v/>
      </c>
      <c r="AM1315" s="6" t="str">
        <f>IF(Table1[[#This Row],[seagrass.weights.ssp245.2050]]="","",Table1[[#This Row],[seagrass.weights.ssp245.2050]]*Table1[[#This Row],[seagrass.mn.ssp245.2050]])</f>
        <v/>
      </c>
      <c r="AS1315" s="5"/>
      <c r="AT1315" s="8"/>
      <c r="AU1315" s="8"/>
      <c r="AV1315" s="7" t="e">
        <f t="shared" si="122"/>
        <v>#DIV/0!</v>
      </c>
      <c r="AX1315" s="5"/>
      <c r="AY1315" s="6"/>
      <c r="AZ1315" s="6"/>
      <c r="BB1315" s="5"/>
      <c r="BC1315" s="8"/>
      <c r="BD1315" s="8"/>
      <c r="BE1315" s="5"/>
      <c r="BF1315" s="5"/>
      <c r="BG1315" s="6"/>
      <c r="BH1315" s="6"/>
      <c r="BI1315" s="7" t="e">
        <f t="shared" si="123"/>
        <v>#DIV/0!</v>
      </c>
      <c r="BK1315" s="5"/>
      <c r="BL1315" s="6"/>
      <c r="BM1315" s="6"/>
      <c r="BO1315" s="5"/>
      <c r="BP1315" s="6"/>
      <c r="BQ1315" s="6"/>
      <c r="BR1315" s="5"/>
      <c r="BS1315" s="5"/>
      <c r="BT1315" s="6"/>
      <c r="BU1315" s="6"/>
      <c r="BV1315" s="7" t="e">
        <f t="shared" si="124"/>
        <v>#DIV/0!</v>
      </c>
      <c r="BX1315" s="5"/>
      <c r="BY1315" s="8"/>
      <c r="BZ1315" s="8"/>
      <c r="CA1315" s="5"/>
      <c r="CB1315" s="5"/>
      <c r="CC1315" s="8"/>
      <c r="CD1315" s="8"/>
      <c r="CE1315" s="5"/>
      <c r="CF1315" s="5"/>
      <c r="CG1315" s="12"/>
      <c r="CH1315" s="17"/>
      <c r="CI1315" s="9" t="e">
        <f t="shared" si="125"/>
        <v>#DIV/0!</v>
      </c>
      <c r="CJ1315" s="5"/>
      <c r="CL1315" s="5"/>
      <c r="CM1315" s="5"/>
      <c r="CP1315" s="5"/>
      <c r="CT1315" s="5"/>
    </row>
    <row r="1316" spans="1:98" x14ac:dyDescent="0.25">
      <c r="A1316" s="5" t="s">
        <v>1359</v>
      </c>
      <c r="B1316" s="5">
        <v>31.58934</v>
      </c>
      <c r="C1316" s="5">
        <v>-28.821102</v>
      </c>
      <c r="E1316" s="5">
        <v>0</v>
      </c>
      <c r="G1316" s="5">
        <v>0</v>
      </c>
      <c r="I1316" s="5">
        <v>0</v>
      </c>
      <c r="L1316" s="6" t="str">
        <f>IF(Table1[[#This Row],[seagrass.mn.ssp126.2050]]="","",(Table1[[#This Row],[seagrass.sd.ssp126.2050]]/Table1[[#This Row],[seagrass.mn.ssp126.2050]])^-1)</f>
        <v/>
      </c>
      <c r="M1316" s="6" t="str">
        <f>IF(Table1[[#This Row],[seagrass.weights.ssp126.2050]]="","",Table1[[#This Row],[seagrass.weights.ssp126.2050]]*Table1[[#This Row],[seagrass.mn.ssp126.2050]])</f>
        <v/>
      </c>
      <c r="P1316" s="6" t="str">
        <f>IF(Table1[[#This Row],[corals.mn.ssp126.2050]]="","",(Table1[[#This Row],[corals.sd.ssp126.2050]]/Table1[[#This Row],[corals.mn.ssp126.2050]])^-1)</f>
        <v/>
      </c>
      <c r="Q1316" s="6" t="str">
        <f>IF(Table1[[#This Row],[coral.weights.ssp126.2050]]="","",Table1[[#This Row],[coral.weights.ssp126.2050]]*Table1[[#This Row],[corals.mn.ssp126.2050]])</f>
        <v/>
      </c>
      <c r="T1316" s="6" t="str">
        <f>IF(Table1[[#This Row],[mangrove.mn.ssp126.2050]]="","",(Table1[[#This Row],[mangrove.sd.ssp126.2050]]/Table1[[#This Row],[mangrove.mn.ssp126.2050]])^-1)</f>
        <v/>
      </c>
      <c r="U1316" s="6" t="str">
        <f>IF(Table1[[#This Row],[mangrove.weights.ssp126.2050]]="","",Table1[[#This Row],[mangrove.weights.ssp126.2050]]*Table1[[#This Row],[mangrove.mn.ssp126.2050]])</f>
        <v/>
      </c>
      <c r="V1316" s="7" t="e">
        <f t="shared" si="120"/>
        <v>#DIV/0!</v>
      </c>
      <c r="Y1316" s="6" t="str">
        <f>IF(Table1[[#This Row],[seagrass.mn.ssp126.2100]]="", "", (Table1[[#This Row],[seagrass.sd.ssp126.2100]]/Table1[[#This Row],[seagrass.mn.ssp126.2100]])^-1)</f>
        <v/>
      </c>
      <c r="Z1316" s="6" t="str">
        <f>IF(Table1[[#This Row],[seagrass.weights.ssp126.2100]]="","", Table1[[#This Row],[seagrass.weights.ssp126.2100]]*Table1[[#This Row],[seagrass.mn.ssp126.2100]])</f>
        <v/>
      </c>
      <c r="AC1316" s="6" t="str">
        <f>IF(Table1[[#This Row],[corals.mn.ssp126.2100]]="","",(Table1[[#This Row],[corals.sd.ssp126.2100]]/Table1[[#This Row],[corals.mn.ssp126.2100]])^-1)</f>
        <v/>
      </c>
      <c r="AD1316" s="6" t="str">
        <f>IF( Table1[[#This Row],[Coral.weights.ssp126.2100]]="","", Table1[[#This Row],[Coral.weights.ssp126.2100]]*Table1[[#This Row],[corals.mn.ssp126.2100]])</f>
        <v/>
      </c>
      <c r="AG1316" s="8" t="str">
        <f>IF(Table1[[#This Row],[mangrove.mn.ssp126.2100]]="","",(Table1[[#This Row],[mangrove.sd.ssp126.2100]]/Table1[[#This Row],[mangrove.mn.ssp126.2100]])^-1)</f>
        <v/>
      </c>
      <c r="AH1316" s="6" t="str">
        <f>IF(Table1[[#This Row],[mangrove.weights.ssp126.2100]]="","",Table1[[#This Row],[mangrove.weights.ssp126.2100]]*Table1[[#This Row],[mangrove.mn.ssp126.2100]])</f>
        <v/>
      </c>
      <c r="AI1316" s="7" t="e">
        <f t="shared" si="121"/>
        <v>#DIV/0!</v>
      </c>
      <c r="AL1316" s="6" t="str">
        <f>IF(Table1[[#This Row],[seagrass.mn.ssp245.2050]]="","",(Table1[[#This Row],[seagrass.sd.ssp245.2050]]/Table1[[#This Row],[seagrass.mn.ssp245.2050]])^-1)</f>
        <v/>
      </c>
      <c r="AM1316" s="6" t="str">
        <f>IF(Table1[[#This Row],[seagrass.weights.ssp245.2050]]="","",Table1[[#This Row],[seagrass.weights.ssp245.2050]]*Table1[[#This Row],[seagrass.mn.ssp245.2050]])</f>
        <v/>
      </c>
      <c r="AS1316" s="5"/>
      <c r="AT1316" s="8"/>
      <c r="AU1316" s="8"/>
      <c r="AV1316" s="7" t="e">
        <f t="shared" si="122"/>
        <v>#DIV/0!</v>
      </c>
      <c r="AX1316" s="5"/>
      <c r="AY1316" s="6"/>
      <c r="AZ1316" s="6"/>
      <c r="BB1316" s="5"/>
      <c r="BC1316" s="8"/>
      <c r="BD1316" s="8"/>
      <c r="BE1316" s="5"/>
      <c r="BF1316" s="5"/>
      <c r="BG1316" s="6"/>
      <c r="BH1316" s="6"/>
      <c r="BI1316" s="7" t="e">
        <f t="shared" si="123"/>
        <v>#DIV/0!</v>
      </c>
      <c r="BK1316" s="5"/>
      <c r="BL1316" s="6"/>
      <c r="BM1316" s="6"/>
      <c r="BO1316" s="5"/>
      <c r="BP1316" s="6"/>
      <c r="BQ1316" s="6"/>
      <c r="BR1316" s="5"/>
      <c r="BS1316" s="5"/>
      <c r="BT1316" s="6"/>
      <c r="BU1316" s="6"/>
      <c r="BV1316" s="7" t="e">
        <f t="shared" si="124"/>
        <v>#DIV/0!</v>
      </c>
      <c r="BX1316" s="5"/>
      <c r="BY1316" s="8"/>
      <c r="BZ1316" s="8"/>
      <c r="CA1316" s="5"/>
      <c r="CB1316" s="5"/>
      <c r="CC1316" s="8"/>
      <c r="CD1316" s="8"/>
      <c r="CE1316" s="5"/>
      <c r="CF1316" s="5"/>
      <c r="CG1316" s="12"/>
      <c r="CH1316" s="17"/>
      <c r="CI1316" s="9" t="e">
        <f t="shared" si="125"/>
        <v>#DIV/0!</v>
      </c>
      <c r="CJ1316" s="5"/>
      <c r="CL1316" s="5"/>
      <c r="CM1316" s="5"/>
      <c r="CP1316" s="5"/>
      <c r="CT1316" s="5"/>
    </row>
    <row r="1317" spans="1:98" x14ac:dyDescent="0.25">
      <c r="A1317" s="5" t="s">
        <v>1360</v>
      </c>
      <c r="B1317" s="5">
        <v>31.83934</v>
      </c>
      <c r="C1317" s="5">
        <v>-28.821102</v>
      </c>
      <c r="E1317" s="5">
        <v>0</v>
      </c>
      <c r="G1317" s="5">
        <v>0</v>
      </c>
      <c r="I1317" s="5">
        <v>0</v>
      </c>
      <c r="L1317" s="6" t="str">
        <f>IF(Table1[[#This Row],[seagrass.mn.ssp126.2050]]="","",(Table1[[#This Row],[seagrass.sd.ssp126.2050]]/Table1[[#This Row],[seagrass.mn.ssp126.2050]])^-1)</f>
        <v/>
      </c>
      <c r="M1317" s="6" t="str">
        <f>IF(Table1[[#This Row],[seagrass.weights.ssp126.2050]]="","",Table1[[#This Row],[seagrass.weights.ssp126.2050]]*Table1[[#This Row],[seagrass.mn.ssp126.2050]])</f>
        <v/>
      </c>
      <c r="P1317" s="6" t="str">
        <f>IF(Table1[[#This Row],[corals.mn.ssp126.2050]]="","",(Table1[[#This Row],[corals.sd.ssp126.2050]]/Table1[[#This Row],[corals.mn.ssp126.2050]])^-1)</f>
        <v/>
      </c>
      <c r="Q1317" s="6" t="str">
        <f>IF(Table1[[#This Row],[coral.weights.ssp126.2050]]="","",Table1[[#This Row],[coral.weights.ssp126.2050]]*Table1[[#This Row],[corals.mn.ssp126.2050]])</f>
        <v/>
      </c>
      <c r="T1317" s="6" t="str">
        <f>IF(Table1[[#This Row],[mangrove.mn.ssp126.2050]]="","",(Table1[[#This Row],[mangrove.sd.ssp126.2050]]/Table1[[#This Row],[mangrove.mn.ssp126.2050]])^-1)</f>
        <v/>
      </c>
      <c r="U1317" s="6" t="str">
        <f>IF(Table1[[#This Row],[mangrove.weights.ssp126.2050]]="","",Table1[[#This Row],[mangrove.weights.ssp126.2050]]*Table1[[#This Row],[mangrove.mn.ssp126.2050]])</f>
        <v/>
      </c>
      <c r="V1317" s="7" t="e">
        <f t="shared" si="120"/>
        <v>#DIV/0!</v>
      </c>
      <c r="Y1317" s="6" t="str">
        <f>IF(Table1[[#This Row],[seagrass.mn.ssp126.2100]]="", "", (Table1[[#This Row],[seagrass.sd.ssp126.2100]]/Table1[[#This Row],[seagrass.mn.ssp126.2100]])^-1)</f>
        <v/>
      </c>
      <c r="Z1317" s="6" t="str">
        <f>IF(Table1[[#This Row],[seagrass.weights.ssp126.2100]]="","", Table1[[#This Row],[seagrass.weights.ssp126.2100]]*Table1[[#This Row],[seagrass.mn.ssp126.2100]])</f>
        <v/>
      </c>
      <c r="AC1317" s="6" t="str">
        <f>IF(Table1[[#This Row],[corals.mn.ssp126.2100]]="","",(Table1[[#This Row],[corals.sd.ssp126.2100]]/Table1[[#This Row],[corals.mn.ssp126.2100]])^-1)</f>
        <v/>
      </c>
      <c r="AD1317" s="6" t="str">
        <f>IF( Table1[[#This Row],[Coral.weights.ssp126.2100]]="","", Table1[[#This Row],[Coral.weights.ssp126.2100]]*Table1[[#This Row],[corals.mn.ssp126.2100]])</f>
        <v/>
      </c>
      <c r="AG1317" s="8" t="str">
        <f>IF(Table1[[#This Row],[mangrove.mn.ssp126.2100]]="","",(Table1[[#This Row],[mangrove.sd.ssp126.2100]]/Table1[[#This Row],[mangrove.mn.ssp126.2100]])^-1)</f>
        <v/>
      </c>
      <c r="AH1317" s="6" t="str">
        <f>IF(Table1[[#This Row],[mangrove.weights.ssp126.2100]]="","",Table1[[#This Row],[mangrove.weights.ssp126.2100]]*Table1[[#This Row],[mangrove.mn.ssp126.2100]])</f>
        <v/>
      </c>
      <c r="AI1317" s="7" t="e">
        <f t="shared" si="121"/>
        <v>#DIV/0!</v>
      </c>
      <c r="AL1317" s="6" t="str">
        <f>IF(Table1[[#This Row],[seagrass.mn.ssp245.2050]]="","",(Table1[[#This Row],[seagrass.sd.ssp245.2050]]/Table1[[#This Row],[seagrass.mn.ssp245.2050]])^-1)</f>
        <v/>
      </c>
      <c r="AM1317" s="6" t="str">
        <f>IF(Table1[[#This Row],[seagrass.weights.ssp245.2050]]="","",Table1[[#This Row],[seagrass.weights.ssp245.2050]]*Table1[[#This Row],[seagrass.mn.ssp245.2050]])</f>
        <v/>
      </c>
      <c r="AS1317" s="5"/>
      <c r="AT1317" s="8"/>
      <c r="AU1317" s="8"/>
      <c r="AV1317" s="7" t="e">
        <f t="shared" si="122"/>
        <v>#DIV/0!</v>
      </c>
      <c r="AX1317" s="5"/>
      <c r="AY1317" s="6"/>
      <c r="AZ1317" s="6"/>
      <c r="BB1317" s="5"/>
      <c r="BC1317" s="8"/>
      <c r="BD1317" s="8"/>
      <c r="BE1317" s="5"/>
      <c r="BF1317" s="5"/>
      <c r="BG1317" s="6"/>
      <c r="BH1317" s="6"/>
      <c r="BI1317" s="7" t="e">
        <f t="shared" si="123"/>
        <v>#DIV/0!</v>
      </c>
      <c r="BK1317" s="5"/>
      <c r="BL1317" s="6"/>
      <c r="BM1317" s="6"/>
      <c r="BO1317" s="5"/>
      <c r="BP1317" s="6"/>
      <c r="BQ1317" s="6"/>
      <c r="BR1317" s="5"/>
      <c r="BS1317" s="5"/>
      <c r="BT1317" s="6"/>
      <c r="BU1317" s="6"/>
      <c r="BV1317" s="7" t="e">
        <f t="shared" si="124"/>
        <v>#DIV/0!</v>
      </c>
      <c r="BX1317" s="5"/>
      <c r="BY1317" s="8"/>
      <c r="BZ1317" s="8"/>
      <c r="CA1317" s="5"/>
      <c r="CB1317" s="5"/>
      <c r="CC1317" s="8"/>
      <c r="CD1317" s="8"/>
      <c r="CE1317" s="5"/>
      <c r="CF1317" s="5"/>
      <c r="CG1317" s="12"/>
      <c r="CH1317" s="17"/>
      <c r="CI1317" s="9" t="e">
        <f t="shared" si="125"/>
        <v>#DIV/0!</v>
      </c>
      <c r="CJ1317" s="5"/>
      <c r="CL1317" s="5"/>
      <c r="CM1317" s="5"/>
      <c r="CP1317" s="5"/>
      <c r="CT1317" s="5"/>
    </row>
    <row r="1318" spans="1:98" x14ac:dyDescent="0.25">
      <c r="A1318" s="5" t="s">
        <v>1361</v>
      </c>
      <c r="B1318" s="5">
        <v>32.08934</v>
      </c>
      <c r="C1318" s="5">
        <v>-28.821102</v>
      </c>
      <c r="E1318" s="5">
        <v>0</v>
      </c>
      <c r="G1318" s="5">
        <v>0</v>
      </c>
      <c r="H1318" s="5">
        <v>15590000</v>
      </c>
      <c r="I1318" s="5">
        <v>1</v>
      </c>
      <c r="L1318" s="6" t="str">
        <f>IF(Table1[[#This Row],[seagrass.mn.ssp126.2050]]="","",(Table1[[#This Row],[seagrass.sd.ssp126.2050]]/Table1[[#This Row],[seagrass.mn.ssp126.2050]])^-1)</f>
        <v/>
      </c>
      <c r="M1318" s="6" t="str">
        <f>IF(Table1[[#This Row],[seagrass.weights.ssp126.2050]]="","",Table1[[#This Row],[seagrass.weights.ssp126.2050]]*Table1[[#This Row],[seagrass.mn.ssp126.2050]])</f>
        <v/>
      </c>
      <c r="P1318" s="6" t="str">
        <f>IF(Table1[[#This Row],[corals.mn.ssp126.2050]]="","",(Table1[[#This Row],[corals.sd.ssp126.2050]]/Table1[[#This Row],[corals.mn.ssp126.2050]])^-1)</f>
        <v/>
      </c>
      <c r="Q1318" s="6" t="str">
        <f>IF(Table1[[#This Row],[coral.weights.ssp126.2050]]="","",Table1[[#This Row],[coral.weights.ssp126.2050]]*Table1[[#This Row],[corals.mn.ssp126.2050]])</f>
        <v/>
      </c>
      <c r="R1318" s="5">
        <v>0.48022353727224898</v>
      </c>
      <c r="S1318" s="5">
        <v>0.12888547190273189</v>
      </c>
      <c r="T1318" s="6">
        <f>IF(Table1[[#This Row],[mangrove.mn.ssp126.2050]]="","",(Table1[[#This Row],[mangrove.sd.ssp126.2050]]/Table1[[#This Row],[mangrove.mn.ssp126.2050]])^-1)</f>
        <v>3.7259710515291213</v>
      </c>
      <c r="U1318" s="6">
        <f>IF(Table1[[#This Row],[mangrove.weights.ssp126.2050]]="","",Table1[[#This Row],[mangrove.weights.ssp126.2050]]*Table1[[#This Row],[mangrove.mn.ssp126.2050]])</f>
        <v>1.7892989981393157</v>
      </c>
      <c r="V1318" s="7">
        <f t="shared" si="120"/>
        <v>0.48022353727224898</v>
      </c>
      <c r="Y1318" s="6" t="str">
        <f>IF(Table1[[#This Row],[seagrass.mn.ssp126.2100]]="", "", (Table1[[#This Row],[seagrass.sd.ssp126.2100]]/Table1[[#This Row],[seagrass.mn.ssp126.2100]])^-1)</f>
        <v/>
      </c>
      <c r="Z1318" s="6" t="str">
        <f>IF(Table1[[#This Row],[seagrass.weights.ssp126.2100]]="","", Table1[[#This Row],[seagrass.weights.ssp126.2100]]*Table1[[#This Row],[seagrass.mn.ssp126.2100]])</f>
        <v/>
      </c>
      <c r="AC1318" s="6" t="str">
        <f>IF(Table1[[#This Row],[corals.mn.ssp126.2100]]="","",(Table1[[#This Row],[corals.sd.ssp126.2100]]/Table1[[#This Row],[corals.mn.ssp126.2100]])^-1)</f>
        <v/>
      </c>
      <c r="AD1318" s="6" t="str">
        <f>IF( Table1[[#This Row],[Coral.weights.ssp126.2100]]="","", Table1[[#This Row],[Coral.weights.ssp126.2100]]*Table1[[#This Row],[corals.mn.ssp126.2100]])</f>
        <v/>
      </c>
      <c r="AE1318" s="5">
        <v>0.43914978927173548</v>
      </c>
      <c r="AF1318" s="5">
        <v>0.1028247550123841</v>
      </c>
      <c r="AG1318" s="8">
        <f>IF(Table1[[#This Row],[mangrove.mn.ssp126.2100]]="","",(Table1[[#This Row],[mangrove.sd.ssp126.2100]]/Table1[[#This Row],[mangrove.mn.ssp126.2100]])^-1)</f>
        <v>4.2708566552757148</v>
      </c>
      <c r="AH1318" s="6">
        <f>IF(Table1[[#This Row],[mangrove.weights.ssp126.2100]]="","",Table1[[#This Row],[mangrove.weights.ssp126.2100]]*Table1[[#This Row],[mangrove.mn.ssp126.2100]])</f>
        <v>1.8755458001741192</v>
      </c>
      <c r="AI1318" s="7">
        <f t="shared" si="121"/>
        <v>0.43914978927173548</v>
      </c>
      <c r="AL1318" s="6" t="str">
        <f>IF(Table1[[#This Row],[seagrass.mn.ssp245.2050]]="","",(Table1[[#This Row],[seagrass.sd.ssp245.2050]]/Table1[[#This Row],[seagrass.mn.ssp245.2050]])^-1)</f>
        <v/>
      </c>
      <c r="AM1318" s="6" t="str">
        <f>IF(Table1[[#This Row],[seagrass.weights.ssp245.2050]]="","",Table1[[#This Row],[seagrass.weights.ssp245.2050]]*Table1[[#This Row],[seagrass.mn.ssp245.2050]])</f>
        <v/>
      </c>
      <c r="AR1318" s="5">
        <v>0.4309615204528553</v>
      </c>
      <c r="AS1318" s="5">
        <v>0.1103506626160124</v>
      </c>
      <c r="AT1318" s="8">
        <f>(Table1[[#This Row],[mangrove.sd.ssp245.2050]]/Table1[[#This Row],[mangrove.mn.ssp245.2050]])^-1</f>
        <v>3.9053822626554915</v>
      </c>
      <c r="AU1318" s="8">
        <f>Table1[[#This Row],[mangrove.mn.ssp245.2050]]*Table1[[#This Row],[mangrove.weights.ssp245.2050]]</f>
        <v>1.6830694778636228</v>
      </c>
      <c r="AV1318" s="7">
        <f t="shared" si="122"/>
        <v>0.4309615204528553</v>
      </c>
      <c r="AX1318" s="5"/>
      <c r="AY1318" s="6"/>
      <c r="AZ1318" s="6"/>
      <c r="BB1318" s="5"/>
      <c r="BC1318" s="8"/>
      <c r="BD1318" s="8"/>
      <c r="BE1318" s="5">
        <v>0.43391096157222891</v>
      </c>
      <c r="BF1318" s="5">
        <v>0.11168112142873191</v>
      </c>
      <c r="BG1318" s="6">
        <f>(Table1[[#This Row],[mangrove.sd.ssp245.2100]]/Table1[[#This Row],[mangrove.mn.ssp245.2100]])^-1</f>
        <v>3.8852668743044858</v>
      </c>
      <c r="BH1318" s="6">
        <f>Table1[[#This Row],[mangrove.weights.ssp245.2100]]*Table1[[#This Row],[mangrove.mn.ssp245.2100]]</f>
        <v>1.6858598853941877</v>
      </c>
      <c r="BI1318" s="7">
        <f t="shared" si="123"/>
        <v>0.43391096157222891</v>
      </c>
      <c r="BK1318" s="5"/>
      <c r="BL1318" s="6"/>
      <c r="BM1318" s="6"/>
      <c r="BO1318" s="5"/>
      <c r="BP1318" s="6"/>
      <c r="BQ1318" s="6"/>
      <c r="BR1318" s="5">
        <v>0.47128738207279652</v>
      </c>
      <c r="BS1318" s="5">
        <v>0.11696027727473859</v>
      </c>
      <c r="BT1318" s="6">
        <f>(Table1[[#This Row],[mangrove.sd.ssp370.2050]]/Table1[[#This Row],[mangrove.mn.ssp370.2050]])^-1</f>
        <v>4.029465328350299</v>
      </c>
      <c r="BU1318" s="6">
        <f>Table1[[#This Row],[mangrove.weights.ssp370.2050]]*Table1[[#This Row],[mangrove.mn.ssp370.2050]]</f>
        <v>1.899036165751314</v>
      </c>
      <c r="BV1318" s="7">
        <f t="shared" si="124"/>
        <v>0.47128738207279652</v>
      </c>
      <c r="BX1318" s="5"/>
      <c r="BY1318" s="8"/>
      <c r="BZ1318" s="8"/>
      <c r="CA1318" s="5"/>
      <c r="CB1318" s="5"/>
      <c r="CC1318" s="8"/>
      <c r="CD1318" s="8"/>
      <c r="CE1318" s="5">
        <v>0.43746880702953128</v>
      </c>
      <c r="CF1318" s="5">
        <v>9.6606174456448451E-2</v>
      </c>
      <c r="CG1318" s="12">
        <f>(Table1[[#This Row],[mangrove.sd.ssp370.2100]]/Table1[[#This Row],[mangrove.mn.ssp370.2100]])^-1</f>
        <v>4.528373155141848</v>
      </c>
      <c r="CH1318" s="17">
        <f>Table1[[#This Row],[mangrove.weights.ssp370.2100]]*Table1[[#This Row],[mangrove.mn.ssp370.2100]]</f>
        <v>1.9810220019644589</v>
      </c>
      <c r="CI1318" s="9">
        <f t="shared" si="125"/>
        <v>0.43746880702953128</v>
      </c>
      <c r="CJ1318" s="5"/>
      <c r="CL1318" s="5"/>
      <c r="CM1318" s="5"/>
      <c r="CP1318" s="5"/>
      <c r="CT1318" s="5"/>
    </row>
    <row r="1319" spans="1:98" x14ac:dyDescent="0.25">
      <c r="A1319" s="5" t="s">
        <v>1362</v>
      </c>
      <c r="B1319" s="5">
        <v>32.33934</v>
      </c>
      <c r="C1319" s="5">
        <v>-28.821102</v>
      </c>
      <c r="E1319" s="5">
        <v>0</v>
      </c>
      <c r="G1319" s="5">
        <v>0</v>
      </c>
      <c r="I1319" s="5">
        <v>0</v>
      </c>
      <c r="L1319" s="6" t="str">
        <f>IF(Table1[[#This Row],[seagrass.mn.ssp126.2050]]="","",(Table1[[#This Row],[seagrass.sd.ssp126.2050]]/Table1[[#This Row],[seagrass.mn.ssp126.2050]])^-1)</f>
        <v/>
      </c>
      <c r="M1319" s="6" t="str">
        <f>IF(Table1[[#This Row],[seagrass.weights.ssp126.2050]]="","",Table1[[#This Row],[seagrass.weights.ssp126.2050]]*Table1[[#This Row],[seagrass.mn.ssp126.2050]])</f>
        <v/>
      </c>
      <c r="P1319" s="6" t="str">
        <f>IF(Table1[[#This Row],[corals.mn.ssp126.2050]]="","",(Table1[[#This Row],[corals.sd.ssp126.2050]]/Table1[[#This Row],[corals.mn.ssp126.2050]])^-1)</f>
        <v/>
      </c>
      <c r="Q1319" s="6" t="str">
        <f>IF(Table1[[#This Row],[coral.weights.ssp126.2050]]="","",Table1[[#This Row],[coral.weights.ssp126.2050]]*Table1[[#This Row],[corals.mn.ssp126.2050]])</f>
        <v/>
      </c>
      <c r="T1319" s="6" t="str">
        <f>IF(Table1[[#This Row],[mangrove.mn.ssp126.2050]]="","",(Table1[[#This Row],[mangrove.sd.ssp126.2050]]/Table1[[#This Row],[mangrove.mn.ssp126.2050]])^-1)</f>
        <v/>
      </c>
      <c r="U1319" s="6" t="str">
        <f>IF(Table1[[#This Row],[mangrove.weights.ssp126.2050]]="","",Table1[[#This Row],[mangrove.weights.ssp126.2050]]*Table1[[#This Row],[mangrove.mn.ssp126.2050]])</f>
        <v/>
      </c>
      <c r="V1319" s="7" t="e">
        <f t="shared" si="120"/>
        <v>#DIV/0!</v>
      </c>
      <c r="Y1319" s="6" t="str">
        <f>IF(Table1[[#This Row],[seagrass.mn.ssp126.2100]]="", "", (Table1[[#This Row],[seagrass.sd.ssp126.2100]]/Table1[[#This Row],[seagrass.mn.ssp126.2100]])^-1)</f>
        <v/>
      </c>
      <c r="Z1319" s="6" t="str">
        <f>IF(Table1[[#This Row],[seagrass.weights.ssp126.2100]]="","", Table1[[#This Row],[seagrass.weights.ssp126.2100]]*Table1[[#This Row],[seagrass.mn.ssp126.2100]])</f>
        <v/>
      </c>
      <c r="AC1319" s="6" t="str">
        <f>IF(Table1[[#This Row],[corals.mn.ssp126.2100]]="","",(Table1[[#This Row],[corals.sd.ssp126.2100]]/Table1[[#This Row],[corals.mn.ssp126.2100]])^-1)</f>
        <v/>
      </c>
      <c r="AD1319" s="6" t="str">
        <f>IF( Table1[[#This Row],[Coral.weights.ssp126.2100]]="","", Table1[[#This Row],[Coral.weights.ssp126.2100]]*Table1[[#This Row],[corals.mn.ssp126.2100]])</f>
        <v/>
      </c>
      <c r="AG1319" s="8" t="str">
        <f>IF(Table1[[#This Row],[mangrove.mn.ssp126.2100]]="","",(Table1[[#This Row],[mangrove.sd.ssp126.2100]]/Table1[[#This Row],[mangrove.mn.ssp126.2100]])^-1)</f>
        <v/>
      </c>
      <c r="AH1319" s="6" t="str">
        <f>IF(Table1[[#This Row],[mangrove.weights.ssp126.2100]]="","",Table1[[#This Row],[mangrove.weights.ssp126.2100]]*Table1[[#This Row],[mangrove.mn.ssp126.2100]])</f>
        <v/>
      </c>
      <c r="AI1319" s="7" t="e">
        <f t="shared" si="121"/>
        <v>#DIV/0!</v>
      </c>
      <c r="AL1319" s="6" t="str">
        <f>IF(Table1[[#This Row],[seagrass.mn.ssp245.2050]]="","",(Table1[[#This Row],[seagrass.sd.ssp245.2050]]/Table1[[#This Row],[seagrass.mn.ssp245.2050]])^-1)</f>
        <v/>
      </c>
      <c r="AM1319" s="6" t="str">
        <f>IF(Table1[[#This Row],[seagrass.weights.ssp245.2050]]="","",Table1[[#This Row],[seagrass.weights.ssp245.2050]]*Table1[[#This Row],[seagrass.mn.ssp245.2050]])</f>
        <v/>
      </c>
      <c r="AS1319" s="5"/>
      <c r="AT1319" s="8"/>
      <c r="AU1319" s="8"/>
      <c r="AV1319" s="7" t="e">
        <f t="shared" si="122"/>
        <v>#DIV/0!</v>
      </c>
      <c r="AX1319" s="5"/>
      <c r="AY1319" s="6"/>
      <c r="AZ1319" s="6"/>
      <c r="BB1319" s="5"/>
      <c r="BC1319" s="8"/>
      <c r="BD1319" s="8"/>
      <c r="BE1319" s="5"/>
      <c r="BF1319" s="5"/>
      <c r="BG1319" s="6"/>
      <c r="BH1319" s="6"/>
      <c r="BI1319" s="7" t="e">
        <f t="shared" si="123"/>
        <v>#DIV/0!</v>
      </c>
      <c r="BK1319" s="5"/>
      <c r="BL1319" s="6"/>
      <c r="BM1319" s="6"/>
      <c r="BO1319" s="5"/>
      <c r="BP1319" s="6"/>
      <c r="BQ1319" s="6"/>
      <c r="BR1319" s="5"/>
      <c r="BS1319" s="5"/>
      <c r="BT1319" s="6"/>
      <c r="BU1319" s="6"/>
      <c r="BV1319" s="7" t="e">
        <f t="shared" si="124"/>
        <v>#DIV/0!</v>
      </c>
      <c r="BX1319" s="5"/>
      <c r="BY1319" s="8"/>
      <c r="BZ1319" s="8"/>
      <c r="CA1319" s="5"/>
      <c r="CB1319" s="5"/>
      <c r="CC1319" s="8"/>
      <c r="CD1319" s="8"/>
      <c r="CE1319" s="5"/>
      <c r="CF1319" s="5"/>
      <c r="CG1319" s="12"/>
      <c r="CH1319" s="17"/>
      <c r="CI1319" s="9" t="e">
        <f t="shared" si="125"/>
        <v>#DIV/0!</v>
      </c>
      <c r="CJ1319" s="5"/>
      <c r="CL1319" s="5"/>
      <c r="CM1319" s="5"/>
      <c r="CP1319" s="5"/>
      <c r="CT1319" s="5"/>
    </row>
    <row r="1320" spans="1:98" x14ac:dyDescent="0.25">
      <c r="A1320" s="5" t="s">
        <v>1363</v>
      </c>
      <c r="B1320" s="5">
        <v>32.58934</v>
      </c>
      <c r="C1320" s="5">
        <v>-28.821102</v>
      </c>
      <c r="E1320" s="5">
        <v>0</v>
      </c>
      <c r="G1320" s="5">
        <v>0</v>
      </c>
      <c r="I1320" s="5">
        <v>0</v>
      </c>
      <c r="L1320" s="6" t="str">
        <f>IF(Table1[[#This Row],[seagrass.mn.ssp126.2050]]="","",(Table1[[#This Row],[seagrass.sd.ssp126.2050]]/Table1[[#This Row],[seagrass.mn.ssp126.2050]])^-1)</f>
        <v/>
      </c>
      <c r="M1320" s="6" t="str">
        <f>IF(Table1[[#This Row],[seagrass.weights.ssp126.2050]]="","",Table1[[#This Row],[seagrass.weights.ssp126.2050]]*Table1[[#This Row],[seagrass.mn.ssp126.2050]])</f>
        <v/>
      </c>
      <c r="P1320" s="6" t="str">
        <f>IF(Table1[[#This Row],[corals.mn.ssp126.2050]]="","",(Table1[[#This Row],[corals.sd.ssp126.2050]]/Table1[[#This Row],[corals.mn.ssp126.2050]])^-1)</f>
        <v/>
      </c>
      <c r="Q1320" s="6" t="str">
        <f>IF(Table1[[#This Row],[coral.weights.ssp126.2050]]="","",Table1[[#This Row],[coral.weights.ssp126.2050]]*Table1[[#This Row],[corals.mn.ssp126.2050]])</f>
        <v/>
      </c>
      <c r="T1320" s="6" t="str">
        <f>IF(Table1[[#This Row],[mangrove.mn.ssp126.2050]]="","",(Table1[[#This Row],[mangrove.sd.ssp126.2050]]/Table1[[#This Row],[mangrove.mn.ssp126.2050]])^-1)</f>
        <v/>
      </c>
      <c r="U1320" s="6" t="str">
        <f>IF(Table1[[#This Row],[mangrove.weights.ssp126.2050]]="","",Table1[[#This Row],[mangrove.weights.ssp126.2050]]*Table1[[#This Row],[mangrove.mn.ssp126.2050]])</f>
        <v/>
      </c>
      <c r="V1320" s="7" t="e">
        <f t="shared" si="120"/>
        <v>#DIV/0!</v>
      </c>
      <c r="Y1320" s="6" t="str">
        <f>IF(Table1[[#This Row],[seagrass.mn.ssp126.2100]]="", "", (Table1[[#This Row],[seagrass.sd.ssp126.2100]]/Table1[[#This Row],[seagrass.mn.ssp126.2100]])^-1)</f>
        <v/>
      </c>
      <c r="Z1320" s="6" t="str">
        <f>IF(Table1[[#This Row],[seagrass.weights.ssp126.2100]]="","", Table1[[#This Row],[seagrass.weights.ssp126.2100]]*Table1[[#This Row],[seagrass.mn.ssp126.2100]])</f>
        <v/>
      </c>
      <c r="AC1320" s="6" t="str">
        <f>IF(Table1[[#This Row],[corals.mn.ssp126.2100]]="","",(Table1[[#This Row],[corals.sd.ssp126.2100]]/Table1[[#This Row],[corals.mn.ssp126.2100]])^-1)</f>
        <v/>
      </c>
      <c r="AD1320" s="6" t="str">
        <f>IF( Table1[[#This Row],[Coral.weights.ssp126.2100]]="","", Table1[[#This Row],[Coral.weights.ssp126.2100]]*Table1[[#This Row],[corals.mn.ssp126.2100]])</f>
        <v/>
      </c>
      <c r="AG1320" s="8" t="str">
        <f>IF(Table1[[#This Row],[mangrove.mn.ssp126.2100]]="","",(Table1[[#This Row],[mangrove.sd.ssp126.2100]]/Table1[[#This Row],[mangrove.mn.ssp126.2100]])^-1)</f>
        <v/>
      </c>
      <c r="AH1320" s="6" t="str">
        <f>IF(Table1[[#This Row],[mangrove.weights.ssp126.2100]]="","",Table1[[#This Row],[mangrove.weights.ssp126.2100]]*Table1[[#This Row],[mangrove.mn.ssp126.2100]])</f>
        <v/>
      </c>
      <c r="AI1320" s="7" t="e">
        <f t="shared" si="121"/>
        <v>#DIV/0!</v>
      </c>
      <c r="AL1320" s="6" t="str">
        <f>IF(Table1[[#This Row],[seagrass.mn.ssp245.2050]]="","",(Table1[[#This Row],[seagrass.sd.ssp245.2050]]/Table1[[#This Row],[seagrass.mn.ssp245.2050]])^-1)</f>
        <v/>
      </c>
      <c r="AM1320" s="6" t="str">
        <f>IF(Table1[[#This Row],[seagrass.weights.ssp245.2050]]="","",Table1[[#This Row],[seagrass.weights.ssp245.2050]]*Table1[[#This Row],[seagrass.mn.ssp245.2050]])</f>
        <v/>
      </c>
      <c r="AS1320" s="5"/>
      <c r="AT1320" s="8"/>
      <c r="AU1320" s="8"/>
      <c r="AV1320" s="7" t="e">
        <f t="shared" si="122"/>
        <v>#DIV/0!</v>
      </c>
      <c r="AX1320" s="5"/>
      <c r="AY1320" s="6"/>
      <c r="AZ1320" s="6"/>
      <c r="BB1320" s="5"/>
      <c r="BC1320" s="8"/>
      <c r="BD1320" s="8"/>
      <c r="BE1320" s="5"/>
      <c r="BF1320" s="5"/>
      <c r="BG1320" s="6"/>
      <c r="BH1320" s="6"/>
      <c r="BI1320" s="7" t="e">
        <f t="shared" si="123"/>
        <v>#DIV/0!</v>
      </c>
      <c r="BK1320" s="5"/>
      <c r="BL1320" s="6"/>
      <c r="BM1320" s="6"/>
      <c r="BO1320" s="5"/>
      <c r="BP1320" s="6"/>
      <c r="BQ1320" s="6"/>
      <c r="BR1320" s="5"/>
      <c r="BS1320" s="5"/>
      <c r="BT1320" s="6"/>
      <c r="BU1320" s="6"/>
      <c r="BV1320" s="7" t="e">
        <f t="shared" si="124"/>
        <v>#DIV/0!</v>
      </c>
      <c r="BX1320" s="5"/>
      <c r="BY1320" s="8"/>
      <c r="BZ1320" s="8"/>
      <c r="CA1320" s="5"/>
      <c r="CB1320" s="5"/>
      <c r="CC1320" s="8"/>
      <c r="CD1320" s="8"/>
      <c r="CE1320" s="5"/>
      <c r="CF1320" s="5"/>
      <c r="CG1320" s="12"/>
      <c r="CH1320" s="17"/>
      <c r="CI1320" s="9" t="e">
        <f t="shared" si="125"/>
        <v>#DIV/0!</v>
      </c>
      <c r="CJ1320" s="5"/>
      <c r="CL1320" s="5"/>
      <c r="CM1320" s="5"/>
      <c r="CP1320" s="5"/>
      <c r="CT1320" s="5"/>
    </row>
    <row r="1321" spans="1:98" x14ac:dyDescent="0.25">
      <c r="A1321" s="5" t="s">
        <v>1364</v>
      </c>
      <c r="B1321" s="5">
        <v>16.33934</v>
      </c>
      <c r="C1321" s="5">
        <v>-29.071102</v>
      </c>
      <c r="E1321" s="5">
        <v>0</v>
      </c>
      <c r="G1321" s="5">
        <v>0</v>
      </c>
      <c r="I1321" s="5">
        <v>0</v>
      </c>
      <c r="L1321" s="6" t="str">
        <f>IF(Table1[[#This Row],[seagrass.mn.ssp126.2050]]="","",(Table1[[#This Row],[seagrass.sd.ssp126.2050]]/Table1[[#This Row],[seagrass.mn.ssp126.2050]])^-1)</f>
        <v/>
      </c>
      <c r="M1321" s="6" t="str">
        <f>IF(Table1[[#This Row],[seagrass.weights.ssp126.2050]]="","",Table1[[#This Row],[seagrass.weights.ssp126.2050]]*Table1[[#This Row],[seagrass.mn.ssp126.2050]])</f>
        <v/>
      </c>
      <c r="P1321" s="6" t="str">
        <f>IF(Table1[[#This Row],[corals.mn.ssp126.2050]]="","",(Table1[[#This Row],[corals.sd.ssp126.2050]]/Table1[[#This Row],[corals.mn.ssp126.2050]])^-1)</f>
        <v/>
      </c>
      <c r="Q1321" s="6" t="str">
        <f>IF(Table1[[#This Row],[coral.weights.ssp126.2050]]="","",Table1[[#This Row],[coral.weights.ssp126.2050]]*Table1[[#This Row],[corals.mn.ssp126.2050]])</f>
        <v/>
      </c>
      <c r="T1321" s="6" t="str">
        <f>IF(Table1[[#This Row],[mangrove.mn.ssp126.2050]]="","",(Table1[[#This Row],[mangrove.sd.ssp126.2050]]/Table1[[#This Row],[mangrove.mn.ssp126.2050]])^-1)</f>
        <v/>
      </c>
      <c r="U1321" s="6" t="str">
        <f>IF(Table1[[#This Row],[mangrove.weights.ssp126.2050]]="","",Table1[[#This Row],[mangrove.weights.ssp126.2050]]*Table1[[#This Row],[mangrove.mn.ssp126.2050]])</f>
        <v/>
      </c>
      <c r="V1321" s="7" t="e">
        <f t="shared" si="120"/>
        <v>#DIV/0!</v>
      </c>
      <c r="Y1321" s="6" t="str">
        <f>IF(Table1[[#This Row],[seagrass.mn.ssp126.2100]]="", "", (Table1[[#This Row],[seagrass.sd.ssp126.2100]]/Table1[[#This Row],[seagrass.mn.ssp126.2100]])^-1)</f>
        <v/>
      </c>
      <c r="Z1321" s="6" t="str">
        <f>IF(Table1[[#This Row],[seagrass.weights.ssp126.2100]]="","", Table1[[#This Row],[seagrass.weights.ssp126.2100]]*Table1[[#This Row],[seagrass.mn.ssp126.2100]])</f>
        <v/>
      </c>
      <c r="AC1321" s="6" t="str">
        <f>IF(Table1[[#This Row],[corals.mn.ssp126.2100]]="","",(Table1[[#This Row],[corals.sd.ssp126.2100]]/Table1[[#This Row],[corals.mn.ssp126.2100]])^-1)</f>
        <v/>
      </c>
      <c r="AD1321" s="6" t="str">
        <f>IF( Table1[[#This Row],[Coral.weights.ssp126.2100]]="","", Table1[[#This Row],[Coral.weights.ssp126.2100]]*Table1[[#This Row],[corals.mn.ssp126.2100]])</f>
        <v/>
      </c>
      <c r="AG1321" s="8" t="str">
        <f>IF(Table1[[#This Row],[mangrove.mn.ssp126.2100]]="","",(Table1[[#This Row],[mangrove.sd.ssp126.2100]]/Table1[[#This Row],[mangrove.mn.ssp126.2100]])^-1)</f>
        <v/>
      </c>
      <c r="AH1321" s="6" t="str">
        <f>IF(Table1[[#This Row],[mangrove.weights.ssp126.2100]]="","",Table1[[#This Row],[mangrove.weights.ssp126.2100]]*Table1[[#This Row],[mangrove.mn.ssp126.2100]])</f>
        <v/>
      </c>
      <c r="AI1321" s="7" t="e">
        <f t="shared" si="121"/>
        <v>#DIV/0!</v>
      </c>
      <c r="AL1321" s="6" t="str">
        <f>IF(Table1[[#This Row],[seagrass.mn.ssp245.2050]]="","",(Table1[[#This Row],[seagrass.sd.ssp245.2050]]/Table1[[#This Row],[seagrass.mn.ssp245.2050]])^-1)</f>
        <v/>
      </c>
      <c r="AM1321" s="6" t="str">
        <f>IF(Table1[[#This Row],[seagrass.weights.ssp245.2050]]="","",Table1[[#This Row],[seagrass.weights.ssp245.2050]]*Table1[[#This Row],[seagrass.mn.ssp245.2050]])</f>
        <v/>
      </c>
      <c r="AS1321" s="5"/>
      <c r="AT1321" s="8"/>
      <c r="AU1321" s="8"/>
      <c r="AV1321" s="7" t="e">
        <f t="shared" si="122"/>
        <v>#DIV/0!</v>
      </c>
      <c r="AX1321" s="5"/>
      <c r="AY1321" s="6"/>
      <c r="AZ1321" s="6"/>
      <c r="BB1321" s="5"/>
      <c r="BC1321" s="8"/>
      <c r="BD1321" s="8"/>
      <c r="BE1321" s="5"/>
      <c r="BF1321" s="5"/>
      <c r="BG1321" s="6"/>
      <c r="BH1321" s="6"/>
      <c r="BI1321" s="7" t="e">
        <f t="shared" si="123"/>
        <v>#DIV/0!</v>
      </c>
      <c r="BK1321" s="5"/>
      <c r="BL1321" s="6"/>
      <c r="BM1321" s="6"/>
      <c r="BO1321" s="5"/>
      <c r="BP1321" s="6"/>
      <c r="BQ1321" s="6"/>
      <c r="BR1321" s="5"/>
      <c r="BS1321" s="5"/>
      <c r="BT1321" s="6"/>
      <c r="BU1321" s="6"/>
      <c r="BV1321" s="7" t="e">
        <f t="shared" si="124"/>
        <v>#DIV/0!</v>
      </c>
      <c r="BX1321" s="5"/>
      <c r="BY1321" s="8"/>
      <c r="BZ1321" s="8"/>
      <c r="CA1321" s="5"/>
      <c r="CB1321" s="5"/>
      <c r="CC1321" s="8"/>
      <c r="CD1321" s="8"/>
      <c r="CE1321" s="5"/>
      <c r="CF1321" s="5"/>
      <c r="CG1321" s="12"/>
      <c r="CH1321" s="17"/>
      <c r="CI1321" s="9" t="e">
        <f t="shared" si="125"/>
        <v>#DIV/0!</v>
      </c>
      <c r="CJ1321" s="5"/>
      <c r="CL1321" s="5"/>
      <c r="CM1321" s="5"/>
      <c r="CP1321" s="5"/>
      <c r="CT1321" s="5"/>
    </row>
    <row r="1322" spans="1:98" x14ac:dyDescent="0.25">
      <c r="A1322" s="5" t="s">
        <v>1365</v>
      </c>
      <c r="B1322" s="5">
        <v>16.58934</v>
      </c>
      <c r="C1322" s="5">
        <v>-29.071102</v>
      </c>
      <c r="E1322" s="5">
        <v>0</v>
      </c>
      <c r="G1322" s="5">
        <v>0</v>
      </c>
      <c r="I1322" s="5">
        <v>0</v>
      </c>
      <c r="L1322" s="6" t="str">
        <f>IF(Table1[[#This Row],[seagrass.mn.ssp126.2050]]="","",(Table1[[#This Row],[seagrass.sd.ssp126.2050]]/Table1[[#This Row],[seagrass.mn.ssp126.2050]])^-1)</f>
        <v/>
      </c>
      <c r="M1322" s="6" t="str">
        <f>IF(Table1[[#This Row],[seagrass.weights.ssp126.2050]]="","",Table1[[#This Row],[seagrass.weights.ssp126.2050]]*Table1[[#This Row],[seagrass.mn.ssp126.2050]])</f>
        <v/>
      </c>
      <c r="P1322" s="6" t="str">
        <f>IF(Table1[[#This Row],[corals.mn.ssp126.2050]]="","",(Table1[[#This Row],[corals.sd.ssp126.2050]]/Table1[[#This Row],[corals.mn.ssp126.2050]])^-1)</f>
        <v/>
      </c>
      <c r="Q1322" s="6" t="str">
        <f>IF(Table1[[#This Row],[coral.weights.ssp126.2050]]="","",Table1[[#This Row],[coral.weights.ssp126.2050]]*Table1[[#This Row],[corals.mn.ssp126.2050]])</f>
        <v/>
      </c>
      <c r="T1322" s="6" t="str">
        <f>IF(Table1[[#This Row],[mangrove.mn.ssp126.2050]]="","",(Table1[[#This Row],[mangrove.sd.ssp126.2050]]/Table1[[#This Row],[mangrove.mn.ssp126.2050]])^-1)</f>
        <v/>
      </c>
      <c r="U1322" s="6" t="str">
        <f>IF(Table1[[#This Row],[mangrove.weights.ssp126.2050]]="","",Table1[[#This Row],[mangrove.weights.ssp126.2050]]*Table1[[#This Row],[mangrove.mn.ssp126.2050]])</f>
        <v/>
      </c>
      <c r="V1322" s="7" t="e">
        <f t="shared" si="120"/>
        <v>#DIV/0!</v>
      </c>
      <c r="Y1322" s="6" t="str">
        <f>IF(Table1[[#This Row],[seagrass.mn.ssp126.2100]]="", "", (Table1[[#This Row],[seagrass.sd.ssp126.2100]]/Table1[[#This Row],[seagrass.mn.ssp126.2100]])^-1)</f>
        <v/>
      </c>
      <c r="Z1322" s="6" t="str">
        <f>IF(Table1[[#This Row],[seagrass.weights.ssp126.2100]]="","", Table1[[#This Row],[seagrass.weights.ssp126.2100]]*Table1[[#This Row],[seagrass.mn.ssp126.2100]])</f>
        <v/>
      </c>
      <c r="AC1322" s="6" t="str">
        <f>IF(Table1[[#This Row],[corals.mn.ssp126.2100]]="","",(Table1[[#This Row],[corals.sd.ssp126.2100]]/Table1[[#This Row],[corals.mn.ssp126.2100]])^-1)</f>
        <v/>
      </c>
      <c r="AD1322" s="6" t="str">
        <f>IF( Table1[[#This Row],[Coral.weights.ssp126.2100]]="","", Table1[[#This Row],[Coral.weights.ssp126.2100]]*Table1[[#This Row],[corals.mn.ssp126.2100]])</f>
        <v/>
      </c>
      <c r="AG1322" s="8" t="str">
        <f>IF(Table1[[#This Row],[mangrove.mn.ssp126.2100]]="","",(Table1[[#This Row],[mangrove.sd.ssp126.2100]]/Table1[[#This Row],[mangrove.mn.ssp126.2100]])^-1)</f>
        <v/>
      </c>
      <c r="AH1322" s="6" t="str">
        <f>IF(Table1[[#This Row],[mangrove.weights.ssp126.2100]]="","",Table1[[#This Row],[mangrove.weights.ssp126.2100]]*Table1[[#This Row],[mangrove.mn.ssp126.2100]])</f>
        <v/>
      </c>
      <c r="AI1322" s="7" t="e">
        <f t="shared" si="121"/>
        <v>#DIV/0!</v>
      </c>
      <c r="AL1322" s="6" t="str">
        <f>IF(Table1[[#This Row],[seagrass.mn.ssp245.2050]]="","",(Table1[[#This Row],[seagrass.sd.ssp245.2050]]/Table1[[#This Row],[seagrass.mn.ssp245.2050]])^-1)</f>
        <v/>
      </c>
      <c r="AM1322" s="6" t="str">
        <f>IF(Table1[[#This Row],[seagrass.weights.ssp245.2050]]="","",Table1[[#This Row],[seagrass.weights.ssp245.2050]]*Table1[[#This Row],[seagrass.mn.ssp245.2050]])</f>
        <v/>
      </c>
      <c r="AS1322" s="5"/>
      <c r="AT1322" s="8"/>
      <c r="AU1322" s="8"/>
      <c r="AV1322" s="7" t="e">
        <f t="shared" si="122"/>
        <v>#DIV/0!</v>
      </c>
      <c r="AX1322" s="5"/>
      <c r="AY1322" s="6"/>
      <c r="AZ1322" s="6"/>
      <c r="BB1322" s="5"/>
      <c r="BC1322" s="8"/>
      <c r="BD1322" s="8"/>
      <c r="BE1322" s="5"/>
      <c r="BF1322" s="5"/>
      <c r="BG1322" s="6"/>
      <c r="BH1322" s="6"/>
      <c r="BI1322" s="7" t="e">
        <f t="shared" si="123"/>
        <v>#DIV/0!</v>
      </c>
      <c r="BK1322" s="5"/>
      <c r="BL1322" s="6"/>
      <c r="BM1322" s="6"/>
      <c r="BO1322" s="5"/>
      <c r="BP1322" s="6"/>
      <c r="BQ1322" s="6"/>
      <c r="BR1322" s="5"/>
      <c r="BS1322" s="5"/>
      <c r="BT1322" s="6"/>
      <c r="BU1322" s="6"/>
      <c r="BV1322" s="7" t="e">
        <f t="shared" si="124"/>
        <v>#DIV/0!</v>
      </c>
      <c r="BX1322" s="5"/>
      <c r="BY1322" s="8"/>
      <c r="BZ1322" s="8"/>
      <c r="CA1322" s="5"/>
      <c r="CB1322" s="5"/>
      <c r="CC1322" s="8"/>
      <c r="CD1322" s="8"/>
      <c r="CE1322" s="5"/>
      <c r="CF1322" s="5"/>
      <c r="CG1322" s="12"/>
      <c r="CH1322" s="17"/>
      <c r="CI1322" s="9" t="e">
        <f t="shared" si="125"/>
        <v>#DIV/0!</v>
      </c>
      <c r="CJ1322" s="5"/>
      <c r="CL1322" s="5"/>
      <c r="CM1322" s="5"/>
      <c r="CP1322" s="5"/>
      <c r="CT1322" s="5"/>
    </row>
    <row r="1323" spans="1:98" x14ac:dyDescent="0.25">
      <c r="A1323" s="5" t="s">
        <v>1366</v>
      </c>
      <c r="B1323" s="5">
        <v>16.83934</v>
      </c>
      <c r="C1323" s="5">
        <v>-29.071102</v>
      </c>
      <c r="E1323" s="5">
        <v>0</v>
      </c>
      <c r="G1323" s="5">
        <v>0</v>
      </c>
      <c r="I1323" s="5">
        <v>0</v>
      </c>
      <c r="L1323" s="6" t="str">
        <f>IF(Table1[[#This Row],[seagrass.mn.ssp126.2050]]="","",(Table1[[#This Row],[seagrass.sd.ssp126.2050]]/Table1[[#This Row],[seagrass.mn.ssp126.2050]])^-1)</f>
        <v/>
      </c>
      <c r="M1323" s="6" t="str">
        <f>IF(Table1[[#This Row],[seagrass.weights.ssp126.2050]]="","",Table1[[#This Row],[seagrass.weights.ssp126.2050]]*Table1[[#This Row],[seagrass.mn.ssp126.2050]])</f>
        <v/>
      </c>
      <c r="P1323" s="6" t="str">
        <f>IF(Table1[[#This Row],[corals.mn.ssp126.2050]]="","",(Table1[[#This Row],[corals.sd.ssp126.2050]]/Table1[[#This Row],[corals.mn.ssp126.2050]])^-1)</f>
        <v/>
      </c>
      <c r="Q1323" s="6" t="str">
        <f>IF(Table1[[#This Row],[coral.weights.ssp126.2050]]="","",Table1[[#This Row],[coral.weights.ssp126.2050]]*Table1[[#This Row],[corals.mn.ssp126.2050]])</f>
        <v/>
      </c>
      <c r="T1323" s="6" t="str">
        <f>IF(Table1[[#This Row],[mangrove.mn.ssp126.2050]]="","",(Table1[[#This Row],[mangrove.sd.ssp126.2050]]/Table1[[#This Row],[mangrove.mn.ssp126.2050]])^-1)</f>
        <v/>
      </c>
      <c r="U1323" s="6" t="str">
        <f>IF(Table1[[#This Row],[mangrove.weights.ssp126.2050]]="","",Table1[[#This Row],[mangrove.weights.ssp126.2050]]*Table1[[#This Row],[mangrove.mn.ssp126.2050]])</f>
        <v/>
      </c>
      <c r="V1323" s="7" t="e">
        <f t="shared" si="120"/>
        <v>#DIV/0!</v>
      </c>
      <c r="Y1323" s="6" t="str">
        <f>IF(Table1[[#This Row],[seagrass.mn.ssp126.2100]]="", "", (Table1[[#This Row],[seagrass.sd.ssp126.2100]]/Table1[[#This Row],[seagrass.mn.ssp126.2100]])^-1)</f>
        <v/>
      </c>
      <c r="Z1323" s="6" t="str">
        <f>IF(Table1[[#This Row],[seagrass.weights.ssp126.2100]]="","", Table1[[#This Row],[seagrass.weights.ssp126.2100]]*Table1[[#This Row],[seagrass.mn.ssp126.2100]])</f>
        <v/>
      </c>
      <c r="AC1323" s="6" t="str">
        <f>IF(Table1[[#This Row],[corals.mn.ssp126.2100]]="","",(Table1[[#This Row],[corals.sd.ssp126.2100]]/Table1[[#This Row],[corals.mn.ssp126.2100]])^-1)</f>
        <v/>
      </c>
      <c r="AD1323" s="6" t="str">
        <f>IF( Table1[[#This Row],[Coral.weights.ssp126.2100]]="","", Table1[[#This Row],[Coral.weights.ssp126.2100]]*Table1[[#This Row],[corals.mn.ssp126.2100]])</f>
        <v/>
      </c>
      <c r="AG1323" s="8" t="str">
        <f>IF(Table1[[#This Row],[mangrove.mn.ssp126.2100]]="","",(Table1[[#This Row],[mangrove.sd.ssp126.2100]]/Table1[[#This Row],[mangrove.mn.ssp126.2100]])^-1)</f>
        <v/>
      </c>
      <c r="AH1323" s="6" t="str">
        <f>IF(Table1[[#This Row],[mangrove.weights.ssp126.2100]]="","",Table1[[#This Row],[mangrove.weights.ssp126.2100]]*Table1[[#This Row],[mangrove.mn.ssp126.2100]])</f>
        <v/>
      </c>
      <c r="AI1323" s="7" t="e">
        <f t="shared" si="121"/>
        <v>#DIV/0!</v>
      </c>
      <c r="AL1323" s="6" t="str">
        <f>IF(Table1[[#This Row],[seagrass.mn.ssp245.2050]]="","",(Table1[[#This Row],[seagrass.sd.ssp245.2050]]/Table1[[#This Row],[seagrass.mn.ssp245.2050]])^-1)</f>
        <v/>
      </c>
      <c r="AM1323" s="6" t="str">
        <f>IF(Table1[[#This Row],[seagrass.weights.ssp245.2050]]="","",Table1[[#This Row],[seagrass.weights.ssp245.2050]]*Table1[[#This Row],[seagrass.mn.ssp245.2050]])</f>
        <v/>
      </c>
      <c r="AS1323" s="5"/>
      <c r="AT1323" s="8"/>
      <c r="AU1323" s="8"/>
      <c r="AV1323" s="7" t="e">
        <f t="shared" si="122"/>
        <v>#DIV/0!</v>
      </c>
      <c r="AX1323" s="5"/>
      <c r="AY1323" s="6"/>
      <c r="AZ1323" s="6"/>
      <c r="BB1323" s="5"/>
      <c r="BC1323" s="8"/>
      <c r="BD1323" s="8"/>
      <c r="BE1323" s="5"/>
      <c r="BF1323" s="5"/>
      <c r="BG1323" s="6"/>
      <c r="BH1323" s="6"/>
      <c r="BI1323" s="7" t="e">
        <f t="shared" si="123"/>
        <v>#DIV/0!</v>
      </c>
      <c r="BK1323" s="5"/>
      <c r="BL1323" s="6"/>
      <c r="BM1323" s="6"/>
      <c r="BO1323" s="5"/>
      <c r="BP1323" s="6"/>
      <c r="BQ1323" s="6"/>
      <c r="BR1323" s="5"/>
      <c r="BS1323" s="5"/>
      <c r="BT1323" s="6"/>
      <c r="BU1323" s="6"/>
      <c r="BV1323" s="7" t="e">
        <f t="shared" si="124"/>
        <v>#DIV/0!</v>
      </c>
      <c r="BX1323" s="5"/>
      <c r="BY1323" s="8"/>
      <c r="BZ1323" s="8"/>
      <c r="CA1323" s="5"/>
      <c r="CB1323" s="5"/>
      <c r="CC1323" s="8"/>
      <c r="CD1323" s="8"/>
      <c r="CE1323" s="5"/>
      <c r="CF1323" s="5"/>
      <c r="CG1323" s="12"/>
      <c r="CH1323" s="17"/>
      <c r="CI1323" s="9" t="e">
        <f t="shared" si="125"/>
        <v>#DIV/0!</v>
      </c>
      <c r="CJ1323" s="5"/>
      <c r="CL1323" s="5"/>
      <c r="CM1323" s="5"/>
      <c r="CP1323" s="5"/>
      <c r="CT1323" s="5"/>
    </row>
    <row r="1324" spans="1:98" x14ac:dyDescent="0.25">
      <c r="A1324" s="5" t="s">
        <v>1367</v>
      </c>
      <c r="B1324" s="5">
        <v>17.08934</v>
      </c>
      <c r="C1324" s="5">
        <v>-29.071102</v>
      </c>
      <c r="E1324" s="5">
        <v>0</v>
      </c>
      <c r="G1324" s="5">
        <v>0</v>
      </c>
      <c r="I1324" s="5">
        <v>0</v>
      </c>
      <c r="L1324" s="6" t="str">
        <f>IF(Table1[[#This Row],[seagrass.mn.ssp126.2050]]="","",(Table1[[#This Row],[seagrass.sd.ssp126.2050]]/Table1[[#This Row],[seagrass.mn.ssp126.2050]])^-1)</f>
        <v/>
      </c>
      <c r="M1324" s="6" t="str">
        <f>IF(Table1[[#This Row],[seagrass.weights.ssp126.2050]]="","",Table1[[#This Row],[seagrass.weights.ssp126.2050]]*Table1[[#This Row],[seagrass.mn.ssp126.2050]])</f>
        <v/>
      </c>
      <c r="P1324" s="6" t="str">
        <f>IF(Table1[[#This Row],[corals.mn.ssp126.2050]]="","",(Table1[[#This Row],[corals.sd.ssp126.2050]]/Table1[[#This Row],[corals.mn.ssp126.2050]])^-1)</f>
        <v/>
      </c>
      <c r="Q1324" s="6" t="str">
        <f>IF(Table1[[#This Row],[coral.weights.ssp126.2050]]="","",Table1[[#This Row],[coral.weights.ssp126.2050]]*Table1[[#This Row],[corals.mn.ssp126.2050]])</f>
        <v/>
      </c>
      <c r="T1324" s="6" t="str">
        <f>IF(Table1[[#This Row],[mangrove.mn.ssp126.2050]]="","",(Table1[[#This Row],[mangrove.sd.ssp126.2050]]/Table1[[#This Row],[mangrove.mn.ssp126.2050]])^-1)</f>
        <v/>
      </c>
      <c r="U1324" s="6" t="str">
        <f>IF(Table1[[#This Row],[mangrove.weights.ssp126.2050]]="","",Table1[[#This Row],[mangrove.weights.ssp126.2050]]*Table1[[#This Row],[mangrove.mn.ssp126.2050]])</f>
        <v/>
      </c>
      <c r="V1324" s="7" t="e">
        <f t="shared" si="120"/>
        <v>#DIV/0!</v>
      </c>
      <c r="Y1324" s="6" t="str">
        <f>IF(Table1[[#This Row],[seagrass.mn.ssp126.2100]]="", "", (Table1[[#This Row],[seagrass.sd.ssp126.2100]]/Table1[[#This Row],[seagrass.mn.ssp126.2100]])^-1)</f>
        <v/>
      </c>
      <c r="Z1324" s="6" t="str">
        <f>IF(Table1[[#This Row],[seagrass.weights.ssp126.2100]]="","", Table1[[#This Row],[seagrass.weights.ssp126.2100]]*Table1[[#This Row],[seagrass.mn.ssp126.2100]])</f>
        <v/>
      </c>
      <c r="AC1324" s="6" t="str">
        <f>IF(Table1[[#This Row],[corals.mn.ssp126.2100]]="","",(Table1[[#This Row],[corals.sd.ssp126.2100]]/Table1[[#This Row],[corals.mn.ssp126.2100]])^-1)</f>
        <v/>
      </c>
      <c r="AD1324" s="6" t="str">
        <f>IF( Table1[[#This Row],[Coral.weights.ssp126.2100]]="","", Table1[[#This Row],[Coral.weights.ssp126.2100]]*Table1[[#This Row],[corals.mn.ssp126.2100]])</f>
        <v/>
      </c>
      <c r="AG1324" s="8" t="str">
        <f>IF(Table1[[#This Row],[mangrove.mn.ssp126.2100]]="","",(Table1[[#This Row],[mangrove.sd.ssp126.2100]]/Table1[[#This Row],[mangrove.mn.ssp126.2100]])^-1)</f>
        <v/>
      </c>
      <c r="AH1324" s="6" t="str">
        <f>IF(Table1[[#This Row],[mangrove.weights.ssp126.2100]]="","",Table1[[#This Row],[mangrove.weights.ssp126.2100]]*Table1[[#This Row],[mangrove.mn.ssp126.2100]])</f>
        <v/>
      </c>
      <c r="AI1324" s="7" t="e">
        <f t="shared" si="121"/>
        <v>#DIV/0!</v>
      </c>
      <c r="AL1324" s="6" t="str">
        <f>IF(Table1[[#This Row],[seagrass.mn.ssp245.2050]]="","",(Table1[[#This Row],[seagrass.sd.ssp245.2050]]/Table1[[#This Row],[seagrass.mn.ssp245.2050]])^-1)</f>
        <v/>
      </c>
      <c r="AM1324" s="6" t="str">
        <f>IF(Table1[[#This Row],[seagrass.weights.ssp245.2050]]="","",Table1[[#This Row],[seagrass.weights.ssp245.2050]]*Table1[[#This Row],[seagrass.mn.ssp245.2050]])</f>
        <v/>
      </c>
      <c r="AS1324" s="5"/>
      <c r="AT1324" s="8"/>
      <c r="AU1324" s="8"/>
      <c r="AV1324" s="7" t="e">
        <f t="shared" si="122"/>
        <v>#DIV/0!</v>
      </c>
      <c r="AX1324" s="5"/>
      <c r="AY1324" s="6"/>
      <c r="AZ1324" s="6"/>
      <c r="BB1324" s="5"/>
      <c r="BC1324" s="8"/>
      <c r="BD1324" s="8"/>
      <c r="BE1324" s="5"/>
      <c r="BF1324" s="5"/>
      <c r="BG1324" s="6"/>
      <c r="BH1324" s="6"/>
      <c r="BI1324" s="7" t="e">
        <f t="shared" si="123"/>
        <v>#DIV/0!</v>
      </c>
      <c r="BK1324" s="5"/>
      <c r="BL1324" s="6"/>
      <c r="BM1324" s="6"/>
      <c r="BO1324" s="5"/>
      <c r="BP1324" s="6"/>
      <c r="BQ1324" s="6"/>
      <c r="BR1324" s="5"/>
      <c r="BS1324" s="5"/>
      <c r="BT1324" s="6"/>
      <c r="BU1324" s="6"/>
      <c r="BV1324" s="7" t="e">
        <f t="shared" si="124"/>
        <v>#DIV/0!</v>
      </c>
      <c r="BX1324" s="5"/>
      <c r="BY1324" s="8"/>
      <c r="BZ1324" s="8"/>
      <c r="CA1324" s="5"/>
      <c r="CB1324" s="5"/>
      <c r="CC1324" s="8"/>
      <c r="CD1324" s="8"/>
      <c r="CE1324" s="5"/>
      <c r="CF1324" s="5"/>
      <c r="CG1324" s="12"/>
      <c r="CH1324" s="17"/>
      <c r="CI1324" s="9" t="e">
        <f t="shared" si="125"/>
        <v>#DIV/0!</v>
      </c>
      <c r="CJ1324" s="5"/>
      <c r="CL1324" s="5"/>
      <c r="CM1324" s="5"/>
      <c r="CP1324" s="5"/>
      <c r="CT1324" s="5"/>
    </row>
    <row r="1325" spans="1:98" x14ac:dyDescent="0.25">
      <c r="A1325" s="5" t="s">
        <v>1368</v>
      </c>
      <c r="B1325" s="5">
        <v>31.08934</v>
      </c>
      <c r="C1325" s="5">
        <v>-29.071102</v>
      </c>
      <c r="E1325" s="5">
        <v>0</v>
      </c>
      <c r="G1325" s="5">
        <v>0</v>
      </c>
      <c r="I1325" s="5">
        <v>0</v>
      </c>
      <c r="L1325" s="6" t="str">
        <f>IF(Table1[[#This Row],[seagrass.mn.ssp126.2050]]="","",(Table1[[#This Row],[seagrass.sd.ssp126.2050]]/Table1[[#This Row],[seagrass.mn.ssp126.2050]])^-1)</f>
        <v/>
      </c>
      <c r="M1325" s="6" t="str">
        <f>IF(Table1[[#This Row],[seagrass.weights.ssp126.2050]]="","",Table1[[#This Row],[seagrass.weights.ssp126.2050]]*Table1[[#This Row],[seagrass.mn.ssp126.2050]])</f>
        <v/>
      </c>
      <c r="P1325" s="6" t="str">
        <f>IF(Table1[[#This Row],[corals.mn.ssp126.2050]]="","",(Table1[[#This Row],[corals.sd.ssp126.2050]]/Table1[[#This Row],[corals.mn.ssp126.2050]])^-1)</f>
        <v/>
      </c>
      <c r="Q1325" s="6" t="str">
        <f>IF(Table1[[#This Row],[coral.weights.ssp126.2050]]="","",Table1[[#This Row],[coral.weights.ssp126.2050]]*Table1[[#This Row],[corals.mn.ssp126.2050]])</f>
        <v/>
      </c>
      <c r="T1325" s="6" t="str">
        <f>IF(Table1[[#This Row],[mangrove.mn.ssp126.2050]]="","",(Table1[[#This Row],[mangrove.sd.ssp126.2050]]/Table1[[#This Row],[mangrove.mn.ssp126.2050]])^-1)</f>
        <v/>
      </c>
      <c r="U1325" s="6" t="str">
        <f>IF(Table1[[#This Row],[mangrove.weights.ssp126.2050]]="","",Table1[[#This Row],[mangrove.weights.ssp126.2050]]*Table1[[#This Row],[mangrove.mn.ssp126.2050]])</f>
        <v/>
      </c>
      <c r="V1325" s="7" t="e">
        <f t="shared" si="120"/>
        <v>#DIV/0!</v>
      </c>
      <c r="Y1325" s="6" t="str">
        <f>IF(Table1[[#This Row],[seagrass.mn.ssp126.2100]]="", "", (Table1[[#This Row],[seagrass.sd.ssp126.2100]]/Table1[[#This Row],[seagrass.mn.ssp126.2100]])^-1)</f>
        <v/>
      </c>
      <c r="Z1325" s="6" t="str">
        <f>IF(Table1[[#This Row],[seagrass.weights.ssp126.2100]]="","", Table1[[#This Row],[seagrass.weights.ssp126.2100]]*Table1[[#This Row],[seagrass.mn.ssp126.2100]])</f>
        <v/>
      </c>
      <c r="AC1325" s="6" t="str">
        <f>IF(Table1[[#This Row],[corals.mn.ssp126.2100]]="","",(Table1[[#This Row],[corals.sd.ssp126.2100]]/Table1[[#This Row],[corals.mn.ssp126.2100]])^-1)</f>
        <v/>
      </c>
      <c r="AD1325" s="6" t="str">
        <f>IF( Table1[[#This Row],[Coral.weights.ssp126.2100]]="","", Table1[[#This Row],[Coral.weights.ssp126.2100]]*Table1[[#This Row],[corals.mn.ssp126.2100]])</f>
        <v/>
      </c>
      <c r="AG1325" s="8" t="str">
        <f>IF(Table1[[#This Row],[mangrove.mn.ssp126.2100]]="","",(Table1[[#This Row],[mangrove.sd.ssp126.2100]]/Table1[[#This Row],[mangrove.mn.ssp126.2100]])^-1)</f>
        <v/>
      </c>
      <c r="AH1325" s="6" t="str">
        <f>IF(Table1[[#This Row],[mangrove.weights.ssp126.2100]]="","",Table1[[#This Row],[mangrove.weights.ssp126.2100]]*Table1[[#This Row],[mangrove.mn.ssp126.2100]])</f>
        <v/>
      </c>
      <c r="AI1325" s="7" t="e">
        <f t="shared" si="121"/>
        <v>#DIV/0!</v>
      </c>
      <c r="AL1325" s="6" t="str">
        <f>IF(Table1[[#This Row],[seagrass.mn.ssp245.2050]]="","",(Table1[[#This Row],[seagrass.sd.ssp245.2050]]/Table1[[#This Row],[seagrass.mn.ssp245.2050]])^-1)</f>
        <v/>
      </c>
      <c r="AM1325" s="6" t="str">
        <f>IF(Table1[[#This Row],[seagrass.weights.ssp245.2050]]="","",Table1[[#This Row],[seagrass.weights.ssp245.2050]]*Table1[[#This Row],[seagrass.mn.ssp245.2050]])</f>
        <v/>
      </c>
      <c r="AS1325" s="5"/>
      <c r="AT1325" s="8"/>
      <c r="AU1325" s="8"/>
      <c r="AV1325" s="7" t="e">
        <f t="shared" si="122"/>
        <v>#DIV/0!</v>
      </c>
      <c r="AX1325" s="5"/>
      <c r="AY1325" s="6"/>
      <c r="AZ1325" s="6"/>
      <c r="BB1325" s="5"/>
      <c r="BC1325" s="8"/>
      <c r="BD1325" s="8"/>
      <c r="BE1325" s="5"/>
      <c r="BF1325" s="5"/>
      <c r="BG1325" s="6"/>
      <c r="BH1325" s="6"/>
      <c r="BI1325" s="7" t="e">
        <f t="shared" si="123"/>
        <v>#DIV/0!</v>
      </c>
      <c r="BK1325" s="5"/>
      <c r="BL1325" s="6"/>
      <c r="BM1325" s="6"/>
      <c r="BO1325" s="5"/>
      <c r="BP1325" s="6"/>
      <c r="BQ1325" s="6"/>
      <c r="BR1325" s="5"/>
      <c r="BS1325" s="5"/>
      <c r="BT1325" s="6"/>
      <c r="BU1325" s="6"/>
      <c r="BV1325" s="7" t="e">
        <f t="shared" si="124"/>
        <v>#DIV/0!</v>
      </c>
      <c r="BX1325" s="5"/>
      <c r="BY1325" s="8"/>
      <c r="BZ1325" s="8"/>
      <c r="CA1325" s="5"/>
      <c r="CB1325" s="5"/>
      <c r="CC1325" s="8"/>
      <c r="CD1325" s="8"/>
      <c r="CE1325" s="5"/>
      <c r="CF1325" s="5"/>
      <c r="CG1325" s="12"/>
      <c r="CH1325" s="17"/>
      <c r="CI1325" s="9" t="e">
        <f t="shared" si="125"/>
        <v>#DIV/0!</v>
      </c>
      <c r="CJ1325" s="5"/>
      <c r="CL1325" s="5"/>
      <c r="CM1325" s="5"/>
      <c r="CP1325" s="5"/>
      <c r="CT1325" s="5"/>
    </row>
    <row r="1326" spans="1:98" x14ac:dyDescent="0.25">
      <c r="A1326" s="5" t="s">
        <v>1369</v>
      </c>
      <c r="B1326" s="5">
        <v>31.33934</v>
      </c>
      <c r="C1326" s="5">
        <v>-29.071102</v>
      </c>
      <c r="E1326" s="5">
        <v>0</v>
      </c>
      <c r="G1326" s="5">
        <v>0</v>
      </c>
      <c r="I1326" s="5">
        <v>0</v>
      </c>
      <c r="L1326" s="6" t="str">
        <f>IF(Table1[[#This Row],[seagrass.mn.ssp126.2050]]="","",(Table1[[#This Row],[seagrass.sd.ssp126.2050]]/Table1[[#This Row],[seagrass.mn.ssp126.2050]])^-1)</f>
        <v/>
      </c>
      <c r="M1326" s="6" t="str">
        <f>IF(Table1[[#This Row],[seagrass.weights.ssp126.2050]]="","",Table1[[#This Row],[seagrass.weights.ssp126.2050]]*Table1[[#This Row],[seagrass.mn.ssp126.2050]])</f>
        <v/>
      </c>
      <c r="P1326" s="6" t="str">
        <f>IF(Table1[[#This Row],[corals.mn.ssp126.2050]]="","",(Table1[[#This Row],[corals.sd.ssp126.2050]]/Table1[[#This Row],[corals.mn.ssp126.2050]])^-1)</f>
        <v/>
      </c>
      <c r="Q1326" s="6" t="str">
        <f>IF(Table1[[#This Row],[coral.weights.ssp126.2050]]="","",Table1[[#This Row],[coral.weights.ssp126.2050]]*Table1[[#This Row],[corals.mn.ssp126.2050]])</f>
        <v/>
      </c>
      <c r="T1326" s="6" t="str">
        <f>IF(Table1[[#This Row],[mangrove.mn.ssp126.2050]]="","",(Table1[[#This Row],[mangrove.sd.ssp126.2050]]/Table1[[#This Row],[mangrove.mn.ssp126.2050]])^-1)</f>
        <v/>
      </c>
      <c r="U1326" s="6" t="str">
        <f>IF(Table1[[#This Row],[mangrove.weights.ssp126.2050]]="","",Table1[[#This Row],[mangrove.weights.ssp126.2050]]*Table1[[#This Row],[mangrove.mn.ssp126.2050]])</f>
        <v/>
      </c>
      <c r="V1326" s="7" t="e">
        <f t="shared" si="120"/>
        <v>#DIV/0!</v>
      </c>
      <c r="Y1326" s="6" t="str">
        <f>IF(Table1[[#This Row],[seagrass.mn.ssp126.2100]]="", "", (Table1[[#This Row],[seagrass.sd.ssp126.2100]]/Table1[[#This Row],[seagrass.mn.ssp126.2100]])^-1)</f>
        <v/>
      </c>
      <c r="Z1326" s="6" t="str">
        <f>IF(Table1[[#This Row],[seagrass.weights.ssp126.2100]]="","", Table1[[#This Row],[seagrass.weights.ssp126.2100]]*Table1[[#This Row],[seagrass.mn.ssp126.2100]])</f>
        <v/>
      </c>
      <c r="AC1326" s="6" t="str">
        <f>IF(Table1[[#This Row],[corals.mn.ssp126.2100]]="","",(Table1[[#This Row],[corals.sd.ssp126.2100]]/Table1[[#This Row],[corals.mn.ssp126.2100]])^-1)</f>
        <v/>
      </c>
      <c r="AD1326" s="6" t="str">
        <f>IF( Table1[[#This Row],[Coral.weights.ssp126.2100]]="","", Table1[[#This Row],[Coral.weights.ssp126.2100]]*Table1[[#This Row],[corals.mn.ssp126.2100]])</f>
        <v/>
      </c>
      <c r="AG1326" s="8" t="str">
        <f>IF(Table1[[#This Row],[mangrove.mn.ssp126.2100]]="","",(Table1[[#This Row],[mangrove.sd.ssp126.2100]]/Table1[[#This Row],[mangrove.mn.ssp126.2100]])^-1)</f>
        <v/>
      </c>
      <c r="AH1326" s="6" t="str">
        <f>IF(Table1[[#This Row],[mangrove.weights.ssp126.2100]]="","",Table1[[#This Row],[mangrove.weights.ssp126.2100]]*Table1[[#This Row],[mangrove.mn.ssp126.2100]])</f>
        <v/>
      </c>
      <c r="AI1326" s="7" t="e">
        <f t="shared" si="121"/>
        <v>#DIV/0!</v>
      </c>
      <c r="AL1326" s="6" t="str">
        <f>IF(Table1[[#This Row],[seagrass.mn.ssp245.2050]]="","",(Table1[[#This Row],[seagrass.sd.ssp245.2050]]/Table1[[#This Row],[seagrass.mn.ssp245.2050]])^-1)</f>
        <v/>
      </c>
      <c r="AM1326" s="6" t="str">
        <f>IF(Table1[[#This Row],[seagrass.weights.ssp245.2050]]="","",Table1[[#This Row],[seagrass.weights.ssp245.2050]]*Table1[[#This Row],[seagrass.mn.ssp245.2050]])</f>
        <v/>
      </c>
      <c r="AS1326" s="5"/>
      <c r="AT1326" s="8"/>
      <c r="AU1326" s="8"/>
      <c r="AV1326" s="7" t="e">
        <f t="shared" si="122"/>
        <v>#DIV/0!</v>
      </c>
      <c r="AX1326" s="5"/>
      <c r="AY1326" s="6"/>
      <c r="AZ1326" s="6"/>
      <c r="BB1326" s="5"/>
      <c r="BC1326" s="8"/>
      <c r="BD1326" s="8"/>
      <c r="BE1326" s="5"/>
      <c r="BF1326" s="5"/>
      <c r="BG1326" s="6"/>
      <c r="BH1326" s="6"/>
      <c r="BI1326" s="7" t="e">
        <f t="shared" si="123"/>
        <v>#DIV/0!</v>
      </c>
      <c r="BK1326" s="5"/>
      <c r="BL1326" s="6"/>
      <c r="BM1326" s="6"/>
      <c r="BO1326" s="5"/>
      <c r="BP1326" s="6"/>
      <c r="BQ1326" s="6"/>
      <c r="BR1326" s="5"/>
      <c r="BS1326" s="5"/>
      <c r="BT1326" s="6"/>
      <c r="BU1326" s="6"/>
      <c r="BV1326" s="7" t="e">
        <f t="shared" si="124"/>
        <v>#DIV/0!</v>
      </c>
      <c r="BX1326" s="5"/>
      <c r="BY1326" s="8"/>
      <c r="BZ1326" s="8"/>
      <c r="CA1326" s="5"/>
      <c r="CB1326" s="5"/>
      <c r="CC1326" s="8"/>
      <c r="CD1326" s="8"/>
      <c r="CE1326" s="5"/>
      <c r="CF1326" s="5"/>
      <c r="CG1326" s="12"/>
      <c r="CH1326" s="17"/>
      <c r="CI1326" s="9" t="e">
        <f t="shared" si="125"/>
        <v>#DIV/0!</v>
      </c>
      <c r="CJ1326" s="5"/>
      <c r="CL1326" s="5"/>
      <c r="CM1326" s="5"/>
      <c r="CP1326" s="5"/>
      <c r="CT1326" s="5"/>
    </row>
    <row r="1327" spans="1:98" x14ac:dyDescent="0.25">
      <c r="A1327" s="5" t="s">
        <v>1370</v>
      </c>
      <c r="B1327" s="5">
        <v>31.58934</v>
      </c>
      <c r="C1327" s="5">
        <v>-29.071102</v>
      </c>
      <c r="E1327" s="5">
        <v>0</v>
      </c>
      <c r="G1327" s="5">
        <v>0</v>
      </c>
      <c r="I1327" s="5">
        <v>0</v>
      </c>
      <c r="L1327" s="6" t="str">
        <f>IF(Table1[[#This Row],[seagrass.mn.ssp126.2050]]="","",(Table1[[#This Row],[seagrass.sd.ssp126.2050]]/Table1[[#This Row],[seagrass.mn.ssp126.2050]])^-1)</f>
        <v/>
      </c>
      <c r="M1327" s="6" t="str">
        <f>IF(Table1[[#This Row],[seagrass.weights.ssp126.2050]]="","",Table1[[#This Row],[seagrass.weights.ssp126.2050]]*Table1[[#This Row],[seagrass.mn.ssp126.2050]])</f>
        <v/>
      </c>
      <c r="P1327" s="6" t="str">
        <f>IF(Table1[[#This Row],[corals.mn.ssp126.2050]]="","",(Table1[[#This Row],[corals.sd.ssp126.2050]]/Table1[[#This Row],[corals.mn.ssp126.2050]])^-1)</f>
        <v/>
      </c>
      <c r="Q1327" s="6" t="str">
        <f>IF(Table1[[#This Row],[coral.weights.ssp126.2050]]="","",Table1[[#This Row],[coral.weights.ssp126.2050]]*Table1[[#This Row],[corals.mn.ssp126.2050]])</f>
        <v/>
      </c>
      <c r="T1327" s="6" t="str">
        <f>IF(Table1[[#This Row],[mangrove.mn.ssp126.2050]]="","",(Table1[[#This Row],[mangrove.sd.ssp126.2050]]/Table1[[#This Row],[mangrove.mn.ssp126.2050]])^-1)</f>
        <v/>
      </c>
      <c r="U1327" s="6" t="str">
        <f>IF(Table1[[#This Row],[mangrove.weights.ssp126.2050]]="","",Table1[[#This Row],[mangrove.weights.ssp126.2050]]*Table1[[#This Row],[mangrove.mn.ssp126.2050]])</f>
        <v/>
      </c>
      <c r="V1327" s="7" t="e">
        <f t="shared" si="120"/>
        <v>#DIV/0!</v>
      </c>
      <c r="Y1327" s="6" t="str">
        <f>IF(Table1[[#This Row],[seagrass.mn.ssp126.2100]]="", "", (Table1[[#This Row],[seagrass.sd.ssp126.2100]]/Table1[[#This Row],[seagrass.mn.ssp126.2100]])^-1)</f>
        <v/>
      </c>
      <c r="Z1327" s="6" t="str">
        <f>IF(Table1[[#This Row],[seagrass.weights.ssp126.2100]]="","", Table1[[#This Row],[seagrass.weights.ssp126.2100]]*Table1[[#This Row],[seagrass.mn.ssp126.2100]])</f>
        <v/>
      </c>
      <c r="AC1327" s="6" t="str">
        <f>IF(Table1[[#This Row],[corals.mn.ssp126.2100]]="","",(Table1[[#This Row],[corals.sd.ssp126.2100]]/Table1[[#This Row],[corals.mn.ssp126.2100]])^-1)</f>
        <v/>
      </c>
      <c r="AD1327" s="6" t="str">
        <f>IF( Table1[[#This Row],[Coral.weights.ssp126.2100]]="","", Table1[[#This Row],[Coral.weights.ssp126.2100]]*Table1[[#This Row],[corals.mn.ssp126.2100]])</f>
        <v/>
      </c>
      <c r="AG1327" s="8" t="str">
        <f>IF(Table1[[#This Row],[mangrove.mn.ssp126.2100]]="","",(Table1[[#This Row],[mangrove.sd.ssp126.2100]]/Table1[[#This Row],[mangrove.mn.ssp126.2100]])^-1)</f>
        <v/>
      </c>
      <c r="AH1327" s="6" t="str">
        <f>IF(Table1[[#This Row],[mangrove.weights.ssp126.2100]]="","",Table1[[#This Row],[mangrove.weights.ssp126.2100]]*Table1[[#This Row],[mangrove.mn.ssp126.2100]])</f>
        <v/>
      </c>
      <c r="AI1327" s="7" t="e">
        <f t="shared" si="121"/>
        <v>#DIV/0!</v>
      </c>
      <c r="AL1327" s="6" t="str">
        <f>IF(Table1[[#This Row],[seagrass.mn.ssp245.2050]]="","",(Table1[[#This Row],[seagrass.sd.ssp245.2050]]/Table1[[#This Row],[seagrass.mn.ssp245.2050]])^-1)</f>
        <v/>
      </c>
      <c r="AM1327" s="6" t="str">
        <f>IF(Table1[[#This Row],[seagrass.weights.ssp245.2050]]="","",Table1[[#This Row],[seagrass.weights.ssp245.2050]]*Table1[[#This Row],[seagrass.mn.ssp245.2050]])</f>
        <v/>
      </c>
      <c r="AS1327" s="5"/>
      <c r="AT1327" s="8"/>
      <c r="AU1327" s="8"/>
      <c r="AV1327" s="7" t="e">
        <f t="shared" si="122"/>
        <v>#DIV/0!</v>
      </c>
      <c r="AX1327" s="5"/>
      <c r="AY1327" s="6"/>
      <c r="AZ1327" s="6"/>
      <c r="BB1327" s="5"/>
      <c r="BC1327" s="8"/>
      <c r="BD1327" s="8"/>
      <c r="BE1327" s="5"/>
      <c r="BF1327" s="5"/>
      <c r="BG1327" s="6"/>
      <c r="BH1327" s="6"/>
      <c r="BI1327" s="7" t="e">
        <f t="shared" si="123"/>
        <v>#DIV/0!</v>
      </c>
      <c r="BK1327" s="5"/>
      <c r="BL1327" s="6"/>
      <c r="BM1327" s="6"/>
      <c r="BO1327" s="5"/>
      <c r="BP1327" s="6"/>
      <c r="BQ1327" s="6"/>
      <c r="BR1327" s="5"/>
      <c r="BS1327" s="5"/>
      <c r="BT1327" s="6"/>
      <c r="BU1327" s="6"/>
      <c r="BV1327" s="7" t="e">
        <f t="shared" si="124"/>
        <v>#DIV/0!</v>
      </c>
      <c r="BX1327" s="5"/>
      <c r="BY1327" s="8"/>
      <c r="BZ1327" s="8"/>
      <c r="CA1327" s="5"/>
      <c r="CB1327" s="5"/>
      <c r="CC1327" s="8"/>
      <c r="CD1327" s="8"/>
      <c r="CE1327" s="5"/>
      <c r="CF1327" s="5"/>
      <c r="CG1327" s="12"/>
      <c r="CH1327" s="17"/>
      <c r="CI1327" s="9" t="e">
        <f t="shared" si="125"/>
        <v>#DIV/0!</v>
      </c>
      <c r="CJ1327" s="5"/>
      <c r="CL1327" s="5"/>
      <c r="CM1327" s="5"/>
      <c r="CP1327" s="5"/>
      <c r="CT1327" s="5"/>
    </row>
    <row r="1328" spans="1:98" x14ac:dyDescent="0.25">
      <c r="A1328" s="5" t="s">
        <v>1371</v>
      </c>
      <c r="B1328" s="5">
        <v>31.83934</v>
      </c>
      <c r="C1328" s="5">
        <v>-29.071102</v>
      </c>
      <c r="E1328" s="5">
        <v>0</v>
      </c>
      <c r="G1328" s="5">
        <v>0</v>
      </c>
      <c r="H1328" s="5">
        <v>130000</v>
      </c>
      <c r="I1328" s="5">
        <v>1</v>
      </c>
      <c r="L1328" s="6" t="str">
        <f>IF(Table1[[#This Row],[seagrass.mn.ssp126.2050]]="","",(Table1[[#This Row],[seagrass.sd.ssp126.2050]]/Table1[[#This Row],[seagrass.mn.ssp126.2050]])^-1)</f>
        <v/>
      </c>
      <c r="M1328" s="6" t="str">
        <f>IF(Table1[[#This Row],[seagrass.weights.ssp126.2050]]="","",Table1[[#This Row],[seagrass.weights.ssp126.2050]]*Table1[[#This Row],[seagrass.mn.ssp126.2050]])</f>
        <v/>
      </c>
      <c r="P1328" s="6" t="str">
        <f>IF(Table1[[#This Row],[corals.mn.ssp126.2050]]="","",(Table1[[#This Row],[corals.sd.ssp126.2050]]/Table1[[#This Row],[corals.mn.ssp126.2050]])^-1)</f>
        <v/>
      </c>
      <c r="Q1328" s="6" t="str">
        <f>IF(Table1[[#This Row],[coral.weights.ssp126.2050]]="","",Table1[[#This Row],[coral.weights.ssp126.2050]]*Table1[[#This Row],[corals.mn.ssp126.2050]])</f>
        <v/>
      </c>
      <c r="R1328" s="5">
        <v>0.42124625619081679</v>
      </c>
      <c r="S1328" s="5">
        <v>0.14423333854065451</v>
      </c>
      <c r="T1328" s="6">
        <f>IF(Table1[[#This Row],[mangrove.mn.ssp126.2050]]="","",(Table1[[#This Row],[mangrove.sd.ssp126.2050]]/Table1[[#This Row],[mangrove.mn.ssp126.2050]])^-1)</f>
        <v>2.9205886825678773</v>
      </c>
      <c r="U1328" s="6">
        <f>IF(Table1[[#This Row],[mangrove.weights.ssp126.2050]]="","",Table1[[#This Row],[mangrove.weights.ssp126.2050]]*Table1[[#This Row],[mangrove.mn.ssp126.2050]])</f>
        <v>1.2302870484049881</v>
      </c>
      <c r="V1328" s="7">
        <f t="shared" si="120"/>
        <v>0.42124625619081679</v>
      </c>
      <c r="Y1328" s="6" t="str">
        <f>IF(Table1[[#This Row],[seagrass.mn.ssp126.2100]]="", "", (Table1[[#This Row],[seagrass.sd.ssp126.2100]]/Table1[[#This Row],[seagrass.mn.ssp126.2100]])^-1)</f>
        <v/>
      </c>
      <c r="Z1328" s="6" t="str">
        <f>IF(Table1[[#This Row],[seagrass.weights.ssp126.2100]]="","", Table1[[#This Row],[seagrass.weights.ssp126.2100]]*Table1[[#This Row],[seagrass.mn.ssp126.2100]])</f>
        <v/>
      </c>
      <c r="AC1328" s="6" t="str">
        <f>IF(Table1[[#This Row],[corals.mn.ssp126.2100]]="","",(Table1[[#This Row],[corals.sd.ssp126.2100]]/Table1[[#This Row],[corals.mn.ssp126.2100]])^-1)</f>
        <v/>
      </c>
      <c r="AD1328" s="6" t="str">
        <f>IF( Table1[[#This Row],[Coral.weights.ssp126.2100]]="","", Table1[[#This Row],[Coral.weights.ssp126.2100]]*Table1[[#This Row],[corals.mn.ssp126.2100]])</f>
        <v/>
      </c>
      <c r="AE1328" s="5">
        <v>0.41563843715450299</v>
      </c>
      <c r="AF1328" s="5">
        <v>0.14532529343864889</v>
      </c>
      <c r="AG1328" s="8">
        <f>IF(Table1[[#This Row],[mangrove.mn.ssp126.2100]]="","",(Table1[[#This Row],[mangrove.sd.ssp126.2100]]/Table1[[#This Row],[mangrove.mn.ssp126.2100]])^-1)</f>
        <v>2.8600557227154035</v>
      </c>
      <c r="AH1328" s="6">
        <f>IF(Table1[[#This Row],[mangrove.weights.ssp126.2100]]="","",Table1[[#This Row],[mangrove.weights.ssp126.2100]]*Table1[[#This Row],[mangrove.mn.ssp126.2100]])</f>
        <v>1.1887490907642229</v>
      </c>
      <c r="AI1328" s="7">
        <f t="shared" si="121"/>
        <v>0.41563843715450299</v>
      </c>
      <c r="AL1328" s="6" t="str">
        <f>IF(Table1[[#This Row],[seagrass.mn.ssp245.2050]]="","",(Table1[[#This Row],[seagrass.sd.ssp245.2050]]/Table1[[#This Row],[seagrass.mn.ssp245.2050]])^-1)</f>
        <v/>
      </c>
      <c r="AM1328" s="6" t="str">
        <f>IF(Table1[[#This Row],[seagrass.weights.ssp245.2050]]="","",Table1[[#This Row],[seagrass.weights.ssp245.2050]]*Table1[[#This Row],[seagrass.mn.ssp245.2050]])</f>
        <v/>
      </c>
      <c r="AR1328" s="5">
        <v>0.43594631213745072</v>
      </c>
      <c r="AS1328" s="5">
        <v>0.1704315969443132</v>
      </c>
      <c r="AT1328" s="8">
        <f>(Table1[[#This Row],[mangrove.sd.ssp245.2050]]/Table1[[#This Row],[mangrove.mn.ssp245.2050]])^-1</f>
        <v>2.5578960706440586</v>
      </c>
      <c r="AU1328" s="8">
        <f>Table1[[#This Row],[mangrove.mn.ssp245.2050]]*Table1[[#This Row],[mangrove.weights.ssp245.2050]]</f>
        <v>1.1151053588281534</v>
      </c>
      <c r="AV1328" s="7">
        <f t="shared" si="122"/>
        <v>0.43594631213745072</v>
      </c>
      <c r="AX1328" s="5"/>
      <c r="AY1328" s="6"/>
      <c r="AZ1328" s="6"/>
      <c r="BB1328" s="5"/>
      <c r="BC1328" s="8"/>
      <c r="BD1328" s="8"/>
      <c r="BE1328" s="5">
        <v>0.43077412027668183</v>
      </c>
      <c r="BF1328" s="5">
        <v>0.18712132360488959</v>
      </c>
      <c r="BG1328" s="6">
        <f>(Table1[[#This Row],[mangrove.sd.ssp245.2100]]/Table1[[#This Row],[mangrove.mn.ssp245.2100]])^-1</f>
        <v>2.3021113359922039</v>
      </c>
      <c r="BH1328" s="6">
        <f>Table1[[#This Row],[mangrove.weights.ssp245.2100]]*Table1[[#This Row],[mangrove.mn.ssp245.2100]]</f>
        <v>0.99168998554101828</v>
      </c>
      <c r="BI1328" s="7">
        <f t="shared" si="123"/>
        <v>0.43077412027668183</v>
      </c>
      <c r="BK1328" s="5"/>
      <c r="BL1328" s="6"/>
      <c r="BM1328" s="6"/>
      <c r="BO1328" s="5"/>
      <c r="BP1328" s="6"/>
      <c r="BQ1328" s="6"/>
      <c r="BR1328" s="5">
        <v>0.47880114730276579</v>
      </c>
      <c r="BS1328" s="5">
        <v>0.2094933156823543</v>
      </c>
      <c r="BT1328" s="6">
        <f>(Table1[[#This Row],[mangrove.sd.ssp370.2050]]/Table1[[#This Row],[mangrove.mn.ssp370.2050]])^-1</f>
        <v>2.2855199257467067</v>
      </c>
      <c r="BU1328" s="6">
        <f>Table1[[#This Row],[mangrove.weights.ssp370.2050]]*Table1[[#This Row],[mangrove.mn.ssp370.2050]]</f>
        <v>1.0943095626308552</v>
      </c>
      <c r="BV1328" s="7">
        <f t="shared" si="124"/>
        <v>0.47880114730276579</v>
      </c>
      <c r="BX1328" s="5"/>
      <c r="BY1328" s="8"/>
      <c r="BZ1328" s="8"/>
      <c r="CA1328" s="5"/>
      <c r="CB1328" s="5"/>
      <c r="CC1328" s="8"/>
      <c r="CD1328" s="8"/>
      <c r="CE1328" s="5">
        <v>0.45797215324086832</v>
      </c>
      <c r="CF1328" s="5">
        <v>0.18665595591785489</v>
      </c>
      <c r="CG1328" s="12">
        <f>(Table1[[#This Row],[mangrove.sd.ssp370.2100]]/Table1[[#This Row],[mangrove.mn.ssp370.2100]])^-1</f>
        <v>2.4535630325260906</v>
      </c>
      <c r="CH1328" s="17">
        <f>Table1[[#This Row],[mangrove.weights.ssp370.2100]]*Table1[[#This Row],[mangrove.mn.ssp370.2100]]</f>
        <v>1.1236635451181685</v>
      </c>
      <c r="CI1328" s="9">
        <f t="shared" si="125"/>
        <v>0.45797215324086837</v>
      </c>
      <c r="CJ1328" s="5"/>
      <c r="CL1328" s="5"/>
      <c r="CM1328" s="5"/>
      <c r="CP1328" s="5"/>
      <c r="CT1328" s="5"/>
    </row>
    <row r="1329" spans="1:98" x14ac:dyDescent="0.25">
      <c r="A1329" s="5" t="s">
        <v>1372</v>
      </c>
      <c r="B1329" s="5">
        <v>32.08934</v>
      </c>
      <c r="C1329" s="5">
        <v>-29.071102</v>
      </c>
      <c r="E1329" s="5">
        <v>0</v>
      </c>
      <c r="G1329" s="5">
        <v>0</v>
      </c>
      <c r="I1329" s="5">
        <v>0</v>
      </c>
      <c r="L1329" s="6" t="str">
        <f>IF(Table1[[#This Row],[seagrass.mn.ssp126.2050]]="","",(Table1[[#This Row],[seagrass.sd.ssp126.2050]]/Table1[[#This Row],[seagrass.mn.ssp126.2050]])^-1)</f>
        <v/>
      </c>
      <c r="M1329" s="6" t="str">
        <f>IF(Table1[[#This Row],[seagrass.weights.ssp126.2050]]="","",Table1[[#This Row],[seagrass.weights.ssp126.2050]]*Table1[[#This Row],[seagrass.mn.ssp126.2050]])</f>
        <v/>
      </c>
      <c r="P1329" s="6" t="str">
        <f>IF(Table1[[#This Row],[corals.mn.ssp126.2050]]="","",(Table1[[#This Row],[corals.sd.ssp126.2050]]/Table1[[#This Row],[corals.mn.ssp126.2050]])^-1)</f>
        <v/>
      </c>
      <c r="Q1329" s="6" t="str">
        <f>IF(Table1[[#This Row],[coral.weights.ssp126.2050]]="","",Table1[[#This Row],[coral.weights.ssp126.2050]]*Table1[[#This Row],[corals.mn.ssp126.2050]])</f>
        <v/>
      </c>
      <c r="T1329" s="6" t="str">
        <f>IF(Table1[[#This Row],[mangrove.mn.ssp126.2050]]="","",(Table1[[#This Row],[mangrove.sd.ssp126.2050]]/Table1[[#This Row],[mangrove.mn.ssp126.2050]])^-1)</f>
        <v/>
      </c>
      <c r="U1329" s="6" t="str">
        <f>IF(Table1[[#This Row],[mangrove.weights.ssp126.2050]]="","",Table1[[#This Row],[mangrove.weights.ssp126.2050]]*Table1[[#This Row],[mangrove.mn.ssp126.2050]])</f>
        <v/>
      </c>
      <c r="V1329" s="7" t="e">
        <f t="shared" si="120"/>
        <v>#DIV/0!</v>
      </c>
      <c r="Y1329" s="6" t="str">
        <f>IF(Table1[[#This Row],[seagrass.mn.ssp126.2100]]="", "", (Table1[[#This Row],[seagrass.sd.ssp126.2100]]/Table1[[#This Row],[seagrass.mn.ssp126.2100]])^-1)</f>
        <v/>
      </c>
      <c r="Z1329" s="6" t="str">
        <f>IF(Table1[[#This Row],[seagrass.weights.ssp126.2100]]="","", Table1[[#This Row],[seagrass.weights.ssp126.2100]]*Table1[[#This Row],[seagrass.mn.ssp126.2100]])</f>
        <v/>
      </c>
      <c r="AC1329" s="6" t="str">
        <f>IF(Table1[[#This Row],[corals.mn.ssp126.2100]]="","",(Table1[[#This Row],[corals.sd.ssp126.2100]]/Table1[[#This Row],[corals.mn.ssp126.2100]])^-1)</f>
        <v/>
      </c>
      <c r="AD1329" s="6" t="str">
        <f>IF( Table1[[#This Row],[Coral.weights.ssp126.2100]]="","", Table1[[#This Row],[Coral.weights.ssp126.2100]]*Table1[[#This Row],[corals.mn.ssp126.2100]])</f>
        <v/>
      </c>
      <c r="AG1329" s="8" t="str">
        <f>IF(Table1[[#This Row],[mangrove.mn.ssp126.2100]]="","",(Table1[[#This Row],[mangrove.sd.ssp126.2100]]/Table1[[#This Row],[mangrove.mn.ssp126.2100]])^-1)</f>
        <v/>
      </c>
      <c r="AH1329" s="6" t="str">
        <f>IF(Table1[[#This Row],[mangrove.weights.ssp126.2100]]="","",Table1[[#This Row],[mangrove.weights.ssp126.2100]]*Table1[[#This Row],[mangrove.mn.ssp126.2100]])</f>
        <v/>
      </c>
      <c r="AI1329" s="7" t="e">
        <f t="shared" si="121"/>
        <v>#DIV/0!</v>
      </c>
      <c r="AL1329" s="6" t="str">
        <f>IF(Table1[[#This Row],[seagrass.mn.ssp245.2050]]="","",(Table1[[#This Row],[seagrass.sd.ssp245.2050]]/Table1[[#This Row],[seagrass.mn.ssp245.2050]])^-1)</f>
        <v/>
      </c>
      <c r="AM1329" s="6" t="str">
        <f>IF(Table1[[#This Row],[seagrass.weights.ssp245.2050]]="","",Table1[[#This Row],[seagrass.weights.ssp245.2050]]*Table1[[#This Row],[seagrass.mn.ssp245.2050]])</f>
        <v/>
      </c>
      <c r="AS1329" s="5"/>
      <c r="AT1329" s="8"/>
      <c r="AU1329" s="8"/>
      <c r="AV1329" s="7" t="e">
        <f t="shared" si="122"/>
        <v>#DIV/0!</v>
      </c>
      <c r="AX1329" s="5"/>
      <c r="AY1329" s="6"/>
      <c r="AZ1329" s="6"/>
      <c r="BB1329" s="5"/>
      <c r="BC1329" s="8"/>
      <c r="BD1329" s="8"/>
      <c r="BE1329" s="5"/>
      <c r="BF1329" s="5"/>
      <c r="BG1329" s="6"/>
      <c r="BH1329" s="6"/>
      <c r="BI1329" s="7" t="e">
        <f t="shared" si="123"/>
        <v>#DIV/0!</v>
      </c>
      <c r="BK1329" s="5"/>
      <c r="BL1329" s="6"/>
      <c r="BM1329" s="6"/>
      <c r="BO1329" s="5"/>
      <c r="BP1329" s="6"/>
      <c r="BQ1329" s="6"/>
      <c r="BR1329" s="5"/>
      <c r="BS1329" s="5"/>
      <c r="BT1329" s="6"/>
      <c r="BU1329" s="6"/>
      <c r="BV1329" s="7" t="e">
        <f t="shared" si="124"/>
        <v>#DIV/0!</v>
      </c>
      <c r="BX1329" s="5"/>
      <c r="BY1329" s="8"/>
      <c r="BZ1329" s="8"/>
      <c r="CA1329" s="5"/>
      <c r="CB1329" s="5"/>
      <c r="CC1329" s="8"/>
      <c r="CD1329" s="8"/>
      <c r="CE1329" s="5"/>
      <c r="CF1329" s="5"/>
      <c r="CG1329" s="12"/>
      <c r="CH1329" s="17"/>
      <c r="CI1329" s="9" t="e">
        <f t="shared" si="125"/>
        <v>#DIV/0!</v>
      </c>
      <c r="CJ1329" s="5"/>
      <c r="CL1329" s="5"/>
      <c r="CM1329" s="5"/>
      <c r="CP1329" s="5"/>
      <c r="CT1329" s="5"/>
    </row>
    <row r="1330" spans="1:98" x14ac:dyDescent="0.25">
      <c r="A1330" s="5" t="s">
        <v>1373</v>
      </c>
      <c r="B1330" s="5">
        <v>32.33934</v>
      </c>
      <c r="C1330" s="5">
        <v>-29.071102</v>
      </c>
      <c r="E1330" s="5">
        <v>0</v>
      </c>
      <c r="G1330" s="5">
        <v>0</v>
      </c>
      <c r="I1330" s="5">
        <v>0</v>
      </c>
      <c r="L1330" s="6" t="str">
        <f>IF(Table1[[#This Row],[seagrass.mn.ssp126.2050]]="","",(Table1[[#This Row],[seagrass.sd.ssp126.2050]]/Table1[[#This Row],[seagrass.mn.ssp126.2050]])^-1)</f>
        <v/>
      </c>
      <c r="M1330" s="6" t="str">
        <f>IF(Table1[[#This Row],[seagrass.weights.ssp126.2050]]="","",Table1[[#This Row],[seagrass.weights.ssp126.2050]]*Table1[[#This Row],[seagrass.mn.ssp126.2050]])</f>
        <v/>
      </c>
      <c r="P1330" s="6" t="str">
        <f>IF(Table1[[#This Row],[corals.mn.ssp126.2050]]="","",(Table1[[#This Row],[corals.sd.ssp126.2050]]/Table1[[#This Row],[corals.mn.ssp126.2050]])^-1)</f>
        <v/>
      </c>
      <c r="Q1330" s="6" t="str">
        <f>IF(Table1[[#This Row],[coral.weights.ssp126.2050]]="","",Table1[[#This Row],[coral.weights.ssp126.2050]]*Table1[[#This Row],[corals.mn.ssp126.2050]])</f>
        <v/>
      </c>
      <c r="T1330" s="6" t="str">
        <f>IF(Table1[[#This Row],[mangrove.mn.ssp126.2050]]="","",(Table1[[#This Row],[mangrove.sd.ssp126.2050]]/Table1[[#This Row],[mangrove.mn.ssp126.2050]])^-1)</f>
        <v/>
      </c>
      <c r="U1330" s="6" t="str">
        <f>IF(Table1[[#This Row],[mangrove.weights.ssp126.2050]]="","",Table1[[#This Row],[mangrove.weights.ssp126.2050]]*Table1[[#This Row],[mangrove.mn.ssp126.2050]])</f>
        <v/>
      </c>
      <c r="V1330" s="7" t="e">
        <f t="shared" si="120"/>
        <v>#DIV/0!</v>
      </c>
      <c r="Y1330" s="6" t="str">
        <f>IF(Table1[[#This Row],[seagrass.mn.ssp126.2100]]="", "", (Table1[[#This Row],[seagrass.sd.ssp126.2100]]/Table1[[#This Row],[seagrass.mn.ssp126.2100]])^-1)</f>
        <v/>
      </c>
      <c r="Z1330" s="6" t="str">
        <f>IF(Table1[[#This Row],[seagrass.weights.ssp126.2100]]="","", Table1[[#This Row],[seagrass.weights.ssp126.2100]]*Table1[[#This Row],[seagrass.mn.ssp126.2100]])</f>
        <v/>
      </c>
      <c r="AC1330" s="6" t="str">
        <f>IF(Table1[[#This Row],[corals.mn.ssp126.2100]]="","",(Table1[[#This Row],[corals.sd.ssp126.2100]]/Table1[[#This Row],[corals.mn.ssp126.2100]])^-1)</f>
        <v/>
      </c>
      <c r="AD1330" s="6" t="str">
        <f>IF( Table1[[#This Row],[Coral.weights.ssp126.2100]]="","", Table1[[#This Row],[Coral.weights.ssp126.2100]]*Table1[[#This Row],[corals.mn.ssp126.2100]])</f>
        <v/>
      </c>
      <c r="AG1330" s="8" t="str">
        <f>IF(Table1[[#This Row],[mangrove.mn.ssp126.2100]]="","",(Table1[[#This Row],[mangrove.sd.ssp126.2100]]/Table1[[#This Row],[mangrove.mn.ssp126.2100]])^-1)</f>
        <v/>
      </c>
      <c r="AH1330" s="6" t="str">
        <f>IF(Table1[[#This Row],[mangrove.weights.ssp126.2100]]="","",Table1[[#This Row],[mangrove.weights.ssp126.2100]]*Table1[[#This Row],[mangrove.mn.ssp126.2100]])</f>
        <v/>
      </c>
      <c r="AI1330" s="7" t="e">
        <f t="shared" si="121"/>
        <v>#DIV/0!</v>
      </c>
      <c r="AL1330" s="6" t="str">
        <f>IF(Table1[[#This Row],[seagrass.mn.ssp245.2050]]="","",(Table1[[#This Row],[seagrass.sd.ssp245.2050]]/Table1[[#This Row],[seagrass.mn.ssp245.2050]])^-1)</f>
        <v/>
      </c>
      <c r="AM1330" s="6" t="str">
        <f>IF(Table1[[#This Row],[seagrass.weights.ssp245.2050]]="","",Table1[[#This Row],[seagrass.weights.ssp245.2050]]*Table1[[#This Row],[seagrass.mn.ssp245.2050]])</f>
        <v/>
      </c>
      <c r="AS1330" s="5"/>
      <c r="AT1330" s="8"/>
      <c r="AU1330" s="8"/>
      <c r="AV1330" s="7" t="e">
        <f t="shared" si="122"/>
        <v>#DIV/0!</v>
      </c>
      <c r="AX1330" s="5"/>
      <c r="AY1330" s="6"/>
      <c r="AZ1330" s="6"/>
      <c r="BB1330" s="5"/>
      <c r="BC1330" s="8"/>
      <c r="BD1330" s="8"/>
      <c r="BE1330" s="5"/>
      <c r="BF1330" s="5"/>
      <c r="BG1330" s="6"/>
      <c r="BH1330" s="6"/>
      <c r="BI1330" s="7" t="e">
        <f t="shared" si="123"/>
        <v>#DIV/0!</v>
      </c>
      <c r="BK1330" s="5"/>
      <c r="BL1330" s="6"/>
      <c r="BM1330" s="6"/>
      <c r="BO1330" s="5"/>
      <c r="BP1330" s="6"/>
      <c r="BQ1330" s="6"/>
      <c r="BR1330" s="5"/>
      <c r="BS1330" s="5"/>
      <c r="BT1330" s="6"/>
      <c r="BU1330" s="6"/>
      <c r="BV1330" s="7" t="e">
        <f t="shared" si="124"/>
        <v>#DIV/0!</v>
      </c>
      <c r="BX1330" s="5"/>
      <c r="BY1330" s="8"/>
      <c r="BZ1330" s="8"/>
      <c r="CA1330" s="5"/>
      <c r="CB1330" s="5"/>
      <c r="CC1330" s="8"/>
      <c r="CD1330" s="8"/>
      <c r="CE1330" s="5"/>
      <c r="CF1330" s="5"/>
      <c r="CG1330" s="12"/>
      <c r="CH1330" s="17"/>
      <c r="CI1330" s="9" t="e">
        <f t="shared" si="125"/>
        <v>#DIV/0!</v>
      </c>
      <c r="CJ1330" s="5"/>
      <c r="CL1330" s="5"/>
      <c r="CM1330" s="5"/>
      <c r="CP1330" s="5"/>
      <c r="CT1330" s="5"/>
    </row>
    <row r="1331" spans="1:98" x14ac:dyDescent="0.25">
      <c r="A1331" s="5" t="s">
        <v>1374</v>
      </c>
      <c r="B1331" s="5">
        <v>16.58934</v>
      </c>
      <c r="C1331" s="5">
        <v>-29.321102</v>
      </c>
      <c r="E1331" s="5">
        <v>0</v>
      </c>
      <c r="G1331" s="5">
        <v>0</v>
      </c>
      <c r="I1331" s="5">
        <v>0</v>
      </c>
      <c r="L1331" s="6" t="str">
        <f>IF(Table1[[#This Row],[seagrass.mn.ssp126.2050]]="","",(Table1[[#This Row],[seagrass.sd.ssp126.2050]]/Table1[[#This Row],[seagrass.mn.ssp126.2050]])^-1)</f>
        <v/>
      </c>
      <c r="M1331" s="6" t="str">
        <f>IF(Table1[[#This Row],[seagrass.weights.ssp126.2050]]="","",Table1[[#This Row],[seagrass.weights.ssp126.2050]]*Table1[[#This Row],[seagrass.mn.ssp126.2050]])</f>
        <v/>
      </c>
      <c r="P1331" s="6" t="str">
        <f>IF(Table1[[#This Row],[corals.mn.ssp126.2050]]="","",(Table1[[#This Row],[corals.sd.ssp126.2050]]/Table1[[#This Row],[corals.mn.ssp126.2050]])^-1)</f>
        <v/>
      </c>
      <c r="Q1331" s="6" t="str">
        <f>IF(Table1[[#This Row],[coral.weights.ssp126.2050]]="","",Table1[[#This Row],[coral.weights.ssp126.2050]]*Table1[[#This Row],[corals.mn.ssp126.2050]])</f>
        <v/>
      </c>
      <c r="T1331" s="6" t="str">
        <f>IF(Table1[[#This Row],[mangrove.mn.ssp126.2050]]="","",(Table1[[#This Row],[mangrove.sd.ssp126.2050]]/Table1[[#This Row],[mangrove.mn.ssp126.2050]])^-1)</f>
        <v/>
      </c>
      <c r="U1331" s="6" t="str">
        <f>IF(Table1[[#This Row],[mangrove.weights.ssp126.2050]]="","",Table1[[#This Row],[mangrove.weights.ssp126.2050]]*Table1[[#This Row],[mangrove.mn.ssp126.2050]])</f>
        <v/>
      </c>
      <c r="V1331" s="7" t="e">
        <f t="shared" si="120"/>
        <v>#DIV/0!</v>
      </c>
      <c r="Y1331" s="6" t="str">
        <f>IF(Table1[[#This Row],[seagrass.mn.ssp126.2100]]="", "", (Table1[[#This Row],[seagrass.sd.ssp126.2100]]/Table1[[#This Row],[seagrass.mn.ssp126.2100]])^-1)</f>
        <v/>
      </c>
      <c r="Z1331" s="6" t="str">
        <f>IF(Table1[[#This Row],[seagrass.weights.ssp126.2100]]="","", Table1[[#This Row],[seagrass.weights.ssp126.2100]]*Table1[[#This Row],[seagrass.mn.ssp126.2100]])</f>
        <v/>
      </c>
      <c r="AC1331" s="6" t="str">
        <f>IF(Table1[[#This Row],[corals.mn.ssp126.2100]]="","",(Table1[[#This Row],[corals.sd.ssp126.2100]]/Table1[[#This Row],[corals.mn.ssp126.2100]])^-1)</f>
        <v/>
      </c>
      <c r="AD1331" s="6" t="str">
        <f>IF( Table1[[#This Row],[Coral.weights.ssp126.2100]]="","", Table1[[#This Row],[Coral.weights.ssp126.2100]]*Table1[[#This Row],[corals.mn.ssp126.2100]])</f>
        <v/>
      </c>
      <c r="AG1331" s="8" t="str">
        <f>IF(Table1[[#This Row],[mangrove.mn.ssp126.2100]]="","",(Table1[[#This Row],[mangrove.sd.ssp126.2100]]/Table1[[#This Row],[mangrove.mn.ssp126.2100]])^-1)</f>
        <v/>
      </c>
      <c r="AH1331" s="6" t="str">
        <f>IF(Table1[[#This Row],[mangrove.weights.ssp126.2100]]="","",Table1[[#This Row],[mangrove.weights.ssp126.2100]]*Table1[[#This Row],[mangrove.mn.ssp126.2100]])</f>
        <v/>
      </c>
      <c r="AI1331" s="7" t="e">
        <f t="shared" si="121"/>
        <v>#DIV/0!</v>
      </c>
      <c r="AL1331" s="6" t="str">
        <f>IF(Table1[[#This Row],[seagrass.mn.ssp245.2050]]="","",(Table1[[#This Row],[seagrass.sd.ssp245.2050]]/Table1[[#This Row],[seagrass.mn.ssp245.2050]])^-1)</f>
        <v/>
      </c>
      <c r="AM1331" s="6" t="str">
        <f>IF(Table1[[#This Row],[seagrass.weights.ssp245.2050]]="","",Table1[[#This Row],[seagrass.weights.ssp245.2050]]*Table1[[#This Row],[seagrass.mn.ssp245.2050]])</f>
        <v/>
      </c>
      <c r="AS1331" s="5"/>
      <c r="AT1331" s="8"/>
      <c r="AU1331" s="8"/>
      <c r="AV1331" s="7" t="e">
        <f t="shared" si="122"/>
        <v>#DIV/0!</v>
      </c>
      <c r="AX1331" s="5"/>
      <c r="AY1331" s="6"/>
      <c r="AZ1331" s="6"/>
      <c r="BB1331" s="5"/>
      <c r="BC1331" s="8"/>
      <c r="BD1331" s="8"/>
      <c r="BE1331" s="5"/>
      <c r="BF1331" s="5"/>
      <c r="BG1331" s="6"/>
      <c r="BH1331" s="6"/>
      <c r="BI1331" s="7" t="e">
        <f t="shared" si="123"/>
        <v>#DIV/0!</v>
      </c>
      <c r="BK1331" s="5"/>
      <c r="BL1331" s="6"/>
      <c r="BM1331" s="6"/>
      <c r="BO1331" s="5"/>
      <c r="BP1331" s="6"/>
      <c r="BQ1331" s="6"/>
      <c r="BR1331" s="5"/>
      <c r="BS1331" s="5"/>
      <c r="BT1331" s="6"/>
      <c r="BU1331" s="6"/>
      <c r="BV1331" s="7" t="e">
        <f t="shared" si="124"/>
        <v>#DIV/0!</v>
      </c>
      <c r="BX1331" s="5"/>
      <c r="BY1331" s="8"/>
      <c r="BZ1331" s="8"/>
      <c r="CA1331" s="5"/>
      <c r="CB1331" s="5"/>
      <c r="CC1331" s="8"/>
      <c r="CD1331" s="8"/>
      <c r="CE1331" s="5"/>
      <c r="CF1331" s="5"/>
      <c r="CG1331" s="12"/>
      <c r="CH1331" s="17"/>
      <c r="CI1331" s="9" t="e">
        <f t="shared" si="125"/>
        <v>#DIV/0!</v>
      </c>
      <c r="CJ1331" s="5"/>
      <c r="CL1331" s="5"/>
      <c r="CM1331" s="5"/>
      <c r="CP1331" s="5"/>
      <c r="CT1331" s="5"/>
    </row>
    <row r="1332" spans="1:98" x14ac:dyDescent="0.25">
      <c r="A1332" s="5" t="s">
        <v>1375</v>
      </c>
      <c r="B1332" s="5">
        <v>16.83934</v>
      </c>
      <c r="C1332" s="5">
        <v>-29.321102</v>
      </c>
      <c r="E1332" s="5">
        <v>0</v>
      </c>
      <c r="G1332" s="5">
        <v>0</v>
      </c>
      <c r="I1332" s="5">
        <v>0</v>
      </c>
      <c r="L1332" s="6" t="str">
        <f>IF(Table1[[#This Row],[seagrass.mn.ssp126.2050]]="","",(Table1[[#This Row],[seagrass.sd.ssp126.2050]]/Table1[[#This Row],[seagrass.mn.ssp126.2050]])^-1)</f>
        <v/>
      </c>
      <c r="M1332" s="6" t="str">
        <f>IF(Table1[[#This Row],[seagrass.weights.ssp126.2050]]="","",Table1[[#This Row],[seagrass.weights.ssp126.2050]]*Table1[[#This Row],[seagrass.mn.ssp126.2050]])</f>
        <v/>
      </c>
      <c r="P1332" s="6" t="str">
        <f>IF(Table1[[#This Row],[corals.mn.ssp126.2050]]="","",(Table1[[#This Row],[corals.sd.ssp126.2050]]/Table1[[#This Row],[corals.mn.ssp126.2050]])^-1)</f>
        <v/>
      </c>
      <c r="Q1332" s="6" t="str">
        <f>IF(Table1[[#This Row],[coral.weights.ssp126.2050]]="","",Table1[[#This Row],[coral.weights.ssp126.2050]]*Table1[[#This Row],[corals.mn.ssp126.2050]])</f>
        <v/>
      </c>
      <c r="T1332" s="6" t="str">
        <f>IF(Table1[[#This Row],[mangrove.mn.ssp126.2050]]="","",(Table1[[#This Row],[mangrove.sd.ssp126.2050]]/Table1[[#This Row],[mangrove.mn.ssp126.2050]])^-1)</f>
        <v/>
      </c>
      <c r="U1332" s="6" t="str">
        <f>IF(Table1[[#This Row],[mangrove.weights.ssp126.2050]]="","",Table1[[#This Row],[mangrove.weights.ssp126.2050]]*Table1[[#This Row],[mangrove.mn.ssp126.2050]])</f>
        <v/>
      </c>
      <c r="V1332" s="7" t="e">
        <f t="shared" si="120"/>
        <v>#DIV/0!</v>
      </c>
      <c r="Y1332" s="6" t="str">
        <f>IF(Table1[[#This Row],[seagrass.mn.ssp126.2100]]="", "", (Table1[[#This Row],[seagrass.sd.ssp126.2100]]/Table1[[#This Row],[seagrass.mn.ssp126.2100]])^-1)</f>
        <v/>
      </c>
      <c r="Z1332" s="6" t="str">
        <f>IF(Table1[[#This Row],[seagrass.weights.ssp126.2100]]="","", Table1[[#This Row],[seagrass.weights.ssp126.2100]]*Table1[[#This Row],[seagrass.mn.ssp126.2100]])</f>
        <v/>
      </c>
      <c r="AC1332" s="6" t="str">
        <f>IF(Table1[[#This Row],[corals.mn.ssp126.2100]]="","",(Table1[[#This Row],[corals.sd.ssp126.2100]]/Table1[[#This Row],[corals.mn.ssp126.2100]])^-1)</f>
        <v/>
      </c>
      <c r="AD1332" s="6" t="str">
        <f>IF( Table1[[#This Row],[Coral.weights.ssp126.2100]]="","", Table1[[#This Row],[Coral.weights.ssp126.2100]]*Table1[[#This Row],[corals.mn.ssp126.2100]])</f>
        <v/>
      </c>
      <c r="AG1332" s="8" t="str">
        <f>IF(Table1[[#This Row],[mangrove.mn.ssp126.2100]]="","",(Table1[[#This Row],[mangrove.sd.ssp126.2100]]/Table1[[#This Row],[mangrove.mn.ssp126.2100]])^-1)</f>
        <v/>
      </c>
      <c r="AH1332" s="6" t="str">
        <f>IF(Table1[[#This Row],[mangrove.weights.ssp126.2100]]="","",Table1[[#This Row],[mangrove.weights.ssp126.2100]]*Table1[[#This Row],[mangrove.mn.ssp126.2100]])</f>
        <v/>
      </c>
      <c r="AI1332" s="7" t="e">
        <f t="shared" si="121"/>
        <v>#DIV/0!</v>
      </c>
      <c r="AL1332" s="6" t="str">
        <f>IF(Table1[[#This Row],[seagrass.mn.ssp245.2050]]="","",(Table1[[#This Row],[seagrass.sd.ssp245.2050]]/Table1[[#This Row],[seagrass.mn.ssp245.2050]])^-1)</f>
        <v/>
      </c>
      <c r="AM1332" s="6" t="str">
        <f>IF(Table1[[#This Row],[seagrass.weights.ssp245.2050]]="","",Table1[[#This Row],[seagrass.weights.ssp245.2050]]*Table1[[#This Row],[seagrass.mn.ssp245.2050]])</f>
        <v/>
      </c>
      <c r="AS1332" s="5"/>
      <c r="AT1332" s="8"/>
      <c r="AU1332" s="8"/>
      <c r="AV1332" s="7" t="e">
        <f t="shared" si="122"/>
        <v>#DIV/0!</v>
      </c>
      <c r="AX1332" s="5"/>
      <c r="AY1332" s="6"/>
      <c r="AZ1332" s="6"/>
      <c r="BB1332" s="5"/>
      <c r="BC1332" s="8"/>
      <c r="BD1332" s="8"/>
      <c r="BE1332" s="5"/>
      <c r="BF1332" s="5"/>
      <c r="BG1332" s="6"/>
      <c r="BH1332" s="6"/>
      <c r="BI1332" s="7" t="e">
        <f t="shared" si="123"/>
        <v>#DIV/0!</v>
      </c>
      <c r="BK1332" s="5"/>
      <c r="BL1332" s="6"/>
      <c r="BM1332" s="6"/>
      <c r="BO1332" s="5"/>
      <c r="BP1332" s="6"/>
      <c r="BQ1332" s="6"/>
      <c r="BR1332" s="5"/>
      <c r="BS1332" s="5"/>
      <c r="BT1332" s="6"/>
      <c r="BU1332" s="6"/>
      <c r="BV1332" s="7" t="e">
        <f t="shared" si="124"/>
        <v>#DIV/0!</v>
      </c>
      <c r="BX1332" s="5"/>
      <c r="BY1332" s="8"/>
      <c r="BZ1332" s="8"/>
      <c r="CA1332" s="5"/>
      <c r="CB1332" s="5"/>
      <c r="CC1332" s="8"/>
      <c r="CD1332" s="8"/>
      <c r="CE1332" s="5"/>
      <c r="CF1332" s="5"/>
      <c r="CG1332" s="12"/>
      <c r="CH1332" s="17"/>
      <c r="CI1332" s="9" t="e">
        <f t="shared" si="125"/>
        <v>#DIV/0!</v>
      </c>
      <c r="CJ1332" s="5"/>
      <c r="CL1332" s="5"/>
      <c r="CM1332" s="5"/>
      <c r="CP1332" s="5"/>
      <c r="CT1332" s="5"/>
    </row>
    <row r="1333" spans="1:98" x14ac:dyDescent="0.25">
      <c r="A1333" s="5" t="s">
        <v>1376</v>
      </c>
      <c r="B1333" s="5">
        <v>17.08934</v>
      </c>
      <c r="C1333" s="5">
        <v>-29.321102</v>
      </c>
      <c r="E1333" s="5">
        <v>0</v>
      </c>
      <c r="G1333" s="5">
        <v>0</v>
      </c>
      <c r="I1333" s="5">
        <v>0</v>
      </c>
      <c r="L1333" s="6" t="str">
        <f>IF(Table1[[#This Row],[seagrass.mn.ssp126.2050]]="","",(Table1[[#This Row],[seagrass.sd.ssp126.2050]]/Table1[[#This Row],[seagrass.mn.ssp126.2050]])^-1)</f>
        <v/>
      </c>
      <c r="M1333" s="6" t="str">
        <f>IF(Table1[[#This Row],[seagrass.weights.ssp126.2050]]="","",Table1[[#This Row],[seagrass.weights.ssp126.2050]]*Table1[[#This Row],[seagrass.mn.ssp126.2050]])</f>
        <v/>
      </c>
      <c r="P1333" s="6" t="str">
        <f>IF(Table1[[#This Row],[corals.mn.ssp126.2050]]="","",(Table1[[#This Row],[corals.sd.ssp126.2050]]/Table1[[#This Row],[corals.mn.ssp126.2050]])^-1)</f>
        <v/>
      </c>
      <c r="Q1333" s="6" t="str">
        <f>IF(Table1[[#This Row],[coral.weights.ssp126.2050]]="","",Table1[[#This Row],[coral.weights.ssp126.2050]]*Table1[[#This Row],[corals.mn.ssp126.2050]])</f>
        <v/>
      </c>
      <c r="T1333" s="6" t="str">
        <f>IF(Table1[[#This Row],[mangrove.mn.ssp126.2050]]="","",(Table1[[#This Row],[mangrove.sd.ssp126.2050]]/Table1[[#This Row],[mangrove.mn.ssp126.2050]])^-1)</f>
        <v/>
      </c>
      <c r="U1333" s="6" t="str">
        <f>IF(Table1[[#This Row],[mangrove.weights.ssp126.2050]]="","",Table1[[#This Row],[mangrove.weights.ssp126.2050]]*Table1[[#This Row],[mangrove.mn.ssp126.2050]])</f>
        <v/>
      </c>
      <c r="V1333" s="7" t="e">
        <f t="shared" si="120"/>
        <v>#DIV/0!</v>
      </c>
      <c r="Y1333" s="6" t="str">
        <f>IF(Table1[[#This Row],[seagrass.mn.ssp126.2100]]="", "", (Table1[[#This Row],[seagrass.sd.ssp126.2100]]/Table1[[#This Row],[seagrass.mn.ssp126.2100]])^-1)</f>
        <v/>
      </c>
      <c r="Z1333" s="6" t="str">
        <f>IF(Table1[[#This Row],[seagrass.weights.ssp126.2100]]="","", Table1[[#This Row],[seagrass.weights.ssp126.2100]]*Table1[[#This Row],[seagrass.mn.ssp126.2100]])</f>
        <v/>
      </c>
      <c r="AC1333" s="6" t="str">
        <f>IF(Table1[[#This Row],[corals.mn.ssp126.2100]]="","",(Table1[[#This Row],[corals.sd.ssp126.2100]]/Table1[[#This Row],[corals.mn.ssp126.2100]])^-1)</f>
        <v/>
      </c>
      <c r="AD1333" s="6" t="str">
        <f>IF( Table1[[#This Row],[Coral.weights.ssp126.2100]]="","", Table1[[#This Row],[Coral.weights.ssp126.2100]]*Table1[[#This Row],[corals.mn.ssp126.2100]])</f>
        <v/>
      </c>
      <c r="AG1333" s="8" t="str">
        <f>IF(Table1[[#This Row],[mangrove.mn.ssp126.2100]]="","",(Table1[[#This Row],[mangrove.sd.ssp126.2100]]/Table1[[#This Row],[mangrove.mn.ssp126.2100]])^-1)</f>
        <v/>
      </c>
      <c r="AH1333" s="6" t="str">
        <f>IF(Table1[[#This Row],[mangrove.weights.ssp126.2100]]="","",Table1[[#This Row],[mangrove.weights.ssp126.2100]]*Table1[[#This Row],[mangrove.mn.ssp126.2100]])</f>
        <v/>
      </c>
      <c r="AI1333" s="7" t="e">
        <f t="shared" si="121"/>
        <v>#DIV/0!</v>
      </c>
      <c r="AL1333" s="6" t="str">
        <f>IF(Table1[[#This Row],[seagrass.mn.ssp245.2050]]="","",(Table1[[#This Row],[seagrass.sd.ssp245.2050]]/Table1[[#This Row],[seagrass.mn.ssp245.2050]])^-1)</f>
        <v/>
      </c>
      <c r="AM1333" s="6" t="str">
        <f>IF(Table1[[#This Row],[seagrass.weights.ssp245.2050]]="","",Table1[[#This Row],[seagrass.weights.ssp245.2050]]*Table1[[#This Row],[seagrass.mn.ssp245.2050]])</f>
        <v/>
      </c>
      <c r="AS1333" s="5"/>
      <c r="AT1333" s="8"/>
      <c r="AU1333" s="8"/>
      <c r="AV1333" s="7" t="e">
        <f t="shared" si="122"/>
        <v>#DIV/0!</v>
      </c>
      <c r="AX1333" s="5"/>
      <c r="AY1333" s="6"/>
      <c r="AZ1333" s="6"/>
      <c r="BB1333" s="5"/>
      <c r="BC1333" s="8"/>
      <c r="BD1333" s="8"/>
      <c r="BE1333" s="5"/>
      <c r="BF1333" s="5"/>
      <c r="BG1333" s="6"/>
      <c r="BH1333" s="6"/>
      <c r="BI1333" s="7" t="e">
        <f t="shared" si="123"/>
        <v>#DIV/0!</v>
      </c>
      <c r="BK1333" s="5"/>
      <c r="BL1333" s="6"/>
      <c r="BM1333" s="6"/>
      <c r="BO1333" s="5"/>
      <c r="BP1333" s="6"/>
      <c r="BQ1333" s="6"/>
      <c r="BR1333" s="5"/>
      <c r="BS1333" s="5"/>
      <c r="BT1333" s="6"/>
      <c r="BU1333" s="6"/>
      <c r="BV1333" s="7" t="e">
        <f t="shared" si="124"/>
        <v>#DIV/0!</v>
      </c>
      <c r="BX1333" s="5"/>
      <c r="BY1333" s="8"/>
      <c r="BZ1333" s="8"/>
      <c r="CA1333" s="5"/>
      <c r="CB1333" s="5"/>
      <c r="CC1333" s="8"/>
      <c r="CD1333" s="8"/>
      <c r="CE1333" s="5"/>
      <c r="CF1333" s="5"/>
      <c r="CG1333" s="12"/>
      <c r="CH1333" s="17"/>
      <c r="CI1333" s="9" t="e">
        <f t="shared" si="125"/>
        <v>#DIV/0!</v>
      </c>
      <c r="CJ1333" s="5"/>
      <c r="CL1333" s="5"/>
      <c r="CM1333" s="5"/>
      <c r="CP1333" s="5"/>
      <c r="CT1333" s="5"/>
    </row>
    <row r="1334" spans="1:98" x14ac:dyDescent="0.25">
      <c r="A1334" s="5" t="s">
        <v>1377</v>
      </c>
      <c r="B1334" s="5">
        <v>17.33934</v>
      </c>
      <c r="C1334" s="5">
        <v>-29.321102</v>
      </c>
      <c r="E1334" s="5">
        <v>0</v>
      </c>
      <c r="G1334" s="5">
        <v>0</v>
      </c>
      <c r="I1334" s="5">
        <v>0</v>
      </c>
      <c r="L1334" s="6" t="str">
        <f>IF(Table1[[#This Row],[seagrass.mn.ssp126.2050]]="","",(Table1[[#This Row],[seagrass.sd.ssp126.2050]]/Table1[[#This Row],[seagrass.mn.ssp126.2050]])^-1)</f>
        <v/>
      </c>
      <c r="M1334" s="6" t="str">
        <f>IF(Table1[[#This Row],[seagrass.weights.ssp126.2050]]="","",Table1[[#This Row],[seagrass.weights.ssp126.2050]]*Table1[[#This Row],[seagrass.mn.ssp126.2050]])</f>
        <v/>
      </c>
      <c r="P1334" s="6" t="str">
        <f>IF(Table1[[#This Row],[corals.mn.ssp126.2050]]="","",(Table1[[#This Row],[corals.sd.ssp126.2050]]/Table1[[#This Row],[corals.mn.ssp126.2050]])^-1)</f>
        <v/>
      </c>
      <c r="Q1334" s="6" t="str">
        <f>IF(Table1[[#This Row],[coral.weights.ssp126.2050]]="","",Table1[[#This Row],[coral.weights.ssp126.2050]]*Table1[[#This Row],[corals.mn.ssp126.2050]])</f>
        <v/>
      </c>
      <c r="T1334" s="6" t="str">
        <f>IF(Table1[[#This Row],[mangrove.mn.ssp126.2050]]="","",(Table1[[#This Row],[mangrove.sd.ssp126.2050]]/Table1[[#This Row],[mangrove.mn.ssp126.2050]])^-1)</f>
        <v/>
      </c>
      <c r="U1334" s="6" t="str">
        <f>IF(Table1[[#This Row],[mangrove.weights.ssp126.2050]]="","",Table1[[#This Row],[mangrove.weights.ssp126.2050]]*Table1[[#This Row],[mangrove.mn.ssp126.2050]])</f>
        <v/>
      </c>
      <c r="V1334" s="7" t="e">
        <f t="shared" si="120"/>
        <v>#DIV/0!</v>
      </c>
      <c r="Y1334" s="6" t="str">
        <f>IF(Table1[[#This Row],[seagrass.mn.ssp126.2100]]="", "", (Table1[[#This Row],[seagrass.sd.ssp126.2100]]/Table1[[#This Row],[seagrass.mn.ssp126.2100]])^-1)</f>
        <v/>
      </c>
      <c r="Z1334" s="6" t="str">
        <f>IF(Table1[[#This Row],[seagrass.weights.ssp126.2100]]="","", Table1[[#This Row],[seagrass.weights.ssp126.2100]]*Table1[[#This Row],[seagrass.mn.ssp126.2100]])</f>
        <v/>
      </c>
      <c r="AC1334" s="6" t="str">
        <f>IF(Table1[[#This Row],[corals.mn.ssp126.2100]]="","",(Table1[[#This Row],[corals.sd.ssp126.2100]]/Table1[[#This Row],[corals.mn.ssp126.2100]])^-1)</f>
        <v/>
      </c>
      <c r="AD1334" s="6" t="str">
        <f>IF( Table1[[#This Row],[Coral.weights.ssp126.2100]]="","", Table1[[#This Row],[Coral.weights.ssp126.2100]]*Table1[[#This Row],[corals.mn.ssp126.2100]])</f>
        <v/>
      </c>
      <c r="AG1334" s="8" t="str">
        <f>IF(Table1[[#This Row],[mangrove.mn.ssp126.2100]]="","",(Table1[[#This Row],[mangrove.sd.ssp126.2100]]/Table1[[#This Row],[mangrove.mn.ssp126.2100]])^-1)</f>
        <v/>
      </c>
      <c r="AH1334" s="6" t="str">
        <f>IF(Table1[[#This Row],[mangrove.weights.ssp126.2100]]="","",Table1[[#This Row],[mangrove.weights.ssp126.2100]]*Table1[[#This Row],[mangrove.mn.ssp126.2100]])</f>
        <v/>
      </c>
      <c r="AI1334" s="7" t="e">
        <f t="shared" si="121"/>
        <v>#DIV/0!</v>
      </c>
      <c r="AL1334" s="6" t="str">
        <f>IF(Table1[[#This Row],[seagrass.mn.ssp245.2050]]="","",(Table1[[#This Row],[seagrass.sd.ssp245.2050]]/Table1[[#This Row],[seagrass.mn.ssp245.2050]])^-1)</f>
        <v/>
      </c>
      <c r="AM1334" s="6" t="str">
        <f>IF(Table1[[#This Row],[seagrass.weights.ssp245.2050]]="","",Table1[[#This Row],[seagrass.weights.ssp245.2050]]*Table1[[#This Row],[seagrass.mn.ssp245.2050]])</f>
        <v/>
      </c>
      <c r="AS1334" s="5"/>
      <c r="AT1334" s="8"/>
      <c r="AU1334" s="8"/>
      <c r="AV1334" s="7" t="e">
        <f t="shared" si="122"/>
        <v>#DIV/0!</v>
      </c>
      <c r="AX1334" s="5"/>
      <c r="AY1334" s="6"/>
      <c r="AZ1334" s="6"/>
      <c r="BB1334" s="5"/>
      <c r="BC1334" s="8"/>
      <c r="BD1334" s="8"/>
      <c r="BE1334" s="5"/>
      <c r="BF1334" s="5"/>
      <c r="BG1334" s="6"/>
      <c r="BH1334" s="6"/>
      <c r="BI1334" s="7" t="e">
        <f t="shared" si="123"/>
        <v>#DIV/0!</v>
      </c>
      <c r="BK1334" s="5"/>
      <c r="BL1334" s="6"/>
      <c r="BM1334" s="6"/>
      <c r="BO1334" s="5"/>
      <c r="BP1334" s="6"/>
      <c r="BQ1334" s="6"/>
      <c r="BR1334" s="5"/>
      <c r="BS1334" s="5"/>
      <c r="BT1334" s="6"/>
      <c r="BU1334" s="6"/>
      <c r="BV1334" s="7" t="e">
        <f t="shared" si="124"/>
        <v>#DIV/0!</v>
      </c>
      <c r="BX1334" s="5"/>
      <c r="BY1334" s="8"/>
      <c r="BZ1334" s="8"/>
      <c r="CA1334" s="5"/>
      <c r="CB1334" s="5"/>
      <c r="CC1334" s="8"/>
      <c r="CD1334" s="8"/>
      <c r="CE1334" s="5"/>
      <c r="CF1334" s="5"/>
      <c r="CG1334" s="12"/>
      <c r="CH1334" s="17"/>
      <c r="CI1334" s="9" t="e">
        <f t="shared" si="125"/>
        <v>#DIV/0!</v>
      </c>
      <c r="CJ1334" s="5"/>
      <c r="CL1334" s="5"/>
      <c r="CM1334" s="5"/>
      <c r="CP1334" s="5"/>
      <c r="CT1334" s="5"/>
    </row>
    <row r="1335" spans="1:98" x14ac:dyDescent="0.25">
      <c r="A1335" s="5" t="s">
        <v>1378</v>
      </c>
      <c r="B1335" s="5">
        <v>31.08934</v>
      </c>
      <c r="C1335" s="5">
        <v>-29.321102</v>
      </c>
      <c r="E1335" s="5">
        <v>0</v>
      </c>
      <c r="G1335" s="5">
        <v>0</v>
      </c>
      <c r="I1335" s="5">
        <v>0</v>
      </c>
      <c r="L1335" s="6" t="str">
        <f>IF(Table1[[#This Row],[seagrass.mn.ssp126.2050]]="","",(Table1[[#This Row],[seagrass.sd.ssp126.2050]]/Table1[[#This Row],[seagrass.mn.ssp126.2050]])^-1)</f>
        <v/>
      </c>
      <c r="M1335" s="6" t="str">
        <f>IF(Table1[[#This Row],[seagrass.weights.ssp126.2050]]="","",Table1[[#This Row],[seagrass.weights.ssp126.2050]]*Table1[[#This Row],[seagrass.mn.ssp126.2050]])</f>
        <v/>
      </c>
      <c r="P1335" s="6" t="str">
        <f>IF(Table1[[#This Row],[corals.mn.ssp126.2050]]="","",(Table1[[#This Row],[corals.sd.ssp126.2050]]/Table1[[#This Row],[corals.mn.ssp126.2050]])^-1)</f>
        <v/>
      </c>
      <c r="Q1335" s="6" t="str">
        <f>IF(Table1[[#This Row],[coral.weights.ssp126.2050]]="","",Table1[[#This Row],[coral.weights.ssp126.2050]]*Table1[[#This Row],[corals.mn.ssp126.2050]])</f>
        <v/>
      </c>
      <c r="T1335" s="6" t="str">
        <f>IF(Table1[[#This Row],[mangrove.mn.ssp126.2050]]="","",(Table1[[#This Row],[mangrove.sd.ssp126.2050]]/Table1[[#This Row],[mangrove.mn.ssp126.2050]])^-1)</f>
        <v/>
      </c>
      <c r="U1335" s="6" t="str">
        <f>IF(Table1[[#This Row],[mangrove.weights.ssp126.2050]]="","",Table1[[#This Row],[mangrove.weights.ssp126.2050]]*Table1[[#This Row],[mangrove.mn.ssp126.2050]])</f>
        <v/>
      </c>
      <c r="V1335" s="7" t="e">
        <f t="shared" si="120"/>
        <v>#DIV/0!</v>
      </c>
      <c r="Y1335" s="6" t="str">
        <f>IF(Table1[[#This Row],[seagrass.mn.ssp126.2100]]="", "", (Table1[[#This Row],[seagrass.sd.ssp126.2100]]/Table1[[#This Row],[seagrass.mn.ssp126.2100]])^-1)</f>
        <v/>
      </c>
      <c r="Z1335" s="6" t="str">
        <f>IF(Table1[[#This Row],[seagrass.weights.ssp126.2100]]="","", Table1[[#This Row],[seagrass.weights.ssp126.2100]]*Table1[[#This Row],[seagrass.mn.ssp126.2100]])</f>
        <v/>
      </c>
      <c r="AC1335" s="6" t="str">
        <f>IF(Table1[[#This Row],[corals.mn.ssp126.2100]]="","",(Table1[[#This Row],[corals.sd.ssp126.2100]]/Table1[[#This Row],[corals.mn.ssp126.2100]])^-1)</f>
        <v/>
      </c>
      <c r="AD1335" s="6" t="str">
        <f>IF( Table1[[#This Row],[Coral.weights.ssp126.2100]]="","", Table1[[#This Row],[Coral.weights.ssp126.2100]]*Table1[[#This Row],[corals.mn.ssp126.2100]])</f>
        <v/>
      </c>
      <c r="AG1335" s="8" t="str">
        <f>IF(Table1[[#This Row],[mangrove.mn.ssp126.2100]]="","",(Table1[[#This Row],[mangrove.sd.ssp126.2100]]/Table1[[#This Row],[mangrove.mn.ssp126.2100]])^-1)</f>
        <v/>
      </c>
      <c r="AH1335" s="6" t="str">
        <f>IF(Table1[[#This Row],[mangrove.weights.ssp126.2100]]="","",Table1[[#This Row],[mangrove.weights.ssp126.2100]]*Table1[[#This Row],[mangrove.mn.ssp126.2100]])</f>
        <v/>
      </c>
      <c r="AI1335" s="7" t="e">
        <f t="shared" si="121"/>
        <v>#DIV/0!</v>
      </c>
      <c r="AL1335" s="6" t="str">
        <f>IF(Table1[[#This Row],[seagrass.mn.ssp245.2050]]="","",(Table1[[#This Row],[seagrass.sd.ssp245.2050]]/Table1[[#This Row],[seagrass.mn.ssp245.2050]])^-1)</f>
        <v/>
      </c>
      <c r="AM1335" s="6" t="str">
        <f>IF(Table1[[#This Row],[seagrass.weights.ssp245.2050]]="","",Table1[[#This Row],[seagrass.weights.ssp245.2050]]*Table1[[#This Row],[seagrass.mn.ssp245.2050]])</f>
        <v/>
      </c>
      <c r="AS1335" s="5"/>
      <c r="AT1335" s="8"/>
      <c r="AU1335" s="8"/>
      <c r="AV1335" s="7" t="e">
        <f t="shared" si="122"/>
        <v>#DIV/0!</v>
      </c>
      <c r="AX1335" s="5"/>
      <c r="AY1335" s="6"/>
      <c r="AZ1335" s="6"/>
      <c r="BB1335" s="5"/>
      <c r="BC1335" s="8"/>
      <c r="BD1335" s="8"/>
      <c r="BE1335" s="5"/>
      <c r="BF1335" s="5"/>
      <c r="BG1335" s="6"/>
      <c r="BH1335" s="6"/>
      <c r="BI1335" s="7" t="e">
        <f t="shared" si="123"/>
        <v>#DIV/0!</v>
      </c>
      <c r="BK1335" s="5"/>
      <c r="BL1335" s="6"/>
      <c r="BM1335" s="6"/>
      <c r="BO1335" s="5"/>
      <c r="BP1335" s="6"/>
      <c r="BQ1335" s="6"/>
      <c r="BR1335" s="5"/>
      <c r="BS1335" s="5"/>
      <c r="BT1335" s="6"/>
      <c r="BU1335" s="6"/>
      <c r="BV1335" s="7" t="e">
        <f t="shared" si="124"/>
        <v>#DIV/0!</v>
      </c>
      <c r="BX1335" s="5"/>
      <c r="BY1335" s="8"/>
      <c r="BZ1335" s="8"/>
      <c r="CA1335" s="5"/>
      <c r="CB1335" s="5"/>
      <c r="CC1335" s="8"/>
      <c r="CD1335" s="8"/>
      <c r="CE1335" s="5"/>
      <c r="CF1335" s="5"/>
      <c r="CG1335" s="12"/>
      <c r="CH1335" s="17"/>
      <c r="CI1335" s="9" t="e">
        <f t="shared" si="125"/>
        <v>#DIV/0!</v>
      </c>
      <c r="CJ1335" s="5"/>
      <c r="CL1335" s="5"/>
      <c r="CM1335" s="5"/>
      <c r="CP1335" s="5"/>
      <c r="CT1335" s="5"/>
    </row>
    <row r="1336" spans="1:98" x14ac:dyDescent="0.25">
      <c r="A1336" s="5" t="s">
        <v>1379</v>
      </c>
      <c r="B1336" s="5">
        <v>31.33934</v>
      </c>
      <c r="C1336" s="5">
        <v>-29.321102</v>
      </c>
      <c r="E1336" s="5">
        <v>0</v>
      </c>
      <c r="G1336" s="5">
        <v>0</v>
      </c>
      <c r="I1336" s="5">
        <v>0</v>
      </c>
      <c r="L1336" s="6" t="str">
        <f>IF(Table1[[#This Row],[seagrass.mn.ssp126.2050]]="","",(Table1[[#This Row],[seagrass.sd.ssp126.2050]]/Table1[[#This Row],[seagrass.mn.ssp126.2050]])^-1)</f>
        <v/>
      </c>
      <c r="M1336" s="6" t="str">
        <f>IF(Table1[[#This Row],[seagrass.weights.ssp126.2050]]="","",Table1[[#This Row],[seagrass.weights.ssp126.2050]]*Table1[[#This Row],[seagrass.mn.ssp126.2050]])</f>
        <v/>
      </c>
      <c r="P1336" s="6" t="str">
        <f>IF(Table1[[#This Row],[corals.mn.ssp126.2050]]="","",(Table1[[#This Row],[corals.sd.ssp126.2050]]/Table1[[#This Row],[corals.mn.ssp126.2050]])^-1)</f>
        <v/>
      </c>
      <c r="Q1336" s="6" t="str">
        <f>IF(Table1[[#This Row],[coral.weights.ssp126.2050]]="","",Table1[[#This Row],[coral.weights.ssp126.2050]]*Table1[[#This Row],[corals.mn.ssp126.2050]])</f>
        <v/>
      </c>
      <c r="T1336" s="6" t="str">
        <f>IF(Table1[[#This Row],[mangrove.mn.ssp126.2050]]="","",(Table1[[#This Row],[mangrove.sd.ssp126.2050]]/Table1[[#This Row],[mangrove.mn.ssp126.2050]])^-1)</f>
        <v/>
      </c>
      <c r="U1336" s="6" t="str">
        <f>IF(Table1[[#This Row],[mangrove.weights.ssp126.2050]]="","",Table1[[#This Row],[mangrove.weights.ssp126.2050]]*Table1[[#This Row],[mangrove.mn.ssp126.2050]])</f>
        <v/>
      </c>
      <c r="V1336" s="7" t="e">
        <f t="shared" si="120"/>
        <v>#DIV/0!</v>
      </c>
      <c r="Y1336" s="6" t="str">
        <f>IF(Table1[[#This Row],[seagrass.mn.ssp126.2100]]="", "", (Table1[[#This Row],[seagrass.sd.ssp126.2100]]/Table1[[#This Row],[seagrass.mn.ssp126.2100]])^-1)</f>
        <v/>
      </c>
      <c r="Z1336" s="6" t="str">
        <f>IF(Table1[[#This Row],[seagrass.weights.ssp126.2100]]="","", Table1[[#This Row],[seagrass.weights.ssp126.2100]]*Table1[[#This Row],[seagrass.mn.ssp126.2100]])</f>
        <v/>
      </c>
      <c r="AC1336" s="6" t="str">
        <f>IF(Table1[[#This Row],[corals.mn.ssp126.2100]]="","",(Table1[[#This Row],[corals.sd.ssp126.2100]]/Table1[[#This Row],[corals.mn.ssp126.2100]])^-1)</f>
        <v/>
      </c>
      <c r="AD1336" s="6" t="str">
        <f>IF( Table1[[#This Row],[Coral.weights.ssp126.2100]]="","", Table1[[#This Row],[Coral.weights.ssp126.2100]]*Table1[[#This Row],[corals.mn.ssp126.2100]])</f>
        <v/>
      </c>
      <c r="AG1336" s="8" t="str">
        <f>IF(Table1[[#This Row],[mangrove.mn.ssp126.2100]]="","",(Table1[[#This Row],[mangrove.sd.ssp126.2100]]/Table1[[#This Row],[mangrove.mn.ssp126.2100]])^-1)</f>
        <v/>
      </c>
      <c r="AH1336" s="6" t="str">
        <f>IF(Table1[[#This Row],[mangrove.weights.ssp126.2100]]="","",Table1[[#This Row],[mangrove.weights.ssp126.2100]]*Table1[[#This Row],[mangrove.mn.ssp126.2100]])</f>
        <v/>
      </c>
      <c r="AI1336" s="7" t="e">
        <f t="shared" si="121"/>
        <v>#DIV/0!</v>
      </c>
      <c r="AL1336" s="6" t="str">
        <f>IF(Table1[[#This Row],[seagrass.mn.ssp245.2050]]="","",(Table1[[#This Row],[seagrass.sd.ssp245.2050]]/Table1[[#This Row],[seagrass.mn.ssp245.2050]])^-1)</f>
        <v/>
      </c>
      <c r="AM1336" s="6" t="str">
        <f>IF(Table1[[#This Row],[seagrass.weights.ssp245.2050]]="","",Table1[[#This Row],[seagrass.weights.ssp245.2050]]*Table1[[#This Row],[seagrass.mn.ssp245.2050]])</f>
        <v/>
      </c>
      <c r="AS1336" s="5"/>
      <c r="AT1336" s="8"/>
      <c r="AU1336" s="8"/>
      <c r="AV1336" s="7" t="e">
        <f t="shared" si="122"/>
        <v>#DIV/0!</v>
      </c>
      <c r="AX1336" s="5"/>
      <c r="AY1336" s="6"/>
      <c r="AZ1336" s="6"/>
      <c r="BB1336" s="5"/>
      <c r="BC1336" s="8"/>
      <c r="BD1336" s="8"/>
      <c r="BE1336" s="5"/>
      <c r="BF1336" s="5"/>
      <c r="BG1336" s="6"/>
      <c r="BH1336" s="6"/>
      <c r="BI1336" s="7" t="e">
        <f t="shared" si="123"/>
        <v>#DIV/0!</v>
      </c>
      <c r="BK1336" s="5"/>
      <c r="BL1336" s="6"/>
      <c r="BM1336" s="6"/>
      <c r="BO1336" s="5"/>
      <c r="BP1336" s="6"/>
      <c r="BQ1336" s="6"/>
      <c r="BR1336" s="5"/>
      <c r="BS1336" s="5"/>
      <c r="BT1336" s="6"/>
      <c r="BU1336" s="6"/>
      <c r="BV1336" s="7" t="e">
        <f t="shared" si="124"/>
        <v>#DIV/0!</v>
      </c>
      <c r="BX1336" s="5"/>
      <c r="BY1336" s="8"/>
      <c r="BZ1336" s="8"/>
      <c r="CA1336" s="5"/>
      <c r="CB1336" s="5"/>
      <c r="CC1336" s="8"/>
      <c r="CD1336" s="8"/>
      <c r="CE1336" s="5"/>
      <c r="CF1336" s="5"/>
      <c r="CG1336" s="12"/>
      <c r="CH1336" s="17"/>
      <c r="CI1336" s="9" t="e">
        <f t="shared" si="125"/>
        <v>#DIV/0!</v>
      </c>
      <c r="CJ1336" s="5"/>
      <c r="CL1336" s="5"/>
      <c r="CM1336" s="5"/>
      <c r="CP1336" s="5"/>
      <c r="CT1336" s="5"/>
    </row>
    <row r="1337" spans="1:98" x14ac:dyDescent="0.25">
      <c r="A1337" s="5" t="s">
        <v>1380</v>
      </c>
      <c r="B1337" s="5">
        <v>31.58934</v>
      </c>
      <c r="C1337" s="5">
        <v>-29.321102</v>
      </c>
      <c r="E1337" s="5">
        <v>0</v>
      </c>
      <c r="G1337" s="5">
        <v>0</v>
      </c>
      <c r="I1337" s="5">
        <v>0</v>
      </c>
      <c r="L1337" s="6" t="str">
        <f>IF(Table1[[#This Row],[seagrass.mn.ssp126.2050]]="","",(Table1[[#This Row],[seagrass.sd.ssp126.2050]]/Table1[[#This Row],[seagrass.mn.ssp126.2050]])^-1)</f>
        <v/>
      </c>
      <c r="M1337" s="6" t="str">
        <f>IF(Table1[[#This Row],[seagrass.weights.ssp126.2050]]="","",Table1[[#This Row],[seagrass.weights.ssp126.2050]]*Table1[[#This Row],[seagrass.mn.ssp126.2050]])</f>
        <v/>
      </c>
      <c r="P1337" s="6" t="str">
        <f>IF(Table1[[#This Row],[corals.mn.ssp126.2050]]="","",(Table1[[#This Row],[corals.sd.ssp126.2050]]/Table1[[#This Row],[corals.mn.ssp126.2050]])^-1)</f>
        <v/>
      </c>
      <c r="Q1337" s="6" t="str">
        <f>IF(Table1[[#This Row],[coral.weights.ssp126.2050]]="","",Table1[[#This Row],[coral.weights.ssp126.2050]]*Table1[[#This Row],[corals.mn.ssp126.2050]])</f>
        <v/>
      </c>
      <c r="T1337" s="6" t="str">
        <f>IF(Table1[[#This Row],[mangrove.mn.ssp126.2050]]="","",(Table1[[#This Row],[mangrove.sd.ssp126.2050]]/Table1[[#This Row],[mangrove.mn.ssp126.2050]])^-1)</f>
        <v/>
      </c>
      <c r="U1337" s="6" t="str">
        <f>IF(Table1[[#This Row],[mangrove.weights.ssp126.2050]]="","",Table1[[#This Row],[mangrove.weights.ssp126.2050]]*Table1[[#This Row],[mangrove.mn.ssp126.2050]])</f>
        <v/>
      </c>
      <c r="V1337" s="7" t="e">
        <f t="shared" si="120"/>
        <v>#DIV/0!</v>
      </c>
      <c r="Y1337" s="6" t="str">
        <f>IF(Table1[[#This Row],[seagrass.mn.ssp126.2100]]="", "", (Table1[[#This Row],[seagrass.sd.ssp126.2100]]/Table1[[#This Row],[seagrass.mn.ssp126.2100]])^-1)</f>
        <v/>
      </c>
      <c r="Z1337" s="6" t="str">
        <f>IF(Table1[[#This Row],[seagrass.weights.ssp126.2100]]="","", Table1[[#This Row],[seagrass.weights.ssp126.2100]]*Table1[[#This Row],[seagrass.mn.ssp126.2100]])</f>
        <v/>
      </c>
      <c r="AC1337" s="6" t="str">
        <f>IF(Table1[[#This Row],[corals.mn.ssp126.2100]]="","",(Table1[[#This Row],[corals.sd.ssp126.2100]]/Table1[[#This Row],[corals.mn.ssp126.2100]])^-1)</f>
        <v/>
      </c>
      <c r="AD1337" s="6" t="str">
        <f>IF( Table1[[#This Row],[Coral.weights.ssp126.2100]]="","", Table1[[#This Row],[Coral.weights.ssp126.2100]]*Table1[[#This Row],[corals.mn.ssp126.2100]])</f>
        <v/>
      </c>
      <c r="AG1337" s="8" t="str">
        <f>IF(Table1[[#This Row],[mangrove.mn.ssp126.2100]]="","",(Table1[[#This Row],[mangrove.sd.ssp126.2100]]/Table1[[#This Row],[mangrove.mn.ssp126.2100]])^-1)</f>
        <v/>
      </c>
      <c r="AH1337" s="6" t="str">
        <f>IF(Table1[[#This Row],[mangrove.weights.ssp126.2100]]="","",Table1[[#This Row],[mangrove.weights.ssp126.2100]]*Table1[[#This Row],[mangrove.mn.ssp126.2100]])</f>
        <v/>
      </c>
      <c r="AI1337" s="7" t="e">
        <f t="shared" si="121"/>
        <v>#DIV/0!</v>
      </c>
      <c r="AL1337" s="6" t="str">
        <f>IF(Table1[[#This Row],[seagrass.mn.ssp245.2050]]="","",(Table1[[#This Row],[seagrass.sd.ssp245.2050]]/Table1[[#This Row],[seagrass.mn.ssp245.2050]])^-1)</f>
        <v/>
      </c>
      <c r="AM1337" s="6" t="str">
        <f>IF(Table1[[#This Row],[seagrass.weights.ssp245.2050]]="","",Table1[[#This Row],[seagrass.weights.ssp245.2050]]*Table1[[#This Row],[seagrass.mn.ssp245.2050]])</f>
        <v/>
      </c>
      <c r="AS1337" s="5"/>
      <c r="AT1337" s="8"/>
      <c r="AU1337" s="8"/>
      <c r="AV1337" s="7" t="e">
        <f t="shared" si="122"/>
        <v>#DIV/0!</v>
      </c>
      <c r="AX1337" s="5"/>
      <c r="AY1337" s="6"/>
      <c r="AZ1337" s="6"/>
      <c r="BB1337" s="5"/>
      <c r="BC1337" s="8"/>
      <c r="BD1337" s="8"/>
      <c r="BE1337" s="5"/>
      <c r="BF1337" s="5"/>
      <c r="BG1337" s="6"/>
      <c r="BH1337" s="6"/>
      <c r="BI1337" s="7" t="e">
        <f t="shared" si="123"/>
        <v>#DIV/0!</v>
      </c>
      <c r="BK1337" s="5"/>
      <c r="BL1337" s="6"/>
      <c r="BM1337" s="6"/>
      <c r="BO1337" s="5"/>
      <c r="BP1337" s="6"/>
      <c r="BQ1337" s="6"/>
      <c r="BR1337" s="5"/>
      <c r="BS1337" s="5"/>
      <c r="BT1337" s="6"/>
      <c r="BU1337" s="6"/>
      <c r="BV1337" s="7" t="e">
        <f t="shared" si="124"/>
        <v>#DIV/0!</v>
      </c>
      <c r="BX1337" s="5"/>
      <c r="BY1337" s="8"/>
      <c r="BZ1337" s="8"/>
      <c r="CA1337" s="5"/>
      <c r="CB1337" s="5"/>
      <c r="CC1337" s="8"/>
      <c r="CD1337" s="8"/>
      <c r="CE1337" s="5"/>
      <c r="CF1337" s="5"/>
      <c r="CG1337" s="12"/>
      <c r="CH1337" s="17"/>
      <c r="CI1337" s="9" t="e">
        <f t="shared" si="125"/>
        <v>#DIV/0!</v>
      </c>
      <c r="CJ1337" s="5"/>
      <c r="CL1337" s="5"/>
      <c r="CM1337" s="5"/>
      <c r="CP1337" s="5"/>
      <c r="CT1337" s="5"/>
    </row>
    <row r="1338" spans="1:98" x14ac:dyDescent="0.25">
      <c r="A1338" s="5" t="s">
        <v>1381</v>
      </c>
      <c r="B1338" s="5">
        <v>31.83934</v>
      </c>
      <c r="C1338" s="5">
        <v>-29.321102</v>
      </c>
      <c r="E1338" s="5">
        <v>0</v>
      </c>
      <c r="G1338" s="5">
        <v>0</v>
      </c>
      <c r="I1338" s="5">
        <v>0</v>
      </c>
      <c r="L1338" s="6" t="str">
        <f>IF(Table1[[#This Row],[seagrass.mn.ssp126.2050]]="","",(Table1[[#This Row],[seagrass.sd.ssp126.2050]]/Table1[[#This Row],[seagrass.mn.ssp126.2050]])^-1)</f>
        <v/>
      </c>
      <c r="M1338" s="6" t="str">
        <f>IF(Table1[[#This Row],[seagrass.weights.ssp126.2050]]="","",Table1[[#This Row],[seagrass.weights.ssp126.2050]]*Table1[[#This Row],[seagrass.mn.ssp126.2050]])</f>
        <v/>
      </c>
      <c r="P1338" s="6" t="str">
        <f>IF(Table1[[#This Row],[corals.mn.ssp126.2050]]="","",(Table1[[#This Row],[corals.sd.ssp126.2050]]/Table1[[#This Row],[corals.mn.ssp126.2050]])^-1)</f>
        <v/>
      </c>
      <c r="Q1338" s="6" t="str">
        <f>IF(Table1[[#This Row],[coral.weights.ssp126.2050]]="","",Table1[[#This Row],[coral.weights.ssp126.2050]]*Table1[[#This Row],[corals.mn.ssp126.2050]])</f>
        <v/>
      </c>
      <c r="T1338" s="6" t="str">
        <f>IF(Table1[[#This Row],[mangrove.mn.ssp126.2050]]="","",(Table1[[#This Row],[mangrove.sd.ssp126.2050]]/Table1[[#This Row],[mangrove.mn.ssp126.2050]])^-1)</f>
        <v/>
      </c>
      <c r="U1338" s="6" t="str">
        <f>IF(Table1[[#This Row],[mangrove.weights.ssp126.2050]]="","",Table1[[#This Row],[mangrove.weights.ssp126.2050]]*Table1[[#This Row],[mangrove.mn.ssp126.2050]])</f>
        <v/>
      </c>
      <c r="V1338" s="7" t="e">
        <f t="shared" si="120"/>
        <v>#DIV/0!</v>
      </c>
      <c r="Y1338" s="6" t="str">
        <f>IF(Table1[[#This Row],[seagrass.mn.ssp126.2100]]="", "", (Table1[[#This Row],[seagrass.sd.ssp126.2100]]/Table1[[#This Row],[seagrass.mn.ssp126.2100]])^-1)</f>
        <v/>
      </c>
      <c r="Z1338" s="6" t="str">
        <f>IF(Table1[[#This Row],[seagrass.weights.ssp126.2100]]="","", Table1[[#This Row],[seagrass.weights.ssp126.2100]]*Table1[[#This Row],[seagrass.mn.ssp126.2100]])</f>
        <v/>
      </c>
      <c r="AC1338" s="6" t="str">
        <f>IF(Table1[[#This Row],[corals.mn.ssp126.2100]]="","",(Table1[[#This Row],[corals.sd.ssp126.2100]]/Table1[[#This Row],[corals.mn.ssp126.2100]])^-1)</f>
        <v/>
      </c>
      <c r="AD1338" s="6" t="str">
        <f>IF( Table1[[#This Row],[Coral.weights.ssp126.2100]]="","", Table1[[#This Row],[Coral.weights.ssp126.2100]]*Table1[[#This Row],[corals.mn.ssp126.2100]])</f>
        <v/>
      </c>
      <c r="AG1338" s="8" t="str">
        <f>IF(Table1[[#This Row],[mangrove.mn.ssp126.2100]]="","",(Table1[[#This Row],[mangrove.sd.ssp126.2100]]/Table1[[#This Row],[mangrove.mn.ssp126.2100]])^-1)</f>
        <v/>
      </c>
      <c r="AH1338" s="6" t="str">
        <f>IF(Table1[[#This Row],[mangrove.weights.ssp126.2100]]="","",Table1[[#This Row],[mangrove.weights.ssp126.2100]]*Table1[[#This Row],[mangrove.mn.ssp126.2100]])</f>
        <v/>
      </c>
      <c r="AI1338" s="7" t="e">
        <f t="shared" si="121"/>
        <v>#DIV/0!</v>
      </c>
      <c r="AL1338" s="6" t="str">
        <f>IF(Table1[[#This Row],[seagrass.mn.ssp245.2050]]="","",(Table1[[#This Row],[seagrass.sd.ssp245.2050]]/Table1[[#This Row],[seagrass.mn.ssp245.2050]])^-1)</f>
        <v/>
      </c>
      <c r="AM1338" s="6" t="str">
        <f>IF(Table1[[#This Row],[seagrass.weights.ssp245.2050]]="","",Table1[[#This Row],[seagrass.weights.ssp245.2050]]*Table1[[#This Row],[seagrass.mn.ssp245.2050]])</f>
        <v/>
      </c>
      <c r="AS1338" s="5"/>
      <c r="AT1338" s="8"/>
      <c r="AU1338" s="8"/>
      <c r="AV1338" s="7" t="e">
        <f t="shared" si="122"/>
        <v>#DIV/0!</v>
      </c>
      <c r="AX1338" s="5"/>
      <c r="AY1338" s="6"/>
      <c r="AZ1338" s="6"/>
      <c r="BB1338" s="5"/>
      <c r="BC1338" s="8"/>
      <c r="BD1338" s="8"/>
      <c r="BE1338" s="5"/>
      <c r="BF1338" s="5"/>
      <c r="BG1338" s="6"/>
      <c r="BH1338" s="6"/>
      <c r="BI1338" s="7" t="e">
        <f t="shared" si="123"/>
        <v>#DIV/0!</v>
      </c>
      <c r="BK1338" s="5"/>
      <c r="BL1338" s="6"/>
      <c r="BM1338" s="6"/>
      <c r="BO1338" s="5"/>
      <c r="BP1338" s="6"/>
      <c r="BQ1338" s="6"/>
      <c r="BR1338" s="5"/>
      <c r="BS1338" s="5"/>
      <c r="BT1338" s="6"/>
      <c r="BU1338" s="6"/>
      <c r="BV1338" s="7" t="e">
        <f t="shared" si="124"/>
        <v>#DIV/0!</v>
      </c>
      <c r="BX1338" s="5"/>
      <c r="BY1338" s="8"/>
      <c r="BZ1338" s="8"/>
      <c r="CA1338" s="5"/>
      <c r="CB1338" s="5"/>
      <c r="CC1338" s="8"/>
      <c r="CD1338" s="8"/>
      <c r="CE1338" s="5"/>
      <c r="CF1338" s="5"/>
      <c r="CG1338" s="12"/>
      <c r="CH1338" s="17"/>
      <c r="CI1338" s="9" t="e">
        <f t="shared" si="125"/>
        <v>#DIV/0!</v>
      </c>
      <c r="CJ1338" s="5"/>
      <c r="CL1338" s="5"/>
      <c r="CM1338" s="5"/>
      <c r="CP1338" s="5"/>
      <c r="CT1338" s="5"/>
    </row>
    <row r="1339" spans="1:98" x14ac:dyDescent="0.25">
      <c r="A1339" s="5" t="s">
        <v>1382</v>
      </c>
      <c r="B1339" s="5">
        <v>16.58934</v>
      </c>
      <c r="C1339" s="5">
        <v>-29.571102</v>
      </c>
      <c r="E1339" s="5">
        <v>0</v>
      </c>
      <c r="G1339" s="5">
        <v>0</v>
      </c>
      <c r="I1339" s="5">
        <v>0</v>
      </c>
      <c r="L1339" s="6" t="str">
        <f>IF(Table1[[#This Row],[seagrass.mn.ssp126.2050]]="","",(Table1[[#This Row],[seagrass.sd.ssp126.2050]]/Table1[[#This Row],[seagrass.mn.ssp126.2050]])^-1)</f>
        <v/>
      </c>
      <c r="M1339" s="6" t="str">
        <f>IF(Table1[[#This Row],[seagrass.weights.ssp126.2050]]="","",Table1[[#This Row],[seagrass.weights.ssp126.2050]]*Table1[[#This Row],[seagrass.mn.ssp126.2050]])</f>
        <v/>
      </c>
      <c r="P1339" s="6" t="str">
        <f>IF(Table1[[#This Row],[corals.mn.ssp126.2050]]="","",(Table1[[#This Row],[corals.sd.ssp126.2050]]/Table1[[#This Row],[corals.mn.ssp126.2050]])^-1)</f>
        <v/>
      </c>
      <c r="Q1339" s="6" t="str">
        <f>IF(Table1[[#This Row],[coral.weights.ssp126.2050]]="","",Table1[[#This Row],[coral.weights.ssp126.2050]]*Table1[[#This Row],[corals.mn.ssp126.2050]])</f>
        <v/>
      </c>
      <c r="T1339" s="6" t="str">
        <f>IF(Table1[[#This Row],[mangrove.mn.ssp126.2050]]="","",(Table1[[#This Row],[mangrove.sd.ssp126.2050]]/Table1[[#This Row],[mangrove.mn.ssp126.2050]])^-1)</f>
        <v/>
      </c>
      <c r="U1339" s="6" t="str">
        <f>IF(Table1[[#This Row],[mangrove.weights.ssp126.2050]]="","",Table1[[#This Row],[mangrove.weights.ssp126.2050]]*Table1[[#This Row],[mangrove.mn.ssp126.2050]])</f>
        <v/>
      </c>
      <c r="V1339" s="7" t="e">
        <f t="shared" si="120"/>
        <v>#DIV/0!</v>
      </c>
      <c r="Y1339" s="6" t="str">
        <f>IF(Table1[[#This Row],[seagrass.mn.ssp126.2100]]="", "", (Table1[[#This Row],[seagrass.sd.ssp126.2100]]/Table1[[#This Row],[seagrass.mn.ssp126.2100]])^-1)</f>
        <v/>
      </c>
      <c r="Z1339" s="6" t="str">
        <f>IF(Table1[[#This Row],[seagrass.weights.ssp126.2100]]="","", Table1[[#This Row],[seagrass.weights.ssp126.2100]]*Table1[[#This Row],[seagrass.mn.ssp126.2100]])</f>
        <v/>
      </c>
      <c r="AC1339" s="6" t="str">
        <f>IF(Table1[[#This Row],[corals.mn.ssp126.2100]]="","",(Table1[[#This Row],[corals.sd.ssp126.2100]]/Table1[[#This Row],[corals.mn.ssp126.2100]])^-1)</f>
        <v/>
      </c>
      <c r="AD1339" s="6" t="str">
        <f>IF( Table1[[#This Row],[Coral.weights.ssp126.2100]]="","", Table1[[#This Row],[Coral.weights.ssp126.2100]]*Table1[[#This Row],[corals.mn.ssp126.2100]])</f>
        <v/>
      </c>
      <c r="AG1339" s="8" t="str">
        <f>IF(Table1[[#This Row],[mangrove.mn.ssp126.2100]]="","",(Table1[[#This Row],[mangrove.sd.ssp126.2100]]/Table1[[#This Row],[mangrove.mn.ssp126.2100]])^-1)</f>
        <v/>
      </c>
      <c r="AH1339" s="6" t="str">
        <f>IF(Table1[[#This Row],[mangrove.weights.ssp126.2100]]="","",Table1[[#This Row],[mangrove.weights.ssp126.2100]]*Table1[[#This Row],[mangrove.mn.ssp126.2100]])</f>
        <v/>
      </c>
      <c r="AI1339" s="7" t="e">
        <f t="shared" si="121"/>
        <v>#DIV/0!</v>
      </c>
      <c r="AL1339" s="6" t="str">
        <f>IF(Table1[[#This Row],[seagrass.mn.ssp245.2050]]="","",(Table1[[#This Row],[seagrass.sd.ssp245.2050]]/Table1[[#This Row],[seagrass.mn.ssp245.2050]])^-1)</f>
        <v/>
      </c>
      <c r="AM1339" s="6" t="str">
        <f>IF(Table1[[#This Row],[seagrass.weights.ssp245.2050]]="","",Table1[[#This Row],[seagrass.weights.ssp245.2050]]*Table1[[#This Row],[seagrass.mn.ssp245.2050]])</f>
        <v/>
      </c>
      <c r="AS1339" s="5"/>
      <c r="AT1339" s="8"/>
      <c r="AU1339" s="8"/>
      <c r="AV1339" s="7" t="e">
        <f t="shared" si="122"/>
        <v>#DIV/0!</v>
      </c>
      <c r="AX1339" s="5"/>
      <c r="AY1339" s="6"/>
      <c r="AZ1339" s="6"/>
      <c r="BB1339" s="5"/>
      <c r="BC1339" s="8"/>
      <c r="BD1339" s="8"/>
      <c r="BE1339" s="5"/>
      <c r="BF1339" s="5"/>
      <c r="BG1339" s="6"/>
      <c r="BH1339" s="6"/>
      <c r="BI1339" s="7" t="e">
        <f t="shared" si="123"/>
        <v>#DIV/0!</v>
      </c>
      <c r="BK1339" s="5"/>
      <c r="BL1339" s="6"/>
      <c r="BM1339" s="6"/>
      <c r="BO1339" s="5"/>
      <c r="BP1339" s="6"/>
      <c r="BQ1339" s="6"/>
      <c r="BR1339" s="5"/>
      <c r="BS1339" s="5"/>
      <c r="BT1339" s="6"/>
      <c r="BU1339" s="6"/>
      <c r="BV1339" s="7" t="e">
        <f t="shared" si="124"/>
        <v>#DIV/0!</v>
      </c>
      <c r="BX1339" s="5"/>
      <c r="BY1339" s="8"/>
      <c r="BZ1339" s="8"/>
      <c r="CA1339" s="5"/>
      <c r="CB1339" s="5"/>
      <c r="CC1339" s="8"/>
      <c r="CD1339" s="8"/>
      <c r="CE1339" s="5"/>
      <c r="CF1339" s="5"/>
      <c r="CG1339" s="12"/>
      <c r="CH1339" s="17"/>
      <c r="CI1339" s="9" t="e">
        <f t="shared" si="125"/>
        <v>#DIV/0!</v>
      </c>
      <c r="CJ1339" s="5"/>
      <c r="CL1339" s="5"/>
      <c r="CM1339" s="5"/>
      <c r="CP1339" s="5"/>
      <c r="CT1339" s="5"/>
    </row>
    <row r="1340" spans="1:98" x14ac:dyDescent="0.25">
      <c r="A1340" s="5" t="s">
        <v>1383</v>
      </c>
      <c r="B1340" s="5">
        <v>16.83934</v>
      </c>
      <c r="C1340" s="5">
        <v>-29.571102</v>
      </c>
      <c r="E1340" s="5">
        <v>0</v>
      </c>
      <c r="G1340" s="5">
        <v>0</v>
      </c>
      <c r="I1340" s="5">
        <v>0</v>
      </c>
      <c r="L1340" s="6" t="str">
        <f>IF(Table1[[#This Row],[seagrass.mn.ssp126.2050]]="","",(Table1[[#This Row],[seagrass.sd.ssp126.2050]]/Table1[[#This Row],[seagrass.mn.ssp126.2050]])^-1)</f>
        <v/>
      </c>
      <c r="M1340" s="6" t="str">
        <f>IF(Table1[[#This Row],[seagrass.weights.ssp126.2050]]="","",Table1[[#This Row],[seagrass.weights.ssp126.2050]]*Table1[[#This Row],[seagrass.mn.ssp126.2050]])</f>
        <v/>
      </c>
      <c r="P1340" s="6" t="str">
        <f>IF(Table1[[#This Row],[corals.mn.ssp126.2050]]="","",(Table1[[#This Row],[corals.sd.ssp126.2050]]/Table1[[#This Row],[corals.mn.ssp126.2050]])^-1)</f>
        <v/>
      </c>
      <c r="Q1340" s="6" t="str">
        <f>IF(Table1[[#This Row],[coral.weights.ssp126.2050]]="","",Table1[[#This Row],[coral.weights.ssp126.2050]]*Table1[[#This Row],[corals.mn.ssp126.2050]])</f>
        <v/>
      </c>
      <c r="T1340" s="6" t="str">
        <f>IF(Table1[[#This Row],[mangrove.mn.ssp126.2050]]="","",(Table1[[#This Row],[mangrove.sd.ssp126.2050]]/Table1[[#This Row],[mangrove.mn.ssp126.2050]])^-1)</f>
        <v/>
      </c>
      <c r="U1340" s="6" t="str">
        <f>IF(Table1[[#This Row],[mangrove.weights.ssp126.2050]]="","",Table1[[#This Row],[mangrove.weights.ssp126.2050]]*Table1[[#This Row],[mangrove.mn.ssp126.2050]])</f>
        <v/>
      </c>
      <c r="V1340" s="7" t="e">
        <f t="shared" si="120"/>
        <v>#DIV/0!</v>
      </c>
      <c r="Y1340" s="6" t="str">
        <f>IF(Table1[[#This Row],[seagrass.mn.ssp126.2100]]="", "", (Table1[[#This Row],[seagrass.sd.ssp126.2100]]/Table1[[#This Row],[seagrass.mn.ssp126.2100]])^-1)</f>
        <v/>
      </c>
      <c r="Z1340" s="6" t="str">
        <f>IF(Table1[[#This Row],[seagrass.weights.ssp126.2100]]="","", Table1[[#This Row],[seagrass.weights.ssp126.2100]]*Table1[[#This Row],[seagrass.mn.ssp126.2100]])</f>
        <v/>
      </c>
      <c r="AC1340" s="6" t="str">
        <f>IF(Table1[[#This Row],[corals.mn.ssp126.2100]]="","",(Table1[[#This Row],[corals.sd.ssp126.2100]]/Table1[[#This Row],[corals.mn.ssp126.2100]])^-1)</f>
        <v/>
      </c>
      <c r="AD1340" s="6" t="str">
        <f>IF( Table1[[#This Row],[Coral.weights.ssp126.2100]]="","", Table1[[#This Row],[Coral.weights.ssp126.2100]]*Table1[[#This Row],[corals.mn.ssp126.2100]])</f>
        <v/>
      </c>
      <c r="AG1340" s="8" t="str">
        <f>IF(Table1[[#This Row],[mangrove.mn.ssp126.2100]]="","",(Table1[[#This Row],[mangrove.sd.ssp126.2100]]/Table1[[#This Row],[mangrove.mn.ssp126.2100]])^-1)</f>
        <v/>
      </c>
      <c r="AH1340" s="6" t="str">
        <f>IF(Table1[[#This Row],[mangrove.weights.ssp126.2100]]="","",Table1[[#This Row],[mangrove.weights.ssp126.2100]]*Table1[[#This Row],[mangrove.mn.ssp126.2100]])</f>
        <v/>
      </c>
      <c r="AI1340" s="7" t="e">
        <f t="shared" si="121"/>
        <v>#DIV/0!</v>
      </c>
      <c r="AL1340" s="6" t="str">
        <f>IF(Table1[[#This Row],[seagrass.mn.ssp245.2050]]="","",(Table1[[#This Row],[seagrass.sd.ssp245.2050]]/Table1[[#This Row],[seagrass.mn.ssp245.2050]])^-1)</f>
        <v/>
      </c>
      <c r="AM1340" s="6" t="str">
        <f>IF(Table1[[#This Row],[seagrass.weights.ssp245.2050]]="","",Table1[[#This Row],[seagrass.weights.ssp245.2050]]*Table1[[#This Row],[seagrass.mn.ssp245.2050]])</f>
        <v/>
      </c>
      <c r="AS1340" s="5"/>
      <c r="AT1340" s="8"/>
      <c r="AU1340" s="8"/>
      <c r="AV1340" s="7" t="e">
        <f t="shared" si="122"/>
        <v>#DIV/0!</v>
      </c>
      <c r="AX1340" s="5"/>
      <c r="AY1340" s="6"/>
      <c r="AZ1340" s="6"/>
      <c r="BB1340" s="5"/>
      <c r="BC1340" s="8"/>
      <c r="BD1340" s="8"/>
      <c r="BE1340" s="5"/>
      <c r="BF1340" s="5"/>
      <c r="BG1340" s="6"/>
      <c r="BH1340" s="6"/>
      <c r="BI1340" s="7" t="e">
        <f t="shared" si="123"/>
        <v>#DIV/0!</v>
      </c>
      <c r="BK1340" s="5"/>
      <c r="BL1340" s="6"/>
      <c r="BM1340" s="6"/>
      <c r="BO1340" s="5"/>
      <c r="BP1340" s="6"/>
      <c r="BQ1340" s="6"/>
      <c r="BR1340" s="5"/>
      <c r="BS1340" s="5"/>
      <c r="BT1340" s="6"/>
      <c r="BU1340" s="6"/>
      <c r="BV1340" s="7" t="e">
        <f t="shared" si="124"/>
        <v>#DIV/0!</v>
      </c>
      <c r="BX1340" s="5"/>
      <c r="BY1340" s="8"/>
      <c r="BZ1340" s="8"/>
      <c r="CA1340" s="5"/>
      <c r="CB1340" s="5"/>
      <c r="CC1340" s="8"/>
      <c r="CD1340" s="8"/>
      <c r="CE1340" s="5"/>
      <c r="CF1340" s="5"/>
      <c r="CG1340" s="12"/>
      <c r="CH1340" s="17"/>
      <c r="CI1340" s="9" t="e">
        <f t="shared" si="125"/>
        <v>#DIV/0!</v>
      </c>
      <c r="CJ1340" s="5"/>
      <c r="CL1340" s="5"/>
      <c r="CM1340" s="5"/>
      <c r="CP1340" s="5"/>
      <c r="CT1340" s="5"/>
    </row>
    <row r="1341" spans="1:98" x14ac:dyDescent="0.25">
      <c r="A1341" s="5" t="s">
        <v>1384</v>
      </c>
      <c r="B1341" s="5">
        <v>17.08934</v>
      </c>
      <c r="C1341" s="5">
        <v>-29.571102</v>
      </c>
      <c r="E1341" s="5">
        <v>0</v>
      </c>
      <c r="G1341" s="5">
        <v>0</v>
      </c>
      <c r="I1341" s="5">
        <v>0</v>
      </c>
      <c r="L1341" s="6" t="str">
        <f>IF(Table1[[#This Row],[seagrass.mn.ssp126.2050]]="","",(Table1[[#This Row],[seagrass.sd.ssp126.2050]]/Table1[[#This Row],[seagrass.mn.ssp126.2050]])^-1)</f>
        <v/>
      </c>
      <c r="M1341" s="6" t="str">
        <f>IF(Table1[[#This Row],[seagrass.weights.ssp126.2050]]="","",Table1[[#This Row],[seagrass.weights.ssp126.2050]]*Table1[[#This Row],[seagrass.mn.ssp126.2050]])</f>
        <v/>
      </c>
      <c r="P1341" s="6" t="str">
        <f>IF(Table1[[#This Row],[corals.mn.ssp126.2050]]="","",(Table1[[#This Row],[corals.sd.ssp126.2050]]/Table1[[#This Row],[corals.mn.ssp126.2050]])^-1)</f>
        <v/>
      </c>
      <c r="Q1341" s="6" t="str">
        <f>IF(Table1[[#This Row],[coral.weights.ssp126.2050]]="","",Table1[[#This Row],[coral.weights.ssp126.2050]]*Table1[[#This Row],[corals.mn.ssp126.2050]])</f>
        <v/>
      </c>
      <c r="T1341" s="6" t="str">
        <f>IF(Table1[[#This Row],[mangrove.mn.ssp126.2050]]="","",(Table1[[#This Row],[mangrove.sd.ssp126.2050]]/Table1[[#This Row],[mangrove.mn.ssp126.2050]])^-1)</f>
        <v/>
      </c>
      <c r="U1341" s="6" t="str">
        <f>IF(Table1[[#This Row],[mangrove.weights.ssp126.2050]]="","",Table1[[#This Row],[mangrove.weights.ssp126.2050]]*Table1[[#This Row],[mangrove.mn.ssp126.2050]])</f>
        <v/>
      </c>
      <c r="V1341" s="7" t="e">
        <f t="shared" si="120"/>
        <v>#DIV/0!</v>
      </c>
      <c r="Y1341" s="6" t="str">
        <f>IF(Table1[[#This Row],[seagrass.mn.ssp126.2100]]="", "", (Table1[[#This Row],[seagrass.sd.ssp126.2100]]/Table1[[#This Row],[seagrass.mn.ssp126.2100]])^-1)</f>
        <v/>
      </c>
      <c r="Z1341" s="6" t="str">
        <f>IF(Table1[[#This Row],[seagrass.weights.ssp126.2100]]="","", Table1[[#This Row],[seagrass.weights.ssp126.2100]]*Table1[[#This Row],[seagrass.mn.ssp126.2100]])</f>
        <v/>
      </c>
      <c r="AC1341" s="6" t="str">
        <f>IF(Table1[[#This Row],[corals.mn.ssp126.2100]]="","",(Table1[[#This Row],[corals.sd.ssp126.2100]]/Table1[[#This Row],[corals.mn.ssp126.2100]])^-1)</f>
        <v/>
      </c>
      <c r="AD1341" s="6" t="str">
        <f>IF( Table1[[#This Row],[Coral.weights.ssp126.2100]]="","", Table1[[#This Row],[Coral.weights.ssp126.2100]]*Table1[[#This Row],[corals.mn.ssp126.2100]])</f>
        <v/>
      </c>
      <c r="AG1341" s="8" t="str">
        <f>IF(Table1[[#This Row],[mangrove.mn.ssp126.2100]]="","",(Table1[[#This Row],[mangrove.sd.ssp126.2100]]/Table1[[#This Row],[mangrove.mn.ssp126.2100]])^-1)</f>
        <v/>
      </c>
      <c r="AH1341" s="6" t="str">
        <f>IF(Table1[[#This Row],[mangrove.weights.ssp126.2100]]="","",Table1[[#This Row],[mangrove.weights.ssp126.2100]]*Table1[[#This Row],[mangrove.mn.ssp126.2100]])</f>
        <v/>
      </c>
      <c r="AI1341" s="7" t="e">
        <f t="shared" si="121"/>
        <v>#DIV/0!</v>
      </c>
      <c r="AL1341" s="6" t="str">
        <f>IF(Table1[[#This Row],[seagrass.mn.ssp245.2050]]="","",(Table1[[#This Row],[seagrass.sd.ssp245.2050]]/Table1[[#This Row],[seagrass.mn.ssp245.2050]])^-1)</f>
        <v/>
      </c>
      <c r="AM1341" s="6" t="str">
        <f>IF(Table1[[#This Row],[seagrass.weights.ssp245.2050]]="","",Table1[[#This Row],[seagrass.weights.ssp245.2050]]*Table1[[#This Row],[seagrass.mn.ssp245.2050]])</f>
        <v/>
      </c>
      <c r="AS1341" s="5"/>
      <c r="AT1341" s="8"/>
      <c r="AU1341" s="8"/>
      <c r="AV1341" s="7" t="e">
        <f t="shared" si="122"/>
        <v>#DIV/0!</v>
      </c>
      <c r="AX1341" s="5"/>
      <c r="AY1341" s="6"/>
      <c r="AZ1341" s="6"/>
      <c r="BB1341" s="5"/>
      <c r="BC1341" s="8"/>
      <c r="BD1341" s="8"/>
      <c r="BE1341" s="5"/>
      <c r="BF1341" s="5"/>
      <c r="BG1341" s="6"/>
      <c r="BH1341" s="6"/>
      <c r="BI1341" s="7" t="e">
        <f t="shared" si="123"/>
        <v>#DIV/0!</v>
      </c>
      <c r="BK1341" s="5"/>
      <c r="BL1341" s="6"/>
      <c r="BM1341" s="6"/>
      <c r="BO1341" s="5"/>
      <c r="BP1341" s="6"/>
      <c r="BQ1341" s="6"/>
      <c r="BR1341" s="5"/>
      <c r="BS1341" s="5"/>
      <c r="BT1341" s="6"/>
      <c r="BU1341" s="6"/>
      <c r="BV1341" s="7" t="e">
        <f t="shared" si="124"/>
        <v>#DIV/0!</v>
      </c>
      <c r="BX1341" s="5"/>
      <c r="BY1341" s="8"/>
      <c r="BZ1341" s="8"/>
      <c r="CA1341" s="5"/>
      <c r="CB1341" s="5"/>
      <c r="CC1341" s="8"/>
      <c r="CD1341" s="8"/>
      <c r="CE1341" s="5"/>
      <c r="CF1341" s="5"/>
      <c r="CG1341" s="12"/>
      <c r="CH1341" s="17"/>
      <c r="CI1341" s="9" t="e">
        <f t="shared" si="125"/>
        <v>#DIV/0!</v>
      </c>
      <c r="CJ1341" s="5"/>
      <c r="CL1341" s="5"/>
      <c r="CM1341" s="5"/>
      <c r="CP1341" s="5"/>
      <c r="CT1341" s="5"/>
    </row>
    <row r="1342" spans="1:98" x14ac:dyDescent="0.25">
      <c r="A1342" s="5" t="s">
        <v>1385</v>
      </c>
      <c r="B1342" s="5">
        <v>17.33934</v>
      </c>
      <c r="C1342" s="5">
        <v>-29.571102</v>
      </c>
      <c r="E1342" s="5">
        <v>0</v>
      </c>
      <c r="G1342" s="5">
        <v>0</v>
      </c>
      <c r="I1342" s="5">
        <v>0</v>
      </c>
      <c r="L1342" s="6" t="str">
        <f>IF(Table1[[#This Row],[seagrass.mn.ssp126.2050]]="","",(Table1[[#This Row],[seagrass.sd.ssp126.2050]]/Table1[[#This Row],[seagrass.mn.ssp126.2050]])^-1)</f>
        <v/>
      </c>
      <c r="M1342" s="6" t="str">
        <f>IF(Table1[[#This Row],[seagrass.weights.ssp126.2050]]="","",Table1[[#This Row],[seagrass.weights.ssp126.2050]]*Table1[[#This Row],[seagrass.mn.ssp126.2050]])</f>
        <v/>
      </c>
      <c r="P1342" s="6" t="str">
        <f>IF(Table1[[#This Row],[corals.mn.ssp126.2050]]="","",(Table1[[#This Row],[corals.sd.ssp126.2050]]/Table1[[#This Row],[corals.mn.ssp126.2050]])^-1)</f>
        <v/>
      </c>
      <c r="Q1342" s="6" t="str">
        <f>IF(Table1[[#This Row],[coral.weights.ssp126.2050]]="","",Table1[[#This Row],[coral.weights.ssp126.2050]]*Table1[[#This Row],[corals.mn.ssp126.2050]])</f>
        <v/>
      </c>
      <c r="T1342" s="6" t="str">
        <f>IF(Table1[[#This Row],[mangrove.mn.ssp126.2050]]="","",(Table1[[#This Row],[mangrove.sd.ssp126.2050]]/Table1[[#This Row],[mangrove.mn.ssp126.2050]])^-1)</f>
        <v/>
      </c>
      <c r="U1342" s="6" t="str">
        <f>IF(Table1[[#This Row],[mangrove.weights.ssp126.2050]]="","",Table1[[#This Row],[mangrove.weights.ssp126.2050]]*Table1[[#This Row],[mangrove.mn.ssp126.2050]])</f>
        <v/>
      </c>
      <c r="V1342" s="7" t="e">
        <f t="shared" si="120"/>
        <v>#DIV/0!</v>
      </c>
      <c r="Y1342" s="6" t="str">
        <f>IF(Table1[[#This Row],[seagrass.mn.ssp126.2100]]="", "", (Table1[[#This Row],[seagrass.sd.ssp126.2100]]/Table1[[#This Row],[seagrass.mn.ssp126.2100]])^-1)</f>
        <v/>
      </c>
      <c r="Z1342" s="6" t="str">
        <f>IF(Table1[[#This Row],[seagrass.weights.ssp126.2100]]="","", Table1[[#This Row],[seagrass.weights.ssp126.2100]]*Table1[[#This Row],[seagrass.mn.ssp126.2100]])</f>
        <v/>
      </c>
      <c r="AC1342" s="6" t="str">
        <f>IF(Table1[[#This Row],[corals.mn.ssp126.2100]]="","",(Table1[[#This Row],[corals.sd.ssp126.2100]]/Table1[[#This Row],[corals.mn.ssp126.2100]])^-1)</f>
        <v/>
      </c>
      <c r="AD1342" s="6" t="str">
        <f>IF( Table1[[#This Row],[Coral.weights.ssp126.2100]]="","", Table1[[#This Row],[Coral.weights.ssp126.2100]]*Table1[[#This Row],[corals.mn.ssp126.2100]])</f>
        <v/>
      </c>
      <c r="AG1342" s="8" t="str">
        <f>IF(Table1[[#This Row],[mangrove.mn.ssp126.2100]]="","",(Table1[[#This Row],[mangrove.sd.ssp126.2100]]/Table1[[#This Row],[mangrove.mn.ssp126.2100]])^-1)</f>
        <v/>
      </c>
      <c r="AH1342" s="6" t="str">
        <f>IF(Table1[[#This Row],[mangrove.weights.ssp126.2100]]="","",Table1[[#This Row],[mangrove.weights.ssp126.2100]]*Table1[[#This Row],[mangrove.mn.ssp126.2100]])</f>
        <v/>
      </c>
      <c r="AI1342" s="7" t="e">
        <f t="shared" si="121"/>
        <v>#DIV/0!</v>
      </c>
      <c r="AL1342" s="6" t="str">
        <f>IF(Table1[[#This Row],[seagrass.mn.ssp245.2050]]="","",(Table1[[#This Row],[seagrass.sd.ssp245.2050]]/Table1[[#This Row],[seagrass.mn.ssp245.2050]])^-1)</f>
        <v/>
      </c>
      <c r="AM1342" s="6" t="str">
        <f>IF(Table1[[#This Row],[seagrass.weights.ssp245.2050]]="","",Table1[[#This Row],[seagrass.weights.ssp245.2050]]*Table1[[#This Row],[seagrass.mn.ssp245.2050]])</f>
        <v/>
      </c>
      <c r="AS1342" s="5"/>
      <c r="AT1342" s="8"/>
      <c r="AU1342" s="8"/>
      <c r="AV1342" s="7" t="e">
        <f t="shared" si="122"/>
        <v>#DIV/0!</v>
      </c>
      <c r="AX1342" s="5"/>
      <c r="AY1342" s="6"/>
      <c r="AZ1342" s="6"/>
      <c r="BB1342" s="5"/>
      <c r="BC1342" s="8"/>
      <c r="BD1342" s="8"/>
      <c r="BE1342" s="5"/>
      <c r="BF1342" s="5"/>
      <c r="BG1342" s="6"/>
      <c r="BH1342" s="6"/>
      <c r="BI1342" s="7" t="e">
        <f t="shared" si="123"/>
        <v>#DIV/0!</v>
      </c>
      <c r="BK1342" s="5"/>
      <c r="BL1342" s="6"/>
      <c r="BM1342" s="6"/>
      <c r="BO1342" s="5"/>
      <c r="BP1342" s="6"/>
      <c r="BQ1342" s="6"/>
      <c r="BR1342" s="5"/>
      <c r="BS1342" s="5"/>
      <c r="BT1342" s="6"/>
      <c r="BU1342" s="6"/>
      <c r="BV1342" s="7" t="e">
        <f t="shared" si="124"/>
        <v>#DIV/0!</v>
      </c>
      <c r="BX1342" s="5"/>
      <c r="BY1342" s="8"/>
      <c r="BZ1342" s="8"/>
      <c r="CA1342" s="5"/>
      <c r="CB1342" s="5"/>
      <c r="CC1342" s="8"/>
      <c r="CD1342" s="8"/>
      <c r="CE1342" s="5"/>
      <c r="CF1342" s="5"/>
      <c r="CG1342" s="12"/>
      <c r="CH1342" s="17"/>
      <c r="CI1342" s="9" t="e">
        <f t="shared" si="125"/>
        <v>#DIV/0!</v>
      </c>
      <c r="CJ1342" s="5"/>
      <c r="CL1342" s="5"/>
      <c r="CM1342" s="5"/>
      <c r="CP1342" s="5"/>
      <c r="CT1342" s="5"/>
    </row>
    <row r="1343" spans="1:98" x14ac:dyDescent="0.25">
      <c r="A1343" s="5" t="s">
        <v>1386</v>
      </c>
      <c r="B1343" s="5">
        <v>30.83934</v>
      </c>
      <c r="C1343" s="5">
        <v>-29.571102</v>
      </c>
      <c r="E1343" s="5">
        <v>0</v>
      </c>
      <c r="G1343" s="5">
        <v>0</v>
      </c>
      <c r="I1343" s="5">
        <v>0</v>
      </c>
      <c r="L1343" s="6" t="str">
        <f>IF(Table1[[#This Row],[seagrass.mn.ssp126.2050]]="","",(Table1[[#This Row],[seagrass.sd.ssp126.2050]]/Table1[[#This Row],[seagrass.mn.ssp126.2050]])^-1)</f>
        <v/>
      </c>
      <c r="M1343" s="6" t="str">
        <f>IF(Table1[[#This Row],[seagrass.weights.ssp126.2050]]="","",Table1[[#This Row],[seagrass.weights.ssp126.2050]]*Table1[[#This Row],[seagrass.mn.ssp126.2050]])</f>
        <v/>
      </c>
      <c r="P1343" s="6" t="str">
        <f>IF(Table1[[#This Row],[corals.mn.ssp126.2050]]="","",(Table1[[#This Row],[corals.sd.ssp126.2050]]/Table1[[#This Row],[corals.mn.ssp126.2050]])^-1)</f>
        <v/>
      </c>
      <c r="Q1343" s="6" t="str">
        <f>IF(Table1[[#This Row],[coral.weights.ssp126.2050]]="","",Table1[[#This Row],[coral.weights.ssp126.2050]]*Table1[[#This Row],[corals.mn.ssp126.2050]])</f>
        <v/>
      </c>
      <c r="T1343" s="6" t="str">
        <f>IF(Table1[[#This Row],[mangrove.mn.ssp126.2050]]="","",(Table1[[#This Row],[mangrove.sd.ssp126.2050]]/Table1[[#This Row],[mangrove.mn.ssp126.2050]])^-1)</f>
        <v/>
      </c>
      <c r="U1343" s="6" t="str">
        <f>IF(Table1[[#This Row],[mangrove.weights.ssp126.2050]]="","",Table1[[#This Row],[mangrove.weights.ssp126.2050]]*Table1[[#This Row],[mangrove.mn.ssp126.2050]])</f>
        <v/>
      </c>
      <c r="V1343" s="7" t="e">
        <f t="shared" si="120"/>
        <v>#DIV/0!</v>
      </c>
      <c r="Y1343" s="6" t="str">
        <f>IF(Table1[[#This Row],[seagrass.mn.ssp126.2100]]="", "", (Table1[[#This Row],[seagrass.sd.ssp126.2100]]/Table1[[#This Row],[seagrass.mn.ssp126.2100]])^-1)</f>
        <v/>
      </c>
      <c r="Z1343" s="6" t="str">
        <f>IF(Table1[[#This Row],[seagrass.weights.ssp126.2100]]="","", Table1[[#This Row],[seagrass.weights.ssp126.2100]]*Table1[[#This Row],[seagrass.mn.ssp126.2100]])</f>
        <v/>
      </c>
      <c r="AC1343" s="6" t="str">
        <f>IF(Table1[[#This Row],[corals.mn.ssp126.2100]]="","",(Table1[[#This Row],[corals.sd.ssp126.2100]]/Table1[[#This Row],[corals.mn.ssp126.2100]])^-1)</f>
        <v/>
      </c>
      <c r="AD1343" s="6" t="str">
        <f>IF( Table1[[#This Row],[Coral.weights.ssp126.2100]]="","", Table1[[#This Row],[Coral.weights.ssp126.2100]]*Table1[[#This Row],[corals.mn.ssp126.2100]])</f>
        <v/>
      </c>
      <c r="AG1343" s="8" t="str">
        <f>IF(Table1[[#This Row],[mangrove.mn.ssp126.2100]]="","",(Table1[[#This Row],[mangrove.sd.ssp126.2100]]/Table1[[#This Row],[mangrove.mn.ssp126.2100]])^-1)</f>
        <v/>
      </c>
      <c r="AH1343" s="6" t="str">
        <f>IF(Table1[[#This Row],[mangrove.weights.ssp126.2100]]="","",Table1[[#This Row],[mangrove.weights.ssp126.2100]]*Table1[[#This Row],[mangrove.mn.ssp126.2100]])</f>
        <v/>
      </c>
      <c r="AI1343" s="7" t="e">
        <f t="shared" si="121"/>
        <v>#DIV/0!</v>
      </c>
      <c r="AL1343" s="6" t="str">
        <f>IF(Table1[[#This Row],[seagrass.mn.ssp245.2050]]="","",(Table1[[#This Row],[seagrass.sd.ssp245.2050]]/Table1[[#This Row],[seagrass.mn.ssp245.2050]])^-1)</f>
        <v/>
      </c>
      <c r="AM1343" s="6" t="str">
        <f>IF(Table1[[#This Row],[seagrass.weights.ssp245.2050]]="","",Table1[[#This Row],[seagrass.weights.ssp245.2050]]*Table1[[#This Row],[seagrass.mn.ssp245.2050]])</f>
        <v/>
      </c>
      <c r="AS1343" s="5"/>
      <c r="AT1343" s="8"/>
      <c r="AU1343" s="8"/>
      <c r="AV1343" s="7" t="e">
        <f t="shared" si="122"/>
        <v>#DIV/0!</v>
      </c>
      <c r="AX1343" s="5"/>
      <c r="AY1343" s="6"/>
      <c r="AZ1343" s="6"/>
      <c r="BB1343" s="5"/>
      <c r="BC1343" s="8"/>
      <c r="BD1343" s="8"/>
      <c r="BE1343" s="5"/>
      <c r="BF1343" s="5"/>
      <c r="BG1343" s="6"/>
      <c r="BH1343" s="6"/>
      <c r="BI1343" s="7" t="e">
        <f t="shared" si="123"/>
        <v>#DIV/0!</v>
      </c>
      <c r="BK1343" s="5"/>
      <c r="BL1343" s="6"/>
      <c r="BM1343" s="6"/>
      <c r="BO1343" s="5"/>
      <c r="BP1343" s="6"/>
      <c r="BQ1343" s="6"/>
      <c r="BR1343" s="5"/>
      <c r="BS1343" s="5"/>
      <c r="BT1343" s="6"/>
      <c r="BU1343" s="6"/>
      <c r="BV1343" s="7" t="e">
        <f t="shared" si="124"/>
        <v>#DIV/0!</v>
      </c>
      <c r="BX1343" s="5"/>
      <c r="BY1343" s="8"/>
      <c r="BZ1343" s="8"/>
      <c r="CA1343" s="5"/>
      <c r="CB1343" s="5"/>
      <c r="CC1343" s="8"/>
      <c r="CD1343" s="8"/>
      <c r="CE1343" s="5"/>
      <c r="CF1343" s="5"/>
      <c r="CG1343" s="12"/>
      <c r="CH1343" s="17"/>
      <c r="CI1343" s="9" t="e">
        <f t="shared" si="125"/>
        <v>#DIV/0!</v>
      </c>
      <c r="CJ1343" s="5"/>
      <c r="CL1343" s="5"/>
      <c r="CM1343" s="5"/>
      <c r="CP1343" s="5"/>
      <c r="CT1343" s="5"/>
    </row>
    <row r="1344" spans="1:98" x14ac:dyDescent="0.25">
      <c r="A1344" s="5" t="s">
        <v>1387</v>
      </c>
      <c r="B1344" s="5">
        <v>31.08934</v>
      </c>
      <c r="C1344" s="5">
        <v>-29.571102</v>
      </c>
      <c r="E1344" s="5">
        <v>0</v>
      </c>
      <c r="G1344" s="5">
        <v>0</v>
      </c>
      <c r="I1344" s="5">
        <v>0</v>
      </c>
      <c r="L1344" s="6" t="str">
        <f>IF(Table1[[#This Row],[seagrass.mn.ssp126.2050]]="","",(Table1[[#This Row],[seagrass.sd.ssp126.2050]]/Table1[[#This Row],[seagrass.mn.ssp126.2050]])^-1)</f>
        <v/>
      </c>
      <c r="M1344" s="6" t="str">
        <f>IF(Table1[[#This Row],[seagrass.weights.ssp126.2050]]="","",Table1[[#This Row],[seagrass.weights.ssp126.2050]]*Table1[[#This Row],[seagrass.mn.ssp126.2050]])</f>
        <v/>
      </c>
      <c r="P1344" s="6" t="str">
        <f>IF(Table1[[#This Row],[corals.mn.ssp126.2050]]="","",(Table1[[#This Row],[corals.sd.ssp126.2050]]/Table1[[#This Row],[corals.mn.ssp126.2050]])^-1)</f>
        <v/>
      </c>
      <c r="Q1344" s="6" t="str">
        <f>IF(Table1[[#This Row],[coral.weights.ssp126.2050]]="","",Table1[[#This Row],[coral.weights.ssp126.2050]]*Table1[[#This Row],[corals.mn.ssp126.2050]])</f>
        <v/>
      </c>
      <c r="T1344" s="6" t="str">
        <f>IF(Table1[[#This Row],[mangrove.mn.ssp126.2050]]="","",(Table1[[#This Row],[mangrove.sd.ssp126.2050]]/Table1[[#This Row],[mangrove.mn.ssp126.2050]])^-1)</f>
        <v/>
      </c>
      <c r="U1344" s="6" t="str">
        <f>IF(Table1[[#This Row],[mangrove.weights.ssp126.2050]]="","",Table1[[#This Row],[mangrove.weights.ssp126.2050]]*Table1[[#This Row],[mangrove.mn.ssp126.2050]])</f>
        <v/>
      </c>
      <c r="V1344" s="7" t="e">
        <f t="shared" si="120"/>
        <v>#DIV/0!</v>
      </c>
      <c r="Y1344" s="6" t="str">
        <f>IF(Table1[[#This Row],[seagrass.mn.ssp126.2100]]="", "", (Table1[[#This Row],[seagrass.sd.ssp126.2100]]/Table1[[#This Row],[seagrass.mn.ssp126.2100]])^-1)</f>
        <v/>
      </c>
      <c r="Z1344" s="6" t="str">
        <f>IF(Table1[[#This Row],[seagrass.weights.ssp126.2100]]="","", Table1[[#This Row],[seagrass.weights.ssp126.2100]]*Table1[[#This Row],[seagrass.mn.ssp126.2100]])</f>
        <v/>
      </c>
      <c r="AC1344" s="6" t="str">
        <f>IF(Table1[[#This Row],[corals.mn.ssp126.2100]]="","",(Table1[[#This Row],[corals.sd.ssp126.2100]]/Table1[[#This Row],[corals.mn.ssp126.2100]])^-1)</f>
        <v/>
      </c>
      <c r="AD1344" s="6" t="str">
        <f>IF( Table1[[#This Row],[Coral.weights.ssp126.2100]]="","", Table1[[#This Row],[Coral.weights.ssp126.2100]]*Table1[[#This Row],[corals.mn.ssp126.2100]])</f>
        <v/>
      </c>
      <c r="AG1344" s="8" t="str">
        <f>IF(Table1[[#This Row],[mangrove.mn.ssp126.2100]]="","",(Table1[[#This Row],[mangrove.sd.ssp126.2100]]/Table1[[#This Row],[mangrove.mn.ssp126.2100]])^-1)</f>
        <v/>
      </c>
      <c r="AH1344" s="6" t="str">
        <f>IF(Table1[[#This Row],[mangrove.weights.ssp126.2100]]="","",Table1[[#This Row],[mangrove.weights.ssp126.2100]]*Table1[[#This Row],[mangrove.mn.ssp126.2100]])</f>
        <v/>
      </c>
      <c r="AI1344" s="7" t="e">
        <f t="shared" si="121"/>
        <v>#DIV/0!</v>
      </c>
      <c r="AL1344" s="6" t="str">
        <f>IF(Table1[[#This Row],[seagrass.mn.ssp245.2050]]="","",(Table1[[#This Row],[seagrass.sd.ssp245.2050]]/Table1[[#This Row],[seagrass.mn.ssp245.2050]])^-1)</f>
        <v/>
      </c>
      <c r="AM1344" s="6" t="str">
        <f>IF(Table1[[#This Row],[seagrass.weights.ssp245.2050]]="","",Table1[[#This Row],[seagrass.weights.ssp245.2050]]*Table1[[#This Row],[seagrass.mn.ssp245.2050]])</f>
        <v/>
      </c>
      <c r="AS1344" s="5"/>
      <c r="AT1344" s="8"/>
      <c r="AU1344" s="8"/>
      <c r="AV1344" s="7" t="e">
        <f t="shared" si="122"/>
        <v>#DIV/0!</v>
      </c>
      <c r="AX1344" s="5"/>
      <c r="AY1344" s="6"/>
      <c r="AZ1344" s="6"/>
      <c r="BB1344" s="5"/>
      <c r="BC1344" s="8"/>
      <c r="BD1344" s="8"/>
      <c r="BE1344" s="5"/>
      <c r="BF1344" s="5"/>
      <c r="BG1344" s="6"/>
      <c r="BH1344" s="6"/>
      <c r="BI1344" s="7" t="e">
        <f t="shared" si="123"/>
        <v>#DIV/0!</v>
      </c>
      <c r="BK1344" s="5"/>
      <c r="BL1344" s="6"/>
      <c r="BM1344" s="6"/>
      <c r="BO1344" s="5"/>
      <c r="BP1344" s="6"/>
      <c r="BQ1344" s="6"/>
      <c r="BR1344" s="5"/>
      <c r="BS1344" s="5"/>
      <c r="BT1344" s="6"/>
      <c r="BU1344" s="6"/>
      <c r="BV1344" s="7" t="e">
        <f t="shared" si="124"/>
        <v>#DIV/0!</v>
      </c>
      <c r="BX1344" s="5"/>
      <c r="BY1344" s="8"/>
      <c r="BZ1344" s="8"/>
      <c r="CA1344" s="5"/>
      <c r="CB1344" s="5"/>
      <c r="CC1344" s="8"/>
      <c r="CD1344" s="8"/>
      <c r="CE1344" s="5"/>
      <c r="CF1344" s="5"/>
      <c r="CG1344" s="12"/>
      <c r="CH1344" s="17"/>
      <c r="CI1344" s="9" t="e">
        <f t="shared" si="125"/>
        <v>#DIV/0!</v>
      </c>
      <c r="CJ1344" s="5"/>
      <c r="CL1344" s="5"/>
      <c r="CM1344" s="5"/>
      <c r="CP1344" s="5"/>
      <c r="CT1344" s="5"/>
    </row>
    <row r="1345" spans="1:98" x14ac:dyDescent="0.25">
      <c r="A1345" s="5" t="s">
        <v>1388</v>
      </c>
      <c r="B1345" s="5">
        <v>31.33934</v>
      </c>
      <c r="C1345" s="5">
        <v>-29.571102</v>
      </c>
      <c r="E1345" s="5">
        <v>0</v>
      </c>
      <c r="G1345" s="5">
        <v>0</v>
      </c>
      <c r="I1345" s="5">
        <v>0</v>
      </c>
      <c r="L1345" s="6" t="str">
        <f>IF(Table1[[#This Row],[seagrass.mn.ssp126.2050]]="","",(Table1[[#This Row],[seagrass.sd.ssp126.2050]]/Table1[[#This Row],[seagrass.mn.ssp126.2050]])^-1)</f>
        <v/>
      </c>
      <c r="M1345" s="6" t="str">
        <f>IF(Table1[[#This Row],[seagrass.weights.ssp126.2050]]="","",Table1[[#This Row],[seagrass.weights.ssp126.2050]]*Table1[[#This Row],[seagrass.mn.ssp126.2050]])</f>
        <v/>
      </c>
      <c r="P1345" s="6" t="str">
        <f>IF(Table1[[#This Row],[corals.mn.ssp126.2050]]="","",(Table1[[#This Row],[corals.sd.ssp126.2050]]/Table1[[#This Row],[corals.mn.ssp126.2050]])^-1)</f>
        <v/>
      </c>
      <c r="Q1345" s="6" t="str">
        <f>IF(Table1[[#This Row],[coral.weights.ssp126.2050]]="","",Table1[[#This Row],[coral.weights.ssp126.2050]]*Table1[[#This Row],[corals.mn.ssp126.2050]])</f>
        <v/>
      </c>
      <c r="T1345" s="6" t="str">
        <f>IF(Table1[[#This Row],[mangrove.mn.ssp126.2050]]="","",(Table1[[#This Row],[mangrove.sd.ssp126.2050]]/Table1[[#This Row],[mangrove.mn.ssp126.2050]])^-1)</f>
        <v/>
      </c>
      <c r="U1345" s="6" t="str">
        <f>IF(Table1[[#This Row],[mangrove.weights.ssp126.2050]]="","",Table1[[#This Row],[mangrove.weights.ssp126.2050]]*Table1[[#This Row],[mangrove.mn.ssp126.2050]])</f>
        <v/>
      </c>
      <c r="V1345" s="7" t="e">
        <f t="shared" si="120"/>
        <v>#DIV/0!</v>
      </c>
      <c r="Y1345" s="6" t="str">
        <f>IF(Table1[[#This Row],[seagrass.mn.ssp126.2100]]="", "", (Table1[[#This Row],[seagrass.sd.ssp126.2100]]/Table1[[#This Row],[seagrass.mn.ssp126.2100]])^-1)</f>
        <v/>
      </c>
      <c r="Z1345" s="6" t="str">
        <f>IF(Table1[[#This Row],[seagrass.weights.ssp126.2100]]="","", Table1[[#This Row],[seagrass.weights.ssp126.2100]]*Table1[[#This Row],[seagrass.mn.ssp126.2100]])</f>
        <v/>
      </c>
      <c r="AC1345" s="6" t="str">
        <f>IF(Table1[[#This Row],[corals.mn.ssp126.2100]]="","",(Table1[[#This Row],[corals.sd.ssp126.2100]]/Table1[[#This Row],[corals.mn.ssp126.2100]])^-1)</f>
        <v/>
      </c>
      <c r="AD1345" s="6" t="str">
        <f>IF( Table1[[#This Row],[Coral.weights.ssp126.2100]]="","", Table1[[#This Row],[Coral.weights.ssp126.2100]]*Table1[[#This Row],[corals.mn.ssp126.2100]])</f>
        <v/>
      </c>
      <c r="AG1345" s="8" t="str">
        <f>IF(Table1[[#This Row],[mangrove.mn.ssp126.2100]]="","",(Table1[[#This Row],[mangrove.sd.ssp126.2100]]/Table1[[#This Row],[mangrove.mn.ssp126.2100]])^-1)</f>
        <v/>
      </c>
      <c r="AH1345" s="6" t="str">
        <f>IF(Table1[[#This Row],[mangrove.weights.ssp126.2100]]="","",Table1[[#This Row],[mangrove.weights.ssp126.2100]]*Table1[[#This Row],[mangrove.mn.ssp126.2100]])</f>
        <v/>
      </c>
      <c r="AI1345" s="7" t="e">
        <f t="shared" si="121"/>
        <v>#DIV/0!</v>
      </c>
      <c r="AL1345" s="6" t="str">
        <f>IF(Table1[[#This Row],[seagrass.mn.ssp245.2050]]="","",(Table1[[#This Row],[seagrass.sd.ssp245.2050]]/Table1[[#This Row],[seagrass.mn.ssp245.2050]])^-1)</f>
        <v/>
      </c>
      <c r="AM1345" s="6" t="str">
        <f>IF(Table1[[#This Row],[seagrass.weights.ssp245.2050]]="","",Table1[[#This Row],[seagrass.weights.ssp245.2050]]*Table1[[#This Row],[seagrass.mn.ssp245.2050]])</f>
        <v/>
      </c>
      <c r="AS1345" s="5"/>
      <c r="AT1345" s="8"/>
      <c r="AU1345" s="8"/>
      <c r="AV1345" s="7" t="e">
        <f t="shared" si="122"/>
        <v>#DIV/0!</v>
      </c>
      <c r="AX1345" s="5"/>
      <c r="AY1345" s="6"/>
      <c r="AZ1345" s="6"/>
      <c r="BB1345" s="5"/>
      <c r="BC1345" s="8"/>
      <c r="BD1345" s="8"/>
      <c r="BE1345" s="5"/>
      <c r="BF1345" s="5"/>
      <c r="BG1345" s="6"/>
      <c r="BH1345" s="6"/>
      <c r="BI1345" s="7" t="e">
        <f t="shared" si="123"/>
        <v>#DIV/0!</v>
      </c>
      <c r="BK1345" s="5"/>
      <c r="BL1345" s="6"/>
      <c r="BM1345" s="6"/>
      <c r="BO1345" s="5"/>
      <c r="BP1345" s="6"/>
      <c r="BQ1345" s="6"/>
      <c r="BR1345" s="5"/>
      <c r="BS1345" s="5"/>
      <c r="BT1345" s="6"/>
      <c r="BU1345" s="6"/>
      <c r="BV1345" s="7" t="e">
        <f t="shared" si="124"/>
        <v>#DIV/0!</v>
      </c>
      <c r="BX1345" s="5"/>
      <c r="BY1345" s="8"/>
      <c r="BZ1345" s="8"/>
      <c r="CA1345" s="5"/>
      <c r="CB1345" s="5"/>
      <c r="CC1345" s="8"/>
      <c r="CD1345" s="8"/>
      <c r="CE1345" s="5"/>
      <c r="CF1345" s="5"/>
      <c r="CG1345" s="12"/>
      <c r="CH1345" s="17"/>
      <c r="CI1345" s="9" t="e">
        <f t="shared" si="125"/>
        <v>#DIV/0!</v>
      </c>
      <c r="CJ1345" s="5"/>
      <c r="CL1345" s="5"/>
      <c r="CM1345" s="5"/>
      <c r="CP1345" s="5"/>
      <c r="CT1345" s="5"/>
    </row>
    <row r="1346" spans="1:98" x14ac:dyDescent="0.25">
      <c r="A1346" s="5" t="s">
        <v>1389</v>
      </c>
      <c r="B1346" s="5">
        <v>31.58934</v>
      </c>
      <c r="C1346" s="5">
        <v>-29.571102</v>
      </c>
      <c r="E1346" s="5">
        <v>0</v>
      </c>
      <c r="G1346" s="5">
        <v>0</v>
      </c>
      <c r="I1346" s="5">
        <v>0</v>
      </c>
      <c r="L1346" s="6" t="str">
        <f>IF(Table1[[#This Row],[seagrass.mn.ssp126.2050]]="","",(Table1[[#This Row],[seagrass.sd.ssp126.2050]]/Table1[[#This Row],[seagrass.mn.ssp126.2050]])^-1)</f>
        <v/>
      </c>
      <c r="M1346" s="6" t="str">
        <f>IF(Table1[[#This Row],[seagrass.weights.ssp126.2050]]="","",Table1[[#This Row],[seagrass.weights.ssp126.2050]]*Table1[[#This Row],[seagrass.mn.ssp126.2050]])</f>
        <v/>
      </c>
      <c r="P1346" s="6" t="str">
        <f>IF(Table1[[#This Row],[corals.mn.ssp126.2050]]="","",(Table1[[#This Row],[corals.sd.ssp126.2050]]/Table1[[#This Row],[corals.mn.ssp126.2050]])^-1)</f>
        <v/>
      </c>
      <c r="Q1346" s="6" t="str">
        <f>IF(Table1[[#This Row],[coral.weights.ssp126.2050]]="","",Table1[[#This Row],[coral.weights.ssp126.2050]]*Table1[[#This Row],[corals.mn.ssp126.2050]])</f>
        <v/>
      </c>
      <c r="T1346" s="6" t="str">
        <f>IF(Table1[[#This Row],[mangrove.mn.ssp126.2050]]="","",(Table1[[#This Row],[mangrove.sd.ssp126.2050]]/Table1[[#This Row],[mangrove.mn.ssp126.2050]])^-1)</f>
        <v/>
      </c>
      <c r="U1346" s="6" t="str">
        <f>IF(Table1[[#This Row],[mangrove.weights.ssp126.2050]]="","",Table1[[#This Row],[mangrove.weights.ssp126.2050]]*Table1[[#This Row],[mangrove.mn.ssp126.2050]])</f>
        <v/>
      </c>
      <c r="V1346" s="7" t="e">
        <f t="shared" ref="V1346:V1409" si="126">SUM(U1346,Q1346,M1346)/SUM(T1346,P1346,L1346)</f>
        <v>#DIV/0!</v>
      </c>
      <c r="Y1346" s="6" t="str">
        <f>IF(Table1[[#This Row],[seagrass.mn.ssp126.2100]]="", "", (Table1[[#This Row],[seagrass.sd.ssp126.2100]]/Table1[[#This Row],[seagrass.mn.ssp126.2100]])^-1)</f>
        <v/>
      </c>
      <c r="Z1346" s="6" t="str">
        <f>IF(Table1[[#This Row],[seagrass.weights.ssp126.2100]]="","", Table1[[#This Row],[seagrass.weights.ssp126.2100]]*Table1[[#This Row],[seagrass.mn.ssp126.2100]])</f>
        <v/>
      </c>
      <c r="AC1346" s="6" t="str">
        <f>IF(Table1[[#This Row],[corals.mn.ssp126.2100]]="","",(Table1[[#This Row],[corals.sd.ssp126.2100]]/Table1[[#This Row],[corals.mn.ssp126.2100]])^-1)</f>
        <v/>
      </c>
      <c r="AD1346" s="6" t="str">
        <f>IF( Table1[[#This Row],[Coral.weights.ssp126.2100]]="","", Table1[[#This Row],[Coral.weights.ssp126.2100]]*Table1[[#This Row],[corals.mn.ssp126.2100]])</f>
        <v/>
      </c>
      <c r="AG1346" s="8" t="str">
        <f>IF(Table1[[#This Row],[mangrove.mn.ssp126.2100]]="","",(Table1[[#This Row],[mangrove.sd.ssp126.2100]]/Table1[[#This Row],[mangrove.mn.ssp126.2100]])^-1)</f>
        <v/>
      </c>
      <c r="AH1346" s="6" t="str">
        <f>IF(Table1[[#This Row],[mangrove.weights.ssp126.2100]]="","",Table1[[#This Row],[mangrove.weights.ssp126.2100]]*Table1[[#This Row],[mangrove.mn.ssp126.2100]])</f>
        <v/>
      </c>
      <c r="AI1346" s="7" t="e">
        <f t="shared" ref="AI1346:AI1409" si="127">SUM(AH1346,AD1346,Z1346)/SUM(Y1346,AC1346,AG1346)</f>
        <v>#DIV/0!</v>
      </c>
      <c r="AL1346" s="6" t="str">
        <f>IF(Table1[[#This Row],[seagrass.mn.ssp245.2050]]="","",(Table1[[#This Row],[seagrass.sd.ssp245.2050]]/Table1[[#This Row],[seagrass.mn.ssp245.2050]])^-1)</f>
        <v/>
      </c>
      <c r="AM1346" s="6" t="str">
        <f>IF(Table1[[#This Row],[seagrass.weights.ssp245.2050]]="","",Table1[[#This Row],[seagrass.weights.ssp245.2050]]*Table1[[#This Row],[seagrass.mn.ssp245.2050]])</f>
        <v/>
      </c>
      <c r="AS1346" s="5"/>
      <c r="AT1346" s="8"/>
      <c r="AU1346" s="8"/>
      <c r="AV1346" s="7" t="e">
        <f t="shared" si="122"/>
        <v>#DIV/0!</v>
      </c>
      <c r="AX1346" s="5"/>
      <c r="AY1346" s="6"/>
      <c r="AZ1346" s="6"/>
      <c r="BB1346" s="5"/>
      <c r="BC1346" s="8"/>
      <c r="BD1346" s="8"/>
      <c r="BE1346" s="5"/>
      <c r="BF1346" s="5"/>
      <c r="BG1346" s="6"/>
      <c r="BH1346" s="6"/>
      <c r="BI1346" s="7" t="e">
        <f t="shared" si="123"/>
        <v>#DIV/0!</v>
      </c>
      <c r="BK1346" s="5"/>
      <c r="BL1346" s="6"/>
      <c r="BM1346" s="6"/>
      <c r="BO1346" s="5"/>
      <c r="BP1346" s="6"/>
      <c r="BQ1346" s="6"/>
      <c r="BR1346" s="5"/>
      <c r="BS1346" s="5"/>
      <c r="BT1346" s="6"/>
      <c r="BU1346" s="6"/>
      <c r="BV1346" s="7" t="e">
        <f t="shared" si="124"/>
        <v>#DIV/0!</v>
      </c>
      <c r="BX1346" s="5"/>
      <c r="BY1346" s="8"/>
      <c r="BZ1346" s="8"/>
      <c r="CA1346" s="5"/>
      <c r="CB1346" s="5"/>
      <c r="CC1346" s="8"/>
      <c r="CD1346" s="8"/>
      <c r="CE1346" s="5"/>
      <c r="CF1346" s="5"/>
      <c r="CG1346" s="12"/>
      <c r="CH1346" s="17"/>
      <c r="CI1346" s="9" t="e">
        <f t="shared" si="125"/>
        <v>#DIV/0!</v>
      </c>
      <c r="CJ1346" s="5"/>
      <c r="CL1346" s="5"/>
      <c r="CM1346" s="5"/>
      <c r="CP1346" s="5"/>
      <c r="CT1346" s="5"/>
    </row>
    <row r="1347" spans="1:98" x14ac:dyDescent="0.25">
      <c r="A1347" s="5" t="s">
        <v>1390</v>
      </c>
      <c r="B1347" s="5">
        <v>16.83934</v>
      </c>
      <c r="C1347" s="5">
        <v>-29.821102</v>
      </c>
      <c r="E1347" s="5">
        <v>0</v>
      </c>
      <c r="G1347" s="5">
        <v>0</v>
      </c>
      <c r="I1347" s="5">
        <v>0</v>
      </c>
      <c r="L1347" s="6" t="str">
        <f>IF(Table1[[#This Row],[seagrass.mn.ssp126.2050]]="","",(Table1[[#This Row],[seagrass.sd.ssp126.2050]]/Table1[[#This Row],[seagrass.mn.ssp126.2050]])^-1)</f>
        <v/>
      </c>
      <c r="M1347" s="6" t="str">
        <f>IF(Table1[[#This Row],[seagrass.weights.ssp126.2050]]="","",Table1[[#This Row],[seagrass.weights.ssp126.2050]]*Table1[[#This Row],[seagrass.mn.ssp126.2050]])</f>
        <v/>
      </c>
      <c r="P1347" s="6" t="str">
        <f>IF(Table1[[#This Row],[corals.mn.ssp126.2050]]="","",(Table1[[#This Row],[corals.sd.ssp126.2050]]/Table1[[#This Row],[corals.mn.ssp126.2050]])^-1)</f>
        <v/>
      </c>
      <c r="Q1347" s="6" t="str">
        <f>IF(Table1[[#This Row],[coral.weights.ssp126.2050]]="","",Table1[[#This Row],[coral.weights.ssp126.2050]]*Table1[[#This Row],[corals.mn.ssp126.2050]])</f>
        <v/>
      </c>
      <c r="T1347" s="6" t="str">
        <f>IF(Table1[[#This Row],[mangrove.mn.ssp126.2050]]="","",(Table1[[#This Row],[mangrove.sd.ssp126.2050]]/Table1[[#This Row],[mangrove.mn.ssp126.2050]])^-1)</f>
        <v/>
      </c>
      <c r="U1347" s="6" t="str">
        <f>IF(Table1[[#This Row],[mangrove.weights.ssp126.2050]]="","",Table1[[#This Row],[mangrove.weights.ssp126.2050]]*Table1[[#This Row],[mangrove.mn.ssp126.2050]])</f>
        <v/>
      </c>
      <c r="V1347" s="7" t="e">
        <f t="shared" si="126"/>
        <v>#DIV/0!</v>
      </c>
      <c r="Y1347" s="6" t="str">
        <f>IF(Table1[[#This Row],[seagrass.mn.ssp126.2100]]="", "", (Table1[[#This Row],[seagrass.sd.ssp126.2100]]/Table1[[#This Row],[seagrass.mn.ssp126.2100]])^-1)</f>
        <v/>
      </c>
      <c r="Z1347" s="6" t="str">
        <f>IF(Table1[[#This Row],[seagrass.weights.ssp126.2100]]="","", Table1[[#This Row],[seagrass.weights.ssp126.2100]]*Table1[[#This Row],[seagrass.mn.ssp126.2100]])</f>
        <v/>
      </c>
      <c r="AC1347" s="6" t="str">
        <f>IF(Table1[[#This Row],[corals.mn.ssp126.2100]]="","",(Table1[[#This Row],[corals.sd.ssp126.2100]]/Table1[[#This Row],[corals.mn.ssp126.2100]])^-1)</f>
        <v/>
      </c>
      <c r="AD1347" s="6" t="str">
        <f>IF( Table1[[#This Row],[Coral.weights.ssp126.2100]]="","", Table1[[#This Row],[Coral.weights.ssp126.2100]]*Table1[[#This Row],[corals.mn.ssp126.2100]])</f>
        <v/>
      </c>
      <c r="AG1347" s="8" t="str">
        <f>IF(Table1[[#This Row],[mangrove.mn.ssp126.2100]]="","",(Table1[[#This Row],[mangrove.sd.ssp126.2100]]/Table1[[#This Row],[mangrove.mn.ssp126.2100]])^-1)</f>
        <v/>
      </c>
      <c r="AH1347" s="6" t="str">
        <f>IF(Table1[[#This Row],[mangrove.weights.ssp126.2100]]="","",Table1[[#This Row],[mangrove.weights.ssp126.2100]]*Table1[[#This Row],[mangrove.mn.ssp126.2100]])</f>
        <v/>
      </c>
      <c r="AI1347" s="7" t="e">
        <f t="shared" si="127"/>
        <v>#DIV/0!</v>
      </c>
      <c r="AL1347" s="6" t="str">
        <f>IF(Table1[[#This Row],[seagrass.mn.ssp245.2050]]="","",(Table1[[#This Row],[seagrass.sd.ssp245.2050]]/Table1[[#This Row],[seagrass.mn.ssp245.2050]])^-1)</f>
        <v/>
      </c>
      <c r="AM1347" s="6" t="str">
        <f>IF(Table1[[#This Row],[seagrass.weights.ssp245.2050]]="","",Table1[[#This Row],[seagrass.weights.ssp245.2050]]*Table1[[#This Row],[seagrass.mn.ssp245.2050]])</f>
        <v/>
      </c>
      <c r="AS1347" s="5"/>
      <c r="AT1347" s="8"/>
      <c r="AU1347" s="8"/>
      <c r="AV1347" s="7" t="e">
        <f t="shared" ref="AV1347:AV1410" si="128">SUM(AU1347,AQ1347,AM1347)/SUM(AT1347,AP1347,AL1347)</f>
        <v>#DIV/0!</v>
      </c>
      <c r="AX1347" s="5"/>
      <c r="AY1347" s="6"/>
      <c r="AZ1347" s="6"/>
      <c r="BB1347" s="5"/>
      <c r="BC1347" s="8"/>
      <c r="BD1347" s="8"/>
      <c r="BE1347" s="5"/>
      <c r="BF1347" s="5"/>
      <c r="BG1347" s="6"/>
      <c r="BH1347" s="6"/>
      <c r="BI1347" s="7" t="e">
        <f t="shared" ref="BI1347:BI1410" si="129">SUM(BH1347,BD1347,AZ1347)/SUM(BG1347,BC1347,AY1347)</f>
        <v>#DIV/0!</v>
      </c>
      <c r="BK1347" s="5"/>
      <c r="BL1347" s="6"/>
      <c r="BM1347" s="6"/>
      <c r="BO1347" s="5"/>
      <c r="BP1347" s="6"/>
      <c r="BQ1347" s="6"/>
      <c r="BR1347" s="5"/>
      <c r="BS1347" s="5"/>
      <c r="BT1347" s="6"/>
      <c r="BU1347" s="6"/>
      <c r="BV1347" s="7" t="e">
        <f t="shared" ref="BV1347:BV1410" si="130">SUM(BU1347,BQ1347,BM1347)/SUM(BT1347,BP1347,BL1347)</f>
        <v>#DIV/0!</v>
      </c>
      <c r="BX1347" s="5"/>
      <c r="BY1347" s="8"/>
      <c r="BZ1347" s="8"/>
      <c r="CA1347" s="5"/>
      <c r="CB1347" s="5"/>
      <c r="CC1347" s="8"/>
      <c r="CD1347" s="8"/>
      <c r="CE1347" s="5"/>
      <c r="CF1347" s="5"/>
      <c r="CG1347" s="12"/>
      <c r="CH1347" s="17"/>
      <c r="CI1347" s="9" t="e">
        <f t="shared" ref="CI1347:CI1410" si="131">SUM(CH1347,CD1347,BZ1347)/SUM(CG1347,CC1347,BY1347)</f>
        <v>#DIV/0!</v>
      </c>
      <c r="CJ1347" s="5"/>
      <c r="CL1347" s="5"/>
      <c r="CM1347" s="5"/>
      <c r="CP1347" s="5"/>
      <c r="CT1347" s="5"/>
    </row>
    <row r="1348" spans="1:98" x14ac:dyDescent="0.25">
      <c r="A1348" s="5" t="s">
        <v>1391</v>
      </c>
      <c r="B1348" s="5">
        <v>17.08934</v>
      </c>
      <c r="C1348" s="5">
        <v>-29.821102</v>
      </c>
      <c r="E1348" s="5">
        <v>0</v>
      </c>
      <c r="G1348" s="5">
        <v>0</v>
      </c>
      <c r="I1348" s="5">
        <v>0</v>
      </c>
      <c r="L1348" s="6" t="str">
        <f>IF(Table1[[#This Row],[seagrass.mn.ssp126.2050]]="","",(Table1[[#This Row],[seagrass.sd.ssp126.2050]]/Table1[[#This Row],[seagrass.mn.ssp126.2050]])^-1)</f>
        <v/>
      </c>
      <c r="M1348" s="6" t="str">
        <f>IF(Table1[[#This Row],[seagrass.weights.ssp126.2050]]="","",Table1[[#This Row],[seagrass.weights.ssp126.2050]]*Table1[[#This Row],[seagrass.mn.ssp126.2050]])</f>
        <v/>
      </c>
      <c r="P1348" s="6" t="str">
        <f>IF(Table1[[#This Row],[corals.mn.ssp126.2050]]="","",(Table1[[#This Row],[corals.sd.ssp126.2050]]/Table1[[#This Row],[corals.mn.ssp126.2050]])^-1)</f>
        <v/>
      </c>
      <c r="Q1348" s="6" t="str">
        <f>IF(Table1[[#This Row],[coral.weights.ssp126.2050]]="","",Table1[[#This Row],[coral.weights.ssp126.2050]]*Table1[[#This Row],[corals.mn.ssp126.2050]])</f>
        <v/>
      </c>
      <c r="T1348" s="6" t="str">
        <f>IF(Table1[[#This Row],[mangrove.mn.ssp126.2050]]="","",(Table1[[#This Row],[mangrove.sd.ssp126.2050]]/Table1[[#This Row],[mangrove.mn.ssp126.2050]])^-1)</f>
        <v/>
      </c>
      <c r="U1348" s="6" t="str">
        <f>IF(Table1[[#This Row],[mangrove.weights.ssp126.2050]]="","",Table1[[#This Row],[mangrove.weights.ssp126.2050]]*Table1[[#This Row],[mangrove.mn.ssp126.2050]])</f>
        <v/>
      </c>
      <c r="V1348" s="7" t="e">
        <f t="shared" si="126"/>
        <v>#DIV/0!</v>
      </c>
      <c r="Y1348" s="6" t="str">
        <f>IF(Table1[[#This Row],[seagrass.mn.ssp126.2100]]="", "", (Table1[[#This Row],[seagrass.sd.ssp126.2100]]/Table1[[#This Row],[seagrass.mn.ssp126.2100]])^-1)</f>
        <v/>
      </c>
      <c r="Z1348" s="6" t="str">
        <f>IF(Table1[[#This Row],[seagrass.weights.ssp126.2100]]="","", Table1[[#This Row],[seagrass.weights.ssp126.2100]]*Table1[[#This Row],[seagrass.mn.ssp126.2100]])</f>
        <v/>
      </c>
      <c r="AC1348" s="6" t="str">
        <f>IF(Table1[[#This Row],[corals.mn.ssp126.2100]]="","",(Table1[[#This Row],[corals.sd.ssp126.2100]]/Table1[[#This Row],[corals.mn.ssp126.2100]])^-1)</f>
        <v/>
      </c>
      <c r="AD1348" s="6" t="str">
        <f>IF( Table1[[#This Row],[Coral.weights.ssp126.2100]]="","", Table1[[#This Row],[Coral.weights.ssp126.2100]]*Table1[[#This Row],[corals.mn.ssp126.2100]])</f>
        <v/>
      </c>
      <c r="AG1348" s="8" t="str">
        <f>IF(Table1[[#This Row],[mangrove.mn.ssp126.2100]]="","",(Table1[[#This Row],[mangrove.sd.ssp126.2100]]/Table1[[#This Row],[mangrove.mn.ssp126.2100]])^-1)</f>
        <v/>
      </c>
      <c r="AH1348" s="6" t="str">
        <f>IF(Table1[[#This Row],[mangrove.weights.ssp126.2100]]="","",Table1[[#This Row],[mangrove.weights.ssp126.2100]]*Table1[[#This Row],[mangrove.mn.ssp126.2100]])</f>
        <v/>
      </c>
      <c r="AI1348" s="7" t="e">
        <f t="shared" si="127"/>
        <v>#DIV/0!</v>
      </c>
      <c r="AL1348" s="6" t="str">
        <f>IF(Table1[[#This Row],[seagrass.mn.ssp245.2050]]="","",(Table1[[#This Row],[seagrass.sd.ssp245.2050]]/Table1[[#This Row],[seagrass.mn.ssp245.2050]])^-1)</f>
        <v/>
      </c>
      <c r="AM1348" s="6" t="str">
        <f>IF(Table1[[#This Row],[seagrass.weights.ssp245.2050]]="","",Table1[[#This Row],[seagrass.weights.ssp245.2050]]*Table1[[#This Row],[seagrass.mn.ssp245.2050]])</f>
        <v/>
      </c>
      <c r="AS1348" s="5"/>
      <c r="AT1348" s="8"/>
      <c r="AU1348" s="8"/>
      <c r="AV1348" s="7" t="e">
        <f t="shared" si="128"/>
        <v>#DIV/0!</v>
      </c>
      <c r="AX1348" s="5"/>
      <c r="AY1348" s="6"/>
      <c r="AZ1348" s="6"/>
      <c r="BB1348" s="5"/>
      <c r="BC1348" s="8"/>
      <c r="BD1348" s="8"/>
      <c r="BE1348" s="5"/>
      <c r="BF1348" s="5"/>
      <c r="BG1348" s="6"/>
      <c r="BH1348" s="6"/>
      <c r="BI1348" s="7" t="e">
        <f t="shared" si="129"/>
        <v>#DIV/0!</v>
      </c>
      <c r="BK1348" s="5"/>
      <c r="BL1348" s="6"/>
      <c r="BM1348" s="6"/>
      <c r="BO1348" s="5"/>
      <c r="BP1348" s="6"/>
      <c r="BQ1348" s="6"/>
      <c r="BR1348" s="5"/>
      <c r="BS1348" s="5"/>
      <c r="BT1348" s="6"/>
      <c r="BU1348" s="6"/>
      <c r="BV1348" s="7" t="e">
        <f t="shared" si="130"/>
        <v>#DIV/0!</v>
      </c>
      <c r="BX1348" s="5"/>
      <c r="BY1348" s="8"/>
      <c r="BZ1348" s="8"/>
      <c r="CA1348" s="5"/>
      <c r="CB1348" s="5"/>
      <c r="CC1348" s="8"/>
      <c r="CD1348" s="8"/>
      <c r="CE1348" s="5"/>
      <c r="CF1348" s="5"/>
      <c r="CG1348" s="12"/>
      <c r="CH1348" s="17"/>
      <c r="CI1348" s="9" t="e">
        <f t="shared" si="131"/>
        <v>#DIV/0!</v>
      </c>
      <c r="CJ1348" s="5"/>
      <c r="CL1348" s="5"/>
      <c r="CM1348" s="5"/>
      <c r="CP1348" s="5"/>
      <c r="CT1348" s="5"/>
    </row>
    <row r="1349" spans="1:98" x14ac:dyDescent="0.25">
      <c r="A1349" s="5" t="s">
        <v>1392</v>
      </c>
      <c r="B1349" s="5">
        <v>17.33934</v>
      </c>
      <c r="C1349" s="5">
        <v>-29.821102</v>
      </c>
      <c r="E1349" s="5">
        <v>0</v>
      </c>
      <c r="G1349" s="5">
        <v>0</v>
      </c>
      <c r="I1349" s="5">
        <v>0</v>
      </c>
      <c r="L1349" s="6" t="str">
        <f>IF(Table1[[#This Row],[seagrass.mn.ssp126.2050]]="","",(Table1[[#This Row],[seagrass.sd.ssp126.2050]]/Table1[[#This Row],[seagrass.mn.ssp126.2050]])^-1)</f>
        <v/>
      </c>
      <c r="M1349" s="6" t="str">
        <f>IF(Table1[[#This Row],[seagrass.weights.ssp126.2050]]="","",Table1[[#This Row],[seagrass.weights.ssp126.2050]]*Table1[[#This Row],[seagrass.mn.ssp126.2050]])</f>
        <v/>
      </c>
      <c r="P1349" s="6" t="str">
        <f>IF(Table1[[#This Row],[corals.mn.ssp126.2050]]="","",(Table1[[#This Row],[corals.sd.ssp126.2050]]/Table1[[#This Row],[corals.mn.ssp126.2050]])^-1)</f>
        <v/>
      </c>
      <c r="Q1349" s="6" t="str">
        <f>IF(Table1[[#This Row],[coral.weights.ssp126.2050]]="","",Table1[[#This Row],[coral.weights.ssp126.2050]]*Table1[[#This Row],[corals.mn.ssp126.2050]])</f>
        <v/>
      </c>
      <c r="T1349" s="6" t="str">
        <f>IF(Table1[[#This Row],[mangrove.mn.ssp126.2050]]="","",(Table1[[#This Row],[mangrove.sd.ssp126.2050]]/Table1[[#This Row],[mangrove.mn.ssp126.2050]])^-1)</f>
        <v/>
      </c>
      <c r="U1349" s="6" t="str">
        <f>IF(Table1[[#This Row],[mangrove.weights.ssp126.2050]]="","",Table1[[#This Row],[mangrove.weights.ssp126.2050]]*Table1[[#This Row],[mangrove.mn.ssp126.2050]])</f>
        <v/>
      </c>
      <c r="V1349" s="7" t="e">
        <f t="shared" si="126"/>
        <v>#DIV/0!</v>
      </c>
      <c r="Y1349" s="6" t="str">
        <f>IF(Table1[[#This Row],[seagrass.mn.ssp126.2100]]="", "", (Table1[[#This Row],[seagrass.sd.ssp126.2100]]/Table1[[#This Row],[seagrass.mn.ssp126.2100]])^-1)</f>
        <v/>
      </c>
      <c r="Z1349" s="6" t="str">
        <f>IF(Table1[[#This Row],[seagrass.weights.ssp126.2100]]="","", Table1[[#This Row],[seagrass.weights.ssp126.2100]]*Table1[[#This Row],[seagrass.mn.ssp126.2100]])</f>
        <v/>
      </c>
      <c r="AC1349" s="6" t="str">
        <f>IF(Table1[[#This Row],[corals.mn.ssp126.2100]]="","",(Table1[[#This Row],[corals.sd.ssp126.2100]]/Table1[[#This Row],[corals.mn.ssp126.2100]])^-1)</f>
        <v/>
      </c>
      <c r="AD1349" s="6" t="str">
        <f>IF( Table1[[#This Row],[Coral.weights.ssp126.2100]]="","", Table1[[#This Row],[Coral.weights.ssp126.2100]]*Table1[[#This Row],[corals.mn.ssp126.2100]])</f>
        <v/>
      </c>
      <c r="AG1349" s="8" t="str">
        <f>IF(Table1[[#This Row],[mangrove.mn.ssp126.2100]]="","",(Table1[[#This Row],[mangrove.sd.ssp126.2100]]/Table1[[#This Row],[mangrove.mn.ssp126.2100]])^-1)</f>
        <v/>
      </c>
      <c r="AH1349" s="6" t="str">
        <f>IF(Table1[[#This Row],[mangrove.weights.ssp126.2100]]="","",Table1[[#This Row],[mangrove.weights.ssp126.2100]]*Table1[[#This Row],[mangrove.mn.ssp126.2100]])</f>
        <v/>
      </c>
      <c r="AI1349" s="7" t="e">
        <f t="shared" si="127"/>
        <v>#DIV/0!</v>
      </c>
      <c r="AL1349" s="6" t="str">
        <f>IF(Table1[[#This Row],[seagrass.mn.ssp245.2050]]="","",(Table1[[#This Row],[seagrass.sd.ssp245.2050]]/Table1[[#This Row],[seagrass.mn.ssp245.2050]])^-1)</f>
        <v/>
      </c>
      <c r="AM1349" s="6" t="str">
        <f>IF(Table1[[#This Row],[seagrass.weights.ssp245.2050]]="","",Table1[[#This Row],[seagrass.weights.ssp245.2050]]*Table1[[#This Row],[seagrass.mn.ssp245.2050]])</f>
        <v/>
      </c>
      <c r="AS1349" s="5"/>
      <c r="AT1349" s="8"/>
      <c r="AU1349" s="8"/>
      <c r="AV1349" s="7" t="e">
        <f t="shared" si="128"/>
        <v>#DIV/0!</v>
      </c>
      <c r="AX1349" s="5"/>
      <c r="AY1349" s="6"/>
      <c r="AZ1349" s="6"/>
      <c r="BB1349" s="5"/>
      <c r="BC1349" s="8"/>
      <c r="BD1349" s="8"/>
      <c r="BE1349" s="5"/>
      <c r="BF1349" s="5"/>
      <c r="BG1349" s="6"/>
      <c r="BH1349" s="6"/>
      <c r="BI1349" s="7" t="e">
        <f t="shared" si="129"/>
        <v>#DIV/0!</v>
      </c>
      <c r="BK1349" s="5"/>
      <c r="BL1349" s="6"/>
      <c r="BM1349" s="6"/>
      <c r="BO1349" s="5"/>
      <c r="BP1349" s="6"/>
      <c r="BQ1349" s="6"/>
      <c r="BR1349" s="5"/>
      <c r="BS1349" s="5"/>
      <c r="BT1349" s="6"/>
      <c r="BU1349" s="6"/>
      <c r="BV1349" s="7" t="e">
        <f t="shared" si="130"/>
        <v>#DIV/0!</v>
      </c>
      <c r="BX1349" s="5"/>
      <c r="BY1349" s="8"/>
      <c r="BZ1349" s="8"/>
      <c r="CA1349" s="5"/>
      <c r="CB1349" s="5"/>
      <c r="CC1349" s="8"/>
      <c r="CD1349" s="8"/>
      <c r="CE1349" s="5"/>
      <c r="CF1349" s="5"/>
      <c r="CG1349" s="12"/>
      <c r="CH1349" s="17"/>
      <c r="CI1349" s="9" t="e">
        <f t="shared" si="131"/>
        <v>#DIV/0!</v>
      </c>
      <c r="CJ1349" s="5"/>
      <c r="CL1349" s="5"/>
      <c r="CM1349" s="5"/>
      <c r="CP1349" s="5"/>
      <c r="CT1349" s="5"/>
    </row>
    <row r="1350" spans="1:98" x14ac:dyDescent="0.25">
      <c r="A1350" s="5" t="s">
        <v>1393</v>
      </c>
      <c r="B1350" s="5">
        <v>30.58934</v>
      </c>
      <c r="C1350" s="5">
        <v>-29.821102</v>
      </c>
      <c r="E1350" s="5">
        <v>0</v>
      </c>
      <c r="G1350" s="5">
        <v>0</v>
      </c>
      <c r="I1350" s="5">
        <v>0</v>
      </c>
      <c r="L1350" s="6" t="str">
        <f>IF(Table1[[#This Row],[seagrass.mn.ssp126.2050]]="","",(Table1[[#This Row],[seagrass.sd.ssp126.2050]]/Table1[[#This Row],[seagrass.mn.ssp126.2050]])^-1)</f>
        <v/>
      </c>
      <c r="M1350" s="6" t="str">
        <f>IF(Table1[[#This Row],[seagrass.weights.ssp126.2050]]="","",Table1[[#This Row],[seagrass.weights.ssp126.2050]]*Table1[[#This Row],[seagrass.mn.ssp126.2050]])</f>
        <v/>
      </c>
      <c r="P1350" s="6" t="str">
        <f>IF(Table1[[#This Row],[corals.mn.ssp126.2050]]="","",(Table1[[#This Row],[corals.sd.ssp126.2050]]/Table1[[#This Row],[corals.mn.ssp126.2050]])^-1)</f>
        <v/>
      </c>
      <c r="Q1350" s="6" t="str">
        <f>IF(Table1[[#This Row],[coral.weights.ssp126.2050]]="","",Table1[[#This Row],[coral.weights.ssp126.2050]]*Table1[[#This Row],[corals.mn.ssp126.2050]])</f>
        <v/>
      </c>
      <c r="T1350" s="6" t="str">
        <f>IF(Table1[[#This Row],[mangrove.mn.ssp126.2050]]="","",(Table1[[#This Row],[mangrove.sd.ssp126.2050]]/Table1[[#This Row],[mangrove.mn.ssp126.2050]])^-1)</f>
        <v/>
      </c>
      <c r="U1350" s="6" t="str">
        <f>IF(Table1[[#This Row],[mangrove.weights.ssp126.2050]]="","",Table1[[#This Row],[mangrove.weights.ssp126.2050]]*Table1[[#This Row],[mangrove.mn.ssp126.2050]])</f>
        <v/>
      </c>
      <c r="V1350" s="7" t="e">
        <f t="shared" si="126"/>
        <v>#DIV/0!</v>
      </c>
      <c r="Y1350" s="6" t="str">
        <f>IF(Table1[[#This Row],[seagrass.mn.ssp126.2100]]="", "", (Table1[[#This Row],[seagrass.sd.ssp126.2100]]/Table1[[#This Row],[seagrass.mn.ssp126.2100]])^-1)</f>
        <v/>
      </c>
      <c r="Z1350" s="6" t="str">
        <f>IF(Table1[[#This Row],[seagrass.weights.ssp126.2100]]="","", Table1[[#This Row],[seagrass.weights.ssp126.2100]]*Table1[[#This Row],[seagrass.mn.ssp126.2100]])</f>
        <v/>
      </c>
      <c r="AC1350" s="6" t="str">
        <f>IF(Table1[[#This Row],[corals.mn.ssp126.2100]]="","",(Table1[[#This Row],[corals.sd.ssp126.2100]]/Table1[[#This Row],[corals.mn.ssp126.2100]])^-1)</f>
        <v/>
      </c>
      <c r="AD1350" s="6" t="str">
        <f>IF( Table1[[#This Row],[Coral.weights.ssp126.2100]]="","", Table1[[#This Row],[Coral.weights.ssp126.2100]]*Table1[[#This Row],[corals.mn.ssp126.2100]])</f>
        <v/>
      </c>
      <c r="AG1350" s="8" t="str">
        <f>IF(Table1[[#This Row],[mangrove.mn.ssp126.2100]]="","",(Table1[[#This Row],[mangrove.sd.ssp126.2100]]/Table1[[#This Row],[mangrove.mn.ssp126.2100]])^-1)</f>
        <v/>
      </c>
      <c r="AH1350" s="6" t="str">
        <f>IF(Table1[[#This Row],[mangrove.weights.ssp126.2100]]="","",Table1[[#This Row],[mangrove.weights.ssp126.2100]]*Table1[[#This Row],[mangrove.mn.ssp126.2100]])</f>
        <v/>
      </c>
      <c r="AI1350" s="7" t="e">
        <f t="shared" si="127"/>
        <v>#DIV/0!</v>
      </c>
      <c r="AL1350" s="6" t="str">
        <f>IF(Table1[[#This Row],[seagrass.mn.ssp245.2050]]="","",(Table1[[#This Row],[seagrass.sd.ssp245.2050]]/Table1[[#This Row],[seagrass.mn.ssp245.2050]])^-1)</f>
        <v/>
      </c>
      <c r="AM1350" s="6" t="str">
        <f>IF(Table1[[#This Row],[seagrass.weights.ssp245.2050]]="","",Table1[[#This Row],[seagrass.weights.ssp245.2050]]*Table1[[#This Row],[seagrass.mn.ssp245.2050]])</f>
        <v/>
      </c>
      <c r="AS1350" s="5"/>
      <c r="AT1350" s="8"/>
      <c r="AU1350" s="8"/>
      <c r="AV1350" s="7" t="e">
        <f t="shared" si="128"/>
        <v>#DIV/0!</v>
      </c>
      <c r="AX1350" s="5"/>
      <c r="AY1350" s="6"/>
      <c r="AZ1350" s="6"/>
      <c r="BB1350" s="5"/>
      <c r="BC1350" s="8"/>
      <c r="BD1350" s="8"/>
      <c r="BE1350" s="5"/>
      <c r="BF1350" s="5"/>
      <c r="BG1350" s="6"/>
      <c r="BH1350" s="6"/>
      <c r="BI1350" s="7" t="e">
        <f t="shared" si="129"/>
        <v>#DIV/0!</v>
      </c>
      <c r="BK1350" s="5"/>
      <c r="BL1350" s="6"/>
      <c r="BM1350" s="6"/>
      <c r="BO1350" s="5"/>
      <c r="BP1350" s="6"/>
      <c r="BQ1350" s="6"/>
      <c r="BR1350" s="5"/>
      <c r="BS1350" s="5"/>
      <c r="BT1350" s="6"/>
      <c r="BU1350" s="6"/>
      <c r="BV1350" s="7" t="e">
        <f t="shared" si="130"/>
        <v>#DIV/0!</v>
      </c>
      <c r="BX1350" s="5"/>
      <c r="BY1350" s="8"/>
      <c r="BZ1350" s="8"/>
      <c r="CA1350" s="5"/>
      <c r="CB1350" s="5"/>
      <c r="CC1350" s="8"/>
      <c r="CD1350" s="8"/>
      <c r="CE1350" s="5"/>
      <c r="CF1350" s="5"/>
      <c r="CG1350" s="12"/>
      <c r="CH1350" s="17"/>
      <c r="CI1350" s="9" t="e">
        <f t="shared" si="131"/>
        <v>#DIV/0!</v>
      </c>
      <c r="CJ1350" s="5"/>
      <c r="CL1350" s="5"/>
      <c r="CM1350" s="5"/>
      <c r="CP1350" s="5"/>
      <c r="CT1350" s="5"/>
    </row>
    <row r="1351" spans="1:98" x14ac:dyDescent="0.25">
      <c r="A1351" s="5" t="s">
        <v>1394</v>
      </c>
      <c r="B1351" s="5">
        <v>30.83934</v>
      </c>
      <c r="C1351" s="5">
        <v>-29.821102</v>
      </c>
      <c r="E1351" s="5">
        <v>0</v>
      </c>
      <c r="G1351" s="5">
        <v>0</v>
      </c>
      <c r="I1351" s="5">
        <v>0</v>
      </c>
      <c r="L1351" s="6" t="str">
        <f>IF(Table1[[#This Row],[seagrass.mn.ssp126.2050]]="","",(Table1[[#This Row],[seagrass.sd.ssp126.2050]]/Table1[[#This Row],[seagrass.mn.ssp126.2050]])^-1)</f>
        <v/>
      </c>
      <c r="M1351" s="6" t="str">
        <f>IF(Table1[[#This Row],[seagrass.weights.ssp126.2050]]="","",Table1[[#This Row],[seagrass.weights.ssp126.2050]]*Table1[[#This Row],[seagrass.mn.ssp126.2050]])</f>
        <v/>
      </c>
      <c r="P1351" s="6" t="str">
        <f>IF(Table1[[#This Row],[corals.mn.ssp126.2050]]="","",(Table1[[#This Row],[corals.sd.ssp126.2050]]/Table1[[#This Row],[corals.mn.ssp126.2050]])^-1)</f>
        <v/>
      </c>
      <c r="Q1351" s="6" t="str">
        <f>IF(Table1[[#This Row],[coral.weights.ssp126.2050]]="","",Table1[[#This Row],[coral.weights.ssp126.2050]]*Table1[[#This Row],[corals.mn.ssp126.2050]])</f>
        <v/>
      </c>
      <c r="T1351" s="6" t="str">
        <f>IF(Table1[[#This Row],[mangrove.mn.ssp126.2050]]="","",(Table1[[#This Row],[mangrove.sd.ssp126.2050]]/Table1[[#This Row],[mangrove.mn.ssp126.2050]])^-1)</f>
        <v/>
      </c>
      <c r="U1351" s="6" t="str">
        <f>IF(Table1[[#This Row],[mangrove.weights.ssp126.2050]]="","",Table1[[#This Row],[mangrove.weights.ssp126.2050]]*Table1[[#This Row],[mangrove.mn.ssp126.2050]])</f>
        <v/>
      </c>
      <c r="V1351" s="7" t="e">
        <f t="shared" si="126"/>
        <v>#DIV/0!</v>
      </c>
      <c r="Y1351" s="6" t="str">
        <f>IF(Table1[[#This Row],[seagrass.mn.ssp126.2100]]="", "", (Table1[[#This Row],[seagrass.sd.ssp126.2100]]/Table1[[#This Row],[seagrass.mn.ssp126.2100]])^-1)</f>
        <v/>
      </c>
      <c r="Z1351" s="6" t="str">
        <f>IF(Table1[[#This Row],[seagrass.weights.ssp126.2100]]="","", Table1[[#This Row],[seagrass.weights.ssp126.2100]]*Table1[[#This Row],[seagrass.mn.ssp126.2100]])</f>
        <v/>
      </c>
      <c r="AC1351" s="6" t="str">
        <f>IF(Table1[[#This Row],[corals.mn.ssp126.2100]]="","",(Table1[[#This Row],[corals.sd.ssp126.2100]]/Table1[[#This Row],[corals.mn.ssp126.2100]])^-1)</f>
        <v/>
      </c>
      <c r="AD1351" s="6" t="str">
        <f>IF( Table1[[#This Row],[Coral.weights.ssp126.2100]]="","", Table1[[#This Row],[Coral.weights.ssp126.2100]]*Table1[[#This Row],[corals.mn.ssp126.2100]])</f>
        <v/>
      </c>
      <c r="AG1351" s="8" t="str">
        <f>IF(Table1[[#This Row],[mangrove.mn.ssp126.2100]]="","",(Table1[[#This Row],[mangrove.sd.ssp126.2100]]/Table1[[#This Row],[mangrove.mn.ssp126.2100]])^-1)</f>
        <v/>
      </c>
      <c r="AH1351" s="6" t="str">
        <f>IF(Table1[[#This Row],[mangrove.weights.ssp126.2100]]="","",Table1[[#This Row],[mangrove.weights.ssp126.2100]]*Table1[[#This Row],[mangrove.mn.ssp126.2100]])</f>
        <v/>
      </c>
      <c r="AI1351" s="7" t="e">
        <f t="shared" si="127"/>
        <v>#DIV/0!</v>
      </c>
      <c r="AL1351" s="6" t="str">
        <f>IF(Table1[[#This Row],[seagrass.mn.ssp245.2050]]="","",(Table1[[#This Row],[seagrass.sd.ssp245.2050]]/Table1[[#This Row],[seagrass.mn.ssp245.2050]])^-1)</f>
        <v/>
      </c>
      <c r="AM1351" s="6" t="str">
        <f>IF(Table1[[#This Row],[seagrass.weights.ssp245.2050]]="","",Table1[[#This Row],[seagrass.weights.ssp245.2050]]*Table1[[#This Row],[seagrass.mn.ssp245.2050]])</f>
        <v/>
      </c>
      <c r="AS1351" s="5"/>
      <c r="AT1351" s="8"/>
      <c r="AU1351" s="8"/>
      <c r="AV1351" s="7" t="e">
        <f t="shared" si="128"/>
        <v>#DIV/0!</v>
      </c>
      <c r="AX1351" s="5"/>
      <c r="AY1351" s="6"/>
      <c r="AZ1351" s="6"/>
      <c r="BB1351" s="5"/>
      <c r="BC1351" s="8"/>
      <c r="BD1351" s="8"/>
      <c r="BE1351" s="5"/>
      <c r="BF1351" s="5"/>
      <c r="BG1351" s="6"/>
      <c r="BH1351" s="6"/>
      <c r="BI1351" s="7" t="e">
        <f t="shared" si="129"/>
        <v>#DIV/0!</v>
      </c>
      <c r="BK1351" s="5"/>
      <c r="BL1351" s="6"/>
      <c r="BM1351" s="6"/>
      <c r="BO1351" s="5"/>
      <c r="BP1351" s="6"/>
      <c r="BQ1351" s="6"/>
      <c r="BR1351" s="5"/>
      <c r="BS1351" s="5"/>
      <c r="BT1351" s="6"/>
      <c r="BU1351" s="6"/>
      <c r="BV1351" s="7" t="e">
        <f t="shared" si="130"/>
        <v>#DIV/0!</v>
      </c>
      <c r="BX1351" s="5"/>
      <c r="BY1351" s="8"/>
      <c r="BZ1351" s="8"/>
      <c r="CA1351" s="5"/>
      <c r="CB1351" s="5"/>
      <c r="CC1351" s="8"/>
      <c r="CD1351" s="8"/>
      <c r="CE1351" s="5"/>
      <c r="CF1351" s="5"/>
      <c r="CG1351" s="12"/>
      <c r="CH1351" s="17"/>
      <c r="CI1351" s="9" t="e">
        <f t="shared" si="131"/>
        <v>#DIV/0!</v>
      </c>
      <c r="CJ1351" s="5"/>
      <c r="CL1351" s="5"/>
      <c r="CM1351" s="5"/>
      <c r="CP1351" s="5"/>
      <c r="CT1351" s="5"/>
    </row>
    <row r="1352" spans="1:98" x14ac:dyDescent="0.25">
      <c r="A1352" s="5" t="s">
        <v>1395</v>
      </c>
      <c r="B1352" s="5">
        <v>31.08934</v>
      </c>
      <c r="C1352" s="5">
        <v>-29.821102</v>
      </c>
      <c r="E1352" s="5">
        <v>0</v>
      </c>
      <c r="G1352" s="5">
        <v>0</v>
      </c>
      <c r="H1352" s="5">
        <v>630000</v>
      </c>
      <c r="I1352" s="5">
        <v>1</v>
      </c>
      <c r="L1352" s="6" t="str">
        <f>IF(Table1[[#This Row],[seagrass.mn.ssp126.2050]]="","",(Table1[[#This Row],[seagrass.sd.ssp126.2050]]/Table1[[#This Row],[seagrass.mn.ssp126.2050]])^-1)</f>
        <v/>
      </c>
      <c r="M1352" s="6" t="str">
        <f>IF(Table1[[#This Row],[seagrass.weights.ssp126.2050]]="","",Table1[[#This Row],[seagrass.weights.ssp126.2050]]*Table1[[#This Row],[seagrass.mn.ssp126.2050]])</f>
        <v/>
      </c>
      <c r="P1352" s="6" t="str">
        <f>IF(Table1[[#This Row],[corals.mn.ssp126.2050]]="","",(Table1[[#This Row],[corals.sd.ssp126.2050]]/Table1[[#This Row],[corals.mn.ssp126.2050]])^-1)</f>
        <v/>
      </c>
      <c r="Q1352" s="6" t="str">
        <f>IF(Table1[[#This Row],[coral.weights.ssp126.2050]]="","",Table1[[#This Row],[coral.weights.ssp126.2050]]*Table1[[#This Row],[corals.mn.ssp126.2050]])</f>
        <v/>
      </c>
      <c r="R1352" s="5">
        <v>0.43958888332727541</v>
      </c>
      <c r="S1352" s="5">
        <v>8.8224244088942777E-2</v>
      </c>
      <c r="T1352" s="6">
        <f>IF(Table1[[#This Row],[mangrove.mn.ssp126.2050]]="","",(Table1[[#This Row],[mangrove.sd.ssp126.2050]]/Table1[[#This Row],[mangrove.mn.ssp126.2050]])^-1)</f>
        <v>4.9826313375278835</v>
      </c>
      <c r="U1352" s="6">
        <f>IF(Table1[[#This Row],[mangrove.weights.ssp126.2050]]="","",Table1[[#This Row],[mangrove.weights.ssp126.2050]]*Table1[[#This Row],[mangrove.mn.ssp126.2050]])</f>
        <v>2.1903093456953711</v>
      </c>
      <c r="V1352" s="7">
        <f t="shared" si="126"/>
        <v>0.43958888332727541</v>
      </c>
      <c r="Y1352" s="6" t="str">
        <f>IF(Table1[[#This Row],[seagrass.mn.ssp126.2100]]="", "", (Table1[[#This Row],[seagrass.sd.ssp126.2100]]/Table1[[#This Row],[seagrass.mn.ssp126.2100]])^-1)</f>
        <v/>
      </c>
      <c r="Z1352" s="6" t="str">
        <f>IF(Table1[[#This Row],[seagrass.weights.ssp126.2100]]="","", Table1[[#This Row],[seagrass.weights.ssp126.2100]]*Table1[[#This Row],[seagrass.mn.ssp126.2100]])</f>
        <v/>
      </c>
      <c r="AC1352" s="6" t="str">
        <f>IF(Table1[[#This Row],[corals.mn.ssp126.2100]]="","",(Table1[[#This Row],[corals.sd.ssp126.2100]]/Table1[[#This Row],[corals.mn.ssp126.2100]])^-1)</f>
        <v/>
      </c>
      <c r="AD1352" s="6" t="str">
        <f>IF( Table1[[#This Row],[Coral.weights.ssp126.2100]]="","", Table1[[#This Row],[Coral.weights.ssp126.2100]]*Table1[[#This Row],[corals.mn.ssp126.2100]])</f>
        <v/>
      </c>
      <c r="AE1352" s="5">
        <v>0.42848956096674479</v>
      </c>
      <c r="AF1352" s="5">
        <v>8.0155419915020856E-2</v>
      </c>
      <c r="AG1352" s="8">
        <f>IF(Table1[[#This Row],[mangrove.mn.ssp126.2100]]="","",(Table1[[#This Row],[mangrove.sd.ssp126.2100]]/Table1[[#This Row],[mangrove.mn.ssp126.2100]])^-1)</f>
        <v>5.3457340928538661</v>
      </c>
      <c r="AH1352" s="6">
        <f>IF(Table1[[#This Row],[mangrove.weights.ssp126.2100]]="","",Table1[[#This Row],[mangrove.weights.ssp126.2100]]*Table1[[#This Row],[mangrove.mn.ssp126.2100]])</f>
        <v>2.2905912544919129</v>
      </c>
      <c r="AI1352" s="7">
        <f t="shared" si="127"/>
        <v>0.42848956096674479</v>
      </c>
      <c r="AL1352" s="6" t="str">
        <f>IF(Table1[[#This Row],[seagrass.mn.ssp245.2050]]="","",(Table1[[#This Row],[seagrass.sd.ssp245.2050]]/Table1[[#This Row],[seagrass.mn.ssp245.2050]])^-1)</f>
        <v/>
      </c>
      <c r="AM1352" s="6" t="str">
        <f>IF(Table1[[#This Row],[seagrass.weights.ssp245.2050]]="","",Table1[[#This Row],[seagrass.weights.ssp245.2050]]*Table1[[#This Row],[seagrass.mn.ssp245.2050]])</f>
        <v/>
      </c>
      <c r="AR1352" s="5">
        <v>0.44790385120460768</v>
      </c>
      <c r="AS1352" s="5">
        <v>9.6840973881129416E-2</v>
      </c>
      <c r="AT1352" s="8">
        <f>(Table1[[#This Row],[mangrove.sd.ssp245.2050]]/Table1[[#This Row],[mangrove.mn.ssp245.2050]])^-1</f>
        <v>4.6251481501456375</v>
      </c>
      <c r="AU1352" s="8">
        <f>Table1[[#This Row],[mangrove.mn.ssp245.2050]]*Table1[[#This Row],[mangrove.weights.ssp245.2050]]</f>
        <v>2.0716216688420981</v>
      </c>
      <c r="AV1352" s="7">
        <f t="shared" si="128"/>
        <v>0.44790385120460768</v>
      </c>
      <c r="AX1352" s="5"/>
      <c r="AY1352" s="6"/>
      <c r="AZ1352" s="6"/>
      <c r="BB1352" s="5"/>
      <c r="BC1352" s="8"/>
      <c r="BD1352" s="8"/>
      <c r="BE1352" s="5">
        <v>0.44152715634782841</v>
      </c>
      <c r="BF1352" s="5">
        <v>0.1065889319159072</v>
      </c>
      <c r="BG1352" s="6">
        <f>(Table1[[#This Row],[mangrove.sd.ssp245.2100]]/Table1[[#This Row],[mangrove.mn.ssp245.2100]])^-1</f>
        <v>4.1423358730732858</v>
      </c>
      <c r="BH1352" s="6">
        <f>Table1[[#This Row],[mangrove.weights.ssp245.2100]]*Table1[[#This Row],[mangrove.mn.ssp245.2100]]</f>
        <v>1.8289537786756469</v>
      </c>
      <c r="BI1352" s="7">
        <f t="shared" si="129"/>
        <v>0.44152715634782841</v>
      </c>
      <c r="BK1352" s="5"/>
      <c r="BL1352" s="6"/>
      <c r="BM1352" s="6"/>
      <c r="BO1352" s="5"/>
      <c r="BP1352" s="6"/>
      <c r="BQ1352" s="6"/>
      <c r="BR1352" s="5">
        <v>0.47669448436927109</v>
      </c>
      <c r="BS1352" s="5">
        <v>0.1289449707970198</v>
      </c>
      <c r="BT1352" s="6">
        <f>(Table1[[#This Row],[mangrove.sd.ssp370.2050]]/Table1[[#This Row],[mangrove.mn.ssp370.2050]])^-1</f>
        <v>3.6968831077535018</v>
      </c>
      <c r="BU1352" s="6">
        <f>Table1[[#This Row],[mangrove.weights.ssp370.2050]]*Table1[[#This Row],[mangrove.mn.ssp370.2050]]</f>
        <v>1.762283786824024</v>
      </c>
      <c r="BV1352" s="7">
        <f t="shared" si="130"/>
        <v>0.47669448436927109</v>
      </c>
      <c r="BX1352" s="5"/>
      <c r="BY1352" s="8"/>
      <c r="BZ1352" s="8"/>
      <c r="CA1352" s="5"/>
      <c r="CB1352" s="5"/>
      <c r="CC1352" s="8"/>
      <c r="CD1352" s="8"/>
      <c r="CE1352" s="5">
        <v>0.46080441643846309</v>
      </c>
      <c r="CF1352" s="5">
        <v>0.1167178291196338</v>
      </c>
      <c r="CG1352" s="12">
        <f>(Table1[[#This Row],[mangrove.sd.ssp370.2100]]/Table1[[#This Row],[mangrove.mn.ssp370.2100]])^-1</f>
        <v>3.9480207943736372</v>
      </c>
      <c r="CH1352" s="17">
        <f>Table1[[#This Row],[mangrove.weights.ssp370.2100]]*Table1[[#This Row],[mangrove.mn.ssp370.2100]]</f>
        <v>1.8192654182382613</v>
      </c>
      <c r="CI1352" s="9">
        <f t="shared" si="131"/>
        <v>0.46080441643846309</v>
      </c>
      <c r="CJ1352" s="5"/>
      <c r="CL1352" s="5"/>
      <c r="CM1352" s="5"/>
      <c r="CP1352" s="5"/>
      <c r="CT1352" s="5"/>
    </row>
    <row r="1353" spans="1:98" x14ac:dyDescent="0.25">
      <c r="A1353" s="5" t="s">
        <v>1396</v>
      </c>
      <c r="B1353" s="5">
        <v>31.33934</v>
      </c>
      <c r="C1353" s="5">
        <v>-29.821102</v>
      </c>
      <c r="E1353" s="5">
        <v>0</v>
      </c>
      <c r="G1353" s="5">
        <v>0</v>
      </c>
      <c r="I1353" s="5">
        <v>0</v>
      </c>
      <c r="L1353" s="6" t="str">
        <f>IF(Table1[[#This Row],[seagrass.mn.ssp126.2050]]="","",(Table1[[#This Row],[seagrass.sd.ssp126.2050]]/Table1[[#This Row],[seagrass.mn.ssp126.2050]])^-1)</f>
        <v/>
      </c>
      <c r="M1353" s="6" t="str">
        <f>IF(Table1[[#This Row],[seagrass.weights.ssp126.2050]]="","",Table1[[#This Row],[seagrass.weights.ssp126.2050]]*Table1[[#This Row],[seagrass.mn.ssp126.2050]])</f>
        <v/>
      </c>
      <c r="P1353" s="6" t="str">
        <f>IF(Table1[[#This Row],[corals.mn.ssp126.2050]]="","",(Table1[[#This Row],[corals.sd.ssp126.2050]]/Table1[[#This Row],[corals.mn.ssp126.2050]])^-1)</f>
        <v/>
      </c>
      <c r="Q1353" s="6" t="str">
        <f>IF(Table1[[#This Row],[coral.weights.ssp126.2050]]="","",Table1[[#This Row],[coral.weights.ssp126.2050]]*Table1[[#This Row],[corals.mn.ssp126.2050]])</f>
        <v/>
      </c>
      <c r="T1353" s="6" t="str">
        <f>IF(Table1[[#This Row],[mangrove.mn.ssp126.2050]]="","",(Table1[[#This Row],[mangrove.sd.ssp126.2050]]/Table1[[#This Row],[mangrove.mn.ssp126.2050]])^-1)</f>
        <v/>
      </c>
      <c r="U1353" s="6" t="str">
        <f>IF(Table1[[#This Row],[mangrove.weights.ssp126.2050]]="","",Table1[[#This Row],[mangrove.weights.ssp126.2050]]*Table1[[#This Row],[mangrove.mn.ssp126.2050]])</f>
        <v/>
      </c>
      <c r="V1353" s="7" t="e">
        <f t="shared" si="126"/>
        <v>#DIV/0!</v>
      </c>
      <c r="Y1353" s="6" t="str">
        <f>IF(Table1[[#This Row],[seagrass.mn.ssp126.2100]]="", "", (Table1[[#This Row],[seagrass.sd.ssp126.2100]]/Table1[[#This Row],[seagrass.mn.ssp126.2100]])^-1)</f>
        <v/>
      </c>
      <c r="Z1353" s="6" t="str">
        <f>IF(Table1[[#This Row],[seagrass.weights.ssp126.2100]]="","", Table1[[#This Row],[seagrass.weights.ssp126.2100]]*Table1[[#This Row],[seagrass.mn.ssp126.2100]])</f>
        <v/>
      </c>
      <c r="AC1353" s="6" t="str">
        <f>IF(Table1[[#This Row],[corals.mn.ssp126.2100]]="","",(Table1[[#This Row],[corals.sd.ssp126.2100]]/Table1[[#This Row],[corals.mn.ssp126.2100]])^-1)</f>
        <v/>
      </c>
      <c r="AD1353" s="6" t="str">
        <f>IF( Table1[[#This Row],[Coral.weights.ssp126.2100]]="","", Table1[[#This Row],[Coral.weights.ssp126.2100]]*Table1[[#This Row],[corals.mn.ssp126.2100]])</f>
        <v/>
      </c>
      <c r="AG1353" s="8" t="str">
        <f>IF(Table1[[#This Row],[mangrove.mn.ssp126.2100]]="","",(Table1[[#This Row],[mangrove.sd.ssp126.2100]]/Table1[[#This Row],[mangrove.mn.ssp126.2100]])^-1)</f>
        <v/>
      </c>
      <c r="AH1353" s="6" t="str">
        <f>IF(Table1[[#This Row],[mangrove.weights.ssp126.2100]]="","",Table1[[#This Row],[mangrove.weights.ssp126.2100]]*Table1[[#This Row],[mangrove.mn.ssp126.2100]])</f>
        <v/>
      </c>
      <c r="AI1353" s="7" t="e">
        <f t="shared" si="127"/>
        <v>#DIV/0!</v>
      </c>
      <c r="AL1353" s="6" t="str">
        <f>IF(Table1[[#This Row],[seagrass.mn.ssp245.2050]]="","",(Table1[[#This Row],[seagrass.sd.ssp245.2050]]/Table1[[#This Row],[seagrass.mn.ssp245.2050]])^-1)</f>
        <v/>
      </c>
      <c r="AM1353" s="6" t="str">
        <f>IF(Table1[[#This Row],[seagrass.weights.ssp245.2050]]="","",Table1[[#This Row],[seagrass.weights.ssp245.2050]]*Table1[[#This Row],[seagrass.mn.ssp245.2050]])</f>
        <v/>
      </c>
      <c r="AS1353" s="5"/>
      <c r="AT1353" s="8"/>
      <c r="AU1353" s="8"/>
      <c r="AV1353" s="7" t="e">
        <f t="shared" si="128"/>
        <v>#DIV/0!</v>
      </c>
      <c r="AX1353" s="5"/>
      <c r="AY1353" s="6"/>
      <c r="AZ1353" s="6"/>
      <c r="BB1353" s="5"/>
      <c r="BC1353" s="8"/>
      <c r="BD1353" s="8"/>
      <c r="BE1353" s="5"/>
      <c r="BF1353" s="5"/>
      <c r="BG1353" s="6"/>
      <c r="BH1353" s="6"/>
      <c r="BI1353" s="7" t="e">
        <f t="shared" si="129"/>
        <v>#DIV/0!</v>
      </c>
      <c r="BK1353" s="5"/>
      <c r="BL1353" s="6"/>
      <c r="BM1353" s="6"/>
      <c r="BO1353" s="5"/>
      <c r="BP1353" s="6"/>
      <c r="BQ1353" s="6"/>
      <c r="BR1353" s="5"/>
      <c r="BS1353" s="5"/>
      <c r="BT1353" s="6"/>
      <c r="BU1353" s="6"/>
      <c r="BV1353" s="7" t="e">
        <f t="shared" si="130"/>
        <v>#DIV/0!</v>
      </c>
      <c r="BX1353" s="5"/>
      <c r="BY1353" s="8"/>
      <c r="BZ1353" s="8"/>
      <c r="CA1353" s="5"/>
      <c r="CB1353" s="5"/>
      <c r="CC1353" s="8"/>
      <c r="CD1353" s="8"/>
      <c r="CE1353" s="5"/>
      <c r="CF1353" s="5"/>
      <c r="CG1353" s="12"/>
      <c r="CH1353" s="17"/>
      <c r="CI1353" s="9" t="e">
        <f t="shared" si="131"/>
        <v>#DIV/0!</v>
      </c>
      <c r="CJ1353" s="5"/>
      <c r="CL1353" s="5"/>
      <c r="CM1353" s="5"/>
      <c r="CP1353" s="5"/>
      <c r="CT1353" s="5"/>
    </row>
    <row r="1354" spans="1:98" x14ac:dyDescent="0.25">
      <c r="A1354" s="5" t="s">
        <v>1397</v>
      </c>
      <c r="B1354" s="5">
        <v>16.83934</v>
      </c>
      <c r="C1354" s="5">
        <v>-30.071102</v>
      </c>
      <c r="E1354" s="5">
        <v>0</v>
      </c>
      <c r="G1354" s="5">
        <v>0</v>
      </c>
      <c r="I1354" s="5">
        <v>0</v>
      </c>
      <c r="L1354" s="6" t="str">
        <f>IF(Table1[[#This Row],[seagrass.mn.ssp126.2050]]="","",(Table1[[#This Row],[seagrass.sd.ssp126.2050]]/Table1[[#This Row],[seagrass.mn.ssp126.2050]])^-1)</f>
        <v/>
      </c>
      <c r="M1354" s="6" t="str">
        <f>IF(Table1[[#This Row],[seagrass.weights.ssp126.2050]]="","",Table1[[#This Row],[seagrass.weights.ssp126.2050]]*Table1[[#This Row],[seagrass.mn.ssp126.2050]])</f>
        <v/>
      </c>
      <c r="P1354" s="6" t="str">
        <f>IF(Table1[[#This Row],[corals.mn.ssp126.2050]]="","",(Table1[[#This Row],[corals.sd.ssp126.2050]]/Table1[[#This Row],[corals.mn.ssp126.2050]])^-1)</f>
        <v/>
      </c>
      <c r="Q1354" s="6" t="str">
        <f>IF(Table1[[#This Row],[coral.weights.ssp126.2050]]="","",Table1[[#This Row],[coral.weights.ssp126.2050]]*Table1[[#This Row],[corals.mn.ssp126.2050]])</f>
        <v/>
      </c>
      <c r="T1354" s="6" t="str">
        <f>IF(Table1[[#This Row],[mangrove.mn.ssp126.2050]]="","",(Table1[[#This Row],[mangrove.sd.ssp126.2050]]/Table1[[#This Row],[mangrove.mn.ssp126.2050]])^-1)</f>
        <v/>
      </c>
      <c r="U1354" s="6" t="str">
        <f>IF(Table1[[#This Row],[mangrove.weights.ssp126.2050]]="","",Table1[[#This Row],[mangrove.weights.ssp126.2050]]*Table1[[#This Row],[mangrove.mn.ssp126.2050]])</f>
        <v/>
      </c>
      <c r="V1354" s="7" t="e">
        <f t="shared" si="126"/>
        <v>#DIV/0!</v>
      </c>
      <c r="Y1354" s="6" t="str">
        <f>IF(Table1[[#This Row],[seagrass.mn.ssp126.2100]]="", "", (Table1[[#This Row],[seagrass.sd.ssp126.2100]]/Table1[[#This Row],[seagrass.mn.ssp126.2100]])^-1)</f>
        <v/>
      </c>
      <c r="Z1354" s="6" t="str">
        <f>IF(Table1[[#This Row],[seagrass.weights.ssp126.2100]]="","", Table1[[#This Row],[seagrass.weights.ssp126.2100]]*Table1[[#This Row],[seagrass.mn.ssp126.2100]])</f>
        <v/>
      </c>
      <c r="AC1354" s="6" t="str">
        <f>IF(Table1[[#This Row],[corals.mn.ssp126.2100]]="","",(Table1[[#This Row],[corals.sd.ssp126.2100]]/Table1[[#This Row],[corals.mn.ssp126.2100]])^-1)</f>
        <v/>
      </c>
      <c r="AD1354" s="6" t="str">
        <f>IF( Table1[[#This Row],[Coral.weights.ssp126.2100]]="","", Table1[[#This Row],[Coral.weights.ssp126.2100]]*Table1[[#This Row],[corals.mn.ssp126.2100]])</f>
        <v/>
      </c>
      <c r="AG1354" s="8" t="str">
        <f>IF(Table1[[#This Row],[mangrove.mn.ssp126.2100]]="","",(Table1[[#This Row],[mangrove.sd.ssp126.2100]]/Table1[[#This Row],[mangrove.mn.ssp126.2100]])^-1)</f>
        <v/>
      </c>
      <c r="AH1354" s="6" t="str">
        <f>IF(Table1[[#This Row],[mangrove.weights.ssp126.2100]]="","",Table1[[#This Row],[mangrove.weights.ssp126.2100]]*Table1[[#This Row],[mangrove.mn.ssp126.2100]])</f>
        <v/>
      </c>
      <c r="AI1354" s="7" t="e">
        <f t="shared" si="127"/>
        <v>#DIV/0!</v>
      </c>
      <c r="AL1354" s="6" t="str">
        <f>IF(Table1[[#This Row],[seagrass.mn.ssp245.2050]]="","",(Table1[[#This Row],[seagrass.sd.ssp245.2050]]/Table1[[#This Row],[seagrass.mn.ssp245.2050]])^-1)</f>
        <v/>
      </c>
      <c r="AM1354" s="6" t="str">
        <f>IF(Table1[[#This Row],[seagrass.weights.ssp245.2050]]="","",Table1[[#This Row],[seagrass.weights.ssp245.2050]]*Table1[[#This Row],[seagrass.mn.ssp245.2050]])</f>
        <v/>
      </c>
      <c r="AS1354" s="5"/>
      <c r="AT1354" s="8"/>
      <c r="AU1354" s="8"/>
      <c r="AV1354" s="7" t="e">
        <f t="shared" si="128"/>
        <v>#DIV/0!</v>
      </c>
      <c r="AX1354" s="5"/>
      <c r="AY1354" s="6"/>
      <c r="AZ1354" s="6"/>
      <c r="BB1354" s="5"/>
      <c r="BC1354" s="8"/>
      <c r="BD1354" s="8"/>
      <c r="BE1354" s="5"/>
      <c r="BF1354" s="5"/>
      <c r="BG1354" s="6"/>
      <c r="BH1354" s="6"/>
      <c r="BI1354" s="7" t="e">
        <f t="shared" si="129"/>
        <v>#DIV/0!</v>
      </c>
      <c r="BK1354" s="5"/>
      <c r="BL1354" s="6"/>
      <c r="BM1354" s="6"/>
      <c r="BO1354" s="5"/>
      <c r="BP1354" s="6"/>
      <c r="BQ1354" s="6"/>
      <c r="BR1354" s="5"/>
      <c r="BS1354" s="5"/>
      <c r="BT1354" s="6"/>
      <c r="BU1354" s="6"/>
      <c r="BV1354" s="7" t="e">
        <f t="shared" si="130"/>
        <v>#DIV/0!</v>
      </c>
      <c r="BX1354" s="5"/>
      <c r="BY1354" s="8"/>
      <c r="BZ1354" s="8"/>
      <c r="CA1354" s="5"/>
      <c r="CB1354" s="5"/>
      <c r="CC1354" s="8"/>
      <c r="CD1354" s="8"/>
      <c r="CE1354" s="5"/>
      <c r="CF1354" s="5"/>
      <c r="CG1354" s="12"/>
      <c r="CH1354" s="17"/>
      <c r="CI1354" s="9" t="e">
        <f t="shared" si="131"/>
        <v>#DIV/0!</v>
      </c>
      <c r="CJ1354" s="5"/>
      <c r="CL1354" s="5"/>
      <c r="CM1354" s="5"/>
      <c r="CP1354" s="5"/>
      <c r="CT1354" s="5"/>
    </row>
    <row r="1355" spans="1:98" x14ac:dyDescent="0.25">
      <c r="A1355" s="5" t="s">
        <v>1398</v>
      </c>
      <c r="B1355" s="5">
        <v>17.08934</v>
      </c>
      <c r="C1355" s="5">
        <v>-30.071102</v>
      </c>
      <c r="E1355" s="5">
        <v>0</v>
      </c>
      <c r="G1355" s="5">
        <v>0</v>
      </c>
      <c r="I1355" s="5">
        <v>0</v>
      </c>
      <c r="L1355" s="6" t="str">
        <f>IF(Table1[[#This Row],[seagrass.mn.ssp126.2050]]="","",(Table1[[#This Row],[seagrass.sd.ssp126.2050]]/Table1[[#This Row],[seagrass.mn.ssp126.2050]])^-1)</f>
        <v/>
      </c>
      <c r="M1355" s="6" t="str">
        <f>IF(Table1[[#This Row],[seagrass.weights.ssp126.2050]]="","",Table1[[#This Row],[seagrass.weights.ssp126.2050]]*Table1[[#This Row],[seagrass.mn.ssp126.2050]])</f>
        <v/>
      </c>
      <c r="P1355" s="6" t="str">
        <f>IF(Table1[[#This Row],[corals.mn.ssp126.2050]]="","",(Table1[[#This Row],[corals.sd.ssp126.2050]]/Table1[[#This Row],[corals.mn.ssp126.2050]])^-1)</f>
        <v/>
      </c>
      <c r="Q1355" s="6" t="str">
        <f>IF(Table1[[#This Row],[coral.weights.ssp126.2050]]="","",Table1[[#This Row],[coral.weights.ssp126.2050]]*Table1[[#This Row],[corals.mn.ssp126.2050]])</f>
        <v/>
      </c>
      <c r="T1355" s="6" t="str">
        <f>IF(Table1[[#This Row],[mangrove.mn.ssp126.2050]]="","",(Table1[[#This Row],[mangrove.sd.ssp126.2050]]/Table1[[#This Row],[mangrove.mn.ssp126.2050]])^-1)</f>
        <v/>
      </c>
      <c r="U1355" s="6" t="str">
        <f>IF(Table1[[#This Row],[mangrove.weights.ssp126.2050]]="","",Table1[[#This Row],[mangrove.weights.ssp126.2050]]*Table1[[#This Row],[mangrove.mn.ssp126.2050]])</f>
        <v/>
      </c>
      <c r="V1355" s="7" t="e">
        <f t="shared" si="126"/>
        <v>#DIV/0!</v>
      </c>
      <c r="Y1355" s="6" t="str">
        <f>IF(Table1[[#This Row],[seagrass.mn.ssp126.2100]]="", "", (Table1[[#This Row],[seagrass.sd.ssp126.2100]]/Table1[[#This Row],[seagrass.mn.ssp126.2100]])^-1)</f>
        <v/>
      </c>
      <c r="Z1355" s="6" t="str">
        <f>IF(Table1[[#This Row],[seagrass.weights.ssp126.2100]]="","", Table1[[#This Row],[seagrass.weights.ssp126.2100]]*Table1[[#This Row],[seagrass.mn.ssp126.2100]])</f>
        <v/>
      </c>
      <c r="AC1355" s="6" t="str">
        <f>IF(Table1[[#This Row],[corals.mn.ssp126.2100]]="","",(Table1[[#This Row],[corals.sd.ssp126.2100]]/Table1[[#This Row],[corals.mn.ssp126.2100]])^-1)</f>
        <v/>
      </c>
      <c r="AD1355" s="6" t="str">
        <f>IF( Table1[[#This Row],[Coral.weights.ssp126.2100]]="","", Table1[[#This Row],[Coral.weights.ssp126.2100]]*Table1[[#This Row],[corals.mn.ssp126.2100]])</f>
        <v/>
      </c>
      <c r="AG1355" s="8" t="str">
        <f>IF(Table1[[#This Row],[mangrove.mn.ssp126.2100]]="","",(Table1[[#This Row],[mangrove.sd.ssp126.2100]]/Table1[[#This Row],[mangrove.mn.ssp126.2100]])^-1)</f>
        <v/>
      </c>
      <c r="AH1355" s="6" t="str">
        <f>IF(Table1[[#This Row],[mangrove.weights.ssp126.2100]]="","",Table1[[#This Row],[mangrove.weights.ssp126.2100]]*Table1[[#This Row],[mangrove.mn.ssp126.2100]])</f>
        <v/>
      </c>
      <c r="AI1355" s="7" t="e">
        <f t="shared" si="127"/>
        <v>#DIV/0!</v>
      </c>
      <c r="AL1355" s="6" t="str">
        <f>IF(Table1[[#This Row],[seagrass.mn.ssp245.2050]]="","",(Table1[[#This Row],[seagrass.sd.ssp245.2050]]/Table1[[#This Row],[seagrass.mn.ssp245.2050]])^-1)</f>
        <v/>
      </c>
      <c r="AM1355" s="6" t="str">
        <f>IF(Table1[[#This Row],[seagrass.weights.ssp245.2050]]="","",Table1[[#This Row],[seagrass.weights.ssp245.2050]]*Table1[[#This Row],[seagrass.mn.ssp245.2050]])</f>
        <v/>
      </c>
      <c r="AS1355" s="5"/>
      <c r="AT1355" s="8"/>
      <c r="AU1355" s="8"/>
      <c r="AV1355" s="7" t="e">
        <f t="shared" si="128"/>
        <v>#DIV/0!</v>
      </c>
      <c r="AX1355" s="5"/>
      <c r="AY1355" s="6"/>
      <c r="AZ1355" s="6"/>
      <c r="BB1355" s="5"/>
      <c r="BC1355" s="8"/>
      <c r="BD1355" s="8"/>
      <c r="BE1355" s="5"/>
      <c r="BF1355" s="5"/>
      <c r="BG1355" s="6"/>
      <c r="BH1355" s="6"/>
      <c r="BI1355" s="7" t="e">
        <f t="shared" si="129"/>
        <v>#DIV/0!</v>
      </c>
      <c r="BK1355" s="5"/>
      <c r="BL1355" s="6"/>
      <c r="BM1355" s="6"/>
      <c r="BO1355" s="5"/>
      <c r="BP1355" s="6"/>
      <c r="BQ1355" s="6"/>
      <c r="BR1355" s="5"/>
      <c r="BS1355" s="5"/>
      <c r="BT1355" s="6"/>
      <c r="BU1355" s="6"/>
      <c r="BV1355" s="7" t="e">
        <f t="shared" si="130"/>
        <v>#DIV/0!</v>
      </c>
      <c r="BX1355" s="5"/>
      <c r="BY1355" s="8"/>
      <c r="BZ1355" s="8"/>
      <c r="CA1355" s="5"/>
      <c r="CB1355" s="5"/>
      <c r="CC1355" s="8"/>
      <c r="CD1355" s="8"/>
      <c r="CE1355" s="5"/>
      <c r="CF1355" s="5"/>
      <c r="CG1355" s="12"/>
      <c r="CH1355" s="17"/>
      <c r="CI1355" s="9" t="e">
        <f t="shared" si="131"/>
        <v>#DIV/0!</v>
      </c>
      <c r="CJ1355" s="5"/>
      <c r="CL1355" s="5"/>
      <c r="CM1355" s="5"/>
      <c r="CP1355" s="5"/>
      <c r="CT1355" s="5"/>
    </row>
    <row r="1356" spans="1:98" x14ac:dyDescent="0.25">
      <c r="A1356" s="5" t="s">
        <v>1399</v>
      </c>
      <c r="B1356" s="5">
        <v>17.33934</v>
      </c>
      <c r="C1356" s="5">
        <v>-30.071102</v>
      </c>
      <c r="E1356" s="5">
        <v>0</v>
      </c>
      <c r="G1356" s="5">
        <v>0</v>
      </c>
      <c r="I1356" s="5">
        <v>0</v>
      </c>
      <c r="L1356" s="6" t="str">
        <f>IF(Table1[[#This Row],[seagrass.mn.ssp126.2050]]="","",(Table1[[#This Row],[seagrass.sd.ssp126.2050]]/Table1[[#This Row],[seagrass.mn.ssp126.2050]])^-1)</f>
        <v/>
      </c>
      <c r="M1356" s="6" t="str">
        <f>IF(Table1[[#This Row],[seagrass.weights.ssp126.2050]]="","",Table1[[#This Row],[seagrass.weights.ssp126.2050]]*Table1[[#This Row],[seagrass.mn.ssp126.2050]])</f>
        <v/>
      </c>
      <c r="P1356" s="6" t="str">
        <f>IF(Table1[[#This Row],[corals.mn.ssp126.2050]]="","",(Table1[[#This Row],[corals.sd.ssp126.2050]]/Table1[[#This Row],[corals.mn.ssp126.2050]])^-1)</f>
        <v/>
      </c>
      <c r="Q1356" s="6" t="str">
        <f>IF(Table1[[#This Row],[coral.weights.ssp126.2050]]="","",Table1[[#This Row],[coral.weights.ssp126.2050]]*Table1[[#This Row],[corals.mn.ssp126.2050]])</f>
        <v/>
      </c>
      <c r="T1356" s="6" t="str">
        <f>IF(Table1[[#This Row],[mangrove.mn.ssp126.2050]]="","",(Table1[[#This Row],[mangrove.sd.ssp126.2050]]/Table1[[#This Row],[mangrove.mn.ssp126.2050]])^-1)</f>
        <v/>
      </c>
      <c r="U1356" s="6" t="str">
        <f>IF(Table1[[#This Row],[mangrove.weights.ssp126.2050]]="","",Table1[[#This Row],[mangrove.weights.ssp126.2050]]*Table1[[#This Row],[mangrove.mn.ssp126.2050]])</f>
        <v/>
      </c>
      <c r="V1356" s="7" t="e">
        <f t="shared" si="126"/>
        <v>#DIV/0!</v>
      </c>
      <c r="Y1356" s="6" t="str">
        <f>IF(Table1[[#This Row],[seagrass.mn.ssp126.2100]]="", "", (Table1[[#This Row],[seagrass.sd.ssp126.2100]]/Table1[[#This Row],[seagrass.mn.ssp126.2100]])^-1)</f>
        <v/>
      </c>
      <c r="Z1356" s="6" t="str">
        <f>IF(Table1[[#This Row],[seagrass.weights.ssp126.2100]]="","", Table1[[#This Row],[seagrass.weights.ssp126.2100]]*Table1[[#This Row],[seagrass.mn.ssp126.2100]])</f>
        <v/>
      </c>
      <c r="AC1356" s="6" t="str">
        <f>IF(Table1[[#This Row],[corals.mn.ssp126.2100]]="","",(Table1[[#This Row],[corals.sd.ssp126.2100]]/Table1[[#This Row],[corals.mn.ssp126.2100]])^-1)</f>
        <v/>
      </c>
      <c r="AD1356" s="6" t="str">
        <f>IF( Table1[[#This Row],[Coral.weights.ssp126.2100]]="","", Table1[[#This Row],[Coral.weights.ssp126.2100]]*Table1[[#This Row],[corals.mn.ssp126.2100]])</f>
        <v/>
      </c>
      <c r="AG1356" s="8" t="str">
        <f>IF(Table1[[#This Row],[mangrove.mn.ssp126.2100]]="","",(Table1[[#This Row],[mangrove.sd.ssp126.2100]]/Table1[[#This Row],[mangrove.mn.ssp126.2100]])^-1)</f>
        <v/>
      </c>
      <c r="AH1356" s="6" t="str">
        <f>IF(Table1[[#This Row],[mangrove.weights.ssp126.2100]]="","",Table1[[#This Row],[mangrove.weights.ssp126.2100]]*Table1[[#This Row],[mangrove.mn.ssp126.2100]])</f>
        <v/>
      </c>
      <c r="AI1356" s="7" t="e">
        <f t="shared" si="127"/>
        <v>#DIV/0!</v>
      </c>
      <c r="AL1356" s="6" t="str">
        <f>IF(Table1[[#This Row],[seagrass.mn.ssp245.2050]]="","",(Table1[[#This Row],[seagrass.sd.ssp245.2050]]/Table1[[#This Row],[seagrass.mn.ssp245.2050]])^-1)</f>
        <v/>
      </c>
      <c r="AM1356" s="6" t="str">
        <f>IF(Table1[[#This Row],[seagrass.weights.ssp245.2050]]="","",Table1[[#This Row],[seagrass.weights.ssp245.2050]]*Table1[[#This Row],[seagrass.mn.ssp245.2050]])</f>
        <v/>
      </c>
      <c r="AS1356" s="5"/>
      <c r="AT1356" s="8"/>
      <c r="AU1356" s="8"/>
      <c r="AV1356" s="7" t="e">
        <f t="shared" si="128"/>
        <v>#DIV/0!</v>
      </c>
      <c r="AX1356" s="5"/>
      <c r="AY1356" s="6"/>
      <c r="AZ1356" s="6"/>
      <c r="BB1356" s="5"/>
      <c r="BC1356" s="8"/>
      <c r="BD1356" s="8"/>
      <c r="BE1356" s="5"/>
      <c r="BF1356" s="5"/>
      <c r="BG1356" s="6"/>
      <c r="BH1356" s="6"/>
      <c r="BI1356" s="7" t="e">
        <f t="shared" si="129"/>
        <v>#DIV/0!</v>
      </c>
      <c r="BK1356" s="5"/>
      <c r="BL1356" s="6"/>
      <c r="BM1356" s="6"/>
      <c r="BO1356" s="5"/>
      <c r="BP1356" s="6"/>
      <c r="BQ1356" s="6"/>
      <c r="BR1356" s="5"/>
      <c r="BS1356" s="5"/>
      <c r="BT1356" s="6"/>
      <c r="BU1356" s="6"/>
      <c r="BV1356" s="7" t="e">
        <f t="shared" si="130"/>
        <v>#DIV/0!</v>
      </c>
      <c r="BX1356" s="5"/>
      <c r="BY1356" s="8"/>
      <c r="BZ1356" s="8"/>
      <c r="CA1356" s="5"/>
      <c r="CB1356" s="5"/>
      <c r="CC1356" s="8"/>
      <c r="CD1356" s="8"/>
      <c r="CE1356" s="5"/>
      <c r="CF1356" s="5"/>
      <c r="CG1356" s="12"/>
      <c r="CH1356" s="17"/>
      <c r="CI1356" s="9" t="e">
        <f t="shared" si="131"/>
        <v>#DIV/0!</v>
      </c>
      <c r="CJ1356" s="5"/>
      <c r="CL1356" s="5"/>
      <c r="CM1356" s="5"/>
      <c r="CP1356" s="5"/>
      <c r="CT1356" s="5"/>
    </row>
    <row r="1357" spans="1:98" x14ac:dyDescent="0.25">
      <c r="A1357" s="5" t="s">
        <v>1400</v>
      </c>
      <c r="B1357" s="5">
        <v>30.58934</v>
      </c>
      <c r="C1357" s="5">
        <v>-30.071102</v>
      </c>
      <c r="E1357" s="5">
        <v>0</v>
      </c>
      <c r="G1357" s="5">
        <v>0</v>
      </c>
      <c r="I1357" s="5">
        <v>0</v>
      </c>
      <c r="L1357" s="6" t="str">
        <f>IF(Table1[[#This Row],[seagrass.mn.ssp126.2050]]="","",(Table1[[#This Row],[seagrass.sd.ssp126.2050]]/Table1[[#This Row],[seagrass.mn.ssp126.2050]])^-1)</f>
        <v/>
      </c>
      <c r="M1357" s="6" t="str">
        <f>IF(Table1[[#This Row],[seagrass.weights.ssp126.2050]]="","",Table1[[#This Row],[seagrass.weights.ssp126.2050]]*Table1[[#This Row],[seagrass.mn.ssp126.2050]])</f>
        <v/>
      </c>
      <c r="P1357" s="6" t="str">
        <f>IF(Table1[[#This Row],[corals.mn.ssp126.2050]]="","",(Table1[[#This Row],[corals.sd.ssp126.2050]]/Table1[[#This Row],[corals.mn.ssp126.2050]])^-1)</f>
        <v/>
      </c>
      <c r="Q1357" s="6" t="str">
        <f>IF(Table1[[#This Row],[coral.weights.ssp126.2050]]="","",Table1[[#This Row],[coral.weights.ssp126.2050]]*Table1[[#This Row],[corals.mn.ssp126.2050]])</f>
        <v/>
      </c>
      <c r="T1357" s="6" t="str">
        <f>IF(Table1[[#This Row],[mangrove.mn.ssp126.2050]]="","",(Table1[[#This Row],[mangrove.sd.ssp126.2050]]/Table1[[#This Row],[mangrove.mn.ssp126.2050]])^-1)</f>
        <v/>
      </c>
      <c r="U1357" s="6" t="str">
        <f>IF(Table1[[#This Row],[mangrove.weights.ssp126.2050]]="","",Table1[[#This Row],[mangrove.weights.ssp126.2050]]*Table1[[#This Row],[mangrove.mn.ssp126.2050]])</f>
        <v/>
      </c>
      <c r="V1357" s="7" t="e">
        <f t="shared" si="126"/>
        <v>#DIV/0!</v>
      </c>
      <c r="Y1357" s="6" t="str">
        <f>IF(Table1[[#This Row],[seagrass.mn.ssp126.2100]]="", "", (Table1[[#This Row],[seagrass.sd.ssp126.2100]]/Table1[[#This Row],[seagrass.mn.ssp126.2100]])^-1)</f>
        <v/>
      </c>
      <c r="Z1357" s="6" t="str">
        <f>IF(Table1[[#This Row],[seagrass.weights.ssp126.2100]]="","", Table1[[#This Row],[seagrass.weights.ssp126.2100]]*Table1[[#This Row],[seagrass.mn.ssp126.2100]])</f>
        <v/>
      </c>
      <c r="AC1357" s="6" t="str">
        <f>IF(Table1[[#This Row],[corals.mn.ssp126.2100]]="","",(Table1[[#This Row],[corals.sd.ssp126.2100]]/Table1[[#This Row],[corals.mn.ssp126.2100]])^-1)</f>
        <v/>
      </c>
      <c r="AD1357" s="6" t="str">
        <f>IF( Table1[[#This Row],[Coral.weights.ssp126.2100]]="","", Table1[[#This Row],[Coral.weights.ssp126.2100]]*Table1[[#This Row],[corals.mn.ssp126.2100]])</f>
        <v/>
      </c>
      <c r="AG1357" s="8" t="str">
        <f>IF(Table1[[#This Row],[mangrove.mn.ssp126.2100]]="","",(Table1[[#This Row],[mangrove.sd.ssp126.2100]]/Table1[[#This Row],[mangrove.mn.ssp126.2100]])^-1)</f>
        <v/>
      </c>
      <c r="AH1357" s="6" t="str">
        <f>IF(Table1[[#This Row],[mangrove.weights.ssp126.2100]]="","",Table1[[#This Row],[mangrove.weights.ssp126.2100]]*Table1[[#This Row],[mangrove.mn.ssp126.2100]])</f>
        <v/>
      </c>
      <c r="AI1357" s="7" t="e">
        <f t="shared" si="127"/>
        <v>#DIV/0!</v>
      </c>
      <c r="AL1357" s="6" t="str">
        <f>IF(Table1[[#This Row],[seagrass.mn.ssp245.2050]]="","",(Table1[[#This Row],[seagrass.sd.ssp245.2050]]/Table1[[#This Row],[seagrass.mn.ssp245.2050]])^-1)</f>
        <v/>
      </c>
      <c r="AM1357" s="6" t="str">
        <f>IF(Table1[[#This Row],[seagrass.weights.ssp245.2050]]="","",Table1[[#This Row],[seagrass.weights.ssp245.2050]]*Table1[[#This Row],[seagrass.mn.ssp245.2050]])</f>
        <v/>
      </c>
      <c r="AS1357" s="5"/>
      <c r="AT1357" s="8"/>
      <c r="AU1357" s="8"/>
      <c r="AV1357" s="7" t="e">
        <f t="shared" si="128"/>
        <v>#DIV/0!</v>
      </c>
      <c r="AX1357" s="5"/>
      <c r="AY1357" s="6"/>
      <c r="AZ1357" s="6"/>
      <c r="BB1357" s="5"/>
      <c r="BC1357" s="8"/>
      <c r="BD1357" s="8"/>
      <c r="BE1357" s="5"/>
      <c r="BF1357" s="5"/>
      <c r="BG1357" s="6"/>
      <c r="BH1357" s="6"/>
      <c r="BI1357" s="7" t="e">
        <f t="shared" si="129"/>
        <v>#DIV/0!</v>
      </c>
      <c r="BK1357" s="5"/>
      <c r="BL1357" s="6"/>
      <c r="BM1357" s="6"/>
      <c r="BO1357" s="5"/>
      <c r="BP1357" s="6"/>
      <c r="BQ1357" s="6"/>
      <c r="BR1357" s="5"/>
      <c r="BS1357" s="5"/>
      <c r="BT1357" s="6"/>
      <c r="BU1357" s="6"/>
      <c r="BV1357" s="7" t="e">
        <f t="shared" si="130"/>
        <v>#DIV/0!</v>
      </c>
      <c r="BX1357" s="5"/>
      <c r="BY1357" s="8"/>
      <c r="BZ1357" s="8"/>
      <c r="CA1357" s="5"/>
      <c r="CB1357" s="5"/>
      <c r="CC1357" s="8"/>
      <c r="CD1357" s="8"/>
      <c r="CE1357" s="5"/>
      <c r="CF1357" s="5"/>
      <c r="CG1357" s="12"/>
      <c r="CH1357" s="17"/>
      <c r="CI1357" s="9" t="e">
        <f t="shared" si="131"/>
        <v>#DIV/0!</v>
      </c>
      <c r="CJ1357" s="5"/>
      <c r="CL1357" s="5"/>
      <c r="CM1357" s="5"/>
      <c r="CP1357" s="5"/>
      <c r="CT1357" s="5"/>
    </row>
    <row r="1358" spans="1:98" x14ac:dyDescent="0.25">
      <c r="A1358" s="5" t="s">
        <v>1401</v>
      </c>
      <c r="B1358" s="5">
        <v>30.83934</v>
      </c>
      <c r="C1358" s="5">
        <v>-30.071102</v>
      </c>
      <c r="E1358" s="5">
        <v>0</v>
      </c>
      <c r="G1358" s="5">
        <v>0</v>
      </c>
      <c r="H1358" s="5">
        <v>100000</v>
      </c>
      <c r="I1358" s="5">
        <v>1</v>
      </c>
      <c r="L1358" s="6" t="str">
        <f>IF(Table1[[#This Row],[seagrass.mn.ssp126.2050]]="","",(Table1[[#This Row],[seagrass.sd.ssp126.2050]]/Table1[[#This Row],[seagrass.mn.ssp126.2050]])^-1)</f>
        <v/>
      </c>
      <c r="M1358" s="6" t="str">
        <f>IF(Table1[[#This Row],[seagrass.weights.ssp126.2050]]="","",Table1[[#This Row],[seagrass.weights.ssp126.2050]]*Table1[[#This Row],[seagrass.mn.ssp126.2050]])</f>
        <v/>
      </c>
      <c r="P1358" s="6" t="str">
        <f>IF(Table1[[#This Row],[corals.mn.ssp126.2050]]="","",(Table1[[#This Row],[corals.sd.ssp126.2050]]/Table1[[#This Row],[corals.mn.ssp126.2050]])^-1)</f>
        <v/>
      </c>
      <c r="Q1358" s="6" t="str">
        <f>IF(Table1[[#This Row],[coral.weights.ssp126.2050]]="","",Table1[[#This Row],[coral.weights.ssp126.2050]]*Table1[[#This Row],[corals.mn.ssp126.2050]])</f>
        <v/>
      </c>
      <c r="R1358" s="5">
        <v>0.41443791072288882</v>
      </c>
      <c r="S1358" s="5">
        <v>0.14209936530389</v>
      </c>
      <c r="T1358" s="6">
        <f>IF(Table1[[#This Row],[mangrove.mn.ssp126.2050]]="","",(Table1[[#This Row],[mangrove.sd.ssp126.2050]]/Table1[[#This Row],[mangrove.mn.ssp126.2050]])^-1)</f>
        <v>2.9165359735181275</v>
      </c>
      <c r="U1358" s="6">
        <f>IF(Table1[[#This Row],[mangrove.weights.ssp126.2050]]="","",Table1[[#This Row],[mangrove.weights.ssp126.2050]]*Table1[[#This Row],[mangrove.mn.ssp126.2050]])</f>
        <v>1.2087230754129994</v>
      </c>
      <c r="V1358" s="7">
        <f t="shared" si="126"/>
        <v>0.41443791072288882</v>
      </c>
      <c r="Y1358" s="6" t="str">
        <f>IF(Table1[[#This Row],[seagrass.mn.ssp126.2100]]="", "", (Table1[[#This Row],[seagrass.sd.ssp126.2100]]/Table1[[#This Row],[seagrass.mn.ssp126.2100]])^-1)</f>
        <v/>
      </c>
      <c r="Z1358" s="6" t="str">
        <f>IF(Table1[[#This Row],[seagrass.weights.ssp126.2100]]="","", Table1[[#This Row],[seagrass.weights.ssp126.2100]]*Table1[[#This Row],[seagrass.mn.ssp126.2100]])</f>
        <v/>
      </c>
      <c r="AC1358" s="6" t="str">
        <f>IF(Table1[[#This Row],[corals.mn.ssp126.2100]]="","",(Table1[[#This Row],[corals.sd.ssp126.2100]]/Table1[[#This Row],[corals.mn.ssp126.2100]])^-1)</f>
        <v/>
      </c>
      <c r="AD1358" s="6" t="str">
        <f>IF( Table1[[#This Row],[Coral.weights.ssp126.2100]]="","", Table1[[#This Row],[Coral.weights.ssp126.2100]]*Table1[[#This Row],[corals.mn.ssp126.2100]])</f>
        <v/>
      </c>
      <c r="AE1358" s="5">
        <v>0.41370493589892432</v>
      </c>
      <c r="AF1358" s="5">
        <v>0.14327053316506011</v>
      </c>
      <c r="AG1358" s="8">
        <f>IF(Table1[[#This Row],[mangrove.mn.ssp126.2100]]="","",(Table1[[#This Row],[mangrove.sd.ssp126.2100]]/Table1[[#This Row],[mangrove.mn.ssp126.2100]])^-1)</f>
        <v>2.8875786720378871</v>
      </c>
      <c r="AH1358" s="6">
        <f>IF(Table1[[#This Row],[mangrove.weights.ssp126.2100]]="","",Table1[[#This Row],[mangrove.weights.ssp126.2100]]*Table1[[#This Row],[mangrove.mn.ssp126.2100]])</f>
        <v>1.194605549418535</v>
      </c>
      <c r="AI1358" s="7">
        <f t="shared" si="127"/>
        <v>0.41370493589892432</v>
      </c>
      <c r="AL1358" s="6" t="str">
        <f>IF(Table1[[#This Row],[seagrass.mn.ssp245.2050]]="","",(Table1[[#This Row],[seagrass.sd.ssp245.2050]]/Table1[[#This Row],[seagrass.mn.ssp245.2050]])^-1)</f>
        <v/>
      </c>
      <c r="AM1358" s="6" t="str">
        <f>IF(Table1[[#This Row],[seagrass.weights.ssp245.2050]]="","",Table1[[#This Row],[seagrass.weights.ssp245.2050]]*Table1[[#This Row],[seagrass.mn.ssp245.2050]])</f>
        <v/>
      </c>
      <c r="AR1358" s="5">
        <v>0.4359356239411582</v>
      </c>
      <c r="AS1358" s="5">
        <v>0.1689562914759388</v>
      </c>
      <c r="AT1358" s="8">
        <f>(Table1[[#This Row],[mangrove.sd.ssp245.2050]]/Table1[[#This Row],[mangrove.mn.ssp245.2050]])^-1</f>
        <v>2.5801680430659792</v>
      </c>
      <c r="AU1358" s="8">
        <f>Table1[[#This Row],[mangrove.mn.ssp245.2050]]*Table1[[#This Row],[mangrove.weights.ssp245.2050]]</f>
        <v>1.1247871657270048</v>
      </c>
      <c r="AV1358" s="7">
        <f t="shared" si="128"/>
        <v>0.4359356239411582</v>
      </c>
      <c r="AX1358" s="5"/>
      <c r="AY1358" s="6"/>
      <c r="AZ1358" s="6"/>
      <c r="BB1358" s="5"/>
      <c r="BC1358" s="8"/>
      <c r="BD1358" s="8"/>
      <c r="BE1358" s="5">
        <v>0.42720717995250218</v>
      </c>
      <c r="BF1358" s="5">
        <v>0.1868779288841195</v>
      </c>
      <c r="BG1358" s="6">
        <f>(Table1[[#This Row],[mangrove.sd.ssp245.2100]]/Table1[[#This Row],[mangrove.mn.ssp245.2100]])^-1</f>
        <v>2.2860226593018784</v>
      </c>
      <c r="BH1358" s="6">
        <f>Table1[[#This Row],[mangrove.weights.ssp245.2100]]*Table1[[#This Row],[mangrove.mn.ssp245.2100]]</f>
        <v>0.97660529358787518</v>
      </c>
      <c r="BI1358" s="7">
        <f t="shared" si="129"/>
        <v>0.42720717995250218</v>
      </c>
      <c r="BK1358" s="5"/>
      <c r="BL1358" s="6"/>
      <c r="BM1358" s="6"/>
      <c r="BO1358" s="5"/>
      <c r="BP1358" s="6"/>
      <c r="BQ1358" s="6"/>
      <c r="BR1358" s="5">
        <v>0.47266457278234719</v>
      </c>
      <c r="BS1358" s="5">
        <v>0.19959145756292099</v>
      </c>
      <c r="BT1358" s="6">
        <f>(Table1[[#This Row],[mangrove.sd.ssp370.2050]]/Table1[[#This Row],[mangrove.mn.ssp370.2050]])^-1</f>
        <v>2.3681603338827273</v>
      </c>
      <c r="BU1358" s="6">
        <f>Table1[[#This Row],[mangrove.weights.ssp370.2050]]*Table1[[#This Row],[mangrove.mn.ssp370.2050]]</f>
        <v>1.1193454924947799</v>
      </c>
      <c r="BV1358" s="7">
        <f t="shared" si="130"/>
        <v>0.47266457278234714</v>
      </c>
      <c r="BX1358" s="5"/>
      <c r="BY1358" s="8"/>
      <c r="BZ1358" s="8"/>
      <c r="CA1358" s="5"/>
      <c r="CB1358" s="5"/>
      <c r="CC1358" s="8"/>
      <c r="CD1358" s="8"/>
      <c r="CE1358" s="5">
        <v>0.45156933654634113</v>
      </c>
      <c r="CF1358" s="5">
        <v>0.19310129653397859</v>
      </c>
      <c r="CG1358" s="12">
        <f>(Table1[[#This Row],[mangrove.sd.ssp370.2100]]/Table1[[#This Row],[mangrove.mn.ssp370.2100]])^-1</f>
        <v>2.3385101221569573</v>
      </c>
      <c r="CH1358" s="17">
        <f>Table1[[#This Row],[mangrove.weights.ssp370.2100]]*Table1[[#This Row],[mangrove.mn.ssp370.2100]]</f>
        <v>1.0559994643693205</v>
      </c>
      <c r="CI1358" s="9">
        <f t="shared" si="131"/>
        <v>0.45156933654634118</v>
      </c>
      <c r="CJ1358" s="5"/>
      <c r="CL1358" s="5"/>
      <c r="CM1358" s="5"/>
      <c r="CP1358" s="5"/>
      <c r="CT1358" s="5"/>
    </row>
    <row r="1359" spans="1:98" x14ac:dyDescent="0.25">
      <c r="A1359" s="5" t="s">
        <v>1402</v>
      </c>
      <c r="B1359" s="5">
        <v>17.58934</v>
      </c>
      <c r="C1359" s="5">
        <v>-30.071102</v>
      </c>
      <c r="E1359" s="5">
        <v>0</v>
      </c>
      <c r="G1359" s="5">
        <v>0</v>
      </c>
      <c r="I1359" s="5">
        <v>0</v>
      </c>
      <c r="L1359" s="6" t="str">
        <f>IF(Table1[[#This Row],[seagrass.mn.ssp126.2050]]="","",(Table1[[#This Row],[seagrass.sd.ssp126.2050]]/Table1[[#This Row],[seagrass.mn.ssp126.2050]])^-1)</f>
        <v/>
      </c>
      <c r="M1359" s="6" t="str">
        <f>IF(Table1[[#This Row],[seagrass.weights.ssp126.2050]]="","",Table1[[#This Row],[seagrass.weights.ssp126.2050]]*Table1[[#This Row],[seagrass.mn.ssp126.2050]])</f>
        <v/>
      </c>
      <c r="P1359" s="6" t="str">
        <f>IF(Table1[[#This Row],[corals.mn.ssp126.2050]]="","",(Table1[[#This Row],[corals.sd.ssp126.2050]]/Table1[[#This Row],[corals.mn.ssp126.2050]])^-1)</f>
        <v/>
      </c>
      <c r="Q1359" s="6" t="str">
        <f>IF(Table1[[#This Row],[coral.weights.ssp126.2050]]="","",Table1[[#This Row],[coral.weights.ssp126.2050]]*Table1[[#This Row],[corals.mn.ssp126.2050]])</f>
        <v/>
      </c>
      <c r="T1359" s="6" t="str">
        <f>IF(Table1[[#This Row],[mangrove.mn.ssp126.2050]]="","",(Table1[[#This Row],[mangrove.sd.ssp126.2050]]/Table1[[#This Row],[mangrove.mn.ssp126.2050]])^-1)</f>
        <v/>
      </c>
      <c r="U1359" s="6" t="str">
        <f>IF(Table1[[#This Row],[mangrove.weights.ssp126.2050]]="","",Table1[[#This Row],[mangrove.weights.ssp126.2050]]*Table1[[#This Row],[mangrove.mn.ssp126.2050]])</f>
        <v/>
      </c>
      <c r="V1359" s="7" t="e">
        <f t="shared" si="126"/>
        <v>#DIV/0!</v>
      </c>
      <c r="Y1359" s="6" t="str">
        <f>IF(Table1[[#This Row],[seagrass.mn.ssp126.2100]]="", "", (Table1[[#This Row],[seagrass.sd.ssp126.2100]]/Table1[[#This Row],[seagrass.mn.ssp126.2100]])^-1)</f>
        <v/>
      </c>
      <c r="Z1359" s="6" t="str">
        <f>IF(Table1[[#This Row],[seagrass.weights.ssp126.2100]]="","", Table1[[#This Row],[seagrass.weights.ssp126.2100]]*Table1[[#This Row],[seagrass.mn.ssp126.2100]])</f>
        <v/>
      </c>
      <c r="AC1359" s="6" t="str">
        <f>IF(Table1[[#This Row],[corals.mn.ssp126.2100]]="","",(Table1[[#This Row],[corals.sd.ssp126.2100]]/Table1[[#This Row],[corals.mn.ssp126.2100]])^-1)</f>
        <v/>
      </c>
      <c r="AD1359" s="6" t="str">
        <f>IF( Table1[[#This Row],[Coral.weights.ssp126.2100]]="","", Table1[[#This Row],[Coral.weights.ssp126.2100]]*Table1[[#This Row],[corals.mn.ssp126.2100]])</f>
        <v/>
      </c>
      <c r="AG1359" s="8" t="str">
        <f>IF(Table1[[#This Row],[mangrove.mn.ssp126.2100]]="","",(Table1[[#This Row],[mangrove.sd.ssp126.2100]]/Table1[[#This Row],[mangrove.mn.ssp126.2100]])^-1)</f>
        <v/>
      </c>
      <c r="AH1359" s="6" t="str">
        <f>IF(Table1[[#This Row],[mangrove.weights.ssp126.2100]]="","",Table1[[#This Row],[mangrove.weights.ssp126.2100]]*Table1[[#This Row],[mangrove.mn.ssp126.2100]])</f>
        <v/>
      </c>
      <c r="AI1359" s="7" t="e">
        <f t="shared" si="127"/>
        <v>#DIV/0!</v>
      </c>
      <c r="AL1359" s="6" t="str">
        <f>IF(Table1[[#This Row],[seagrass.mn.ssp245.2050]]="","",(Table1[[#This Row],[seagrass.sd.ssp245.2050]]/Table1[[#This Row],[seagrass.mn.ssp245.2050]])^-1)</f>
        <v/>
      </c>
      <c r="AM1359" s="6" t="str">
        <f>IF(Table1[[#This Row],[seagrass.weights.ssp245.2050]]="","",Table1[[#This Row],[seagrass.weights.ssp245.2050]]*Table1[[#This Row],[seagrass.mn.ssp245.2050]])</f>
        <v/>
      </c>
      <c r="AS1359" s="5"/>
      <c r="AT1359" s="8"/>
      <c r="AU1359" s="8"/>
      <c r="AV1359" s="7" t="e">
        <f t="shared" si="128"/>
        <v>#DIV/0!</v>
      </c>
      <c r="AX1359" s="5"/>
      <c r="AY1359" s="6"/>
      <c r="AZ1359" s="6"/>
      <c r="BB1359" s="5"/>
      <c r="BC1359" s="8"/>
      <c r="BD1359" s="8"/>
      <c r="BE1359" s="5"/>
      <c r="BF1359" s="5"/>
      <c r="BG1359" s="6"/>
      <c r="BH1359" s="6"/>
      <c r="BI1359" s="7" t="e">
        <f t="shared" si="129"/>
        <v>#DIV/0!</v>
      </c>
      <c r="BK1359" s="5"/>
      <c r="BL1359" s="6"/>
      <c r="BM1359" s="6"/>
      <c r="BO1359" s="5"/>
      <c r="BP1359" s="6"/>
      <c r="BQ1359" s="6"/>
      <c r="BR1359" s="5"/>
      <c r="BS1359" s="5"/>
      <c r="BT1359" s="6"/>
      <c r="BU1359" s="6"/>
      <c r="BV1359" s="7" t="e">
        <f t="shared" si="130"/>
        <v>#DIV/0!</v>
      </c>
      <c r="BX1359" s="5"/>
      <c r="BY1359" s="8"/>
      <c r="BZ1359" s="8"/>
      <c r="CA1359" s="5"/>
      <c r="CB1359" s="5"/>
      <c r="CC1359" s="8"/>
      <c r="CD1359" s="8"/>
      <c r="CE1359" s="5"/>
      <c r="CF1359" s="5"/>
      <c r="CG1359" s="12"/>
      <c r="CH1359" s="17"/>
      <c r="CI1359" s="9" t="e">
        <f t="shared" si="131"/>
        <v>#DIV/0!</v>
      </c>
      <c r="CJ1359" s="5"/>
      <c r="CL1359" s="5"/>
      <c r="CM1359" s="5"/>
      <c r="CP1359" s="5"/>
      <c r="CT1359" s="5"/>
    </row>
    <row r="1360" spans="1:98" x14ac:dyDescent="0.25">
      <c r="A1360" s="5" t="s">
        <v>1403</v>
      </c>
      <c r="B1360" s="5">
        <v>31.08934</v>
      </c>
      <c r="C1360" s="5">
        <v>-30.071102</v>
      </c>
      <c r="E1360" s="5">
        <v>0</v>
      </c>
      <c r="G1360" s="5">
        <v>0</v>
      </c>
      <c r="H1360" s="5">
        <v>10000</v>
      </c>
      <c r="I1360" s="5">
        <v>1</v>
      </c>
      <c r="L1360" s="6" t="str">
        <f>IF(Table1[[#This Row],[seagrass.mn.ssp126.2050]]="","",(Table1[[#This Row],[seagrass.sd.ssp126.2050]]/Table1[[#This Row],[seagrass.mn.ssp126.2050]])^-1)</f>
        <v/>
      </c>
      <c r="M1360" s="6" t="str">
        <f>IF(Table1[[#This Row],[seagrass.weights.ssp126.2050]]="","",Table1[[#This Row],[seagrass.weights.ssp126.2050]]*Table1[[#This Row],[seagrass.mn.ssp126.2050]])</f>
        <v/>
      </c>
      <c r="P1360" s="6" t="str">
        <f>IF(Table1[[#This Row],[corals.mn.ssp126.2050]]="","",(Table1[[#This Row],[corals.sd.ssp126.2050]]/Table1[[#This Row],[corals.mn.ssp126.2050]])^-1)</f>
        <v/>
      </c>
      <c r="Q1360" s="6" t="str">
        <f>IF(Table1[[#This Row],[coral.weights.ssp126.2050]]="","",Table1[[#This Row],[coral.weights.ssp126.2050]]*Table1[[#This Row],[corals.mn.ssp126.2050]])</f>
        <v/>
      </c>
      <c r="R1360" s="5">
        <v>0.36671814882947867</v>
      </c>
      <c r="S1360" s="5">
        <v>0.25339732737886972</v>
      </c>
      <c r="T1360" s="6">
        <f>IF(Table1[[#This Row],[mangrove.mn.ssp126.2050]]="","",(Table1[[#This Row],[mangrove.sd.ssp126.2050]]/Table1[[#This Row],[mangrove.mn.ssp126.2050]])^-1)</f>
        <v>1.4472060641791069</v>
      </c>
      <c r="U1360" s="6">
        <f>IF(Table1[[#This Row],[mangrove.weights.ssp126.2050]]="","",Table1[[#This Row],[mangrove.weights.ssp126.2050]]*Table1[[#This Row],[mangrove.mn.ssp126.2050]])</f>
        <v>0.53071672883055776</v>
      </c>
      <c r="V1360" s="7">
        <f t="shared" si="126"/>
        <v>0.36671814882947867</v>
      </c>
      <c r="Y1360" s="6" t="str">
        <f>IF(Table1[[#This Row],[seagrass.mn.ssp126.2100]]="", "", (Table1[[#This Row],[seagrass.sd.ssp126.2100]]/Table1[[#This Row],[seagrass.mn.ssp126.2100]])^-1)</f>
        <v/>
      </c>
      <c r="Z1360" s="6" t="str">
        <f>IF(Table1[[#This Row],[seagrass.weights.ssp126.2100]]="","", Table1[[#This Row],[seagrass.weights.ssp126.2100]]*Table1[[#This Row],[seagrass.mn.ssp126.2100]])</f>
        <v/>
      </c>
      <c r="AC1360" s="6" t="str">
        <f>IF(Table1[[#This Row],[corals.mn.ssp126.2100]]="","",(Table1[[#This Row],[corals.sd.ssp126.2100]]/Table1[[#This Row],[corals.mn.ssp126.2100]])^-1)</f>
        <v/>
      </c>
      <c r="AD1360" s="6" t="str">
        <f>IF( Table1[[#This Row],[Coral.weights.ssp126.2100]]="","", Table1[[#This Row],[Coral.weights.ssp126.2100]]*Table1[[#This Row],[corals.mn.ssp126.2100]])</f>
        <v/>
      </c>
      <c r="AE1360" s="5">
        <v>0.36174934125069869</v>
      </c>
      <c r="AF1360" s="5">
        <v>0.25530332847780163</v>
      </c>
      <c r="AG1360" s="8">
        <f>IF(Table1[[#This Row],[mangrove.mn.ssp126.2100]]="","",(Table1[[#This Row],[mangrove.sd.ssp126.2100]]/Table1[[#This Row],[mangrove.mn.ssp126.2100]])^-1)</f>
        <v>1.4169393850348977</v>
      </c>
      <c r="AH1360" s="6">
        <f>IF(Table1[[#This Row],[mangrove.weights.ssp126.2100]]="","",Table1[[#This Row],[mangrove.weights.ssp126.2100]]*Table1[[#This Row],[mangrove.mn.ssp126.2100]])</f>
        <v>0.51257688912854438</v>
      </c>
      <c r="AI1360" s="7">
        <f t="shared" si="127"/>
        <v>0.36174934125069869</v>
      </c>
      <c r="AL1360" s="6" t="str">
        <f>IF(Table1[[#This Row],[seagrass.mn.ssp245.2050]]="","",(Table1[[#This Row],[seagrass.sd.ssp245.2050]]/Table1[[#This Row],[seagrass.mn.ssp245.2050]])^-1)</f>
        <v/>
      </c>
      <c r="AM1360" s="6" t="str">
        <f>IF(Table1[[#This Row],[seagrass.weights.ssp245.2050]]="","",Table1[[#This Row],[seagrass.weights.ssp245.2050]]*Table1[[#This Row],[seagrass.mn.ssp245.2050]])</f>
        <v/>
      </c>
      <c r="AR1360" s="5">
        <v>0.39066539463482658</v>
      </c>
      <c r="AS1360" s="5">
        <v>0.28466938814860437</v>
      </c>
      <c r="AT1360" s="8">
        <f>(Table1[[#This Row],[mangrove.sd.ssp245.2050]]/Table1[[#This Row],[mangrove.mn.ssp245.2050]])^-1</f>
        <v>1.3723477511072939</v>
      </c>
      <c r="AU1360" s="8">
        <f>Table1[[#This Row],[mangrove.mn.ssp245.2050]]*Table1[[#This Row],[mangrove.weights.ssp245.2050]]</f>
        <v>0.53612877576254769</v>
      </c>
      <c r="AV1360" s="7">
        <f t="shared" si="128"/>
        <v>0.39066539463482652</v>
      </c>
      <c r="AX1360" s="5"/>
      <c r="AY1360" s="6"/>
      <c r="AZ1360" s="6"/>
      <c r="BB1360" s="5"/>
      <c r="BC1360" s="8"/>
      <c r="BD1360" s="8"/>
      <c r="BE1360" s="5">
        <v>0.38166649681367371</v>
      </c>
      <c r="BF1360" s="5">
        <v>0.30222064006824118</v>
      </c>
      <c r="BG1360" s="6">
        <f>(Table1[[#This Row],[mangrove.sd.ssp245.2100]]/Table1[[#This Row],[mangrove.mn.ssp245.2100]])^-1</f>
        <v>1.2628736962753229</v>
      </c>
      <c r="BH1360" s="6">
        <f>Table1[[#This Row],[mangrove.weights.ssp245.2100]]*Table1[[#This Row],[mangrove.mn.ssp245.2100]]</f>
        <v>0.48199657957553788</v>
      </c>
      <c r="BI1360" s="7">
        <f t="shared" si="129"/>
        <v>0.38166649681367371</v>
      </c>
      <c r="BK1360" s="5"/>
      <c r="BL1360" s="6"/>
      <c r="BM1360" s="6"/>
      <c r="BO1360" s="5"/>
      <c r="BP1360" s="6"/>
      <c r="BQ1360" s="6"/>
      <c r="BR1360" s="5">
        <v>0.44041240801938258</v>
      </c>
      <c r="BS1360" s="5">
        <v>0.32486459983248822</v>
      </c>
      <c r="BT1360" s="6">
        <f>(Table1[[#This Row],[mangrove.sd.ssp370.2050]]/Table1[[#This Row],[mangrove.mn.ssp370.2050]])^-1</f>
        <v>1.3556798993995496</v>
      </c>
      <c r="BU1360" s="6">
        <f>Table1[[#This Row],[mangrove.weights.ssp370.2050]]*Table1[[#This Row],[mangrove.mn.ssp370.2050]]</f>
        <v>0.59705824899802995</v>
      </c>
      <c r="BV1360" s="7">
        <f t="shared" si="130"/>
        <v>0.44041240801938258</v>
      </c>
      <c r="BX1360" s="5"/>
      <c r="BY1360" s="8"/>
      <c r="BZ1360" s="8"/>
      <c r="CA1360" s="5"/>
      <c r="CB1360" s="5"/>
      <c r="CC1360" s="8"/>
      <c r="CD1360" s="8"/>
      <c r="CE1360" s="5">
        <v>0.42277404336897773</v>
      </c>
      <c r="CF1360" s="5">
        <v>0.30675732028717628</v>
      </c>
      <c r="CG1360" s="12">
        <f>(Table1[[#This Row],[mangrove.sd.ssp370.2100]]/Table1[[#This Row],[mangrove.mn.ssp370.2100]])^-1</f>
        <v>1.378203600726432</v>
      </c>
      <c r="CH1360" s="17">
        <f>Table1[[#This Row],[mangrove.weights.ssp370.2100]]*Table1[[#This Row],[mangrove.mn.ssp370.2100]]</f>
        <v>0.58266870886479782</v>
      </c>
      <c r="CI1360" s="9">
        <f t="shared" si="131"/>
        <v>0.42277404336897773</v>
      </c>
      <c r="CJ1360" s="5"/>
      <c r="CL1360" s="5"/>
      <c r="CM1360" s="5"/>
      <c r="CP1360" s="5"/>
      <c r="CT1360" s="5"/>
    </row>
    <row r="1361" spans="1:98" x14ac:dyDescent="0.25">
      <c r="A1361" s="5" t="s">
        <v>1404</v>
      </c>
      <c r="B1361" s="5">
        <v>31.33934</v>
      </c>
      <c r="C1361" s="5">
        <v>-30.071102</v>
      </c>
      <c r="E1361" s="5">
        <v>0</v>
      </c>
      <c r="G1361" s="5">
        <v>0</v>
      </c>
      <c r="I1361" s="5">
        <v>0</v>
      </c>
      <c r="L1361" s="6" t="str">
        <f>IF(Table1[[#This Row],[seagrass.mn.ssp126.2050]]="","",(Table1[[#This Row],[seagrass.sd.ssp126.2050]]/Table1[[#This Row],[seagrass.mn.ssp126.2050]])^-1)</f>
        <v/>
      </c>
      <c r="M1361" s="6" t="str">
        <f>IF(Table1[[#This Row],[seagrass.weights.ssp126.2050]]="","",Table1[[#This Row],[seagrass.weights.ssp126.2050]]*Table1[[#This Row],[seagrass.mn.ssp126.2050]])</f>
        <v/>
      </c>
      <c r="P1361" s="6" t="str">
        <f>IF(Table1[[#This Row],[corals.mn.ssp126.2050]]="","",(Table1[[#This Row],[corals.sd.ssp126.2050]]/Table1[[#This Row],[corals.mn.ssp126.2050]])^-1)</f>
        <v/>
      </c>
      <c r="Q1361" s="6" t="str">
        <f>IF(Table1[[#This Row],[coral.weights.ssp126.2050]]="","",Table1[[#This Row],[coral.weights.ssp126.2050]]*Table1[[#This Row],[corals.mn.ssp126.2050]])</f>
        <v/>
      </c>
      <c r="T1361" s="6" t="str">
        <f>IF(Table1[[#This Row],[mangrove.mn.ssp126.2050]]="","",(Table1[[#This Row],[mangrove.sd.ssp126.2050]]/Table1[[#This Row],[mangrove.mn.ssp126.2050]])^-1)</f>
        <v/>
      </c>
      <c r="U1361" s="6" t="str">
        <f>IF(Table1[[#This Row],[mangrove.weights.ssp126.2050]]="","",Table1[[#This Row],[mangrove.weights.ssp126.2050]]*Table1[[#This Row],[mangrove.mn.ssp126.2050]])</f>
        <v/>
      </c>
      <c r="V1361" s="7" t="e">
        <f t="shared" si="126"/>
        <v>#DIV/0!</v>
      </c>
      <c r="Y1361" s="6" t="str">
        <f>IF(Table1[[#This Row],[seagrass.mn.ssp126.2100]]="", "", (Table1[[#This Row],[seagrass.sd.ssp126.2100]]/Table1[[#This Row],[seagrass.mn.ssp126.2100]])^-1)</f>
        <v/>
      </c>
      <c r="Z1361" s="6" t="str">
        <f>IF(Table1[[#This Row],[seagrass.weights.ssp126.2100]]="","", Table1[[#This Row],[seagrass.weights.ssp126.2100]]*Table1[[#This Row],[seagrass.mn.ssp126.2100]])</f>
        <v/>
      </c>
      <c r="AC1361" s="6" t="str">
        <f>IF(Table1[[#This Row],[corals.mn.ssp126.2100]]="","",(Table1[[#This Row],[corals.sd.ssp126.2100]]/Table1[[#This Row],[corals.mn.ssp126.2100]])^-1)</f>
        <v/>
      </c>
      <c r="AD1361" s="6" t="str">
        <f>IF( Table1[[#This Row],[Coral.weights.ssp126.2100]]="","", Table1[[#This Row],[Coral.weights.ssp126.2100]]*Table1[[#This Row],[corals.mn.ssp126.2100]])</f>
        <v/>
      </c>
      <c r="AG1361" s="8" t="str">
        <f>IF(Table1[[#This Row],[mangrove.mn.ssp126.2100]]="","",(Table1[[#This Row],[mangrove.sd.ssp126.2100]]/Table1[[#This Row],[mangrove.mn.ssp126.2100]])^-1)</f>
        <v/>
      </c>
      <c r="AH1361" s="6" t="str">
        <f>IF(Table1[[#This Row],[mangrove.weights.ssp126.2100]]="","",Table1[[#This Row],[mangrove.weights.ssp126.2100]]*Table1[[#This Row],[mangrove.mn.ssp126.2100]])</f>
        <v/>
      </c>
      <c r="AI1361" s="7" t="e">
        <f t="shared" si="127"/>
        <v>#DIV/0!</v>
      </c>
      <c r="AL1361" s="6" t="str">
        <f>IF(Table1[[#This Row],[seagrass.mn.ssp245.2050]]="","",(Table1[[#This Row],[seagrass.sd.ssp245.2050]]/Table1[[#This Row],[seagrass.mn.ssp245.2050]])^-1)</f>
        <v/>
      </c>
      <c r="AM1361" s="6" t="str">
        <f>IF(Table1[[#This Row],[seagrass.weights.ssp245.2050]]="","",Table1[[#This Row],[seagrass.weights.ssp245.2050]]*Table1[[#This Row],[seagrass.mn.ssp245.2050]])</f>
        <v/>
      </c>
      <c r="AS1361" s="5"/>
      <c r="AT1361" s="8"/>
      <c r="AU1361" s="8"/>
      <c r="AV1361" s="7" t="e">
        <f t="shared" si="128"/>
        <v>#DIV/0!</v>
      </c>
      <c r="AX1361" s="5"/>
      <c r="AY1361" s="6"/>
      <c r="AZ1361" s="6"/>
      <c r="BB1361" s="5"/>
      <c r="BC1361" s="8"/>
      <c r="BD1361" s="8"/>
      <c r="BE1361" s="5"/>
      <c r="BF1361" s="5"/>
      <c r="BG1361" s="6"/>
      <c r="BH1361" s="6"/>
      <c r="BI1361" s="7" t="e">
        <f t="shared" si="129"/>
        <v>#DIV/0!</v>
      </c>
      <c r="BK1361" s="5"/>
      <c r="BL1361" s="6"/>
      <c r="BM1361" s="6"/>
      <c r="BO1361" s="5"/>
      <c r="BP1361" s="6"/>
      <c r="BQ1361" s="6"/>
      <c r="BR1361" s="5"/>
      <c r="BS1361" s="5"/>
      <c r="BT1361" s="6"/>
      <c r="BU1361" s="6"/>
      <c r="BV1361" s="7" t="e">
        <f t="shared" si="130"/>
        <v>#DIV/0!</v>
      </c>
      <c r="BX1361" s="5"/>
      <c r="BY1361" s="8"/>
      <c r="BZ1361" s="8"/>
      <c r="CA1361" s="5"/>
      <c r="CB1361" s="5"/>
      <c r="CC1361" s="8"/>
      <c r="CD1361" s="8"/>
      <c r="CE1361" s="5"/>
      <c r="CF1361" s="5"/>
      <c r="CG1361" s="12"/>
      <c r="CH1361" s="17"/>
      <c r="CI1361" s="9" t="e">
        <f t="shared" si="131"/>
        <v>#DIV/0!</v>
      </c>
      <c r="CJ1361" s="5"/>
      <c r="CL1361" s="5"/>
      <c r="CM1361" s="5"/>
      <c r="CP1361" s="5"/>
      <c r="CT1361" s="5"/>
    </row>
    <row r="1362" spans="1:98" x14ac:dyDescent="0.25">
      <c r="A1362" s="5" t="s">
        <v>1405</v>
      </c>
      <c r="B1362" s="5">
        <v>16.83934</v>
      </c>
      <c r="C1362" s="5">
        <v>-30.321102</v>
      </c>
      <c r="E1362" s="5">
        <v>0</v>
      </c>
      <c r="G1362" s="5">
        <v>0</v>
      </c>
      <c r="I1362" s="5">
        <v>0</v>
      </c>
      <c r="L1362" s="6" t="str">
        <f>IF(Table1[[#This Row],[seagrass.mn.ssp126.2050]]="","",(Table1[[#This Row],[seagrass.sd.ssp126.2050]]/Table1[[#This Row],[seagrass.mn.ssp126.2050]])^-1)</f>
        <v/>
      </c>
      <c r="M1362" s="6" t="str">
        <f>IF(Table1[[#This Row],[seagrass.weights.ssp126.2050]]="","",Table1[[#This Row],[seagrass.weights.ssp126.2050]]*Table1[[#This Row],[seagrass.mn.ssp126.2050]])</f>
        <v/>
      </c>
      <c r="P1362" s="6" t="str">
        <f>IF(Table1[[#This Row],[corals.mn.ssp126.2050]]="","",(Table1[[#This Row],[corals.sd.ssp126.2050]]/Table1[[#This Row],[corals.mn.ssp126.2050]])^-1)</f>
        <v/>
      </c>
      <c r="Q1362" s="6" t="str">
        <f>IF(Table1[[#This Row],[coral.weights.ssp126.2050]]="","",Table1[[#This Row],[coral.weights.ssp126.2050]]*Table1[[#This Row],[corals.mn.ssp126.2050]])</f>
        <v/>
      </c>
      <c r="T1362" s="6" t="str">
        <f>IF(Table1[[#This Row],[mangrove.mn.ssp126.2050]]="","",(Table1[[#This Row],[mangrove.sd.ssp126.2050]]/Table1[[#This Row],[mangrove.mn.ssp126.2050]])^-1)</f>
        <v/>
      </c>
      <c r="U1362" s="6" t="str">
        <f>IF(Table1[[#This Row],[mangrove.weights.ssp126.2050]]="","",Table1[[#This Row],[mangrove.weights.ssp126.2050]]*Table1[[#This Row],[mangrove.mn.ssp126.2050]])</f>
        <v/>
      </c>
      <c r="V1362" s="7" t="e">
        <f t="shared" si="126"/>
        <v>#DIV/0!</v>
      </c>
      <c r="Y1362" s="6" t="str">
        <f>IF(Table1[[#This Row],[seagrass.mn.ssp126.2100]]="", "", (Table1[[#This Row],[seagrass.sd.ssp126.2100]]/Table1[[#This Row],[seagrass.mn.ssp126.2100]])^-1)</f>
        <v/>
      </c>
      <c r="Z1362" s="6" t="str">
        <f>IF(Table1[[#This Row],[seagrass.weights.ssp126.2100]]="","", Table1[[#This Row],[seagrass.weights.ssp126.2100]]*Table1[[#This Row],[seagrass.mn.ssp126.2100]])</f>
        <v/>
      </c>
      <c r="AC1362" s="6" t="str">
        <f>IF(Table1[[#This Row],[corals.mn.ssp126.2100]]="","",(Table1[[#This Row],[corals.sd.ssp126.2100]]/Table1[[#This Row],[corals.mn.ssp126.2100]])^-1)</f>
        <v/>
      </c>
      <c r="AD1362" s="6" t="str">
        <f>IF( Table1[[#This Row],[Coral.weights.ssp126.2100]]="","", Table1[[#This Row],[Coral.weights.ssp126.2100]]*Table1[[#This Row],[corals.mn.ssp126.2100]])</f>
        <v/>
      </c>
      <c r="AG1362" s="8" t="str">
        <f>IF(Table1[[#This Row],[mangrove.mn.ssp126.2100]]="","",(Table1[[#This Row],[mangrove.sd.ssp126.2100]]/Table1[[#This Row],[mangrove.mn.ssp126.2100]])^-1)</f>
        <v/>
      </c>
      <c r="AH1362" s="6" t="str">
        <f>IF(Table1[[#This Row],[mangrove.weights.ssp126.2100]]="","",Table1[[#This Row],[mangrove.weights.ssp126.2100]]*Table1[[#This Row],[mangrove.mn.ssp126.2100]])</f>
        <v/>
      </c>
      <c r="AI1362" s="7" t="e">
        <f t="shared" si="127"/>
        <v>#DIV/0!</v>
      </c>
      <c r="AL1362" s="6" t="str">
        <f>IF(Table1[[#This Row],[seagrass.mn.ssp245.2050]]="","",(Table1[[#This Row],[seagrass.sd.ssp245.2050]]/Table1[[#This Row],[seagrass.mn.ssp245.2050]])^-1)</f>
        <v/>
      </c>
      <c r="AM1362" s="6" t="str">
        <f>IF(Table1[[#This Row],[seagrass.weights.ssp245.2050]]="","",Table1[[#This Row],[seagrass.weights.ssp245.2050]]*Table1[[#This Row],[seagrass.mn.ssp245.2050]])</f>
        <v/>
      </c>
      <c r="AS1362" s="5"/>
      <c r="AT1362" s="8"/>
      <c r="AU1362" s="8"/>
      <c r="AV1362" s="7" t="e">
        <f t="shared" si="128"/>
        <v>#DIV/0!</v>
      </c>
      <c r="AX1362" s="5"/>
      <c r="AY1362" s="6"/>
      <c r="AZ1362" s="6"/>
      <c r="BB1362" s="5"/>
      <c r="BC1362" s="8"/>
      <c r="BD1362" s="8"/>
      <c r="BE1362" s="5"/>
      <c r="BF1362" s="5"/>
      <c r="BG1362" s="6"/>
      <c r="BH1362" s="6"/>
      <c r="BI1362" s="7" t="e">
        <f t="shared" si="129"/>
        <v>#DIV/0!</v>
      </c>
      <c r="BK1362" s="5"/>
      <c r="BL1362" s="6"/>
      <c r="BM1362" s="6"/>
      <c r="BO1362" s="5"/>
      <c r="BP1362" s="6"/>
      <c r="BQ1362" s="6"/>
      <c r="BR1362" s="5"/>
      <c r="BS1362" s="5"/>
      <c r="BT1362" s="6"/>
      <c r="BU1362" s="6"/>
      <c r="BV1362" s="7" t="e">
        <f t="shared" si="130"/>
        <v>#DIV/0!</v>
      </c>
      <c r="BX1362" s="5"/>
      <c r="BY1362" s="8"/>
      <c r="BZ1362" s="8"/>
      <c r="CA1362" s="5"/>
      <c r="CB1362" s="5"/>
      <c r="CC1362" s="8"/>
      <c r="CD1362" s="8"/>
      <c r="CE1362" s="5"/>
      <c r="CF1362" s="5"/>
      <c r="CG1362" s="12"/>
      <c r="CH1362" s="17"/>
      <c r="CI1362" s="9" t="e">
        <f t="shared" si="131"/>
        <v>#DIV/0!</v>
      </c>
      <c r="CJ1362" s="5"/>
      <c r="CL1362" s="5"/>
      <c r="CM1362" s="5"/>
      <c r="CP1362" s="5"/>
      <c r="CT1362" s="5"/>
    </row>
    <row r="1363" spans="1:98" x14ac:dyDescent="0.25">
      <c r="A1363" s="5" t="s">
        <v>1406</v>
      </c>
      <c r="B1363" s="5">
        <v>17.08934</v>
      </c>
      <c r="C1363" s="5">
        <v>-30.321102</v>
      </c>
      <c r="E1363" s="5">
        <v>0</v>
      </c>
      <c r="G1363" s="5">
        <v>0</v>
      </c>
      <c r="I1363" s="5">
        <v>0</v>
      </c>
      <c r="L1363" s="6" t="str">
        <f>IF(Table1[[#This Row],[seagrass.mn.ssp126.2050]]="","",(Table1[[#This Row],[seagrass.sd.ssp126.2050]]/Table1[[#This Row],[seagrass.mn.ssp126.2050]])^-1)</f>
        <v/>
      </c>
      <c r="M1363" s="6" t="str">
        <f>IF(Table1[[#This Row],[seagrass.weights.ssp126.2050]]="","",Table1[[#This Row],[seagrass.weights.ssp126.2050]]*Table1[[#This Row],[seagrass.mn.ssp126.2050]])</f>
        <v/>
      </c>
      <c r="P1363" s="6" t="str">
        <f>IF(Table1[[#This Row],[corals.mn.ssp126.2050]]="","",(Table1[[#This Row],[corals.sd.ssp126.2050]]/Table1[[#This Row],[corals.mn.ssp126.2050]])^-1)</f>
        <v/>
      </c>
      <c r="Q1363" s="6" t="str">
        <f>IF(Table1[[#This Row],[coral.weights.ssp126.2050]]="","",Table1[[#This Row],[coral.weights.ssp126.2050]]*Table1[[#This Row],[corals.mn.ssp126.2050]])</f>
        <v/>
      </c>
      <c r="T1363" s="6" t="str">
        <f>IF(Table1[[#This Row],[mangrove.mn.ssp126.2050]]="","",(Table1[[#This Row],[mangrove.sd.ssp126.2050]]/Table1[[#This Row],[mangrove.mn.ssp126.2050]])^-1)</f>
        <v/>
      </c>
      <c r="U1363" s="6" t="str">
        <f>IF(Table1[[#This Row],[mangrove.weights.ssp126.2050]]="","",Table1[[#This Row],[mangrove.weights.ssp126.2050]]*Table1[[#This Row],[mangrove.mn.ssp126.2050]])</f>
        <v/>
      </c>
      <c r="V1363" s="7" t="e">
        <f t="shared" si="126"/>
        <v>#DIV/0!</v>
      </c>
      <c r="Y1363" s="6" t="str">
        <f>IF(Table1[[#This Row],[seagrass.mn.ssp126.2100]]="", "", (Table1[[#This Row],[seagrass.sd.ssp126.2100]]/Table1[[#This Row],[seagrass.mn.ssp126.2100]])^-1)</f>
        <v/>
      </c>
      <c r="Z1363" s="6" t="str">
        <f>IF(Table1[[#This Row],[seagrass.weights.ssp126.2100]]="","", Table1[[#This Row],[seagrass.weights.ssp126.2100]]*Table1[[#This Row],[seagrass.mn.ssp126.2100]])</f>
        <v/>
      </c>
      <c r="AC1363" s="6" t="str">
        <f>IF(Table1[[#This Row],[corals.mn.ssp126.2100]]="","",(Table1[[#This Row],[corals.sd.ssp126.2100]]/Table1[[#This Row],[corals.mn.ssp126.2100]])^-1)</f>
        <v/>
      </c>
      <c r="AD1363" s="6" t="str">
        <f>IF( Table1[[#This Row],[Coral.weights.ssp126.2100]]="","", Table1[[#This Row],[Coral.weights.ssp126.2100]]*Table1[[#This Row],[corals.mn.ssp126.2100]])</f>
        <v/>
      </c>
      <c r="AG1363" s="8" t="str">
        <f>IF(Table1[[#This Row],[mangrove.mn.ssp126.2100]]="","",(Table1[[#This Row],[mangrove.sd.ssp126.2100]]/Table1[[#This Row],[mangrove.mn.ssp126.2100]])^-1)</f>
        <v/>
      </c>
      <c r="AH1363" s="6" t="str">
        <f>IF(Table1[[#This Row],[mangrove.weights.ssp126.2100]]="","",Table1[[#This Row],[mangrove.weights.ssp126.2100]]*Table1[[#This Row],[mangrove.mn.ssp126.2100]])</f>
        <v/>
      </c>
      <c r="AI1363" s="7" t="e">
        <f t="shared" si="127"/>
        <v>#DIV/0!</v>
      </c>
      <c r="AL1363" s="6" t="str">
        <f>IF(Table1[[#This Row],[seagrass.mn.ssp245.2050]]="","",(Table1[[#This Row],[seagrass.sd.ssp245.2050]]/Table1[[#This Row],[seagrass.mn.ssp245.2050]])^-1)</f>
        <v/>
      </c>
      <c r="AM1363" s="6" t="str">
        <f>IF(Table1[[#This Row],[seagrass.weights.ssp245.2050]]="","",Table1[[#This Row],[seagrass.weights.ssp245.2050]]*Table1[[#This Row],[seagrass.mn.ssp245.2050]])</f>
        <v/>
      </c>
      <c r="AS1363" s="5"/>
      <c r="AT1363" s="8"/>
      <c r="AU1363" s="8"/>
      <c r="AV1363" s="7" t="e">
        <f t="shared" si="128"/>
        <v>#DIV/0!</v>
      </c>
      <c r="AX1363" s="5"/>
      <c r="AY1363" s="6"/>
      <c r="AZ1363" s="6"/>
      <c r="BB1363" s="5"/>
      <c r="BC1363" s="8"/>
      <c r="BD1363" s="8"/>
      <c r="BE1363" s="5"/>
      <c r="BF1363" s="5"/>
      <c r="BG1363" s="6"/>
      <c r="BH1363" s="6"/>
      <c r="BI1363" s="7" t="e">
        <f t="shared" si="129"/>
        <v>#DIV/0!</v>
      </c>
      <c r="BK1363" s="5"/>
      <c r="BL1363" s="6"/>
      <c r="BM1363" s="6"/>
      <c r="BO1363" s="5"/>
      <c r="BP1363" s="6"/>
      <c r="BQ1363" s="6"/>
      <c r="BR1363" s="5"/>
      <c r="BS1363" s="5"/>
      <c r="BT1363" s="6"/>
      <c r="BU1363" s="6"/>
      <c r="BV1363" s="7" t="e">
        <f t="shared" si="130"/>
        <v>#DIV/0!</v>
      </c>
      <c r="BX1363" s="5"/>
      <c r="BY1363" s="8"/>
      <c r="BZ1363" s="8"/>
      <c r="CA1363" s="5"/>
      <c r="CB1363" s="5"/>
      <c r="CC1363" s="8"/>
      <c r="CD1363" s="8"/>
      <c r="CE1363" s="5"/>
      <c r="CF1363" s="5"/>
      <c r="CG1363" s="12"/>
      <c r="CH1363" s="17"/>
      <c r="CI1363" s="9" t="e">
        <f t="shared" si="131"/>
        <v>#DIV/0!</v>
      </c>
      <c r="CJ1363" s="5"/>
      <c r="CL1363" s="5"/>
      <c r="CM1363" s="5"/>
      <c r="CP1363" s="5"/>
      <c r="CT1363" s="5"/>
    </row>
    <row r="1364" spans="1:98" x14ac:dyDescent="0.25">
      <c r="A1364" s="5" t="s">
        <v>1407</v>
      </c>
      <c r="B1364" s="5">
        <v>17.33934</v>
      </c>
      <c r="C1364" s="5">
        <v>-30.321102</v>
      </c>
      <c r="E1364" s="5">
        <v>0</v>
      </c>
      <c r="G1364" s="5">
        <v>0</v>
      </c>
      <c r="I1364" s="5">
        <v>0</v>
      </c>
      <c r="L1364" s="6" t="str">
        <f>IF(Table1[[#This Row],[seagrass.mn.ssp126.2050]]="","",(Table1[[#This Row],[seagrass.sd.ssp126.2050]]/Table1[[#This Row],[seagrass.mn.ssp126.2050]])^-1)</f>
        <v/>
      </c>
      <c r="M1364" s="6" t="str">
        <f>IF(Table1[[#This Row],[seagrass.weights.ssp126.2050]]="","",Table1[[#This Row],[seagrass.weights.ssp126.2050]]*Table1[[#This Row],[seagrass.mn.ssp126.2050]])</f>
        <v/>
      </c>
      <c r="P1364" s="6" t="str">
        <f>IF(Table1[[#This Row],[corals.mn.ssp126.2050]]="","",(Table1[[#This Row],[corals.sd.ssp126.2050]]/Table1[[#This Row],[corals.mn.ssp126.2050]])^-1)</f>
        <v/>
      </c>
      <c r="Q1364" s="6" t="str">
        <f>IF(Table1[[#This Row],[coral.weights.ssp126.2050]]="","",Table1[[#This Row],[coral.weights.ssp126.2050]]*Table1[[#This Row],[corals.mn.ssp126.2050]])</f>
        <v/>
      </c>
      <c r="T1364" s="6" t="str">
        <f>IF(Table1[[#This Row],[mangrove.mn.ssp126.2050]]="","",(Table1[[#This Row],[mangrove.sd.ssp126.2050]]/Table1[[#This Row],[mangrove.mn.ssp126.2050]])^-1)</f>
        <v/>
      </c>
      <c r="U1364" s="6" t="str">
        <f>IF(Table1[[#This Row],[mangrove.weights.ssp126.2050]]="","",Table1[[#This Row],[mangrove.weights.ssp126.2050]]*Table1[[#This Row],[mangrove.mn.ssp126.2050]])</f>
        <v/>
      </c>
      <c r="V1364" s="7" t="e">
        <f t="shared" si="126"/>
        <v>#DIV/0!</v>
      </c>
      <c r="Y1364" s="6" t="str">
        <f>IF(Table1[[#This Row],[seagrass.mn.ssp126.2100]]="", "", (Table1[[#This Row],[seagrass.sd.ssp126.2100]]/Table1[[#This Row],[seagrass.mn.ssp126.2100]])^-1)</f>
        <v/>
      </c>
      <c r="Z1364" s="6" t="str">
        <f>IF(Table1[[#This Row],[seagrass.weights.ssp126.2100]]="","", Table1[[#This Row],[seagrass.weights.ssp126.2100]]*Table1[[#This Row],[seagrass.mn.ssp126.2100]])</f>
        <v/>
      </c>
      <c r="AC1364" s="6" t="str">
        <f>IF(Table1[[#This Row],[corals.mn.ssp126.2100]]="","",(Table1[[#This Row],[corals.sd.ssp126.2100]]/Table1[[#This Row],[corals.mn.ssp126.2100]])^-1)</f>
        <v/>
      </c>
      <c r="AD1364" s="6" t="str">
        <f>IF( Table1[[#This Row],[Coral.weights.ssp126.2100]]="","", Table1[[#This Row],[Coral.weights.ssp126.2100]]*Table1[[#This Row],[corals.mn.ssp126.2100]])</f>
        <v/>
      </c>
      <c r="AG1364" s="8" t="str">
        <f>IF(Table1[[#This Row],[mangrove.mn.ssp126.2100]]="","",(Table1[[#This Row],[mangrove.sd.ssp126.2100]]/Table1[[#This Row],[mangrove.mn.ssp126.2100]])^-1)</f>
        <v/>
      </c>
      <c r="AH1364" s="6" t="str">
        <f>IF(Table1[[#This Row],[mangrove.weights.ssp126.2100]]="","",Table1[[#This Row],[mangrove.weights.ssp126.2100]]*Table1[[#This Row],[mangrove.mn.ssp126.2100]])</f>
        <v/>
      </c>
      <c r="AI1364" s="7" t="e">
        <f t="shared" si="127"/>
        <v>#DIV/0!</v>
      </c>
      <c r="AL1364" s="6" t="str">
        <f>IF(Table1[[#This Row],[seagrass.mn.ssp245.2050]]="","",(Table1[[#This Row],[seagrass.sd.ssp245.2050]]/Table1[[#This Row],[seagrass.mn.ssp245.2050]])^-1)</f>
        <v/>
      </c>
      <c r="AM1364" s="6" t="str">
        <f>IF(Table1[[#This Row],[seagrass.weights.ssp245.2050]]="","",Table1[[#This Row],[seagrass.weights.ssp245.2050]]*Table1[[#This Row],[seagrass.mn.ssp245.2050]])</f>
        <v/>
      </c>
      <c r="AS1364" s="5"/>
      <c r="AT1364" s="8"/>
      <c r="AU1364" s="8"/>
      <c r="AV1364" s="7" t="e">
        <f t="shared" si="128"/>
        <v>#DIV/0!</v>
      </c>
      <c r="AX1364" s="5"/>
      <c r="AY1364" s="6"/>
      <c r="AZ1364" s="6"/>
      <c r="BB1364" s="5"/>
      <c r="BC1364" s="8"/>
      <c r="BD1364" s="8"/>
      <c r="BE1364" s="5"/>
      <c r="BF1364" s="5"/>
      <c r="BG1364" s="6"/>
      <c r="BH1364" s="6"/>
      <c r="BI1364" s="7" t="e">
        <f t="shared" si="129"/>
        <v>#DIV/0!</v>
      </c>
      <c r="BK1364" s="5"/>
      <c r="BL1364" s="6"/>
      <c r="BM1364" s="6"/>
      <c r="BO1364" s="5"/>
      <c r="BP1364" s="6"/>
      <c r="BQ1364" s="6"/>
      <c r="BR1364" s="5"/>
      <c r="BS1364" s="5"/>
      <c r="BT1364" s="6"/>
      <c r="BU1364" s="6"/>
      <c r="BV1364" s="7" t="e">
        <f t="shared" si="130"/>
        <v>#DIV/0!</v>
      </c>
      <c r="BX1364" s="5"/>
      <c r="BY1364" s="8"/>
      <c r="BZ1364" s="8"/>
      <c r="CA1364" s="5"/>
      <c r="CB1364" s="5"/>
      <c r="CC1364" s="8"/>
      <c r="CD1364" s="8"/>
      <c r="CE1364" s="5"/>
      <c r="CF1364" s="5"/>
      <c r="CG1364" s="12"/>
      <c r="CH1364" s="17"/>
      <c r="CI1364" s="9" t="e">
        <f t="shared" si="131"/>
        <v>#DIV/0!</v>
      </c>
      <c r="CJ1364" s="5"/>
      <c r="CL1364" s="5"/>
      <c r="CM1364" s="5"/>
      <c r="CP1364" s="5"/>
      <c r="CT1364" s="5"/>
    </row>
    <row r="1365" spans="1:98" x14ac:dyDescent="0.25">
      <c r="A1365" s="5" t="s">
        <v>1408</v>
      </c>
      <c r="B1365" s="5">
        <v>30.33934</v>
      </c>
      <c r="C1365" s="5">
        <v>-30.321102</v>
      </c>
      <c r="E1365" s="5">
        <v>0</v>
      </c>
      <c r="G1365" s="5">
        <v>0</v>
      </c>
      <c r="I1365" s="5">
        <v>0</v>
      </c>
      <c r="L1365" s="6" t="str">
        <f>IF(Table1[[#This Row],[seagrass.mn.ssp126.2050]]="","",(Table1[[#This Row],[seagrass.sd.ssp126.2050]]/Table1[[#This Row],[seagrass.mn.ssp126.2050]])^-1)</f>
        <v/>
      </c>
      <c r="M1365" s="6" t="str">
        <f>IF(Table1[[#This Row],[seagrass.weights.ssp126.2050]]="","",Table1[[#This Row],[seagrass.weights.ssp126.2050]]*Table1[[#This Row],[seagrass.mn.ssp126.2050]])</f>
        <v/>
      </c>
      <c r="P1365" s="6" t="str">
        <f>IF(Table1[[#This Row],[corals.mn.ssp126.2050]]="","",(Table1[[#This Row],[corals.sd.ssp126.2050]]/Table1[[#This Row],[corals.mn.ssp126.2050]])^-1)</f>
        <v/>
      </c>
      <c r="Q1365" s="6" t="str">
        <f>IF(Table1[[#This Row],[coral.weights.ssp126.2050]]="","",Table1[[#This Row],[coral.weights.ssp126.2050]]*Table1[[#This Row],[corals.mn.ssp126.2050]])</f>
        <v/>
      </c>
      <c r="T1365" s="6" t="str">
        <f>IF(Table1[[#This Row],[mangrove.mn.ssp126.2050]]="","",(Table1[[#This Row],[mangrove.sd.ssp126.2050]]/Table1[[#This Row],[mangrove.mn.ssp126.2050]])^-1)</f>
        <v/>
      </c>
      <c r="U1365" s="6" t="str">
        <f>IF(Table1[[#This Row],[mangrove.weights.ssp126.2050]]="","",Table1[[#This Row],[mangrove.weights.ssp126.2050]]*Table1[[#This Row],[mangrove.mn.ssp126.2050]])</f>
        <v/>
      </c>
      <c r="V1365" s="7" t="e">
        <f t="shared" si="126"/>
        <v>#DIV/0!</v>
      </c>
      <c r="Y1365" s="6" t="str">
        <f>IF(Table1[[#This Row],[seagrass.mn.ssp126.2100]]="", "", (Table1[[#This Row],[seagrass.sd.ssp126.2100]]/Table1[[#This Row],[seagrass.mn.ssp126.2100]])^-1)</f>
        <v/>
      </c>
      <c r="Z1365" s="6" t="str">
        <f>IF(Table1[[#This Row],[seagrass.weights.ssp126.2100]]="","", Table1[[#This Row],[seagrass.weights.ssp126.2100]]*Table1[[#This Row],[seagrass.mn.ssp126.2100]])</f>
        <v/>
      </c>
      <c r="AC1365" s="6" t="str">
        <f>IF(Table1[[#This Row],[corals.mn.ssp126.2100]]="","",(Table1[[#This Row],[corals.sd.ssp126.2100]]/Table1[[#This Row],[corals.mn.ssp126.2100]])^-1)</f>
        <v/>
      </c>
      <c r="AD1365" s="6" t="str">
        <f>IF( Table1[[#This Row],[Coral.weights.ssp126.2100]]="","", Table1[[#This Row],[Coral.weights.ssp126.2100]]*Table1[[#This Row],[corals.mn.ssp126.2100]])</f>
        <v/>
      </c>
      <c r="AG1365" s="8" t="str">
        <f>IF(Table1[[#This Row],[mangrove.mn.ssp126.2100]]="","",(Table1[[#This Row],[mangrove.sd.ssp126.2100]]/Table1[[#This Row],[mangrove.mn.ssp126.2100]])^-1)</f>
        <v/>
      </c>
      <c r="AH1365" s="6" t="str">
        <f>IF(Table1[[#This Row],[mangrove.weights.ssp126.2100]]="","",Table1[[#This Row],[mangrove.weights.ssp126.2100]]*Table1[[#This Row],[mangrove.mn.ssp126.2100]])</f>
        <v/>
      </c>
      <c r="AI1365" s="7" t="e">
        <f t="shared" si="127"/>
        <v>#DIV/0!</v>
      </c>
      <c r="AL1365" s="6" t="str">
        <f>IF(Table1[[#This Row],[seagrass.mn.ssp245.2050]]="","",(Table1[[#This Row],[seagrass.sd.ssp245.2050]]/Table1[[#This Row],[seagrass.mn.ssp245.2050]])^-1)</f>
        <v/>
      </c>
      <c r="AM1365" s="6" t="str">
        <f>IF(Table1[[#This Row],[seagrass.weights.ssp245.2050]]="","",Table1[[#This Row],[seagrass.weights.ssp245.2050]]*Table1[[#This Row],[seagrass.mn.ssp245.2050]])</f>
        <v/>
      </c>
      <c r="AS1365" s="5"/>
      <c r="AT1365" s="8"/>
      <c r="AU1365" s="8"/>
      <c r="AV1365" s="7" t="e">
        <f t="shared" si="128"/>
        <v>#DIV/0!</v>
      </c>
      <c r="AX1365" s="5"/>
      <c r="AY1365" s="6"/>
      <c r="AZ1365" s="6"/>
      <c r="BB1365" s="5"/>
      <c r="BC1365" s="8"/>
      <c r="BD1365" s="8"/>
      <c r="BE1365" s="5"/>
      <c r="BF1365" s="5"/>
      <c r="BG1365" s="6"/>
      <c r="BH1365" s="6"/>
      <c r="BI1365" s="7" t="e">
        <f t="shared" si="129"/>
        <v>#DIV/0!</v>
      </c>
      <c r="BK1365" s="5"/>
      <c r="BL1365" s="6"/>
      <c r="BM1365" s="6"/>
      <c r="BO1365" s="5"/>
      <c r="BP1365" s="6"/>
      <c r="BQ1365" s="6"/>
      <c r="BR1365" s="5"/>
      <c r="BS1365" s="5"/>
      <c r="BT1365" s="6"/>
      <c r="BU1365" s="6"/>
      <c r="BV1365" s="7" t="e">
        <f t="shared" si="130"/>
        <v>#DIV/0!</v>
      </c>
      <c r="BX1365" s="5"/>
      <c r="BY1365" s="8"/>
      <c r="BZ1365" s="8"/>
      <c r="CA1365" s="5"/>
      <c r="CB1365" s="5"/>
      <c r="CC1365" s="8"/>
      <c r="CD1365" s="8"/>
      <c r="CE1365" s="5"/>
      <c r="CF1365" s="5"/>
      <c r="CG1365" s="12"/>
      <c r="CH1365" s="17"/>
      <c r="CI1365" s="9" t="e">
        <f t="shared" si="131"/>
        <v>#DIV/0!</v>
      </c>
      <c r="CJ1365" s="5"/>
      <c r="CL1365" s="5"/>
      <c r="CM1365" s="5"/>
      <c r="CP1365" s="5"/>
      <c r="CT1365" s="5"/>
    </row>
    <row r="1366" spans="1:98" x14ac:dyDescent="0.25">
      <c r="A1366" s="5" t="s">
        <v>1409</v>
      </c>
      <c r="B1366" s="5">
        <v>30.58934</v>
      </c>
      <c r="C1366" s="5">
        <v>-30.321102</v>
      </c>
      <c r="E1366" s="5">
        <v>0</v>
      </c>
      <c r="G1366" s="5">
        <v>0</v>
      </c>
      <c r="I1366" s="5">
        <v>0</v>
      </c>
      <c r="L1366" s="6" t="str">
        <f>IF(Table1[[#This Row],[seagrass.mn.ssp126.2050]]="","",(Table1[[#This Row],[seagrass.sd.ssp126.2050]]/Table1[[#This Row],[seagrass.mn.ssp126.2050]])^-1)</f>
        <v/>
      </c>
      <c r="M1366" s="6" t="str">
        <f>IF(Table1[[#This Row],[seagrass.weights.ssp126.2050]]="","",Table1[[#This Row],[seagrass.weights.ssp126.2050]]*Table1[[#This Row],[seagrass.mn.ssp126.2050]])</f>
        <v/>
      </c>
      <c r="P1366" s="6" t="str">
        <f>IF(Table1[[#This Row],[corals.mn.ssp126.2050]]="","",(Table1[[#This Row],[corals.sd.ssp126.2050]]/Table1[[#This Row],[corals.mn.ssp126.2050]])^-1)</f>
        <v/>
      </c>
      <c r="Q1366" s="6" t="str">
        <f>IF(Table1[[#This Row],[coral.weights.ssp126.2050]]="","",Table1[[#This Row],[coral.weights.ssp126.2050]]*Table1[[#This Row],[corals.mn.ssp126.2050]])</f>
        <v/>
      </c>
      <c r="T1366" s="6" t="str">
        <f>IF(Table1[[#This Row],[mangrove.mn.ssp126.2050]]="","",(Table1[[#This Row],[mangrove.sd.ssp126.2050]]/Table1[[#This Row],[mangrove.mn.ssp126.2050]])^-1)</f>
        <v/>
      </c>
      <c r="U1366" s="6" t="str">
        <f>IF(Table1[[#This Row],[mangrove.weights.ssp126.2050]]="","",Table1[[#This Row],[mangrove.weights.ssp126.2050]]*Table1[[#This Row],[mangrove.mn.ssp126.2050]])</f>
        <v/>
      </c>
      <c r="V1366" s="7" t="e">
        <f t="shared" si="126"/>
        <v>#DIV/0!</v>
      </c>
      <c r="Y1366" s="6" t="str">
        <f>IF(Table1[[#This Row],[seagrass.mn.ssp126.2100]]="", "", (Table1[[#This Row],[seagrass.sd.ssp126.2100]]/Table1[[#This Row],[seagrass.mn.ssp126.2100]])^-1)</f>
        <v/>
      </c>
      <c r="Z1366" s="6" t="str">
        <f>IF(Table1[[#This Row],[seagrass.weights.ssp126.2100]]="","", Table1[[#This Row],[seagrass.weights.ssp126.2100]]*Table1[[#This Row],[seagrass.mn.ssp126.2100]])</f>
        <v/>
      </c>
      <c r="AC1366" s="6" t="str">
        <f>IF(Table1[[#This Row],[corals.mn.ssp126.2100]]="","",(Table1[[#This Row],[corals.sd.ssp126.2100]]/Table1[[#This Row],[corals.mn.ssp126.2100]])^-1)</f>
        <v/>
      </c>
      <c r="AD1366" s="6" t="str">
        <f>IF( Table1[[#This Row],[Coral.weights.ssp126.2100]]="","", Table1[[#This Row],[Coral.weights.ssp126.2100]]*Table1[[#This Row],[corals.mn.ssp126.2100]])</f>
        <v/>
      </c>
      <c r="AG1366" s="8" t="str">
        <f>IF(Table1[[#This Row],[mangrove.mn.ssp126.2100]]="","",(Table1[[#This Row],[mangrove.sd.ssp126.2100]]/Table1[[#This Row],[mangrove.mn.ssp126.2100]])^-1)</f>
        <v/>
      </c>
      <c r="AH1366" s="6" t="str">
        <f>IF(Table1[[#This Row],[mangrove.weights.ssp126.2100]]="","",Table1[[#This Row],[mangrove.weights.ssp126.2100]]*Table1[[#This Row],[mangrove.mn.ssp126.2100]])</f>
        <v/>
      </c>
      <c r="AI1366" s="7" t="e">
        <f t="shared" si="127"/>
        <v>#DIV/0!</v>
      </c>
      <c r="AL1366" s="6" t="str">
        <f>IF(Table1[[#This Row],[seagrass.mn.ssp245.2050]]="","",(Table1[[#This Row],[seagrass.sd.ssp245.2050]]/Table1[[#This Row],[seagrass.mn.ssp245.2050]])^-1)</f>
        <v/>
      </c>
      <c r="AM1366" s="6" t="str">
        <f>IF(Table1[[#This Row],[seagrass.weights.ssp245.2050]]="","",Table1[[#This Row],[seagrass.weights.ssp245.2050]]*Table1[[#This Row],[seagrass.mn.ssp245.2050]])</f>
        <v/>
      </c>
      <c r="AS1366" s="5"/>
      <c r="AT1366" s="8"/>
      <c r="AU1366" s="8"/>
      <c r="AV1366" s="7" t="e">
        <f t="shared" si="128"/>
        <v>#DIV/0!</v>
      </c>
      <c r="AX1366" s="5"/>
      <c r="AY1366" s="6"/>
      <c r="AZ1366" s="6"/>
      <c r="BB1366" s="5"/>
      <c r="BC1366" s="8"/>
      <c r="BD1366" s="8"/>
      <c r="BE1366" s="5"/>
      <c r="BF1366" s="5"/>
      <c r="BG1366" s="6"/>
      <c r="BH1366" s="6"/>
      <c r="BI1366" s="7" t="e">
        <f t="shared" si="129"/>
        <v>#DIV/0!</v>
      </c>
      <c r="BK1366" s="5"/>
      <c r="BL1366" s="6"/>
      <c r="BM1366" s="6"/>
      <c r="BO1366" s="5"/>
      <c r="BP1366" s="6"/>
      <c r="BQ1366" s="6"/>
      <c r="BR1366" s="5"/>
      <c r="BS1366" s="5"/>
      <c r="BT1366" s="6"/>
      <c r="BU1366" s="6"/>
      <c r="BV1366" s="7" t="e">
        <f t="shared" si="130"/>
        <v>#DIV/0!</v>
      </c>
      <c r="BX1366" s="5"/>
      <c r="BY1366" s="8"/>
      <c r="BZ1366" s="8"/>
      <c r="CA1366" s="5"/>
      <c r="CB1366" s="5"/>
      <c r="CC1366" s="8"/>
      <c r="CD1366" s="8"/>
      <c r="CE1366" s="5"/>
      <c r="CF1366" s="5"/>
      <c r="CG1366" s="12"/>
      <c r="CH1366" s="17"/>
      <c r="CI1366" s="9" t="e">
        <f t="shared" si="131"/>
        <v>#DIV/0!</v>
      </c>
      <c r="CJ1366" s="5"/>
      <c r="CL1366" s="5"/>
      <c r="CM1366" s="5"/>
      <c r="CP1366" s="5"/>
      <c r="CT1366" s="5"/>
    </row>
    <row r="1367" spans="1:98" x14ac:dyDescent="0.25">
      <c r="A1367" s="5" t="s">
        <v>1410</v>
      </c>
      <c r="B1367" s="5">
        <v>30.83934</v>
      </c>
      <c r="C1367" s="5">
        <v>-30.321102</v>
      </c>
      <c r="E1367" s="5">
        <v>0</v>
      </c>
      <c r="G1367" s="5">
        <v>0</v>
      </c>
      <c r="I1367" s="5">
        <v>0</v>
      </c>
      <c r="L1367" s="6" t="str">
        <f>IF(Table1[[#This Row],[seagrass.mn.ssp126.2050]]="","",(Table1[[#This Row],[seagrass.sd.ssp126.2050]]/Table1[[#This Row],[seagrass.mn.ssp126.2050]])^-1)</f>
        <v/>
      </c>
      <c r="M1367" s="6" t="str">
        <f>IF(Table1[[#This Row],[seagrass.weights.ssp126.2050]]="","",Table1[[#This Row],[seagrass.weights.ssp126.2050]]*Table1[[#This Row],[seagrass.mn.ssp126.2050]])</f>
        <v/>
      </c>
      <c r="P1367" s="6" t="str">
        <f>IF(Table1[[#This Row],[corals.mn.ssp126.2050]]="","",(Table1[[#This Row],[corals.sd.ssp126.2050]]/Table1[[#This Row],[corals.mn.ssp126.2050]])^-1)</f>
        <v/>
      </c>
      <c r="Q1367" s="6" t="str">
        <f>IF(Table1[[#This Row],[coral.weights.ssp126.2050]]="","",Table1[[#This Row],[coral.weights.ssp126.2050]]*Table1[[#This Row],[corals.mn.ssp126.2050]])</f>
        <v/>
      </c>
      <c r="T1367" s="6" t="str">
        <f>IF(Table1[[#This Row],[mangrove.mn.ssp126.2050]]="","",(Table1[[#This Row],[mangrove.sd.ssp126.2050]]/Table1[[#This Row],[mangrove.mn.ssp126.2050]])^-1)</f>
        <v/>
      </c>
      <c r="U1367" s="6" t="str">
        <f>IF(Table1[[#This Row],[mangrove.weights.ssp126.2050]]="","",Table1[[#This Row],[mangrove.weights.ssp126.2050]]*Table1[[#This Row],[mangrove.mn.ssp126.2050]])</f>
        <v/>
      </c>
      <c r="V1367" s="7" t="e">
        <f t="shared" si="126"/>
        <v>#DIV/0!</v>
      </c>
      <c r="Y1367" s="6" t="str">
        <f>IF(Table1[[#This Row],[seagrass.mn.ssp126.2100]]="", "", (Table1[[#This Row],[seagrass.sd.ssp126.2100]]/Table1[[#This Row],[seagrass.mn.ssp126.2100]])^-1)</f>
        <v/>
      </c>
      <c r="Z1367" s="6" t="str">
        <f>IF(Table1[[#This Row],[seagrass.weights.ssp126.2100]]="","", Table1[[#This Row],[seagrass.weights.ssp126.2100]]*Table1[[#This Row],[seagrass.mn.ssp126.2100]])</f>
        <v/>
      </c>
      <c r="AC1367" s="6" t="str">
        <f>IF(Table1[[#This Row],[corals.mn.ssp126.2100]]="","",(Table1[[#This Row],[corals.sd.ssp126.2100]]/Table1[[#This Row],[corals.mn.ssp126.2100]])^-1)</f>
        <v/>
      </c>
      <c r="AD1367" s="6" t="str">
        <f>IF( Table1[[#This Row],[Coral.weights.ssp126.2100]]="","", Table1[[#This Row],[Coral.weights.ssp126.2100]]*Table1[[#This Row],[corals.mn.ssp126.2100]])</f>
        <v/>
      </c>
      <c r="AG1367" s="8" t="str">
        <f>IF(Table1[[#This Row],[mangrove.mn.ssp126.2100]]="","",(Table1[[#This Row],[mangrove.sd.ssp126.2100]]/Table1[[#This Row],[mangrove.mn.ssp126.2100]])^-1)</f>
        <v/>
      </c>
      <c r="AH1367" s="6" t="str">
        <f>IF(Table1[[#This Row],[mangrove.weights.ssp126.2100]]="","",Table1[[#This Row],[mangrove.weights.ssp126.2100]]*Table1[[#This Row],[mangrove.mn.ssp126.2100]])</f>
        <v/>
      </c>
      <c r="AI1367" s="7" t="e">
        <f t="shared" si="127"/>
        <v>#DIV/0!</v>
      </c>
      <c r="AL1367" s="6" t="str">
        <f>IF(Table1[[#This Row],[seagrass.mn.ssp245.2050]]="","",(Table1[[#This Row],[seagrass.sd.ssp245.2050]]/Table1[[#This Row],[seagrass.mn.ssp245.2050]])^-1)</f>
        <v/>
      </c>
      <c r="AM1367" s="6" t="str">
        <f>IF(Table1[[#This Row],[seagrass.weights.ssp245.2050]]="","",Table1[[#This Row],[seagrass.weights.ssp245.2050]]*Table1[[#This Row],[seagrass.mn.ssp245.2050]])</f>
        <v/>
      </c>
      <c r="AS1367" s="5"/>
      <c r="AT1367" s="8"/>
      <c r="AU1367" s="8"/>
      <c r="AV1367" s="7" t="e">
        <f t="shared" si="128"/>
        <v>#DIV/0!</v>
      </c>
      <c r="AX1367" s="5"/>
      <c r="AY1367" s="6"/>
      <c r="AZ1367" s="6"/>
      <c r="BB1367" s="5"/>
      <c r="BC1367" s="8"/>
      <c r="BD1367" s="8"/>
      <c r="BE1367" s="5"/>
      <c r="BF1367" s="5"/>
      <c r="BG1367" s="6"/>
      <c r="BH1367" s="6"/>
      <c r="BI1367" s="7" t="e">
        <f t="shared" si="129"/>
        <v>#DIV/0!</v>
      </c>
      <c r="BK1367" s="5"/>
      <c r="BL1367" s="6"/>
      <c r="BM1367" s="6"/>
      <c r="BO1367" s="5"/>
      <c r="BP1367" s="6"/>
      <c r="BQ1367" s="6"/>
      <c r="BR1367" s="5"/>
      <c r="BS1367" s="5"/>
      <c r="BT1367" s="6"/>
      <c r="BU1367" s="6"/>
      <c r="BV1367" s="7" t="e">
        <f t="shared" si="130"/>
        <v>#DIV/0!</v>
      </c>
      <c r="BX1367" s="5"/>
      <c r="BY1367" s="8"/>
      <c r="BZ1367" s="8"/>
      <c r="CA1367" s="5"/>
      <c r="CB1367" s="5"/>
      <c r="CC1367" s="8"/>
      <c r="CD1367" s="8"/>
      <c r="CE1367" s="5"/>
      <c r="CF1367" s="5"/>
      <c r="CG1367" s="12"/>
      <c r="CH1367" s="17"/>
      <c r="CI1367" s="9" t="e">
        <f t="shared" si="131"/>
        <v>#DIV/0!</v>
      </c>
      <c r="CJ1367" s="5"/>
      <c r="CL1367" s="5"/>
      <c r="CM1367" s="5"/>
      <c r="CP1367" s="5"/>
      <c r="CT1367" s="5"/>
    </row>
    <row r="1368" spans="1:98" x14ac:dyDescent="0.25">
      <c r="A1368" s="5" t="s">
        <v>1411</v>
      </c>
      <c r="B1368" s="5">
        <v>17.58934</v>
      </c>
      <c r="C1368" s="5">
        <v>-30.321102</v>
      </c>
      <c r="E1368" s="5">
        <v>0</v>
      </c>
      <c r="G1368" s="5">
        <v>0</v>
      </c>
      <c r="I1368" s="5">
        <v>0</v>
      </c>
      <c r="L1368" s="6" t="str">
        <f>IF(Table1[[#This Row],[seagrass.mn.ssp126.2050]]="","",(Table1[[#This Row],[seagrass.sd.ssp126.2050]]/Table1[[#This Row],[seagrass.mn.ssp126.2050]])^-1)</f>
        <v/>
      </c>
      <c r="M1368" s="6" t="str">
        <f>IF(Table1[[#This Row],[seagrass.weights.ssp126.2050]]="","",Table1[[#This Row],[seagrass.weights.ssp126.2050]]*Table1[[#This Row],[seagrass.mn.ssp126.2050]])</f>
        <v/>
      </c>
      <c r="P1368" s="6" t="str">
        <f>IF(Table1[[#This Row],[corals.mn.ssp126.2050]]="","",(Table1[[#This Row],[corals.sd.ssp126.2050]]/Table1[[#This Row],[corals.mn.ssp126.2050]])^-1)</f>
        <v/>
      </c>
      <c r="Q1368" s="6" t="str">
        <f>IF(Table1[[#This Row],[coral.weights.ssp126.2050]]="","",Table1[[#This Row],[coral.weights.ssp126.2050]]*Table1[[#This Row],[corals.mn.ssp126.2050]])</f>
        <v/>
      </c>
      <c r="T1368" s="6" t="str">
        <f>IF(Table1[[#This Row],[mangrove.mn.ssp126.2050]]="","",(Table1[[#This Row],[mangrove.sd.ssp126.2050]]/Table1[[#This Row],[mangrove.mn.ssp126.2050]])^-1)</f>
        <v/>
      </c>
      <c r="U1368" s="6" t="str">
        <f>IF(Table1[[#This Row],[mangrove.weights.ssp126.2050]]="","",Table1[[#This Row],[mangrove.weights.ssp126.2050]]*Table1[[#This Row],[mangrove.mn.ssp126.2050]])</f>
        <v/>
      </c>
      <c r="V1368" s="7" t="e">
        <f t="shared" si="126"/>
        <v>#DIV/0!</v>
      </c>
      <c r="Y1368" s="6" t="str">
        <f>IF(Table1[[#This Row],[seagrass.mn.ssp126.2100]]="", "", (Table1[[#This Row],[seagrass.sd.ssp126.2100]]/Table1[[#This Row],[seagrass.mn.ssp126.2100]])^-1)</f>
        <v/>
      </c>
      <c r="Z1368" s="6" t="str">
        <f>IF(Table1[[#This Row],[seagrass.weights.ssp126.2100]]="","", Table1[[#This Row],[seagrass.weights.ssp126.2100]]*Table1[[#This Row],[seagrass.mn.ssp126.2100]])</f>
        <v/>
      </c>
      <c r="AC1368" s="6" t="str">
        <f>IF(Table1[[#This Row],[corals.mn.ssp126.2100]]="","",(Table1[[#This Row],[corals.sd.ssp126.2100]]/Table1[[#This Row],[corals.mn.ssp126.2100]])^-1)</f>
        <v/>
      </c>
      <c r="AD1368" s="6" t="str">
        <f>IF( Table1[[#This Row],[Coral.weights.ssp126.2100]]="","", Table1[[#This Row],[Coral.weights.ssp126.2100]]*Table1[[#This Row],[corals.mn.ssp126.2100]])</f>
        <v/>
      </c>
      <c r="AG1368" s="8" t="str">
        <f>IF(Table1[[#This Row],[mangrove.mn.ssp126.2100]]="","",(Table1[[#This Row],[mangrove.sd.ssp126.2100]]/Table1[[#This Row],[mangrove.mn.ssp126.2100]])^-1)</f>
        <v/>
      </c>
      <c r="AH1368" s="6" t="str">
        <f>IF(Table1[[#This Row],[mangrove.weights.ssp126.2100]]="","",Table1[[#This Row],[mangrove.weights.ssp126.2100]]*Table1[[#This Row],[mangrove.mn.ssp126.2100]])</f>
        <v/>
      </c>
      <c r="AI1368" s="7" t="e">
        <f t="shared" si="127"/>
        <v>#DIV/0!</v>
      </c>
      <c r="AL1368" s="6" t="str">
        <f>IF(Table1[[#This Row],[seagrass.mn.ssp245.2050]]="","",(Table1[[#This Row],[seagrass.sd.ssp245.2050]]/Table1[[#This Row],[seagrass.mn.ssp245.2050]])^-1)</f>
        <v/>
      </c>
      <c r="AM1368" s="6" t="str">
        <f>IF(Table1[[#This Row],[seagrass.weights.ssp245.2050]]="","",Table1[[#This Row],[seagrass.weights.ssp245.2050]]*Table1[[#This Row],[seagrass.mn.ssp245.2050]])</f>
        <v/>
      </c>
      <c r="AS1368" s="5"/>
      <c r="AT1368" s="8"/>
      <c r="AU1368" s="8"/>
      <c r="AV1368" s="7" t="e">
        <f t="shared" si="128"/>
        <v>#DIV/0!</v>
      </c>
      <c r="AX1368" s="5"/>
      <c r="AY1368" s="6"/>
      <c r="AZ1368" s="6"/>
      <c r="BB1368" s="5"/>
      <c r="BC1368" s="8"/>
      <c r="BD1368" s="8"/>
      <c r="BE1368" s="5"/>
      <c r="BF1368" s="5"/>
      <c r="BG1368" s="6"/>
      <c r="BH1368" s="6"/>
      <c r="BI1368" s="7" t="e">
        <f t="shared" si="129"/>
        <v>#DIV/0!</v>
      </c>
      <c r="BK1368" s="5"/>
      <c r="BL1368" s="6"/>
      <c r="BM1368" s="6"/>
      <c r="BO1368" s="5"/>
      <c r="BP1368" s="6"/>
      <c r="BQ1368" s="6"/>
      <c r="BR1368" s="5"/>
      <c r="BS1368" s="5"/>
      <c r="BT1368" s="6"/>
      <c r="BU1368" s="6"/>
      <c r="BV1368" s="7" t="e">
        <f t="shared" si="130"/>
        <v>#DIV/0!</v>
      </c>
      <c r="BX1368" s="5"/>
      <c r="BY1368" s="8"/>
      <c r="BZ1368" s="8"/>
      <c r="CA1368" s="5"/>
      <c r="CB1368" s="5"/>
      <c r="CC1368" s="8"/>
      <c r="CD1368" s="8"/>
      <c r="CE1368" s="5"/>
      <c r="CF1368" s="5"/>
      <c r="CG1368" s="12"/>
      <c r="CH1368" s="17"/>
      <c r="CI1368" s="9" t="e">
        <f t="shared" si="131"/>
        <v>#DIV/0!</v>
      </c>
      <c r="CJ1368" s="5"/>
      <c r="CL1368" s="5"/>
      <c r="CM1368" s="5"/>
      <c r="CP1368" s="5"/>
      <c r="CT1368" s="5"/>
    </row>
    <row r="1369" spans="1:98" x14ac:dyDescent="0.25">
      <c r="A1369" s="5" t="s">
        <v>1412</v>
      </c>
      <c r="B1369" s="5">
        <v>31.08934</v>
      </c>
      <c r="C1369" s="5">
        <v>-30.321102</v>
      </c>
      <c r="E1369" s="5">
        <v>0</v>
      </c>
      <c r="G1369" s="5">
        <v>0</v>
      </c>
      <c r="I1369" s="5">
        <v>0</v>
      </c>
      <c r="L1369" s="6" t="str">
        <f>IF(Table1[[#This Row],[seagrass.mn.ssp126.2050]]="","",(Table1[[#This Row],[seagrass.sd.ssp126.2050]]/Table1[[#This Row],[seagrass.mn.ssp126.2050]])^-1)</f>
        <v/>
      </c>
      <c r="M1369" s="6" t="str">
        <f>IF(Table1[[#This Row],[seagrass.weights.ssp126.2050]]="","",Table1[[#This Row],[seagrass.weights.ssp126.2050]]*Table1[[#This Row],[seagrass.mn.ssp126.2050]])</f>
        <v/>
      </c>
      <c r="P1369" s="6" t="str">
        <f>IF(Table1[[#This Row],[corals.mn.ssp126.2050]]="","",(Table1[[#This Row],[corals.sd.ssp126.2050]]/Table1[[#This Row],[corals.mn.ssp126.2050]])^-1)</f>
        <v/>
      </c>
      <c r="Q1369" s="6" t="str">
        <f>IF(Table1[[#This Row],[coral.weights.ssp126.2050]]="","",Table1[[#This Row],[coral.weights.ssp126.2050]]*Table1[[#This Row],[corals.mn.ssp126.2050]])</f>
        <v/>
      </c>
      <c r="T1369" s="6" t="str">
        <f>IF(Table1[[#This Row],[mangrove.mn.ssp126.2050]]="","",(Table1[[#This Row],[mangrove.sd.ssp126.2050]]/Table1[[#This Row],[mangrove.mn.ssp126.2050]])^-1)</f>
        <v/>
      </c>
      <c r="U1369" s="6" t="str">
        <f>IF(Table1[[#This Row],[mangrove.weights.ssp126.2050]]="","",Table1[[#This Row],[mangrove.weights.ssp126.2050]]*Table1[[#This Row],[mangrove.mn.ssp126.2050]])</f>
        <v/>
      </c>
      <c r="V1369" s="7" t="e">
        <f t="shared" si="126"/>
        <v>#DIV/0!</v>
      </c>
      <c r="Y1369" s="6" t="str">
        <f>IF(Table1[[#This Row],[seagrass.mn.ssp126.2100]]="", "", (Table1[[#This Row],[seagrass.sd.ssp126.2100]]/Table1[[#This Row],[seagrass.mn.ssp126.2100]])^-1)</f>
        <v/>
      </c>
      <c r="Z1369" s="6" t="str">
        <f>IF(Table1[[#This Row],[seagrass.weights.ssp126.2100]]="","", Table1[[#This Row],[seagrass.weights.ssp126.2100]]*Table1[[#This Row],[seagrass.mn.ssp126.2100]])</f>
        <v/>
      </c>
      <c r="AC1369" s="6" t="str">
        <f>IF(Table1[[#This Row],[corals.mn.ssp126.2100]]="","",(Table1[[#This Row],[corals.sd.ssp126.2100]]/Table1[[#This Row],[corals.mn.ssp126.2100]])^-1)</f>
        <v/>
      </c>
      <c r="AD1369" s="6" t="str">
        <f>IF( Table1[[#This Row],[Coral.weights.ssp126.2100]]="","", Table1[[#This Row],[Coral.weights.ssp126.2100]]*Table1[[#This Row],[corals.mn.ssp126.2100]])</f>
        <v/>
      </c>
      <c r="AG1369" s="8" t="str">
        <f>IF(Table1[[#This Row],[mangrove.mn.ssp126.2100]]="","",(Table1[[#This Row],[mangrove.sd.ssp126.2100]]/Table1[[#This Row],[mangrove.mn.ssp126.2100]])^-1)</f>
        <v/>
      </c>
      <c r="AH1369" s="6" t="str">
        <f>IF(Table1[[#This Row],[mangrove.weights.ssp126.2100]]="","",Table1[[#This Row],[mangrove.weights.ssp126.2100]]*Table1[[#This Row],[mangrove.mn.ssp126.2100]])</f>
        <v/>
      </c>
      <c r="AI1369" s="7" t="e">
        <f t="shared" si="127"/>
        <v>#DIV/0!</v>
      </c>
      <c r="AL1369" s="6" t="str">
        <f>IF(Table1[[#This Row],[seagrass.mn.ssp245.2050]]="","",(Table1[[#This Row],[seagrass.sd.ssp245.2050]]/Table1[[#This Row],[seagrass.mn.ssp245.2050]])^-1)</f>
        <v/>
      </c>
      <c r="AM1369" s="6" t="str">
        <f>IF(Table1[[#This Row],[seagrass.weights.ssp245.2050]]="","",Table1[[#This Row],[seagrass.weights.ssp245.2050]]*Table1[[#This Row],[seagrass.mn.ssp245.2050]])</f>
        <v/>
      </c>
      <c r="AS1369" s="5"/>
      <c r="AT1369" s="8"/>
      <c r="AU1369" s="8"/>
      <c r="AV1369" s="7" t="e">
        <f t="shared" si="128"/>
        <v>#DIV/0!</v>
      </c>
      <c r="AX1369" s="5"/>
      <c r="AY1369" s="6"/>
      <c r="AZ1369" s="6"/>
      <c r="BB1369" s="5"/>
      <c r="BC1369" s="8"/>
      <c r="BD1369" s="8"/>
      <c r="BE1369" s="5"/>
      <c r="BF1369" s="5"/>
      <c r="BG1369" s="6"/>
      <c r="BH1369" s="6"/>
      <c r="BI1369" s="7" t="e">
        <f t="shared" si="129"/>
        <v>#DIV/0!</v>
      </c>
      <c r="BK1369" s="5"/>
      <c r="BL1369" s="6"/>
      <c r="BM1369" s="6"/>
      <c r="BO1369" s="5"/>
      <c r="BP1369" s="6"/>
      <c r="BQ1369" s="6"/>
      <c r="BR1369" s="5"/>
      <c r="BS1369" s="5"/>
      <c r="BT1369" s="6"/>
      <c r="BU1369" s="6"/>
      <c r="BV1369" s="7" t="e">
        <f t="shared" si="130"/>
        <v>#DIV/0!</v>
      </c>
      <c r="BX1369" s="5"/>
      <c r="BY1369" s="8"/>
      <c r="BZ1369" s="8"/>
      <c r="CA1369" s="5"/>
      <c r="CB1369" s="5"/>
      <c r="CC1369" s="8"/>
      <c r="CD1369" s="8"/>
      <c r="CE1369" s="5"/>
      <c r="CF1369" s="5"/>
      <c r="CG1369" s="12"/>
      <c r="CH1369" s="17"/>
      <c r="CI1369" s="9" t="e">
        <f t="shared" si="131"/>
        <v>#DIV/0!</v>
      </c>
      <c r="CJ1369" s="5"/>
      <c r="CL1369" s="5"/>
      <c r="CM1369" s="5"/>
      <c r="CP1369" s="5"/>
      <c r="CT1369" s="5"/>
    </row>
    <row r="1370" spans="1:98" x14ac:dyDescent="0.25">
      <c r="A1370" s="5" t="s">
        <v>1413</v>
      </c>
      <c r="B1370" s="5">
        <v>17.08934</v>
      </c>
      <c r="C1370" s="5">
        <v>-30.571102</v>
      </c>
      <c r="E1370" s="5">
        <v>0</v>
      </c>
      <c r="G1370" s="5">
        <v>0</v>
      </c>
      <c r="I1370" s="5">
        <v>0</v>
      </c>
      <c r="L1370" s="6" t="str">
        <f>IF(Table1[[#This Row],[seagrass.mn.ssp126.2050]]="","",(Table1[[#This Row],[seagrass.sd.ssp126.2050]]/Table1[[#This Row],[seagrass.mn.ssp126.2050]])^-1)</f>
        <v/>
      </c>
      <c r="M1370" s="6" t="str">
        <f>IF(Table1[[#This Row],[seagrass.weights.ssp126.2050]]="","",Table1[[#This Row],[seagrass.weights.ssp126.2050]]*Table1[[#This Row],[seagrass.mn.ssp126.2050]])</f>
        <v/>
      </c>
      <c r="P1370" s="6" t="str">
        <f>IF(Table1[[#This Row],[corals.mn.ssp126.2050]]="","",(Table1[[#This Row],[corals.sd.ssp126.2050]]/Table1[[#This Row],[corals.mn.ssp126.2050]])^-1)</f>
        <v/>
      </c>
      <c r="Q1370" s="6" t="str">
        <f>IF(Table1[[#This Row],[coral.weights.ssp126.2050]]="","",Table1[[#This Row],[coral.weights.ssp126.2050]]*Table1[[#This Row],[corals.mn.ssp126.2050]])</f>
        <v/>
      </c>
      <c r="T1370" s="6" t="str">
        <f>IF(Table1[[#This Row],[mangrove.mn.ssp126.2050]]="","",(Table1[[#This Row],[mangrove.sd.ssp126.2050]]/Table1[[#This Row],[mangrove.mn.ssp126.2050]])^-1)</f>
        <v/>
      </c>
      <c r="U1370" s="6" t="str">
        <f>IF(Table1[[#This Row],[mangrove.weights.ssp126.2050]]="","",Table1[[#This Row],[mangrove.weights.ssp126.2050]]*Table1[[#This Row],[mangrove.mn.ssp126.2050]])</f>
        <v/>
      </c>
      <c r="V1370" s="7" t="e">
        <f t="shared" si="126"/>
        <v>#DIV/0!</v>
      </c>
      <c r="Y1370" s="6" t="str">
        <f>IF(Table1[[#This Row],[seagrass.mn.ssp126.2100]]="", "", (Table1[[#This Row],[seagrass.sd.ssp126.2100]]/Table1[[#This Row],[seagrass.mn.ssp126.2100]])^-1)</f>
        <v/>
      </c>
      <c r="Z1370" s="6" t="str">
        <f>IF(Table1[[#This Row],[seagrass.weights.ssp126.2100]]="","", Table1[[#This Row],[seagrass.weights.ssp126.2100]]*Table1[[#This Row],[seagrass.mn.ssp126.2100]])</f>
        <v/>
      </c>
      <c r="AC1370" s="6" t="str">
        <f>IF(Table1[[#This Row],[corals.mn.ssp126.2100]]="","",(Table1[[#This Row],[corals.sd.ssp126.2100]]/Table1[[#This Row],[corals.mn.ssp126.2100]])^-1)</f>
        <v/>
      </c>
      <c r="AD1370" s="6" t="str">
        <f>IF( Table1[[#This Row],[Coral.weights.ssp126.2100]]="","", Table1[[#This Row],[Coral.weights.ssp126.2100]]*Table1[[#This Row],[corals.mn.ssp126.2100]])</f>
        <v/>
      </c>
      <c r="AG1370" s="8" t="str">
        <f>IF(Table1[[#This Row],[mangrove.mn.ssp126.2100]]="","",(Table1[[#This Row],[mangrove.sd.ssp126.2100]]/Table1[[#This Row],[mangrove.mn.ssp126.2100]])^-1)</f>
        <v/>
      </c>
      <c r="AH1370" s="6" t="str">
        <f>IF(Table1[[#This Row],[mangrove.weights.ssp126.2100]]="","",Table1[[#This Row],[mangrove.weights.ssp126.2100]]*Table1[[#This Row],[mangrove.mn.ssp126.2100]])</f>
        <v/>
      </c>
      <c r="AI1370" s="7" t="e">
        <f t="shared" si="127"/>
        <v>#DIV/0!</v>
      </c>
      <c r="AL1370" s="6" t="str">
        <f>IF(Table1[[#This Row],[seagrass.mn.ssp245.2050]]="","",(Table1[[#This Row],[seagrass.sd.ssp245.2050]]/Table1[[#This Row],[seagrass.mn.ssp245.2050]])^-1)</f>
        <v/>
      </c>
      <c r="AM1370" s="6" t="str">
        <f>IF(Table1[[#This Row],[seagrass.weights.ssp245.2050]]="","",Table1[[#This Row],[seagrass.weights.ssp245.2050]]*Table1[[#This Row],[seagrass.mn.ssp245.2050]])</f>
        <v/>
      </c>
      <c r="AS1370" s="5"/>
      <c r="AT1370" s="8"/>
      <c r="AU1370" s="8"/>
      <c r="AV1370" s="7" t="e">
        <f t="shared" si="128"/>
        <v>#DIV/0!</v>
      </c>
      <c r="AX1370" s="5"/>
      <c r="AY1370" s="6"/>
      <c r="AZ1370" s="6"/>
      <c r="BB1370" s="5"/>
      <c r="BC1370" s="8"/>
      <c r="BD1370" s="8"/>
      <c r="BE1370" s="5"/>
      <c r="BF1370" s="5"/>
      <c r="BG1370" s="6"/>
      <c r="BH1370" s="6"/>
      <c r="BI1370" s="7" t="e">
        <f t="shared" si="129"/>
        <v>#DIV/0!</v>
      </c>
      <c r="BK1370" s="5"/>
      <c r="BL1370" s="6"/>
      <c r="BM1370" s="6"/>
      <c r="BO1370" s="5"/>
      <c r="BP1370" s="6"/>
      <c r="BQ1370" s="6"/>
      <c r="BR1370" s="5"/>
      <c r="BS1370" s="5"/>
      <c r="BT1370" s="6"/>
      <c r="BU1370" s="6"/>
      <c r="BV1370" s="7" t="e">
        <f t="shared" si="130"/>
        <v>#DIV/0!</v>
      </c>
      <c r="BX1370" s="5"/>
      <c r="BY1370" s="8"/>
      <c r="BZ1370" s="8"/>
      <c r="CA1370" s="5"/>
      <c r="CB1370" s="5"/>
      <c r="CC1370" s="8"/>
      <c r="CD1370" s="8"/>
      <c r="CE1370" s="5"/>
      <c r="CF1370" s="5"/>
      <c r="CG1370" s="12"/>
      <c r="CH1370" s="17"/>
      <c r="CI1370" s="9" t="e">
        <f t="shared" si="131"/>
        <v>#DIV/0!</v>
      </c>
      <c r="CJ1370" s="5"/>
      <c r="CL1370" s="5"/>
      <c r="CM1370" s="5"/>
      <c r="CP1370" s="5"/>
      <c r="CT1370" s="5"/>
    </row>
    <row r="1371" spans="1:98" x14ac:dyDescent="0.25">
      <c r="A1371" s="5" t="s">
        <v>1414</v>
      </c>
      <c r="B1371" s="5">
        <v>17.33934</v>
      </c>
      <c r="C1371" s="5">
        <v>-30.571102</v>
      </c>
      <c r="E1371" s="5">
        <v>0</v>
      </c>
      <c r="G1371" s="5">
        <v>0</v>
      </c>
      <c r="I1371" s="5">
        <v>0</v>
      </c>
      <c r="L1371" s="6" t="str">
        <f>IF(Table1[[#This Row],[seagrass.mn.ssp126.2050]]="","",(Table1[[#This Row],[seagrass.sd.ssp126.2050]]/Table1[[#This Row],[seagrass.mn.ssp126.2050]])^-1)</f>
        <v/>
      </c>
      <c r="M1371" s="6" t="str">
        <f>IF(Table1[[#This Row],[seagrass.weights.ssp126.2050]]="","",Table1[[#This Row],[seagrass.weights.ssp126.2050]]*Table1[[#This Row],[seagrass.mn.ssp126.2050]])</f>
        <v/>
      </c>
      <c r="P1371" s="6" t="str">
        <f>IF(Table1[[#This Row],[corals.mn.ssp126.2050]]="","",(Table1[[#This Row],[corals.sd.ssp126.2050]]/Table1[[#This Row],[corals.mn.ssp126.2050]])^-1)</f>
        <v/>
      </c>
      <c r="Q1371" s="6" t="str">
        <f>IF(Table1[[#This Row],[coral.weights.ssp126.2050]]="","",Table1[[#This Row],[coral.weights.ssp126.2050]]*Table1[[#This Row],[corals.mn.ssp126.2050]])</f>
        <v/>
      </c>
      <c r="T1371" s="6" t="str">
        <f>IF(Table1[[#This Row],[mangrove.mn.ssp126.2050]]="","",(Table1[[#This Row],[mangrove.sd.ssp126.2050]]/Table1[[#This Row],[mangrove.mn.ssp126.2050]])^-1)</f>
        <v/>
      </c>
      <c r="U1371" s="6" t="str">
        <f>IF(Table1[[#This Row],[mangrove.weights.ssp126.2050]]="","",Table1[[#This Row],[mangrove.weights.ssp126.2050]]*Table1[[#This Row],[mangrove.mn.ssp126.2050]])</f>
        <v/>
      </c>
      <c r="V1371" s="7" t="e">
        <f t="shared" si="126"/>
        <v>#DIV/0!</v>
      </c>
      <c r="Y1371" s="6" t="str">
        <f>IF(Table1[[#This Row],[seagrass.mn.ssp126.2100]]="", "", (Table1[[#This Row],[seagrass.sd.ssp126.2100]]/Table1[[#This Row],[seagrass.mn.ssp126.2100]])^-1)</f>
        <v/>
      </c>
      <c r="Z1371" s="6" t="str">
        <f>IF(Table1[[#This Row],[seagrass.weights.ssp126.2100]]="","", Table1[[#This Row],[seagrass.weights.ssp126.2100]]*Table1[[#This Row],[seagrass.mn.ssp126.2100]])</f>
        <v/>
      </c>
      <c r="AC1371" s="6" t="str">
        <f>IF(Table1[[#This Row],[corals.mn.ssp126.2100]]="","",(Table1[[#This Row],[corals.sd.ssp126.2100]]/Table1[[#This Row],[corals.mn.ssp126.2100]])^-1)</f>
        <v/>
      </c>
      <c r="AD1371" s="6" t="str">
        <f>IF( Table1[[#This Row],[Coral.weights.ssp126.2100]]="","", Table1[[#This Row],[Coral.weights.ssp126.2100]]*Table1[[#This Row],[corals.mn.ssp126.2100]])</f>
        <v/>
      </c>
      <c r="AG1371" s="8" t="str">
        <f>IF(Table1[[#This Row],[mangrove.mn.ssp126.2100]]="","",(Table1[[#This Row],[mangrove.sd.ssp126.2100]]/Table1[[#This Row],[mangrove.mn.ssp126.2100]])^-1)</f>
        <v/>
      </c>
      <c r="AH1371" s="6" t="str">
        <f>IF(Table1[[#This Row],[mangrove.weights.ssp126.2100]]="","",Table1[[#This Row],[mangrove.weights.ssp126.2100]]*Table1[[#This Row],[mangrove.mn.ssp126.2100]])</f>
        <v/>
      </c>
      <c r="AI1371" s="7" t="e">
        <f t="shared" si="127"/>
        <v>#DIV/0!</v>
      </c>
      <c r="AL1371" s="6" t="str">
        <f>IF(Table1[[#This Row],[seagrass.mn.ssp245.2050]]="","",(Table1[[#This Row],[seagrass.sd.ssp245.2050]]/Table1[[#This Row],[seagrass.mn.ssp245.2050]])^-1)</f>
        <v/>
      </c>
      <c r="AM1371" s="6" t="str">
        <f>IF(Table1[[#This Row],[seagrass.weights.ssp245.2050]]="","",Table1[[#This Row],[seagrass.weights.ssp245.2050]]*Table1[[#This Row],[seagrass.mn.ssp245.2050]])</f>
        <v/>
      </c>
      <c r="AS1371" s="5"/>
      <c r="AT1371" s="8"/>
      <c r="AU1371" s="8"/>
      <c r="AV1371" s="7" t="e">
        <f t="shared" si="128"/>
        <v>#DIV/0!</v>
      </c>
      <c r="AX1371" s="5"/>
      <c r="AY1371" s="6"/>
      <c r="AZ1371" s="6"/>
      <c r="BB1371" s="5"/>
      <c r="BC1371" s="8"/>
      <c r="BD1371" s="8"/>
      <c r="BE1371" s="5"/>
      <c r="BF1371" s="5"/>
      <c r="BG1371" s="6"/>
      <c r="BH1371" s="6"/>
      <c r="BI1371" s="7" t="e">
        <f t="shared" si="129"/>
        <v>#DIV/0!</v>
      </c>
      <c r="BK1371" s="5"/>
      <c r="BL1371" s="6"/>
      <c r="BM1371" s="6"/>
      <c r="BO1371" s="5"/>
      <c r="BP1371" s="6"/>
      <c r="BQ1371" s="6"/>
      <c r="BR1371" s="5"/>
      <c r="BS1371" s="5"/>
      <c r="BT1371" s="6"/>
      <c r="BU1371" s="6"/>
      <c r="BV1371" s="7" t="e">
        <f t="shared" si="130"/>
        <v>#DIV/0!</v>
      </c>
      <c r="BX1371" s="5"/>
      <c r="BY1371" s="8"/>
      <c r="BZ1371" s="8"/>
      <c r="CA1371" s="5"/>
      <c r="CB1371" s="5"/>
      <c r="CC1371" s="8"/>
      <c r="CD1371" s="8"/>
      <c r="CE1371" s="5"/>
      <c r="CF1371" s="5"/>
      <c r="CG1371" s="12"/>
      <c r="CH1371" s="17"/>
      <c r="CI1371" s="9" t="e">
        <f t="shared" si="131"/>
        <v>#DIV/0!</v>
      </c>
      <c r="CJ1371" s="5"/>
      <c r="CL1371" s="5"/>
      <c r="CM1371" s="5"/>
      <c r="CP1371" s="5"/>
      <c r="CT1371" s="5"/>
    </row>
    <row r="1372" spans="1:98" x14ac:dyDescent="0.25">
      <c r="A1372" s="5" t="s">
        <v>1415</v>
      </c>
      <c r="B1372" s="5">
        <v>30.08934</v>
      </c>
      <c r="C1372" s="5">
        <v>-30.571102</v>
      </c>
      <c r="E1372" s="5">
        <v>0</v>
      </c>
      <c r="G1372" s="5">
        <v>0</v>
      </c>
      <c r="I1372" s="5">
        <v>0</v>
      </c>
      <c r="L1372" s="6" t="str">
        <f>IF(Table1[[#This Row],[seagrass.mn.ssp126.2050]]="","",(Table1[[#This Row],[seagrass.sd.ssp126.2050]]/Table1[[#This Row],[seagrass.mn.ssp126.2050]])^-1)</f>
        <v/>
      </c>
      <c r="M1372" s="6" t="str">
        <f>IF(Table1[[#This Row],[seagrass.weights.ssp126.2050]]="","",Table1[[#This Row],[seagrass.weights.ssp126.2050]]*Table1[[#This Row],[seagrass.mn.ssp126.2050]])</f>
        <v/>
      </c>
      <c r="P1372" s="6" t="str">
        <f>IF(Table1[[#This Row],[corals.mn.ssp126.2050]]="","",(Table1[[#This Row],[corals.sd.ssp126.2050]]/Table1[[#This Row],[corals.mn.ssp126.2050]])^-1)</f>
        <v/>
      </c>
      <c r="Q1372" s="6" t="str">
        <f>IF(Table1[[#This Row],[coral.weights.ssp126.2050]]="","",Table1[[#This Row],[coral.weights.ssp126.2050]]*Table1[[#This Row],[corals.mn.ssp126.2050]])</f>
        <v/>
      </c>
      <c r="T1372" s="6" t="str">
        <f>IF(Table1[[#This Row],[mangrove.mn.ssp126.2050]]="","",(Table1[[#This Row],[mangrove.sd.ssp126.2050]]/Table1[[#This Row],[mangrove.mn.ssp126.2050]])^-1)</f>
        <v/>
      </c>
      <c r="U1372" s="6" t="str">
        <f>IF(Table1[[#This Row],[mangrove.weights.ssp126.2050]]="","",Table1[[#This Row],[mangrove.weights.ssp126.2050]]*Table1[[#This Row],[mangrove.mn.ssp126.2050]])</f>
        <v/>
      </c>
      <c r="V1372" s="7" t="e">
        <f t="shared" si="126"/>
        <v>#DIV/0!</v>
      </c>
      <c r="Y1372" s="6" t="str">
        <f>IF(Table1[[#This Row],[seagrass.mn.ssp126.2100]]="", "", (Table1[[#This Row],[seagrass.sd.ssp126.2100]]/Table1[[#This Row],[seagrass.mn.ssp126.2100]])^-1)</f>
        <v/>
      </c>
      <c r="Z1372" s="6" t="str">
        <f>IF(Table1[[#This Row],[seagrass.weights.ssp126.2100]]="","", Table1[[#This Row],[seagrass.weights.ssp126.2100]]*Table1[[#This Row],[seagrass.mn.ssp126.2100]])</f>
        <v/>
      </c>
      <c r="AC1372" s="6" t="str">
        <f>IF(Table1[[#This Row],[corals.mn.ssp126.2100]]="","",(Table1[[#This Row],[corals.sd.ssp126.2100]]/Table1[[#This Row],[corals.mn.ssp126.2100]])^-1)</f>
        <v/>
      </c>
      <c r="AD1372" s="6" t="str">
        <f>IF( Table1[[#This Row],[Coral.weights.ssp126.2100]]="","", Table1[[#This Row],[Coral.weights.ssp126.2100]]*Table1[[#This Row],[corals.mn.ssp126.2100]])</f>
        <v/>
      </c>
      <c r="AG1372" s="8" t="str">
        <f>IF(Table1[[#This Row],[mangrove.mn.ssp126.2100]]="","",(Table1[[#This Row],[mangrove.sd.ssp126.2100]]/Table1[[#This Row],[mangrove.mn.ssp126.2100]])^-1)</f>
        <v/>
      </c>
      <c r="AH1372" s="6" t="str">
        <f>IF(Table1[[#This Row],[mangrove.weights.ssp126.2100]]="","",Table1[[#This Row],[mangrove.weights.ssp126.2100]]*Table1[[#This Row],[mangrove.mn.ssp126.2100]])</f>
        <v/>
      </c>
      <c r="AI1372" s="7" t="e">
        <f t="shared" si="127"/>
        <v>#DIV/0!</v>
      </c>
      <c r="AL1372" s="6" t="str">
        <f>IF(Table1[[#This Row],[seagrass.mn.ssp245.2050]]="","",(Table1[[#This Row],[seagrass.sd.ssp245.2050]]/Table1[[#This Row],[seagrass.mn.ssp245.2050]])^-1)</f>
        <v/>
      </c>
      <c r="AM1372" s="6" t="str">
        <f>IF(Table1[[#This Row],[seagrass.weights.ssp245.2050]]="","",Table1[[#This Row],[seagrass.weights.ssp245.2050]]*Table1[[#This Row],[seagrass.mn.ssp245.2050]])</f>
        <v/>
      </c>
      <c r="AS1372" s="5"/>
      <c r="AT1372" s="8"/>
      <c r="AU1372" s="8"/>
      <c r="AV1372" s="7" t="e">
        <f t="shared" si="128"/>
        <v>#DIV/0!</v>
      </c>
      <c r="AX1372" s="5"/>
      <c r="AY1372" s="6"/>
      <c r="AZ1372" s="6"/>
      <c r="BB1372" s="5"/>
      <c r="BC1372" s="8"/>
      <c r="BD1372" s="8"/>
      <c r="BE1372" s="5"/>
      <c r="BF1372" s="5"/>
      <c r="BG1372" s="6"/>
      <c r="BH1372" s="6"/>
      <c r="BI1372" s="7" t="e">
        <f t="shared" si="129"/>
        <v>#DIV/0!</v>
      </c>
      <c r="BK1372" s="5"/>
      <c r="BL1372" s="6"/>
      <c r="BM1372" s="6"/>
      <c r="BO1372" s="5"/>
      <c r="BP1372" s="6"/>
      <c r="BQ1372" s="6"/>
      <c r="BR1372" s="5"/>
      <c r="BS1372" s="5"/>
      <c r="BT1372" s="6"/>
      <c r="BU1372" s="6"/>
      <c r="BV1372" s="7" t="e">
        <f t="shared" si="130"/>
        <v>#DIV/0!</v>
      </c>
      <c r="BX1372" s="5"/>
      <c r="BY1372" s="8"/>
      <c r="BZ1372" s="8"/>
      <c r="CA1372" s="5"/>
      <c r="CB1372" s="5"/>
      <c r="CC1372" s="8"/>
      <c r="CD1372" s="8"/>
      <c r="CE1372" s="5"/>
      <c r="CF1372" s="5"/>
      <c r="CG1372" s="12"/>
      <c r="CH1372" s="17"/>
      <c r="CI1372" s="9" t="e">
        <f t="shared" si="131"/>
        <v>#DIV/0!</v>
      </c>
      <c r="CJ1372" s="5"/>
      <c r="CL1372" s="5"/>
      <c r="CM1372" s="5"/>
      <c r="CP1372" s="5"/>
      <c r="CT1372" s="5"/>
    </row>
    <row r="1373" spans="1:98" x14ac:dyDescent="0.25">
      <c r="A1373" s="5" t="s">
        <v>1416</v>
      </c>
      <c r="B1373" s="5">
        <v>30.33934</v>
      </c>
      <c r="C1373" s="5">
        <v>-30.571102</v>
      </c>
      <c r="E1373" s="5">
        <v>0</v>
      </c>
      <c r="G1373" s="5">
        <v>0</v>
      </c>
      <c r="I1373" s="5">
        <v>0</v>
      </c>
      <c r="L1373" s="6" t="str">
        <f>IF(Table1[[#This Row],[seagrass.mn.ssp126.2050]]="","",(Table1[[#This Row],[seagrass.sd.ssp126.2050]]/Table1[[#This Row],[seagrass.mn.ssp126.2050]])^-1)</f>
        <v/>
      </c>
      <c r="M1373" s="6" t="str">
        <f>IF(Table1[[#This Row],[seagrass.weights.ssp126.2050]]="","",Table1[[#This Row],[seagrass.weights.ssp126.2050]]*Table1[[#This Row],[seagrass.mn.ssp126.2050]])</f>
        <v/>
      </c>
      <c r="P1373" s="6" t="str">
        <f>IF(Table1[[#This Row],[corals.mn.ssp126.2050]]="","",(Table1[[#This Row],[corals.sd.ssp126.2050]]/Table1[[#This Row],[corals.mn.ssp126.2050]])^-1)</f>
        <v/>
      </c>
      <c r="Q1373" s="6" t="str">
        <f>IF(Table1[[#This Row],[coral.weights.ssp126.2050]]="","",Table1[[#This Row],[coral.weights.ssp126.2050]]*Table1[[#This Row],[corals.mn.ssp126.2050]])</f>
        <v/>
      </c>
      <c r="T1373" s="6" t="str">
        <f>IF(Table1[[#This Row],[mangrove.mn.ssp126.2050]]="","",(Table1[[#This Row],[mangrove.sd.ssp126.2050]]/Table1[[#This Row],[mangrove.mn.ssp126.2050]])^-1)</f>
        <v/>
      </c>
      <c r="U1373" s="6" t="str">
        <f>IF(Table1[[#This Row],[mangrove.weights.ssp126.2050]]="","",Table1[[#This Row],[mangrove.weights.ssp126.2050]]*Table1[[#This Row],[mangrove.mn.ssp126.2050]])</f>
        <v/>
      </c>
      <c r="V1373" s="7" t="e">
        <f t="shared" si="126"/>
        <v>#DIV/0!</v>
      </c>
      <c r="Y1373" s="6" t="str">
        <f>IF(Table1[[#This Row],[seagrass.mn.ssp126.2100]]="", "", (Table1[[#This Row],[seagrass.sd.ssp126.2100]]/Table1[[#This Row],[seagrass.mn.ssp126.2100]])^-1)</f>
        <v/>
      </c>
      <c r="Z1373" s="6" t="str">
        <f>IF(Table1[[#This Row],[seagrass.weights.ssp126.2100]]="","", Table1[[#This Row],[seagrass.weights.ssp126.2100]]*Table1[[#This Row],[seagrass.mn.ssp126.2100]])</f>
        <v/>
      </c>
      <c r="AC1373" s="6" t="str">
        <f>IF(Table1[[#This Row],[corals.mn.ssp126.2100]]="","",(Table1[[#This Row],[corals.sd.ssp126.2100]]/Table1[[#This Row],[corals.mn.ssp126.2100]])^-1)</f>
        <v/>
      </c>
      <c r="AD1373" s="6" t="str">
        <f>IF( Table1[[#This Row],[Coral.weights.ssp126.2100]]="","", Table1[[#This Row],[Coral.weights.ssp126.2100]]*Table1[[#This Row],[corals.mn.ssp126.2100]])</f>
        <v/>
      </c>
      <c r="AG1373" s="8" t="str">
        <f>IF(Table1[[#This Row],[mangrove.mn.ssp126.2100]]="","",(Table1[[#This Row],[mangrove.sd.ssp126.2100]]/Table1[[#This Row],[mangrove.mn.ssp126.2100]])^-1)</f>
        <v/>
      </c>
      <c r="AH1373" s="6" t="str">
        <f>IF(Table1[[#This Row],[mangrove.weights.ssp126.2100]]="","",Table1[[#This Row],[mangrove.weights.ssp126.2100]]*Table1[[#This Row],[mangrove.mn.ssp126.2100]])</f>
        <v/>
      </c>
      <c r="AI1373" s="7" t="e">
        <f t="shared" si="127"/>
        <v>#DIV/0!</v>
      </c>
      <c r="AL1373" s="6" t="str">
        <f>IF(Table1[[#This Row],[seagrass.mn.ssp245.2050]]="","",(Table1[[#This Row],[seagrass.sd.ssp245.2050]]/Table1[[#This Row],[seagrass.mn.ssp245.2050]])^-1)</f>
        <v/>
      </c>
      <c r="AM1373" s="6" t="str">
        <f>IF(Table1[[#This Row],[seagrass.weights.ssp245.2050]]="","",Table1[[#This Row],[seagrass.weights.ssp245.2050]]*Table1[[#This Row],[seagrass.mn.ssp245.2050]])</f>
        <v/>
      </c>
      <c r="AS1373" s="5"/>
      <c r="AT1373" s="8"/>
      <c r="AU1373" s="8"/>
      <c r="AV1373" s="7" t="e">
        <f t="shared" si="128"/>
        <v>#DIV/0!</v>
      </c>
      <c r="AX1373" s="5"/>
      <c r="AY1373" s="6"/>
      <c r="AZ1373" s="6"/>
      <c r="BB1373" s="5"/>
      <c r="BC1373" s="8"/>
      <c r="BD1373" s="8"/>
      <c r="BE1373" s="5"/>
      <c r="BF1373" s="5"/>
      <c r="BG1373" s="6"/>
      <c r="BH1373" s="6"/>
      <c r="BI1373" s="7" t="e">
        <f t="shared" si="129"/>
        <v>#DIV/0!</v>
      </c>
      <c r="BK1373" s="5"/>
      <c r="BL1373" s="6"/>
      <c r="BM1373" s="6"/>
      <c r="BO1373" s="5"/>
      <c r="BP1373" s="6"/>
      <c r="BQ1373" s="6"/>
      <c r="BR1373" s="5"/>
      <c r="BS1373" s="5"/>
      <c r="BT1373" s="6"/>
      <c r="BU1373" s="6"/>
      <c r="BV1373" s="7" t="e">
        <f t="shared" si="130"/>
        <v>#DIV/0!</v>
      </c>
      <c r="BX1373" s="5"/>
      <c r="BY1373" s="8"/>
      <c r="BZ1373" s="8"/>
      <c r="CA1373" s="5"/>
      <c r="CB1373" s="5"/>
      <c r="CC1373" s="8"/>
      <c r="CD1373" s="8"/>
      <c r="CE1373" s="5"/>
      <c r="CF1373" s="5"/>
      <c r="CG1373" s="12"/>
      <c r="CH1373" s="17"/>
      <c r="CI1373" s="9" t="e">
        <f t="shared" si="131"/>
        <v>#DIV/0!</v>
      </c>
      <c r="CJ1373" s="5"/>
      <c r="CL1373" s="5"/>
      <c r="CM1373" s="5"/>
      <c r="CP1373" s="5"/>
      <c r="CT1373" s="5"/>
    </row>
    <row r="1374" spans="1:98" x14ac:dyDescent="0.25">
      <c r="A1374" s="5" t="s">
        <v>1417</v>
      </c>
      <c r="B1374" s="5">
        <v>30.58934</v>
      </c>
      <c r="C1374" s="5">
        <v>-30.571102</v>
      </c>
      <c r="E1374" s="5">
        <v>0</v>
      </c>
      <c r="G1374" s="5">
        <v>0</v>
      </c>
      <c r="I1374" s="5">
        <v>0</v>
      </c>
      <c r="L1374" s="6" t="str">
        <f>IF(Table1[[#This Row],[seagrass.mn.ssp126.2050]]="","",(Table1[[#This Row],[seagrass.sd.ssp126.2050]]/Table1[[#This Row],[seagrass.mn.ssp126.2050]])^-1)</f>
        <v/>
      </c>
      <c r="M1374" s="6" t="str">
        <f>IF(Table1[[#This Row],[seagrass.weights.ssp126.2050]]="","",Table1[[#This Row],[seagrass.weights.ssp126.2050]]*Table1[[#This Row],[seagrass.mn.ssp126.2050]])</f>
        <v/>
      </c>
      <c r="P1374" s="6" t="str">
        <f>IF(Table1[[#This Row],[corals.mn.ssp126.2050]]="","",(Table1[[#This Row],[corals.sd.ssp126.2050]]/Table1[[#This Row],[corals.mn.ssp126.2050]])^-1)</f>
        <v/>
      </c>
      <c r="Q1374" s="6" t="str">
        <f>IF(Table1[[#This Row],[coral.weights.ssp126.2050]]="","",Table1[[#This Row],[coral.weights.ssp126.2050]]*Table1[[#This Row],[corals.mn.ssp126.2050]])</f>
        <v/>
      </c>
      <c r="T1374" s="6" t="str">
        <f>IF(Table1[[#This Row],[mangrove.mn.ssp126.2050]]="","",(Table1[[#This Row],[mangrove.sd.ssp126.2050]]/Table1[[#This Row],[mangrove.mn.ssp126.2050]])^-1)</f>
        <v/>
      </c>
      <c r="U1374" s="6" t="str">
        <f>IF(Table1[[#This Row],[mangrove.weights.ssp126.2050]]="","",Table1[[#This Row],[mangrove.weights.ssp126.2050]]*Table1[[#This Row],[mangrove.mn.ssp126.2050]])</f>
        <v/>
      </c>
      <c r="V1374" s="7" t="e">
        <f t="shared" si="126"/>
        <v>#DIV/0!</v>
      </c>
      <c r="Y1374" s="6" t="str">
        <f>IF(Table1[[#This Row],[seagrass.mn.ssp126.2100]]="", "", (Table1[[#This Row],[seagrass.sd.ssp126.2100]]/Table1[[#This Row],[seagrass.mn.ssp126.2100]])^-1)</f>
        <v/>
      </c>
      <c r="Z1374" s="6" t="str">
        <f>IF(Table1[[#This Row],[seagrass.weights.ssp126.2100]]="","", Table1[[#This Row],[seagrass.weights.ssp126.2100]]*Table1[[#This Row],[seagrass.mn.ssp126.2100]])</f>
        <v/>
      </c>
      <c r="AC1374" s="6" t="str">
        <f>IF(Table1[[#This Row],[corals.mn.ssp126.2100]]="","",(Table1[[#This Row],[corals.sd.ssp126.2100]]/Table1[[#This Row],[corals.mn.ssp126.2100]])^-1)</f>
        <v/>
      </c>
      <c r="AD1374" s="6" t="str">
        <f>IF( Table1[[#This Row],[Coral.weights.ssp126.2100]]="","", Table1[[#This Row],[Coral.weights.ssp126.2100]]*Table1[[#This Row],[corals.mn.ssp126.2100]])</f>
        <v/>
      </c>
      <c r="AG1374" s="8" t="str">
        <f>IF(Table1[[#This Row],[mangrove.mn.ssp126.2100]]="","",(Table1[[#This Row],[mangrove.sd.ssp126.2100]]/Table1[[#This Row],[mangrove.mn.ssp126.2100]])^-1)</f>
        <v/>
      </c>
      <c r="AH1374" s="6" t="str">
        <f>IF(Table1[[#This Row],[mangrove.weights.ssp126.2100]]="","",Table1[[#This Row],[mangrove.weights.ssp126.2100]]*Table1[[#This Row],[mangrove.mn.ssp126.2100]])</f>
        <v/>
      </c>
      <c r="AI1374" s="7" t="e">
        <f t="shared" si="127"/>
        <v>#DIV/0!</v>
      </c>
      <c r="AL1374" s="6" t="str">
        <f>IF(Table1[[#This Row],[seagrass.mn.ssp245.2050]]="","",(Table1[[#This Row],[seagrass.sd.ssp245.2050]]/Table1[[#This Row],[seagrass.mn.ssp245.2050]])^-1)</f>
        <v/>
      </c>
      <c r="AM1374" s="6" t="str">
        <f>IF(Table1[[#This Row],[seagrass.weights.ssp245.2050]]="","",Table1[[#This Row],[seagrass.weights.ssp245.2050]]*Table1[[#This Row],[seagrass.mn.ssp245.2050]])</f>
        <v/>
      </c>
      <c r="AS1374" s="5"/>
      <c r="AT1374" s="8"/>
      <c r="AU1374" s="8"/>
      <c r="AV1374" s="7" t="e">
        <f t="shared" si="128"/>
        <v>#DIV/0!</v>
      </c>
      <c r="AX1374" s="5"/>
      <c r="AY1374" s="6"/>
      <c r="AZ1374" s="6"/>
      <c r="BB1374" s="5"/>
      <c r="BC1374" s="8"/>
      <c r="BD1374" s="8"/>
      <c r="BE1374" s="5"/>
      <c r="BF1374" s="5"/>
      <c r="BG1374" s="6"/>
      <c r="BH1374" s="6"/>
      <c r="BI1374" s="7" t="e">
        <f t="shared" si="129"/>
        <v>#DIV/0!</v>
      </c>
      <c r="BK1374" s="5"/>
      <c r="BL1374" s="6"/>
      <c r="BM1374" s="6"/>
      <c r="BO1374" s="5"/>
      <c r="BP1374" s="6"/>
      <c r="BQ1374" s="6"/>
      <c r="BR1374" s="5"/>
      <c r="BS1374" s="5"/>
      <c r="BT1374" s="6"/>
      <c r="BU1374" s="6"/>
      <c r="BV1374" s="7" t="e">
        <f t="shared" si="130"/>
        <v>#DIV/0!</v>
      </c>
      <c r="BX1374" s="5"/>
      <c r="BY1374" s="8"/>
      <c r="BZ1374" s="8"/>
      <c r="CA1374" s="5"/>
      <c r="CB1374" s="5"/>
      <c r="CC1374" s="8"/>
      <c r="CD1374" s="8"/>
      <c r="CE1374" s="5"/>
      <c r="CF1374" s="5"/>
      <c r="CG1374" s="12"/>
      <c r="CH1374" s="17"/>
      <c r="CI1374" s="9" t="e">
        <f t="shared" si="131"/>
        <v>#DIV/0!</v>
      </c>
      <c r="CJ1374" s="5"/>
      <c r="CL1374" s="5"/>
      <c r="CM1374" s="5"/>
      <c r="CP1374" s="5"/>
      <c r="CT1374" s="5"/>
    </row>
    <row r="1375" spans="1:98" x14ac:dyDescent="0.25">
      <c r="A1375" s="5" t="s">
        <v>1418</v>
      </c>
      <c r="B1375" s="5">
        <v>30.83934</v>
      </c>
      <c r="C1375" s="5">
        <v>-30.571102</v>
      </c>
      <c r="E1375" s="5">
        <v>0</v>
      </c>
      <c r="G1375" s="5">
        <v>0</v>
      </c>
      <c r="I1375" s="5">
        <v>0</v>
      </c>
      <c r="L1375" s="6" t="str">
        <f>IF(Table1[[#This Row],[seagrass.mn.ssp126.2050]]="","",(Table1[[#This Row],[seagrass.sd.ssp126.2050]]/Table1[[#This Row],[seagrass.mn.ssp126.2050]])^-1)</f>
        <v/>
      </c>
      <c r="M1375" s="6" t="str">
        <f>IF(Table1[[#This Row],[seagrass.weights.ssp126.2050]]="","",Table1[[#This Row],[seagrass.weights.ssp126.2050]]*Table1[[#This Row],[seagrass.mn.ssp126.2050]])</f>
        <v/>
      </c>
      <c r="P1375" s="6" t="str">
        <f>IF(Table1[[#This Row],[corals.mn.ssp126.2050]]="","",(Table1[[#This Row],[corals.sd.ssp126.2050]]/Table1[[#This Row],[corals.mn.ssp126.2050]])^-1)</f>
        <v/>
      </c>
      <c r="Q1375" s="6" t="str">
        <f>IF(Table1[[#This Row],[coral.weights.ssp126.2050]]="","",Table1[[#This Row],[coral.weights.ssp126.2050]]*Table1[[#This Row],[corals.mn.ssp126.2050]])</f>
        <v/>
      </c>
      <c r="T1375" s="6" t="str">
        <f>IF(Table1[[#This Row],[mangrove.mn.ssp126.2050]]="","",(Table1[[#This Row],[mangrove.sd.ssp126.2050]]/Table1[[#This Row],[mangrove.mn.ssp126.2050]])^-1)</f>
        <v/>
      </c>
      <c r="U1375" s="6" t="str">
        <f>IF(Table1[[#This Row],[mangrove.weights.ssp126.2050]]="","",Table1[[#This Row],[mangrove.weights.ssp126.2050]]*Table1[[#This Row],[mangrove.mn.ssp126.2050]])</f>
        <v/>
      </c>
      <c r="V1375" s="7" t="e">
        <f t="shared" si="126"/>
        <v>#DIV/0!</v>
      </c>
      <c r="Y1375" s="6" t="str">
        <f>IF(Table1[[#This Row],[seagrass.mn.ssp126.2100]]="", "", (Table1[[#This Row],[seagrass.sd.ssp126.2100]]/Table1[[#This Row],[seagrass.mn.ssp126.2100]])^-1)</f>
        <v/>
      </c>
      <c r="Z1375" s="6" t="str">
        <f>IF(Table1[[#This Row],[seagrass.weights.ssp126.2100]]="","", Table1[[#This Row],[seagrass.weights.ssp126.2100]]*Table1[[#This Row],[seagrass.mn.ssp126.2100]])</f>
        <v/>
      </c>
      <c r="AC1375" s="6" t="str">
        <f>IF(Table1[[#This Row],[corals.mn.ssp126.2100]]="","",(Table1[[#This Row],[corals.sd.ssp126.2100]]/Table1[[#This Row],[corals.mn.ssp126.2100]])^-1)</f>
        <v/>
      </c>
      <c r="AD1375" s="6" t="str">
        <f>IF( Table1[[#This Row],[Coral.weights.ssp126.2100]]="","", Table1[[#This Row],[Coral.weights.ssp126.2100]]*Table1[[#This Row],[corals.mn.ssp126.2100]])</f>
        <v/>
      </c>
      <c r="AG1375" s="8" t="str">
        <f>IF(Table1[[#This Row],[mangrove.mn.ssp126.2100]]="","",(Table1[[#This Row],[mangrove.sd.ssp126.2100]]/Table1[[#This Row],[mangrove.mn.ssp126.2100]])^-1)</f>
        <v/>
      </c>
      <c r="AH1375" s="6" t="str">
        <f>IF(Table1[[#This Row],[mangrove.weights.ssp126.2100]]="","",Table1[[#This Row],[mangrove.weights.ssp126.2100]]*Table1[[#This Row],[mangrove.mn.ssp126.2100]])</f>
        <v/>
      </c>
      <c r="AI1375" s="7" t="e">
        <f t="shared" si="127"/>
        <v>#DIV/0!</v>
      </c>
      <c r="AL1375" s="6" t="str">
        <f>IF(Table1[[#This Row],[seagrass.mn.ssp245.2050]]="","",(Table1[[#This Row],[seagrass.sd.ssp245.2050]]/Table1[[#This Row],[seagrass.mn.ssp245.2050]])^-1)</f>
        <v/>
      </c>
      <c r="AM1375" s="6" t="str">
        <f>IF(Table1[[#This Row],[seagrass.weights.ssp245.2050]]="","",Table1[[#This Row],[seagrass.weights.ssp245.2050]]*Table1[[#This Row],[seagrass.mn.ssp245.2050]])</f>
        <v/>
      </c>
      <c r="AS1375" s="5"/>
      <c r="AT1375" s="8"/>
      <c r="AU1375" s="8"/>
      <c r="AV1375" s="7" t="e">
        <f t="shared" si="128"/>
        <v>#DIV/0!</v>
      </c>
      <c r="AX1375" s="5"/>
      <c r="AY1375" s="6"/>
      <c r="AZ1375" s="6"/>
      <c r="BB1375" s="5"/>
      <c r="BC1375" s="8"/>
      <c r="BD1375" s="8"/>
      <c r="BE1375" s="5"/>
      <c r="BF1375" s="5"/>
      <c r="BG1375" s="6"/>
      <c r="BH1375" s="6"/>
      <c r="BI1375" s="7" t="e">
        <f t="shared" si="129"/>
        <v>#DIV/0!</v>
      </c>
      <c r="BK1375" s="5"/>
      <c r="BL1375" s="6"/>
      <c r="BM1375" s="6"/>
      <c r="BO1375" s="5"/>
      <c r="BP1375" s="6"/>
      <c r="BQ1375" s="6"/>
      <c r="BR1375" s="5"/>
      <c r="BS1375" s="5"/>
      <c r="BT1375" s="6"/>
      <c r="BU1375" s="6"/>
      <c r="BV1375" s="7" t="e">
        <f t="shared" si="130"/>
        <v>#DIV/0!</v>
      </c>
      <c r="BX1375" s="5"/>
      <c r="BY1375" s="8"/>
      <c r="BZ1375" s="8"/>
      <c r="CA1375" s="5"/>
      <c r="CB1375" s="5"/>
      <c r="CC1375" s="8"/>
      <c r="CD1375" s="8"/>
      <c r="CE1375" s="5"/>
      <c r="CF1375" s="5"/>
      <c r="CG1375" s="12"/>
      <c r="CH1375" s="17"/>
      <c r="CI1375" s="9" t="e">
        <f t="shared" si="131"/>
        <v>#DIV/0!</v>
      </c>
      <c r="CJ1375" s="5"/>
      <c r="CL1375" s="5"/>
      <c r="CM1375" s="5"/>
      <c r="CP1375" s="5"/>
      <c r="CT1375" s="5"/>
    </row>
    <row r="1376" spans="1:98" x14ac:dyDescent="0.25">
      <c r="A1376" s="5" t="s">
        <v>1419</v>
      </c>
      <c r="B1376" s="5">
        <v>17.58934</v>
      </c>
      <c r="C1376" s="5">
        <v>-30.571102</v>
      </c>
      <c r="E1376" s="5">
        <v>0</v>
      </c>
      <c r="G1376" s="5">
        <v>0</v>
      </c>
      <c r="I1376" s="5">
        <v>0</v>
      </c>
      <c r="L1376" s="6" t="str">
        <f>IF(Table1[[#This Row],[seagrass.mn.ssp126.2050]]="","",(Table1[[#This Row],[seagrass.sd.ssp126.2050]]/Table1[[#This Row],[seagrass.mn.ssp126.2050]])^-1)</f>
        <v/>
      </c>
      <c r="M1376" s="6" t="str">
        <f>IF(Table1[[#This Row],[seagrass.weights.ssp126.2050]]="","",Table1[[#This Row],[seagrass.weights.ssp126.2050]]*Table1[[#This Row],[seagrass.mn.ssp126.2050]])</f>
        <v/>
      </c>
      <c r="P1376" s="6" t="str">
        <f>IF(Table1[[#This Row],[corals.mn.ssp126.2050]]="","",(Table1[[#This Row],[corals.sd.ssp126.2050]]/Table1[[#This Row],[corals.mn.ssp126.2050]])^-1)</f>
        <v/>
      </c>
      <c r="Q1376" s="6" t="str">
        <f>IF(Table1[[#This Row],[coral.weights.ssp126.2050]]="","",Table1[[#This Row],[coral.weights.ssp126.2050]]*Table1[[#This Row],[corals.mn.ssp126.2050]])</f>
        <v/>
      </c>
      <c r="T1376" s="6" t="str">
        <f>IF(Table1[[#This Row],[mangrove.mn.ssp126.2050]]="","",(Table1[[#This Row],[mangrove.sd.ssp126.2050]]/Table1[[#This Row],[mangrove.mn.ssp126.2050]])^-1)</f>
        <v/>
      </c>
      <c r="U1376" s="6" t="str">
        <f>IF(Table1[[#This Row],[mangrove.weights.ssp126.2050]]="","",Table1[[#This Row],[mangrove.weights.ssp126.2050]]*Table1[[#This Row],[mangrove.mn.ssp126.2050]])</f>
        <v/>
      </c>
      <c r="V1376" s="7" t="e">
        <f t="shared" si="126"/>
        <v>#DIV/0!</v>
      </c>
      <c r="Y1376" s="6" t="str">
        <f>IF(Table1[[#This Row],[seagrass.mn.ssp126.2100]]="", "", (Table1[[#This Row],[seagrass.sd.ssp126.2100]]/Table1[[#This Row],[seagrass.mn.ssp126.2100]])^-1)</f>
        <v/>
      </c>
      <c r="Z1376" s="6" t="str">
        <f>IF(Table1[[#This Row],[seagrass.weights.ssp126.2100]]="","", Table1[[#This Row],[seagrass.weights.ssp126.2100]]*Table1[[#This Row],[seagrass.mn.ssp126.2100]])</f>
        <v/>
      </c>
      <c r="AC1376" s="6" t="str">
        <f>IF(Table1[[#This Row],[corals.mn.ssp126.2100]]="","",(Table1[[#This Row],[corals.sd.ssp126.2100]]/Table1[[#This Row],[corals.mn.ssp126.2100]])^-1)</f>
        <v/>
      </c>
      <c r="AD1376" s="6" t="str">
        <f>IF( Table1[[#This Row],[Coral.weights.ssp126.2100]]="","", Table1[[#This Row],[Coral.weights.ssp126.2100]]*Table1[[#This Row],[corals.mn.ssp126.2100]])</f>
        <v/>
      </c>
      <c r="AG1376" s="8" t="str">
        <f>IF(Table1[[#This Row],[mangrove.mn.ssp126.2100]]="","",(Table1[[#This Row],[mangrove.sd.ssp126.2100]]/Table1[[#This Row],[mangrove.mn.ssp126.2100]])^-1)</f>
        <v/>
      </c>
      <c r="AH1376" s="6" t="str">
        <f>IF(Table1[[#This Row],[mangrove.weights.ssp126.2100]]="","",Table1[[#This Row],[mangrove.weights.ssp126.2100]]*Table1[[#This Row],[mangrove.mn.ssp126.2100]])</f>
        <v/>
      </c>
      <c r="AI1376" s="7" t="e">
        <f t="shared" si="127"/>
        <v>#DIV/0!</v>
      </c>
      <c r="AL1376" s="6" t="str">
        <f>IF(Table1[[#This Row],[seagrass.mn.ssp245.2050]]="","",(Table1[[#This Row],[seagrass.sd.ssp245.2050]]/Table1[[#This Row],[seagrass.mn.ssp245.2050]])^-1)</f>
        <v/>
      </c>
      <c r="AM1376" s="6" t="str">
        <f>IF(Table1[[#This Row],[seagrass.weights.ssp245.2050]]="","",Table1[[#This Row],[seagrass.weights.ssp245.2050]]*Table1[[#This Row],[seagrass.mn.ssp245.2050]])</f>
        <v/>
      </c>
      <c r="AS1376" s="5"/>
      <c r="AT1376" s="8"/>
      <c r="AU1376" s="8"/>
      <c r="AV1376" s="7" t="e">
        <f t="shared" si="128"/>
        <v>#DIV/0!</v>
      </c>
      <c r="AX1376" s="5"/>
      <c r="AY1376" s="6"/>
      <c r="AZ1376" s="6"/>
      <c r="BB1376" s="5"/>
      <c r="BC1376" s="8"/>
      <c r="BD1376" s="8"/>
      <c r="BE1376" s="5"/>
      <c r="BF1376" s="5"/>
      <c r="BG1376" s="6"/>
      <c r="BH1376" s="6"/>
      <c r="BI1376" s="7" t="e">
        <f t="shared" si="129"/>
        <v>#DIV/0!</v>
      </c>
      <c r="BK1376" s="5"/>
      <c r="BL1376" s="6"/>
      <c r="BM1376" s="6"/>
      <c r="BO1376" s="5"/>
      <c r="BP1376" s="6"/>
      <c r="BQ1376" s="6"/>
      <c r="BR1376" s="5"/>
      <c r="BS1376" s="5"/>
      <c r="BT1376" s="6"/>
      <c r="BU1376" s="6"/>
      <c r="BV1376" s="7" t="e">
        <f t="shared" si="130"/>
        <v>#DIV/0!</v>
      </c>
      <c r="BX1376" s="5"/>
      <c r="BY1376" s="8"/>
      <c r="BZ1376" s="8"/>
      <c r="CA1376" s="5"/>
      <c r="CB1376" s="5"/>
      <c r="CC1376" s="8"/>
      <c r="CD1376" s="8"/>
      <c r="CE1376" s="5"/>
      <c r="CF1376" s="5"/>
      <c r="CG1376" s="12"/>
      <c r="CH1376" s="17"/>
      <c r="CI1376" s="9" t="e">
        <f t="shared" si="131"/>
        <v>#DIV/0!</v>
      </c>
      <c r="CJ1376" s="5"/>
      <c r="CL1376" s="5"/>
      <c r="CM1376" s="5"/>
      <c r="CP1376" s="5"/>
      <c r="CT1376" s="5"/>
    </row>
    <row r="1377" spans="1:98" x14ac:dyDescent="0.25">
      <c r="A1377" s="5" t="s">
        <v>1420</v>
      </c>
      <c r="B1377" s="5">
        <v>17.83934</v>
      </c>
      <c r="C1377" s="5">
        <v>-30.571102</v>
      </c>
      <c r="E1377" s="5">
        <v>0</v>
      </c>
      <c r="G1377" s="5">
        <v>0</v>
      </c>
      <c r="I1377" s="5">
        <v>0</v>
      </c>
      <c r="L1377" s="6" t="str">
        <f>IF(Table1[[#This Row],[seagrass.mn.ssp126.2050]]="","",(Table1[[#This Row],[seagrass.sd.ssp126.2050]]/Table1[[#This Row],[seagrass.mn.ssp126.2050]])^-1)</f>
        <v/>
      </c>
      <c r="M1377" s="6" t="str">
        <f>IF(Table1[[#This Row],[seagrass.weights.ssp126.2050]]="","",Table1[[#This Row],[seagrass.weights.ssp126.2050]]*Table1[[#This Row],[seagrass.mn.ssp126.2050]])</f>
        <v/>
      </c>
      <c r="P1377" s="6" t="str">
        <f>IF(Table1[[#This Row],[corals.mn.ssp126.2050]]="","",(Table1[[#This Row],[corals.sd.ssp126.2050]]/Table1[[#This Row],[corals.mn.ssp126.2050]])^-1)</f>
        <v/>
      </c>
      <c r="Q1377" s="6" t="str">
        <f>IF(Table1[[#This Row],[coral.weights.ssp126.2050]]="","",Table1[[#This Row],[coral.weights.ssp126.2050]]*Table1[[#This Row],[corals.mn.ssp126.2050]])</f>
        <v/>
      </c>
      <c r="T1377" s="6" t="str">
        <f>IF(Table1[[#This Row],[mangrove.mn.ssp126.2050]]="","",(Table1[[#This Row],[mangrove.sd.ssp126.2050]]/Table1[[#This Row],[mangrove.mn.ssp126.2050]])^-1)</f>
        <v/>
      </c>
      <c r="U1377" s="6" t="str">
        <f>IF(Table1[[#This Row],[mangrove.weights.ssp126.2050]]="","",Table1[[#This Row],[mangrove.weights.ssp126.2050]]*Table1[[#This Row],[mangrove.mn.ssp126.2050]])</f>
        <v/>
      </c>
      <c r="V1377" s="7" t="e">
        <f t="shared" si="126"/>
        <v>#DIV/0!</v>
      </c>
      <c r="Y1377" s="6" t="str">
        <f>IF(Table1[[#This Row],[seagrass.mn.ssp126.2100]]="", "", (Table1[[#This Row],[seagrass.sd.ssp126.2100]]/Table1[[#This Row],[seagrass.mn.ssp126.2100]])^-1)</f>
        <v/>
      </c>
      <c r="Z1377" s="6" t="str">
        <f>IF(Table1[[#This Row],[seagrass.weights.ssp126.2100]]="","", Table1[[#This Row],[seagrass.weights.ssp126.2100]]*Table1[[#This Row],[seagrass.mn.ssp126.2100]])</f>
        <v/>
      </c>
      <c r="AC1377" s="6" t="str">
        <f>IF(Table1[[#This Row],[corals.mn.ssp126.2100]]="","",(Table1[[#This Row],[corals.sd.ssp126.2100]]/Table1[[#This Row],[corals.mn.ssp126.2100]])^-1)</f>
        <v/>
      </c>
      <c r="AD1377" s="6" t="str">
        <f>IF( Table1[[#This Row],[Coral.weights.ssp126.2100]]="","", Table1[[#This Row],[Coral.weights.ssp126.2100]]*Table1[[#This Row],[corals.mn.ssp126.2100]])</f>
        <v/>
      </c>
      <c r="AG1377" s="8" t="str">
        <f>IF(Table1[[#This Row],[mangrove.mn.ssp126.2100]]="","",(Table1[[#This Row],[mangrove.sd.ssp126.2100]]/Table1[[#This Row],[mangrove.mn.ssp126.2100]])^-1)</f>
        <v/>
      </c>
      <c r="AH1377" s="6" t="str">
        <f>IF(Table1[[#This Row],[mangrove.weights.ssp126.2100]]="","",Table1[[#This Row],[mangrove.weights.ssp126.2100]]*Table1[[#This Row],[mangrove.mn.ssp126.2100]])</f>
        <v/>
      </c>
      <c r="AI1377" s="7" t="e">
        <f t="shared" si="127"/>
        <v>#DIV/0!</v>
      </c>
      <c r="AL1377" s="6" t="str">
        <f>IF(Table1[[#This Row],[seagrass.mn.ssp245.2050]]="","",(Table1[[#This Row],[seagrass.sd.ssp245.2050]]/Table1[[#This Row],[seagrass.mn.ssp245.2050]])^-1)</f>
        <v/>
      </c>
      <c r="AM1377" s="6" t="str">
        <f>IF(Table1[[#This Row],[seagrass.weights.ssp245.2050]]="","",Table1[[#This Row],[seagrass.weights.ssp245.2050]]*Table1[[#This Row],[seagrass.mn.ssp245.2050]])</f>
        <v/>
      </c>
      <c r="AS1377" s="5"/>
      <c r="AT1377" s="8"/>
      <c r="AU1377" s="8"/>
      <c r="AV1377" s="7" t="e">
        <f t="shared" si="128"/>
        <v>#DIV/0!</v>
      </c>
      <c r="AX1377" s="5"/>
      <c r="AY1377" s="6"/>
      <c r="AZ1377" s="6"/>
      <c r="BB1377" s="5"/>
      <c r="BC1377" s="8"/>
      <c r="BD1377" s="8"/>
      <c r="BE1377" s="5"/>
      <c r="BF1377" s="5"/>
      <c r="BG1377" s="6"/>
      <c r="BH1377" s="6"/>
      <c r="BI1377" s="7" t="e">
        <f t="shared" si="129"/>
        <v>#DIV/0!</v>
      </c>
      <c r="BK1377" s="5"/>
      <c r="BL1377" s="6"/>
      <c r="BM1377" s="6"/>
      <c r="BO1377" s="5"/>
      <c r="BP1377" s="6"/>
      <c r="BQ1377" s="6"/>
      <c r="BR1377" s="5"/>
      <c r="BS1377" s="5"/>
      <c r="BT1377" s="6"/>
      <c r="BU1377" s="6"/>
      <c r="BV1377" s="7" t="e">
        <f t="shared" si="130"/>
        <v>#DIV/0!</v>
      </c>
      <c r="BX1377" s="5"/>
      <c r="BY1377" s="8"/>
      <c r="BZ1377" s="8"/>
      <c r="CA1377" s="5"/>
      <c r="CB1377" s="5"/>
      <c r="CC1377" s="8"/>
      <c r="CD1377" s="8"/>
      <c r="CE1377" s="5"/>
      <c r="CF1377" s="5"/>
      <c r="CG1377" s="12"/>
      <c r="CH1377" s="17"/>
      <c r="CI1377" s="9" t="e">
        <f t="shared" si="131"/>
        <v>#DIV/0!</v>
      </c>
      <c r="CJ1377" s="5"/>
      <c r="CL1377" s="5"/>
      <c r="CM1377" s="5"/>
      <c r="CP1377" s="5"/>
      <c r="CT1377" s="5"/>
    </row>
    <row r="1378" spans="1:98" x14ac:dyDescent="0.25">
      <c r="A1378" s="5" t="s">
        <v>1421</v>
      </c>
      <c r="B1378" s="5">
        <v>17.08934</v>
      </c>
      <c r="C1378" s="5">
        <v>-30.821102</v>
      </c>
      <c r="E1378" s="5">
        <v>0</v>
      </c>
      <c r="G1378" s="5">
        <v>0</v>
      </c>
      <c r="I1378" s="5">
        <v>0</v>
      </c>
      <c r="L1378" s="6" t="str">
        <f>IF(Table1[[#This Row],[seagrass.mn.ssp126.2050]]="","",(Table1[[#This Row],[seagrass.sd.ssp126.2050]]/Table1[[#This Row],[seagrass.mn.ssp126.2050]])^-1)</f>
        <v/>
      </c>
      <c r="M1378" s="6" t="str">
        <f>IF(Table1[[#This Row],[seagrass.weights.ssp126.2050]]="","",Table1[[#This Row],[seagrass.weights.ssp126.2050]]*Table1[[#This Row],[seagrass.mn.ssp126.2050]])</f>
        <v/>
      </c>
      <c r="P1378" s="6" t="str">
        <f>IF(Table1[[#This Row],[corals.mn.ssp126.2050]]="","",(Table1[[#This Row],[corals.sd.ssp126.2050]]/Table1[[#This Row],[corals.mn.ssp126.2050]])^-1)</f>
        <v/>
      </c>
      <c r="Q1378" s="6" t="str">
        <f>IF(Table1[[#This Row],[coral.weights.ssp126.2050]]="","",Table1[[#This Row],[coral.weights.ssp126.2050]]*Table1[[#This Row],[corals.mn.ssp126.2050]])</f>
        <v/>
      </c>
      <c r="T1378" s="6" t="str">
        <f>IF(Table1[[#This Row],[mangrove.mn.ssp126.2050]]="","",(Table1[[#This Row],[mangrove.sd.ssp126.2050]]/Table1[[#This Row],[mangrove.mn.ssp126.2050]])^-1)</f>
        <v/>
      </c>
      <c r="U1378" s="6" t="str">
        <f>IF(Table1[[#This Row],[mangrove.weights.ssp126.2050]]="","",Table1[[#This Row],[mangrove.weights.ssp126.2050]]*Table1[[#This Row],[mangrove.mn.ssp126.2050]])</f>
        <v/>
      </c>
      <c r="V1378" s="7" t="e">
        <f t="shared" si="126"/>
        <v>#DIV/0!</v>
      </c>
      <c r="Y1378" s="6" t="str">
        <f>IF(Table1[[#This Row],[seagrass.mn.ssp126.2100]]="", "", (Table1[[#This Row],[seagrass.sd.ssp126.2100]]/Table1[[#This Row],[seagrass.mn.ssp126.2100]])^-1)</f>
        <v/>
      </c>
      <c r="Z1378" s="6" t="str">
        <f>IF(Table1[[#This Row],[seagrass.weights.ssp126.2100]]="","", Table1[[#This Row],[seagrass.weights.ssp126.2100]]*Table1[[#This Row],[seagrass.mn.ssp126.2100]])</f>
        <v/>
      </c>
      <c r="AC1378" s="6" t="str">
        <f>IF(Table1[[#This Row],[corals.mn.ssp126.2100]]="","",(Table1[[#This Row],[corals.sd.ssp126.2100]]/Table1[[#This Row],[corals.mn.ssp126.2100]])^-1)</f>
        <v/>
      </c>
      <c r="AD1378" s="6" t="str">
        <f>IF( Table1[[#This Row],[Coral.weights.ssp126.2100]]="","", Table1[[#This Row],[Coral.weights.ssp126.2100]]*Table1[[#This Row],[corals.mn.ssp126.2100]])</f>
        <v/>
      </c>
      <c r="AG1378" s="8" t="str">
        <f>IF(Table1[[#This Row],[mangrove.mn.ssp126.2100]]="","",(Table1[[#This Row],[mangrove.sd.ssp126.2100]]/Table1[[#This Row],[mangrove.mn.ssp126.2100]])^-1)</f>
        <v/>
      </c>
      <c r="AH1378" s="6" t="str">
        <f>IF(Table1[[#This Row],[mangrove.weights.ssp126.2100]]="","",Table1[[#This Row],[mangrove.weights.ssp126.2100]]*Table1[[#This Row],[mangrove.mn.ssp126.2100]])</f>
        <v/>
      </c>
      <c r="AI1378" s="7" t="e">
        <f t="shared" si="127"/>
        <v>#DIV/0!</v>
      </c>
      <c r="AL1378" s="6" t="str">
        <f>IF(Table1[[#This Row],[seagrass.mn.ssp245.2050]]="","",(Table1[[#This Row],[seagrass.sd.ssp245.2050]]/Table1[[#This Row],[seagrass.mn.ssp245.2050]])^-1)</f>
        <v/>
      </c>
      <c r="AM1378" s="6" t="str">
        <f>IF(Table1[[#This Row],[seagrass.weights.ssp245.2050]]="","",Table1[[#This Row],[seagrass.weights.ssp245.2050]]*Table1[[#This Row],[seagrass.mn.ssp245.2050]])</f>
        <v/>
      </c>
      <c r="AS1378" s="5"/>
      <c r="AT1378" s="8"/>
      <c r="AU1378" s="8"/>
      <c r="AV1378" s="7" t="e">
        <f t="shared" si="128"/>
        <v>#DIV/0!</v>
      </c>
      <c r="AX1378" s="5"/>
      <c r="AY1378" s="6"/>
      <c r="AZ1378" s="6"/>
      <c r="BB1378" s="5"/>
      <c r="BC1378" s="8"/>
      <c r="BD1378" s="8"/>
      <c r="BE1378" s="5"/>
      <c r="BF1378" s="5"/>
      <c r="BG1378" s="6"/>
      <c r="BH1378" s="6"/>
      <c r="BI1378" s="7" t="e">
        <f t="shared" si="129"/>
        <v>#DIV/0!</v>
      </c>
      <c r="BK1378" s="5"/>
      <c r="BL1378" s="6"/>
      <c r="BM1378" s="6"/>
      <c r="BO1378" s="5"/>
      <c r="BP1378" s="6"/>
      <c r="BQ1378" s="6"/>
      <c r="BR1378" s="5"/>
      <c r="BS1378" s="5"/>
      <c r="BT1378" s="6"/>
      <c r="BU1378" s="6"/>
      <c r="BV1378" s="7" t="e">
        <f t="shared" si="130"/>
        <v>#DIV/0!</v>
      </c>
      <c r="BX1378" s="5"/>
      <c r="BY1378" s="8"/>
      <c r="BZ1378" s="8"/>
      <c r="CA1378" s="5"/>
      <c r="CB1378" s="5"/>
      <c r="CC1378" s="8"/>
      <c r="CD1378" s="8"/>
      <c r="CE1378" s="5"/>
      <c r="CF1378" s="5"/>
      <c r="CG1378" s="12"/>
      <c r="CH1378" s="17"/>
      <c r="CI1378" s="9" t="e">
        <f t="shared" si="131"/>
        <v>#DIV/0!</v>
      </c>
      <c r="CJ1378" s="5"/>
      <c r="CL1378" s="5"/>
      <c r="CM1378" s="5"/>
      <c r="CP1378" s="5"/>
      <c r="CT1378" s="5"/>
    </row>
    <row r="1379" spans="1:98" x14ac:dyDescent="0.25">
      <c r="A1379" s="5" t="s">
        <v>1422</v>
      </c>
      <c r="B1379" s="5">
        <v>17.33934</v>
      </c>
      <c r="C1379" s="5">
        <v>-30.821102</v>
      </c>
      <c r="E1379" s="5">
        <v>0</v>
      </c>
      <c r="G1379" s="5">
        <v>0</v>
      </c>
      <c r="I1379" s="5">
        <v>0</v>
      </c>
      <c r="L1379" s="6" t="str">
        <f>IF(Table1[[#This Row],[seagrass.mn.ssp126.2050]]="","",(Table1[[#This Row],[seagrass.sd.ssp126.2050]]/Table1[[#This Row],[seagrass.mn.ssp126.2050]])^-1)</f>
        <v/>
      </c>
      <c r="M1379" s="6" t="str">
        <f>IF(Table1[[#This Row],[seagrass.weights.ssp126.2050]]="","",Table1[[#This Row],[seagrass.weights.ssp126.2050]]*Table1[[#This Row],[seagrass.mn.ssp126.2050]])</f>
        <v/>
      </c>
      <c r="P1379" s="6" t="str">
        <f>IF(Table1[[#This Row],[corals.mn.ssp126.2050]]="","",(Table1[[#This Row],[corals.sd.ssp126.2050]]/Table1[[#This Row],[corals.mn.ssp126.2050]])^-1)</f>
        <v/>
      </c>
      <c r="Q1379" s="6" t="str">
        <f>IF(Table1[[#This Row],[coral.weights.ssp126.2050]]="","",Table1[[#This Row],[coral.weights.ssp126.2050]]*Table1[[#This Row],[corals.mn.ssp126.2050]])</f>
        <v/>
      </c>
      <c r="T1379" s="6" t="str">
        <f>IF(Table1[[#This Row],[mangrove.mn.ssp126.2050]]="","",(Table1[[#This Row],[mangrove.sd.ssp126.2050]]/Table1[[#This Row],[mangrove.mn.ssp126.2050]])^-1)</f>
        <v/>
      </c>
      <c r="U1379" s="6" t="str">
        <f>IF(Table1[[#This Row],[mangrove.weights.ssp126.2050]]="","",Table1[[#This Row],[mangrove.weights.ssp126.2050]]*Table1[[#This Row],[mangrove.mn.ssp126.2050]])</f>
        <v/>
      </c>
      <c r="V1379" s="7" t="e">
        <f t="shared" si="126"/>
        <v>#DIV/0!</v>
      </c>
      <c r="Y1379" s="6" t="str">
        <f>IF(Table1[[#This Row],[seagrass.mn.ssp126.2100]]="", "", (Table1[[#This Row],[seagrass.sd.ssp126.2100]]/Table1[[#This Row],[seagrass.mn.ssp126.2100]])^-1)</f>
        <v/>
      </c>
      <c r="Z1379" s="6" t="str">
        <f>IF(Table1[[#This Row],[seagrass.weights.ssp126.2100]]="","", Table1[[#This Row],[seagrass.weights.ssp126.2100]]*Table1[[#This Row],[seagrass.mn.ssp126.2100]])</f>
        <v/>
      </c>
      <c r="AC1379" s="6" t="str">
        <f>IF(Table1[[#This Row],[corals.mn.ssp126.2100]]="","",(Table1[[#This Row],[corals.sd.ssp126.2100]]/Table1[[#This Row],[corals.mn.ssp126.2100]])^-1)</f>
        <v/>
      </c>
      <c r="AD1379" s="6" t="str">
        <f>IF( Table1[[#This Row],[Coral.weights.ssp126.2100]]="","", Table1[[#This Row],[Coral.weights.ssp126.2100]]*Table1[[#This Row],[corals.mn.ssp126.2100]])</f>
        <v/>
      </c>
      <c r="AG1379" s="8" t="str">
        <f>IF(Table1[[#This Row],[mangrove.mn.ssp126.2100]]="","",(Table1[[#This Row],[mangrove.sd.ssp126.2100]]/Table1[[#This Row],[mangrove.mn.ssp126.2100]])^-1)</f>
        <v/>
      </c>
      <c r="AH1379" s="6" t="str">
        <f>IF(Table1[[#This Row],[mangrove.weights.ssp126.2100]]="","",Table1[[#This Row],[mangrove.weights.ssp126.2100]]*Table1[[#This Row],[mangrove.mn.ssp126.2100]])</f>
        <v/>
      </c>
      <c r="AI1379" s="7" t="e">
        <f t="shared" si="127"/>
        <v>#DIV/0!</v>
      </c>
      <c r="AL1379" s="6" t="str">
        <f>IF(Table1[[#This Row],[seagrass.mn.ssp245.2050]]="","",(Table1[[#This Row],[seagrass.sd.ssp245.2050]]/Table1[[#This Row],[seagrass.mn.ssp245.2050]])^-1)</f>
        <v/>
      </c>
      <c r="AM1379" s="6" t="str">
        <f>IF(Table1[[#This Row],[seagrass.weights.ssp245.2050]]="","",Table1[[#This Row],[seagrass.weights.ssp245.2050]]*Table1[[#This Row],[seagrass.mn.ssp245.2050]])</f>
        <v/>
      </c>
      <c r="AS1379" s="5"/>
      <c r="AT1379" s="8"/>
      <c r="AU1379" s="8"/>
      <c r="AV1379" s="7" t="e">
        <f t="shared" si="128"/>
        <v>#DIV/0!</v>
      </c>
      <c r="AX1379" s="5"/>
      <c r="AY1379" s="6"/>
      <c r="AZ1379" s="6"/>
      <c r="BB1379" s="5"/>
      <c r="BC1379" s="8"/>
      <c r="BD1379" s="8"/>
      <c r="BE1379" s="5"/>
      <c r="BF1379" s="5"/>
      <c r="BG1379" s="6"/>
      <c r="BH1379" s="6"/>
      <c r="BI1379" s="7" t="e">
        <f t="shared" si="129"/>
        <v>#DIV/0!</v>
      </c>
      <c r="BK1379" s="5"/>
      <c r="BL1379" s="6"/>
      <c r="BM1379" s="6"/>
      <c r="BO1379" s="5"/>
      <c r="BP1379" s="6"/>
      <c r="BQ1379" s="6"/>
      <c r="BR1379" s="5"/>
      <c r="BS1379" s="5"/>
      <c r="BT1379" s="6"/>
      <c r="BU1379" s="6"/>
      <c r="BV1379" s="7" t="e">
        <f t="shared" si="130"/>
        <v>#DIV/0!</v>
      </c>
      <c r="BX1379" s="5"/>
      <c r="BY1379" s="8"/>
      <c r="BZ1379" s="8"/>
      <c r="CA1379" s="5"/>
      <c r="CB1379" s="5"/>
      <c r="CC1379" s="8"/>
      <c r="CD1379" s="8"/>
      <c r="CE1379" s="5"/>
      <c r="CF1379" s="5"/>
      <c r="CG1379" s="12"/>
      <c r="CH1379" s="17"/>
      <c r="CI1379" s="9" t="e">
        <f t="shared" si="131"/>
        <v>#DIV/0!</v>
      </c>
      <c r="CJ1379" s="5"/>
      <c r="CL1379" s="5"/>
      <c r="CM1379" s="5"/>
      <c r="CP1379" s="5"/>
      <c r="CT1379" s="5"/>
    </row>
    <row r="1380" spans="1:98" x14ac:dyDescent="0.25">
      <c r="A1380" s="5" t="s">
        <v>1423</v>
      </c>
      <c r="B1380" s="5">
        <v>30.08934</v>
      </c>
      <c r="C1380" s="5">
        <v>-30.821102</v>
      </c>
      <c r="E1380" s="5">
        <v>0</v>
      </c>
      <c r="G1380" s="5">
        <v>0</v>
      </c>
      <c r="I1380" s="5">
        <v>0</v>
      </c>
      <c r="L1380" s="6" t="str">
        <f>IF(Table1[[#This Row],[seagrass.mn.ssp126.2050]]="","",(Table1[[#This Row],[seagrass.sd.ssp126.2050]]/Table1[[#This Row],[seagrass.mn.ssp126.2050]])^-1)</f>
        <v/>
      </c>
      <c r="M1380" s="6" t="str">
        <f>IF(Table1[[#This Row],[seagrass.weights.ssp126.2050]]="","",Table1[[#This Row],[seagrass.weights.ssp126.2050]]*Table1[[#This Row],[seagrass.mn.ssp126.2050]])</f>
        <v/>
      </c>
      <c r="P1380" s="6" t="str">
        <f>IF(Table1[[#This Row],[corals.mn.ssp126.2050]]="","",(Table1[[#This Row],[corals.sd.ssp126.2050]]/Table1[[#This Row],[corals.mn.ssp126.2050]])^-1)</f>
        <v/>
      </c>
      <c r="Q1380" s="6" t="str">
        <f>IF(Table1[[#This Row],[coral.weights.ssp126.2050]]="","",Table1[[#This Row],[coral.weights.ssp126.2050]]*Table1[[#This Row],[corals.mn.ssp126.2050]])</f>
        <v/>
      </c>
      <c r="T1380" s="6" t="str">
        <f>IF(Table1[[#This Row],[mangrove.mn.ssp126.2050]]="","",(Table1[[#This Row],[mangrove.sd.ssp126.2050]]/Table1[[#This Row],[mangrove.mn.ssp126.2050]])^-1)</f>
        <v/>
      </c>
      <c r="U1380" s="6" t="str">
        <f>IF(Table1[[#This Row],[mangrove.weights.ssp126.2050]]="","",Table1[[#This Row],[mangrove.weights.ssp126.2050]]*Table1[[#This Row],[mangrove.mn.ssp126.2050]])</f>
        <v/>
      </c>
      <c r="V1380" s="7" t="e">
        <f t="shared" si="126"/>
        <v>#DIV/0!</v>
      </c>
      <c r="Y1380" s="6" t="str">
        <f>IF(Table1[[#This Row],[seagrass.mn.ssp126.2100]]="", "", (Table1[[#This Row],[seagrass.sd.ssp126.2100]]/Table1[[#This Row],[seagrass.mn.ssp126.2100]])^-1)</f>
        <v/>
      </c>
      <c r="Z1380" s="6" t="str">
        <f>IF(Table1[[#This Row],[seagrass.weights.ssp126.2100]]="","", Table1[[#This Row],[seagrass.weights.ssp126.2100]]*Table1[[#This Row],[seagrass.mn.ssp126.2100]])</f>
        <v/>
      </c>
      <c r="AC1380" s="6" t="str">
        <f>IF(Table1[[#This Row],[corals.mn.ssp126.2100]]="","",(Table1[[#This Row],[corals.sd.ssp126.2100]]/Table1[[#This Row],[corals.mn.ssp126.2100]])^-1)</f>
        <v/>
      </c>
      <c r="AD1380" s="6" t="str">
        <f>IF( Table1[[#This Row],[Coral.weights.ssp126.2100]]="","", Table1[[#This Row],[Coral.weights.ssp126.2100]]*Table1[[#This Row],[corals.mn.ssp126.2100]])</f>
        <v/>
      </c>
      <c r="AG1380" s="8" t="str">
        <f>IF(Table1[[#This Row],[mangrove.mn.ssp126.2100]]="","",(Table1[[#This Row],[mangrove.sd.ssp126.2100]]/Table1[[#This Row],[mangrove.mn.ssp126.2100]])^-1)</f>
        <v/>
      </c>
      <c r="AH1380" s="6" t="str">
        <f>IF(Table1[[#This Row],[mangrove.weights.ssp126.2100]]="","",Table1[[#This Row],[mangrove.weights.ssp126.2100]]*Table1[[#This Row],[mangrove.mn.ssp126.2100]])</f>
        <v/>
      </c>
      <c r="AI1380" s="7" t="e">
        <f t="shared" si="127"/>
        <v>#DIV/0!</v>
      </c>
      <c r="AL1380" s="6" t="str">
        <f>IF(Table1[[#This Row],[seagrass.mn.ssp245.2050]]="","",(Table1[[#This Row],[seagrass.sd.ssp245.2050]]/Table1[[#This Row],[seagrass.mn.ssp245.2050]])^-1)</f>
        <v/>
      </c>
      <c r="AM1380" s="6" t="str">
        <f>IF(Table1[[#This Row],[seagrass.weights.ssp245.2050]]="","",Table1[[#This Row],[seagrass.weights.ssp245.2050]]*Table1[[#This Row],[seagrass.mn.ssp245.2050]])</f>
        <v/>
      </c>
      <c r="AS1380" s="5"/>
      <c r="AT1380" s="8"/>
      <c r="AU1380" s="8"/>
      <c r="AV1380" s="7" t="e">
        <f t="shared" si="128"/>
        <v>#DIV/0!</v>
      </c>
      <c r="AX1380" s="5"/>
      <c r="AY1380" s="6"/>
      <c r="AZ1380" s="6"/>
      <c r="BB1380" s="5"/>
      <c r="BC1380" s="8"/>
      <c r="BD1380" s="8"/>
      <c r="BE1380" s="5"/>
      <c r="BF1380" s="5"/>
      <c r="BG1380" s="6"/>
      <c r="BH1380" s="6"/>
      <c r="BI1380" s="7" t="e">
        <f t="shared" si="129"/>
        <v>#DIV/0!</v>
      </c>
      <c r="BK1380" s="5"/>
      <c r="BL1380" s="6"/>
      <c r="BM1380" s="6"/>
      <c r="BO1380" s="5"/>
      <c r="BP1380" s="6"/>
      <c r="BQ1380" s="6"/>
      <c r="BR1380" s="5"/>
      <c r="BS1380" s="5"/>
      <c r="BT1380" s="6"/>
      <c r="BU1380" s="6"/>
      <c r="BV1380" s="7" t="e">
        <f t="shared" si="130"/>
        <v>#DIV/0!</v>
      </c>
      <c r="BX1380" s="5"/>
      <c r="BY1380" s="8"/>
      <c r="BZ1380" s="8"/>
      <c r="CA1380" s="5"/>
      <c r="CB1380" s="5"/>
      <c r="CC1380" s="8"/>
      <c r="CD1380" s="8"/>
      <c r="CE1380" s="5"/>
      <c r="CF1380" s="5"/>
      <c r="CG1380" s="12"/>
      <c r="CH1380" s="17"/>
      <c r="CI1380" s="9" t="e">
        <f t="shared" si="131"/>
        <v>#DIV/0!</v>
      </c>
      <c r="CJ1380" s="5"/>
      <c r="CL1380" s="5"/>
      <c r="CM1380" s="5"/>
      <c r="CP1380" s="5"/>
      <c r="CT1380" s="5"/>
    </row>
    <row r="1381" spans="1:98" x14ac:dyDescent="0.25">
      <c r="A1381" s="5" t="s">
        <v>1424</v>
      </c>
      <c r="B1381" s="5">
        <v>30.33934</v>
      </c>
      <c r="C1381" s="5">
        <v>-30.821102</v>
      </c>
      <c r="E1381" s="5">
        <v>0</v>
      </c>
      <c r="G1381" s="5">
        <v>0</v>
      </c>
      <c r="I1381" s="5">
        <v>0</v>
      </c>
      <c r="L1381" s="6" t="str">
        <f>IF(Table1[[#This Row],[seagrass.mn.ssp126.2050]]="","",(Table1[[#This Row],[seagrass.sd.ssp126.2050]]/Table1[[#This Row],[seagrass.mn.ssp126.2050]])^-1)</f>
        <v/>
      </c>
      <c r="M1381" s="6" t="str">
        <f>IF(Table1[[#This Row],[seagrass.weights.ssp126.2050]]="","",Table1[[#This Row],[seagrass.weights.ssp126.2050]]*Table1[[#This Row],[seagrass.mn.ssp126.2050]])</f>
        <v/>
      </c>
      <c r="P1381" s="6" t="str">
        <f>IF(Table1[[#This Row],[corals.mn.ssp126.2050]]="","",(Table1[[#This Row],[corals.sd.ssp126.2050]]/Table1[[#This Row],[corals.mn.ssp126.2050]])^-1)</f>
        <v/>
      </c>
      <c r="Q1381" s="6" t="str">
        <f>IF(Table1[[#This Row],[coral.weights.ssp126.2050]]="","",Table1[[#This Row],[coral.weights.ssp126.2050]]*Table1[[#This Row],[corals.mn.ssp126.2050]])</f>
        <v/>
      </c>
      <c r="T1381" s="6" t="str">
        <f>IF(Table1[[#This Row],[mangrove.mn.ssp126.2050]]="","",(Table1[[#This Row],[mangrove.sd.ssp126.2050]]/Table1[[#This Row],[mangrove.mn.ssp126.2050]])^-1)</f>
        <v/>
      </c>
      <c r="U1381" s="6" t="str">
        <f>IF(Table1[[#This Row],[mangrove.weights.ssp126.2050]]="","",Table1[[#This Row],[mangrove.weights.ssp126.2050]]*Table1[[#This Row],[mangrove.mn.ssp126.2050]])</f>
        <v/>
      </c>
      <c r="V1381" s="7" t="e">
        <f t="shared" si="126"/>
        <v>#DIV/0!</v>
      </c>
      <c r="Y1381" s="6" t="str">
        <f>IF(Table1[[#This Row],[seagrass.mn.ssp126.2100]]="", "", (Table1[[#This Row],[seagrass.sd.ssp126.2100]]/Table1[[#This Row],[seagrass.mn.ssp126.2100]])^-1)</f>
        <v/>
      </c>
      <c r="Z1381" s="6" t="str">
        <f>IF(Table1[[#This Row],[seagrass.weights.ssp126.2100]]="","", Table1[[#This Row],[seagrass.weights.ssp126.2100]]*Table1[[#This Row],[seagrass.mn.ssp126.2100]])</f>
        <v/>
      </c>
      <c r="AC1381" s="6" t="str">
        <f>IF(Table1[[#This Row],[corals.mn.ssp126.2100]]="","",(Table1[[#This Row],[corals.sd.ssp126.2100]]/Table1[[#This Row],[corals.mn.ssp126.2100]])^-1)</f>
        <v/>
      </c>
      <c r="AD1381" s="6" t="str">
        <f>IF( Table1[[#This Row],[Coral.weights.ssp126.2100]]="","", Table1[[#This Row],[Coral.weights.ssp126.2100]]*Table1[[#This Row],[corals.mn.ssp126.2100]])</f>
        <v/>
      </c>
      <c r="AG1381" s="8" t="str">
        <f>IF(Table1[[#This Row],[mangrove.mn.ssp126.2100]]="","",(Table1[[#This Row],[mangrove.sd.ssp126.2100]]/Table1[[#This Row],[mangrove.mn.ssp126.2100]])^-1)</f>
        <v/>
      </c>
      <c r="AH1381" s="6" t="str">
        <f>IF(Table1[[#This Row],[mangrove.weights.ssp126.2100]]="","",Table1[[#This Row],[mangrove.weights.ssp126.2100]]*Table1[[#This Row],[mangrove.mn.ssp126.2100]])</f>
        <v/>
      </c>
      <c r="AI1381" s="7" t="e">
        <f t="shared" si="127"/>
        <v>#DIV/0!</v>
      </c>
      <c r="AL1381" s="6" t="str">
        <f>IF(Table1[[#This Row],[seagrass.mn.ssp245.2050]]="","",(Table1[[#This Row],[seagrass.sd.ssp245.2050]]/Table1[[#This Row],[seagrass.mn.ssp245.2050]])^-1)</f>
        <v/>
      </c>
      <c r="AM1381" s="6" t="str">
        <f>IF(Table1[[#This Row],[seagrass.weights.ssp245.2050]]="","",Table1[[#This Row],[seagrass.weights.ssp245.2050]]*Table1[[#This Row],[seagrass.mn.ssp245.2050]])</f>
        <v/>
      </c>
      <c r="AS1381" s="5"/>
      <c r="AT1381" s="8"/>
      <c r="AU1381" s="8"/>
      <c r="AV1381" s="7" t="e">
        <f t="shared" si="128"/>
        <v>#DIV/0!</v>
      </c>
      <c r="AX1381" s="5"/>
      <c r="AY1381" s="6"/>
      <c r="AZ1381" s="6"/>
      <c r="BB1381" s="5"/>
      <c r="BC1381" s="8"/>
      <c r="BD1381" s="8"/>
      <c r="BE1381" s="5"/>
      <c r="BF1381" s="5"/>
      <c r="BG1381" s="6"/>
      <c r="BH1381" s="6"/>
      <c r="BI1381" s="7" t="e">
        <f t="shared" si="129"/>
        <v>#DIV/0!</v>
      </c>
      <c r="BK1381" s="5"/>
      <c r="BL1381" s="6"/>
      <c r="BM1381" s="6"/>
      <c r="BO1381" s="5"/>
      <c r="BP1381" s="6"/>
      <c r="BQ1381" s="6"/>
      <c r="BR1381" s="5"/>
      <c r="BS1381" s="5"/>
      <c r="BT1381" s="6"/>
      <c r="BU1381" s="6"/>
      <c r="BV1381" s="7" t="e">
        <f t="shared" si="130"/>
        <v>#DIV/0!</v>
      </c>
      <c r="BX1381" s="5"/>
      <c r="BY1381" s="8"/>
      <c r="BZ1381" s="8"/>
      <c r="CA1381" s="5"/>
      <c r="CB1381" s="5"/>
      <c r="CC1381" s="8"/>
      <c r="CD1381" s="8"/>
      <c r="CE1381" s="5"/>
      <c r="CF1381" s="5"/>
      <c r="CG1381" s="12"/>
      <c r="CH1381" s="17"/>
      <c r="CI1381" s="9" t="e">
        <f t="shared" si="131"/>
        <v>#DIV/0!</v>
      </c>
      <c r="CJ1381" s="5"/>
      <c r="CL1381" s="5"/>
      <c r="CM1381" s="5"/>
      <c r="CP1381" s="5"/>
      <c r="CT1381" s="5"/>
    </row>
    <row r="1382" spans="1:98" x14ac:dyDescent="0.25">
      <c r="A1382" s="5" t="s">
        <v>1425</v>
      </c>
      <c r="B1382" s="5">
        <v>30.58934</v>
      </c>
      <c r="C1382" s="5">
        <v>-30.821102</v>
      </c>
      <c r="E1382" s="5">
        <v>0</v>
      </c>
      <c r="G1382" s="5">
        <v>0</v>
      </c>
      <c r="I1382" s="5">
        <v>0</v>
      </c>
      <c r="L1382" s="6" t="str">
        <f>IF(Table1[[#This Row],[seagrass.mn.ssp126.2050]]="","",(Table1[[#This Row],[seagrass.sd.ssp126.2050]]/Table1[[#This Row],[seagrass.mn.ssp126.2050]])^-1)</f>
        <v/>
      </c>
      <c r="M1382" s="6" t="str">
        <f>IF(Table1[[#This Row],[seagrass.weights.ssp126.2050]]="","",Table1[[#This Row],[seagrass.weights.ssp126.2050]]*Table1[[#This Row],[seagrass.mn.ssp126.2050]])</f>
        <v/>
      </c>
      <c r="P1382" s="6" t="str">
        <f>IF(Table1[[#This Row],[corals.mn.ssp126.2050]]="","",(Table1[[#This Row],[corals.sd.ssp126.2050]]/Table1[[#This Row],[corals.mn.ssp126.2050]])^-1)</f>
        <v/>
      </c>
      <c r="Q1382" s="6" t="str">
        <f>IF(Table1[[#This Row],[coral.weights.ssp126.2050]]="","",Table1[[#This Row],[coral.weights.ssp126.2050]]*Table1[[#This Row],[corals.mn.ssp126.2050]])</f>
        <v/>
      </c>
      <c r="T1382" s="6" t="str">
        <f>IF(Table1[[#This Row],[mangrove.mn.ssp126.2050]]="","",(Table1[[#This Row],[mangrove.sd.ssp126.2050]]/Table1[[#This Row],[mangrove.mn.ssp126.2050]])^-1)</f>
        <v/>
      </c>
      <c r="U1382" s="6" t="str">
        <f>IF(Table1[[#This Row],[mangrove.weights.ssp126.2050]]="","",Table1[[#This Row],[mangrove.weights.ssp126.2050]]*Table1[[#This Row],[mangrove.mn.ssp126.2050]])</f>
        <v/>
      </c>
      <c r="V1382" s="7" t="e">
        <f t="shared" si="126"/>
        <v>#DIV/0!</v>
      </c>
      <c r="Y1382" s="6" t="str">
        <f>IF(Table1[[#This Row],[seagrass.mn.ssp126.2100]]="", "", (Table1[[#This Row],[seagrass.sd.ssp126.2100]]/Table1[[#This Row],[seagrass.mn.ssp126.2100]])^-1)</f>
        <v/>
      </c>
      <c r="Z1382" s="6" t="str">
        <f>IF(Table1[[#This Row],[seagrass.weights.ssp126.2100]]="","", Table1[[#This Row],[seagrass.weights.ssp126.2100]]*Table1[[#This Row],[seagrass.mn.ssp126.2100]])</f>
        <v/>
      </c>
      <c r="AC1382" s="6" t="str">
        <f>IF(Table1[[#This Row],[corals.mn.ssp126.2100]]="","",(Table1[[#This Row],[corals.sd.ssp126.2100]]/Table1[[#This Row],[corals.mn.ssp126.2100]])^-1)</f>
        <v/>
      </c>
      <c r="AD1382" s="6" t="str">
        <f>IF( Table1[[#This Row],[Coral.weights.ssp126.2100]]="","", Table1[[#This Row],[Coral.weights.ssp126.2100]]*Table1[[#This Row],[corals.mn.ssp126.2100]])</f>
        <v/>
      </c>
      <c r="AG1382" s="8" t="str">
        <f>IF(Table1[[#This Row],[mangrove.mn.ssp126.2100]]="","",(Table1[[#This Row],[mangrove.sd.ssp126.2100]]/Table1[[#This Row],[mangrove.mn.ssp126.2100]])^-1)</f>
        <v/>
      </c>
      <c r="AH1382" s="6" t="str">
        <f>IF(Table1[[#This Row],[mangrove.weights.ssp126.2100]]="","",Table1[[#This Row],[mangrove.weights.ssp126.2100]]*Table1[[#This Row],[mangrove.mn.ssp126.2100]])</f>
        <v/>
      </c>
      <c r="AI1382" s="7" t="e">
        <f t="shared" si="127"/>
        <v>#DIV/0!</v>
      </c>
      <c r="AL1382" s="6" t="str">
        <f>IF(Table1[[#This Row],[seagrass.mn.ssp245.2050]]="","",(Table1[[#This Row],[seagrass.sd.ssp245.2050]]/Table1[[#This Row],[seagrass.mn.ssp245.2050]])^-1)</f>
        <v/>
      </c>
      <c r="AM1382" s="6" t="str">
        <f>IF(Table1[[#This Row],[seagrass.weights.ssp245.2050]]="","",Table1[[#This Row],[seagrass.weights.ssp245.2050]]*Table1[[#This Row],[seagrass.mn.ssp245.2050]])</f>
        <v/>
      </c>
      <c r="AS1382" s="5"/>
      <c r="AT1382" s="8"/>
      <c r="AU1382" s="8"/>
      <c r="AV1382" s="7" t="e">
        <f t="shared" si="128"/>
        <v>#DIV/0!</v>
      </c>
      <c r="AX1382" s="5"/>
      <c r="AY1382" s="6"/>
      <c r="AZ1382" s="6"/>
      <c r="BB1382" s="5"/>
      <c r="BC1382" s="8"/>
      <c r="BD1382" s="8"/>
      <c r="BE1382" s="5"/>
      <c r="BF1382" s="5"/>
      <c r="BG1382" s="6"/>
      <c r="BH1382" s="6"/>
      <c r="BI1382" s="7" t="e">
        <f t="shared" si="129"/>
        <v>#DIV/0!</v>
      </c>
      <c r="BK1382" s="5"/>
      <c r="BL1382" s="6"/>
      <c r="BM1382" s="6"/>
      <c r="BO1382" s="5"/>
      <c r="BP1382" s="6"/>
      <c r="BQ1382" s="6"/>
      <c r="BR1382" s="5"/>
      <c r="BS1382" s="5"/>
      <c r="BT1382" s="6"/>
      <c r="BU1382" s="6"/>
      <c r="BV1382" s="7" t="e">
        <f t="shared" si="130"/>
        <v>#DIV/0!</v>
      </c>
      <c r="BX1382" s="5"/>
      <c r="BY1382" s="8"/>
      <c r="BZ1382" s="8"/>
      <c r="CA1382" s="5"/>
      <c r="CB1382" s="5"/>
      <c r="CC1382" s="8"/>
      <c r="CD1382" s="8"/>
      <c r="CE1382" s="5"/>
      <c r="CF1382" s="5"/>
      <c r="CG1382" s="12"/>
      <c r="CH1382" s="17"/>
      <c r="CI1382" s="9" t="e">
        <f t="shared" si="131"/>
        <v>#DIV/0!</v>
      </c>
      <c r="CJ1382" s="5"/>
      <c r="CL1382" s="5"/>
      <c r="CM1382" s="5"/>
      <c r="CP1382" s="5"/>
      <c r="CT1382" s="5"/>
    </row>
    <row r="1383" spans="1:98" x14ac:dyDescent="0.25">
      <c r="A1383" s="5" t="s">
        <v>1426</v>
      </c>
      <c r="B1383" s="5">
        <v>30.83934</v>
      </c>
      <c r="C1383" s="5">
        <v>-30.821102</v>
      </c>
      <c r="E1383" s="5">
        <v>0</v>
      </c>
      <c r="G1383" s="5">
        <v>0</v>
      </c>
      <c r="I1383" s="5">
        <v>0</v>
      </c>
      <c r="L1383" s="6" t="str">
        <f>IF(Table1[[#This Row],[seagrass.mn.ssp126.2050]]="","",(Table1[[#This Row],[seagrass.sd.ssp126.2050]]/Table1[[#This Row],[seagrass.mn.ssp126.2050]])^-1)</f>
        <v/>
      </c>
      <c r="M1383" s="6" t="str">
        <f>IF(Table1[[#This Row],[seagrass.weights.ssp126.2050]]="","",Table1[[#This Row],[seagrass.weights.ssp126.2050]]*Table1[[#This Row],[seagrass.mn.ssp126.2050]])</f>
        <v/>
      </c>
      <c r="P1383" s="6" t="str">
        <f>IF(Table1[[#This Row],[corals.mn.ssp126.2050]]="","",(Table1[[#This Row],[corals.sd.ssp126.2050]]/Table1[[#This Row],[corals.mn.ssp126.2050]])^-1)</f>
        <v/>
      </c>
      <c r="Q1383" s="6" t="str">
        <f>IF(Table1[[#This Row],[coral.weights.ssp126.2050]]="","",Table1[[#This Row],[coral.weights.ssp126.2050]]*Table1[[#This Row],[corals.mn.ssp126.2050]])</f>
        <v/>
      </c>
      <c r="T1383" s="6" t="str">
        <f>IF(Table1[[#This Row],[mangrove.mn.ssp126.2050]]="","",(Table1[[#This Row],[mangrove.sd.ssp126.2050]]/Table1[[#This Row],[mangrove.mn.ssp126.2050]])^-1)</f>
        <v/>
      </c>
      <c r="U1383" s="6" t="str">
        <f>IF(Table1[[#This Row],[mangrove.weights.ssp126.2050]]="","",Table1[[#This Row],[mangrove.weights.ssp126.2050]]*Table1[[#This Row],[mangrove.mn.ssp126.2050]])</f>
        <v/>
      </c>
      <c r="V1383" s="7" t="e">
        <f t="shared" si="126"/>
        <v>#DIV/0!</v>
      </c>
      <c r="Y1383" s="6" t="str">
        <f>IF(Table1[[#This Row],[seagrass.mn.ssp126.2100]]="", "", (Table1[[#This Row],[seagrass.sd.ssp126.2100]]/Table1[[#This Row],[seagrass.mn.ssp126.2100]])^-1)</f>
        <v/>
      </c>
      <c r="Z1383" s="6" t="str">
        <f>IF(Table1[[#This Row],[seagrass.weights.ssp126.2100]]="","", Table1[[#This Row],[seagrass.weights.ssp126.2100]]*Table1[[#This Row],[seagrass.mn.ssp126.2100]])</f>
        <v/>
      </c>
      <c r="AC1383" s="6" t="str">
        <f>IF(Table1[[#This Row],[corals.mn.ssp126.2100]]="","",(Table1[[#This Row],[corals.sd.ssp126.2100]]/Table1[[#This Row],[corals.mn.ssp126.2100]])^-1)</f>
        <v/>
      </c>
      <c r="AD1383" s="6" t="str">
        <f>IF( Table1[[#This Row],[Coral.weights.ssp126.2100]]="","", Table1[[#This Row],[Coral.weights.ssp126.2100]]*Table1[[#This Row],[corals.mn.ssp126.2100]])</f>
        <v/>
      </c>
      <c r="AG1383" s="8" t="str">
        <f>IF(Table1[[#This Row],[mangrove.mn.ssp126.2100]]="","",(Table1[[#This Row],[mangrove.sd.ssp126.2100]]/Table1[[#This Row],[mangrove.mn.ssp126.2100]])^-1)</f>
        <v/>
      </c>
      <c r="AH1383" s="6" t="str">
        <f>IF(Table1[[#This Row],[mangrove.weights.ssp126.2100]]="","",Table1[[#This Row],[mangrove.weights.ssp126.2100]]*Table1[[#This Row],[mangrove.mn.ssp126.2100]])</f>
        <v/>
      </c>
      <c r="AI1383" s="7" t="e">
        <f t="shared" si="127"/>
        <v>#DIV/0!</v>
      </c>
      <c r="AL1383" s="6" t="str">
        <f>IF(Table1[[#This Row],[seagrass.mn.ssp245.2050]]="","",(Table1[[#This Row],[seagrass.sd.ssp245.2050]]/Table1[[#This Row],[seagrass.mn.ssp245.2050]])^-1)</f>
        <v/>
      </c>
      <c r="AM1383" s="6" t="str">
        <f>IF(Table1[[#This Row],[seagrass.weights.ssp245.2050]]="","",Table1[[#This Row],[seagrass.weights.ssp245.2050]]*Table1[[#This Row],[seagrass.mn.ssp245.2050]])</f>
        <v/>
      </c>
      <c r="AS1383" s="5"/>
      <c r="AT1383" s="8"/>
      <c r="AU1383" s="8"/>
      <c r="AV1383" s="7" t="e">
        <f t="shared" si="128"/>
        <v>#DIV/0!</v>
      </c>
      <c r="AX1383" s="5"/>
      <c r="AY1383" s="6"/>
      <c r="AZ1383" s="6"/>
      <c r="BB1383" s="5"/>
      <c r="BC1383" s="8"/>
      <c r="BD1383" s="8"/>
      <c r="BE1383" s="5"/>
      <c r="BF1383" s="5"/>
      <c r="BG1383" s="6"/>
      <c r="BH1383" s="6"/>
      <c r="BI1383" s="7" t="e">
        <f t="shared" si="129"/>
        <v>#DIV/0!</v>
      </c>
      <c r="BK1383" s="5"/>
      <c r="BL1383" s="6"/>
      <c r="BM1383" s="6"/>
      <c r="BO1383" s="5"/>
      <c r="BP1383" s="6"/>
      <c r="BQ1383" s="6"/>
      <c r="BR1383" s="5"/>
      <c r="BS1383" s="5"/>
      <c r="BT1383" s="6"/>
      <c r="BU1383" s="6"/>
      <c r="BV1383" s="7" t="e">
        <f t="shared" si="130"/>
        <v>#DIV/0!</v>
      </c>
      <c r="BX1383" s="5"/>
      <c r="BY1383" s="8"/>
      <c r="BZ1383" s="8"/>
      <c r="CA1383" s="5"/>
      <c r="CB1383" s="5"/>
      <c r="CC1383" s="8"/>
      <c r="CD1383" s="8"/>
      <c r="CE1383" s="5"/>
      <c r="CF1383" s="5"/>
      <c r="CG1383" s="12"/>
      <c r="CH1383" s="17"/>
      <c r="CI1383" s="9" t="e">
        <f t="shared" si="131"/>
        <v>#DIV/0!</v>
      </c>
      <c r="CJ1383" s="5"/>
      <c r="CL1383" s="5"/>
      <c r="CM1383" s="5"/>
      <c r="CP1383" s="5"/>
      <c r="CT1383" s="5"/>
    </row>
    <row r="1384" spans="1:98" x14ac:dyDescent="0.25">
      <c r="A1384" s="5" t="s">
        <v>1427</v>
      </c>
      <c r="B1384" s="5">
        <v>17.58934</v>
      </c>
      <c r="C1384" s="5">
        <v>-30.821102</v>
      </c>
      <c r="E1384" s="5">
        <v>0</v>
      </c>
      <c r="G1384" s="5">
        <v>0</v>
      </c>
      <c r="I1384" s="5">
        <v>0</v>
      </c>
      <c r="L1384" s="6" t="str">
        <f>IF(Table1[[#This Row],[seagrass.mn.ssp126.2050]]="","",(Table1[[#This Row],[seagrass.sd.ssp126.2050]]/Table1[[#This Row],[seagrass.mn.ssp126.2050]])^-1)</f>
        <v/>
      </c>
      <c r="M1384" s="6" t="str">
        <f>IF(Table1[[#This Row],[seagrass.weights.ssp126.2050]]="","",Table1[[#This Row],[seagrass.weights.ssp126.2050]]*Table1[[#This Row],[seagrass.mn.ssp126.2050]])</f>
        <v/>
      </c>
      <c r="P1384" s="6" t="str">
        <f>IF(Table1[[#This Row],[corals.mn.ssp126.2050]]="","",(Table1[[#This Row],[corals.sd.ssp126.2050]]/Table1[[#This Row],[corals.mn.ssp126.2050]])^-1)</f>
        <v/>
      </c>
      <c r="Q1384" s="6" t="str">
        <f>IF(Table1[[#This Row],[coral.weights.ssp126.2050]]="","",Table1[[#This Row],[coral.weights.ssp126.2050]]*Table1[[#This Row],[corals.mn.ssp126.2050]])</f>
        <v/>
      </c>
      <c r="T1384" s="6" t="str">
        <f>IF(Table1[[#This Row],[mangrove.mn.ssp126.2050]]="","",(Table1[[#This Row],[mangrove.sd.ssp126.2050]]/Table1[[#This Row],[mangrove.mn.ssp126.2050]])^-1)</f>
        <v/>
      </c>
      <c r="U1384" s="6" t="str">
        <f>IF(Table1[[#This Row],[mangrove.weights.ssp126.2050]]="","",Table1[[#This Row],[mangrove.weights.ssp126.2050]]*Table1[[#This Row],[mangrove.mn.ssp126.2050]])</f>
        <v/>
      </c>
      <c r="V1384" s="7" t="e">
        <f t="shared" si="126"/>
        <v>#DIV/0!</v>
      </c>
      <c r="Y1384" s="6" t="str">
        <f>IF(Table1[[#This Row],[seagrass.mn.ssp126.2100]]="", "", (Table1[[#This Row],[seagrass.sd.ssp126.2100]]/Table1[[#This Row],[seagrass.mn.ssp126.2100]])^-1)</f>
        <v/>
      </c>
      <c r="Z1384" s="6" t="str">
        <f>IF(Table1[[#This Row],[seagrass.weights.ssp126.2100]]="","", Table1[[#This Row],[seagrass.weights.ssp126.2100]]*Table1[[#This Row],[seagrass.mn.ssp126.2100]])</f>
        <v/>
      </c>
      <c r="AC1384" s="6" t="str">
        <f>IF(Table1[[#This Row],[corals.mn.ssp126.2100]]="","",(Table1[[#This Row],[corals.sd.ssp126.2100]]/Table1[[#This Row],[corals.mn.ssp126.2100]])^-1)</f>
        <v/>
      </c>
      <c r="AD1384" s="6" t="str">
        <f>IF( Table1[[#This Row],[Coral.weights.ssp126.2100]]="","", Table1[[#This Row],[Coral.weights.ssp126.2100]]*Table1[[#This Row],[corals.mn.ssp126.2100]])</f>
        <v/>
      </c>
      <c r="AG1384" s="8" t="str">
        <f>IF(Table1[[#This Row],[mangrove.mn.ssp126.2100]]="","",(Table1[[#This Row],[mangrove.sd.ssp126.2100]]/Table1[[#This Row],[mangrove.mn.ssp126.2100]])^-1)</f>
        <v/>
      </c>
      <c r="AH1384" s="6" t="str">
        <f>IF(Table1[[#This Row],[mangrove.weights.ssp126.2100]]="","",Table1[[#This Row],[mangrove.weights.ssp126.2100]]*Table1[[#This Row],[mangrove.mn.ssp126.2100]])</f>
        <v/>
      </c>
      <c r="AI1384" s="7" t="e">
        <f t="shared" si="127"/>
        <v>#DIV/0!</v>
      </c>
      <c r="AL1384" s="6" t="str">
        <f>IF(Table1[[#This Row],[seagrass.mn.ssp245.2050]]="","",(Table1[[#This Row],[seagrass.sd.ssp245.2050]]/Table1[[#This Row],[seagrass.mn.ssp245.2050]])^-1)</f>
        <v/>
      </c>
      <c r="AM1384" s="6" t="str">
        <f>IF(Table1[[#This Row],[seagrass.weights.ssp245.2050]]="","",Table1[[#This Row],[seagrass.weights.ssp245.2050]]*Table1[[#This Row],[seagrass.mn.ssp245.2050]])</f>
        <v/>
      </c>
      <c r="AS1384" s="5"/>
      <c r="AT1384" s="8"/>
      <c r="AU1384" s="8"/>
      <c r="AV1384" s="7" t="e">
        <f t="shared" si="128"/>
        <v>#DIV/0!</v>
      </c>
      <c r="AX1384" s="5"/>
      <c r="AY1384" s="6"/>
      <c r="AZ1384" s="6"/>
      <c r="BB1384" s="5"/>
      <c r="BC1384" s="8"/>
      <c r="BD1384" s="8"/>
      <c r="BE1384" s="5"/>
      <c r="BF1384" s="5"/>
      <c r="BG1384" s="6"/>
      <c r="BH1384" s="6"/>
      <c r="BI1384" s="7" t="e">
        <f t="shared" si="129"/>
        <v>#DIV/0!</v>
      </c>
      <c r="BK1384" s="5"/>
      <c r="BL1384" s="6"/>
      <c r="BM1384" s="6"/>
      <c r="BO1384" s="5"/>
      <c r="BP1384" s="6"/>
      <c r="BQ1384" s="6"/>
      <c r="BR1384" s="5"/>
      <c r="BS1384" s="5"/>
      <c r="BT1384" s="6"/>
      <c r="BU1384" s="6"/>
      <c r="BV1384" s="7" t="e">
        <f t="shared" si="130"/>
        <v>#DIV/0!</v>
      </c>
      <c r="BX1384" s="5"/>
      <c r="BY1384" s="8"/>
      <c r="BZ1384" s="8"/>
      <c r="CA1384" s="5"/>
      <c r="CB1384" s="5"/>
      <c r="CC1384" s="8"/>
      <c r="CD1384" s="8"/>
      <c r="CE1384" s="5"/>
      <c r="CF1384" s="5"/>
      <c r="CG1384" s="12"/>
      <c r="CH1384" s="17"/>
      <c r="CI1384" s="9" t="e">
        <f t="shared" si="131"/>
        <v>#DIV/0!</v>
      </c>
      <c r="CJ1384" s="5"/>
      <c r="CL1384" s="5"/>
      <c r="CM1384" s="5"/>
      <c r="CP1384" s="5"/>
      <c r="CT1384" s="5"/>
    </row>
    <row r="1385" spans="1:98" x14ac:dyDescent="0.25">
      <c r="A1385" s="5" t="s">
        <v>1428</v>
      </c>
      <c r="B1385" s="5">
        <v>17.83934</v>
      </c>
      <c r="C1385" s="5">
        <v>-30.821102</v>
      </c>
      <c r="E1385" s="5">
        <v>0</v>
      </c>
      <c r="G1385" s="5">
        <v>0</v>
      </c>
      <c r="I1385" s="5">
        <v>0</v>
      </c>
      <c r="L1385" s="6" t="str">
        <f>IF(Table1[[#This Row],[seagrass.mn.ssp126.2050]]="","",(Table1[[#This Row],[seagrass.sd.ssp126.2050]]/Table1[[#This Row],[seagrass.mn.ssp126.2050]])^-1)</f>
        <v/>
      </c>
      <c r="M1385" s="6" t="str">
        <f>IF(Table1[[#This Row],[seagrass.weights.ssp126.2050]]="","",Table1[[#This Row],[seagrass.weights.ssp126.2050]]*Table1[[#This Row],[seagrass.mn.ssp126.2050]])</f>
        <v/>
      </c>
      <c r="P1385" s="6" t="str">
        <f>IF(Table1[[#This Row],[corals.mn.ssp126.2050]]="","",(Table1[[#This Row],[corals.sd.ssp126.2050]]/Table1[[#This Row],[corals.mn.ssp126.2050]])^-1)</f>
        <v/>
      </c>
      <c r="Q1385" s="6" t="str">
        <f>IF(Table1[[#This Row],[coral.weights.ssp126.2050]]="","",Table1[[#This Row],[coral.weights.ssp126.2050]]*Table1[[#This Row],[corals.mn.ssp126.2050]])</f>
        <v/>
      </c>
      <c r="T1385" s="6" t="str">
        <f>IF(Table1[[#This Row],[mangrove.mn.ssp126.2050]]="","",(Table1[[#This Row],[mangrove.sd.ssp126.2050]]/Table1[[#This Row],[mangrove.mn.ssp126.2050]])^-1)</f>
        <v/>
      </c>
      <c r="U1385" s="6" t="str">
        <f>IF(Table1[[#This Row],[mangrove.weights.ssp126.2050]]="","",Table1[[#This Row],[mangrove.weights.ssp126.2050]]*Table1[[#This Row],[mangrove.mn.ssp126.2050]])</f>
        <v/>
      </c>
      <c r="V1385" s="7" t="e">
        <f t="shared" si="126"/>
        <v>#DIV/0!</v>
      </c>
      <c r="Y1385" s="6" t="str">
        <f>IF(Table1[[#This Row],[seagrass.mn.ssp126.2100]]="", "", (Table1[[#This Row],[seagrass.sd.ssp126.2100]]/Table1[[#This Row],[seagrass.mn.ssp126.2100]])^-1)</f>
        <v/>
      </c>
      <c r="Z1385" s="6" t="str">
        <f>IF(Table1[[#This Row],[seagrass.weights.ssp126.2100]]="","", Table1[[#This Row],[seagrass.weights.ssp126.2100]]*Table1[[#This Row],[seagrass.mn.ssp126.2100]])</f>
        <v/>
      </c>
      <c r="AC1385" s="6" t="str">
        <f>IF(Table1[[#This Row],[corals.mn.ssp126.2100]]="","",(Table1[[#This Row],[corals.sd.ssp126.2100]]/Table1[[#This Row],[corals.mn.ssp126.2100]])^-1)</f>
        <v/>
      </c>
      <c r="AD1385" s="6" t="str">
        <f>IF( Table1[[#This Row],[Coral.weights.ssp126.2100]]="","", Table1[[#This Row],[Coral.weights.ssp126.2100]]*Table1[[#This Row],[corals.mn.ssp126.2100]])</f>
        <v/>
      </c>
      <c r="AG1385" s="8" t="str">
        <f>IF(Table1[[#This Row],[mangrove.mn.ssp126.2100]]="","",(Table1[[#This Row],[mangrove.sd.ssp126.2100]]/Table1[[#This Row],[mangrove.mn.ssp126.2100]])^-1)</f>
        <v/>
      </c>
      <c r="AH1385" s="6" t="str">
        <f>IF(Table1[[#This Row],[mangrove.weights.ssp126.2100]]="","",Table1[[#This Row],[mangrove.weights.ssp126.2100]]*Table1[[#This Row],[mangrove.mn.ssp126.2100]])</f>
        <v/>
      </c>
      <c r="AI1385" s="7" t="e">
        <f t="shared" si="127"/>
        <v>#DIV/0!</v>
      </c>
      <c r="AL1385" s="6" t="str">
        <f>IF(Table1[[#This Row],[seagrass.mn.ssp245.2050]]="","",(Table1[[#This Row],[seagrass.sd.ssp245.2050]]/Table1[[#This Row],[seagrass.mn.ssp245.2050]])^-1)</f>
        <v/>
      </c>
      <c r="AM1385" s="6" t="str">
        <f>IF(Table1[[#This Row],[seagrass.weights.ssp245.2050]]="","",Table1[[#This Row],[seagrass.weights.ssp245.2050]]*Table1[[#This Row],[seagrass.mn.ssp245.2050]])</f>
        <v/>
      </c>
      <c r="AS1385" s="5"/>
      <c r="AT1385" s="8"/>
      <c r="AU1385" s="8"/>
      <c r="AV1385" s="7" t="e">
        <f t="shared" si="128"/>
        <v>#DIV/0!</v>
      </c>
      <c r="AX1385" s="5"/>
      <c r="AY1385" s="6"/>
      <c r="AZ1385" s="6"/>
      <c r="BB1385" s="5"/>
      <c r="BC1385" s="8"/>
      <c r="BD1385" s="8"/>
      <c r="BE1385" s="5"/>
      <c r="BF1385" s="5"/>
      <c r="BG1385" s="6"/>
      <c r="BH1385" s="6"/>
      <c r="BI1385" s="7" t="e">
        <f t="shared" si="129"/>
        <v>#DIV/0!</v>
      </c>
      <c r="BK1385" s="5"/>
      <c r="BL1385" s="6"/>
      <c r="BM1385" s="6"/>
      <c r="BO1385" s="5"/>
      <c r="BP1385" s="6"/>
      <c r="BQ1385" s="6"/>
      <c r="BR1385" s="5"/>
      <c r="BS1385" s="5"/>
      <c r="BT1385" s="6"/>
      <c r="BU1385" s="6"/>
      <c r="BV1385" s="7" t="e">
        <f t="shared" si="130"/>
        <v>#DIV/0!</v>
      </c>
      <c r="BX1385" s="5"/>
      <c r="BY1385" s="8"/>
      <c r="BZ1385" s="8"/>
      <c r="CA1385" s="5"/>
      <c r="CB1385" s="5"/>
      <c r="CC1385" s="8"/>
      <c r="CD1385" s="8"/>
      <c r="CE1385" s="5"/>
      <c r="CF1385" s="5"/>
      <c r="CG1385" s="12"/>
      <c r="CH1385" s="17"/>
      <c r="CI1385" s="9" t="e">
        <f t="shared" si="131"/>
        <v>#DIV/0!</v>
      </c>
      <c r="CJ1385" s="5"/>
      <c r="CL1385" s="5"/>
      <c r="CM1385" s="5"/>
      <c r="CP1385" s="5"/>
      <c r="CT1385" s="5"/>
    </row>
    <row r="1386" spans="1:98" x14ac:dyDescent="0.25">
      <c r="A1386" s="5" t="s">
        <v>1429</v>
      </c>
      <c r="B1386" s="5">
        <v>17.33934</v>
      </c>
      <c r="C1386" s="5">
        <v>-31.071102</v>
      </c>
      <c r="E1386" s="5">
        <v>0</v>
      </c>
      <c r="G1386" s="5">
        <v>0</v>
      </c>
      <c r="I1386" s="5">
        <v>0</v>
      </c>
      <c r="L1386" s="6" t="str">
        <f>IF(Table1[[#This Row],[seagrass.mn.ssp126.2050]]="","",(Table1[[#This Row],[seagrass.sd.ssp126.2050]]/Table1[[#This Row],[seagrass.mn.ssp126.2050]])^-1)</f>
        <v/>
      </c>
      <c r="M1386" s="6" t="str">
        <f>IF(Table1[[#This Row],[seagrass.weights.ssp126.2050]]="","",Table1[[#This Row],[seagrass.weights.ssp126.2050]]*Table1[[#This Row],[seagrass.mn.ssp126.2050]])</f>
        <v/>
      </c>
      <c r="P1386" s="6" t="str">
        <f>IF(Table1[[#This Row],[corals.mn.ssp126.2050]]="","",(Table1[[#This Row],[corals.sd.ssp126.2050]]/Table1[[#This Row],[corals.mn.ssp126.2050]])^-1)</f>
        <v/>
      </c>
      <c r="Q1386" s="6" t="str">
        <f>IF(Table1[[#This Row],[coral.weights.ssp126.2050]]="","",Table1[[#This Row],[coral.weights.ssp126.2050]]*Table1[[#This Row],[corals.mn.ssp126.2050]])</f>
        <v/>
      </c>
      <c r="T1386" s="6" t="str">
        <f>IF(Table1[[#This Row],[mangrove.mn.ssp126.2050]]="","",(Table1[[#This Row],[mangrove.sd.ssp126.2050]]/Table1[[#This Row],[mangrove.mn.ssp126.2050]])^-1)</f>
        <v/>
      </c>
      <c r="U1386" s="6" t="str">
        <f>IF(Table1[[#This Row],[mangrove.weights.ssp126.2050]]="","",Table1[[#This Row],[mangrove.weights.ssp126.2050]]*Table1[[#This Row],[mangrove.mn.ssp126.2050]])</f>
        <v/>
      </c>
      <c r="V1386" s="7" t="e">
        <f t="shared" si="126"/>
        <v>#DIV/0!</v>
      </c>
      <c r="Y1386" s="6" t="str">
        <f>IF(Table1[[#This Row],[seagrass.mn.ssp126.2100]]="", "", (Table1[[#This Row],[seagrass.sd.ssp126.2100]]/Table1[[#This Row],[seagrass.mn.ssp126.2100]])^-1)</f>
        <v/>
      </c>
      <c r="Z1386" s="6" t="str">
        <f>IF(Table1[[#This Row],[seagrass.weights.ssp126.2100]]="","", Table1[[#This Row],[seagrass.weights.ssp126.2100]]*Table1[[#This Row],[seagrass.mn.ssp126.2100]])</f>
        <v/>
      </c>
      <c r="AC1386" s="6" t="str">
        <f>IF(Table1[[#This Row],[corals.mn.ssp126.2100]]="","",(Table1[[#This Row],[corals.sd.ssp126.2100]]/Table1[[#This Row],[corals.mn.ssp126.2100]])^-1)</f>
        <v/>
      </c>
      <c r="AD1386" s="6" t="str">
        <f>IF( Table1[[#This Row],[Coral.weights.ssp126.2100]]="","", Table1[[#This Row],[Coral.weights.ssp126.2100]]*Table1[[#This Row],[corals.mn.ssp126.2100]])</f>
        <v/>
      </c>
      <c r="AG1386" s="8" t="str">
        <f>IF(Table1[[#This Row],[mangrove.mn.ssp126.2100]]="","",(Table1[[#This Row],[mangrove.sd.ssp126.2100]]/Table1[[#This Row],[mangrove.mn.ssp126.2100]])^-1)</f>
        <v/>
      </c>
      <c r="AH1386" s="6" t="str">
        <f>IF(Table1[[#This Row],[mangrove.weights.ssp126.2100]]="","",Table1[[#This Row],[mangrove.weights.ssp126.2100]]*Table1[[#This Row],[mangrove.mn.ssp126.2100]])</f>
        <v/>
      </c>
      <c r="AI1386" s="7" t="e">
        <f t="shared" si="127"/>
        <v>#DIV/0!</v>
      </c>
      <c r="AL1386" s="6" t="str">
        <f>IF(Table1[[#This Row],[seagrass.mn.ssp245.2050]]="","",(Table1[[#This Row],[seagrass.sd.ssp245.2050]]/Table1[[#This Row],[seagrass.mn.ssp245.2050]])^-1)</f>
        <v/>
      </c>
      <c r="AM1386" s="6" t="str">
        <f>IF(Table1[[#This Row],[seagrass.weights.ssp245.2050]]="","",Table1[[#This Row],[seagrass.weights.ssp245.2050]]*Table1[[#This Row],[seagrass.mn.ssp245.2050]])</f>
        <v/>
      </c>
      <c r="AS1386" s="5"/>
      <c r="AT1386" s="8"/>
      <c r="AU1386" s="8"/>
      <c r="AV1386" s="7" t="e">
        <f t="shared" si="128"/>
        <v>#DIV/0!</v>
      </c>
      <c r="AX1386" s="5"/>
      <c r="AY1386" s="6"/>
      <c r="AZ1386" s="6"/>
      <c r="BB1386" s="5"/>
      <c r="BC1386" s="8"/>
      <c r="BD1386" s="8"/>
      <c r="BE1386" s="5"/>
      <c r="BF1386" s="5"/>
      <c r="BG1386" s="6"/>
      <c r="BH1386" s="6"/>
      <c r="BI1386" s="7" t="e">
        <f t="shared" si="129"/>
        <v>#DIV/0!</v>
      </c>
      <c r="BK1386" s="5"/>
      <c r="BL1386" s="6"/>
      <c r="BM1386" s="6"/>
      <c r="BO1386" s="5"/>
      <c r="BP1386" s="6"/>
      <c r="BQ1386" s="6"/>
      <c r="BR1386" s="5"/>
      <c r="BS1386" s="5"/>
      <c r="BT1386" s="6"/>
      <c r="BU1386" s="6"/>
      <c r="BV1386" s="7" t="e">
        <f t="shared" si="130"/>
        <v>#DIV/0!</v>
      </c>
      <c r="BX1386" s="5"/>
      <c r="BY1386" s="8"/>
      <c r="BZ1386" s="8"/>
      <c r="CA1386" s="5"/>
      <c r="CB1386" s="5"/>
      <c r="CC1386" s="8"/>
      <c r="CD1386" s="8"/>
      <c r="CE1386" s="5"/>
      <c r="CF1386" s="5"/>
      <c r="CG1386" s="12"/>
      <c r="CH1386" s="17"/>
      <c r="CI1386" s="9" t="e">
        <f t="shared" si="131"/>
        <v>#DIV/0!</v>
      </c>
      <c r="CJ1386" s="5"/>
      <c r="CL1386" s="5"/>
      <c r="CM1386" s="5"/>
      <c r="CP1386" s="5"/>
      <c r="CT1386" s="5"/>
    </row>
    <row r="1387" spans="1:98" x14ac:dyDescent="0.25">
      <c r="A1387" s="5" t="s">
        <v>1430</v>
      </c>
      <c r="B1387" s="5">
        <v>29.83934</v>
      </c>
      <c r="C1387" s="5">
        <v>-31.071102</v>
      </c>
      <c r="E1387" s="5">
        <v>0</v>
      </c>
      <c r="G1387" s="5">
        <v>0</v>
      </c>
      <c r="I1387" s="5">
        <v>0</v>
      </c>
      <c r="L1387" s="6" t="str">
        <f>IF(Table1[[#This Row],[seagrass.mn.ssp126.2050]]="","",(Table1[[#This Row],[seagrass.sd.ssp126.2050]]/Table1[[#This Row],[seagrass.mn.ssp126.2050]])^-1)</f>
        <v/>
      </c>
      <c r="M1387" s="6" t="str">
        <f>IF(Table1[[#This Row],[seagrass.weights.ssp126.2050]]="","",Table1[[#This Row],[seagrass.weights.ssp126.2050]]*Table1[[#This Row],[seagrass.mn.ssp126.2050]])</f>
        <v/>
      </c>
      <c r="P1387" s="6" t="str">
        <f>IF(Table1[[#This Row],[corals.mn.ssp126.2050]]="","",(Table1[[#This Row],[corals.sd.ssp126.2050]]/Table1[[#This Row],[corals.mn.ssp126.2050]])^-1)</f>
        <v/>
      </c>
      <c r="Q1387" s="6" t="str">
        <f>IF(Table1[[#This Row],[coral.weights.ssp126.2050]]="","",Table1[[#This Row],[coral.weights.ssp126.2050]]*Table1[[#This Row],[corals.mn.ssp126.2050]])</f>
        <v/>
      </c>
      <c r="T1387" s="6" t="str">
        <f>IF(Table1[[#This Row],[mangrove.mn.ssp126.2050]]="","",(Table1[[#This Row],[mangrove.sd.ssp126.2050]]/Table1[[#This Row],[mangrove.mn.ssp126.2050]])^-1)</f>
        <v/>
      </c>
      <c r="U1387" s="6" t="str">
        <f>IF(Table1[[#This Row],[mangrove.weights.ssp126.2050]]="","",Table1[[#This Row],[mangrove.weights.ssp126.2050]]*Table1[[#This Row],[mangrove.mn.ssp126.2050]])</f>
        <v/>
      </c>
      <c r="V1387" s="7" t="e">
        <f t="shared" si="126"/>
        <v>#DIV/0!</v>
      </c>
      <c r="Y1387" s="6" t="str">
        <f>IF(Table1[[#This Row],[seagrass.mn.ssp126.2100]]="", "", (Table1[[#This Row],[seagrass.sd.ssp126.2100]]/Table1[[#This Row],[seagrass.mn.ssp126.2100]])^-1)</f>
        <v/>
      </c>
      <c r="Z1387" s="6" t="str">
        <f>IF(Table1[[#This Row],[seagrass.weights.ssp126.2100]]="","", Table1[[#This Row],[seagrass.weights.ssp126.2100]]*Table1[[#This Row],[seagrass.mn.ssp126.2100]])</f>
        <v/>
      </c>
      <c r="AC1387" s="6" t="str">
        <f>IF(Table1[[#This Row],[corals.mn.ssp126.2100]]="","",(Table1[[#This Row],[corals.sd.ssp126.2100]]/Table1[[#This Row],[corals.mn.ssp126.2100]])^-1)</f>
        <v/>
      </c>
      <c r="AD1387" s="6" t="str">
        <f>IF( Table1[[#This Row],[Coral.weights.ssp126.2100]]="","", Table1[[#This Row],[Coral.weights.ssp126.2100]]*Table1[[#This Row],[corals.mn.ssp126.2100]])</f>
        <v/>
      </c>
      <c r="AG1387" s="8" t="str">
        <f>IF(Table1[[#This Row],[mangrove.mn.ssp126.2100]]="","",(Table1[[#This Row],[mangrove.sd.ssp126.2100]]/Table1[[#This Row],[mangrove.mn.ssp126.2100]])^-1)</f>
        <v/>
      </c>
      <c r="AH1387" s="6" t="str">
        <f>IF(Table1[[#This Row],[mangrove.weights.ssp126.2100]]="","",Table1[[#This Row],[mangrove.weights.ssp126.2100]]*Table1[[#This Row],[mangrove.mn.ssp126.2100]])</f>
        <v/>
      </c>
      <c r="AI1387" s="7" t="e">
        <f t="shared" si="127"/>
        <v>#DIV/0!</v>
      </c>
      <c r="AL1387" s="6" t="str">
        <f>IF(Table1[[#This Row],[seagrass.mn.ssp245.2050]]="","",(Table1[[#This Row],[seagrass.sd.ssp245.2050]]/Table1[[#This Row],[seagrass.mn.ssp245.2050]])^-1)</f>
        <v/>
      </c>
      <c r="AM1387" s="6" t="str">
        <f>IF(Table1[[#This Row],[seagrass.weights.ssp245.2050]]="","",Table1[[#This Row],[seagrass.weights.ssp245.2050]]*Table1[[#This Row],[seagrass.mn.ssp245.2050]])</f>
        <v/>
      </c>
      <c r="AS1387" s="5"/>
      <c r="AT1387" s="8"/>
      <c r="AU1387" s="8"/>
      <c r="AV1387" s="7" t="e">
        <f t="shared" si="128"/>
        <v>#DIV/0!</v>
      </c>
      <c r="AX1387" s="5"/>
      <c r="AY1387" s="6"/>
      <c r="AZ1387" s="6"/>
      <c r="BB1387" s="5"/>
      <c r="BC1387" s="8"/>
      <c r="BD1387" s="8"/>
      <c r="BE1387" s="5"/>
      <c r="BF1387" s="5"/>
      <c r="BG1387" s="6"/>
      <c r="BH1387" s="6"/>
      <c r="BI1387" s="7" t="e">
        <f t="shared" si="129"/>
        <v>#DIV/0!</v>
      </c>
      <c r="BK1387" s="5"/>
      <c r="BL1387" s="6"/>
      <c r="BM1387" s="6"/>
      <c r="BO1387" s="5"/>
      <c r="BP1387" s="6"/>
      <c r="BQ1387" s="6"/>
      <c r="BR1387" s="5"/>
      <c r="BS1387" s="5"/>
      <c r="BT1387" s="6"/>
      <c r="BU1387" s="6"/>
      <c r="BV1387" s="7" t="e">
        <f t="shared" si="130"/>
        <v>#DIV/0!</v>
      </c>
      <c r="BX1387" s="5"/>
      <c r="BY1387" s="8"/>
      <c r="BZ1387" s="8"/>
      <c r="CA1387" s="5"/>
      <c r="CB1387" s="5"/>
      <c r="CC1387" s="8"/>
      <c r="CD1387" s="8"/>
      <c r="CE1387" s="5"/>
      <c r="CF1387" s="5"/>
      <c r="CG1387" s="12"/>
      <c r="CH1387" s="17"/>
      <c r="CI1387" s="9" t="e">
        <f t="shared" si="131"/>
        <v>#DIV/0!</v>
      </c>
      <c r="CJ1387" s="5"/>
      <c r="CL1387" s="5"/>
      <c r="CM1387" s="5"/>
      <c r="CP1387" s="5"/>
      <c r="CT1387" s="5"/>
    </row>
    <row r="1388" spans="1:98" x14ac:dyDescent="0.25">
      <c r="A1388" s="5" t="s">
        <v>1431</v>
      </c>
      <c r="B1388" s="5">
        <v>30.08934</v>
      </c>
      <c r="C1388" s="5">
        <v>-31.071102</v>
      </c>
      <c r="E1388" s="5">
        <v>0</v>
      </c>
      <c r="G1388" s="5">
        <v>0</v>
      </c>
      <c r="H1388" s="5">
        <v>810000</v>
      </c>
      <c r="I1388" s="5">
        <v>1</v>
      </c>
      <c r="L1388" s="6" t="str">
        <f>IF(Table1[[#This Row],[seagrass.mn.ssp126.2050]]="","",(Table1[[#This Row],[seagrass.sd.ssp126.2050]]/Table1[[#This Row],[seagrass.mn.ssp126.2050]])^-1)</f>
        <v/>
      </c>
      <c r="M1388" s="6" t="str">
        <f>IF(Table1[[#This Row],[seagrass.weights.ssp126.2050]]="","",Table1[[#This Row],[seagrass.weights.ssp126.2050]]*Table1[[#This Row],[seagrass.mn.ssp126.2050]])</f>
        <v/>
      </c>
      <c r="P1388" s="6" t="str">
        <f>IF(Table1[[#This Row],[corals.mn.ssp126.2050]]="","",(Table1[[#This Row],[corals.sd.ssp126.2050]]/Table1[[#This Row],[corals.mn.ssp126.2050]])^-1)</f>
        <v/>
      </c>
      <c r="Q1388" s="6" t="str">
        <f>IF(Table1[[#This Row],[coral.weights.ssp126.2050]]="","",Table1[[#This Row],[coral.weights.ssp126.2050]]*Table1[[#This Row],[corals.mn.ssp126.2050]])</f>
        <v/>
      </c>
      <c r="R1388" s="5">
        <v>0.43506400044588522</v>
      </c>
      <c r="S1388" s="5">
        <v>7.500945372847323E-2</v>
      </c>
      <c r="T1388" s="6">
        <f>IF(Table1[[#This Row],[mangrove.mn.ssp126.2050]]="","",(Table1[[#This Row],[mangrove.sd.ssp126.2050]]/Table1[[#This Row],[mangrove.mn.ssp126.2050]])^-1)</f>
        <v>5.8001222355354525</v>
      </c>
      <c r="U1388" s="6">
        <f>IF(Table1[[#This Row],[mangrove.weights.ssp126.2050]]="","",Table1[[#This Row],[mangrove.weights.ssp126.2050]]*Table1[[#This Row],[mangrove.mn.ssp126.2050]])</f>
        <v>2.523424382867185</v>
      </c>
      <c r="V1388" s="7">
        <f t="shared" si="126"/>
        <v>0.43506400044588522</v>
      </c>
      <c r="Y1388" s="6" t="str">
        <f>IF(Table1[[#This Row],[seagrass.mn.ssp126.2100]]="", "", (Table1[[#This Row],[seagrass.sd.ssp126.2100]]/Table1[[#This Row],[seagrass.mn.ssp126.2100]])^-1)</f>
        <v/>
      </c>
      <c r="Z1388" s="6" t="str">
        <f>IF(Table1[[#This Row],[seagrass.weights.ssp126.2100]]="","", Table1[[#This Row],[seagrass.weights.ssp126.2100]]*Table1[[#This Row],[seagrass.mn.ssp126.2100]])</f>
        <v/>
      </c>
      <c r="AC1388" s="6" t="str">
        <f>IF(Table1[[#This Row],[corals.mn.ssp126.2100]]="","",(Table1[[#This Row],[corals.sd.ssp126.2100]]/Table1[[#This Row],[corals.mn.ssp126.2100]])^-1)</f>
        <v/>
      </c>
      <c r="AD1388" s="6" t="str">
        <f>IF( Table1[[#This Row],[Coral.weights.ssp126.2100]]="","", Table1[[#This Row],[Coral.weights.ssp126.2100]]*Table1[[#This Row],[corals.mn.ssp126.2100]])</f>
        <v/>
      </c>
      <c r="AE1388" s="5">
        <v>0.43080654275342872</v>
      </c>
      <c r="AF1388" s="5">
        <v>6.5454111807155657E-2</v>
      </c>
      <c r="AG1388" s="8">
        <f>IF(Table1[[#This Row],[mangrove.mn.ssp126.2100]]="","",(Table1[[#This Row],[mangrove.sd.ssp126.2100]]/Table1[[#This Row],[mangrove.mn.ssp126.2100]])^-1)</f>
        <v>6.5818102310011257</v>
      </c>
      <c r="AH1388" s="6">
        <f>IF(Table1[[#This Row],[mangrove.weights.ssp126.2100]]="","",Table1[[#This Row],[mangrove.weights.ssp126.2100]]*Table1[[#This Row],[mangrove.mn.ssp126.2100]])</f>
        <v>2.8354869106767411</v>
      </c>
      <c r="AI1388" s="7">
        <f t="shared" si="127"/>
        <v>0.43080654275342872</v>
      </c>
      <c r="AL1388" s="6" t="str">
        <f>IF(Table1[[#This Row],[seagrass.mn.ssp245.2050]]="","",(Table1[[#This Row],[seagrass.sd.ssp245.2050]]/Table1[[#This Row],[seagrass.mn.ssp245.2050]])^-1)</f>
        <v/>
      </c>
      <c r="AM1388" s="6" t="str">
        <f>IF(Table1[[#This Row],[seagrass.weights.ssp245.2050]]="","",Table1[[#This Row],[seagrass.weights.ssp245.2050]]*Table1[[#This Row],[seagrass.mn.ssp245.2050]])</f>
        <v/>
      </c>
      <c r="AR1388" s="5">
        <v>0.45065683960691899</v>
      </c>
      <c r="AS1388" s="5">
        <v>8.2965662073200275E-2</v>
      </c>
      <c r="AT1388" s="8">
        <f>(Table1[[#This Row],[mangrove.sd.ssp245.2050]]/Table1[[#This Row],[mangrove.mn.ssp245.2050]])^-1</f>
        <v>5.4318476866888163</v>
      </c>
      <c r="AU1388" s="8">
        <f>Table1[[#This Row],[mangrove.mn.ssp245.2050]]*Table1[[#This Row],[mangrove.weights.ssp245.2050]]</f>
        <v>2.4478993117093357</v>
      </c>
      <c r="AV1388" s="7">
        <f t="shared" si="128"/>
        <v>0.45065683960691899</v>
      </c>
      <c r="AX1388" s="5"/>
      <c r="AY1388" s="6"/>
      <c r="AZ1388" s="6"/>
      <c r="BB1388" s="5"/>
      <c r="BC1388" s="8"/>
      <c r="BD1388" s="8"/>
      <c r="BE1388" s="5">
        <v>0.44484335051667973</v>
      </c>
      <c r="BF1388" s="5">
        <v>8.9808377212244564E-2</v>
      </c>
      <c r="BG1388" s="6">
        <f>(Table1[[#This Row],[mangrove.sd.ssp245.2100]]/Table1[[#This Row],[mangrove.mn.ssp245.2100]])^-1</f>
        <v>4.953250067812486</v>
      </c>
      <c r="BH1388" s="6">
        <f>Table1[[#This Row],[mangrove.weights.ssp245.2100]]*Table1[[#This Row],[mangrove.mn.ssp245.2100]]</f>
        <v>2.2034203561126775</v>
      </c>
      <c r="BI1388" s="7">
        <f t="shared" si="129"/>
        <v>0.44484335051667978</v>
      </c>
      <c r="BK1388" s="5"/>
      <c r="BL1388" s="6"/>
      <c r="BM1388" s="6"/>
      <c r="BO1388" s="5"/>
      <c r="BP1388" s="6"/>
      <c r="BQ1388" s="6"/>
      <c r="BR1388" s="5">
        <v>0.47455957902754398</v>
      </c>
      <c r="BS1388" s="5">
        <v>0.1099582578394413</v>
      </c>
      <c r="BT1388" s="6">
        <f>(Table1[[#This Row],[mangrove.sd.ssp370.2050]]/Table1[[#This Row],[mangrove.mn.ssp370.2050]])^-1</f>
        <v>4.3158157318251238</v>
      </c>
      <c r="BU1388" s="6">
        <f>Table1[[#This Row],[mangrove.weights.ssp370.2050]]*Table1[[#This Row],[mangrove.mn.ssp370.2050]]</f>
        <v>2.0481116968553823</v>
      </c>
      <c r="BV1388" s="7">
        <f t="shared" si="130"/>
        <v>0.47455957902754398</v>
      </c>
      <c r="BX1388" s="5"/>
      <c r="BY1388" s="8"/>
      <c r="BZ1388" s="8"/>
      <c r="CA1388" s="5"/>
      <c r="CB1388" s="5"/>
      <c r="CC1388" s="8"/>
      <c r="CD1388" s="8"/>
      <c r="CE1388" s="5">
        <v>0.46125728404343902</v>
      </c>
      <c r="CF1388" s="5">
        <v>0.102318450730113</v>
      </c>
      <c r="CG1388" s="12">
        <f>(Table1[[#This Row],[mangrove.sd.ssp370.2100]]/Table1[[#This Row],[mangrove.mn.ssp370.2100]])^-1</f>
        <v>4.5080557881012551</v>
      </c>
      <c r="CH1388" s="17">
        <f>Table1[[#This Row],[mangrove.weights.ssp370.2100]]*Table1[[#This Row],[mangrove.mn.ssp370.2100]]</f>
        <v>2.0793735691358899</v>
      </c>
      <c r="CI1388" s="9">
        <f t="shared" si="131"/>
        <v>0.46125728404343902</v>
      </c>
      <c r="CJ1388" s="5"/>
      <c r="CL1388" s="5"/>
      <c r="CM1388" s="5"/>
      <c r="CP1388" s="5"/>
      <c r="CT1388" s="5"/>
    </row>
    <row r="1389" spans="1:98" x14ac:dyDescent="0.25">
      <c r="A1389" s="5" t="s">
        <v>1432</v>
      </c>
      <c r="B1389" s="5">
        <v>30.33934</v>
      </c>
      <c r="C1389" s="5">
        <v>-31.071102</v>
      </c>
      <c r="E1389" s="5">
        <v>0</v>
      </c>
      <c r="G1389" s="5">
        <v>0</v>
      </c>
      <c r="H1389" s="5">
        <v>60000</v>
      </c>
      <c r="I1389" s="5">
        <v>1</v>
      </c>
      <c r="L1389" s="6" t="str">
        <f>IF(Table1[[#This Row],[seagrass.mn.ssp126.2050]]="","",(Table1[[#This Row],[seagrass.sd.ssp126.2050]]/Table1[[#This Row],[seagrass.mn.ssp126.2050]])^-1)</f>
        <v/>
      </c>
      <c r="M1389" s="6" t="str">
        <f>IF(Table1[[#This Row],[seagrass.weights.ssp126.2050]]="","",Table1[[#This Row],[seagrass.weights.ssp126.2050]]*Table1[[#This Row],[seagrass.mn.ssp126.2050]])</f>
        <v/>
      </c>
      <c r="P1389" s="6" t="str">
        <f>IF(Table1[[#This Row],[corals.mn.ssp126.2050]]="","",(Table1[[#This Row],[corals.sd.ssp126.2050]]/Table1[[#This Row],[corals.mn.ssp126.2050]])^-1)</f>
        <v/>
      </c>
      <c r="Q1389" s="6" t="str">
        <f>IF(Table1[[#This Row],[coral.weights.ssp126.2050]]="","",Table1[[#This Row],[coral.weights.ssp126.2050]]*Table1[[#This Row],[corals.mn.ssp126.2050]])</f>
        <v/>
      </c>
      <c r="R1389" s="5">
        <v>0.39958246692296367</v>
      </c>
      <c r="S1389" s="5">
        <v>0.18371839312507571</v>
      </c>
      <c r="T1389" s="6">
        <f>IF(Table1[[#This Row],[mangrove.mn.ssp126.2050]]="","",(Table1[[#This Row],[mangrove.sd.ssp126.2050]]/Table1[[#This Row],[mangrove.mn.ssp126.2050]])^-1)</f>
        <v>2.1749725769206321</v>
      </c>
      <c r="U1389" s="6">
        <f>IF(Table1[[#This Row],[mangrove.weights.ssp126.2050]]="","",Table1[[#This Row],[mangrove.weights.ssp126.2050]]*Table1[[#This Row],[mangrove.mn.ssp126.2050]])</f>
        <v>0.86908090777574154</v>
      </c>
      <c r="V1389" s="7">
        <f t="shared" si="126"/>
        <v>0.39958246692296367</v>
      </c>
      <c r="Y1389" s="6" t="str">
        <f>IF(Table1[[#This Row],[seagrass.mn.ssp126.2100]]="", "", (Table1[[#This Row],[seagrass.sd.ssp126.2100]]/Table1[[#This Row],[seagrass.mn.ssp126.2100]])^-1)</f>
        <v/>
      </c>
      <c r="Z1389" s="6" t="str">
        <f>IF(Table1[[#This Row],[seagrass.weights.ssp126.2100]]="","", Table1[[#This Row],[seagrass.weights.ssp126.2100]]*Table1[[#This Row],[seagrass.mn.ssp126.2100]])</f>
        <v/>
      </c>
      <c r="AC1389" s="6" t="str">
        <f>IF(Table1[[#This Row],[corals.mn.ssp126.2100]]="","",(Table1[[#This Row],[corals.sd.ssp126.2100]]/Table1[[#This Row],[corals.mn.ssp126.2100]])^-1)</f>
        <v/>
      </c>
      <c r="AD1389" s="6" t="str">
        <f>IF( Table1[[#This Row],[Coral.weights.ssp126.2100]]="","", Table1[[#This Row],[Coral.weights.ssp126.2100]]*Table1[[#This Row],[corals.mn.ssp126.2100]])</f>
        <v/>
      </c>
      <c r="AE1389" s="5">
        <v>0.39481712855808709</v>
      </c>
      <c r="AF1389" s="5">
        <v>0.18715093375990491</v>
      </c>
      <c r="AG1389" s="8">
        <f>IF(Table1[[#This Row],[mangrove.mn.ssp126.2100]]="","",(Table1[[#This Row],[mangrove.sd.ssp126.2100]]/Table1[[#This Row],[mangrove.mn.ssp126.2100]])^-1)</f>
        <v>2.1096188013926565</v>
      </c>
      <c r="AH1389" s="6">
        <f>IF(Table1[[#This Row],[mangrove.weights.ssp126.2100]]="","",Table1[[#This Row],[mangrove.weights.ssp126.2100]]*Table1[[#This Row],[mangrove.mn.ssp126.2100]])</f>
        <v>0.83291363751800207</v>
      </c>
      <c r="AI1389" s="7">
        <f t="shared" si="127"/>
        <v>0.39481712855808709</v>
      </c>
      <c r="AL1389" s="6" t="str">
        <f>IF(Table1[[#This Row],[seagrass.mn.ssp245.2050]]="","",(Table1[[#This Row],[seagrass.sd.ssp245.2050]]/Table1[[#This Row],[seagrass.mn.ssp245.2050]])^-1)</f>
        <v/>
      </c>
      <c r="AM1389" s="6" t="str">
        <f>IF(Table1[[#This Row],[seagrass.weights.ssp245.2050]]="","",Table1[[#This Row],[seagrass.weights.ssp245.2050]]*Table1[[#This Row],[seagrass.mn.ssp245.2050]])</f>
        <v/>
      </c>
      <c r="AR1389" s="5">
        <v>0.42275191412593061</v>
      </c>
      <c r="AS1389" s="5">
        <v>0.2146777539463085</v>
      </c>
      <c r="AT1389" s="8">
        <f>(Table1[[#This Row],[mangrove.sd.ssp245.2050]]/Table1[[#This Row],[mangrove.mn.ssp245.2050]])^-1</f>
        <v>1.9692395059790966</v>
      </c>
      <c r="AU1389" s="8">
        <f>Table1[[#This Row],[mangrove.mn.ssp245.2050]]*Table1[[#This Row],[mangrove.weights.ssp245.2050]]</f>
        <v>0.83249977052506507</v>
      </c>
      <c r="AV1389" s="7">
        <f t="shared" si="128"/>
        <v>0.42275191412593061</v>
      </c>
      <c r="AX1389" s="5"/>
      <c r="AY1389" s="6"/>
      <c r="AZ1389" s="6"/>
      <c r="BB1389" s="5"/>
      <c r="BC1389" s="8"/>
      <c r="BD1389" s="8"/>
      <c r="BE1389" s="5">
        <v>0.41253780923026212</v>
      </c>
      <c r="BF1389" s="5">
        <v>0.22898549659443701</v>
      </c>
      <c r="BG1389" s="6">
        <f>(Table1[[#This Row],[mangrove.sd.ssp245.2100]]/Table1[[#This Row],[mangrove.mn.ssp245.2100]])^-1</f>
        <v>1.8015892506979165</v>
      </c>
      <c r="BH1389" s="6">
        <f>Table1[[#This Row],[mangrove.weights.ssp245.2100]]*Table1[[#This Row],[mangrove.mn.ssp245.2100]]</f>
        <v>0.74322368261570793</v>
      </c>
      <c r="BI1389" s="7">
        <f t="shared" si="129"/>
        <v>0.41253780923026212</v>
      </c>
      <c r="BK1389" s="5"/>
      <c r="BL1389" s="6"/>
      <c r="BM1389" s="6"/>
      <c r="BO1389" s="5"/>
      <c r="BP1389" s="6"/>
      <c r="BQ1389" s="6"/>
      <c r="BR1389" s="5">
        <v>0.46177010924720768</v>
      </c>
      <c r="BS1389" s="5">
        <v>0.244075224204444</v>
      </c>
      <c r="BT1389" s="6">
        <f>(Table1[[#This Row],[mangrove.sd.ssp370.2050]]/Table1[[#This Row],[mangrove.mn.ssp370.2050]])^-1</f>
        <v>1.8919171773879704</v>
      </c>
      <c r="BU1389" s="6">
        <f>Table1[[#This Row],[mangrove.weights.ssp370.2050]]*Table1[[#This Row],[mangrove.mn.ssp370.2050]]</f>
        <v>0.87363080168911189</v>
      </c>
      <c r="BV1389" s="7">
        <f t="shared" si="130"/>
        <v>0.46177010924720768</v>
      </c>
      <c r="BX1389" s="5"/>
      <c r="BY1389" s="8"/>
      <c r="BZ1389" s="8"/>
      <c r="CA1389" s="5"/>
      <c r="CB1389" s="5"/>
      <c r="CC1389" s="8"/>
      <c r="CD1389" s="8"/>
      <c r="CE1389" s="5">
        <v>0.44054487133618397</v>
      </c>
      <c r="CF1389" s="5">
        <v>0.2351459835382847</v>
      </c>
      <c r="CG1389" s="12">
        <f>(Table1[[#This Row],[mangrove.sd.ssp370.2100]]/Table1[[#This Row],[mangrove.mn.ssp370.2100]])^-1</f>
        <v>1.8734951994808695</v>
      </c>
      <c r="CH1389" s="17">
        <f>Table1[[#This Row],[mangrove.weights.ssp370.2100]]*Table1[[#This Row],[mangrove.mn.ssp370.2100]]</f>
        <v>0.82535870160425795</v>
      </c>
      <c r="CI1389" s="9">
        <f t="shared" si="131"/>
        <v>0.44054487133618397</v>
      </c>
      <c r="CJ1389" s="5"/>
      <c r="CL1389" s="5"/>
      <c r="CM1389" s="5"/>
      <c r="CP1389" s="5"/>
      <c r="CT1389" s="5"/>
    </row>
    <row r="1390" spans="1:98" x14ac:dyDescent="0.25">
      <c r="A1390" s="5" t="s">
        <v>1433</v>
      </c>
      <c r="B1390" s="5">
        <v>30.58934</v>
      </c>
      <c r="C1390" s="5">
        <v>-31.071102</v>
      </c>
      <c r="E1390" s="5">
        <v>0</v>
      </c>
      <c r="G1390" s="5">
        <v>0</v>
      </c>
      <c r="I1390" s="5">
        <v>0</v>
      </c>
      <c r="L1390" s="6" t="str">
        <f>IF(Table1[[#This Row],[seagrass.mn.ssp126.2050]]="","",(Table1[[#This Row],[seagrass.sd.ssp126.2050]]/Table1[[#This Row],[seagrass.mn.ssp126.2050]])^-1)</f>
        <v/>
      </c>
      <c r="M1390" s="6" t="str">
        <f>IF(Table1[[#This Row],[seagrass.weights.ssp126.2050]]="","",Table1[[#This Row],[seagrass.weights.ssp126.2050]]*Table1[[#This Row],[seagrass.mn.ssp126.2050]])</f>
        <v/>
      </c>
      <c r="P1390" s="6" t="str">
        <f>IF(Table1[[#This Row],[corals.mn.ssp126.2050]]="","",(Table1[[#This Row],[corals.sd.ssp126.2050]]/Table1[[#This Row],[corals.mn.ssp126.2050]])^-1)</f>
        <v/>
      </c>
      <c r="Q1390" s="6" t="str">
        <f>IF(Table1[[#This Row],[coral.weights.ssp126.2050]]="","",Table1[[#This Row],[coral.weights.ssp126.2050]]*Table1[[#This Row],[corals.mn.ssp126.2050]])</f>
        <v/>
      </c>
      <c r="T1390" s="6" t="str">
        <f>IF(Table1[[#This Row],[mangrove.mn.ssp126.2050]]="","",(Table1[[#This Row],[mangrove.sd.ssp126.2050]]/Table1[[#This Row],[mangrove.mn.ssp126.2050]])^-1)</f>
        <v/>
      </c>
      <c r="U1390" s="6" t="str">
        <f>IF(Table1[[#This Row],[mangrove.weights.ssp126.2050]]="","",Table1[[#This Row],[mangrove.weights.ssp126.2050]]*Table1[[#This Row],[mangrove.mn.ssp126.2050]])</f>
        <v/>
      </c>
      <c r="V1390" s="7" t="e">
        <f t="shared" si="126"/>
        <v>#DIV/0!</v>
      </c>
      <c r="Y1390" s="6" t="str">
        <f>IF(Table1[[#This Row],[seagrass.mn.ssp126.2100]]="", "", (Table1[[#This Row],[seagrass.sd.ssp126.2100]]/Table1[[#This Row],[seagrass.mn.ssp126.2100]])^-1)</f>
        <v/>
      </c>
      <c r="Z1390" s="6" t="str">
        <f>IF(Table1[[#This Row],[seagrass.weights.ssp126.2100]]="","", Table1[[#This Row],[seagrass.weights.ssp126.2100]]*Table1[[#This Row],[seagrass.mn.ssp126.2100]])</f>
        <v/>
      </c>
      <c r="AC1390" s="6" t="str">
        <f>IF(Table1[[#This Row],[corals.mn.ssp126.2100]]="","",(Table1[[#This Row],[corals.sd.ssp126.2100]]/Table1[[#This Row],[corals.mn.ssp126.2100]])^-1)</f>
        <v/>
      </c>
      <c r="AD1390" s="6" t="str">
        <f>IF( Table1[[#This Row],[Coral.weights.ssp126.2100]]="","", Table1[[#This Row],[Coral.weights.ssp126.2100]]*Table1[[#This Row],[corals.mn.ssp126.2100]])</f>
        <v/>
      </c>
      <c r="AG1390" s="8" t="str">
        <f>IF(Table1[[#This Row],[mangrove.mn.ssp126.2100]]="","",(Table1[[#This Row],[mangrove.sd.ssp126.2100]]/Table1[[#This Row],[mangrove.mn.ssp126.2100]])^-1)</f>
        <v/>
      </c>
      <c r="AH1390" s="6" t="str">
        <f>IF(Table1[[#This Row],[mangrove.weights.ssp126.2100]]="","",Table1[[#This Row],[mangrove.weights.ssp126.2100]]*Table1[[#This Row],[mangrove.mn.ssp126.2100]])</f>
        <v/>
      </c>
      <c r="AI1390" s="7" t="e">
        <f t="shared" si="127"/>
        <v>#DIV/0!</v>
      </c>
      <c r="AL1390" s="6" t="str">
        <f>IF(Table1[[#This Row],[seagrass.mn.ssp245.2050]]="","",(Table1[[#This Row],[seagrass.sd.ssp245.2050]]/Table1[[#This Row],[seagrass.mn.ssp245.2050]])^-1)</f>
        <v/>
      </c>
      <c r="AM1390" s="6" t="str">
        <f>IF(Table1[[#This Row],[seagrass.weights.ssp245.2050]]="","",Table1[[#This Row],[seagrass.weights.ssp245.2050]]*Table1[[#This Row],[seagrass.mn.ssp245.2050]])</f>
        <v/>
      </c>
      <c r="AS1390" s="5"/>
      <c r="AT1390" s="8"/>
      <c r="AU1390" s="8"/>
      <c r="AV1390" s="7" t="e">
        <f t="shared" si="128"/>
        <v>#DIV/0!</v>
      </c>
      <c r="AX1390" s="5"/>
      <c r="AY1390" s="6"/>
      <c r="AZ1390" s="6"/>
      <c r="BB1390" s="5"/>
      <c r="BC1390" s="8"/>
      <c r="BD1390" s="8"/>
      <c r="BE1390" s="5"/>
      <c r="BF1390" s="5"/>
      <c r="BG1390" s="6"/>
      <c r="BH1390" s="6"/>
      <c r="BI1390" s="7" t="e">
        <f t="shared" si="129"/>
        <v>#DIV/0!</v>
      </c>
      <c r="BK1390" s="5"/>
      <c r="BL1390" s="6"/>
      <c r="BM1390" s="6"/>
      <c r="BO1390" s="5"/>
      <c r="BP1390" s="6"/>
      <c r="BQ1390" s="6"/>
      <c r="BR1390" s="5"/>
      <c r="BS1390" s="5"/>
      <c r="BT1390" s="6"/>
      <c r="BU1390" s="6"/>
      <c r="BV1390" s="7" t="e">
        <f t="shared" si="130"/>
        <v>#DIV/0!</v>
      </c>
      <c r="BX1390" s="5"/>
      <c r="BY1390" s="8"/>
      <c r="BZ1390" s="8"/>
      <c r="CA1390" s="5"/>
      <c r="CB1390" s="5"/>
      <c r="CC1390" s="8"/>
      <c r="CD1390" s="8"/>
      <c r="CE1390" s="5"/>
      <c r="CF1390" s="5"/>
      <c r="CG1390" s="12"/>
      <c r="CH1390" s="17"/>
      <c r="CI1390" s="9" t="e">
        <f t="shared" si="131"/>
        <v>#DIV/0!</v>
      </c>
      <c r="CJ1390" s="5"/>
      <c r="CL1390" s="5"/>
      <c r="CM1390" s="5"/>
      <c r="CP1390" s="5"/>
      <c r="CT1390" s="5"/>
    </row>
    <row r="1391" spans="1:98" x14ac:dyDescent="0.25">
      <c r="A1391" s="5" t="s">
        <v>1434</v>
      </c>
      <c r="B1391" s="5">
        <v>17.58934</v>
      </c>
      <c r="C1391" s="5">
        <v>-31.071102</v>
      </c>
      <c r="E1391" s="5">
        <v>0</v>
      </c>
      <c r="G1391" s="5">
        <v>0</v>
      </c>
      <c r="I1391" s="5">
        <v>0</v>
      </c>
      <c r="L1391" s="6" t="str">
        <f>IF(Table1[[#This Row],[seagrass.mn.ssp126.2050]]="","",(Table1[[#This Row],[seagrass.sd.ssp126.2050]]/Table1[[#This Row],[seagrass.mn.ssp126.2050]])^-1)</f>
        <v/>
      </c>
      <c r="M1391" s="6" t="str">
        <f>IF(Table1[[#This Row],[seagrass.weights.ssp126.2050]]="","",Table1[[#This Row],[seagrass.weights.ssp126.2050]]*Table1[[#This Row],[seagrass.mn.ssp126.2050]])</f>
        <v/>
      </c>
      <c r="P1391" s="6" t="str">
        <f>IF(Table1[[#This Row],[corals.mn.ssp126.2050]]="","",(Table1[[#This Row],[corals.sd.ssp126.2050]]/Table1[[#This Row],[corals.mn.ssp126.2050]])^-1)</f>
        <v/>
      </c>
      <c r="Q1391" s="6" t="str">
        <f>IF(Table1[[#This Row],[coral.weights.ssp126.2050]]="","",Table1[[#This Row],[coral.weights.ssp126.2050]]*Table1[[#This Row],[corals.mn.ssp126.2050]])</f>
        <v/>
      </c>
      <c r="T1391" s="6" t="str">
        <f>IF(Table1[[#This Row],[mangrove.mn.ssp126.2050]]="","",(Table1[[#This Row],[mangrove.sd.ssp126.2050]]/Table1[[#This Row],[mangrove.mn.ssp126.2050]])^-1)</f>
        <v/>
      </c>
      <c r="U1391" s="6" t="str">
        <f>IF(Table1[[#This Row],[mangrove.weights.ssp126.2050]]="","",Table1[[#This Row],[mangrove.weights.ssp126.2050]]*Table1[[#This Row],[mangrove.mn.ssp126.2050]])</f>
        <v/>
      </c>
      <c r="V1391" s="7" t="e">
        <f t="shared" si="126"/>
        <v>#DIV/0!</v>
      </c>
      <c r="Y1391" s="6" t="str">
        <f>IF(Table1[[#This Row],[seagrass.mn.ssp126.2100]]="", "", (Table1[[#This Row],[seagrass.sd.ssp126.2100]]/Table1[[#This Row],[seagrass.mn.ssp126.2100]])^-1)</f>
        <v/>
      </c>
      <c r="Z1391" s="6" t="str">
        <f>IF(Table1[[#This Row],[seagrass.weights.ssp126.2100]]="","", Table1[[#This Row],[seagrass.weights.ssp126.2100]]*Table1[[#This Row],[seagrass.mn.ssp126.2100]])</f>
        <v/>
      </c>
      <c r="AC1391" s="6" t="str">
        <f>IF(Table1[[#This Row],[corals.mn.ssp126.2100]]="","",(Table1[[#This Row],[corals.sd.ssp126.2100]]/Table1[[#This Row],[corals.mn.ssp126.2100]])^-1)</f>
        <v/>
      </c>
      <c r="AD1391" s="6" t="str">
        <f>IF( Table1[[#This Row],[Coral.weights.ssp126.2100]]="","", Table1[[#This Row],[Coral.weights.ssp126.2100]]*Table1[[#This Row],[corals.mn.ssp126.2100]])</f>
        <v/>
      </c>
      <c r="AG1391" s="8" t="str">
        <f>IF(Table1[[#This Row],[mangrove.mn.ssp126.2100]]="","",(Table1[[#This Row],[mangrove.sd.ssp126.2100]]/Table1[[#This Row],[mangrove.mn.ssp126.2100]])^-1)</f>
        <v/>
      </c>
      <c r="AH1391" s="6" t="str">
        <f>IF(Table1[[#This Row],[mangrove.weights.ssp126.2100]]="","",Table1[[#This Row],[mangrove.weights.ssp126.2100]]*Table1[[#This Row],[mangrove.mn.ssp126.2100]])</f>
        <v/>
      </c>
      <c r="AI1391" s="7" t="e">
        <f t="shared" si="127"/>
        <v>#DIV/0!</v>
      </c>
      <c r="AL1391" s="6" t="str">
        <f>IF(Table1[[#This Row],[seagrass.mn.ssp245.2050]]="","",(Table1[[#This Row],[seagrass.sd.ssp245.2050]]/Table1[[#This Row],[seagrass.mn.ssp245.2050]])^-1)</f>
        <v/>
      </c>
      <c r="AM1391" s="6" t="str">
        <f>IF(Table1[[#This Row],[seagrass.weights.ssp245.2050]]="","",Table1[[#This Row],[seagrass.weights.ssp245.2050]]*Table1[[#This Row],[seagrass.mn.ssp245.2050]])</f>
        <v/>
      </c>
      <c r="AS1391" s="5"/>
      <c r="AT1391" s="8"/>
      <c r="AU1391" s="8"/>
      <c r="AV1391" s="7" t="e">
        <f t="shared" si="128"/>
        <v>#DIV/0!</v>
      </c>
      <c r="AX1391" s="5"/>
      <c r="AY1391" s="6"/>
      <c r="AZ1391" s="6"/>
      <c r="BB1391" s="5"/>
      <c r="BC1391" s="8"/>
      <c r="BD1391" s="8"/>
      <c r="BE1391" s="5"/>
      <c r="BF1391" s="5"/>
      <c r="BG1391" s="6"/>
      <c r="BH1391" s="6"/>
      <c r="BI1391" s="7" t="e">
        <f t="shared" si="129"/>
        <v>#DIV/0!</v>
      </c>
      <c r="BK1391" s="5"/>
      <c r="BL1391" s="6"/>
      <c r="BM1391" s="6"/>
      <c r="BO1391" s="5"/>
      <c r="BP1391" s="6"/>
      <c r="BQ1391" s="6"/>
      <c r="BR1391" s="5"/>
      <c r="BS1391" s="5"/>
      <c r="BT1391" s="6"/>
      <c r="BU1391" s="6"/>
      <c r="BV1391" s="7" t="e">
        <f t="shared" si="130"/>
        <v>#DIV/0!</v>
      </c>
      <c r="BX1391" s="5"/>
      <c r="BY1391" s="8"/>
      <c r="BZ1391" s="8"/>
      <c r="CA1391" s="5"/>
      <c r="CB1391" s="5"/>
      <c r="CC1391" s="8"/>
      <c r="CD1391" s="8"/>
      <c r="CE1391" s="5"/>
      <c r="CF1391" s="5"/>
      <c r="CG1391" s="12"/>
      <c r="CH1391" s="17"/>
      <c r="CI1391" s="9" t="e">
        <f t="shared" si="131"/>
        <v>#DIV/0!</v>
      </c>
      <c r="CJ1391" s="5"/>
      <c r="CL1391" s="5"/>
      <c r="CM1391" s="5"/>
      <c r="CP1391" s="5"/>
      <c r="CT1391" s="5"/>
    </row>
    <row r="1392" spans="1:98" x14ac:dyDescent="0.25">
      <c r="A1392" s="5" t="s">
        <v>1435</v>
      </c>
      <c r="B1392" s="5">
        <v>17.83934</v>
      </c>
      <c r="C1392" s="5">
        <v>-31.071102</v>
      </c>
      <c r="E1392" s="5">
        <v>0</v>
      </c>
      <c r="G1392" s="5">
        <v>0</v>
      </c>
      <c r="I1392" s="5">
        <v>0</v>
      </c>
      <c r="L1392" s="6" t="str">
        <f>IF(Table1[[#This Row],[seagrass.mn.ssp126.2050]]="","",(Table1[[#This Row],[seagrass.sd.ssp126.2050]]/Table1[[#This Row],[seagrass.mn.ssp126.2050]])^-1)</f>
        <v/>
      </c>
      <c r="M1392" s="6" t="str">
        <f>IF(Table1[[#This Row],[seagrass.weights.ssp126.2050]]="","",Table1[[#This Row],[seagrass.weights.ssp126.2050]]*Table1[[#This Row],[seagrass.mn.ssp126.2050]])</f>
        <v/>
      </c>
      <c r="P1392" s="6" t="str">
        <f>IF(Table1[[#This Row],[corals.mn.ssp126.2050]]="","",(Table1[[#This Row],[corals.sd.ssp126.2050]]/Table1[[#This Row],[corals.mn.ssp126.2050]])^-1)</f>
        <v/>
      </c>
      <c r="Q1392" s="6" t="str">
        <f>IF(Table1[[#This Row],[coral.weights.ssp126.2050]]="","",Table1[[#This Row],[coral.weights.ssp126.2050]]*Table1[[#This Row],[corals.mn.ssp126.2050]])</f>
        <v/>
      </c>
      <c r="T1392" s="6" t="str">
        <f>IF(Table1[[#This Row],[mangrove.mn.ssp126.2050]]="","",(Table1[[#This Row],[mangrove.sd.ssp126.2050]]/Table1[[#This Row],[mangrove.mn.ssp126.2050]])^-1)</f>
        <v/>
      </c>
      <c r="U1392" s="6" t="str">
        <f>IF(Table1[[#This Row],[mangrove.weights.ssp126.2050]]="","",Table1[[#This Row],[mangrove.weights.ssp126.2050]]*Table1[[#This Row],[mangrove.mn.ssp126.2050]])</f>
        <v/>
      </c>
      <c r="V1392" s="7" t="e">
        <f t="shared" si="126"/>
        <v>#DIV/0!</v>
      </c>
      <c r="Y1392" s="6" t="str">
        <f>IF(Table1[[#This Row],[seagrass.mn.ssp126.2100]]="", "", (Table1[[#This Row],[seagrass.sd.ssp126.2100]]/Table1[[#This Row],[seagrass.mn.ssp126.2100]])^-1)</f>
        <v/>
      </c>
      <c r="Z1392" s="6" t="str">
        <f>IF(Table1[[#This Row],[seagrass.weights.ssp126.2100]]="","", Table1[[#This Row],[seagrass.weights.ssp126.2100]]*Table1[[#This Row],[seagrass.mn.ssp126.2100]])</f>
        <v/>
      </c>
      <c r="AC1392" s="6" t="str">
        <f>IF(Table1[[#This Row],[corals.mn.ssp126.2100]]="","",(Table1[[#This Row],[corals.sd.ssp126.2100]]/Table1[[#This Row],[corals.mn.ssp126.2100]])^-1)</f>
        <v/>
      </c>
      <c r="AD1392" s="6" t="str">
        <f>IF( Table1[[#This Row],[Coral.weights.ssp126.2100]]="","", Table1[[#This Row],[Coral.weights.ssp126.2100]]*Table1[[#This Row],[corals.mn.ssp126.2100]])</f>
        <v/>
      </c>
      <c r="AG1392" s="8" t="str">
        <f>IF(Table1[[#This Row],[mangrove.mn.ssp126.2100]]="","",(Table1[[#This Row],[mangrove.sd.ssp126.2100]]/Table1[[#This Row],[mangrove.mn.ssp126.2100]])^-1)</f>
        <v/>
      </c>
      <c r="AH1392" s="6" t="str">
        <f>IF(Table1[[#This Row],[mangrove.weights.ssp126.2100]]="","",Table1[[#This Row],[mangrove.weights.ssp126.2100]]*Table1[[#This Row],[mangrove.mn.ssp126.2100]])</f>
        <v/>
      </c>
      <c r="AI1392" s="7" t="e">
        <f t="shared" si="127"/>
        <v>#DIV/0!</v>
      </c>
      <c r="AL1392" s="6" t="str">
        <f>IF(Table1[[#This Row],[seagrass.mn.ssp245.2050]]="","",(Table1[[#This Row],[seagrass.sd.ssp245.2050]]/Table1[[#This Row],[seagrass.mn.ssp245.2050]])^-1)</f>
        <v/>
      </c>
      <c r="AM1392" s="6" t="str">
        <f>IF(Table1[[#This Row],[seagrass.weights.ssp245.2050]]="","",Table1[[#This Row],[seagrass.weights.ssp245.2050]]*Table1[[#This Row],[seagrass.mn.ssp245.2050]])</f>
        <v/>
      </c>
      <c r="AS1392" s="5"/>
      <c r="AT1392" s="8"/>
      <c r="AU1392" s="8"/>
      <c r="AV1392" s="7" t="e">
        <f t="shared" si="128"/>
        <v>#DIV/0!</v>
      </c>
      <c r="AX1392" s="5"/>
      <c r="AY1392" s="6"/>
      <c r="AZ1392" s="6"/>
      <c r="BB1392" s="5"/>
      <c r="BC1392" s="8"/>
      <c r="BD1392" s="8"/>
      <c r="BE1392" s="5"/>
      <c r="BF1392" s="5"/>
      <c r="BG1392" s="6"/>
      <c r="BH1392" s="6"/>
      <c r="BI1392" s="7" t="e">
        <f t="shared" si="129"/>
        <v>#DIV/0!</v>
      </c>
      <c r="BK1392" s="5"/>
      <c r="BL1392" s="6"/>
      <c r="BM1392" s="6"/>
      <c r="BO1392" s="5"/>
      <c r="BP1392" s="6"/>
      <c r="BQ1392" s="6"/>
      <c r="BR1392" s="5"/>
      <c r="BS1392" s="5"/>
      <c r="BT1392" s="6"/>
      <c r="BU1392" s="6"/>
      <c r="BV1392" s="7" t="e">
        <f t="shared" si="130"/>
        <v>#DIV/0!</v>
      </c>
      <c r="BX1392" s="5"/>
      <c r="BY1392" s="8"/>
      <c r="BZ1392" s="8"/>
      <c r="CA1392" s="5"/>
      <c r="CB1392" s="5"/>
      <c r="CC1392" s="8"/>
      <c r="CD1392" s="8"/>
      <c r="CE1392" s="5"/>
      <c r="CF1392" s="5"/>
      <c r="CG1392" s="12"/>
      <c r="CH1392" s="17"/>
      <c r="CI1392" s="9" t="e">
        <f t="shared" si="131"/>
        <v>#DIV/0!</v>
      </c>
      <c r="CJ1392" s="5"/>
      <c r="CL1392" s="5"/>
      <c r="CM1392" s="5"/>
      <c r="CP1392" s="5"/>
      <c r="CT1392" s="5"/>
    </row>
    <row r="1393" spans="1:98" x14ac:dyDescent="0.25">
      <c r="A1393" s="5" t="s">
        <v>1436</v>
      </c>
      <c r="B1393" s="5">
        <v>18.08934</v>
      </c>
      <c r="C1393" s="5">
        <v>-31.071102</v>
      </c>
      <c r="E1393" s="5">
        <v>0</v>
      </c>
      <c r="G1393" s="5">
        <v>0</v>
      </c>
      <c r="I1393" s="5">
        <v>0</v>
      </c>
      <c r="L1393" s="6" t="str">
        <f>IF(Table1[[#This Row],[seagrass.mn.ssp126.2050]]="","",(Table1[[#This Row],[seagrass.sd.ssp126.2050]]/Table1[[#This Row],[seagrass.mn.ssp126.2050]])^-1)</f>
        <v/>
      </c>
      <c r="M1393" s="6" t="str">
        <f>IF(Table1[[#This Row],[seagrass.weights.ssp126.2050]]="","",Table1[[#This Row],[seagrass.weights.ssp126.2050]]*Table1[[#This Row],[seagrass.mn.ssp126.2050]])</f>
        <v/>
      </c>
      <c r="P1393" s="6" t="str">
        <f>IF(Table1[[#This Row],[corals.mn.ssp126.2050]]="","",(Table1[[#This Row],[corals.sd.ssp126.2050]]/Table1[[#This Row],[corals.mn.ssp126.2050]])^-1)</f>
        <v/>
      </c>
      <c r="Q1393" s="6" t="str">
        <f>IF(Table1[[#This Row],[coral.weights.ssp126.2050]]="","",Table1[[#This Row],[coral.weights.ssp126.2050]]*Table1[[#This Row],[corals.mn.ssp126.2050]])</f>
        <v/>
      </c>
      <c r="T1393" s="6" t="str">
        <f>IF(Table1[[#This Row],[mangrove.mn.ssp126.2050]]="","",(Table1[[#This Row],[mangrove.sd.ssp126.2050]]/Table1[[#This Row],[mangrove.mn.ssp126.2050]])^-1)</f>
        <v/>
      </c>
      <c r="U1393" s="6" t="str">
        <f>IF(Table1[[#This Row],[mangrove.weights.ssp126.2050]]="","",Table1[[#This Row],[mangrove.weights.ssp126.2050]]*Table1[[#This Row],[mangrove.mn.ssp126.2050]])</f>
        <v/>
      </c>
      <c r="V1393" s="7" t="e">
        <f t="shared" si="126"/>
        <v>#DIV/0!</v>
      </c>
      <c r="Y1393" s="6" t="str">
        <f>IF(Table1[[#This Row],[seagrass.mn.ssp126.2100]]="", "", (Table1[[#This Row],[seagrass.sd.ssp126.2100]]/Table1[[#This Row],[seagrass.mn.ssp126.2100]])^-1)</f>
        <v/>
      </c>
      <c r="Z1393" s="6" t="str">
        <f>IF(Table1[[#This Row],[seagrass.weights.ssp126.2100]]="","", Table1[[#This Row],[seagrass.weights.ssp126.2100]]*Table1[[#This Row],[seagrass.mn.ssp126.2100]])</f>
        <v/>
      </c>
      <c r="AC1393" s="6" t="str">
        <f>IF(Table1[[#This Row],[corals.mn.ssp126.2100]]="","",(Table1[[#This Row],[corals.sd.ssp126.2100]]/Table1[[#This Row],[corals.mn.ssp126.2100]])^-1)</f>
        <v/>
      </c>
      <c r="AD1393" s="6" t="str">
        <f>IF( Table1[[#This Row],[Coral.weights.ssp126.2100]]="","", Table1[[#This Row],[Coral.weights.ssp126.2100]]*Table1[[#This Row],[corals.mn.ssp126.2100]])</f>
        <v/>
      </c>
      <c r="AG1393" s="8" t="str">
        <f>IF(Table1[[#This Row],[mangrove.mn.ssp126.2100]]="","",(Table1[[#This Row],[mangrove.sd.ssp126.2100]]/Table1[[#This Row],[mangrove.mn.ssp126.2100]])^-1)</f>
        <v/>
      </c>
      <c r="AH1393" s="6" t="str">
        <f>IF(Table1[[#This Row],[mangrove.weights.ssp126.2100]]="","",Table1[[#This Row],[mangrove.weights.ssp126.2100]]*Table1[[#This Row],[mangrove.mn.ssp126.2100]])</f>
        <v/>
      </c>
      <c r="AI1393" s="7" t="e">
        <f t="shared" si="127"/>
        <v>#DIV/0!</v>
      </c>
      <c r="AL1393" s="6" t="str">
        <f>IF(Table1[[#This Row],[seagrass.mn.ssp245.2050]]="","",(Table1[[#This Row],[seagrass.sd.ssp245.2050]]/Table1[[#This Row],[seagrass.mn.ssp245.2050]])^-1)</f>
        <v/>
      </c>
      <c r="AM1393" s="6" t="str">
        <f>IF(Table1[[#This Row],[seagrass.weights.ssp245.2050]]="","",Table1[[#This Row],[seagrass.weights.ssp245.2050]]*Table1[[#This Row],[seagrass.mn.ssp245.2050]])</f>
        <v/>
      </c>
      <c r="AS1393" s="5"/>
      <c r="AT1393" s="8"/>
      <c r="AU1393" s="8"/>
      <c r="AV1393" s="7" t="e">
        <f t="shared" si="128"/>
        <v>#DIV/0!</v>
      </c>
      <c r="AX1393" s="5"/>
      <c r="AY1393" s="6"/>
      <c r="AZ1393" s="6"/>
      <c r="BB1393" s="5"/>
      <c r="BC1393" s="8"/>
      <c r="BD1393" s="8"/>
      <c r="BE1393" s="5"/>
      <c r="BF1393" s="5"/>
      <c r="BG1393" s="6"/>
      <c r="BH1393" s="6"/>
      <c r="BI1393" s="7" t="e">
        <f t="shared" si="129"/>
        <v>#DIV/0!</v>
      </c>
      <c r="BK1393" s="5"/>
      <c r="BL1393" s="6"/>
      <c r="BM1393" s="6"/>
      <c r="BO1393" s="5"/>
      <c r="BP1393" s="6"/>
      <c r="BQ1393" s="6"/>
      <c r="BR1393" s="5"/>
      <c r="BS1393" s="5"/>
      <c r="BT1393" s="6"/>
      <c r="BU1393" s="6"/>
      <c r="BV1393" s="7" t="e">
        <f t="shared" si="130"/>
        <v>#DIV/0!</v>
      </c>
      <c r="BX1393" s="5"/>
      <c r="BY1393" s="8"/>
      <c r="BZ1393" s="8"/>
      <c r="CA1393" s="5"/>
      <c r="CB1393" s="5"/>
      <c r="CC1393" s="8"/>
      <c r="CD1393" s="8"/>
      <c r="CE1393" s="5"/>
      <c r="CF1393" s="5"/>
      <c r="CG1393" s="12"/>
      <c r="CH1393" s="17"/>
      <c r="CI1393" s="9" t="e">
        <f t="shared" si="131"/>
        <v>#DIV/0!</v>
      </c>
      <c r="CJ1393" s="5"/>
      <c r="CL1393" s="5"/>
      <c r="CM1393" s="5"/>
      <c r="CP1393" s="5"/>
      <c r="CT1393" s="5"/>
    </row>
    <row r="1394" spans="1:98" x14ac:dyDescent="0.25">
      <c r="A1394" s="5" t="s">
        <v>1437</v>
      </c>
      <c r="B1394" s="5">
        <v>29.33934</v>
      </c>
      <c r="C1394" s="5">
        <v>-31.321102</v>
      </c>
      <c r="E1394" s="5">
        <v>0</v>
      </c>
      <c r="G1394" s="5">
        <v>0</v>
      </c>
      <c r="I1394" s="5">
        <v>0</v>
      </c>
      <c r="L1394" s="6" t="str">
        <f>IF(Table1[[#This Row],[seagrass.mn.ssp126.2050]]="","",(Table1[[#This Row],[seagrass.sd.ssp126.2050]]/Table1[[#This Row],[seagrass.mn.ssp126.2050]])^-1)</f>
        <v/>
      </c>
      <c r="M1394" s="6" t="str">
        <f>IF(Table1[[#This Row],[seagrass.weights.ssp126.2050]]="","",Table1[[#This Row],[seagrass.weights.ssp126.2050]]*Table1[[#This Row],[seagrass.mn.ssp126.2050]])</f>
        <v/>
      </c>
      <c r="P1394" s="6" t="str">
        <f>IF(Table1[[#This Row],[corals.mn.ssp126.2050]]="","",(Table1[[#This Row],[corals.sd.ssp126.2050]]/Table1[[#This Row],[corals.mn.ssp126.2050]])^-1)</f>
        <v/>
      </c>
      <c r="Q1394" s="6" t="str">
        <f>IF(Table1[[#This Row],[coral.weights.ssp126.2050]]="","",Table1[[#This Row],[coral.weights.ssp126.2050]]*Table1[[#This Row],[corals.mn.ssp126.2050]])</f>
        <v/>
      </c>
      <c r="T1394" s="6" t="str">
        <f>IF(Table1[[#This Row],[mangrove.mn.ssp126.2050]]="","",(Table1[[#This Row],[mangrove.sd.ssp126.2050]]/Table1[[#This Row],[mangrove.mn.ssp126.2050]])^-1)</f>
        <v/>
      </c>
      <c r="U1394" s="6" t="str">
        <f>IF(Table1[[#This Row],[mangrove.weights.ssp126.2050]]="","",Table1[[#This Row],[mangrove.weights.ssp126.2050]]*Table1[[#This Row],[mangrove.mn.ssp126.2050]])</f>
        <v/>
      </c>
      <c r="V1394" s="7" t="e">
        <f t="shared" si="126"/>
        <v>#DIV/0!</v>
      </c>
      <c r="Y1394" s="6" t="str">
        <f>IF(Table1[[#This Row],[seagrass.mn.ssp126.2100]]="", "", (Table1[[#This Row],[seagrass.sd.ssp126.2100]]/Table1[[#This Row],[seagrass.mn.ssp126.2100]])^-1)</f>
        <v/>
      </c>
      <c r="Z1394" s="6" t="str">
        <f>IF(Table1[[#This Row],[seagrass.weights.ssp126.2100]]="","", Table1[[#This Row],[seagrass.weights.ssp126.2100]]*Table1[[#This Row],[seagrass.mn.ssp126.2100]])</f>
        <v/>
      </c>
      <c r="AC1394" s="6" t="str">
        <f>IF(Table1[[#This Row],[corals.mn.ssp126.2100]]="","",(Table1[[#This Row],[corals.sd.ssp126.2100]]/Table1[[#This Row],[corals.mn.ssp126.2100]])^-1)</f>
        <v/>
      </c>
      <c r="AD1394" s="6" t="str">
        <f>IF( Table1[[#This Row],[Coral.weights.ssp126.2100]]="","", Table1[[#This Row],[Coral.weights.ssp126.2100]]*Table1[[#This Row],[corals.mn.ssp126.2100]])</f>
        <v/>
      </c>
      <c r="AG1394" s="8" t="str">
        <f>IF(Table1[[#This Row],[mangrove.mn.ssp126.2100]]="","",(Table1[[#This Row],[mangrove.sd.ssp126.2100]]/Table1[[#This Row],[mangrove.mn.ssp126.2100]])^-1)</f>
        <v/>
      </c>
      <c r="AH1394" s="6" t="str">
        <f>IF(Table1[[#This Row],[mangrove.weights.ssp126.2100]]="","",Table1[[#This Row],[mangrove.weights.ssp126.2100]]*Table1[[#This Row],[mangrove.mn.ssp126.2100]])</f>
        <v/>
      </c>
      <c r="AI1394" s="7" t="e">
        <f t="shared" si="127"/>
        <v>#DIV/0!</v>
      </c>
      <c r="AL1394" s="6" t="str">
        <f>IF(Table1[[#This Row],[seagrass.mn.ssp245.2050]]="","",(Table1[[#This Row],[seagrass.sd.ssp245.2050]]/Table1[[#This Row],[seagrass.mn.ssp245.2050]])^-1)</f>
        <v/>
      </c>
      <c r="AM1394" s="6" t="str">
        <f>IF(Table1[[#This Row],[seagrass.weights.ssp245.2050]]="","",Table1[[#This Row],[seagrass.weights.ssp245.2050]]*Table1[[#This Row],[seagrass.mn.ssp245.2050]])</f>
        <v/>
      </c>
      <c r="AS1394" s="5"/>
      <c r="AT1394" s="8"/>
      <c r="AU1394" s="8"/>
      <c r="AV1394" s="7" t="e">
        <f t="shared" si="128"/>
        <v>#DIV/0!</v>
      </c>
      <c r="AX1394" s="5"/>
      <c r="AY1394" s="6"/>
      <c r="AZ1394" s="6"/>
      <c r="BB1394" s="5"/>
      <c r="BC1394" s="8"/>
      <c r="BD1394" s="8"/>
      <c r="BE1394" s="5"/>
      <c r="BF1394" s="5"/>
      <c r="BG1394" s="6"/>
      <c r="BH1394" s="6"/>
      <c r="BI1394" s="7" t="e">
        <f t="shared" si="129"/>
        <v>#DIV/0!</v>
      </c>
      <c r="BK1394" s="5"/>
      <c r="BL1394" s="6"/>
      <c r="BM1394" s="6"/>
      <c r="BO1394" s="5"/>
      <c r="BP1394" s="6"/>
      <c r="BQ1394" s="6"/>
      <c r="BR1394" s="5"/>
      <c r="BS1394" s="5"/>
      <c r="BT1394" s="6"/>
      <c r="BU1394" s="6"/>
      <c r="BV1394" s="7" t="e">
        <f t="shared" si="130"/>
        <v>#DIV/0!</v>
      </c>
      <c r="BX1394" s="5"/>
      <c r="BY1394" s="8"/>
      <c r="BZ1394" s="8"/>
      <c r="CA1394" s="5"/>
      <c r="CB1394" s="5"/>
      <c r="CC1394" s="8"/>
      <c r="CD1394" s="8"/>
      <c r="CE1394" s="5"/>
      <c r="CF1394" s="5"/>
      <c r="CG1394" s="12"/>
      <c r="CH1394" s="17"/>
      <c r="CI1394" s="9" t="e">
        <f t="shared" si="131"/>
        <v>#DIV/0!</v>
      </c>
      <c r="CJ1394" s="5"/>
      <c r="CL1394" s="5"/>
      <c r="CM1394" s="5"/>
      <c r="CP1394" s="5"/>
      <c r="CT1394" s="5"/>
    </row>
    <row r="1395" spans="1:98" x14ac:dyDescent="0.25">
      <c r="A1395" s="5" t="s">
        <v>1438</v>
      </c>
      <c r="B1395" s="5">
        <v>29.58934</v>
      </c>
      <c r="C1395" s="5">
        <v>-31.321102</v>
      </c>
      <c r="E1395" s="5">
        <v>0</v>
      </c>
      <c r="G1395" s="5">
        <v>0</v>
      </c>
      <c r="I1395" s="5">
        <v>0</v>
      </c>
      <c r="L1395" s="6" t="str">
        <f>IF(Table1[[#This Row],[seagrass.mn.ssp126.2050]]="","",(Table1[[#This Row],[seagrass.sd.ssp126.2050]]/Table1[[#This Row],[seagrass.mn.ssp126.2050]])^-1)</f>
        <v/>
      </c>
      <c r="M1395" s="6" t="str">
        <f>IF(Table1[[#This Row],[seagrass.weights.ssp126.2050]]="","",Table1[[#This Row],[seagrass.weights.ssp126.2050]]*Table1[[#This Row],[seagrass.mn.ssp126.2050]])</f>
        <v/>
      </c>
      <c r="P1395" s="6" t="str">
        <f>IF(Table1[[#This Row],[corals.mn.ssp126.2050]]="","",(Table1[[#This Row],[corals.sd.ssp126.2050]]/Table1[[#This Row],[corals.mn.ssp126.2050]])^-1)</f>
        <v/>
      </c>
      <c r="Q1395" s="6" t="str">
        <f>IF(Table1[[#This Row],[coral.weights.ssp126.2050]]="","",Table1[[#This Row],[coral.weights.ssp126.2050]]*Table1[[#This Row],[corals.mn.ssp126.2050]])</f>
        <v/>
      </c>
      <c r="T1395" s="6" t="str">
        <f>IF(Table1[[#This Row],[mangrove.mn.ssp126.2050]]="","",(Table1[[#This Row],[mangrove.sd.ssp126.2050]]/Table1[[#This Row],[mangrove.mn.ssp126.2050]])^-1)</f>
        <v/>
      </c>
      <c r="U1395" s="6" t="str">
        <f>IF(Table1[[#This Row],[mangrove.weights.ssp126.2050]]="","",Table1[[#This Row],[mangrove.weights.ssp126.2050]]*Table1[[#This Row],[mangrove.mn.ssp126.2050]])</f>
        <v/>
      </c>
      <c r="V1395" s="7" t="e">
        <f t="shared" si="126"/>
        <v>#DIV/0!</v>
      </c>
      <c r="Y1395" s="6" t="str">
        <f>IF(Table1[[#This Row],[seagrass.mn.ssp126.2100]]="", "", (Table1[[#This Row],[seagrass.sd.ssp126.2100]]/Table1[[#This Row],[seagrass.mn.ssp126.2100]])^-1)</f>
        <v/>
      </c>
      <c r="Z1395" s="6" t="str">
        <f>IF(Table1[[#This Row],[seagrass.weights.ssp126.2100]]="","", Table1[[#This Row],[seagrass.weights.ssp126.2100]]*Table1[[#This Row],[seagrass.mn.ssp126.2100]])</f>
        <v/>
      </c>
      <c r="AC1395" s="6" t="str">
        <f>IF(Table1[[#This Row],[corals.mn.ssp126.2100]]="","",(Table1[[#This Row],[corals.sd.ssp126.2100]]/Table1[[#This Row],[corals.mn.ssp126.2100]])^-1)</f>
        <v/>
      </c>
      <c r="AD1395" s="6" t="str">
        <f>IF( Table1[[#This Row],[Coral.weights.ssp126.2100]]="","", Table1[[#This Row],[Coral.weights.ssp126.2100]]*Table1[[#This Row],[corals.mn.ssp126.2100]])</f>
        <v/>
      </c>
      <c r="AG1395" s="8" t="str">
        <f>IF(Table1[[#This Row],[mangrove.mn.ssp126.2100]]="","",(Table1[[#This Row],[mangrove.sd.ssp126.2100]]/Table1[[#This Row],[mangrove.mn.ssp126.2100]])^-1)</f>
        <v/>
      </c>
      <c r="AH1395" s="6" t="str">
        <f>IF(Table1[[#This Row],[mangrove.weights.ssp126.2100]]="","",Table1[[#This Row],[mangrove.weights.ssp126.2100]]*Table1[[#This Row],[mangrove.mn.ssp126.2100]])</f>
        <v/>
      </c>
      <c r="AI1395" s="7" t="e">
        <f t="shared" si="127"/>
        <v>#DIV/0!</v>
      </c>
      <c r="AL1395" s="6" t="str">
        <f>IF(Table1[[#This Row],[seagrass.mn.ssp245.2050]]="","",(Table1[[#This Row],[seagrass.sd.ssp245.2050]]/Table1[[#This Row],[seagrass.mn.ssp245.2050]])^-1)</f>
        <v/>
      </c>
      <c r="AM1395" s="6" t="str">
        <f>IF(Table1[[#This Row],[seagrass.weights.ssp245.2050]]="","",Table1[[#This Row],[seagrass.weights.ssp245.2050]]*Table1[[#This Row],[seagrass.mn.ssp245.2050]])</f>
        <v/>
      </c>
      <c r="AS1395" s="5"/>
      <c r="AT1395" s="8"/>
      <c r="AU1395" s="8"/>
      <c r="AV1395" s="7" t="e">
        <f t="shared" si="128"/>
        <v>#DIV/0!</v>
      </c>
      <c r="AX1395" s="5"/>
      <c r="AY1395" s="6"/>
      <c r="AZ1395" s="6"/>
      <c r="BB1395" s="5"/>
      <c r="BC1395" s="8"/>
      <c r="BD1395" s="8"/>
      <c r="BE1395" s="5"/>
      <c r="BF1395" s="5"/>
      <c r="BG1395" s="6"/>
      <c r="BH1395" s="6"/>
      <c r="BI1395" s="7" t="e">
        <f t="shared" si="129"/>
        <v>#DIV/0!</v>
      </c>
      <c r="BK1395" s="5"/>
      <c r="BL1395" s="6"/>
      <c r="BM1395" s="6"/>
      <c r="BO1395" s="5"/>
      <c r="BP1395" s="6"/>
      <c r="BQ1395" s="6"/>
      <c r="BR1395" s="5"/>
      <c r="BS1395" s="5"/>
      <c r="BT1395" s="6"/>
      <c r="BU1395" s="6"/>
      <c r="BV1395" s="7" t="e">
        <f t="shared" si="130"/>
        <v>#DIV/0!</v>
      </c>
      <c r="BX1395" s="5"/>
      <c r="BY1395" s="8"/>
      <c r="BZ1395" s="8"/>
      <c r="CA1395" s="5"/>
      <c r="CB1395" s="5"/>
      <c r="CC1395" s="8"/>
      <c r="CD1395" s="8"/>
      <c r="CE1395" s="5"/>
      <c r="CF1395" s="5"/>
      <c r="CG1395" s="12"/>
      <c r="CH1395" s="17"/>
      <c r="CI1395" s="9" t="e">
        <f t="shared" si="131"/>
        <v>#DIV/0!</v>
      </c>
      <c r="CJ1395" s="5"/>
      <c r="CL1395" s="5"/>
      <c r="CM1395" s="5"/>
      <c r="CP1395" s="5"/>
      <c r="CT1395" s="5"/>
    </row>
    <row r="1396" spans="1:98" x14ac:dyDescent="0.25">
      <c r="A1396" s="5" t="s">
        <v>1439</v>
      </c>
      <c r="B1396" s="5">
        <v>29.83934</v>
      </c>
      <c r="C1396" s="5">
        <v>-31.321102</v>
      </c>
      <c r="E1396" s="5">
        <v>0</v>
      </c>
      <c r="G1396" s="5">
        <v>0</v>
      </c>
      <c r="I1396" s="5">
        <v>0</v>
      </c>
      <c r="L1396" s="6" t="str">
        <f>IF(Table1[[#This Row],[seagrass.mn.ssp126.2050]]="","",(Table1[[#This Row],[seagrass.sd.ssp126.2050]]/Table1[[#This Row],[seagrass.mn.ssp126.2050]])^-1)</f>
        <v/>
      </c>
      <c r="M1396" s="6" t="str">
        <f>IF(Table1[[#This Row],[seagrass.weights.ssp126.2050]]="","",Table1[[#This Row],[seagrass.weights.ssp126.2050]]*Table1[[#This Row],[seagrass.mn.ssp126.2050]])</f>
        <v/>
      </c>
      <c r="P1396" s="6" t="str">
        <f>IF(Table1[[#This Row],[corals.mn.ssp126.2050]]="","",(Table1[[#This Row],[corals.sd.ssp126.2050]]/Table1[[#This Row],[corals.mn.ssp126.2050]])^-1)</f>
        <v/>
      </c>
      <c r="Q1396" s="6" t="str">
        <f>IF(Table1[[#This Row],[coral.weights.ssp126.2050]]="","",Table1[[#This Row],[coral.weights.ssp126.2050]]*Table1[[#This Row],[corals.mn.ssp126.2050]])</f>
        <v/>
      </c>
      <c r="T1396" s="6" t="str">
        <f>IF(Table1[[#This Row],[mangrove.mn.ssp126.2050]]="","",(Table1[[#This Row],[mangrove.sd.ssp126.2050]]/Table1[[#This Row],[mangrove.mn.ssp126.2050]])^-1)</f>
        <v/>
      </c>
      <c r="U1396" s="6" t="str">
        <f>IF(Table1[[#This Row],[mangrove.weights.ssp126.2050]]="","",Table1[[#This Row],[mangrove.weights.ssp126.2050]]*Table1[[#This Row],[mangrove.mn.ssp126.2050]])</f>
        <v/>
      </c>
      <c r="V1396" s="7" t="e">
        <f t="shared" si="126"/>
        <v>#DIV/0!</v>
      </c>
      <c r="Y1396" s="6" t="str">
        <f>IF(Table1[[#This Row],[seagrass.mn.ssp126.2100]]="", "", (Table1[[#This Row],[seagrass.sd.ssp126.2100]]/Table1[[#This Row],[seagrass.mn.ssp126.2100]])^-1)</f>
        <v/>
      </c>
      <c r="Z1396" s="6" t="str">
        <f>IF(Table1[[#This Row],[seagrass.weights.ssp126.2100]]="","", Table1[[#This Row],[seagrass.weights.ssp126.2100]]*Table1[[#This Row],[seagrass.mn.ssp126.2100]])</f>
        <v/>
      </c>
      <c r="AC1396" s="6" t="str">
        <f>IF(Table1[[#This Row],[corals.mn.ssp126.2100]]="","",(Table1[[#This Row],[corals.sd.ssp126.2100]]/Table1[[#This Row],[corals.mn.ssp126.2100]])^-1)</f>
        <v/>
      </c>
      <c r="AD1396" s="6" t="str">
        <f>IF( Table1[[#This Row],[Coral.weights.ssp126.2100]]="","", Table1[[#This Row],[Coral.weights.ssp126.2100]]*Table1[[#This Row],[corals.mn.ssp126.2100]])</f>
        <v/>
      </c>
      <c r="AG1396" s="8" t="str">
        <f>IF(Table1[[#This Row],[mangrove.mn.ssp126.2100]]="","",(Table1[[#This Row],[mangrove.sd.ssp126.2100]]/Table1[[#This Row],[mangrove.mn.ssp126.2100]])^-1)</f>
        <v/>
      </c>
      <c r="AH1396" s="6" t="str">
        <f>IF(Table1[[#This Row],[mangrove.weights.ssp126.2100]]="","",Table1[[#This Row],[mangrove.weights.ssp126.2100]]*Table1[[#This Row],[mangrove.mn.ssp126.2100]])</f>
        <v/>
      </c>
      <c r="AI1396" s="7" t="e">
        <f t="shared" si="127"/>
        <v>#DIV/0!</v>
      </c>
      <c r="AL1396" s="6" t="str">
        <f>IF(Table1[[#This Row],[seagrass.mn.ssp245.2050]]="","",(Table1[[#This Row],[seagrass.sd.ssp245.2050]]/Table1[[#This Row],[seagrass.mn.ssp245.2050]])^-1)</f>
        <v/>
      </c>
      <c r="AM1396" s="6" t="str">
        <f>IF(Table1[[#This Row],[seagrass.weights.ssp245.2050]]="","",Table1[[#This Row],[seagrass.weights.ssp245.2050]]*Table1[[#This Row],[seagrass.mn.ssp245.2050]])</f>
        <v/>
      </c>
      <c r="AS1396" s="5"/>
      <c r="AT1396" s="8"/>
      <c r="AU1396" s="8"/>
      <c r="AV1396" s="7" t="e">
        <f t="shared" si="128"/>
        <v>#DIV/0!</v>
      </c>
      <c r="AX1396" s="5"/>
      <c r="AY1396" s="6"/>
      <c r="AZ1396" s="6"/>
      <c r="BB1396" s="5"/>
      <c r="BC1396" s="8"/>
      <c r="BD1396" s="8"/>
      <c r="BE1396" s="5"/>
      <c r="BF1396" s="5"/>
      <c r="BG1396" s="6"/>
      <c r="BH1396" s="6"/>
      <c r="BI1396" s="7" t="e">
        <f t="shared" si="129"/>
        <v>#DIV/0!</v>
      </c>
      <c r="BK1396" s="5"/>
      <c r="BL1396" s="6"/>
      <c r="BM1396" s="6"/>
      <c r="BO1396" s="5"/>
      <c r="BP1396" s="6"/>
      <c r="BQ1396" s="6"/>
      <c r="BR1396" s="5"/>
      <c r="BS1396" s="5"/>
      <c r="BT1396" s="6"/>
      <c r="BU1396" s="6"/>
      <c r="BV1396" s="7" t="e">
        <f t="shared" si="130"/>
        <v>#DIV/0!</v>
      </c>
      <c r="BX1396" s="5"/>
      <c r="BY1396" s="8"/>
      <c r="BZ1396" s="8"/>
      <c r="CA1396" s="5"/>
      <c r="CB1396" s="5"/>
      <c r="CC1396" s="8"/>
      <c r="CD1396" s="8"/>
      <c r="CE1396" s="5"/>
      <c r="CF1396" s="5"/>
      <c r="CG1396" s="12"/>
      <c r="CH1396" s="17"/>
      <c r="CI1396" s="9" t="e">
        <f t="shared" si="131"/>
        <v>#DIV/0!</v>
      </c>
      <c r="CJ1396" s="5"/>
      <c r="CL1396" s="5"/>
      <c r="CM1396" s="5"/>
      <c r="CP1396" s="5"/>
      <c r="CT1396" s="5"/>
    </row>
    <row r="1397" spans="1:98" x14ac:dyDescent="0.25">
      <c r="A1397" s="5" t="s">
        <v>1440</v>
      </c>
      <c r="B1397" s="5">
        <v>30.08934</v>
      </c>
      <c r="C1397" s="5">
        <v>-31.321102</v>
      </c>
      <c r="E1397" s="5">
        <v>0</v>
      </c>
      <c r="G1397" s="5">
        <v>0</v>
      </c>
      <c r="H1397" s="5">
        <v>40000</v>
      </c>
      <c r="I1397" s="5">
        <v>1</v>
      </c>
      <c r="L1397" s="6" t="str">
        <f>IF(Table1[[#This Row],[seagrass.mn.ssp126.2050]]="","",(Table1[[#This Row],[seagrass.sd.ssp126.2050]]/Table1[[#This Row],[seagrass.mn.ssp126.2050]])^-1)</f>
        <v/>
      </c>
      <c r="M1397" s="6" t="str">
        <f>IF(Table1[[#This Row],[seagrass.weights.ssp126.2050]]="","",Table1[[#This Row],[seagrass.weights.ssp126.2050]]*Table1[[#This Row],[seagrass.mn.ssp126.2050]])</f>
        <v/>
      </c>
      <c r="P1397" s="6" t="str">
        <f>IF(Table1[[#This Row],[corals.mn.ssp126.2050]]="","",(Table1[[#This Row],[corals.sd.ssp126.2050]]/Table1[[#This Row],[corals.mn.ssp126.2050]])^-1)</f>
        <v/>
      </c>
      <c r="Q1397" s="6" t="str">
        <f>IF(Table1[[#This Row],[coral.weights.ssp126.2050]]="","",Table1[[#This Row],[coral.weights.ssp126.2050]]*Table1[[#This Row],[corals.mn.ssp126.2050]])</f>
        <v/>
      </c>
      <c r="R1397" s="5">
        <v>0.39243068890486621</v>
      </c>
      <c r="S1397" s="5">
        <v>0.2031878476892249</v>
      </c>
      <c r="T1397" s="6">
        <f>IF(Table1[[#This Row],[mangrove.mn.ssp126.2050]]="","",(Table1[[#This Row],[mangrove.sd.ssp126.2050]]/Table1[[#This Row],[mangrove.mn.ssp126.2050]])^-1)</f>
        <v>1.9313688951766819</v>
      </c>
      <c r="U1397" s="6">
        <f>IF(Table1[[#This Row],[mangrove.weights.ssp126.2050]]="","",Table1[[#This Row],[mangrove.weights.ssp126.2050]]*Table1[[#This Row],[mangrove.mn.ssp126.2050]])</f>
        <v>0.75792842606361555</v>
      </c>
      <c r="V1397" s="7">
        <f t="shared" si="126"/>
        <v>0.39243068890486621</v>
      </c>
      <c r="Y1397" s="6" t="str">
        <f>IF(Table1[[#This Row],[seagrass.mn.ssp126.2100]]="", "", (Table1[[#This Row],[seagrass.sd.ssp126.2100]]/Table1[[#This Row],[seagrass.mn.ssp126.2100]])^-1)</f>
        <v/>
      </c>
      <c r="Z1397" s="6" t="str">
        <f>IF(Table1[[#This Row],[seagrass.weights.ssp126.2100]]="","", Table1[[#This Row],[seagrass.weights.ssp126.2100]]*Table1[[#This Row],[seagrass.mn.ssp126.2100]])</f>
        <v/>
      </c>
      <c r="AC1397" s="6" t="str">
        <f>IF(Table1[[#This Row],[corals.mn.ssp126.2100]]="","",(Table1[[#This Row],[corals.sd.ssp126.2100]]/Table1[[#This Row],[corals.mn.ssp126.2100]])^-1)</f>
        <v/>
      </c>
      <c r="AD1397" s="6" t="str">
        <f>IF( Table1[[#This Row],[Coral.weights.ssp126.2100]]="","", Table1[[#This Row],[Coral.weights.ssp126.2100]]*Table1[[#This Row],[corals.mn.ssp126.2100]])</f>
        <v/>
      </c>
      <c r="AE1397" s="5">
        <v>0.38923456600506667</v>
      </c>
      <c r="AF1397" s="5">
        <v>0.2046021542758906</v>
      </c>
      <c r="AG1397" s="8">
        <f>IF(Table1[[#This Row],[mangrove.mn.ssp126.2100]]="","",(Table1[[#This Row],[mangrove.sd.ssp126.2100]]/Table1[[#This Row],[mangrove.mn.ssp126.2100]])^-1)</f>
        <v>1.9023972029161196</v>
      </c>
      <c r="AH1397" s="6">
        <f>IF(Table1[[#This Row],[mangrove.weights.ssp126.2100]]="","",Table1[[#This Row],[mangrove.weights.ssp126.2100]]*Table1[[#This Row],[mangrove.mn.ssp126.2100]])</f>
        <v>0.74047874964630855</v>
      </c>
      <c r="AI1397" s="7">
        <f t="shared" si="127"/>
        <v>0.38923456600506667</v>
      </c>
      <c r="AL1397" s="6" t="str">
        <f>IF(Table1[[#This Row],[seagrass.mn.ssp245.2050]]="","",(Table1[[#This Row],[seagrass.sd.ssp245.2050]]/Table1[[#This Row],[seagrass.mn.ssp245.2050]])^-1)</f>
        <v/>
      </c>
      <c r="AM1397" s="6" t="str">
        <f>IF(Table1[[#This Row],[seagrass.weights.ssp245.2050]]="","",Table1[[#This Row],[seagrass.weights.ssp245.2050]]*Table1[[#This Row],[seagrass.mn.ssp245.2050]])</f>
        <v/>
      </c>
      <c r="AR1397" s="5">
        <v>0.41367416424609332</v>
      </c>
      <c r="AS1397" s="5">
        <v>0.2319863930486665</v>
      </c>
      <c r="AT1397" s="8">
        <f>(Table1[[#This Row],[mangrove.sd.ssp245.2050]]/Table1[[#This Row],[mangrove.mn.ssp245.2050]])^-1</f>
        <v>1.7831828790032185</v>
      </c>
      <c r="AU1397" s="8">
        <f>Table1[[#This Row],[mangrove.mn.ssp245.2050]]*Table1[[#This Row],[mangrove.weights.ssp245.2050]]</f>
        <v>0.73765668716959898</v>
      </c>
      <c r="AV1397" s="7">
        <f t="shared" si="128"/>
        <v>0.41367416424609332</v>
      </c>
      <c r="AX1397" s="5"/>
      <c r="AY1397" s="6"/>
      <c r="AZ1397" s="6"/>
      <c r="BB1397" s="5"/>
      <c r="BC1397" s="8"/>
      <c r="BD1397" s="8"/>
      <c r="BE1397" s="5">
        <v>0.40607126095529877</v>
      </c>
      <c r="BF1397" s="5">
        <v>0.24730114150760521</v>
      </c>
      <c r="BG1397" s="6">
        <f>(Table1[[#This Row],[mangrove.sd.ssp245.2100]]/Table1[[#This Row],[mangrove.mn.ssp245.2100]])^-1</f>
        <v>1.6420112680426544</v>
      </c>
      <c r="BH1397" s="6">
        <f>Table1[[#This Row],[mangrove.weights.ssp245.2100]]*Table1[[#This Row],[mangrove.mn.ssp245.2100]]</f>
        <v>0.66677358611688975</v>
      </c>
      <c r="BI1397" s="7">
        <f t="shared" si="129"/>
        <v>0.40607126095529877</v>
      </c>
      <c r="BK1397" s="5"/>
      <c r="BL1397" s="6"/>
      <c r="BM1397" s="6"/>
      <c r="BO1397" s="5"/>
      <c r="BP1397" s="6"/>
      <c r="BQ1397" s="6"/>
      <c r="BR1397" s="5">
        <v>0.45845305196246078</v>
      </c>
      <c r="BS1397" s="5">
        <v>0.26670275972824431</v>
      </c>
      <c r="BT1397" s="6">
        <f>(Table1[[#This Row],[mangrove.sd.ssp370.2050]]/Table1[[#This Row],[mangrove.mn.ssp370.2050]])^-1</f>
        <v>1.7189662845243885</v>
      </c>
      <c r="BU1397" s="6">
        <f>Table1[[#This Row],[mangrove.weights.ssp370.2050]]*Table1[[#This Row],[mangrove.mn.ssp370.2050]]</f>
        <v>0.78806533936077761</v>
      </c>
      <c r="BV1397" s="7">
        <f t="shared" si="130"/>
        <v>0.45845305196246078</v>
      </c>
      <c r="BX1397" s="5"/>
      <c r="BY1397" s="8"/>
      <c r="BZ1397" s="8"/>
      <c r="CA1397" s="5"/>
      <c r="CB1397" s="5"/>
      <c r="CC1397" s="8"/>
      <c r="CD1397" s="8"/>
      <c r="CE1397" s="5">
        <v>0.43693141371571231</v>
      </c>
      <c r="CF1397" s="5">
        <v>0.245001415841411</v>
      </c>
      <c r="CG1397" s="12">
        <f>(Table1[[#This Row],[mangrove.sd.ssp370.2100]]/Table1[[#This Row],[mangrove.mn.ssp370.2100]])^-1</f>
        <v>1.7833832192975461</v>
      </c>
      <c r="CH1397" s="17">
        <f>Table1[[#This Row],[mangrove.weights.ssp370.2100]]*Table1[[#This Row],[mangrove.mn.ssp370.2100]]</f>
        <v>0.77921615120455501</v>
      </c>
      <c r="CI1397" s="9">
        <f t="shared" si="131"/>
        <v>0.43693141371571231</v>
      </c>
      <c r="CJ1397" s="5"/>
      <c r="CL1397" s="5"/>
      <c r="CM1397" s="5"/>
      <c r="CP1397" s="5"/>
      <c r="CT1397" s="5"/>
    </row>
    <row r="1398" spans="1:98" x14ac:dyDescent="0.25">
      <c r="A1398" s="5" t="s">
        <v>1441</v>
      </c>
      <c r="B1398" s="5">
        <v>30.33934</v>
      </c>
      <c r="C1398" s="5">
        <v>-31.321102</v>
      </c>
      <c r="E1398" s="5">
        <v>0</v>
      </c>
      <c r="G1398" s="5">
        <v>0</v>
      </c>
      <c r="I1398" s="5">
        <v>0</v>
      </c>
      <c r="L1398" s="6" t="str">
        <f>IF(Table1[[#This Row],[seagrass.mn.ssp126.2050]]="","",(Table1[[#This Row],[seagrass.sd.ssp126.2050]]/Table1[[#This Row],[seagrass.mn.ssp126.2050]])^-1)</f>
        <v/>
      </c>
      <c r="M1398" s="6" t="str">
        <f>IF(Table1[[#This Row],[seagrass.weights.ssp126.2050]]="","",Table1[[#This Row],[seagrass.weights.ssp126.2050]]*Table1[[#This Row],[seagrass.mn.ssp126.2050]])</f>
        <v/>
      </c>
      <c r="P1398" s="6" t="str">
        <f>IF(Table1[[#This Row],[corals.mn.ssp126.2050]]="","",(Table1[[#This Row],[corals.sd.ssp126.2050]]/Table1[[#This Row],[corals.mn.ssp126.2050]])^-1)</f>
        <v/>
      </c>
      <c r="Q1398" s="6" t="str">
        <f>IF(Table1[[#This Row],[coral.weights.ssp126.2050]]="","",Table1[[#This Row],[coral.weights.ssp126.2050]]*Table1[[#This Row],[corals.mn.ssp126.2050]])</f>
        <v/>
      </c>
      <c r="T1398" s="6" t="str">
        <f>IF(Table1[[#This Row],[mangrove.mn.ssp126.2050]]="","",(Table1[[#This Row],[mangrove.sd.ssp126.2050]]/Table1[[#This Row],[mangrove.mn.ssp126.2050]])^-1)</f>
        <v/>
      </c>
      <c r="U1398" s="6" t="str">
        <f>IF(Table1[[#This Row],[mangrove.weights.ssp126.2050]]="","",Table1[[#This Row],[mangrove.weights.ssp126.2050]]*Table1[[#This Row],[mangrove.mn.ssp126.2050]])</f>
        <v/>
      </c>
      <c r="V1398" s="7" t="e">
        <f t="shared" si="126"/>
        <v>#DIV/0!</v>
      </c>
      <c r="Y1398" s="6" t="str">
        <f>IF(Table1[[#This Row],[seagrass.mn.ssp126.2100]]="", "", (Table1[[#This Row],[seagrass.sd.ssp126.2100]]/Table1[[#This Row],[seagrass.mn.ssp126.2100]])^-1)</f>
        <v/>
      </c>
      <c r="Z1398" s="6" t="str">
        <f>IF(Table1[[#This Row],[seagrass.weights.ssp126.2100]]="","", Table1[[#This Row],[seagrass.weights.ssp126.2100]]*Table1[[#This Row],[seagrass.mn.ssp126.2100]])</f>
        <v/>
      </c>
      <c r="AC1398" s="6" t="str">
        <f>IF(Table1[[#This Row],[corals.mn.ssp126.2100]]="","",(Table1[[#This Row],[corals.sd.ssp126.2100]]/Table1[[#This Row],[corals.mn.ssp126.2100]])^-1)</f>
        <v/>
      </c>
      <c r="AD1398" s="6" t="str">
        <f>IF( Table1[[#This Row],[Coral.weights.ssp126.2100]]="","", Table1[[#This Row],[Coral.weights.ssp126.2100]]*Table1[[#This Row],[corals.mn.ssp126.2100]])</f>
        <v/>
      </c>
      <c r="AG1398" s="8" t="str">
        <f>IF(Table1[[#This Row],[mangrove.mn.ssp126.2100]]="","",(Table1[[#This Row],[mangrove.sd.ssp126.2100]]/Table1[[#This Row],[mangrove.mn.ssp126.2100]])^-1)</f>
        <v/>
      </c>
      <c r="AH1398" s="6" t="str">
        <f>IF(Table1[[#This Row],[mangrove.weights.ssp126.2100]]="","",Table1[[#This Row],[mangrove.weights.ssp126.2100]]*Table1[[#This Row],[mangrove.mn.ssp126.2100]])</f>
        <v/>
      </c>
      <c r="AI1398" s="7" t="e">
        <f t="shared" si="127"/>
        <v>#DIV/0!</v>
      </c>
      <c r="AL1398" s="6" t="str">
        <f>IF(Table1[[#This Row],[seagrass.mn.ssp245.2050]]="","",(Table1[[#This Row],[seagrass.sd.ssp245.2050]]/Table1[[#This Row],[seagrass.mn.ssp245.2050]])^-1)</f>
        <v/>
      </c>
      <c r="AM1398" s="6" t="str">
        <f>IF(Table1[[#This Row],[seagrass.weights.ssp245.2050]]="","",Table1[[#This Row],[seagrass.weights.ssp245.2050]]*Table1[[#This Row],[seagrass.mn.ssp245.2050]])</f>
        <v/>
      </c>
      <c r="AS1398" s="5"/>
      <c r="AT1398" s="8"/>
      <c r="AU1398" s="8"/>
      <c r="AV1398" s="7" t="e">
        <f t="shared" si="128"/>
        <v>#DIV/0!</v>
      </c>
      <c r="AX1398" s="5"/>
      <c r="AY1398" s="6"/>
      <c r="AZ1398" s="6"/>
      <c r="BB1398" s="5"/>
      <c r="BC1398" s="8"/>
      <c r="BD1398" s="8"/>
      <c r="BE1398" s="5"/>
      <c r="BF1398" s="5"/>
      <c r="BG1398" s="6"/>
      <c r="BH1398" s="6"/>
      <c r="BI1398" s="7" t="e">
        <f t="shared" si="129"/>
        <v>#DIV/0!</v>
      </c>
      <c r="BK1398" s="5"/>
      <c r="BL1398" s="6"/>
      <c r="BM1398" s="6"/>
      <c r="BO1398" s="5"/>
      <c r="BP1398" s="6"/>
      <c r="BQ1398" s="6"/>
      <c r="BR1398" s="5"/>
      <c r="BS1398" s="5"/>
      <c r="BT1398" s="6"/>
      <c r="BU1398" s="6"/>
      <c r="BV1398" s="7" t="e">
        <f t="shared" si="130"/>
        <v>#DIV/0!</v>
      </c>
      <c r="BX1398" s="5"/>
      <c r="BY1398" s="8"/>
      <c r="BZ1398" s="8"/>
      <c r="CA1398" s="5"/>
      <c r="CB1398" s="5"/>
      <c r="CC1398" s="8"/>
      <c r="CD1398" s="8"/>
      <c r="CE1398" s="5"/>
      <c r="CF1398" s="5"/>
      <c r="CG1398" s="12"/>
      <c r="CH1398" s="17"/>
      <c r="CI1398" s="9" t="e">
        <f t="shared" si="131"/>
        <v>#DIV/0!</v>
      </c>
      <c r="CJ1398" s="5"/>
      <c r="CL1398" s="5"/>
      <c r="CM1398" s="5"/>
      <c r="CP1398" s="5"/>
      <c r="CT1398" s="5"/>
    </row>
    <row r="1399" spans="1:98" x14ac:dyDescent="0.25">
      <c r="A1399" s="5" t="s">
        <v>1442</v>
      </c>
      <c r="B1399" s="5">
        <v>17.58934</v>
      </c>
      <c r="C1399" s="5">
        <v>-31.321102</v>
      </c>
      <c r="E1399" s="5">
        <v>0</v>
      </c>
      <c r="G1399" s="5">
        <v>0</v>
      </c>
      <c r="I1399" s="5">
        <v>0</v>
      </c>
      <c r="L1399" s="6" t="str">
        <f>IF(Table1[[#This Row],[seagrass.mn.ssp126.2050]]="","",(Table1[[#This Row],[seagrass.sd.ssp126.2050]]/Table1[[#This Row],[seagrass.mn.ssp126.2050]])^-1)</f>
        <v/>
      </c>
      <c r="M1399" s="6" t="str">
        <f>IF(Table1[[#This Row],[seagrass.weights.ssp126.2050]]="","",Table1[[#This Row],[seagrass.weights.ssp126.2050]]*Table1[[#This Row],[seagrass.mn.ssp126.2050]])</f>
        <v/>
      </c>
      <c r="P1399" s="6" t="str">
        <f>IF(Table1[[#This Row],[corals.mn.ssp126.2050]]="","",(Table1[[#This Row],[corals.sd.ssp126.2050]]/Table1[[#This Row],[corals.mn.ssp126.2050]])^-1)</f>
        <v/>
      </c>
      <c r="Q1399" s="6" t="str">
        <f>IF(Table1[[#This Row],[coral.weights.ssp126.2050]]="","",Table1[[#This Row],[coral.weights.ssp126.2050]]*Table1[[#This Row],[corals.mn.ssp126.2050]])</f>
        <v/>
      </c>
      <c r="T1399" s="6" t="str">
        <f>IF(Table1[[#This Row],[mangrove.mn.ssp126.2050]]="","",(Table1[[#This Row],[mangrove.sd.ssp126.2050]]/Table1[[#This Row],[mangrove.mn.ssp126.2050]])^-1)</f>
        <v/>
      </c>
      <c r="U1399" s="6" t="str">
        <f>IF(Table1[[#This Row],[mangrove.weights.ssp126.2050]]="","",Table1[[#This Row],[mangrove.weights.ssp126.2050]]*Table1[[#This Row],[mangrove.mn.ssp126.2050]])</f>
        <v/>
      </c>
      <c r="V1399" s="7" t="e">
        <f t="shared" si="126"/>
        <v>#DIV/0!</v>
      </c>
      <c r="Y1399" s="6" t="str">
        <f>IF(Table1[[#This Row],[seagrass.mn.ssp126.2100]]="", "", (Table1[[#This Row],[seagrass.sd.ssp126.2100]]/Table1[[#This Row],[seagrass.mn.ssp126.2100]])^-1)</f>
        <v/>
      </c>
      <c r="Z1399" s="6" t="str">
        <f>IF(Table1[[#This Row],[seagrass.weights.ssp126.2100]]="","", Table1[[#This Row],[seagrass.weights.ssp126.2100]]*Table1[[#This Row],[seagrass.mn.ssp126.2100]])</f>
        <v/>
      </c>
      <c r="AC1399" s="6" t="str">
        <f>IF(Table1[[#This Row],[corals.mn.ssp126.2100]]="","",(Table1[[#This Row],[corals.sd.ssp126.2100]]/Table1[[#This Row],[corals.mn.ssp126.2100]])^-1)</f>
        <v/>
      </c>
      <c r="AD1399" s="6" t="str">
        <f>IF( Table1[[#This Row],[Coral.weights.ssp126.2100]]="","", Table1[[#This Row],[Coral.weights.ssp126.2100]]*Table1[[#This Row],[corals.mn.ssp126.2100]])</f>
        <v/>
      </c>
      <c r="AG1399" s="8" t="str">
        <f>IF(Table1[[#This Row],[mangrove.mn.ssp126.2100]]="","",(Table1[[#This Row],[mangrove.sd.ssp126.2100]]/Table1[[#This Row],[mangrove.mn.ssp126.2100]])^-1)</f>
        <v/>
      </c>
      <c r="AH1399" s="6" t="str">
        <f>IF(Table1[[#This Row],[mangrove.weights.ssp126.2100]]="","",Table1[[#This Row],[mangrove.weights.ssp126.2100]]*Table1[[#This Row],[mangrove.mn.ssp126.2100]])</f>
        <v/>
      </c>
      <c r="AI1399" s="7" t="e">
        <f t="shared" si="127"/>
        <v>#DIV/0!</v>
      </c>
      <c r="AL1399" s="6" t="str">
        <f>IF(Table1[[#This Row],[seagrass.mn.ssp245.2050]]="","",(Table1[[#This Row],[seagrass.sd.ssp245.2050]]/Table1[[#This Row],[seagrass.mn.ssp245.2050]])^-1)</f>
        <v/>
      </c>
      <c r="AM1399" s="6" t="str">
        <f>IF(Table1[[#This Row],[seagrass.weights.ssp245.2050]]="","",Table1[[#This Row],[seagrass.weights.ssp245.2050]]*Table1[[#This Row],[seagrass.mn.ssp245.2050]])</f>
        <v/>
      </c>
      <c r="AS1399" s="5"/>
      <c r="AT1399" s="8"/>
      <c r="AU1399" s="8"/>
      <c r="AV1399" s="7" t="e">
        <f t="shared" si="128"/>
        <v>#DIV/0!</v>
      </c>
      <c r="AX1399" s="5"/>
      <c r="AY1399" s="6"/>
      <c r="AZ1399" s="6"/>
      <c r="BB1399" s="5"/>
      <c r="BC1399" s="8"/>
      <c r="BD1399" s="8"/>
      <c r="BE1399" s="5"/>
      <c r="BF1399" s="5"/>
      <c r="BG1399" s="6"/>
      <c r="BH1399" s="6"/>
      <c r="BI1399" s="7" t="e">
        <f t="shared" si="129"/>
        <v>#DIV/0!</v>
      </c>
      <c r="BK1399" s="5"/>
      <c r="BL1399" s="6"/>
      <c r="BM1399" s="6"/>
      <c r="BO1399" s="5"/>
      <c r="BP1399" s="6"/>
      <c r="BQ1399" s="6"/>
      <c r="BR1399" s="5"/>
      <c r="BS1399" s="5"/>
      <c r="BT1399" s="6"/>
      <c r="BU1399" s="6"/>
      <c r="BV1399" s="7" t="e">
        <f t="shared" si="130"/>
        <v>#DIV/0!</v>
      </c>
      <c r="BX1399" s="5"/>
      <c r="BY1399" s="8"/>
      <c r="BZ1399" s="8"/>
      <c r="CA1399" s="5"/>
      <c r="CB1399" s="5"/>
      <c r="CC1399" s="8"/>
      <c r="CD1399" s="8"/>
      <c r="CE1399" s="5"/>
      <c r="CF1399" s="5"/>
      <c r="CG1399" s="12"/>
      <c r="CH1399" s="17"/>
      <c r="CI1399" s="9" t="e">
        <f t="shared" si="131"/>
        <v>#DIV/0!</v>
      </c>
      <c r="CJ1399" s="5"/>
      <c r="CL1399" s="5"/>
      <c r="CM1399" s="5"/>
      <c r="CP1399" s="5"/>
      <c r="CT1399" s="5"/>
    </row>
    <row r="1400" spans="1:98" x14ac:dyDescent="0.25">
      <c r="A1400" s="5" t="s">
        <v>1443</v>
      </c>
      <c r="B1400" s="5">
        <v>17.83934</v>
      </c>
      <c r="C1400" s="5">
        <v>-31.321102</v>
      </c>
      <c r="E1400" s="5">
        <v>0</v>
      </c>
      <c r="G1400" s="5">
        <v>0</v>
      </c>
      <c r="I1400" s="5">
        <v>0</v>
      </c>
      <c r="L1400" s="6" t="str">
        <f>IF(Table1[[#This Row],[seagrass.mn.ssp126.2050]]="","",(Table1[[#This Row],[seagrass.sd.ssp126.2050]]/Table1[[#This Row],[seagrass.mn.ssp126.2050]])^-1)</f>
        <v/>
      </c>
      <c r="M1400" s="6" t="str">
        <f>IF(Table1[[#This Row],[seagrass.weights.ssp126.2050]]="","",Table1[[#This Row],[seagrass.weights.ssp126.2050]]*Table1[[#This Row],[seagrass.mn.ssp126.2050]])</f>
        <v/>
      </c>
      <c r="P1400" s="6" t="str">
        <f>IF(Table1[[#This Row],[corals.mn.ssp126.2050]]="","",(Table1[[#This Row],[corals.sd.ssp126.2050]]/Table1[[#This Row],[corals.mn.ssp126.2050]])^-1)</f>
        <v/>
      </c>
      <c r="Q1400" s="6" t="str">
        <f>IF(Table1[[#This Row],[coral.weights.ssp126.2050]]="","",Table1[[#This Row],[coral.weights.ssp126.2050]]*Table1[[#This Row],[corals.mn.ssp126.2050]])</f>
        <v/>
      </c>
      <c r="T1400" s="6" t="str">
        <f>IF(Table1[[#This Row],[mangrove.mn.ssp126.2050]]="","",(Table1[[#This Row],[mangrove.sd.ssp126.2050]]/Table1[[#This Row],[mangrove.mn.ssp126.2050]])^-1)</f>
        <v/>
      </c>
      <c r="U1400" s="6" t="str">
        <f>IF(Table1[[#This Row],[mangrove.weights.ssp126.2050]]="","",Table1[[#This Row],[mangrove.weights.ssp126.2050]]*Table1[[#This Row],[mangrove.mn.ssp126.2050]])</f>
        <v/>
      </c>
      <c r="V1400" s="7" t="e">
        <f t="shared" si="126"/>
        <v>#DIV/0!</v>
      </c>
      <c r="Y1400" s="6" t="str">
        <f>IF(Table1[[#This Row],[seagrass.mn.ssp126.2100]]="", "", (Table1[[#This Row],[seagrass.sd.ssp126.2100]]/Table1[[#This Row],[seagrass.mn.ssp126.2100]])^-1)</f>
        <v/>
      </c>
      <c r="Z1400" s="6" t="str">
        <f>IF(Table1[[#This Row],[seagrass.weights.ssp126.2100]]="","", Table1[[#This Row],[seagrass.weights.ssp126.2100]]*Table1[[#This Row],[seagrass.mn.ssp126.2100]])</f>
        <v/>
      </c>
      <c r="AC1400" s="6" t="str">
        <f>IF(Table1[[#This Row],[corals.mn.ssp126.2100]]="","",(Table1[[#This Row],[corals.sd.ssp126.2100]]/Table1[[#This Row],[corals.mn.ssp126.2100]])^-1)</f>
        <v/>
      </c>
      <c r="AD1400" s="6" t="str">
        <f>IF( Table1[[#This Row],[Coral.weights.ssp126.2100]]="","", Table1[[#This Row],[Coral.weights.ssp126.2100]]*Table1[[#This Row],[corals.mn.ssp126.2100]])</f>
        <v/>
      </c>
      <c r="AG1400" s="8" t="str">
        <f>IF(Table1[[#This Row],[mangrove.mn.ssp126.2100]]="","",(Table1[[#This Row],[mangrove.sd.ssp126.2100]]/Table1[[#This Row],[mangrove.mn.ssp126.2100]])^-1)</f>
        <v/>
      </c>
      <c r="AH1400" s="6" t="str">
        <f>IF(Table1[[#This Row],[mangrove.weights.ssp126.2100]]="","",Table1[[#This Row],[mangrove.weights.ssp126.2100]]*Table1[[#This Row],[mangrove.mn.ssp126.2100]])</f>
        <v/>
      </c>
      <c r="AI1400" s="7" t="e">
        <f t="shared" si="127"/>
        <v>#DIV/0!</v>
      </c>
      <c r="AL1400" s="6" t="str">
        <f>IF(Table1[[#This Row],[seagrass.mn.ssp245.2050]]="","",(Table1[[#This Row],[seagrass.sd.ssp245.2050]]/Table1[[#This Row],[seagrass.mn.ssp245.2050]])^-1)</f>
        <v/>
      </c>
      <c r="AM1400" s="6" t="str">
        <f>IF(Table1[[#This Row],[seagrass.weights.ssp245.2050]]="","",Table1[[#This Row],[seagrass.weights.ssp245.2050]]*Table1[[#This Row],[seagrass.mn.ssp245.2050]])</f>
        <v/>
      </c>
      <c r="AS1400" s="5"/>
      <c r="AT1400" s="8"/>
      <c r="AU1400" s="8"/>
      <c r="AV1400" s="7" t="e">
        <f t="shared" si="128"/>
        <v>#DIV/0!</v>
      </c>
      <c r="AX1400" s="5"/>
      <c r="AY1400" s="6"/>
      <c r="AZ1400" s="6"/>
      <c r="BB1400" s="5"/>
      <c r="BC1400" s="8"/>
      <c r="BD1400" s="8"/>
      <c r="BE1400" s="5"/>
      <c r="BF1400" s="5"/>
      <c r="BG1400" s="6"/>
      <c r="BH1400" s="6"/>
      <c r="BI1400" s="7" t="e">
        <f t="shared" si="129"/>
        <v>#DIV/0!</v>
      </c>
      <c r="BK1400" s="5"/>
      <c r="BL1400" s="6"/>
      <c r="BM1400" s="6"/>
      <c r="BO1400" s="5"/>
      <c r="BP1400" s="6"/>
      <c r="BQ1400" s="6"/>
      <c r="BR1400" s="5"/>
      <c r="BS1400" s="5"/>
      <c r="BT1400" s="6"/>
      <c r="BU1400" s="6"/>
      <c r="BV1400" s="7" t="e">
        <f t="shared" si="130"/>
        <v>#DIV/0!</v>
      </c>
      <c r="BX1400" s="5"/>
      <c r="BY1400" s="8"/>
      <c r="BZ1400" s="8"/>
      <c r="CA1400" s="5"/>
      <c r="CB1400" s="5"/>
      <c r="CC1400" s="8"/>
      <c r="CD1400" s="8"/>
      <c r="CE1400" s="5"/>
      <c r="CF1400" s="5"/>
      <c r="CG1400" s="12"/>
      <c r="CH1400" s="17"/>
      <c r="CI1400" s="9" t="e">
        <f t="shared" si="131"/>
        <v>#DIV/0!</v>
      </c>
      <c r="CJ1400" s="5"/>
      <c r="CL1400" s="5"/>
      <c r="CM1400" s="5"/>
      <c r="CP1400" s="5"/>
      <c r="CT1400" s="5"/>
    </row>
    <row r="1401" spans="1:98" x14ac:dyDescent="0.25">
      <c r="A1401" s="5" t="s">
        <v>1444</v>
      </c>
      <c r="B1401" s="5">
        <v>18.08934</v>
      </c>
      <c r="C1401" s="5">
        <v>-31.321102</v>
      </c>
      <c r="E1401" s="5">
        <v>0</v>
      </c>
      <c r="G1401" s="5">
        <v>0</v>
      </c>
      <c r="I1401" s="5">
        <v>0</v>
      </c>
      <c r="L1401" s="6" t="str">
        <f>IF(Table1[[#This Row],[seagrass.mn.ssp126.2050]]="","",(Table1[[#This Row],[seagrass.sd.ssp126.2050]]/Table1[[#This Row],[seagrass.mn.ssp126.2050]])^-1)</f>
        <v/>
      </c>
      <c r="M1401" s="6" t="str">
        <f>IF(Table1[[#This Row],[seagrass.weights.ssp126.2050]]="","",Table1[[#This Row],[seagrass.weights.ssp126.2050]]*Table1[[#This Row],[seagrass.mn.ssp126.2050]])</f>
        <v/>
      </c>
      <c r="P1401" s="6" t="str">
        <f>IF(Table1[[#This Row],[corals.mn.ssp126.2050]]="","",(Table1[[#This Row],[corals.sd.ssp126.2050]]/Table1[[#This Row],[corals.mn.ssp126.2050]])^-1)</f>
        <v/>
      </c>
      <c r="Q1401" s="6" t="str">
        <f>IF(Table1[[#This Row],[coral.weights.ssp126.2050]]="","",Table1[[#This Row],[coral.weights.ssp126.2050]]*Table1[[#This Row],[corals.mn.ssp126.2050]])</f>
        <v/>
      </c>
      <c r="T1401" s="6" t="str">
        <f>IF(Table1[[#This Row],[mangrove.mn.ssp126.2050]]="","",(Table1[[#This Row],[mangrove.sd.ssp126.2050]]/Table1[[#This Row],[mangrove.mn.ssp126.2050]])^-1)</f>
        <v/>
      </c>
      <c r="U1401" s="6" t="str">
        <f>IF(Table1[[#This Row],[mangrove.weights.ssp126.2050]]="","",Table1[[#This Row],[mangrove.weights.ssp126.2050]]*Table1[[#This Row],[mangrove.mn.ssp126.2050]])</f>
        <v/>
      </c>
      <c r="V1401" s="7" t="e">
        <f t="shared" si="126"/>
        <v>#DIV/0!</v>
      </c>
      <c r="Y1401" s="6" t="str">
        <f>IF(Table1[[#This Row],[seagrass.mn.ssp126.2100]]="", "", (Table1[[#This Row],[seagrass.sd.ssp126.2100]]/Table1[[#This Row],[seagrass.mn.ssp126.2100]])^-1)</f>
        <v/>
      </c>
      <c r="Z1401" s="6" t="str">
        <f>IF(Table1[[#This Row],[seagrass.weights.ssp126.2100]]="","", Table1[[#This Row],[seagrass.weights.ssp126.2100]]*Table1[[#This Row],[seagrass.mn.ssp126.2100]])</f>
        <v/>
      </c>
      <c r="AC1401" s="6" t="str">
        <f>IF(Table1[[#This Row],[corals.mn.ssp126.2100]]="","",(Table1[[#This Row],[corals.sd.ssp126.2100]]/Table1[[#This Row],[corals.mn.ssp126.2100]])^-1)</f>
        <v/>
      </c>
      <c r="AD1401" s="6" t="str">
        <f>IF( Table1[[#This Row],[Coral.weights.ssp126.2100]]="","", Table1[[#This Row],[Coral.weights.ssp126.2100]]*Table1[[#This Row],[corals.mn.ssp126.2100]])</f>
        <v/>
      </c>
      <c r="AG1401" s="8" t="str">
        <f>IF(Table1[[#This Row],[mangrove.mn.ssp126.2100]]="","",(Table1[[#This Row],[mangrove.sd.ssp126.2100]]/Table1[[#This Row],[mangrove.mn.ssp126.2100]])^-1)</f>
        <v/>
      </c>
      <c r="AH1401" s="6" t="str">
        <f>IF(Table1[[#This Row],[mangrove.weights.ssp126.2100]]="","",Table1[[#This Row],[mangrove.weights.ssp126.2100]]*Table1[[#This Row],[mangrove.mn.ssp126.2100]])</f>
        <v/>
      </c>
      <c r="AI1401" s="7" t="e">
        <f t="shared" si="127"/>
        <v>#DIV/0!</v>
      </c>
      <c r="AL1401" s="6" t="str">
        <f>IF(Table1[[#This Row],[seagrass.mn.ssp245.2050]]="","",(Table1[[#This Row],[seagrass.sd.ssp245.2050]]/Table1[[#This Row],[seagrass.mn.ssp245.2050]])^-1)</f>
        <v/>
      </c>
      <c r="AM1401" s="6" t="str">
        <f>IF(Table1[[#This Row],[seagrass.weights.ssp245.2050]]="","",Table1[[#This Row],[seagrass.weights.ssp245.2050]]*Table1[[#This Row],[seagrass.mn.ssp245.2050]])</f>
        <v/>
      </c>
      <c r="AS1401" s="5"/>
      <c r="AT1401" s="8"/>
      <c r="AU1401" s="8"/>
      <c r="AV1401" s="7" t="e">
        <f t="shared" si="128"/>
        <v>#DIV/0!</v>
      </c>
      <c r="AX1401" s="5"/>
      <c r="AY1401" s="6"/>
      <c r="AZ1401" s="6"/>
      <c r="BB1401" s="5"/>
      <c r="BC1401" s="8"/>
      <c r="BD1401" s="8"/>
      <c r="BE1401" s="5"/>
      <c r="BF1401" s="5"/>
      <c r="BG1401" s="6"/>
      <c r="BH1401" s="6"/>
      <c r="BI1401" s="7" t="e">
        <f t="shared" si="129"/>
        <v>#DIV/0!</v>
      </c>
      <c r="BK1401" s="5"/>
      <c r="BL1401" s="6"/>
      <c r="BM1401" s="6"/>
      <c r="BO1401" s="5"/>
      <c r="BP1401" s="6"/>
      <c r="BQ1401" s="6"/>
      <c r="BR1401" s="5"/>
      <c r="BS1401" s="5"/>
      <c r="BT1401" s="6"/>
      <c r="BU1401" s="6"/>
      <c r="BV1401" s="7" t="e">
        <f t="shared" si="130"/>
        <v>#DIV/0!</v>
      </c>
      <c r="BX1401" s="5"/>
      <c r="BY1401" s="8"/>
      <c r="BZ1401" s="8"/>
      <c r="CA1401" s="5"/>
      <c r="CB1401" s="5"/>
      <c r="CC1401" s="8"/>
      <c r="CD1401" s="8"/>
      <c r="CE1401" s="5"/>
      <c r="CF1401" s="5"/>
      <c r="CG1401" s="12"/>
      <c r="CH1401" s="17"/>
      <c r="CI1401" s="9" t="e">
        <f t="shared" si="131"/>
        <v>#DIV/0!</v>
      </c>
      <c r="CJ1401" s="5"/>
      <c r="CL1401" s="5"/>
      <c r="CM1401" s="5"/>
      <c r="CP1401" s="5"/>
      <c r="CT1401" s="5"/>
    </row>
    <row r="1402" spans="1:98" x14ac:dyDescent="0.25">
      <c r="A1402" s="5" t="s">
        <v>1445</v>
      </c>
      <c r="B1402" s="5">
        <v>18.33934</v>
      </c>
      <c r="C1402" s="5">
        <v>-31.321102</v>
      </c>
      <c r="E1402" s="5">
        <v>0</v>
      </c>
      <c r="G1402" s="5">
        <v>0</v>
      </c>
      <c r="I1402" s="5">
        <v>0</v>
      </c>
      <c r="L1402" s="6" t="str">
        <f>IF(Table1[[#This Row],[seagrass.mn.ssp126.2050]]="","",(Table1[[#This Row],[seagrass.sd.ssp126.2050]]/Table1[[#This Row],[seagrass.mn.ssp126.2050]])^-1)</f>
        <v/>
      </c>
      <c r="M1402" s="6" t="str">
        <f>IF(Table1[[#This Row],[seagrass.weights.ssp126.2050]]="","",Table1[[#This Row],[seagrass.weights.ssp126.2050]]*Table1[[#This Row],[seagrass.mn.ssp126.2050]])</f>
        <v/>
      </c>
      <c r="P1402" s="6" t="str">
        <f>IF(Table1[[#This Row],[corals.mn.ssp126.2050]]="","",(Table1[[#This Row],[corals.sd.ssp126.2050]]/Table1[[#This Row],[corals.mn.ssp126.2050]])^-1)</f>
        <v/>
      </c>
      <c r="Q1402" s="6" t="str">
        <f>IF(Table1[[#This Row],[coral.weights.ssp126.2050]]="","",Table1[[#This Row],[coral.weights.ssp126.2050]]*Table1[[#This Row],[corals.mn.ssp126.2050]])</f>
        <v/>
      </c>
      <c r="T1402" s="6" t="str">
        <f>IF(Table1[[#This Row],[mangrove.mn.ssp126.2050]]="","",(Table1[[#This Row],[mangrove.sd.ssp126.2050]]/Table1[[#This Row],[mangrove.mn.ssp126.2050]])^-1)</f>
        <v/>
      </c>
      <c r="U1402" s="6" t="str">
        <f>IF(Table1[[#This Row],[mangrove.weights.ssp126.2050]]="","",Table1[[#This Row],[mangrove.weights.ssp126.2050]]*Table1[[#This Row],[mangrove.mn.ssp126.2050]])</f>
        <v/>
      </c>
      <c r="V1402" s="7" t="e">
        <f t="shared" si="126"/>
        <v>#DIV/0!</v>
      </c>
      <c r="Y1402" s="6" t="str">
        <f>IF(Table1[[#This Row],[seagrass.mn.ssp126.2100]]="", "", (Table1[[#This Row],[seagrass.sd.ssp126.2100]]/Table1[[#This Row],[seagrass.mn.ssp126.2100]])^-1)</f>
        <v/>
      </c>
      <c r="Z1402" s="6" t="str">
        <f>IF(Table1[[#This Row],[seagrass.weights.ssp126.2100]]="","", Table1[[#This Row],[seagrass.weights.ssp126.2100]]*Table1[[#This Row],[seagrass.mn.ssp126.2100]])</f>
        <v/>
      </c>
      <c r="AC1402" s="6" t="str">
        <f>IF(Table1[[#This Row],[corals.mn.ssp126.2100]]="","",(Table1[[#This Row],[corals.sd.ssp126.2100]]/Table1[[#This Row],[corals.mn.ssp126.2100]])^-1)</f>
        <v/>
      </c>
      <c r="AD1402" s="6" t="str">
        <f>IF( Table1[[#This Row],[Coral.weights.ssp126.2100]]="","", Table1[[#This Row],[Coral.weights.ssp126.2100]]*Table1[[#This Row],[corals.mn.ssp126.2100]])</f>
        <v/>
      </c>
      <c r="AG1402" s="8" t="str">
        <f>IF(Table1[[#This Row],[mangrove.mn.ssp126.2100]]="","",(Table1[[#This Row],[mangrove.sd.ssp126.2100]]/Table1[[#This Row],[mangrove.mn.ssp126.2100]])^-1)</f>
        <v/>
      </c>
      <c r="AH1402" s="6" t="str">
        <f>IF(Table1[[#This Row],[mangrove.weights.ssp126.2100]]="","",Table1[[#This Row],[mangrove.weights.ssp126.2100]]*Table1[[#This Row],[mangrove.mn.ssp126.2100]])</f>
        <v/>
      </c>
      <c r="AI1402" s="7" t="e">
        <f t="shared" si="127"/>
        <v>#DIV/0!</v>
      </c>
      <c r="AL1402" s="6" t="str">
        <f>IF(Table1[[#This Row],[seagrass.mn.ssp245.2050]]="","",(Table1[[#This Row],[seagrass.sd.ssp245.2050]]/Table1[[#This Row],[seagrass.mn.ssp245.2050]])^-1)</f>
        <v/>
      </c>
      <c r="AM1402" s="6" t="str">
        <f>IF(Table1[[#This Row],[seagrass.weights.ssp245.2050]]="","",Table1[[#This Row],[seagrass.weights.ssp245.2050]]*Table1[[#This Row],[seagrass.mn.ssp245.2050]])</f>
        <v/>
      </c>
      <c r="AS1402" s="5"/>
      <c r="AT1402" s="8"/>
      <c r="AU1402" s="8"/>
      <c r="AV1402" s="7" t="e">
        <f t="shared" si="128"/>
        <v>#DIV/0!</v>
      </c>
      <c r="AX1402" s="5"/>
      <c r="AY1402" s="6"/>
      <c r="AZ1402" s="6"/>
      <c r="BB1402" s="5"/>
      <c r="BC1402" s="8"/>
      <c r="BD1402" s="8"/>
      <c r="BE1402" s="5"/>
      <c r="BF1402" s="5"/>
      <c r="BG1402" s="6"/>
      <c r="BH1402" s="6"/>
      <c r="BI1402" s="7" t="e">
        <f t="shared" si="129"/>
        <v>#DIV/0!</v>
      </c>
      <c r="BK1402" s="5"/>
      <c r="BL1402" s="6"/>
      <c r="BM1402" s="6"/>
      <c r="BO1402" s="5"/>
      <c r="BP1402" s="6"/>
      <c r="BQ1402" s="6"/>
      <c r="BR1402" s="5"/>
      <c r="BS1402" s="5"/>
      <c r="BT1402" s="6"/>
      <c r="BU1402" s="6"/>
      <c r="BV1402" s="7" t="e">
        <f t="shared" si="130"/>
        <v>#DIV/0!</v>
      </c>
      <c r="BX1402" s="5"/>
      <c r="BY1402" s="8"/>
      <c r="BZ1402" s="8"/>
      <c r="CA1402" s="5"/>
      <c r="CB1402" s="5"/>
      <c r="CC1402" s="8"/>
      <c r="CD1402" s="8"/>
      <c r="CE1402" s="5"/>
      <c r="CF1402" s="5"/>
      <c r="CG1402" s="12"/>
      <c r="CH1402" s="17"/>
      <c r="CI1402" s="9" t="e">
        <f t="shared" si="131"/>
        <v>#DIV/0!</v>
      </c>
      <c r="CJ1402" s="5"/>
      <c r="CL1402" s="5"/>
      <c r="CM1402" s="5"/>
      <c r="CP1402" s="5"/>
      <c r="CT1402" s="5"/>
    </row>
    <row r="1403" spans="1:98" x14ac:dyDescent="0.25">
      <c r="A1403" s="5" t="s">
        <v>1446</v>
      </c>
      <c r="B1403" s="5">
        <v>18.58934</v>
      </c>
      <c r="C1403" s="5">
        <v>-31.571102</v>
      </c>
      <c r="E1403" s="5">
        <v>0</v>
      </c>
      <c r="G1403" s="5">
        <v>0</v>
      </c>
      <c r="I1403" s="5">
        <v>0</v>
      </c>
      <c r="L1403" s="6" t="str">
        <f>IF(Table1[[#This Row],[seagrass.mn.ssp126.2050]]="","",(Table1[[#This Row],[seagrass.sd.ssp126.2050]]/Table1[[#This Row],[seagrass.mn.ssp126.2050]])^-1)</f>
        <v/>
      </c>
      <c r="M1403" s="6" t="str">
        <f>IF(Table1[[#This Row],[seagrass.weights.ssp126.2050]]="","",Table1[[#This Row],[seagrass.weights.ssp126.2050]]*Table1[[#This Row],[seagrass.mn.ssp126.2050]])</f>
        <v/>
      </c>
      <c r="P1403" s="6" t="str">
        <f>IF(Table1[[#This Row],[corals.mn.ssp126.2050]]="","",(Table1[[#This Row],[corals.sd.ssp126.2050]]/Table1[[#This Row],[corals.mn.ssp126.2050]])^-1)</f>
        <v/>
      </c>
      <c r="Q1403" s="6" t="str">
        <f>IF(Table1[[#This Row],[coral.weights.ssp126.2050]]="","",Table1[[#This Row],[coral.weights.ssp126.2050]]*Table1[[#This Row],[corals.mn.ssp126.2050]])</f>
        <v/>
      </c>
      <c r="T1403" s="6" t="str">
        <f>IF(Table1[[#This Row],[mangrove.mn.ssp126.2050]]="","",(Table1[[#This Row],[mangrove.sd.ssp126.2050]]/Table1[[#This Row],[mangrove.mn.ssp126.2050]])^-1)</f>
        <v/>
      </c>
      <c r="U1403" s="6" t="str">
        <f>IF(Table1[[#This Row],[mangrove.weights.ssp126.2050]]="","",Table1[[#This Row],[mangrove.weights.ssp126.2050]]*Table1[[#This Row],[mangrove.mn.ssp126.2050]])</f>
        <v/>
      </c>
      <c r="V1403" s="7" t="e">
        <f t="shared" si="126"/>
        <v>#DIV/0!</v>
      </c>
      <c r="Y1403" s="6" t="str">
        <f>IF(Table1[[#This Row],[seagrass.mn.ssp126.2100]]="", "", (Table1[[#This Row],[seagrass.sd.ssp126.2100]]/Table1[[#This Row],[seagrass.mn.ssp126.2100]])^-1)</f>
        <v/>
      </c>
      <c r="Z1403" s="6" t="str">
        <f>IF(Table1[[#This Row],[seagrass.weights.ssp126.2100]]="","", Table1[[#This Row],[seagrass.weights.ssp126.2100]]*Table1[[#This Row],[seagrass.mn.ssp126.2100]])</f>
        <v/>
      </c>
      <c r="AC1403" s="6" t="str">
        <f>IF(Table1[[#This Row],[corals.mn.ssp126.2100]]="","",(Table1[[#This Row],[corals.sd.ssp126.2100]]/Table1[[#This Row],[corals.mn.ssp126.2100]])^-1)</f>
        <v/>
      </c>
      <c r="AD1403" s="6" t="str">
        <f>IF( Table1[[#This Row],[Coral.weights.ssp126.2100]]="","", Table1[[#This Row],[Coral.weights.ssp126.2100]]*Table1[[#This Row],[corals.mn.ssp126.2100]])</f>
        <v/>
      </c>
      <c r="AG1403" s="8" t="str">
        <f>IF(Table1[[#This Row],[mangrove.mn.ssp126.2100]]="","",(Table1[[#This Row],[mangrove.sd.ssp126.2100]]/Table1[[#This Row],[mangrove.mn.ssp126.2100]])^-1)</f>
        <v/>
      </c>
      <c r="AH1403" s="6" t="str">
        <f>IF(Table1[[#This Row],[mangrove.weights.ssp126.2100]]="","",Table1[[#This Row],[mangrove.weights.ssp126.2100]]*Table1[[#This Row],[mangrove.mn.ssp126.2100]])</f>
        <v/>
      </c>
      <c r="AI1403" s="7" t="e">
        <f t="shared" si="127"/>
        <v>#DIV/0!</v>
      </c>
      <c r="AL1403" s="6" t="str">
        <f>IF(Table1[[#This Row],[seagrass.mn.ssp245.2050]]="","",(Table1[[#This Row],[seagrass.sd.ssp245.2050]]/Table1[[#This Row],[seagrass.mn.ssp245.2050]])^-1)</f>
        <v/>
      </c>
      <c r="AM1403" s="6" t="str">
        <f>IF(Table1[[#This Row],[seagrass.weights.ssp245.2050]]="","",Table1[[#This Row],[seagrass.weights.ssp245.2050]]*Table1[[#This Row],[seagrass.mn.ssp245.2050]])</f>
        <v/>
      </c>
      <c r="AS1403" s="5"/>
      <c r="AT1403" s="8"/>
      <c r="AU1403" s="8"/>
      <c r="AV1403" s="7" t="e">
        <f t="shared" si="128"/>
        <v>#DIV/0!</v>
      </c>
      <c r="AX1403" s="5"/>
      <c r="AY1403" s="6"/>
      <c r="AZ1403" s="6"/>
      <c r="BB1403" s="5"/>
      <c r="BC1403" s="8"/>
      <c r="BD1403" s="8"/>
      <c r="BE1403" s="5"/>
      <c r="BF1403" s="5"/>
      <c r="BG1403" s="6"/>
      <c r="BH1403" s="6"/>
      <c r="BI1403" s="7" t="e">
        <f t="shared" si="129"/>
        <v>#DIV/0!</v>
      </c>
      <c r="BK1403" s="5"/>
      <c r="BL1403" s="6"/>
      <c r="BM1403" s="6"/>
      <c r="BO1403" s="5"/>
      <c r="BP1403" s="6"/>
      <c r="BQ1403" s="6"/>
      <c r="BR1403" s="5"/>
      <c r="BS1403" s="5"/>
      <c r="BT1403" s="6"/>
      <c r="BU1403" s="6"/>
      <c r="BV1403" s="7" t="e">
        <f t="shared" si="130"/>
        <v>#DIV/0!</v>
      </c>
      <c r="BX1403" s="5"/>
      <c r="BY1403" s="8"/>
      <c r="BZ1403" s="8"/>
      <c r="CA1403" s="5"/>
      <c r="CB1403" s="5"/>
      <c r="CC1403" s="8"/>
      <c r="CD1403" s="8"/>
      <c r="CE1403" s="5"/>
      <c r="CF1403" s="5"/>
      <c r="CG1403" s="12"/>
      <c r="CH1403" s="17"/>
      <c r="CI1403" s="9" t="e">
        <f t="shared" si="131"/>
        <v>#DIV/0!</v>
      </c>
      <c r="CJ1403" s="5"/>
      <c r="CL1403" s="5"/>
      <c r="CM1403" s="5"/>
      <c r="CP1403" s="5"/>
      <c r="CT1403" s="5"/>
    </row>
    <row r="1404" spans="1:98" x14ac:dyDescent="0.25">
      <c r="A1404" s="5" t="s">
        <v>1447</v>
      </c>
      <c r="B1404" s="5">
        <v>29.08934</v>
      </c>
      <c r="C1404" s="5">
        <v>-31.571102</v>
      </c>
      <c r="E1404" s="5">
        <v>0</v>
      </c>
      <c r="G1404" s="5">
        <v>0</v>
      </c>
      <c r="I1404" s="5">
        <v>0</v>
      </c>
      <c r="L1404" s="6" t="str">
        <f>IF(Table1[[#This Row],[seagrass.mn.ssp126.2050]]="","",(Table1[[#This Row],[seagrass.sd.ssp126.2050]]/Table1[[#This Row],[seagrass.mn.ssp126.2050]])^-1)</f>
        <v/>
      </c>
      <c r="M1404" s="6" t="str">
        <f>IF(Table1[[#This Row],[seagrass.weights.ssp126.2050]]="","",Table1[[#This Row],[seagrass.weights.ssp126.2050]]*Table1[[#This Row],[seagrass.mn.ssp126.2050]])</f>
        <v/>
      </c>
      <c r="P1404" s="6" t="str">
        <f>IF(Table1[[#This Row],[corals.mn.ssp126.2050]]="","",(Table1[[#This Row],[corals.sd.ssp126.2050]]/Table1[[#This Row],[corals.mn.ssp126.2050]])^-1)</f>
        <v/>
      </c>
      <c r="Q1404" s="6" t="str">
        <f>IF(Table1[[#This Row],[coral.weights.ssp126.2050]]="","",Table1[[#This Row],[coral.weights.ssp126.2050]]*Table1[[#This Row],[corals.mn.ssp126.2050]])</f>
        <v/>
      </c>
      <c r="T1404" s="6" t="str">
        <f>IF(Table1[[#This Row],[mangrove.mn.ssp126.2050]]="","",(Table1[[#This Row],[mangrove.sd.ssp126.2050]]/Table1[[#This Row],[mangrove.mn.ssp126.2050]])^-1)</f>
        <v/>
      </c>
      <c r="U1404" s="6" t="str">
        <f>IF(Table1[[#This Row],[mangrove.weights.ssp126.2050]]="","",Table1[[#This Row],[mangrove.weights.ssp126.2050]]*Table1[[#This Row],[mangrove.mn.ssp126.2050]])</f>
        <v/>
      </c>
      <c r="V1404" s="7" t="e">
        <f t="shared" si="126"/>
        <v>#DIV/0!</v>
      </c>
      <c r="Y1404" s="6" t="str">
        <f>IF(Table1[[#This Row],[seagrass.mn.ssp126.2100]]="", "", (Table1[[#This Row],[seagrass.sd.ssp126.2100]]/Table1[[#This Row],[seagrass.mn.ssp126.2100]])^-1)</f>
        <v/>
      </c>
      <c r="Z1404" s="6" t="str">
        <f>IF(Table1[[#This Row],[seagrass.weights.ssp126.2100]]="","", Table1[[#This Row],[seagrass.weights.ssp126.2100]]*Table1[[#This Row],[seagrass.mn.ssp126.2100]])</f>
        <v/>
      </c>
      <c r="AC1404" s="6" t="str">
        <f>IF(Table1[[#This Row],[corals.mn.ssp126.2100]]="","",(Table1[[#This Row],[corals.sd.ssp126.2100]]/Table1[[#This Row],[corals.mn.ssp126.2100]])^-1)</f>
        <v/>
      </c>
      <c r="AD1404" s="6" t="str">
        <f>IF( Table1[[#This Row],[Coral.weights.ssp126.2100]]="","", Table1[[#This Row],[Coral.weights.ssp126.2100]]*Table1[[#This Row],[corals.mn.ssp126.2100]])</f>
        <v/>
      </c>
      <c r="AG1404" s="8" t="str">
        <f>IF(Table1[[#This Row],[mangrove.mn.ssp126.2100]]="","",(Table1[[#This Row],[mangrove.sd.ssp126.2100]]/Table1[[#This Row],[mangrove.mn.ssp126.2100]])^-1)</f>
        <v/>
      </c>
      <c r="AH1404" s="6" t="str">
        <f>IF(Table1[[#This Row],[mangrove.weights.ssp126.2100]]="","",Table1[[#This Row],[mangrove.weights.ssp126.2100]]*Table1[[#This Row],[mangrove.mn.ssp126.2100]])</f>
        <v/>
      </c>
      <c r="AI1404" s="7" t="e">
        <f t="shared" si="127"/>
        <v>#DIV/0!</v>
      </c>
      <c r="AL1404" s="6" t="str">
        <f>IF(Table1[[#This Row],[seagrass.mn.ssp245.2050]]="","",(Table1[[#This Row],[seagrass.sd.ssp245.2050]]/Table1[[#This Row],[seagrass.mn.ssp245.2050]])^-1)</f>
        <v/>
      </c>
      <c r="AM1404" s="6" t="str">
        <f>IF(Table1[[#This Row],[seagrass.weights.ssp245.2050]]="","",Table1[[#This Row],[seagrass.weights.ssp245.2050]]*Table1[[#This Row],[seagrass.mn.ssp245.2050]])</f>
        <v/>
      </c>
      <c r="AS1404" s="5"/>
      <c r="AT1404" s="8"/>
      <c r="AU1404" s="8"/>
      <c r="AV1404" s="7" t="e">
        <f t="shared" si="128"/>
        <v>#DIV/0!</v>
      </c>
      <c r="AX1404" s="5"/>
      <c r="AY1404" s="6"/>
      <c r="AZ1404" s="6"/>
      <c r="BB1404" s="5"/>
      <c r="BC1404" s="8"/>
      <c r="BD1404" s="8"/>
      <c r="BE1404" s="5"/>
      <c r="BF1404" s="5"/>
      <c r="BG1404" s="6"/>
      <c r="BH1404" s="6"/>
      <c r="BI1404" s="7" t="e">
        <f t="shared" si="129"/>
        <v>#DIV/0!</v>
      </c>
      <c r="BK1404" s="5"/>
      <c r="BL1404" s="6"/>
      <c r="BM1404" s="6"/>
      <c r="BO1404" s="5"/>
      <c r="BP1404" s="6"/>
      <c r="BQ1404" s="6"/>
      <c r="BR1404" s="5"/>
      <c r="BS1404" s="5"/>
      <c r="BT1404" s="6"/>
      <c r="BU1404" s="6"/>
      <c r="BV1404" s="7" t="e">
        <f t="shared" si="130"/>
        <v>#DIV/0!</v>
      </c>
      <c r="BX1404" s="5"/>
      <c r="BY1404" s="8"/>
      <c r="BZ1404" s="8"/>
      <c r="CA1404" s="5"/>
      <c r="CB1404" s="5"/>
      <c r="CC1404" s="8"/>
      <c r="CD1404" s="8"/>
      <c r="CE1404" s="5"/>
      <c r="CF1404" s="5"/>
      <c r="CG1404" s="12"/>
      <c r="CH1404" s="17"/>
      <c r="CI1404" s="9" t="e">
        <f t="shared" si="131"/>
        <v>#DIV/0!</v>
      </c>
      <c r="CJ1404" s="5"/>
      <c r="CL1404" s="5"/>
      <c r="CM1404" s="5"/>
      <c r="CP1404" s="5"/>
      <c r="CT1404" s="5"/>
    </row>
    <row r="1405" spans="1:98" x14ac:dyDescent="0.25">
      <c r="A1405" s="5" t="s">
        <v>1448</v>
      </c>
      <c r="B1405" s="5">
        <v>29.33934</v>
      </c>
      <c r="C1405" s="5">
        <v>-31.571102</v>
      </c>
      <c r="E1405" s="5">
        <v>0</v>
      </c>
      <c r="G1405" s="5">
        <v>0</v>
      </c>
      <c r="H1405" s="5">
        <v>1950000</v>
      </c>
      <c r="I1405" s="5">
        <v>1</v>
      </c>
      <c r="L1405" s="6" t="str">
        <f>IF(Table1[[#This Row],[seagrass.mn.ssp126.2050]]="","",(Table1[[#This Row],[seagrass.sd.ssp126.2050]]/Table1[[#This Row],[seagrass.mn.ssp126.2050]])^-1)</f>
        <v/>
      </c>
      <c r="M1405" s="6" t="str">
        <f>IF(Table1[[#This Row],[seagrass.weights.ssp126.2050]]="","",Table1[[#This Row],[seagrass.weights.ssp126.2050]]*Table1[[#This Row],[seagrass.mn.ssp126.2050]])</f>
        <v/>
      </c>
      <c r="P1405" s="6" t="str">
        <f>IF(Table1[[#This Row],[corals.mn.ssp126.2050]]="","",(Table1[[#This Row],[corals.sd.ssp126.2050]]/Table1[[#This Row],[corals.mn.ssp126.2050]])^-1)</f>
        <v/>
      </c>
      <c r="Q1405" s="6" t="str">
        <f>IF(Table1[[#This Row],[coral.weights.ssp126.2050]]="","",Table1[[#This Row],[coral.weights.ssp126.2050]]*Table1[[#This Row],[corals.mn.ssp126.2050]])</f>
        <v/>
      </c>
      <c r="R1405" s="5">
        <v>0.44271759304763941</v>
      </c>
      <c r="S1405" s="5">
        <v>5.9332867302205612E-2</v>
      </c>
      <c r="T1405" s="6">
        <f>IF(Table1[[#This Row],[mangrove.mn.ssp126.2050]]="","",(Table1[[#This Row],[mangrove.sd.ssp126.2050]]/Table1[[#This Row],[mangrove.mn.ssp126.2050]])^-1)</f>
        <v>7.461591073842845</v>
      </c>
      <c r="U1405" s="6">
        <f>IF(Table1[[#This Row],[mangrove.weights.ssp126.2050]]="","",Table1[[#This Row],[mangrove.weights.ssp126.2050]]*Table1[[#This Row],[mangrove.mn.ssp126.2050]])</f>
        <v>3.3033776405174553</v>
      </c>
      <c r="V1405" s="7">
        <f t="shared" si="126"/>
        <v>0.44271759304763941</v>
      </c>
      <c r="Y1405" s="6" t="str">
        <f>IF(Table1[[#This Row],[seagrass.mn.ssp126.2100]]="", "", (Table1[[#This Row],[seagrass.sd.ssp126.2100]]/Table1[[#This Row],[seagrass.mn.ssp126.2100]])^-1)</f>
        <v/>
      </c>
      <c r="Z1405" s="6" t="str">
        <f>IF(Table1[[#This Row],[seagrass.weights.ssp126.2100]]="","", Table1[[#This Row],[seagrass.weights.ssp126.2100]]*Table1[[#This Row],[seagrass.mn.ssp126.2100]])</f>
        <v/>
      </c>
      <c r="AC1405" s="6" t="str">
        <f>IF(Table1[[#This Row],[corals.mn.ssp126.2100]]="","",(Table1[[#This Row],[corals.sd.ssp126.2100]]/Table1[[#This Row],[corals.mn.ssp126.2100]])^-1)</f>
        <v/>
      </c>
      <c r="AD1405" s="6" t="str">
        <f>IF( Table1[[#This Row],[Coral.weights.ssp126.2100]]="","", Table1[[#This Row],[Coral.weights.ssp126.2100]]*Table1[[#This Row],[corals.mn.ssp126.2100]])</f>
        <v/>
      </c>
      <c r="AE1405" s="5">
        <v>0.43848871429201219</v>
      </c>
      <c r="AF1405" s="5">
        <v>4.7863572439063327E-2</v>
      </c>
      <c r="AG1405" s="8">
        <f>IF(Table1[[#This Row],[mangrove.mn.ssp126.2100]]="","",(Table1[[#This Row],[mangrove.sd.ssp126.2100]]/Table1[[#This Row],[mangrove.mn.ssp126.2100]])^-1)</f>
        <v>9.1612199413294206</v>
      </c>
      <c r="AH1405" s="6">
        <f>IF(Table1[[#This Row],[mangrove.weights.ssp126.2100]]="","",Table1[[#This Row],[mangrove.weights.ssp126.2100]]*Table1[[#This Row],[mangrove.mn.ssp126.2100]])</f>
        <v>4.0170915534198812</v>
      </c>
      <c r="AI1405" s="7">
        <f t="shared" si="127"/>
        <v>0.43848871429201219</v>
      </c>
      <c r="AL1405" s="6" t="str">
        <f>IF(Table1[[#This Row],[seagrass.mn.ssp245.2050]]="","",(Table1[[#This Row],[seagrass.sd.ssp245.2050]]/Table1[[#This Row],[seagrass.mn.ssp245.2050]])^-1)</f>
        <v/>
      </c>
      <c r="AM1405" s="6" t="str">
        <f>IF(Table1[[#This Row],[seagrass.weights.ssp245.2050]]="","",Table1[[#This Row],[seagrass.weights.ssp245.2050]]*Table1[[#This Row],[seagrass.mn.ssp245.2050]])</f>
        <v/>
      </c>
      <c r="AR1405" s="5">
        <v>0.45386099491705278</v>
      </c>
      <c r="AS1405" s="5">
        <v>5.6385600411885582E-2</v>
      </c>
      <c r="AT1405" s="8">
        <f>(Table1[[#This Row],[mangrove.sd.ssp245.2050]]/Table1[[#This Row],[mangrove.mn.ssp245.2050]])^-1</f>
        <v>8.0492358261983306</v>
      </c>
      <c r="AU1405" s="8">
        <f>Table1[[#This Row],[mangrove.mn.ssp245.2050]]*Table1[[#This Row],[mangrove.weights.ssp245.2050]]</f>
        <v>3.6532341804003599</v>
      </c>
      <c r="AV1405" s="7">
        <f t="shared" si="128"/>
        <v>0.45386099491705278</v>
      </c>
      <c r="AX1405" s="5"/>
      <c r="AY1405" s="6"/>
      <c r="AZ1405" s="6"/>
      <c r="BB1405" s="5"/>
      <c r="BC1405" s="8"/>
      <c r="BD1405" s="8"/>
      <c r="BE1405" s="5">
        <v>0.45056027915132152</v>
      </c>
      <c r="BF1405" s="5">
        <v>5.9935199378539687E-2</v>
      </c>
      <c r="BG1405" s="6">
        <f>(Table1[[#This Row],[mangrove.sd.ssp245.2100]]/Table1[[#This Row],[mangrove.mn.ssp245.2100]])^-1</f>
        <v>7.5174569171892749</v>
      </c>
      <c r="BH1405" s="6">
        <f>Table1[[#This Row],[mangrove.weights.ssp245.2100]]*Table1[[#This Row],[mangrove.mn.ssp245.2100]]</f>
        <v>3.3870674871168327</v>
      </c>
      <c r="BI1405" s="7">
        <f t="shared" si="129"/>
        <v>0.45056027915132152</v>
      </c>
      <c r="BK1405" s="5"/>
      <c r="BL1405" s="6"/>
      <c r="BM1405" s="6"/>
      <c r="BO1405" s="5"/>
      <c r="BP1405" s="6"/>
      <c r="BQ1405" s="6"/>
      <c r="BR1405" s="5">
        <v>0.47127495739937419</v>
      </c>
      <c r="BS1405" s="5">
        <v>7.4091987989718944E-2</v>
      </c>
      <c r="BT1405" s="6">
        <f>(Table1[[#This Row],[mangrove.sd.ssp370.2050]]/Table1[[#This Row],[mangrove.mn.ssp370.2050]])^-1</f>
        <v>6.3606736731746043</v>
      </c>
      <c r="BU1405" s="6">
        <f>Table1[[#This Row],[mangrove.weights.ssp370.2050]]*Table1[[#This Row],[mangrove.mn.ssp370.2050]]</f>
        <v>2.9976262143566825</v>
      </c>
      <c r="BV1405" s="7">
        <f t="shared" si="130"/>
        <v>0.47127495739937419</v>
      </c>
      <c r="BX1405" s="5"/>
      <c r="BY1405" s="8"/>
      <c r="BZ1405" s="8"/>
      <c r="CA1405" s="5"/>
      <c r="CB1405" s="5"/>
      <c r="CC1405" s="8"/>
      <c r="CD1405" s="8"/>
      <c r="CE1405" s="5">
        <v>0.46213323288961122</v>
      </c>
      <c r="CF1405" s="5">
        <v>7.2633959693417599E-2</v>
      </c>
      <c r="CG1405" s="12">
        <f>(Table1[[#This Row],[mangrove.sd.ssp370.2100]]/Table1[[#This Row],[mangrove.mn.ssp370.2100]])^-1</f>
        <v>6.3624953787490091</v>
      </c>
      <c r="CH1405" s="17">
        <f>Table1[[#This Row],[mangrove.weights.ssp370.2100]]*Table1[[#This Row],[mangrove.mn.ssp370.2100]]</f>
        <v>2.9403205586264911</v>
      </c>
      <c r="CI1405" s="9">
        <f t="shared" si="131"/>
        <v>0.46213323288961122</v>
      </c>
      <c r="CJ1405" s="5"/>
      <c r="CL1405" s="5"/>
      <c r="CM1405" s="5"/>
      <c r="CP1405" s="5"/>
      <c r="CT1405" s="5"/>
    </row>
    <row r="1406" spans="1:98" x14ac:dyDescent="0.25">
      <c r="A1406" s="5" t="s">
        <v>1449</v>
      </c>
      <c r="B1406" s="5">
        <v>29.58934</v>
      </c>
      <c r="C1406" s="5">
        <v>-31.571102</v>
      </c>
      <c r="E1406" s="5">
        <v>0</v>
      </c>
      <c r="G1406" s="5">
        <v>0</v>
      </c>
      <c r="H1406" s="5">
        <v>490000</v>
      </c>
      <c r="I1406" s="5">
        <v>1</v>
      </c>
      <c r="L1406" s="6" t="str">
        <f>IF(Table1[[#This Row],[seagrass.mn.ssp126.2050]]="","",(Table1[[#This Row],[seagrass.sd.ssp126.2050]]/Table1[[#This Row],[seagrass.mn.ssp126.2050]])^-1)</f>
        <v/>
      </c>
      <c r="M1406" s="6" t="str">
        <f>IF(Table1[[#This Row],[seagrass.weights.ssp126.2050]]="","",Table1[[#This Row],[seagrass.weights.ssp126.2050]]*Table1[[#This Row],[seagrass.mn.ssp126.2050]])</f>
        <v/>
      </c>
      <c r="P1406" s="6" t="str">
        <f>IF(Table1[[#This Row],[corals.mn.ssp126.2050]]="","",(Table1[[#This Row],[corals.sd.ssp126.2050]]/Table1[[#This Row],[corals.mn.ssp126.2050]])^-1)</f>
        <v/>
      </c>
      <c r="Q1406" s="6" t="str">
        <f>IF(Table1[[#This Row],[coral.weights.ssp126.2050]]="","",Table1[[#This Row],[coral.weights.ssp126.2050]]*Table1[[#This Row],[corals.mn.ssp126.2050]])</f>
        <v/>
      </c>
      <c r="R1406" s="5">
        <v>0.43300765257957302</v>
      </c>
      <c r="S1406" s="5">
        <v>9.6198814908929883E-2</v>
      </c>
      <c r="T1406" s="6">
        <f>IF(Table1[[#This Row],[mangrove.mn.ssp126.2050]]="","",(Table1[[#This Row],[mangrove.sd.ssp126.2050]]/Table1[[#This Row],[mangrove.mn.ssp126.2050]])^-1)</f>
        <v>4.5011744998053818</v>
      </c>
      <c r="U1406" s="6">
        <f>IF(Table1[[#This Row],[mangrove.weights.ssp126.2050]]="","",Table1[[#This Row],[mangrove.weights.ssp126.2050]]*Table1[[#This Row],[mangrove.mn.ssp126.2050]])</f>
        <v>1.9490430040117621</v>
      </c>
      <c r="V1406" s="7">
        <f t="shared" si="126"/>
        <v>0.43300765257957302</v>
      </c>
      <c r="Y1406" s="6" t="str">
        <f>IF(Table1[[#This Row],[seagrass.mn.ssp126.2100]]="", "", (Table1[[#This Row],[seagrass.sd.ssp126.2100]]/Table1[[#This Row],[seagrass.mn.ssp126.2100]])^-1)</f>
        <v/>
      </c>
      <c r="Z1406" s="6" t="str">
        <f>IF(Table1[[#This Row],[seagrass.weights.ssp126.2100]]="","", Table1[[#This Row],[seagrass.weights.ssp126.2100]]*Table1[[#This Row],[seagrass.mn.ssp126.2100]])</f>
        <v/>
      </c>
      <c r="AC1406" s="6" t="str">
        <f>IF(Table1[[#This Row],[corals.mn.ssp126.2100]]="","",(Table1[[#This Row],[corals.sd.ssp126.2100]]/Table1[[#This Row],[corals.mn.ssp126.2100]])^-1)</f>
        <v/>
      </c>
      <c r="AD1406" s="6" t="str">
        <f>IF( Table1[[#This Row],[Coral.weights.ssp126.2100]]="","", Table1[[#This Row],[Coral.weights.ssp126.2100]]*Table1[[#This Row],[corals.mn.ssp126.2100]])</f>
        <v/>
      </c>
      <c r="AE1406" s="5">
        <v>0.42847426649752018</v>
      </c>
      <c r="AF1406" s="5">
        <v>9.3413201479328717E-2</v>
      </c>
      <c r="AG1406" s="8">
        <f>IF(Table1[[#This Row],[mangrove.mn.ssp126.2100]]="","",(Table1[[#This Row],[mangrove.sd.ssp126.2100]]/Table1[[#This Row],[mangrove.mn.ssp126.2100]])^-1)</f>
        <v>4.5868705890819585</v>
      </c>
      <c r="AH1406" s="6">
        <f>IF(Table1[[#This Row],[mangrove.weights.ssp126.2100]]="","",Table1[[#This Row],[mangrove.weights.ssp126.2100]]*Table1[[#This Row],[mangrove.mn.ssp126.2100]])</f>
        <v>1.9653560111759405</v>
      </c>
      <c r="AI1406" s="7">
        <f t="shared" si="127"/>
        <v>0.42847426649752018</v>
      </c>
      <c r="AL1406" s="6" t="str">
        <f>IF(Table1[[#This Row],[seagrass.mn.ssp245.2050]]="","",(Table1[[#This Row],[seagrass.sd.ssp245.2050]]/Table1[[#This Row],[seagrass.mn.ssp245.2050]])^-1)</f>
        <v/>
      </c>
      <c r="AM1406" s="6" t="str">
        <f>IF(Table1[[#This Row],[seagrass.weights.ssp245.2050]]="","",Table1[[#This Row],[seagrass.weights.ssp245.2050]]*Table1[[#This Row],[seagrass.mn.ssp245.2050]])</f>
        <v/>
      </c>
      <c r="AR1406" s="5">
        <v>0.4495517392765126</v>
      </c>
      <c r="AS1406" s="5">
        <v>0.1102014695277569</v>
      </c>
      <c r="AT1406" s="8">
        <f>(Table1[[#This Row],[mangrove.sd.ssp245.2050]]/Table1[[#This Row],[mangrove.mn.ssp245.2050]])^-1</f>
        <v>4.0793624731409066</v>
      </c>
      <c r="AU1406" s="8">
        <f>Table1[[#This Row],[mangrove.mn.ssp245.2050]]*Table1[[#This Row],[mangrove.weights.ssp245.2050]]</f>
        <v>1.8338844949398305</v>
      </c>
      <c r="AV1406" s="7">
        <f t="shared" si="128"/>
        <v>0.4495517392765126</v>
      </c>
      <c r="AX1406" s="5"/>
      <c r="AY1406" s="6"/>
      <c r="AZ1406" s="6"/>
      <c r="BB1406" s="5"/>
      <c r="BC1406" s="8"/>
      <c r="BD1406" s="8"/>
      <c r="BE1406" s="5">
        <v>0.44514074325198411</v>
      </c>
      <c r="BF1406" s="5">
        <v>0.118776242597711</v>
      </c>
      <c r="BG1406" s="6">
        <f>(Table1[[#This Row],[mangrove.sd.ssp245.2100]]/Table1[[#This Row],[mangrove.mn.ssp245.2100]])^-1</f>
        <v>3.7477254164341001</v>
      </c>
      <c r="BH1406" s="6">
        <f>Table1[[#This Row],[mangrove.weights.ssp245.2100]]*Table1[[#This Row],[mangrove.mn.ssp245.2100]]</f>
        <v>1.6682652773758269</v>
      </c>
      <c r="BI1406" s="7">
        <f t="shared" si="129"/>
        <v>0.44514074325198411</v>
      </c>
      <c r="BK1406" s="5"/>
      <c r="BL1406" s="6"/>
      <c r="BM1406" s="6"/>
      <c r="BO1406" s="5"/>
      <c r="BP1406" s="6"/>
      <c r="BQ1406" s="6"/>
      <c r="BR1406" s="5">
        <v>0.47809144588056329</v>
      </c>
      <c r="BS1406" s="5">
        <v>0.1350686469507118</v>
      </c>
      <c r="BT1406" s="6">
        <f>(Table1[[#This Row],[mangrove.sd.ssp370.2050]]/Table1[[#This Row],[mangrove.mn.ssp370.2050]])^-1</f>
        <v>3.5396182361627173</v>
      </c>
      <c r="BU1406" s="6">
        <f>Table1[[#This Row],[mangrove.weights.ssp370.2050]]*Table1[[#This Row],[mangrove.mn.ssp370.2050]]</f>
        <v>1.6922612003922426</v>
      </c>
      <c r="BV1406" s="7">
        <f t="shared" si="130"/>
        <v>0.47809144588056329</v>
      </c>
      <c r="BX1406" s="5"/>
      <c r="BY1406" s="8"/>
      <c r="BZ1406" s="8"/>
      <c r="CA1406" s="5"/>
      <c r="CB1406" s="5"/>
      <c r="CC1406" s="8"/>
      <c r="CD1406" s="8"/>
      <c r="CE1406" s="5">
        <v>0.46308151954823429</v>
      </c>
      <c r="CF1406" s="5">
        <v>0.1237316180187924</v>
      </c>
      <c r="CG1406" s="12">
        <f>(Table1[[#This Row],[mangrove.sd.ssp370.2100]]/Table1[[#This Row],[mangrove.mn.ssp370.2100]])^-1</f>
        <v>3.7426288200474458</v>
      </c>
      <c r="CH1406" s="17">
        <f>Table1[[#This Row],[mangrove.weights.ssp370.2100]]*Table1[[#This Row],[mangrove.mn.ssp370.2100]]</f>
        <v>1.7331422410925863</v>
      </c>
      <c r="CI1406" s="9">
        <f t="shared" si="131"/>
        <v>0.46308151954823429</v>
      </c>
      <c r="CJ1406" s="5"/>
      <c r="CL1406" s="5"/>
      <c r="CM1406" s="5"/>
      <c r="CP1406" s="5"/>
      <c r="CT1406" s="5"/>
    </row>
    <row r="1407" spans="1:98" x14ac:dyDescent="0.25">
      <c r="A1407" s="5" t="s">
        <v>1450</v>
      </c>
      <c r="B1407" s="5">
        <v>29.83934</v>
      </c>
      <c r="C1407" s="5">
        <v>-31.571102</v>
      </c>
      <c r="E1407" s="5">
        <v>0</v>
      </c>
      <c r="G1407" s="5">
        <v>0</v>
      </c>
      <c r="I1407" s="5">
        <v>0</v>
      </c>
      <c r="L1407" s="6" t="str">
        <f>IF(Table1[[#This Row],[seagrass.mn.ssp126.2050]]="","",(Table1[[#This Row],[seagrass.sd.ssp126.2050]]/Table1[[#This Row],[seagrass.mn.ssp126.2050]])^-1)</f>
        <v/>
      </c>
      <c r="M1407" s="6" t="str">
        <f>IF(Table1[[#This Row],[seagrass.weights.ssp126.2050]]="","",Table1[[#This Row],[seagrass.weights.ssp126.2050]]*Table1[[#This Row],[seagrass.mn.ssp126.2050]])</f>
        <v/>
      </c>
      <c r="P1407" s="6" t="str">
        <f>IF(Table1[[#This Row],[corals.mn.ssp126.2050]]="","",(Table1[[#This Row],[corals.sd.ssp126.2050]]/Table1[[#This Row],[corals.mn.ssp126.2050]])^-1)</f>
        <v/>
      </c>
      <c r="Q1407" s="6" t="str">
        <f>IF(Table1[[#This Row],[coral.weights.ssp126.2050]]="","",Table1[[#This Row],[coral.weights.ssp126.2050]]*Table1[[#This Row],[corals.mn.ssp126.2050]])</f>
        <v/>
      </c>
      <c r="T1407" s="6" t="str">
        <f>IF(Table1[[#This Row],[mangrove.mn.ssp126.2050]]="","",(Table1[[#This Row],[mangrove.sd.ssp126.2050]]/Table1[[#This Row],[mangrove.mn.ssp126.2050]])^-1)</f>
        <v/>
      </c>
      <c r="U1407" s="6" t="str">
        <f>IF(Table1[[#This Row],[mangrove.weights.ssp126.2050]]="","",Table1[[#This Row],[mangrove.weights.ssp126.2050]]*Table1[[#This Row],[mangrove.mn.ssp126.2050]])</f>
        <v/>
      </c>
      <c r="V1407" s="7" t="e">
        <f t="shared" si="126"/>
        <v>#DIV/0!</v>
      </c>
      <c r="Y1407" s="6" t="str">
        <f>IF(Table1[[#This Row],[seagrass.mn.ssp126.2100]]="", "", (Table1[[#This Row],[seagrass.sd.ssp126.2100]]/Table1[[#This Row],[seagrass.mn.ssp126.2100]])^-1)</f>
        <v/>
      </c>
      <c r="Z1407" s="6" t="str">
        <f>IF(Table1[[#This Row],[seagrass.weights.ssp126.2100]]="","", Table1[[#This Row],[seagrass.weights.ssp126.2100]]*Table1[[#This Row],[seagrass.mn.ssp126.2100]])</f>
        <v/>
      </c>
      <c r="AC1407" s="6" t="str">
        <f>IF(Table1[[#This Row],[corals.mn.ssp126.2100]]="","",(Table1[[#This Row],[corals.sd.ssp126.2100]]/Table1[[#This Row],[corals.mn.ssp126.2100]])^-1)</f>
        <v/>
      </c>
      <c r="AD1407" s="6" t="str">
        <f>IF( Table1[[#This Row],[Coral.weights.ssp126.2100]]="","", Table1[[#This Row],[Coral.weights.ssp126.2100]]*Table1[[#This Row],[corals.mn.ssp126.2100]])</f>
        <v/>
      </c>
      <c r="AG1407" s="8" t="str">
        <f>IF(Table1[[#This Row],[mangrove.mn.ssp126.2100]]="","",(Table1[[#This Row],[mangrove.sd.ssp126.2100]]/Table1[[#This Row],[mangrove.mn.ssp126.2100]])^-1)</f>
        <v/>
      </c>
      <c r="AH1407" s="6" t="str">
        <f>IF(Table1[[#This Row],[mangrove.weights.ssp126.2100]]="","",Table1[[#This Row],[mangrove.weights.ssp126.2100]]*Table1[[#This Row],[mangrove.mn.ssp126.2100]])</f>
        <v/>
      </c>
      <c r="AI1407" s="7" t="e">
        <f t="shared" si="127"/>
        <v>#DIV/0!</v>
      </c>
      <c r="AL1407" s="6" t="str">
        <f>IF(Table1[[#This Row],[seagrass.mn.ssp245.2050]]="","",(Table1[[#This Row],[seagrass.sd.ssp245.2050]]/Table1[[#This Row],[seagrass.mn.ssp245.2050]])^-1)</f>
        <v/>
      </c>
      <c r="AM1407" s="6" t="str">
        <f>IF(Table1[[#This Row],[seagrass.weights.ssp245.2050]]="","",Table1[[#This Row],[seagrass.weights.ssp245.2050]]*Table1[[#This Row],[seagrass.mn.ssp245.2050]])</f>
        <v/>
      </c>
      <c r="AS1407" s="5"/>
      <c r="AT1407" s="8"/>
      <c r="AU1407" s="8"/>
      <c r="AV1407" s="7" t="e">
        <f t="shared" si="128"/>
        <v>#DIV/0!</v>
      </c>
      <c r="AX1407" s="5"/>
      <c r="AY1407" s="6"/>
      <c r="AZ1407" s="6"/>
      <c r="BB1407" s="5"/>
      <c r="BC1407" s="8"/>
      <c r="BD1407" s="8"/>
      <c r="BE1407" s="5"/>
      <c r="BF1407" s="5"/>
      <c r="BG1407" s="6"/>
      <c r="BH1407" s="6"/>
      <c r="BI1407" s="7" t="e">
        <f t="shared" si="129"/>
        <v>#DIV/0!</v>
      </c>
      <c r="BK1407" s="5"/>
      <c r="BL1407" s="6"/>
      <c r="BM1407" s="6"/>
      <c r="BO1407" s="5"/>
      <c r="BP1407" s="6"/>
      <c r="BQ1407" s="6"/>
      <c r="BR1407" s="5"/>
      <c r="BS1407" s="5"/>
      <c r="BT1407" s="6"/>
      <c r="BU1407" s="6"/>
      <c r="BV1407" s="7" t="e">
        <f t="shared" si="130"/>
        <v>#DIV/0!</v>
      </c>
      <c r="BX1407" s="5"/>
      <c r="BY1407" s="8"/>
      <c r="BZ1407" s="8"/>
      <c r="CA1407" s="5"/>
      <c r="CB1407" s="5"/>
      <c r="CC1407" s="8"/>
      <c r="CD1407" s="8"/>
      <c r="CE1407" s="5"/>
      <c r="CF1407" s="5"/>
      <c r="CG1407" s="12"/>
      <c r="CH1407" s="17"/>
      <c r="CI1407" s="9" t="e">
        <f t="shared" si="131"/>
        <v>#DIV/0!</v>
      </c>
      <c r="CJ1407" s="5"/>
      <c r="CL1407" s="5"/>
      <c r="CM1407" s="5"/>
      <c r="CP1407" s="5"/>
      <c r="CT1407" s="5"/>
    </row>
    <row r="1408" spans="1:98" x14ac:dyDescent="0.25">
      <c r="A1408" s="5" t="s">
        <v>1451</v>
      </c>
      <c r="B1408" s="5">
        <v>30.08934</v>
      </c>
      <c r="C1408" s="5">
        <v>-31.571102</v>
      </c>
      <c r="E1408" s="5">
        <v>0</v>
      </c>
      <c r="G1408" s="5">
        <v>0</v>
      </c>
      <c r="I1408" s="5">
        <v>0</v>
      </c>
      <c r="L1408" s="6" t="str">
        <f>IF(Table1[[#This Row],[seagrass.mn.ssp126.2050]]="","",(Table1[[#This Row],[seagrass.sd.ssp126.2050]]/Table1[[#This Row],[seagrass.mn.ssp126.2050]])^-1)</f>
        <v/>
      </c>
      <c r="M1408" s="6" t="str">
        <f>IF(Table1[[#This Row],[seagrass.weights.ssp126.2050]]="","",Table1[[#This Row],[seagrass.weights.ssp126.2050]]*Table1[[#This Row],[seagrass.mn.ssp126.2050]])</f>
        <v/>
      </c>
      <c r="P1408" s="6" t="str">
        <f>IF(Table1[[#This Row],[corals.mn.ssp126.2050]]="","",(Table1[[#This Row],[corals.sd.ssp126.2050]]/Table1[[#This Row],[corals.mn.ssp126.2050]])^-1)</f>
        <v/>
      </c>
      <c r="Q1408" s="6" t="str">
        <f>IF(Table1[[#This Row],[coral.weights.ssp126.2050]]="","",Table1[[#This Row],[coral.weights.ssp126.2050]]*Table1[[#This Row],[corals.mn.ssp126.2050]])</f>
        <v/>
      </c>
      <c r="T1408" s="6" t="str">
        <f>IF(Table1[[#This Row],[mangrove.mn.ssp126.2050]]="","",(Table1[[#This Row],[mangrove.sd.ssp126.2050]]/Table1[[#This Row],[mangrove.mn.ssp126.2050]])^-1)</f>
        <v/>
      </c>
      <c r="U1408" s="6" t="str">
        <f>IF(Table1[[#This Row],[mangrove.weights.ssp126.2050]]="","",Table1[[#This Row],[mangrove.weights.ssp126.2050]]*Table1[[#This Row],[mangrove.mn.ssp126.2050]])</f>
        <v/>
      </c>
      <c r="V1408" s="7" t="e">
        <f t="shared" si="126"/>
        <v>#DIV/0!</v>
      </c>
      <c r="Y1408" s="6" t="str">
        <f>IF(Table1[[#This Row],[seagrass.mn.ssp126.2100]]="", "", (Table1[[#This Row],[seagrass.sd.ssp126.2100]]/Table1[[#This Row],[seagrass.mn.ssp126.2100]])^-1)</f>
        <v/>
      </c>
      <c r="Z1408" s="6" t="str">
        <f>IF(Table1[[#This Row],[seagrass.weights.ssp126.2100]]="","", Table1[[#This Row],[seagrass.weights.ssp126.2100]]*Table1[[#This Row],[seagrass.mn.ssp126.2100]])</f>
        <v/>
      </c>
      <c r="AC1408" s="6" t="str">
        <f>IF(Table1[[#This Row],[corals.mn.ssp126.2100]]="","",(Table1[[#This Row],[corals.sd.ssp126.2100]]/Table1[[#This Row],[corals.mn.ssp126.2100]])^-1)</f>
        <v/>
      </c>
      <c r="AD1408" s="6" t="str">
        <f>IF( Table1[[#This Row],[Coral.weights.ssp126.2100]]="","", Table1[[#This Row],[Coral.weights.ssp126.2100]]*Table1[[#This Row],[corals.mn.ssp126.2100]])</f>
        <v/>
      </c>
      <c r="AG1408" s="8" t="str">
        <f>IF(Table1[[#This Row],[mangrove.mn.ssp126.2100]]="","",(Table1[[#This Row],[mangrove.sd.ssp126.2100]]/Table1[[#This Row],[mangrove.mn.ssp126.2100]])^-1)</f>
        <v/>
      </c>
      <c r="AH1408" s="6" t="str">
        <f>IF(Table1[[#This Row],[mangrove.weights.ssp126.2100]]="","",Table1[[#This Row],[mangrove.weights.ssp126.2100]]*Table1[[#This Row],[mangrove.mn.ssp126.2100]])</f>
        <v/>
      </c>
      <c r="AI1408" s="7" t="e">
        <f t="shared" si="127"/>
        <v>#DIV/0!</v>
      </c>
      <c r="AL1408" s="6" t="str">
        <f>IF(Table1[[#This Row],[seagrass.mn.ssp245.2050]]="","",(Table1[[#This Row],[seagrass.sd.ssp245.2050]]/Table1[[#This Row],[seagrass.mn.ssp245.2050]])^-1)</f>
        <v/>
      </c>
      <c r="AM1408" s="6" t="str">
        <f>IF(Table1[[#This Row],[seagrass.weights.ssp245.2050]]="","",Table1[[#This Row],[seagrass.weights.ssp245.2050]]*Table1[[#This Row],[seagrass.mn.ssp245.2050]])</f>
        <v/>
      </c>
      <c r="AS1408" s="5"/>
      <c r="AT1408" s="8"/>
      <c r="AU1408" s="8"/>
      <c r="AV1408" s="7" t="e">
        <f t="shared" si="128"/>
        <v>#DIV/0!</v>
      </c>
      <c r="AX1408" s="5"/>
      <c r="AY1408" s="6"/>
      <c r="AZ1408" s="6"/>
      <c r="BB1408" s="5"/>
      <c r="BC1408" s="8"/>
      <c r="BD1408" s="8"/>
      <c r="BE1408" s="5"/>
      <c r="BF1408" s="5"/>
      <c r="BG1408" s="6"/>
      <c r="BH1408" s="6"/>
      <c r="BI1408" s="7" t="e">
        <f t="shared" si="129"/>
        <v>#DIV/0!</v>
      </c>
      <c r="BK1408" s="5"/>
      <c r="BL1408" s="6"/>
      <c r="BM1408" s="6"/>
      <c r="BO1408" s="5"/>
      <c r="BP1408" s="6"/>
      <c r="BQ1408" s="6"/>
      <c r="BR1408" s="5"/>
      <c r="BS1408" s="5"/>
      <c r="BT1408" s="6"/>
      <c r="BU1408" s="6"/>
      <c r="BV1408" s="7" t="e">
        <f t="shared" si="130"/>
        <v>#DIV/0!</v>
      </c>
      <c r="BX1408" s="5"/>
      <c r="BY1408" s="8"/>
      <c r="BZ1408" s="8"/>
      <c r="CA1408" s="5"/>
      <c r="CB1408" s="5"/>
      <c r="CC1408" s="8"/>
      <c r="CD1408" s="8"/>
      <c r="CE1408" s="5"/>
      <c r="CF1408" s="5"/>
      <c r="CG1408" s="12"/>
      <c r="CH1408" s="17"/>
      <c r="CI1408" s="9" t="e">
        <f t="shared" si="131"/>
        <v>#DIV/0!</v>
      </c>
      <c r="CJ1408" s="5"/>
      <c r="CL1408" s="5"/>
      <c r="CM1408" s="5"/>
      <c r="CP1408" s="5"/>
      <c r="CT1408" s="5"/>
    </row>
    <row r="1409" spans="1:98" x14ac:dyDescent="0.25">
      <c r="A1409" s="5" t="s">
        <v>1452</v>
      </c>
      <c r="B1409" s="5">
        <v>17.58934</v>
      </c>
      <c r="C1409" s="5">
        <v>-31.571102</v>
      </c>
      <c r="E1409" s="5">
        <v>0</v>
      </c>
      <c r="G1409" s="5">
        <v>0</v>
      </c>
      <c r="I1409" s="5">
        <v>0</v>
      </c>
      <c r="L1409" s="6" t="str">
        <f>IF(Table1[[#This Row],[seagrass.mn.ssp126.2050]]="","",(Table1[[#This Row],[seagrass.sd.ssp126.2050]]/Table1[[#This Row],[seagrass.mn.ssp126.2050]])^-1)</f>
        <v/>
      </c>
      <c r="M1409" s="6" t="str">
        <f>IF(Table1[[#This Row],[seagrass.weights.ssp126.2050]]="","",Table1[[#This Row],[seagrass.weights.ssp126.2050]]*Table1[[#This Row],[seagrass.mn.ssp126.2050]])</f>
        <v/>
      </c>
      <c r="P1409" s="6" t="str">
        <f>IF(Table1[[#This Row],[corals.mn.ssp126.2050]]="","",(Table1[[#This Row],[corals.sd.ssp126.2050]]/Table1[[#This Row],[corals.mn.ssp126.2050]])^-1)</f>
        <v/>
      </c>
      <c r="Q1409" s="6" t="str">
        <f>IF(Table1[[#This Row],[coral.weights.ssp126.2050]]="","",Table1[[#This Row],[coral.weights.ssp126.2050]]*Table1[[#This Row],[corals.mn.ssp126.2050]])</f>
        <v/>
      </c>
      <c r="T1409" s="6" t="str">
        <f>IF(Table1[[#This Row],[mangrove.mn.ssp126.2050]]="","",(Table1[[#This Row],[mangrove.sd.ssp126.2050]]/Table1[[#This Row],[mangrove.mn.ssp126.2050]])^-1)</f>
        <v/>
      </c>
      <c r="U1409" s="6" t="str">
        <f>IF(Table1[[#This Row],[mangrove.weights.ssp126.2050]]="","",Table1[[#This Row],[mangrove.weights.ssp126.2050]]*Table1[[#This Row],[mangrove.mn.ssp126.2050]])</f>
        <v/>
      </c>
      <c r="V1409" s="7" t="e">
        <f t="shared" si="126"/>
        <v>#DIV/0!</v>
      </c>
      <c r="Y1409" s="6" t="str">
        <f>IF(Table1[[#This Row],[seagrass.mn.ssp126.2100]]="", "", (Table1[[#This Row],[seagrass.sd.ssp126.2100]]/Table1[[#This Row],[seagrass.mn.ssp126.2100]])^-1)</f>
        <v/>
      </c>
      <c r="Z1409" s="6" t="str">
        <f>IF(Table1[[#This Row],[seagrass.weights.ssp126.2100]]="","", Table1[[#This Row],[seagrass.weights.ssp126.2100]]*Table1[[#This Row],[seagrass.mn.ssp126.2100]])</f>
        <v/>
      </c>
      <c r="AC1409" s="6" t="str">
        <f>IF(Table1[[#This Row],[corals.mn.ssp126.2100]]="","",(Table1[[#This Row],[corals.sd.ssp126.2100]]/Table1[[#This Row],[corals.mn.ssp126.2100]])^-1)</f>
        <v/>
      </c>
      <c r="AD1409" s="6" t="str">
        <f>IF( Table1[[#This Row],[Coral.weights.ssp126.2100]]="","", Table1[[#This Row],[Coral.weights.ssp126.2100]]*Table1[[#This Row],[corals.mn.ssp126.2100]])</f>
        <v/>
      </c>
      <c r="AG1409" s="8" t="str">
        <f>IF(Table1[[#This Row],[mangrove.mn.ssp126.2100]]="","",(Table1[[#This Row],[mangrove.sd.ssp126.2100]]/Table1[[#This Row],[mangrove.mn.ssp126.2100]])^-1)</f>
        <v/>
      </c>
      <c r="AH1409" s="6" t="str">
        <f>IF(Table1[[#This Row],[mangrove.weights.ssp126.2100]]="","",Table1[[#This Row],[mangrove.weights.ssp126.2100]]*Table1[[#This Row],[mangrove.mn.ssp126.2100]])</f>
        <v/>
      </c>
      <c r="AI1409" s="7" t="e">
        <f t="shared" si="127"/>
        <v>#DIV/0!</v>
      </c>
      <c r="AL1409" s="6" t="str">
        <f>IF(Table1[[#This Row],[seagrass.mn.ssp245.2050]]="","",(Table1[[#This Row],[seagrass.sd.ssp245.2050]]/Table1[[#This Row],[seagrass.mn.ssp245.2050]])^-1)</f>
        <v/>
      </c>
      <c r="AM1409" s="6" t="str">
        <f>IF(Table1[[#This Row],[seagrass.weights.ssp245.2050]]="","",Table1[[#This Row],[seagrass.weights.ssp245.2050]]*Table1[[#This Row],[seagrass.mn.ssp245.2050]])</f>
        <v/>
      </c>
      <c r="AS1409" s="5"/>
      <c r="AT1409" s="8"/>
      <c r="AU1409" s="8"/>
      <c r="AV1409" s="7" t="e">
        <f t="shared" si="128"/>
        <v>#DIV/0!</v>
      </c>
      <c r="AX1409" s="5"/>
      <c r="AY1409" s="6"/>
      <c r="AZ1409" s="6"/>
      <c r="BB1409" s="5"/>
      <c r="BC1409" s="8"/>
      <c r="BD1409" s="8"/>
      <c r="BE1409" s="5"/>
      <c r="BF1409" s="5"/>
      <c r="BG1409" s="6"/>
      <c r="BH1409" s="6"/>
      <c r="BI1409" s="7" t="e">
        <f t="shared" si="129"/>
        <v>#DIV/0!</v>
      </c>
      <c r="BK1409" s="5"/>
      <c r="BL1409" s="6"/>
      <c r="BM1409" s="6"/>
      <c r="BO1409" s="5"/>
      <c r="BP1409" s="6"/>
      <c r="BQ1409" s="6"/>
      <c r="BR1409" s="5"/>
      <c r="BS1409" s="5"/>
      <c r="BT1409" s="6"/>
      <c r="BU1409" s="6"/>
      <c r="BV1409" s="7" t="e">
        <f t="shared" si="130"/>
        <v>#DIV/0!</v>
      </c>
      <c r="BX1409" s="5"/>
      <c r="BY1409" s="8"/>
      <c r="BZ1409" s="8"/>
      <c r="CA1409" s="5"/>
      <c r="CB1409" s="5"/>
      <c r="CC1409" s="8"/>
      <c r="CD1409" s="8"/>
      <c r="CE1409" s="5"/>
      <c r="CF1409" s="5"/>
      <c r="CG1409" s="12"/>
      <c r="CH1409" s="17"/>
      <c r="CI1409" s="9" t="e">
        <f t="shared" si="131"/>
        <v>#DIV/0!</v>
      </c>
      <c r="CJ1409" s="5"/>
      <c r="CL1409" s="5"/>
      <c r="CM1409" s="5"/>
      <c r="CP1409" s="5"/>
      <c r="CT1409" s="5"/>
    </row>
    <row r="1410" spans="1:98" x14ac:dyDescent="0.25">
      <c r="A1410" s="5" t="s">
        <v>1453</v>
      </c>
      <c r="B1410" s="5">
        <v>17.83934</v>
      </c>
      <c r="C1410" s="5">
        <v>-31.571102</v>
      </c>
      <c r="E1410" s="5">
        <v>0</v>
      </c>
      <c r="G1410" s="5">
        <v>0</v>
      </c>
      <c r="I1410" s="5">
        <v>0</v>
      </c>
      <c r="L1410" s="6" t="str">
        <f>IF(Table1[[#This Row],[seagrass.mn.ssp126.2050]]="","",(Table1[[#This Row],[seagrass.sd.ssp126.2050]]/Table1[[#This Row],[seagrass.mn.ssp126.2050]])^-1)</f>
        <v/>
      </c>
      <c r="M1410" s="6" t="str">
        <f>IF(Table1[[#This Row],[seagrass.weights.ssp126.2050]]="","",Table1[[#This Row],[seagrass.weights.ssp126.2050]]*Table1[[#This Row],[seagrass.mn.ssp126.2050]])</f>
        <v/>
      </c>
      <c r="P1410" s="6" t="str">
        <f>IF(Table1[[#This Row],[corals.mn.ssp126.2050]]="","",(Table1[[#This Row],[corals.sd.ssp126.2050]]/Table1[[#This Row],[corals.mn.ssp126.2050]])^-1)</f>
        <v/>
      </c>
      <c r="Q1410" s="6" t="str">
        <f>IF(Table1[[#This Row],[coral.weights.ssp126.2050]]="","",Table1[[#This Row],[coral.weights.ssp126.2050]]*Table1[[#This Row],[corals.mn.ssp126.2050]])</f>
        <v/>
      </c>
      <c r="T1410" s="6" t="str">
        <f>IF(Table1[[#This Row],[mangrove.mn.ssp126.2050]]="","",(Table1[[#This Row],[mangrove.sd.ssp126.2050]]/Table1[[#This Row],[mangrove.mn.ssp126.2050]])^-1)</f>
        <v/>
      </c>
      <c r="U1410" s="6" t="str">
        <f>IF(Table1[[#This Row],[mangrove.weights.ssp126.2050]]="","",Table1[[#This Row],[mangrove.weights.ssp126.2050]]*Table1[[#This Row],[mangrove.mn.ssp126.2050]])</f>
        <v/>
      </c>
      <c r="V1410" s="7" t="e">
        <f t="shared" ref="V1410:V1473" si="132">SUM(U1410,Q1410,M1410)/SUM(T1410,P1410,L1410)</f>
        <v>#DIV/0!</v>
      </c>
      <c r="Y1410" s="6" t="str">
        <f>IF(Table1[[#This Row],[seagrass.mn.ssp126.2100]]="", "", (Table1[[#This Row],[seagrass.sd.ssp126.2100]]/Table1[[#This Row],[seagrass.mn.ssp126.2100]])^-1)</f>
        <v/>
      </c>
      <c r="Z1410" s="6" t="str">
        <f>IF(Table1[[#This Row],[seagrass.weights.ssp126.2100]]="","", Table1[[#This Row],[seagrass.weights.ssp126.2100]]*Table1[[#This Row],[seagrass.mn.ssp126.2100]])</f>
        <v/>
      </c>
      <c r="AC1410" s="6" t="str">
        <f>IF(Table1[[#This Row],[corals.mn.ssp126.2100]]="","",(Table1[[#This Row],[corals.sd.ssp126.2100]]/Table1[[#This Row],[corals.mn.ssp126.2100]])^-1)</f>
        <v/>
      </c>
      <c r="AD1410" s="6" t="str">
        <f>IF( Table1[[#This Row],[Coral.weights.ssp126.2100]]="","", Table1[[#This Row],[Coral.weights.ssp126.2100]]*Table1[[#This Row],[corals.mn.ssp126.2100]])</f>
        <v/>
      </c>
      <c r="AG1410" s="8" t="str">
        <f>IF(Table1[[#This Row],[mangrove.mn.ssp126.2100]]="","",(Table1[[#This Row],[mangrove.sd.ssp126.2100]]/Table1[[#This Row],[mangrove.mn.ssp126.2100]])^-1)</f>
        <v/>
      </c>
      <c r="AH1410" s="6" t="str">
        <f>IF(Table1[[#This Row],[mangrove.weights.ssp126.2100]]="","",Table1[[#This Row],[mangrove.weights.ssp126.2100]]*Table1[[#This Row],[mangrove.mn.ssp126.2100]])</f>
        <v/>
      </c>
      <c r="AI1410" s="7" t="e">
        <f t="shared" ref="AI1410:AI1473" si="133">SUM(AH1410,AD1410,Z1410)/SUM(Y1410,AC1410,AG1410)</f>
        <v>#DIV/0!</v>
      </c>
      <c r="AL1410" s="6" t="str">
        <f>IF(Table1[[#This Row],[seagrass.mn.ssp245.2050]]="","",(Table1[[#This Row],[seagrass.sd.ssp245.2050]]/Table1[[#This Row],[seagrass.mn.ssp245.2050]])^-1)</f>
        <v/>
      </c>
      <c r="AM1410" s="6" t="str">
        <f>IF(Table1[[#This Row],[seagrass.weights.ssp245.2050]]="","",Table1[[#This Row],[seagrass.weights.ssp245.2050]]*Table1[[#This Row],[seagrass.mn.ssp245.2050]])</f>
        <v/>
      </c>
      <c r="AS1410" s="5"/>
      <c r="AT1410" s="8"/>
      <c r="AU1410" s="8"/>
      <c r="AV1410" s="7" t="e">
        <f t="shared" si="128"/>
        <v>#DIV/0!</v>
      </c>
      <c r="AX1410" s="5"/>
      <c r="AY1410" s="6"/>
      <c r="AZ1410" s="6"/>
      <c r="BB1410" s="5"/>
      <c r="BC1410" s="8"/>
      <c r="BD1410" s="8"/>
      <c r="BE1410" s="5"/>
      <c r="BF1410" s="5"/>
      <c r="BG1410" s="6"/>
      <c r="BH1410" s="6"/>
      <c r="BI1410" s="7" t="e">
        <f t="shared" si="129"/>
        <v>#DIV/0!</v>
      </c>
      <c r="BK1410" s="5"/>
      <c r="BL1410" s="6"/>
      <c r="BM1410" s="6"/>
      <c r="BO1410" s="5"/>
      <c r="BP1410" s="6"/>
      <c r="BQ1410" s="6"/>
      <c r="BR1410" s="5"/>
      <c r="BS1410" s="5"/>
      <c r="BT1410" s="6"/>
      <c r="BU1410" s="6"/>
      <c r="BV1410" s="7" t="e">
        <f t="shared" si="130"/>
        <v>#DIV/0!</v>
      </c>
      <c r="BX1410" s="5"/>
      <c r="BY1410" s="8"/>
      <c r="BZ1410" s="8"/>
      <c r="CA1410" s="5"/>
      <c r="CB1410" s="5"/>
      <c r="CC1410" s="8"/>
      <c r="CD1410" s="8"/>
      <c r="CE1410" s="5"/>
      <c r="CF1410" s="5"/>
      <c r="CG1410" s="12"/>
      <c r="CH1410" s="17"/>
      <c r="CI1410" s="9" t="e">
        <f t="shared" si="131"/>
        <v>#DIV/0!</v>
      </c>
      <c r="CJ1410" s="5"/>
      <c r="CL1410" s="5"/>
      <c r="CM1410" s="5"/>
      <c r="CP1410" s="5"/>
      <c r="CT1410" s="5"/>
    </row>
    <row r="1411" spans="1:98" x14ac:dyDescent="0.25">
      <c r="A1411" s="5" t="s">
        <v>1454</v>
      </c>
      <c r="B1411" s="5">
        <v>18.08934</v>
      </c>
      <c r="C1411" s="5">
        <v>-31.571102</v>
      </c>
      <c r="E1411" s="5">
        <v>0</v>
      </c>
      <c r="G1411" s="5">
        <v>0</v>
      </c>
      <c r="I1411" s="5">
        <v>0</v>
      </c>
      <c r="L1411" s="6" t="str">
        <f>IF(Table1[[#This Row],[seagrass.mn.ssp126.2050]]="","",(Table1[[#This Row],[seagrass.sd.ssp126.2050]]/Table1[[#This Row],[seagrass.mn.ssp126.2050]])^-1)</f>
        <v/>
      </c>
      <c r="M1411" s="6" t="str">
        <f>IF(Table1[[#This Row],[seagrass.weights.ssp126.2050]]="","",Table1[[#This Row],[seagrass.weights.ssp126.2050]]*Table1[[#This Row],[seagrass.mn.ssp126.2050]])</f>
        <v/>
      </c>
      <c r="P1411" s="6" t="str">
        <f>IF(Table1[[#This Row],[corals.mn.ssp126.2050]]="","",(Table1[[#This Row],[corals.sd.ssp126.2050]]/Table1[[#This Row],[corals.mn.ssp126.2050]])^-1)</f>
        <v/>
      </c>
      <c r="Q1411" s="6" t="str">
        <f>IF(Table1[[#This Row],[coral.weights.ssp126.2050]]="","",Table1[[#This Row],[coral.weights.ssp126.2050]]*Table1[[#This Row],[corals.mn.ssp126.2050]])</f>
        <v/>
      </c>
      <c r="T1411" s="6" t="str">
        <f>IF(Table1[[#This Row],[mangrove.mn.ssp126.2050]]="","",(Table1[[#This Row],[mangrove.sd.ssp126.2050]]/Table1[[#This Row],[mangrove.mn.ssp126.2050]])^-1)</f>
        <v/>
      </c>
      <c r="U1411" s="6" t="str">
        <f>IF(Table1[[#This Row],[mangrove.weights.ssp126.2050]]="","",Table1[[#This Row],[mangrove.weights.ssp126.2050]]*Table1[[#This Row],[mangrove.mn.ssp126.2050]])</f>
        <v/>
      </c>
      <c r="V1411" s="7" t="e">
        <f t="shared" si="132"/>
        <v>#DIV/0!</v>
      </c>
      <c r="Y1411" s="6" t="str">
        <f>IF(Table1[[#This Row],[seagrass.mn.ssp126.2100]]="", "", (Table1[[#This Row],[seagrass.sd.ssp126.2100]]/Table1[[#This Row],[seagrass.mn.ssp126.2100]])^-1)</f>
        <v/>
      </c>
      <c r="Z1411" s="6" t="str">
        <f>IF(Table1[[#This Row],[seagrass.weights.ssp126.2100]]="","", Table1[[#This Row],[seagrass.weights.ssp126.2100]]*Table1[[#This Row],[seagrass.mn.ssp126.2100]])</f>
        <v/>
      </c>
      <c r="AC1411" s="6" t="str">
        <f>IF(Table1[[#This Row],[corals.mn.ssp126.2100]]="","",(Table1[[#This Row],[corals.sd.ssp126.2100]]/Table1[[#This Row],[corals.mn.ssp126.2100]])^-1)</f>
        <v/>
      </c>
      <c r="AD1411" s="6" t="str">
        <f>IF( Table1[[#This Row],[Coral.weights.ssp126.2100]]="","", Table1[[#This Row],[Coral.weights.ssp126.2100]]*Table1[[#This Row],[corals.mn.ssp126.2100]])</f>
        <v/>
      </c>
      <c r="AG1411" s="8" t="str">
        <f>IF(Table1[[#This Row],[mangrove.mn.ssp126.2100]]="","",(Table1[[#This Row],[mangrove.sd.ssp126.2100]]/Table1[[#This Row],[mangrove.mn.ssp126.2100]])^-1)</f>
        <v/>
      </c>
      <c r="AH1411" s="6" t="str">
        <f>IF(Table1[[#This Row],[mangrove.weights.ssp126.2100]]="","",Table1[[#This Row],[mangrove.weights.ssp126.2100]]*Table1[[#This Row],[mangrove.mn.ssp126.2100]])</f>
        <v/>
      </c>
      <c r="AI1411" s="7" t="e">
        <f t="shared" si="133"/>
        <v>#DIV/0!</v>
      </c>
      <c r="AL1411" s="6" t="str">
        <f>IF(Table1[[#This Row],[seagrass.mn.ssp245.2050]]="","",(Table1[[#This Row],[seagrass.sd.ssp245.2050]]/Table1[[#This Row],[seagrass.mn.ssp245.2050]])^-1)</f>
        <v/>
      </c>
      <c r="AM1411" s="6" t="str">
        <f>IF(Table1[[#This Row],[seagrass.weights.ssp245.2050]]="","",Table1[[#This Row],[seagrass.weights.ssp245.2050]]*Table1[[#This Row],[seagrass.mn.ssp245.2050]])</f>
        <v/>
      </c>
      <c r="AS1411" s="5"/>
      <c r="AT1411" s="8"/>
      <c r="AU1411" s="8"/>
      <c r="AV1411" s="7" t="e">
        <f t="shared" ref="AV1411:AV1474" si="134">SUM(AU1411,AQ1411,AM1411)/SUM(AT1411,AP1411,AL1411)</f>
        <v>#DIV/0!</v>
      </c>
      <c r="AX1411" s="5"/>
      <c r="AY1411" s="6"/>
      <c r="AZ1411" s="6"/>
      <c r="BB1411" s="5"/>
      <c r="BC1411" s="8"/>
      <c r="BD1411" s="8"/>
      <c r="BE1411" s="5"/>
      <c r="BF1411" s="5"/>
      <c r="BG1411" s="6"/>
      <c r="BH1411" s="6"/>
      <c r="BI1411" s="7" t="e">
        <f t="shared" ref="BI1411:BI1474" si="135">SUM(BH1411,BD1411,AZ1411)/SUM(BG1411,BC1411,AY1411)</f>
        <v>#DIV/0!</v>
      </c>
      <c r="BK1411" s="5"/>
      <c r="BL1411" s="6"/>
      <c r="BM1411" s="6"/>
      <c r="BO1411" s="5"/>
      <c r="BP1411" s="6"/>
      <c r="BQ1411" s="6"/>
      <c r="BR1411" s="5"/>
      <c r="BS1411" s="5"/>
      <c r="BT1411" s="6"/>
      <c r="BU1411" s="6"/>
      <c r="BV1411" s="7" t="e">
        <f t="shared" ref="BV1411:BV1474" si="136">SUM(BU1411,BQ1411,BM1411)/SUM(BT1411,BP1411,BL1411)</f>
        <v>#DIV/0!</v>
      </c>
      <c r="BX1411" s="5"/>
      <c r="BY1411" s="8"/>
      <c r="BZ1411" s="8"/>
      <c r="CA1411" s="5"/>
      <c r="CB1411" s="5"/>
      <c r="CC1411" s="8"/>
      <c r="CD1411" s="8"/>
      <c r="CE1411" s="5"/>
      <c r="CF1411" s="5"/>
      <c r="CG1411" s="12"/>
      <c r="CH1411" s="17"/>
      <c r="CI1411" s="9" t="e">
        <f t="shared" ref="CI1411:CI1474" si="137">SUM(CH1411,CD1411,BZ1411)/SUM(CG1411,CC1411,BY1411)</f>
        <v>#DIV/0!</v>
      </c>
      <c r="CJ1411" s="5"/>
      <c r="CL1411" s="5"/>
      <c r="CM1411" s="5"/>
      <c r="CP1411" s="5"/>
      <c r="CT1411" s="5"/>
    </row>
    <row r="1412" spans="1:98" x14ac:dyDescent="0.25">
      <c r="A1412" s="5" t="s">
        <v>1455</v>
      </c>
      <c r="B1412" s="5">
        <v>18.33934</v>
      </c>
      <c r="C1412" s="5">
        <v>-31.571102</v>
      </c>
      <c r="E1412" s="5">
        <v>0</v>
      </c>
      <c r="G1412" s="5">
        <v>0</v>
      </c>
      <c r="I1412" s="5">
        <v>0</v>
      </c>
      <c r="L1412" s="6" t="str">
        <f>IF(Table1[[#This Row],[seagrass.mn.ssp126.2050]]="","",(Table1[[#This Row],[seagrass.sd.ssp126.2050]]/Table1[[#This Row],[seagrass.mn.ssp126.2050]])^-1)</f>
        <v/>
      </c>
      <c r="M1412" s="6" t="str">
        <f>IF(Table1[[#This Row],[seagrass.weights.ssp126.2050]]="","",Table1[[#This Row],[seagrass.weights.ssp126.2050]]*Table1[[#This Row],[seagrass.mn.ssp126.2050]])</f>
        <v/>
      </c>
      <c r="P1412" s="6" t="str">
        <f>IF(Table1[[#This Row],[corals.mn.ssp126.2050]]="","",(Table1[[#This Row],[corals.sd.ssp126.2050]]/Table1[[#This Row],[corals.mn.ssp126.2050]])^-1)</f>
        <v/>
      </c>
      <c r="Q1412" s="6" t="str">
        <f>IF(Table1[[#This Row],[coral.weights.ssp126.2050]]="","",Table1[[#This Row],[coral.weights.ssp126.2050]]*Table1[[#This Row],[corals.mn.ssp126.2050]])</f>
        <v/>
      </c>
      <c r="T1412" s="6" t="str">
        <f>IF(Table1[[#This Row],[mangrove.mn.ssp126.2050]]="","",(Table1[[#This Row],[mangrove.sd.ssp126.2050]]/Table1[[#This Row],[mangrove.mn.ssp126.2050]])^-1)</f>
        <v/>
      </c>
      <c r="U1412" s="6" t="str">
        <f>IF(Table1[[#This Row],[mangrove.weights.ssp126.2050]]="","",Table1[[#This Row],[mangrove.weights.ssp126.2050]]*Table1[[#This Row],[mangrove.mn.ssp126.2050]])</f>
        <v/>
      </c>
      <c r="V1412" s="7" t="e">
        <f t="shared" si="132"/>
        <v>#DIV/0!</v>
      </c>
      <c r="Y1412" s="6" t="str">
        <f>IF(Table1[[#This Row],[seagrass.mn.ssp126.2100]]="", "", (Table1[[#This Row],[seagrass.sd.ssp126.2100]]/Table1[[#This Row],[seagrass.mn.ssp126.2100]])^-1)</f>
        <v/>
      </c>
      <c r="Z1412" s="6" t="str">
        <f>IF(Table1[[#This Row],[seagrass.weights.ssp126.2100]]="","", Table1[[#This Row],[seagrass.weights.ssp126.2100]]*Table1[[#This Row],[seagrass.mn.ssp126.2100]])</f>
        <v/>
      </c>
      <c r="AC1412" s="6" t="str">
        <f>IF(Table1[[#This Row],[corals.mn.ssp126.2100]]="","",(Table1[[#This Row],[corals.sd.ssp126.2100]]/Table1[[#This Row],[corals.mn.ssp126.2100]])^-1)</f>
        <v/>
      </c>
      <c r="AD1412" s="6" t="str">
        <f>IF( Table1[[#This Row],[Coral.weights.ssp126.2100]]="","", Table1[[#This Row],[Coral.weights.ssp126.2100]]*Table1[[#This Row],[corals.mn.ssp126.2100]])</f>
        <v/>
      </c>
      <c r="AG1412" s="8" t="str">
        <f>IF(Table1[[#This Row],[mangrove.mn.ssp126.2100]]="","",(Table1[[#This Row],[mangrove.sd.ssp126.2100]]/Table1[[#This Row],[mangrove.mn.ssp126.2100]])^-1)</f>
        <v/>
      </c>
      <c r="AH1412" s="6" t="str">
        <f>IF(Table1[[#This Row],[mangrove.weights.ssp126.2100]]="","",Table1[[#This Row],[mangrove.weights.ssp126.2100]]*Table1[[#This Row],[mangrove.mn.ssp126.2100]])</f>
        <v/>
      </c>
      <c r="AI1412" s="7" t="e">
        <f t="shared" si="133"/>
        <v>#DIV/0!</v>
      </c>
      <c r="AL1412" s="6" t="str">
        <f>IF(Table1[[#This Row],[seagrass.mn.ssp245.2050]]="","",(Table1[[#This Row],[seagrass.sd.ssp245.2050]]/Table1[[#This Row],[seagrass.mn.ssp245.2050]])^-1)</f>
        <v/>
      </c>
      <c r="AM1412" s="6" t="str">
        <f>IF(Table1[[#This Row],[seagrass.weights.ssp245.2050]]="","",Table1[[#This Row],[seagrass.weights.ssp245.2050]]*Table1[[#This Row],[seagrass.mn.ssp245.2050]])</f>
        <v/>
      </c>
      <c r="AS1412" s="5"/>
      <c r="AT1412" s="8"/>
      <c r="AU1412" s="8"/>
      <c r="AV1412" s="7" t="e">
        <f t="shared" si="134"/>
        <v>#DIV/0!</v>
      </c>
      <c r="AX1412" s="5"/>
      <c r="AY1412" s="6"/>
      <c r="AZ1412" s="6"/>
      <c r="BB1412" s="5"/>
      <c r="BC1412" s="8"/>
      <c r="BD1412" s="8"/>
      <c r="BE1412" s="5"/>
      <c r="BF1412" s="5"/>
      <c r="BG1412" s="6"/>
      <c r="BH1412" s="6"/>
      <c r="BI1412" s="7" t="e">
        <f t="shared" si="135"/>
        <v>#DIV/0!</v>
      </c>
      <c r="BK1412" s="5"/>
      <c r="BL1412" s="6"/>
      <c r="BM1412" s="6"/>
      <c r="BO1412" s="5"/>
      <c r="BP1412" s="6"/>
      <c r="BQ1412" s="6"/>
      <c r="BR1412" s="5"/>
      <c r="BS1412" s="5"/>
      <c r="BT1412" s="6"/>
      <c r="BU1412" s="6"/>
      <c r="BV1412" s="7" t="e">
        <f t="shared" si="136"/>
        <v>#DIV/0!</v>
      </c>
      <c r="BX1412" s="5"/>
      <c r="BY1412" s="8"/>
      <c r="BZ1412" s="8"/>
      <c r="CA1412" s="5"/>
      <c r="CB1412" s="5"/>
      <c r="CC1412" s="8"/>
      <c r="CD1412" s="8"/>
      <c r="CE1412" s="5"/>
      <c r="CF1412" s="5"/>
      <c r="CG1412" s="12"/>
      <c r="CH1412" s="17"/>
      <c r="CI1412" s="9" t="e">
        <f t="shared" si="137"/>
        <v>#DIV/0!</v>
      </c>
      <c r="CJ1412" s="5"/>
      <c r="CL1412" s="5"/>
      <c r="CM1412" s="5"/>
      <c r="CP1412" s="5"/>
      <c r="CT1412" s="5"/>
    </row>
    <row r="1413" spans="1:98" x14ac:dyDescent="0.25">
      <c r="A1413" s="5" t="s">
        <v>1456</v>
      </c>
      <c r="B1413" s="5">
        <v>18.58934</v>
      </c>
      <c r="C1413" s="5">
        <v>-31.821102</v>
      </c>
      <c r="E1413" s="5">
        <v>0</v>
      </c>
      <c r="G1413" s="5">
        <v>0</v>
      </c>
      <c r="I1413" s="5">
        <v>0</v>
      </c>
      <c r="L1413" s="6" t="str">
        <f>IF(Table1[[#This Row],[seagrass.mn.ssp126.2050]]="","",(Table1[[#This Row],[seagrass.sd.ssp126.2050]]/Table1[[#This Row],[seagrass.mn.ssp126.2050]])^-1)</f>
        <v/>
      </c>
      <c r="M1413" s="6" t="str">
        <f>IF(Table1[[#This Row],[seagrass.weights.ssp126.2050]]="","",Table1[[#This Row],[seagrass.weights.ssp126.2050]]*Table1[[#This Row],[seagrass.mn.ssp126.2050]])</f>
        <v/>
      </c>
      <c r="P1413" s="6" t="str">
        <f>IF(Table1[[#This Row],[corals.mn.ssp126.2050]]="","",(Table1[[#This Row],[corals.sd.ssp126.2050]]/Table1[[#This Row],[corals.mn.ssp126.2050]])^-1)</f>
        <v/>
      </c>
      <c r="Q1413" s="6" t="str">
        <f>IF(Table1[[#This Row],[coral.weights.ssp126.2050]]="","",Table1[[#This Row],[coral.weights.ssp126.2050]]*Table1[[#This Row],[corals.mn.ssp126.2050]])</f>
        <v/>
      </c>
      <c r="T1413" s="6" t="str">
        <f>IF(Table1[[#This Row],[mangrove.mn.ssp126.2050]]="","",(Table1[[#This Row],[mangrove.sd.ssp126.2050]]/Table1[[#This Row],[mangrove.mn.ssp126.2050]])^-1)</f>
        <v/>
      </c>
      <c r="U1413" s="6" t="str">
        <f>IF(Table1[[#This Row],[mangrove.weights.ssp126.2050]]="","",Table1[[#This Row],[mangrove.weights.ssp126.2050]]*Table1[[#This Row],[mangrove.mn.ssp126.2050]])</f>
        <v/>
      </c>
      <c r="V1413" s="7" t="e">
        <f t="shared" si="132"/>
        <v>#DIV/0!</v>
      </c>
      <c r="Y1413" s="6" t="str">
        <f>IF(Table1[[#This Row],[seagrass.mn.ssp126.2100]]="", "", (Table1[[#This Row],[seagrass.sd.ssp126.2100]]/Table1[[#This Row],[seagrass.mn.ssp126.2100]])^-1)</f>
        <v/>
      </c>
      <c r="Z1413" s="6" t="str">
        <f>IF(Table1[[#This Row],[seagrass.weights.ssp126.2100]]="","", Table1[[#This Row],[seagrass.weights.ssp126.2100]]*Table1[[#This Row],[seagrass.mn.ssp126.2100]])</f>
        <v/>
      </c>
      <c r="AC1413" s="6" t="str">
        <f>IF(Table1[[#This Row],[corals.mn.ssp126.2100]]="","",(Table1[[#This Row],[corals.sd.ssp126.2100]]/Table1[[#This Row],[corals.mn.ssp126.2100]])^-1)</f>
        <v/>
      </c>
      <c r="AD1413" s="6" t="str">
        <f>IF( Table1[[#This Row],[Coral.weights.ssp126.2100]]="","", Table1[[#This Row],[Coral.weights.ssp126.2100]]*Table1[[#This Row],[corals.mn.ssp126.2100]])</f>
        <v/>
      </c>
      <c r="AG1413" s="8" t="str">
        <f>IF(Table1[[#This Row],[mangrove.mn.ssp126.2100]]="","",(Table1[[#This Row],[mangrove.sd.ssp126.2100]]/Table1[[#This Row],[mangrove.mn.ssp126.2100]])^-1)</f>
        <v/>
      </c>
      <c r="AH1413" s="6" t="str">
        <f>IF(Table1[[#This Row],[mangrove.weights.ssp126.2100]]="","",Table1[[#This Row],[mangrove.weights.ssp126.2100]]*Table1[[#This Row],[mangrove.mn.ssp126.2100]])</f>
        <v/>
      </c>
      <c r="AI1413" s="7" t="e">
        <f t="shared" si="133"/>
        <v>#DIV/0!</v>
      </c>
      <c r="AL1413" s="6" t="str">
        <f>IF(Table1[[#This Row],[seagrass.mn.ssp245.2050]]="","",(Table1[[#This Row],[seagrass.sd.ssp245.2050]]/Table1[[#This Row],[seagrass.mn.ssp245.2050]])^-1)</f>
        <v/>
      </c>
      <c r="AM1413" s="6" t="str">
        <f>IF(Table1[[#This Row],[seagrass.weights.ssp245.2050]]="","",Table1[[#This Row],[seagrass.weights.ssp245.2050]]*Table1[[#This Row],[seagrass.mn.ssp245.2050]])</f>
        <v/>
      </c>
      <c r="AS1413" s="5"/>
      <c r="AT1413" s="8"/>
      <c r="AU1413" s="8"/>
      <c r="AV1413" s="7" t="e">
        <f t="shared" si="134"/>
        <v>#DIV/0!</v>
      </c>
      <c r="AX1413" s="5"/>
      <c r="AY1413" s="6"/>
      <c r="AZ1413" s="6"/>
      <c r="BB1413" s="5"/>
      <c r="BC1413" s="8"/>
      <c r="BD1413" s="8"/>
      <c r="BE1413" s="5"/>
      <c r="BF1413" s="5"/>
      <c r="BG1413" s="6"/>
      <c r="BH1413" s="6"/>
      <c r="BI1413" s="7" t="e">
        <f t="shared" si="135"/>
        <v>#DIV/0!</v>
      </c>
      <c r="BK1413" s="5"/>
      <c r="BL1413" s="6"/>
      <c r="BM1413" s="6"/>
      <c r="BO1413" s="5"/>
      <c r="BP1413" s="6"/>
      <c r="BQ1413" s="6"/>
      <c r="BR1413" s="5"/>
      <c r="BS1413" s="5"/>
      <c r="BT1413" s="6"/>
      <c r="BU1413" s="6"/>
      <c r="BV1413" s="7" t="e">
        <f t="shared" si="136"/>
        <v>#DIV/0!</v>
      </c>
      <c r="BX1413" s="5"/>
      <c r="BY1413" s="8"/>
      <c r="BZ1413" s="8"/>
      <c r="CA1413" s="5"/>
      <c r="CB1413" s="5"/>
      <c r="CC1413" s="8"/>
      <c r="CD1413" s="8"/>
      <c r="CE1413" s="5"/>
      <c r="CF1413" s="5"/>
      <c r="CG1413" s="12"/>
      <c r="CH1413" s="17"/>
      <c r="CI1413" s="9" t="e">
        <f t="shared" si="137"/>
        <v>#DIV/0!</v>
      </c>
      <c r="CJ1413" s="5"/>
      <c r="CL1413" s="5"/>
      <c r="CM1413" s="5"/>
      <c r="CP1413" s="5"/>
      <c r="CT1413" s="5"/>
    </row>
    <row r="1414" spans="1:98" x14ac:dyDescent="0.25">
      <c r="A1414" s="5" t="s">
        <v>1457</v>
      </c>
      <c r="B1414" s="5">
        <v>28.83934</v>
      </c>
      <c r="C1414" s="5">
        <v>-31.821102</v>
      </c>
      <c r="E1414" s="5">
        <v>0</v>
      </c>
      <c r="G1414" s="5">
        <v>0</v>
      </c>
      <c r="I1414" s="5">
        <v>0</v>
      </c>
      <c r="L1414" s="6" t="str">
        <f>IF(Table1[[#This Row],[seagrass.mn.ssp126.2050]]="","",(Table1[[#This Row],[seagrass.sd.ssp126.2050]]/Table1[[#This Row],[seagrass.mn.ssp126.2050]])^-1)</f>
        <v/>
      </c>
      <c r="M1414" s="6" t="str">
        <f>IF(Table1[[#This Row],[seagrass.weights.ssp126.2050]]="","",Table1[[#This Row],[seagrass.weights.ssp126.2050]]*Table1[[#This Row],[seagrass.mn.ssp126.2050]])</f>
        <v/>
      </c>
      <c r="P1414" s="6" t="str">
        <f>IF(Table1[[#This Row],[corals.mn.ssp126.2050]]="","",(Table1[[#This Row],[corals.sd.ssp126.2050]]/Table1[[#This Row],[corals.mn.ssp126.2050]])^-1)</f>
        <v/>
      </c>
      <c r="Q1414" s="6" t="str">
        <f>IF(Table1[[#This Row],[coral.weights.ssp126.2050]]="","",Table1[[#This Row],[coral.weights.ssp126.2050]]*Table1[[#This Row],[corals.mn.ssp126.2050]])</f>
        <v/>
      </c>
      <c r="T1414" s="6" t="str">
        <f>IF(Table1[[#This Row],[mangrove.mn.ssp126.2050]]="","",(Table1[[#This Row],[mangrove.sd.ssp126.2050]]/Table1[[#This Row],[mangrove.mn.ssp126.2050]])^-1)</f>
        <v/>
      </c>
      <c r="U1414" s="6" t="str">
        <f>IF(Table1[[#This Row],[mangrove.weights.ssp126.2050]]="","",Table1[[#This Row],[mangrove.weights.ssp126.2050]]*Table1[[#This Row],[mangrove.mn.ssp126.2050]])</f>
        <v/>
      </c>
      <c r="V1414" s="7" t="e">
        <f t="shared" si="132"/>
        <v>#DIV/0!</v>
      </c>
      <c r="Y1414" s="6" t="str">
        <f>IF(Table1[[#This Row],[seagrass.mn.ssp126.2100]]="", "", (Table1[[#This Row],[seagrass.sd.ssp126.2100]]/Table1[[#This Row],[seagrass.mn.ssp126.2100]])^-1)</f>
        <v/>
      </c>
      <c r="Z1414" s="6" t="str">
        <f>IF(Table1[[#This Row],[seagrass.weights.ssp126.2100]]="","", Table1[[#This Row],[seagrass.weights.ssp126.2100]]*Table1[[#This Row],[seagrass.mn.ssp126.2100]])</f>
        <v/>
      </c>
      <c r="AC1414" s="6" t="str">
        <f>IF(Table1[[#This Row],[corals.mn.ssp126.2100]]="","",(Table1[[#This Row],[corals.sd.ssp126.2100]]/Table1[[#This Row],[corals.mn.ssp126.2100]])^-1)</f>
        <v/>
      </c>
      <c r="AD1414" s="6" t="str">
        <f>IF( Table1[[#This Row],[Coral.weights.ssp126.2100]]="","", Table1[[#This Row],[Coral.weights.ssp126.2100]]*Table1[[#This Row],[corals.mn.ssp126.2100]])</f>
        <v/>
      </c>
      <c r="AG1414" s="8" t="str">
        <f>IF(Table1[[#This Row],[mangrove.mn.ssp126.2100]]="","",(Table1[[#This Row],[mangrove.sd.ssp126.2100]]/Table1[[#This Row],[mangrove.mn.ssp126.2100]])^-1)</f>
        <v/>
      </c>
      <c r="AH1414" s="6" t="str">
        <f>IF(Table1[[#This Row],[mangrove.weights.ssp126.2100]]="","",Table1[[#This Row],[mangrove.weights.ssp126.2100]]*Table1[[#This Row],[mangrove.mn.ssp126.2100]])</f>
        <v/>
      </c>
      <c r="AI1414" s="7" t="e">
        <f t="shared" si="133"/>
        <v>#DIV/0!</v>
      </c>
      <c r="AL1414" s="6" t="str">
        <f>IF(Table1[[#This Row],[seagrass.mn.ssp245.2050]]="","",(Table1[[#This Row],[seagrass.sd.ssp245.2050]]/Table1[[#This Row],[seagrass.mn.ssp245.2050]])^-1)</f>
        <v/>
      </c>
      <c r="AM1414" s="6" t="str">
        <f>IF(Table1[[#This Row],[seagrass.weights.ssp245.2050]]="","",Table1[[#This Row],[seagrass.weights.ssp245.2050]]*Table1[[#This Row],[seagrass.mn.ssp245.2050]])</f>
        <v/>
      </c>
      <c r="AS1414" s="5"/>
      <c r="AT1414" s="8"/>
      <c r="AU1414" s="8"/>
      <c r="AV1414" s="7" t="e">
        <f t="shared" si="134"/>
        <v>#DIV/0!</v>
      </c>
      <c r="AX1414" s="5"/>
      <c r="AY1414" s="6"/>
      <c r="AZ1414" s="6"/>
      <c r="BB1414" s="5"/>
      <c r="BC1414" s="8"/>
      <c r="BD1414" s="8"/>
      <c r="BE1414" s="5"/>
      <c r="BF1414" s="5"/>
      <c r="BG1414" s="6"/>
      <c r="BH1414" s="6"/>
      <c r="BI1414" s="7" t="e">
        <f t="shared" si="135"/>
        <v>#DIV/0!</v>
      </c>
      <c r="BK1414" s="5"/>
      <c r="BL1414" s="6"/>
      <c r="BM1414" s="6"/>
      <c r="BO1414" s="5"/>
      <c r="BP1414" s="6"/>
      <c r="BQ1414" s="6"/>
      <c r="BR1414" s="5"/>
      <c r="BS1414" s="5"/>
      <c r="BT1414" s="6"/>
      <c r="BU1414" s="6"/>
      <c r="BV1414" s="7" t="e">
        <f t="shared" si="136"/>
        <v>#DIV/0!</v>
      </c>
      <c r="BX1414" s="5"/>
      <c r="BY1414" s="8"/>
      <c r="BZ1414" s="8"/>
      <c r="CA1414" s="5"/>
      <c r="CB1414" s="5"/>
      <c r="CC1414" s="8"/>
      <c r="CD1414" s="8"/>
      <c r="CE1414" s="5"/>
      <c r="CF1414" s="5"/>
      <c r="CG1414" s="12"/>
      <c r="CH1414" s="17"/>
      <c r="CI1414" s="9" t="e">
        <f t="shared" si="137"/>
        <v>#DIV/0!</v>
      </c>
      <c r="CJ1414" s="5"/>
      <c r="CL1414" s="5"/>
      <c r="CM1414" s="5"/>
      <c r="CP1414" s="5"/>
      <c r="CT1414" s="5"/>
    </row>
    <row r="1415" spans="1:98" x14ac:dyDescent="0.25">
      <c r="A1415" s="5" t="s">
        <v>1458</v>
      </c>
      <c r="B1415" s="5">
        <v>29.08934</v>
      </c>
      <c r="C1415" s="5">
        <v>-31.821102</v>
      </c>
      <c r="E1415" s="5">
        <v>0</v>
      </c>
      <c r="G1415" s="5">
        <v>0</v>
      </c>
      <c r="H1415" s="5">
        <v>10000</v>
      </c>
      <c r="I1415" s="5">
        <v>1</v>
      </c>
      <c r="L1415" s="6" t="str">
        <f>IF(Table1[[#This Row],[seagrass.mn.ssp126.2050]]="","",(Table1[[#This Row],[seagrass.sd.ssp126.2050]]/Table1[[#This Row],[seagrass.mn.ssp126.2050]])^-1)</f>
        <v/>
      </c>
      <c r="M1415" s="6" t="str">
        <f>IF(Table1[[#This Row],[seagrass.weights.ssp126.2050]]="","",Table1[[#This Row],[seagrass.weights.ssp126.2050]]*Table1[[#This Row],[seagrass.mn.ssp126.2050]])</f>
        <v/>
      </c>
      <c r="P1415" s="6" t="str">
        <f>IF(Table1[[#This Row],[corals.mn.ssp126.2050]]="","",(Table1[[#This Row],[corals.sd.ssp126.2050]]/Table1[[#This Row],[corals.mn.ssp126.2050]])^-1)</f>
        <v/>
      </c>
      <c r="Q1415" s="6" t="str">
        <f>IF(Table1[[#This Row],[coral.weights.ssp126.2050]]="","",Table1[[#This Row],[coral.weights.ssp126.2050]]*Table1[[#This Row],[corals.mn.ssp126.2050]])</f>
        <v/>
      </c>
      <c r="R1415" s="5">
        <v>0.37258813847488098</v>
      </c>
      <c r="S1415" s="5">
        <v>0.23188475420017221</v>
      </c>
      <c r="T1415" s="6">
        <f>IF(Table1[[#This Row],[mangrove.mn.ssp126.2050]]="","",(Table1[[#This Row],[mangrove.sd.ssp126.2050]]/Table1[[#This Row],[mangrove.mn.ssp126.2050]])^-1)</f>
        <v>1.6067815228302935</v>
      </c>
      <c r="U1415" s="6">
        <f>IF(Table1[[#This Row],[mangrove.weights.ssp126.2050]]="","",Table1[[#This Row],[mangrove.weights.ssp126.2050]]*Table1[[#This Row],[mangrove.mn.ssp126.2050]])</f>
        <v>0.59866773652717353</v>
      </c>
      <c r="V1415" s="7">
        <f t="shared" si="132"/>
        <v>0.37258813847488098</v>
      </c>
      <c r="Y1415" s="6" t="str">
        <f>IF(Table1[[#This Row],[seagrass.mn.ssp126.2100]]="", "", (Table1[[#This Row],[seagrass.sd.ssp126.2100]]/Table1[[#This Row],[seagrass.mn.ssp126.2100]])^-1)</f>
        <v/>
      </c>
      <c r="Z1415" s="6" t="str">
        <f>IF(Table1[[#This Row],[seagrass.weights.ssp126.2100]]="","", Table1[[#This Row],[seagrass.weights.ssp126.2100]]*Table1[[#This Row],[seagrass.mn.ssp126.2100]])</f>
        <v/>
      </c>
      <c r="AC1415" s="6" t="str">
        <f>IF(Table1[[#This Row],[corals.mn.ssp126.2100]]="","",(Table1[[#This Row],[corals.sd.ssp126.2100]]/Table1[[#This Row],[corals.mn.ssp126.2100]])^-1)</f>
        <v/>
      </c>
      <c r="AD1415" s="6" t="str">
        <f>IF( Table1[[#This Row],[Coral.weights.ssp126.2100]]="","", Table1[[#This Row],[Coral.weights.ssp126.2100]]*Table1[[#This Row],[corals.mn.ssp126.2100]])</f>
        <v/>
      </c>
      <c r="AE1415" s="5">
        <v>0.36938226964498427</v>
      </c>
      <c r="AF1415" s="5">
        <v>0.23584778442482929</v>
      </c>
      <c r="AG1415" s="8">
        <f>IF(Table1[[#This Row],[mangrove.mn.ssp126.2100]]="","",(Table1[[#This Row],[mangrove.sd.ssp126.2100]]/Table1[[#This Row],[mangrove.mn.ssp126.2100]])^-1)</f>
        <v>1.5661892713803121</v>
      </c>
      <c r="AH1415" s="6">
        <f>IF(Table1[[#This Row],[mangrove.weights.ssp126.2100]]="","",Table1[[#This Row],[mangrove.weights.ssp126.2100]]*Table1[[#This Row],[mangrove.mn.ssp126.2100]])</f>
        <v>0.57852254775608392</v>
      </c>
      <c r="AI1415" s="7">
        <f t="shared" si="133"/>
        <v>0.36938226964498427</v>
      </c>
      <c r="AL1415" s="6" t="str">
        <f>IF(Table1[[#This Row],[seagrass.mn.ssp245.2050]]="","",(Table1[[#This Row],[seagrass.sd.ssp245.2050]]/Table1[[#This Row],[seagrass.mn.ssp245.2050]])^-1)</f>
        <v/>
      </c>
      <c r="AM1415" s="6" t="str">
        <f>IF(Table1[[#This Row],[seagrass.weights.ssp245.2050]]="","",Table1[[#This Row],[seagrass.weights.ssp245.2050]]*Table1[[#This Row],[seagrass.mn.ssp245.2050]])</f>
        <v/>
      </c>
      <c r="AR1415" s="5">
        <v>0.39624314298053231</v>
      </c>
      <c r="AS1415" s="5">
        <v>0.26635456596026269</v>
      </c>
      <c r="AT1415" s="8">
        <f>(Table1[[#This Row],[mangrove.sd.ssp245.2050]]/Table1[[#This Row],[mangrove.mn.ssp245.2050]])^-1</f>
        <v>1.4876529018828519</v>
      </c>
      <c r="AU1415" s="8">
        <f>Table1[[#This Row],[mangrove.mn.ssp245.2050]]*Table1[[#This Row],[mangrove.weights.ssp245.2050]]</f>
        <v>0.58947226150617071</v>
      </c>
      <c r="AV1415" s="7">
        <f t="shared" si="134"/>
        <v>0.39624314298053231</v>
      </c>
      <c r="AX1415" s="5"/>
      <c r="AY1415" s="6"/>
      <c r="AZ1415" s="6"/>
      <c r="BB1415" s="5"/>
      <c r="BC1415" s="8"/>
      <c r="BD1415" s="8"/>
      <c r="BE1415" s="5">
        <v>0.38975718731864573</v>
      </c>
      <c r="BF1415" s="5">
        <v>0.28615512614289962</v>
      </c>
      <c r="BG1415" s="6">
        <f>(Table1[[#This Row],[mangrove.sd.ssp245.2100]]/Table1[[#This Row],[mangrove.mn.ssp245.2100]])^-1</f>
        <v>1.362048594313874</v>
      </c>
      <c r="BH1415" s="6">
        <f>Table1[[#This Row],[mangrove.weights.ssp245.2100]]*Table1[[#This Row],[mangrove.mn.ssp245.2100]]</f>
        <v>0.53086822911109066</v>
      </c>
      <c r="BI1415" s="7">
        <f t="shared" si="135"/>
        <v>0.38975718731864567</v>
      </c>
      <c r="BK1415" s="5"/>
      <c r="BL1415" s="6"/>
      <c r="BM1415" s="6"/>
      <c r="BO1415" s="5"/>
      <c r="BP1415" s="6"/>
      <c r="BQ1415" s="6"/>
      <c r="BR1415" s="5">
        <v>0.44373703914946838</v>
      </c>
      <c r="BS1415" s="5">
        <v>0.3008875847274175</v>
      </c>
      <c r="BT1415" s="6">
        <f>(Table1[[#This Row],[mangrove.sd.ssp370.2050]]/Table1[[#This Row],[mangrove.mn.ssp370.2050]])^-1</f>
        <v>1.4747602150200454</v>
      </c>
      <c r="BU1415" s="6">
        <f>Table1[[#This Row],[mangrove.weights.ssp370.2050]]*Table1[[#This Row],[mangrove.mn.ssp370.2050]]</f>
        <v>0.65440573126842827</v>
      </c>
      <c r="BV1415" s="7">
        <f t="shared" si="136"/>
        <v>0.44373703914946838</v>
      </c>
      <c r="BX1415" s="5"/>
      <c r="BY1415" s="8"/>
      <c r="BZ1415" s="8"/>
      <c r="CA1415" s="5"/>
      <c r="CB1415" s="5"/>
      <c r="CC1415" s="8"/>
      <c r="CD1415" s="8"/>
      <c r="CE1415" s="5">
        <v>0.42603421599416358</v>
      </c>
      <c r="CF1415" s="5">
        <v>0.28320347613042612</v>
      </c>
      <c r="CG1415" s="12">
        <f>(Table1[[#This Row],[mangrove.sd.ssp370.2100]]/Table1[[#This Row],[mangrove.mn.ssp370.2100]])^-1</f>
        <v>1.5043396423494406</v>
      </c>
      <c r="CH1415" s="17">
        <f>Table1[[#This Row],[mangrove.weights.ssp370.2100]]*Table1[[#This Row],[mangrove.mn.ssp370.2100]]</f>
        <v>0.64090016011728435</v>
      </c>
      <c r="CI1415" s="9">
        <f t="shared" si="137"/>
        <v>0.42603421599416358</v>
      </c>
      <c r="CJ1415" s="5"/>
      <c r="CL1415" s="5"/>
      <c r="CM1415" s="5"/>
      <c r="CP1415" s="5"/>
      <c r="CT1415" s="5"/>
    </row>
    <row r="1416" spans="1:98" x14ac:dyDescent="0.25">
      <c r="A1416" s="5" t="s">
        <v>1459</v>
      </c>
      <c r="B1416" s="5">
        <v>29.33934</v>
      </c>
      <c r="C1416" s="5">
        <v>-31.821102</v>
      </c>
      <c r="E1416" s="5">
        <v>0</v>
      </c>
      <c r="G1416" s="5">
        <v>0</v>
      </c>
      <c r="H1416" s="5">
        <v>240000</v>
      </c>
      <c r="I1416" s="5">
        <v>1</v>
      </c>
      <c r="L1416" s="6" t="str">
        <f>IF(Table1[[#This Row],[seagrass.mn.ssp126.2050]]="","",(Table1[[#This Row],[seagrass.sd.ssp126.2050]]/Table1[[#This Row],[seagrass.mn.ssp126.2050]])^-1)</f>
        <v/>
      </c>
      <c r="M1416" s="6" t="str">
        <f>IF(Table1[[#This Row],[seagrass.weights.ssp126.2050]]="","",Table1[[#This Row],[seagrass.weights.ssp126.2050]]*Table1[[#This Row],[seagrass.mn.ssp126.2050]])</f>
        <v/>
      </c>
      <c r="P1416" s="6" t="str">
        <f>IF(Table1[[#This Row],[corals.mn.ssp126.2050]]="","",(Table1[[#This Row],[corals.sd.ssp126.2050]]/Table1[[#This Row],[corals.mn.ssp126.2050]])^-1)</f>
        <v/>
      </c>
      <c r="Q1416" s="6" t="str">
        <f>IF(Table1[[#This Row],[coral.weights.ssp126.2050]]="","",Table1[[#This Row],[coral.weights.ssp126.2050]]*Table1[[#This Row],[corals.mn.ssp126.2050]])</f>
        <v/>
      </c>
      <c r="R1416" s="5">
        <v>0.40492245437813479</v>
      </c>
      <c r="S1416" s="5">
        <v>0.11640620734773929</v>
      </c>
      <c r="T1416" s="6">
        <f>IF(Table1[[#This Row],[mangrove.mn.ssp126.2050]]="","",(Table1[[#This Row],[mangrove.sd.ssp126.2050]]/Table1[[#This Row],[mangrove.mn.ssp126.2050]])^-1)</f>
        <v>3.4785297417045236</v>
      </c>
      <c r="U1416" s="6">
        <f>IF(Table1[[#This Row],[mangrove.weights.ssp126.2050]]="","",Table1[[#This Row],[mangrove.weights.ssp126.2050]]*Table1[[#This Row],[mangrove.mn.ssp126.2050]])</f>
        <v>1.4085348006383349</v>
      </c>
      <c r="V1416" s="7">
        <f t="shared" si="132"/>
        <v>0.40492245437813479</v>
      </c>
      <c r="Y1416" s="6" t="str">
        <f>IF(Table1[[#This Row],[seagrass.mn.ssp126.2100]]="", "", (Table1[[#This Row],[seagrass.sd.ssp126.2100]]/Table1[[#This Row],[seagrass.mn.ssp126.2100]])^-1)</f>
        <v/>
      </c>
      <c r="Z1416" s="6" t="str">
        <f>IF(Table1[[#This Row],[seagrass.weights.ssp126.2100]]="","", Table1[[#This Row],[seagrass.weights.ssp126.2100]]*Table1[[#This Row],[seagrass.mn.ssp126.2100]])</f>
        <v/>
      </c>
      <c r="AC1416" s="6" t="str">
        <f>IF(Table1[[#This Row],[corals.mn.ssp126.2100]]="","",(Table1[[#This Row],[corals.sd.ssp126.2100]]/Table1[[#This Row],[corals.mn.ssp126.2100]])^-1)</f>
        <v/>
      </c>
      <c r="AD1416" s="6" t="str">
        <f>IF( Table1[[#This Row],[Coral.weights.ssp126.2100]]="","", Table1[[#This Row],[Coral.weights.ssp126.2100]]*Table1[[#This Row],[corals.mn.ssp126.2100]])</f>
        <v/>
      </c>
      <c r="AE1416" s="5">
        <v>0.40137003509666508</v>
      </c>
      <c r="AF1416" s="5">
        <v>0.12275729584702399</v>
      </c>
      <c r="AG1416" s="8">
        <f>IF(Table1[[#This Row],[mangrove.mn.ssp126.2100]]="","",(Table1[[#This Row],[mangrove.sd.ssp126.2100]]/Table1[[#This Row],[mangrove.mn.ssp126.2100]])^-1)</f>
        <v>3.2696226511607009</v>
      </c>
      <c r="AH1416" s="6">
        <f>IF(Table1[[#This Row],[mangrove.weights.ssp126.2100]]="","",Table1[[#This Row],[mangrove.weights.ssp126.2100]]*Table1[[#This Row],[mangrove.mn.ssp126.2100]])</f>
        <v>1.3123285582492217</v>
      </c>
      <c r="AI1416" s="7">
        <f t="shared" si="133"/>
        <v>0.40137003509666508</v>
      </c>
      <c r="AL1416" s="6" t="str">
        <f>IF(Table1[[#This Row],[seagrass.mn.ssp245.2050]]="","",(Table1[[#This Row],[seagrass.sd.ssp245.2050]]/Table1[[#This Row],[seagrass.mn.ssp245.2050]])^-1)</f>
        <v/>
      </c>
      <c r="AM1416" s="6" t="str">
        <f>IF(Table1[[#This Row],[seagrass.weights.ssp245.2050]]="","",Table1[[#This Row],[seagrass.weights.ssp245.2050]]*Table1[[#This Row],[seagrass.mn.ssp245.2050]])</f>
        <v/>
      </c>
      <c r="AR1416" s="5">
        <v>0.42104743719476689</v>
      </c>
      <c r="AS1416" s="5">
        <v>0.15101462986370889</v>
      </c>
      <c r="AT1416" s="8">
        <f>(Table1[[#This Row],[mangrove.sd.ssp245.2050]]/Table1[[#This Row],[mangrove.mn.ssp245.2050]])^-1</f>
        <v>2.7881234922388862</v>
      </c>
      <c r="AU1416" s="8">
        <f>Table1[[#This Row],[mangrove.mn.ssp245.2050]]*Table1[[#This Row],[mangrove.weights.ssp245.2050]]</f>
        <v>1.1739322509897065</v>
      </c>
      <c r="AV1416" s="7">
        <f t="shared" si="134"/>
        <v>0.42104743719476689</v>
      </c>
      <c r="AX1416" s="5"/>
      <c r="AY1416" s="6"/>
      <c r="AZ1416" s="6"/>
      <c r="BB1416" s="5"/>
      <c r="BC1416" s="8"/>
      <c r="BD1416" s="8"/>
      <c r="BE1416" s="5">
        <v>0.42268015404699599</v>
      </c>
      <c r="BF1416" s="5">
        <v>0.16395195081846059</v>
      </c>
      <c r="BG1416" s="6">
        <f>(Table1[[#This Row],[mangrove.sd.ssp245.2100]]/Table1[[#This Row],[mangrove.mn.ssp245.2100]])^-1</f>
        <v>2.5780733436652907</v>
      </c>
      <c r="BH1416" s="6">
        <f>Table1[[#This Row],[mangrove.weights.ssp245.2100]]*Table1[[#This Row],[mangrove.mn.ssp245.2100]]</f>
        <v>1.0897004380448991</v>
      </c>
      <c r="BI1416" s="7">
        <f t="shared" si="135"/>
        <v>0.42268015404699599</v>
      </c>
      <c r="BK1416" s="5"/>
      <c r="BL1416" s="6"/>
      <c r="BM1416" s="6"/>
      <c r="BO1416" s="5"/>
      <c r="BP1416" s="6"/>
      <c r="BQ1416" s="6"/>
      <c r="BR1416" s="5">
        <v>0.45346915937194099</v>
      </c>
      <c r="BS1416" s="5">
        <v>0.167316895332532</v>
      </c>
      <c r="BT1416" s="6">
        <f>(Table1[[#This Row],[mangrove.sd.ssp370.2050]]/Table1[[#This Row],[mangrove.mn.ssp370.2050]])^-1</f>
        <v>2.7102412967363461</v>
      </c>
      <c r="BU1416" s="6">
        <f>Table1[[#This Row],[mangrove.weights.ssp370.2050]]*Table1[[#This Row],[mangrove.mn.ssp370.2050]]</f>
        <v>1.2290108425261501</v>
      </c>
      <c r="BV1416" s="7">
        <f t="shared" si="136"/>
        <v>0.45346915937194099</v>
      </c>
      <c r="BX1416" s="5"/>
      <c r="BY1416" s="8"/>
      <c r="BZ1416" s="8"/>
      <c r="CA1416" s="5"/>
      <c r="CB1416" s="5"/>
      <c r="CC1416" s="8"/>
      <c r="CD1416" s="8"/>
      <c r="CE1416" s="5">
        <v>0.4401337920071966</v>
      </c>
      <c r="CF1416" s="5">
        <v>0.15977033213545569</v>
      </c>
      <c r="CG1416" s="12">
        <f>(Table1[[#This Row],[mangrove.sd.ssp370.2100]]/Table1[[#This Row],[mangrove.mn.ssp370.2100]])^-1</f>
        <v>2.7547904928559865</v>
      </c>
      <c r="CH1416" s="17">
        <f>Table1[[#This Row],[mangrove.weights.ssp370.2100]]*Table1[[#This Row],[mangrove.mn.ssp370.2100]]</f>
        <v>1.2124763858060794</v>
      </c>
      <c r="CI1416" s="9">
        <f t="shared" si="137"/>
        <v>0.4401337920071966</v>
      </c>
      <c r="CJ1416" s="5"/>
      <c r="CL1416" s="5"/>
      <c r="CM1416" s="5"/>
      <c r="CP1416" s="5"/>
      <c r="CT1416" s="5"/>
    </row>
    <row r="1417" spans="1:98" x14ac:dyDescent="0.25">
      <c r="A1417" s="5" t="s">
        <v>1460</v>
      </c>
      <c r="B1417" s="5">
        <v>29.58934</v>
      </c>
      <c r="C1417" s="5">
        <v>-31.821102</v>
      </c>
      <c r="E1417" s="5">
        <v>0</v>
      </c>
      <c r="G1417" s="5">
        <v>0</v>
      </c>
      <c r="I1417" s="5">
        <v>0</v>
      </c>
      <c r="L1417" s="6" t="str">
        <f>IF(Table1[[#This Row],[seagrass.mn.ssp126.2050]]="","",(Table1[[#This Row],[seagrass.sd.ssp126.2050]]/Table1[[#This Row],[seagrass.mn.ssp126.2050]])^-1)</f>
        <v/>
      </c>
      <c r="M1417" s="6" t="str">
        <f>IF(Table1[[#This Row],[seagrass.weights.ssp126.2050]]="","",Table1[[#This Row],[seagrass.weights.ssp126.2050]]*Table1[[#This Row],[seagrass.mn.ssp126.2050]])</f>
        <v/>
      </c>
      <c r="P1417" s="6" t="str">
        <f>IF(Table1[[#This Row],[corals.mn.ssp126.2050]]="","",(Table1[[#This Row],[corals.sd.ssp126.2050]]/Table1[[#This Row],[corals.mn.ssp126.2050]])^-1)</f>
        <v/>
      </c>
      <c r="Q1417" s="6" t="str">
        <f>IF(Table1[[#This Row],[coral.weights.ssp126.2050]]="","",Table1[[#This Row],[coral.weights.ssp126.2050]]*Table1[[#This Row],[corals.mn.ssp126.2050]])</f>
        <v/>
      </c>
      <c r="T1417" s="6" t="str">
        <f>IF(Table1[[#This Row],[mangrove.mn.ssp126.2050]]="","",(Table1[[#This Row],[mangrove.sd.ssp126.2050]]/Table1[[#This Row],[mangrove.mn.ssp126.2050]])^-1)</f>
        <v/>
      </c>
      <c r="U1417" s="6" t="str">
        <f>IF(Table1[[#This Row],[mangrove.weights.ssp126.2050]]="","",Table1[[#This Row],[mangrove.weights.ssp126.2050]]*Table1[[#This Row],[mangrove.mn.ssp126.2050]])</f>
        <v/>
      </c>
      <c r="V1417" s="7" t="e">
        <f t="shared" si="132"/>
        <v>#DIV/0!</v>
      </c>
      <c r="Y1417" s="6" t="str">
        <f>IF(Table1[[#This Row],[seagrass.mn.ssp126.2100]]="", "", (Table1[[#This Row],[seagrass.sd.ssp126.2100]]/Table1[[#This Row],[seagrass.mn.ssp126.2100]])^-1)</f>
        <v/>
      </c>
      <c r="Z1417" s="6" t="str">
        <f>IF(Table1[[#This Row],[seagrass.weights.ssp126.2100]]="","", Table1[[#This Row],[seagrass.weights.ssp126.2100]]*Table1[[#This Row],[seagrass.mn.ssp126.2100]])</f>
        <v/>
      </c>
      <c r="AC1417" s="6" t="str">
        <f>IF(Table1[[#This Row],[corals.mn.ssp126.2100]]="","",(Table1[[#This Row],[corals.sd.ssp126.2100]]/Table1[[#This Row],[corals.mn.ssp126.2100]])^-1)</f>
        <v/>
      </c>
      <c r="AD1417" s="6" t="str">
        <f>IF( Table1[[#This Row],[Coral.weights.ssp126.2100]]="","", Table1[[#This Row],[Coral.weights.ssp126.2100]]*Table1[[#This Row],[corals.mn.ssp126.2100]])</f>
        <v/>
      </c>
      <c r="AG1417" s="8" t="str">
        <f>IF(Table1[[#This Row],[mangrove.mn.ssp126.2100]]="","",(Table1[[#This Row],[mangrove.sd.ssp126.2100]]/Table1[[#This Row],[mangrove.mn.ssp126.2100]])^-1)</f>
        <v/>
      </c>
      <c r="AH1417" s="6" t="str">
        <f>IF(Table1[[#This Row],[mangrove.weights.ssp126.2100]]="","",Table1[[#This Row],[mangrove.weights.ssp126.2100]]*Table1[[#This Row],[mangrove.mn.ssp126.2100]])</f>
        <v/>
      </c>
      <c r="AI1417" s="7" t="e">
        <f t="shared" si="133"/>
        <v>#DIV/0!</v>
      </c>
      <c r="AL1417" s="6" t="str">
        <f>IF(Table1[[#This Row],[seagrass.mn.ssp245.2050]]="","",(Table1[[#This Row],[seagrass.sd.ssp245.2050]]/Table1[[#This Row],[seagrass.mn.ssp245.2050]])^-1)</f>
        <v/>
      </c>
      <c r="AM1417" s="6" t="str">
        <f>IF(Table1[[#This Row],[seagrass.weights.ssp245.2050]]="","",Table1[[#This Row],[seagrass.weights.ssp245.2050]]*Table1[[#This Row],[seagrass.mn.ssp245.2050]])</f>
        <v/>
      </c>
      <c r="AS1417" s="5"/>
      <c r="AT1417" s="8"/>
      <c r="AU1417" s="8"/>
      <c r="AV1417" s="7" t="e">
        <f t="shared" si="134"/>
        <v>#DIV/0!</v>
      </c>
      <c r="AX1417" s="5"/>
      <c r="AY1417" s="6"/>
      <c r="AZ1417" s="6"/>
      <c r="BB1417" s="5"/>
      <c r="BC1417" s="8"/>
      <c r="BD1417" s="8"/>
      <c r="BE1417" s="5"/>
      <c r="BF1417" s="5"/>
      <c r="BG1417" s="6"/>
      <c r="BH1417" s="6"/>
      <c r="BI1417" s="7" t="e">
        <f t="shared" si="135"/>
        <v>#DIV/0!</v>
      </c>
      <c r="BK1417" s="5"/>
      <c r="BL1417" s="6"/>
      <c r="BM1417" s="6"/>
      <c r="BO1417" s="5"/>
      <c r="BP1417" s="6"/>
      <c r="BQ1417" s="6"/>
      <c r="BR1417" s="5"/>
      <c r="BS1417" s="5"/>
      <c r="BT1417" s="6"/>
      <c r="BU1417" s="6"/>
      <c r="BV1417" s="7" t="e">
        <f t="shared" si="136"/>
        <v>#DIV/0!</v>
      </c>
      <c r="BX1417" s="5"/>
      <c r="BY1417" s="8"/>
      <c r="BZ1417" s="8"/>
      <c r="CA1417" s="5"/>
      <c r="CB1417" s="5"/>
      <c r="CC1417" s="8"/>
      <c r="CD1417" s="8"/>
      <c r="CE1417" s="5"/>
      <c r="CF1417" s="5"/>
      <c r="CG1417" s="12"/>
      <c r="CH1417" s="17"/>
      <c r="CI1417" s="9" t="e">
        <f t="shared" si="137"/>
        <v>#DIV/0!</v>
      </c>
      <c r="CJ1417" s="5"/>
      <c r="CL1417" s="5"/>
      <c r="CM1417" s="5"/>
      <c r="CP1417" s="5"/>
      <c r="CT1417" s="5"/>
    </row>
    <row r="1418" spans="1:98" x14ac:dyDescent="0.25">
      <c r="A1418" s="5" t="s">
        <v>1461</v>
      </c>
      <c r="B1418" s="5">
        <v>29.83934</v>
      </c>
      <c r="C1418" s="5">
        <v>-31.821102</v>
      </c>
      <c r="E1418" s="5">
        <v>0</v>
      </c>
      <c r="G1418" s="5">
        <v>0</v>
      </c>
      <c r="I1418" s="5">
        <v>0</v>
      </c>
      <c r="L1418" s="6" t="str">
        <f>IF(Table1[[#This Row],[seagrass.mn.ssp126.2050]]="","",(Table1[[#This Row],[seagrass.sd.ssp126.2050]]/Table1[[#This Row],[seagrass.mn.ssp126.2050]])^-1)</f>
        <v/>
      </c>
      <c r="M1418" s="6" t="str">
        <f>IF(Table1[[#This Row],[seagrass.weights.ssp126.2050]]="","",Table1[[#This Row],[seagrass.weights.ssp126.2050]]*Table1[[#This Row],[seagrass.mn.ssp126.2050]])</f>
        <v/>
      </c>
      <c r="P1418" s="6" t="str">
        <f>IF(Table1[[#This Row],[corals.mn.ssp126.2050]]="","",(Table1[[#This Row],[corals.sd.ssp126.2050]]/Table1[[#This Row],[corals.mn.ssp126.2050]])^-1)</f>
        <v/>
      </c>
      <c r="Q1418" s="6" t="str">
        <f>IF(Table1[[#This Row],[coral.weights.ssp126.2050]]="","",Table1[[#This Row],[coral.weights.ssp126.2050]]*Table1[[#This Row],[corals.mn.ssp126.2050]])</f>
        <v/>
      </c>
      <c r="T1418" s="6" t="str">
        <f>IF(Table1[[#This Row],[mangrove.mn.ssp126.2050]]="","",(Table1[[#This Row],[mangrove.sd.ssp126.2050]]/Table1[[#This Row],[mangrove.mn.ssp126.2050]])^-1)</f>
        <v/>
      </c>
      <c r="U1418" s="6" t="str">
        <f>IF(Table1[[#This Row],[mangrove.weights.ssp126.2050]]="","",Table1[[#This Row],[mangrove.weights.ssp126.2050]]*Table1[[#This Row],[mangrove.mn.ssp126.2050]])</f>
        <v/>
      </c>
      <c r="V1418" s="7" t="e">
        <f t="shared" si="132"/>
        <v>#DIV/0!</v>
      </c>
      <c r="Y1418" s="6" t="str">
        <f>IF(Table1[[#This Row],[seagrass.mn.ssp126.2100]]="", "", (Table1[[#This Row],[seagrass.sd.ssp126.2100]]/Table1[[#This Row],[seagrass.mn.ssp126.2100]])^-1)</f>
        <v/>
      </c>
      <c r="Z1418" s="6" t="str">
        <f>IF(Table1[[#This Row],[seagrass.weights.ssp126.2100]]="","", Table1[[#This Row],[seagrass.weights.ssp126.2100]]*Table1[[#This Row],[seagrass.mn.ssp126.2100]])</f>
        <v/>
      </c>
      <c r="AC1418" s="6" t="str">
        <f>IF(Table1[[#This Row],[corals.mn.ssp126.2100]]="","",(Table1[[#This Row],[corals.sd.ssp126.2100]]/Table1[[#This Row],[corals.mn.ssp126.2100]])^-1)</f>
        <v/>
      </c>
      <c r="AD1418" s="6" t="str">
        <f>IF( Table1[[#This Row],[Coral.weights.ssp126.2100]]="","", Table1[[#This Row],[Coral.weights.ssp126.2100]]*Table1[[#This Row],[corals.mn.ssp126.2100]])</f>
        <v/>
      </c>
      <c r="AG1418" s="8" t="str">
        <f>IF(Table1[[#This Row],[mangrove.mn.ssp126.2100]]="","",(Table1[[#This Row],[mangrove.sd.ssp126.2100]]/Table1[[#This Row],[mangrove.mn.ssp126.2100]])^-1)</f>
        <v/>
      </c>
      <c r="AH1418" s="6" t="str">
        <f>IF(Table1[[#This Row],[mangrove.weights.ssp126.2100]]="","",Table1[[#This Row],[mangrove.weights.ssp126.2100]]*Table1[[#This Row],[mangrove.mn.ssp126.2100]])</f>
        <v/>
      </c>
      <c r="AI1418" s="7" t="e">
        <f t="shared" si="133"/>
        <v>#DIV/0!</v>
      </c>
      <c r="AL1418" s="6" t="str">
        <f>IF(Table1[[#This Row],[seagrass.mn.ssp245.2050]]="","",(Table1[[#This Row],[seagrass.sd.ssp245.2050]]/Table1[[#This Row],[seagrass.mn.ssp245.2050]])^-1)</f>
        <v/>
      </c>
      <c r="AM1418" s="6" t="str">
        <f>IF(Table1[[#This Row],[seagrass.weights.ssp245.2050]]="","",Table1[[#This Row],[seagrass.weights.ssp245.2050]]*Table1[[#This Row],[seagrass.mn.ssp245.2050]])</f>
        <v/>
      </c>
      <c r="AS1418" s="5"/>
      <c r="AT1418" s="8"/>
      <c r="AU1418" s="8"/>
      <c r="AV1418" s="7" t="e">
        <f t="shared" si="134"/>
        <v>#DIV/0!</v>
      </c>
      <c r="AX1418" s="5"/>
      <c r="AY1418" s="6"/>
      <c r="AZ1418" s="6"/>
      <c r="BB1418" s="5"/>
      <c r="BC1418" s="8"/>
      <c r="BD1418" s="8"/>
      <c r="BE1418" s="5"/>
      <c r="BF1418" s="5"/>
      <c r="BG1418" s="6"/>
      <c r="BH1418" s="6"/>
      <c r="BI1418" s="7" t="e">
        <f t="shared" si="135"/>
        <v>#DIV/0!</v>
      </c>
      <c r="BK1418" s="5"/>
      <c r="BL1418" s="6"/>
      <c r="BM1418" s="6"/>
      <c r="BO1418" s="5"/>
      <c r="BP1418" s="6"/>
      <c r="BQ1418" s="6"/>
      <c r="BR1418" s="5"/>
      <c r="BS1418" s="5"/>
      <c r="BT1418" s="6"/>
      <c r="BU1418" s="6"/>
      <c r="BV1418" s="7" t="e">
        <f t="shared" si="136"/>
        <v>#DIV/0!</v>
      </c>
      <c r="BX1418" s="5"/>
      <c r="BY1418" s="8"/>
      <c r="BZ1418" s="8"/>
      <c r="CA1418" s="5"/>
      <c r="CB1418" s="5"/>
      <c r="CC1418" s="8"/>
      <c r="CD1418" s="8"/>
      <c r="CE1418" s="5"/>
      <c r="CF1418" s="5"/>
      <c r="CG1418" s="12"/>
      <c r="CH1418" s="17"/>
      <c r="CI1418" s="9" t="e">
        <f t="shared" si="137"/>
        <v>#DIV/0!</v>
      </c>
      <c r="CJ1418" s="5"/>
      <c r="CL1418" s="5"/>
      <c r="CM1418" s="5"/>
      <c r="CP1418" s="5"/>
      <c r="CT1418" s="5"/>
    </row>
    <row r="1419" spans="1:98" x14ac:dyDescent="0.25">
      <c r="A1419" s="5" t="s">
        <v>1462</v>
      </c>
      <c r="B1419" s="5">
        <v>17.83934</v>
      </c>
      <c r="C1419" s="5">
        <v>-31.821102</v>
      </c>
      <c r="E1419" s="5">
        <v>0</v>
      </c>
      <c r="G1419" s="5">
        <v>0</v>
      </c>
      <c r="I1419" s="5">
        <v>0</v>
      </c>
      <c r="L1419" s="6" t="str">
        <f>IF(Table1[[#This Row],[seagrass.mn.ssp126.2050]]="","",(Table1[[#This Row],[seagrass.sd.ssp126.2050]]/Table1[[#This Row],[seagrass.mn.ssp126.2050]])^-1)</f>
        <v/>
      </c>
      <c r="M1419" s="6" t="str">
        <f>IF(Table1[[#This Row],[seagrass.weights.ssp126.2050]]="","",Table1[[#This Row],[seagrass.weights.ssp126.2050]]*Table1[[#This Row],[seagrass.mn.ssp126.2050]])</f>
        <v/>
      </c>
      <c r="P1419" s="6" t="str">
        <f>IF(Table1[[#This Row],[corals.mn.ssp126.2050]]="","",(Table1[[#This Row],[corals.sd.ssp126.2050]]/Table1[[#This Row],[corals.mn.ssp126.2050]])^-1)</f>
        <v/>
      </c>
      <c r="Q1419" s="6" t="str">
        <f>IF(Table1[[#This Row],[coral.weights.ssp126.2050]]="","",Table1[[#This Row],[coral.weights.ssp126.2050]]*Table1[[#This Row],[corals.mn.ssp126.2050]])</f>
        <v/>
      </c>
      <c r="T1419" s="6" t="str">
        <f>IF(Table1[[#This Row],[mangrove.mn.ssp126.2050]]="","",(Table1[[#This Row],[mangrove.sd.ssp126.2050]]/Table1[[#This Row],[mangrove.mn.ssp126.2050]])^-1)</f>
        <v/>
      </c>
      <c r="U1419" s="6" t="str">
        <f>IF(Table1[[#This Row],[mangrove.weights.ssp126.2050]]="","",Table1[[#This Row],[mangrove.weights.ssp126.2050]]*Table1[[#This Row],[mangrove.mn.ssp126.2050]])</f>
        <v/>
      </c>
      <c r="V1419" s="7" t="e">
        <f t="shared" si="132"/>
        <v>#DIV/0!</v>
      </c>
      <c r="Y1419" s="6" t="str">
        <f>IF(Table1[[#This Row],[seagrass.mn.ssp126.2100]]="", "", (Table1[[#This Row],[seagrass.sd.ssp126.2100]]/Table1[[#This Row],[seagrass.mn.ssp126.2100]])^-1)</f>
        <v/>
      </c>
      <c r="Z1419" s="6" t="str">
        <f>IF(Table1[[#This Row],[seagrass.weights.ssp126.2100]]="","", Table1[[#This Row],[seagrass.weights.ssp126.2100]]*Table1[[#This Row],[seagrass.mn.ssp126.2100]])</f>
        <v/>
      </c>
      <c r="AC1419" s="6" t="str">
        <f>IF(Table1[[#This Row],[corals.mn.ssp126.2100]]="","",(Table1[[#This Row],[corals.sd.ssp126.2100]]/Table1[[#This Row],[corals.mn.ssp126.2100]])^-1)</f>
        <v/>
      </c>
      <c r="AD1419" s="6" t="str">
        <f>IF( Table1[[#This Row],[Coral.weights.ssp126.2100]]="","", Table1[[#This Row],[Coral.weights.ssp126.2100]]*Table1[[#This Row],[corals.mn.ssp126.2100]])</f>
        <v/>
      </c>
      <c r="AG1419" s="8" t="str">
        <f>IF(Table1[[#This Row],[mangrove.mn.ssp126.2100]]="","",(Table1[[#This Row],[mangrove.sd.ssp126.2100]]/Table1[[#This Row],[mangrove.mn.ssp126.2100]])^-1)</f>
        <v/>
      </c>
      <c r="AH1419" s="6" t="str">
        <f>IF(Table1[[#This Row],[mangrove.weights.ssp126.2100]]="","",Table1[[#This Row],[mangrove.weights.ssp126.2100]]*Table1[[#This Row],[mangrove.mn.ssp126.2100]])</f>
        <v/>
      </c>
      <c r="AI1419" s="7" t="e">
        <f t="shared" si="133"/>
        <v>#DIV/0!</v>
      </c>
      <c r="AL1419" s="6" t="str">
        <f>IF(Table1[[#This Row],[seagrass.mn.ssp245.2050]]="","",(Table1[[#This Row],[seagrass.sd.ssp245.2050]]/Table1[[#This Row],[seagrass.mn.ssp245.2050]])^-1)</f>
        <v/>
      </c>
      <c r="AM1419" s="6" t="str">
        <f>IF(Table1[[#This Row],[seagrass.weights.ssp245.2050]]="","",Table1[[#This Row],[seagrass.weights.ssp245.2050]]*Table1[[#This Row],[seagrass.mn.ssp245.2050]])</f>
        <v/>
      </c>
      <c r="AS1419" s="5"/>
      <c r="AT1419" s="8"/>
      <c r="AU1419" s="8"/>
      <c r="AV1419" s="7" t="e">
        <f t="shared" si="134"/>
        <v>#DIV/0!</v>
      </c>
      <c r="AX1419" s="5"/>
      <c r="AY1419" s="6"/>
      <c r="AZ1419" s="6"/>
      <c r="BB1419" s="5"/>
      <c r="BC1419" s="8"/>
      <c r="BD1419" s="8"/>
      <c r="BE1419" s="5"/>
      <c r="BF1419" s="5"/>
      <c r="BG1419" s="6"/>
      <c r="BH1419" s="6"/>
      <c r="BI1419" s="7" t="e">
        <f t="shared" si="135"/>
        <v>#DIV/0!</v>
      </c>
      <c r="BK1419" s="5"/>
      <c r="BL1419" s="6"/>
      <c r="BM1419" s="6"/>
      <c r="BO1419" s="5"/>
      <c r="BP1419" s="6"/>
      <c r="BQ1419" s="6"/>
      <c r="BR1419" s="5"/>
      <c r="BS1419" s="5"/>
      <c r="BT1419" s="6"/>
      <c r="BU1419" s="6"/>
      <c r="BV1419" s="7" t="e">
        <f t="shared" si="136"/>
        <v>#DIV/0!</v>
      </c>
      <c r="BX1419" s="5"/>
      <c r="BY1419" s="8"/>
      <c r="BZ1419" s="8"/>
      <c r="CA1419" s="5"/>
      <c r="CB1419" s="5"/>
      <c r="CC1419" s="8"/>
      <c r="CD1419" s="8"/>
      <c r="CE1419" s="5"/>
      <c r="CF1419" s="5"/>
      <c r="CG1419" s="12"/>
      <c r="CH1419" s="17"/>
      <c r="CI1419" s="9" t="e">
        <f t="shared" si="137"/>
        <v>#DIV/0!</v>
      </c>
      <c r="CJ1419" s="5"/>
      <c r="CL1419" s="5"/>
      <c r="CM1419" s="5"/>
      <c r="CP1419" s="5"/>
      <c r="CT1419" s="5"/>
    </row>
    <row r="1420" spans="1:98" x14ac:dyDescent="0.25">
      <c r="A1420" s="5" t="s">
        <v>1463</v>
      </c>
      <c r="B1420" s="5">
        <v>18.08934</v>
      </c>
      <c r="C1420" s="5">
        <v>-31.821102</v>
      </c>
      <c r="E1420" s="5">
        <v>0</v>
      </c>
      <c r="G1420" s="5">
        <v>0</v>
      </c>
      <c r="I1420" s="5">
        <v>0</v>
      </c>
      <c r="L1420" s="6" t="str">
        <f>IF(Table1[[#This Row],[seagrass.mn.ssp126.2050]]="","",(Table1[[#This Row],[seagrass.sd.ssp126.2050]]/Table1[[#This Row],[seagrass.mn.ssp126.2050]])^-1)</f>
        <v/>
      </c>
      <c r="M1420" s="6" t="str">
        <f>IF(Table1[[#This Row],[seagrass.weights.ssp126.2050]]="","",Table1[[#This Row],[seagrass.weights.ssp126.2050]]*Table1[[#This Row],[seagrass.mn.ssp126.2050]])</f>
        <v/>
      </c>
      <c r="P1420" s="6" t="str">
        <f>IF(Table1[[#This Row],[corals.mn.ssp126.2050]]="","",(Table1[[#This Row],[corals.sd.ssp126.2050]]/Table1[[#This Row],[corals.mn.ssp126.2050]])^-1)</f>
        <v/>
      </c>
      <c r="Q1420" s="6" t="str">
        <f>IF(Table1[[#This Row],[coral.weights.ssp126.2050]]="","",Table1[[#This Row],[coral.weights.ssp126.2050]]*Table1[[#This Row],[corals.mn.ssp126.2050]])</f>
        <v/>
      </c>
      <c r="T1420" s="6" t="str">
        <f>IF(Table1[[#This Row],[mangrove.mn.ssp126.2050]]="","",(Table1[[#This Row],[mangrove.sd.ssp126.2050]]/Table1[[#This Row],[mangrove.mn.ssp126.2050]])^-1)</f>
        <v/>
      </c>
      <c r="U1420" s="6" t="str">
        <f>IF(Table1[[#This Row],[mangrove.weights.ssp126.2050]]="","",Table1[[#This Row],[mangrove.weights.ssp126.2050]]*Table1[[#This Row],[mangrove.mn.ssp126.2050]])</f>
        <v/>
      </c>
      <c r="V1420" s="7" t="e">
        <f t="shared" si="132"/>
        <v>#DIV/0!</v>
      </c>
      <c r="Y1420" s="6" t="str">
        <f>IF(Table1[[#This Row],[seagrass.mn.ssp126.2100]]="", "", (Table1[[#This Row],[seagrass.sd.ssp126.2100]]/Table1[[#This Row],[seagrass.mn.ssp126.2100]])^-1)</f>
        <v/>
      </c>
      <c r="Z1420" s="6" t="str">
        <f>IF(Table1[[#This Row],[seagrass.weights.ssp126.2100]]="","", Table1[[#This Row],[seagrass.weights.ssp126.2100]]*Table1[[#This Row],[seagrass.mn.ssp126.2100]])</f>
        <v/>
      </c>
      <c r="AC1420" s="6" t="str">
        <f>IF(Table1[[#This Row],[corals.mn.ssp126.2100]]="","",(Table1[[#This Row],[corals.sd.ssp126.2100]]/Table1[[#This Row],[corals.mn.ssp126.2100]])^-1)</f>
        <v/>
      </c>
      <c r="AD1420" s="6" t="str">
        <f>IF( Table1[[#This Row],[Coral.weights.ssp126.2100]]="","", Table1[[#This Row],[Coral.weights.ssp126.2100]]*Table1[[#This Row],[corals.mn.ssp126.2100]])</f>
        <v/>
      </c>
      <c r="AG1420" s="8" t="str">
        <f>IF(Table1[[#This Row],[mangrove.mn.ssp126.2100]]="","",(Table1[[#This Row],[mangrove.sd.ssp126.2100]]/Table1[[#This Row],[mangrove.mn.ssp126.2100]])^-1)</f>
        <v/>
      </c>
      <c r="AH1420" s="6" t="str">
        <f>IF(Table1[[#This Row],[mangrove.weights.ssp126.2100]]="","",Table1[[#This Row],[mangrove.weights.ssp126.2100]]*Table1[[#This Row],[mangrove.mn.ssp126.2100]])</f>
        <v/>
      </c>
      <c r="AI1420" s="7" t="e">
        <f t="shared" si="133"/>
        <v>#DIV/0!</v>
      </c>
      <c r="AL1420" s="6" t="str">
        <f>IF(Table1[[#This Row],[seagrass.mn.ssp245.2050]]="","",(Table1[[#This Row],[seagrass.sd.ssp245.2050]]/Table1[[#This Row],[seagrass.mn.ssp245.2050]])^-1)</f>
        <v/>
      </c>
      <c r="AM1420" s="6" t="str">
        <f>IF(Table1[[#This Row],[seagrass.weights.ssp245.2050]]="","",Table1[[#This Row],[seagrass.weights.ssp245.2050]]*Table1[[#This Row],[seagrass.mn.ssp245.2050]])</f>
        <v/>
      </c>
      <c r="AS1420" s="5"/>
      <c r="AT1420" s="8"/>
      <c r="AU1420" s="8"/>
      <c r="AV1420" s="7" t="e">
        <f t="shared" si="134"/>
        <v>#DIV/0!</v>
      </c>
      <c r="AX1420" s="5"/>
      <c r="AY1420" s="6"/>
      <c r="AZ1420" s="6"/>
      <c r="BB1420" s="5"/>
      <c r="BC1420" s="8"/>
      <c r="BD1420" s="8"/>
      <c r="BE1420" s="5"/>
      <c r="BF1420" s="5"/>
      <c r="BG1420" s="6"/>
      <c r="BH1420" s="6"/>
      <c r="BI1420" s="7" t="e">
        <f t="shared" si="135"/>
        <v>#DIV/0!</v>
      </c>
      <c r="BK1420" s="5"/>
      <c r="BL1420" s="6"/>
      <c r="BM1420" s="6"/>
      <c r="BO1420" s="5"/>
      <c r="BP1420" s="6"/>
      <c r="BQ1420" s="6"/>
      <c r="BR1420" s="5"/>
      <c r="BS1420" s="5"/>
      <c r="BT1420" s="6"/>
      <c r="BU1420" s="6"/>
      <c r="BV1420" s="7" t="e">
        <f t="shared" si="136"/>
        <v>#DIV/0!</v>
      </c>
      <c r="BX1420" s="5"/>
      <c r="BY1420" s="8"/>
      <c r="BZ1420" s="8"/>
      <c r="CA1420" s="5"/>
      <c r="CB1420" s="5"/>
      <c r="CC1420" s="8"/>
      <c r="CD1420" s="8"/>
      <c r="CE1420" s="5"/>
      <c r="CF1420" s="5"/>
      <c r="CG1420" s="12"/>
      <c r="CH1420" s="17"/>
      <c r="CI1420" s="9" t="e">
        <f t="shared" si="137"/>
        <v>#DIV/0!</v>
      </c>
      <c r="CJ1420" s="5"/>
      <c r="CL1420" s="5"/>
      <c r="CM1420" s="5"/>
      <c r="CP1420" s="5"/>
      <c r="CT1420" s="5"/>
    </row>
    <row r="1421" spans="1:98" x14ac:dyDescent="0.25">
      <c r="A1421" s="5" t="s">
        <v>1464</v>
      </c>
      <c r="B1421" s="5">
        <v>18.33934</v>
      </c>
      <c r="C1421" s="5">
        <v>-31.821102</v>
      </c>
      <c r="E1421" s="5">
        <v>0</v>
      </c>
      <c r="G1421" s="5">
        <v>0</v>
      </c>
      <c r="I1421" s="5">
        <v>0</v>
      </c>
      <c r="L1421" s="6" t="str">
        <f>IF(Table1[[#This Row],[seagrass.mn.ssp126.2050]]="","",(Table1[[#This Row],[seagrass.sd.ssp126.2050]]/Table1[[#This Row],[seagrass.mn.ssp126.2050]])^-1)</f>
        <v/>
      </c>
      <c r="M1421" s="6" t="str">
        <f>IF(Table1[[#This Row],[seagrass.weights.ssp126.2050]]="","",Table1[[#This Row],[seagrass.weights.ssp126.2050]]*Table1[[#This Row],[seagrass.mn.ssp126.2050]])</f>
        <v/>
      </c>
      <c r="P1421" s="6" t="str">
        <f>IF(Table1[[#This Row],[corals.mn.ssp126.2050]]="","",(Table1[[#This Row],[corals.sd.ssp126.2050]]/Table1[[#This Row],[corals.mn.ssp126.2050]])^-1)</f>
        <v/>
      </c>
      <c r="Q1421" s="6" t="str">
        <f>IF(Table1[[#This Row],[coral.weights.ssp126.2050]]="","",Table1[[#This Row],[coral.weights.ssp126.2050]]*Table1[[#This Row],[corals.mn.ssp126.2050]])</f>
        <v/>
      </c>
      <c r="T1421" s="6" t="str">
        <f>IF(Table1[[#This Row],[mangrove.mn.ssp126.2050]]="","",(Table1[[#This Row],[mangrove.sd.ssp126.2050]]/Table1[[#This Row],[mangrove.mn.ssp126.2050]])^-1)</f>
        <v/>
      </c>
      <c r="U1421" s="6" t="str">
        <f>IF(Table1[[#This Row],[mangrove.weights.ssp126.2050]]="","",Table1[[#This Row],[mangrove.weights.ssp126.2050]]*Table1[[#This Row],[mangrove.mn.ssp126.2050]])</f>
        <v/>
      </c>
      <c r="V1421" s="7" t="e">
        <f t="shared" si="132"/>
        <v>#DIV/0!</v>
      </c>
      <c r="Y1421" s="6" t="str">
        <f>IF(Table1[[#This Row],[seagrass.mn.ssp126.2100]]="", "", (Table1[[#This Row],[seagrass.sd.ssp126.2100]]/Table1[[#This Row],[seagrass.mn.ssp126.2100]])^-1)</f>
        <v/>
      </c>
      <c r="Z1421" s="6" t="str">
        <f>IF(Table1[[#This Row],[seagrass.weights.ssp126.2100]]="","", Table1[[#This Row],[seagrass.weights.ssp126.2100]]*Table1[[#This Row],[seagrass.mn.ssp126.2100]])</f>
        <v/>
      </c>
      <c r="AC1421" s="6" t="str">
        <f>IF(Table1[[#This Row],[corals.mn.ssp126.2100]]="","",(Table1[[#This Row],[corals.sd.ssp126.2100]]/Table1[[#This Row],[corals.mn.ssp126.2100]])^-1)</f>
        <v/>
      </c>
      <c r="AD1421" s="6" t="str">
        <f>IF( Table1[[#This Row],[Coral.weights.ssp126.2100]]="","", Table1[[#This Row],[Coral.weights.ssp126.2100]]*Table1[[#This Row],[corals.mn.ssp126.2100]])</f>
        <v/>
      </c>
      <c r="AG1421" s="8" t="str">
        <f>IF(Table1[[#This Row],[mangrove.mn.ssp126.2100]]="","",(Table1[[#This Row],[mangrove.sd.ssp126.2100]]/Table1[[#This Row],[mangrove.mn.ssp126.2100]])^-1)</f>
        <v/>
      </c>
      <c r="AH1421" s="6" t="str">
        <f>IF(Table1[[#This Row],[mangrove.weights.ssp126.2100]]="","",Table1[[#This Row],[mangrove.weights.ssp126.2100]]*Table1[[#This Row],[mangrove.mn.ssp126.2100]])</f>
        <v/>
      </c>
      <c r="AI1421" s="7" t="e">
        <f t="shared" si="133"/>
        <v>#DIV/0!</v>
      </c>
      <c r="AL1421" s="6" t="str">
        <f>IF(Table1[[#This Row],[seagrass.mn.ssp245.2050]]="","",(Table1[[#This Row],[seagrass.sd.ssp245.2050]]/Table1[[#This Row],[seagrass.mn.ssp245.2050]])^-1)</f>
        <v/>
      </c>
      <c r="AM1421" s="6" t="str">
        <f>IF(Table1[[#This Row],[seagrass.weights.ssp245.2050]]="","",Table1[[#This Row],[seagrass.weights.ssp245.2050]]*Table1[[#This Row],[seagrass.mn.ssp245.2050]])</f>
        <v/>
      </c>
      <c r="AS1421" s="5"/>
      <c r="AT1421" s="8"/>
      <c r="AU1421" s="8"/>
      <c r="AV1421" s="7" t="e">
        <f t="shared" si="134"/>
        <v>#DIV/0!</v>
      </c>
      <c r="AX1421" s="5"/>
      <c r="AY1421" s="6"/>
      <c r="AZ1421" s="6"/>
      <c r="BB1421" s="5"/>
      <c r="BC1421" s="8"/>
      <c r="BD1421" s="8"/>
      <c r="BE1421" s="5"/>
      <c r="BF1421" s="5"/>
      <c r="BG1421" s="6"/>
      <c r="BH1421" s="6"/>
      <c r="BI1421" s="7" t="e">
        <f t="shared" si="135"/>
        <v>#DIV/0!</v>
      </c>
      <c r="BK1421" s="5"/>
      <c r="BL1421" s="6"/>
      <c r="BM1421" s="6"/>
      <c r="BO1421" s="5"/>
      <c r="BP1421" s="6"/>
      <c r="BQ1421" s="6"/>
      <c r="BR1421" s="5"/>
      <c r="BS1421" s="5"/>
      <c r="BT1421" s="6"/>
      <c r="BU1421" s="6"/>
      <c r="BV1421" s="7" t="e">
        <f t="shared" si="136"/>
        <v>#DIV/0!</v>
      </c>
      <c r="BX1421" s="5"/>
      <c r="BY1421" s="8"/>
      <c r="BZ1421" s="8"/>
      <c r="CA1421" s="5"/>
      <c r="CB1421" s="5"/>
      <c r="CC1421" s="8"/>
      <c r="CD1421" s="8"/>
      <c r="CE1421" s="5"/>
      <c r="CF1421" s="5"/>
      <c r="CG1421" s="12"/>
      <c r="CH1421" s="17"/>
      <c r="CI1421" s="9" t="e">
        <f t="shared" si="137"/>
        <v>#DIV/0!</v>
      </c>
      <c r="CJ1421" s="5"/>
      <c r="CL1421" s="5"/>
      <c r="CM1421" s="5"/>
      <c r="CP1421" s="5"/>
      <c r="CT1421" s="5"/>
    </row>
    <row r="1422" spans="1:98" x14ac:dyDescent="0.25">
      <c r="A1422" s="5" t="s">
        <v>1465</v>
      </c>
      <c r="B1422" s="5">
        <v>18.58934</v>
      </c>
      <c r="C1422" s="5">
        <v>-32.071102000000003</v>
      </c>
      <c r="E1422" s="5">
        <v>0</v>
      </c>
      <c r="G1422" s="5">
        <v>0</v>
      </c>
      <c r="I1422" s="5">
        <v>0</v>
      </c>
      <c r="L1422" s="6" t="str">
        <f>IF(Table1[[#This Row],[seagrass.mn.ssp126.2050]]="","",(Table1[[#This Row],[seagrass.sd.ssp126.2050]]/Table1[[#This Row],[seagrass.mn.ssp126.2050]])^-1)</f>
        <v/>
      </c>
      <c r="M1422" s="6" t="str">
        <f>IF(Table1[[#This Row],[seagrass.weights.ssp126.2050]]="","",Table1[[#This Row],[seagrass.weights.ssp126.2050]]*Table1[[#This Row],[seagrass.mn.ssp126.2050]])</f>
        <v/>
      </c>
      <c r="P1422" s="6" t="str">
        <f>IF(Table1[[#This Row],[corals.mn.ssp126.2050]]="","",(Table1[[#This Row],[corals.sd.ssp126.2050]]/Table1[[#This Row],[corals.mn.ssp126.2050]])^-1)</f>
        <v/>
      </c>
      <c r="Q1422" s="6" t="str">
        <f>IF(Table1[[#This Row],[coral.weights.ssp126.2050]]="","",Table1[[#This Row],[coral.weights.ssp126.2050]]*Table1[[#This Row],[corals.mn.ssp126.2050]])</f>
        <v/>
      </c>
      <c r="T1422" s="6" t="str">
        <f>IF(Table1[[#This Row],[mangrove.mn.ssp126.2050]]="","",(Table1[[#This Row],[mangrove.sd.ssp126.2050]]/Table1[[#This Row],[mangrove.mn.ssp126.2050]])^-1)</f>
        <v/>
      </c>
      <c r="U1422" s="6" t="str">
        <f>IF(Table1[[#This Row],[mangrove.weights.ssp126.2050]]="","",Table1[[#This Row],[mangrove.weights.ssp126.2050]]*Table1[[#This Row],[mangrove.mn.ssp126.2050]])</f>
        <v/>
      </c>
      <c r="V1422" s="7" t="e">
        <f t="shared" si="132"/>
        <v>#DIV/0!</v>
      </c>
      <c r="Y1422" s="6" t="str">
        <f>IF(Table1[[#This Row],[seagrass.mn.ssp126.2100]]="", "", (Table1[[#This Row],[seagrass.sd.ssp126.2100]]/Table1[[#This Row],[seagrass.mn.ssp126.2100]])^-1)</f>
        <v/>
      </c>
      <c r="Z1422" s="6" t="str">
        <f>IF(Table1[[#This Row],[seagrass.weights.ssp126.2100]]="","", Table1[[#This Row],[seagrass.weights.ssp126.2100]]*Table1[[#This Row],[seagrass.mn.ssp126.2100]])</f>
        <v/>
      </c>
      <c r="AC1422" s="6" t="str">
        <f>IF(Table1[[#This Row],[corals.mn.ssp126.2100]]="","",(Table1[[#This Row],[corals.sd.ssp126.2100]]/Table1[[#This Row],[corals.mn.ssp126.2100]])^-1)</f>
        <v/>
      </c>
      <c r="AD1422" s="6" t="str">
        <f>IF( Table1[[#This Row],[Coral.weights.ssp126.2100]]="","", Table1[[#This Row],[Coral.weights.ssp126.2100]]*Table1[[#This Row],[corals.mn.ssp126.2100]])</f>
        <v/>
      </c>
      <c r="AG1422" s="8" t="str">
        <f>IF(Table1[[#This Row],[mangrove.mn.ssp126.2100]]="","",(Table1[[#This Row],[mangrove.sd.ssp126.2100]]/Table1[[#This Row],[mangrove.mn.ssp126.2100]])^-1)</f>
        <v/>
      </c>
      <c r="AH1422" s="6" t="str">
        <f>IF(Table1[[#This Row],[mangrove.weights.ssp126.2100]]="","",Table1[[#This Row],[mangrove.weights.ssp126.2100]]*Table1[[#This Row],[mangrove.mn.ssp126.2100]])</f>
        <v/>
      </c>
      <c r="AI1422" s="7" t="e">
        <f t="shared" si="133"/>
        <v>#DIV/0!</v>
      </c>
      <c r="AL1422" s="6" t="str">
        <f>IF(Table1[[#This Row],[seagrass.mn.ssp245.2050]]="","",(Table1[[#This Row],[seagrass.sd.ssp245.2050]]/Table1[[#This Row],[seagrass.mn.ssp245.2050]])^-1)</f>
        <v/>
      </c>
      <c r="AM1422" s="6" t="str">
        <f>IF(Table1[[#This Row],[seagrass.weights.ssp245.2050]]="","",Table1[[#This Row],[seagrass.weights.ssp245.2050]]*Table1[[#This Row],[seagrass.mn.ssp245.2050]])</f>
        <v/>
      </c>
      <c r="AS1422" s="5"/>
      <c r="AT1422" s="8"/>
      <c r="AU1422" s="8"/>
      <c r="AV1422" s="7" t="e">
        <f t="shared" si="134"/>
        <v>#DIV/0!</v>
      </c>
      <c r="AX1422" s="5"/>
      <c r="AY1422" s="6"/>
      <c r="AZ1422" s="6"/>
      <c r="BB1422" s="5"/>
      <c r="BC1422" s="8"/>
      <c r="BD1422" s="8"/>
      <c r="BE1422" s="5"/>
      <c r="BF1422" s="5"/>
      <c r="BG1422" s="6"/>
      <c r="BH1422" s="6"/>
      <c r="BI1422" s="7" t="e">
        <f t="shared" si="135"/>
        <v>#DIV/0!</v>
      </c>
      <c r="BK1422" s="5"/>
      <c r="BL1422" s="6"/>
      <c r="BM1422" s="6"/>
      <c r="BO1422" s="5"/>
      <c r="BP1422" s="6"/>
      <c r="BQ1422" s="6"/>
      <c r="BR1422" s="5"/>
      <c r="BS1422" s="5"/>
      <c r="BT1422" s="6"/>
      <c r="BU1422" s="6"/>
      <c r="BV1422" s="7" t="e">
        <f t="shared" si="136"/>
        <v>#DIV/0!</v>
      </c>
      <c r="BX1422" s="5"/>
      <c r="BY1422" s="8"/>
      <c r="BZ1422" s="8"/>
      <c r="CA1422" s="5"/>
      <c r="CB1422" s="5"/>
      <c r="CC1422" s="8"/>
      <c r="CD1422" s="8"/>
      <c r="CE1422" s="5"/>
      <c r="CF1422" s="5"/>
      <c r="CG1422" s="12"/>
      <c r="CH1422" s="17"/>
      <c r="CI1422" s="9" t="e">
        <f t="shared" si="137"/>
        <v>#DIV/0!</v>
      </c>
      <c r="CJ1422" s="5"/>
      <c r="CL1422" s="5"/>
      <c r="CM1422" s="5"/>
      <c r="CP1422" s="5"/>
      <c r="CT1422" s="5"/>
    </row>
    <row r="1423" spans="1:98" x14ac:dyDescent="0.25">
      <c r="A1423" s="5" t="s">
        <v>1466</v>
      </c>
      <c r="B1423" s="5">
        <v>28.58934</v>
      </c>
      <c r="C1423" s="5">
        <v>-32.071102000000003</v>
      </c>
      <c r="E1423" s="5">
        <v>0</v>
      </c>
      <c r="G1423" s="5">
        <v>0</v>
      </c>
      <c r="I1423" s="5">
        <v>0</v>
      </c>
      <c r="L1423" s="6" t="str">
        <f>IF(Table1[[#This Row],[seagrass.mn.ssp126.2050]]="","",(Table1[[#This Row],[seagrass.sd.ssp126.2050]]/Table1[[#This Row],[seagrass.mn.ssp126.2050]])^-1)</f>
        <v/>
      </c>
      <c r="M1423" s="6" t="str">
        <f>IF(Table1[[#This Row],[seagrass.weights.ssp126.2050]]="","",Table1[[#This Row],[seagrass.weights.ssp126.2050]]*Table1[[#This Row],[seagrass.mn.ssp126.2050]])</f>
        <v/>
      </c>
      <c r="P1423" s="6" t="str">
        <f>IF(Table1[[#This Row],[corals.mn.ssp126.2050]]="","",(Table1[[#This Row],[corals.sd.ssp126.2050]]/Table1[[#This Row],[corals.mn.ssp126.2050]])^-1)</f>
        <v/>
      </c>
      <c r="Q1423" s="6" t="str">
        <f>IF(Table1[[#This Row],[coral.weights.ssp126.2050]]="","",Table1[[#This Row],[coral.weights.ssp126.2050]]*Table1[[#This Row],[corals.mn.ssp126.2050]])</f>
        <v/>
      </c>
      <c r="T1423" s="6" t="str">
        <f>IF(Table1[[#This Row],[mangrove.mn.ssp126.2050]]="","",(Table1[[#This Row],[mangrove.sd.ssp126.2050]]/Table1[[#This Row],[mangrove.mn.ssp126.2050]])^-1)</f>
        <v/>
      </c>
      <c r="U1423" s="6" t="str">
        <f>IF(Table1[[#This Row],[mangrove.weights.ssp126.2050]]="","",Table1[[#This Row],[mangrove.weights.ssp126.2050]]*Table1[[#This Row],[mangrove.mn.ssp126.2050]])</f>
        <v/>
      </c>
      <c r="V1423" s="7" t="e">
        <f t="shared" si="132"/>
        <v>#DIV/0!</v>
      </c>
      <c r="Y1423" s="6" t="str">
        <f>IF(Table1[[#This Row],[seagrass.mn.ssp126.2100]]="", "", (Table1[[#This Row],[seagrass.sd.ssp126.2100]]/Table1[[#This Row],[seagrass.mn.ssp126.2100]])^-1)</f>
        <v/>
      </c>
      <c r="Z1423" s="6" t="str">
        <f>IF(Table1[[#This Row],[seagrass.weights.ssp126.2100]]="","", Table1[[#This Row],[seagrass.weights.ssp126.2100]]*Table1[[#This Row],[seagrass.mn.ssp126.2100]])</f>
        <v/>
      </c>
      <c r="AC1423" s="6" t="str">
        <f>IF(Table1[[#This Row],[corals.mn.ssp126.2100]]="","",(Table1[[#This Row],[corals.sd.ssp126.2100]]/Table1[[#This Row],[corals.mn.ssp126.2100]])^-1)</f>
        <v/>
      </c>
      <c r="AD1423" s="6" t="str">
        <f>IF( Table1[[#This Row],[Coral.weights.ssp126.2100]]="","", Table1[[#This Row],[Coral.weights.ssp126.2100]]*Table1[[#This Row],[corals.mn.ssp126.2100]])</f>
        <v/>
      </c>
      <c r="AG1423" s="8" t="str">
        <f>IF(Table1[[#This Row],[mangrove.mn.ssp126.2100]]="","",(Table1[[#This Row],[mangrove.sd.ssp126.2100]]/Table1[[#This Row],[mangrove.mn.ssp126.2100]])^-1)</f>
        <v/>
      </c>
      <c r="AH1423" s="6" t="str">
        <f>IF(Table1[[#This Row],[mangrove.weights.ssp126.2100]]="","",Table1[[#This Row],[mangrove.weights.ssp126.2100]]*Table1[[#This Row],[mangrove.mn.ssp126.2100]])</f>
        <v/>
      </c>
      <c r="AI1423" s="7" t="e">
        <f t="shared" si="133"/>
        <v>#DIV/0!</v>
      </c>
      <c r="AL1423" s="6" t="str">
        <f>IF(Table1[[#This Row],[seagrass.mn.ssp245.2050]]="","",(Table1[[#This Row],[seagrass.sd.ssp245.2050]]/Table1[[#This Row],[seagrass.mn.ssp245.2050]])^-1)</f>
        <v/>
      </c>
      <c r="AM1423" s="6" t="str">
        <f>IF(Table1[[#This Row],[seagrass.weights.ssp245.2050]]="","",Table1[[#This Row],[seagrass.weights.ssp245.2050]]*Table1[[#This Row],[seagrass.mn.ssp245.2050]])</f>
        <v/>
      </c>
      <c r="AS1423" s="5"/>
      <c r="AT1423" s="8"/>
      <c r="AU1423" s="8"/>
      <c r="AV1423" s="7" t="e">
        <f t="shared" si="134"/>
        <v>#DIV/0!</v>
      </c>
      <c r="AX1423" s="5"/>
      <c r="AY1423" s="6"/>
      <c r="AZ1423" s="6"/>
      <c r="BB1423" s="5"/>
      <c r="BC1423" s="8"/>
      <c r="BD1423" s="8"/>
      <c r="BE1423" s="5"/>
      <c r="BF1423" s="5"/>
      <c r="BG1423" s="6"/>
      <c r="BH1423" s="6"/>
      <c r="BI1423" s="7" t="e">
        <f t="shared" si="135"/>
        <v>#DIV/0!</v>
      </c>
      <c r="BK1423" s="5"/>
      <c r="BL1423" s="6"/>
      <c r="BM1423" s="6"/>
      <c r="BO1423" s="5"/>
      <c r="BP1423" s="6"/>
      <c r="BQ1423" s="6"/>
      <c r="BR1423" s="5"/>
      <c r="BS1423" s="5"/>
      <c r="BT1423" s="6"/>
      <c r="BU1423" s="6"/>
      <c r="BV1423" s="7" t="e">
        <f t="shared" si="136"/>
        <v>#DIV/0!</v>
      </c>
      <c r="BX1423" s="5"/>
      <c r="BY1423" s="8"/>
      <c r="BZ1423" s="8"/>
      <c r="CA1423" s="5"/>
      <c r="CB1423" s="5"/>
      <c r="CC1423" s="8"/>
      <c r="CD1423" s="8"/>
      <c r="CE1423" s="5"/>
      <c r="CF1423" s="5"/>
      <c r="CG1423" s="12"/>
      <c r="CH1423" s="17"/>
      <c r="CI1423" s="9" t="e">
        <f t="shared" si="137"/>
        <v>#DIV/0!</v>
      </c>
      <c r="CJ1423" s="5"/>
      <c r="CL1423" s="5"/>
      <c r="CM1423" s="5"/>
      <c r="CP1423" s="5"/>
      <c r="CT1423" s="5"/>
    </row>
    <row r="1424" spans="1:98" x14ac:dyDescent="0.25">
      <c r="A1424" s="5" t="s">
        <v>1467</v>
      </c>
      <c r="B1424" s="5">
        <v>28.83934</v>
      </c>
      <c r="C1424" s="5">
        <v>-32.071102000000003</v>
      </c>
      <c r="E1424" s="5">
        <v>0</v>
      </c>
      <c r="G1424" s="5">
        <v>0</v>
      </c>
      <c r="I1424" s="5">
        <v>0</v>
      </c>
      <c r="L1424" s="6" t="str">
        <f>IF(Table1[[#This Row],[seagrass.mn.ssp126.2050]]="","",(Table1[[#This Row],[seagrass.sd.ssp126.2050]]/Table1[[#This Row],[seagrass.mn.ssp126.2050]])^-1)</f>
        <v/>
      </c>
      <c r="M1424" s="6" t="str">
        <f>IF(Table1[[#This Row],[seagrass.weights.ssp126.2050]]="","",Table1[[#This Row],[seagrass.weights.ssp126.2050]]*Table1[[#This Row],[seagrass.mn.ssp126.2050]])</f>
        <v/>
      </c>
      <c r="P1424" s="6" t="str">
        <f>IF(Table1[[#This Row],[corals.mn.ssp126.2050]]="","",(Table1[[#This Row],[corals.sd.ssp126.2050]]/Table1[[#This Row],[corals.mn.ssp126.2050]])^-1)</f>
        <v/>
      </c>
      <c r="Q1424" s="6" t="str">
        <f>IF(Table1[[#This Row],[coral.weights.ssp126.2050]]="","",Table1[[#This Row],[coral.weights.ssp126.2050]]*Table1[[#This Row],[corals.mn.ssp126.2050]])</f>
        <v/>
      </c>
      <c r="T1424" s="6" t="str">
        <f>IF(Table1[[#This Row],[mangrove.mn.ssp126.2050]]="","",(Table1[[#This Row],[mangrove.sd.ssp126.2050]]/Table1[[#This Row],[mangrove.mn.ssp126.2050]])^-1)</f>
        <v/>
      </c>
      <c r="U1424" s="6" t="str">
        <f>IF(Table1[[#This Row],[mangrove.weights.ssp126.2050]]="","",Table1[[#This Row],[mangrove.weights.ssp126.2050]]*Table1[[#This Row],[mangrove.mn.ssp126.2050]])</f>
        <v/>
      </c>
      <c r="V1424" s="7" t="e">
        <f t="shared" si="132"/>
        <v>#DIV/0!</v>
      </c>
      <c r="Y1424" s="6" t="str">
        <f>IF(Table1[[#This Row],[seagrass.mn.ssp126.2100]]="", "", (Table1[[#This Row],[seagrass.sd.ssp126.2100]]/Table1[[#This Row],[seagrass.mn.ssp126.2100]])^-1)</f>
        <v/>
      </c>
      <c r="Z1424" s="6" t="str">
        <f>IF(Table1[[#This Row],[seagrass.weights.ssp126.2100]]="","", Table1[[#This Row],[seagrass.weights.ssp126.2100]]*Table1[[#This Row],[seagrass.mn.ssp126.2100]])</f>
        <v/>
      </c>
      <c r="AC1424" s="6" t="str">
        <f>IF(Table1[[#This Row],[corals.mn.ssp126.2100]]="","",(Table1[[#This Row],[corals.sd.ssp126.2100]]/Table1[[#This Row],[corals.mn.ssp126.2100]])^-1)</f>
        <v/>
      </c>
      <c r="AD1424" s="6" t="str">
        <f>IF( Table1[[#This Row],[Coral.weights.ssp126.2100]]="","", Table1[[#This Row],[Coral.weights.ssp126.2100]]*Table1[[#This Row],[corals.mn.ssp126.2100]])</f>
        <v/>
      </c>
      <c r="AG1424" s="8" t="str">
        <f>IF(Table1[[#This Row],[mangrove.mn.ssp126.2100]]="","",(Table1[[#This Row],[mangrove.sd.ssp126.2100]]/Table1[[#This Row],[mangrove.mn.ssp126.2100]])^-1)</f>
        <v/>
      </c>
      <c r="AH1424" s="6" t="str">
        <f>IF(Table1[[#This Row],[mangrove.weights.ssp126.2100]]="","",Table1[[#This Row],[mangrove.weights.ssp126.2100]]*Table1[[#This Row],[mangrove.mn.ssp126.2100]])</f>
        <v/>
      </c>
      <c r="AI1424" s="7" t="e">
        <f t="shared" si="133"/>
        <v>#DIV/0!</v>
      </c>
      <c r="AL1424" s="6" t="str">
        <f>IF(Table1[[#This Row],[seagrass.mn.ssp245.2050]]="","",(Table1[[#This Row],[seagrass.sd.ssp245.2050]]/Table1[[#This Row],[seagrass.mn.ssp245.2050]])^-1)</f>
        <v/>
      </c>
      <c r="AM1424" s="6" t="str">
        <f>IF(Table1[[#This Row],[seagrass.weights.ssp245.2050]]="","",Table1[[#This Row],[seagrass.weights.ssp245.2050]]*Table1[[#This Row],[seagrass.mn.ssp245.2050]])</f>
        <v/>
      </c>
      <c r="AS1424" s="5"/>
      <c r="AT1424" s="8"/>
      <c r="AU1424" s="8"/>
      <c r="AV1424" s="7" t="e">
        <f t="shared" si="134"/>
        <v>#DIV/0!</v>
      </c>
      <c r="AX1424" s="5"/>
      <c r="AY1424" s="6"/>
      <c r="AZ1424" s="6"/>
      <c r="BB1424" s="5"/>
      <c r="BC1424" s="8"/>
      <c r="BD1424" s="8"/>
      <c r="BE1424" s="5"/>
      <c r="BF1424" s="5"/>
      <c r="BG1424" s="6"/>
      <c r="BH1424" s="6"/>
      <c r="BI1424" s="7" t="e">
        <f t="shared" si="135"/>
        <v>#DIV/0!</v>
      </c>
      <c r="BK1424" s="5"/>
      <c r="BL1424" s="6"/>
      <c r="BM1424" s="6"/>
      <c r="BO1424" s="5"/>
      <c r="BP1424" s="6"/>
      <c r="BQ1424" s="6"/>
      <c r="BR1424" s="5"/>
      <c r="BS1424" s="5"/>
      <c r="BT1424" s="6"/>
      <c r="BU1424" s="6"/>
      <c r="BV1424" s="7" t="e">
        <f t="shared" si="136"/>
        <v>#DIV/0!</v>
      </c>
      <c r="BX1424" s="5"/>
      <c r="BY1424" s="8"/>
      <c r="BZ1424" s="8"/>
      <c r="CA1424" s="5"/>
      <c r="CB1424" s="5"/>
      <c r="CC1424" s="8"/>
      <c r="CD1424" s="8"/>
      <c r="CE1424" s="5"/>
      <c r="CF1424" s="5"/>
      <c r="CG1424" s="12"/>
      <c r="CH1424" s="17"/>
      <c r="CI1424" s="9" t="e">
        <f t="shared" si="137"/>
        <v>#DIV/0!</v>
      </c>
      <c r="CJ1424" s="5"/>
      <c r="CL1424" s="5"/>
      <c r="CM1424" s="5"/>
      <c r="CP1424" s="5"/>
      <c r="CT1424" s="5"/>
    </row>
    <row r="1425" spans="1:98" x14ac:dyDescent="0.25">
      <c r="A1425" s="5" t="s">
        <v>1468</v>
      </c>
      <c r="B1425" s="5">
        <v>29.08934</v>
      </c>
      <c r="C1425" s="5">
        <v>-32.071102000000003</v>
      </c>
      <c r="E1425" s="5">
        <v>0</v>
      </c>
      <c r="G1425" s="5">
        <v>0</v>
      </c>
      <c r="H1425" s="5">
        <v>250000</v>
      </c>
      <c r="I1425" s="5">
        <v>1</v>
      </c>
      <c r="L1425" s="6" t="str">
        <f>IF(Table1[[#This Row],[seagrass.mn.ssp126.2050]]="","",(Table1[[#This Row],[seagrass.sd.ssp126.2050]]/Table1[[#This Row],[seagrass.mn.ssp126.2050]])^-1)</f>
        <v/>
      </c>
      <c r="M1425" s="6" t="str">
        <f>IF(Table1[[#This Row],[seagrass.weights.ssp126.2050]]="","",Table1[[#This Row],[seagrass.weights.ssp126.2050]]*Table1[[#This Row],[seagrass.mn.ssp126.2050]])</f>
        <v/>
      </c>
      <c r="P1425" s="6" t="str">
        <f>IF(Table1[[#This Row],[corals.mn.ssp126.2050]]="","",(Table1[[#This Row],[corals.sd.ssp126.2050]]/Table1[[#This Row],[corals.mn.ssp126.2050]])^-1)</f>
        <v/>
      </c>
      <c r="Q1425" s="6" t="str">
        <f>IF(Table1[[#This Row],[coral.weights.ssp126.2050]]="","",Table1[[#This Row],[coral.weights.ssp126.2050]]*Table1[[#This Row],[corals.mn.ssp126.2050]])</f>
        <v/>
      </c>
      <c r="R1425" s="5">
        <v>0.40455961935501927</v>
      </c>
      <c r="S1425" s="5">
        <v>0.11398301643118421</v>
      </c>
      <c r="T1425" s="6">
        <f>IF(Table1[[#This Row],[mangrove.mn.ssp126.2050]]="","",(Table1[[#This Row],[mangrove.sd.ssp126.2050]]/Table1[[#This Row],[mangrove.mn.ssp126.2050]])^-1)</f>
        <v>3.5492973604472642</v>
      </c>
      <c r="U1425" s="6">
        <f>IF(Table1[[#This Row],[mangrove.weights.ssp126.2050]]="","",Table1[[#This Row],[mangrove.weights.ssp126.2050]]*Table1[[#This Row],[mangrove.mn.ssp126.2050]])</f>
        <v>1.4359023891203198</v>
      </c>
      <c r="V1425" s="7">
        <f t="shared" si="132"/>
        <v>0.40455961935501927</v>
      </c>
      <c r="Y1425" s="6" t="str">
        <f>IF(Table1[[#This Row],[seagrass.mn.ssp126.2100]]="", "", (Table1[[#This Row],[seagrass.sd.ssp126.2100]]/Table1[[#This Row],[seagrass.mn.ssp126.2100]])^-1)</f>
        <v/>
      </c>
      <c r="Z1425" s="6" t="str">
        <f>IF(Table1[[#This Row],[seagrass.weights.ssp126.2100]]="","", Table1[[#This Row],[seagrass.weights.ssp126.2100]]*Table1[[#This Row],[seagrass.mn.ssp126.2100]])</f>
        <v/>
      </c>
      <c r="AC1425" s="6" t="str">
        <f>IF(Table1[[#This Row],[corals.mn.ssp126.2100]]="","",(Table1[[#This Row],[corals.sd.ssp126.2100]]/Table1[[#This Row],[corals.mn.ssp126.2100]])^-1)</f>
        <v/>
      </c>
      <c r="AD1425" s="6" t="str">
        <f>IF( Table1[[#This Row],[Coral.weights.ssp126.2100]]="","", Table1[[#This Row],[Coral.weights.ssp126.2100]]*Table1[[#This Row],[corals.mn.ssp126.2100]])</f>
        <v/>
      </c>
      <c r="AE1425" s="5">
        <v>0.40108136594331129</v>
      </c>
      <c r="AF1425" s="5">
        <v>0.11979694940248239</v>
      </c>
      <c r="AG1425" s="8">
        <f>IF(Table1[[#This Row],[mangrove.mn.ssp126.2100]]="","",(Table1[[#This Row],[mangrove.sd.ssp126.2100]]/Table1[[#This Row],[mangrove.mn.ssp126.2100]])^-1)</f>
        <v>3.3480098445228039</v>
      </c>
      <c r="AH1425" s="6">
        <f>IF(Table1[[#This Row],[mangrove.weights.ssp126.2100]]="","",Table1[[#This Row],[mangrove.weights.ssp126.2100]]*Table1[[#This Row],[mangrove.mn.ssp126.2100]])</f>
        <v>1.3428243616328595</v>
      </c>
      <c r="AI1425" s="7">
        <f t="shared" si="133"/>
        <v>0.40108136594331129</v>
      </c>
      <c r="AL1425" s="6" t="str">
        <f>IF(Table1[[#This Row],[seagrass.mn.ssp245.2050]]="","",(Table1[[#This Row],[seagrass.sd.ssp245.2050]]/Table1[[#This Row],[seagrass.mn.ssp245.2050]])^-1)</f>
        <v/>
      </c>
      <c r="AM1425" s="6" t="str">
        <f>IF(Table1[[#This Row],[seagrass.weights.ssp245.2050]]="","",Table1[[#This Row],[seagrass.weights.ssp245.2050]]*Table1[[#This Row],[seagrass.mn.ssp245.2050]])</f>
        <v/>
      </c>
      <c r="AR1425" s="5">
        <v>0.42042850600061721</v>
      </c>
      <c r="AS1425" s="5">
        <v>0.1475258812098143</v>
      </c>
      <c r="AT1425" s="8">
        <f>(Table1[[#This Row],[mangrove.sd.ssp245.2050]]/Table1[[#This Row],[mangrove.mn.ssp245.2050]])^-1</f>
        <v>2.8498626990248259</v>
      </c>
      <c r="AU1425" s="8">
        <f>Table1[[#This Row],[mangrove.mn.ssp245.2050]]*Table1[[#This Row],[mangrove.weights.ssp245.2050]]</f>
        <v>1.1981635168578941</v>
      </c>
      <c r="AV1425" s="7">
        <f t="shared" si="134"/>
        <v>0.42042850600061721</v>
      </c>
      <c r="AX1425" s="5"/>
      <c r="AY1425" s="6"/>
      <c r="AZ1425" s="6"/>
      <c r="BB1425" s="5"/>
      <c r="BC1425" s="8"/>
      <c r="BD1425" s="8"/>
      <c r="BE1425" s="5">
        <v>0.42612124864027939</v>
      </c>
      <c r="BF1425" s="5">
        <v>0.15796021507516961</v>
      </c>
      <c r="BG1425" s="6">
        <f>(Table1[[#This Row],[mangrove.sd.ssp245.2100]]/Table1[[#This Row],[mangrove.mn.ssp245.2100]])^-1</f>
        <v>2.6976492051336987</v>
      </c>
      <c r="BH1425" s="6">
        <f>Table1[[#This Row],[mangrove.weights.ssp245.2100]]*Table1[[#This Row],[mangrove.mn.ssp245.2100]]</f>
        <v>1.1495256476850289</v>
      </c>
      <c r="BI1425" s="7">
        <f t="shared" si="135"/>
        <v>0.42612124864027939</v>
      </c>
      <c r="BK1425" s="5"/>
      <c r="BL1425" s="6"/>
      <c r="BM1425" s="6"/>
      <c r="BO1425" s="5"/>
      <c r="BP1425" s="6"/>
      <c r="BQ1425" s="6"/>
      <c r="BR1425" s="5">
        <v>0.45201176877063681</v>
      </c>
      <c r="BS1425" s="5">
        <v>0.1615127726209851</v>
      </c>
      <c r="BT1425" s="6">
        <f>(Table1[[#This Row],[mangrove.sd.ssp370.2050]]/Table1[[#This Row],[mangrove.mn.ssp370.2050]])^-1</f>
        <v>2.7986131464125932</v>
      </c>
      <c r="BU1425" s="6">
        <f>Table1[[#This Row],[mangrove.weights.ssp370.2050]]*Table1[[#This Row],[mangrove.mn.ssp370.2050]]</f>
        <v>1.2650060784147135</v>
      </c>
      <c r="BV1425" s="7">
        <f t="shared" si="136"/>
        <v>0.45201176877063681</v>
      </c>
      <c r="BX1425" s="5"/>
      <c r="BY1425" s="8"/>
      <c r="BZ1425" s="8"/>
      <c r="CA1425" s="5"/>
      <c r="CB1425" s="5"/>
      <c r="CC1425" s="8"/>
      <c r="CD1425" s="8"/>
      <c r="CE1425" s="5">
        <v>0.44128517799325201</v>
      </c>
      <c r="CF1425" s="5">
        <v>0.1513332550462109</v>
      </c>
      <c r="CG1425" s="12">
        <f>(Table1[[#This Row],[mangrove.sd.ssp370.2100]]/Table1[[#This Row],[mangrove.mn.ssp370.2100]])^-1</f>
        <v>2.9159828608622855</v>
      </c>
      <c r="CH1425" s="17">
        <f>Table1[[#This Row],[mangrove.weights.ssp370.2100]]*Table1[[#This Row],[mangrove.mn.ssp370.2100]]</f>
        <v>1.286780015780886</v>
      </c>
      <c r="CI1425" s="9">
        <f t="shared" si="137"/>
        <v>0.44128517799325206</v>
      </c>
      <c r="CJ1425" s="5"/>
      <c r="CL1425" s="5"/>
      <c r="CM1425" s="5"/>
      <c r="CP1425" s="5"/>
      <c r="CT1425" s="5"/>
    </row>
    <row r="1426" spans="1:98" x14ac:dyDescent="0.25">
      <c r="A1426" s="5" t="s">
        <v>1469</v>
      </c>
      <c r="B1426" s="5">
        <v>29.33934</v>
      </c>
      <c r="C1426" s="5">
        <v>-32.071102000000003</v>
      </c>
      <c r="E1426" s="5">
        <v>0</v>
      </c>
      <c r="G1426" s="5">
        <v>0</v>
      </c>
      <c r="I1426" s="5">
        <v>0</v>
      </c>
      <c r="L1426" s="6" t="str">
        <f>IF(Table1[[#This Row],[seagrass.mn.ssp126.2050]]="","",(Table1[[#This Row],[seagrass.sd.ssp126.2050]]/Table1[[#This Row],[seagrass.mn.ssp126.2050]])^-1)</f>
        <v/>
      </c>
      <c r="M1426" s="6" t="str">
        <f>IF(Table1[[#This Row],[seagrass.weights.ssp126.2050]]="","",Table1[[#This Row],[seagrass.weights.ssp126.2050]]*Table1[[#This Row],[seagrass.mn.ssp126.2050]])</f>
        <v/>
      </c>
      <c r="P1426" s="6" t="str">
        <f>IF(Table1[[#This Row],[corals.mn.ssp126.2050]]="","",(Table1[[#This Row],[corals.sd.ssp126.2050]]/Table1[[#This Row],[corals.mn.ssp126.2050]])^-1)</f>
        <v/>
      </c>
      <c r="Q1426" s="6" t="str">
        <f>IF(Table1[[#This Row],[coral.weights.ssp126.2050]]="","",Table1[[#This Row],[coral.weights.ssp126.2050]]*Table1[[#This Row],[corals.mn.ssp126.2050]])</f>
        <v/>
      </c>
      <c r="T1426" s="6" t="str">
        <f>IF(Table1[[#This Row],[mangrove.mn.ssp126.2050]]="","",(Table1[[#This Row],[mangrove.sd.ssp126.2050]]/Table1[[#This Row],[mangrove.mn.ssp126.2050]])^-1)</f>
        <v/>
      </c>
      <c r="U1426" s="6" t="str">
        <f>IF(Table1[[#This Row],[mangrove.weights.ssp126.2050]]="","",Table1[[#This Row],[mangrove.weights.ssp126.2050]]*Table1[[#This Row],[mangrove.mn.ssp126.2050]])</f>
        <v/>
      </c>
      <c r="V1426" s="7" t="e">
        <f t="shared" si="132"/>
        <v>#DIV/0!</v>
      </c>
      <c r="Y1426" s="6" t="str">
        <f>IF(Table1[[#This Row],[seagrass.mn.ssp126.2100]]="", "", (Table1[[#This Row],[seagrass.sd.ssp126.2100]]/Table1[[#This Row],[seagrass.mn.ssp126.2100]])^-1)</f>
        <v/>
      </c>
      <c r="Z1426" s="6" t="str">
        <f>IF(Table1[[#This Row],[seagrass.weights.ssp126.2100]]="","", Table1[[#This Row],[seagrass.weights.ssp126.2100]]*Table1[[#This Row],[seagrass.mn.ssp126.2100]])</f>
        <v/>
      </c>
      <c r="AC1426" s="6" t="str">
        <f>IF(Table1[[#This Row],[corals.mn.ssp126.2100]]="","",(Table1[[#This Row],[corals.sd.ssp126.2100]]/Table1[[#This Row],[corals.mn.ssp126.2100]])^-1)</f>
        <v/>
      </c>
      <c r="AD1426" s="6" t="str">
        <f>IF( Table1[[#This Row],[Coral.weights.ssp126.2100]]="","", Table1[[#This Row],[Coral.weights.ssp126.2100]]*Table1[[#This Row],[corals.mn.ssp126.2100]])</f>
        <v/>
      </c>
      <c r="AG1426" s="8" t="str">
        <f>IF(Table1[[#This Row],[mangrove.mn.ssp126.2100]]="","",(Table1[[#This Row],[mangrove.sd.ssp126.2100]]/Table1[[#This Row],[mangrove.mn.ssp126.2100]])^-1)</f>
        <v/>
      </c>
      <c r="AH1426" s="6" t="str">
        <f>IF(Table1[[#This Row],[mangrove.weights.ssp126.2100]]="","",Table1[[#This Row],[mangrove.weights.ssp126.2100]]*Table1[[#This Row],[mangrove.mn.ssp126.2100]])</f>
        <v/>
      </c>
      <c r="AI1426" s="7" t="e">
        <f t="shared" si="133"/>
        <v>#DIV/0!</v>
      </c>
      <c r="AL1426" s="6" t="str">
        <f>IF(Table1[[#This Row],[seagrass.mn.ssp245.2050]]="","",(Table1[[#This Row],[seagrass.sd.ssp245.2050]]/Table1[[#This Row],[seagrass.mn.ssp245.2050]])^-1)</f>
        <v/>
      </c>
      <c r="AM1426" s="6" t="str">
        <f>IF(Table1[[#This Row],[seagrass.weights.ssp245.2050]]="","",Table1[[#This Row],[seagrass.weights.ssp245.2050]]*Table1[[#This Row],[seagrass.mn.ssp245.2050]])</f>
        <v/>
      </c>
      <c r="AS1426" s="5"/>
      <c r="AT1426" s="8"/>
      <c r="AU1426" s="8"/>
      <c r="AV1426" s="7" t="e">
        <f t="shared" si="134"/>
        <v>#DIV/0!</v>
      </c>
      <c r="AX1426" s="5"/>
      <c r="AY1426" s="6"/>
      <c r="AZ1426" s="6"/>
      <c r="BB1426" s="5"/>
      <c r="BC1426" s="8"/>
      <c r="BD1426" s="8"/>
      <c r="BE1426" s="5"/>
      <c r="BF1426" s="5"/>
      <c r="BG1426" s="6"/>
      <c r="BH1426" s="6"/>
      <c r="BI1426" s="7" t="e">
        <f t="shared" si="135"/>
        <v>#DIV/0!</v>
      </c>
      <c r="BK1426" s="5"/>
      <c r="BL1426" s="6"/>
      <c r="BM1426" s="6"/>
      <c r="BO1426" s="5"/>
      <c r="BP1426" s="6"/>
      <c r="BQ1426" s="6"/>
      <c r="BR1426" s="5"/>
      <c r="BS1426" s="5"/>
      <c r="BT1426" s="6"/>
      <c r="BU1426" s="6"/>
      <c r="BV1426" s="7" t="e">
        <f t="shared" si="136"/>
        <v>#DIV/0!</v>
      </c>
      <c r="BX1426" s="5"/>
      <c r="BY1426" s="8"/>
      <c r="BZ1426" s="8"/>
      <c r="CA1426" s="5"/>
      <c r="CB1426" s="5"/>
      <c r="CC1426" s="8"/>
      <c r="CD1426" s="8"/>
      <c r="CE1426" s="5"/>
      <c r="CF1426" s="5"/>
      <c r="CG1426" s="12"/>
      <c r="CH1426" s="17"/>
      <c r="CI1426" s="9" t="e">
        <f t="shared" si="137"/>
        <v>#DIV/0!</v>
      </c>
      <c r="CJ1426" s="5"/>
      <c r="CL1426" s="5"/>
      <c r="CM1426" s="5"/>
      <c r="CP1426" s="5"/>
      <c r="CT1426" s="5"/>
    </row>
    <row r="1427" spans="1:98" x14ac:dyDescent="0.25">
      <c r="A1427" s="5" t="s">
        <v>1470</v>
      </c>
      <c r="B1427" s="5">
        <v>29.58934</v>
      </c>
      <c r="C1427" s="5">
        <v>-32.071102000000003</v>
      </c>
      <c r="E1427" s="5">
        <v>0</v>
      </c>
      <c r="G1427" s="5">
        <v>0</v>
      </c>
      <c r="I1427" s="5">
        <v>0</v>
      </c>
      <c r="L1427" s="6" t="str">
        <f>IF(Table1[[#This Row],[seagrass.mn.ssp126.2050]]="","",(Table1[[#This Row],[seagrass.sd.ssp126.2050]]/Table1[[#This Row],[seagrass.mn.ssp126.2050]])^-1)</f>
        <v/>
      </c>
      <c r="M1427" s="6" t="str">
        <f>IF(Table1[[#This Row],[seagrass.weights.ssp126.2050]]="","",Table1[[#This Row],[seagrass.weights.ssp126.2050]]*Table1[[#This Row],[seagrass.mn.ssp126.2050]])</f>
        <v/>
      </c>
      <c r="P1427" s="6" t="str">
        <f>IF(Table1[[#This Row],[corals.mn.ssp126.2050]]="","",(Table1[[#This Row],[corals.sd.ssp126.2050]]/Table1[[#This Row],[corals.mn.ssp126.2050]])^-1)</f>
        <v/>
      </c>
      <c r="Q1427" s="6" t="str">
        <f>IF(Table1[[#This Row],[coral.weights.ssp126.2050]]="","",Table1[[#This Row],[coral.weights.ssp126.2050]]*Table1[[#This Row],[corals.mn.ssp126.2050]])</f>
        <v/>
      </c>
      <c r="T1427" s="6" t="str">
        <f>IF(Table1[[#This Row],[mangrove.mn.ssp126.2050]]="","",(Table1[[#This Row],[mangrove.sd.ssp126.2050]]/Table1[[#This Row],[mangrove.mn.ssp126.2050]])^-1)</f>
        <v/>
      </c>
      <c r="U1427" s="6" t="str">
        <f>IF(Table1[[#This Row],[mangrove.weights.ssp126.2050]]="","",Table1[[#This Row],[mangrove.weights.ssp126.2050]]*Table1[[#This Row],[mangrove.mn.ssp126.2050]])</f>
        <v/>
      </c>
      <c r="V1427" s="7" t="e">
        <f t="shared" si="132"/>
        <v>#DIV/0!</v>
      </c>
      <c r="Y1427" s="6" t="str">
        <f>IF(Table1[[#This Row],[seagrass.mn.ssp126.2100]]="", "", (Table1[[#This Row],[seagrass.sd.ssp126.2100]]/Table1[[#This Row],[seagrass.mn.ssp126.2100]])^-1)</f>
        <v/>
      </c>
      <c r="Z1427" s="6" t="str">
        <f>IF(Table1[[#This Row],[seagrass.weights.ssp126.2100]]="","", Table1[[#This Row],[seagrass.weights.ssp126.2100]]*Table1[[#This Row],[seagrass.mn.ssp126.2100]])</f>
        <v/>
      </c>
      <c r="AC1427" s="6" t="str">
        <f>IF(Table1[[#This Row],[corals.mn.ssp126.2100]]="","",(Table1[[#This Row],[corals.sd.ssp126.2100]]/Table1[[#This Row],[corals.mn.ssp126.2100]])^-1)</f>
        <v/>
      </c>
      <c r="AD1427" s="6" t="str">
        <f>IF( Table1[[#This Row],[Coral.weights.ssp126.2100]]="","", Table1[[#This Row],[Coral.weights.ssp126.2100]]*Table1[[#This Row],[corals.mn.ssp126.2100]])</f>
        <v/>
      </c>
      <c r="AG1427" s="8" t="str">
        <f>IF(Table1[[#This Row],[mangrove.mn.ssp126.2100]]="","",(Table1[[#This Row],[mangrove.sd.ssp126.2100]]/Table1[[#This Row],[mangrove.mn.ssp126.2100]])^-1)</f>
        <v/>
      </c>
      <c r="AH1427" s="6" t="str">
        <f>IF(Table1[[#This Row],[mangrove.weights.ssp126.2100]]="","",Table1[[#This Row],[mangrove.weights.ssp126.2100]]*Table1[[#This Row],[mangrove.mn.ssp126.2100]])</f>
        <v/>
      </c>
      <c r="AI1427" s="7" t="e">
        <f t="shared" si="133"/>
        <v>#DIV/0!</v>
      </c>
      <c r="AL1427" s="6" t="str">
        <f>IF(Table1[[#This Row],[seagrass.mn.ssp245.2050]]="","",(Table1[[#This Row],[seagrass.sd.ssp245.2050]]/Table1[[#This Row],[seagrass.mn.ssp245.2050]])^-1)</f>
        <v/>
      </c>
      <c r="AM1427" s="6" t="str">
        <f>IF(Table1[[#This Row],[seagrass.weights.ssp245.2050]]="","",Table1[[#This Row],[seagrass.weights.ssp245.2050]]*Table1[[#This Row],[seagrass.mn.ssp245.2050]])</f>
        <v/>
      </c>
      <c r="AS1427" s="5"/>
      <c r="AT1427" s="8"/>
      <c r="AU1427" s="8"/>
      <c r="AV1427" s="7" t="e">
        <f t="shared" si="134"/>
        <v>#DIV/0!</v>
      </c>
      <c r="AX1427" s="5"/>
      <c r="AY1427" s="6"/>
      <c r="AZ1427" s="6"/>
      <c r="BB1427" s="5"/>
      <c r="BC1427" s="8"/>
      <c r="BD1427" s="8"/>
      <c r="BE1427" s="5"/>
      <c r="BF1427" s="5"/>
      <c r="BG1427" s="6"/>
      <c r="BH1427" s="6"/>
      <c r="BI1427" s="7" t="e">
        <f t="shared" si="135"/>
        <v>#DIV/0!</v>
      </c>
      <c r="BK1427" s="5"/>
      <c r="BL1427" s="6"/>
      <c r="BM1427" s="6"/>
      <c r="BO1427" s="5"/>
      <c r="BP1427" s="6"/>
      <c r="BQ1427" s="6"/>
      <c r="BR1427" s="5"/>
      <c r="BS1427" s="5"/>
      <c r="BT1427" s="6"/>
      <c r="BU1427" s="6"/>
      <c r="BV1427" s="7" t="e">
        <f t="shared" si="136"/>
        <v>#DIV/0!</v>
      </c>
      <c r="BX1427" s="5"/>
      <c r="BY1427" s="8"/>
      <c r="BZ1427" s="8"/>
      <c r="CA1427" s="5"/>
      <c r="CB1427" s="5"/>
      <c r="CC1427" s="8"/>
      <c r="CD1427" s="8"/>
      <c r="CE1427" s="5"/>
      <c r="CF1427" s="5"/>
      <c r="CG1427" s="12"/>
      <c r="CH1427" s="17"/>
      <c r="CI1427" s="9" t="e">
        <f t="shared" si="137"/>
        <v>#DIV/0!</v>
      </c>
      <c r="CJ1427" s="5"/>
      <c r="CL1427" s="5"/>
      <c r="CM1427" s="5"/>
      <c r="CP1427" s="5"/>
      <c r="CT1427" s="5"/>
    </row>
    <row r="1428" spans="1:98" x14ac:dyDescent="0.25">
      <c r="A1428" s="5" t="s">
        <v>1471</v>
      </c>
      <c r="B1428" s="5">
        <v>18.08934</v>
      </c>
      <c r="C1428" s="5">
        <v>-32.071102000000003</v>
      </c>
      <c r="E1428" s="5">
        <v>0</v>
      </c>
      <c r="G1428" s="5">
        <v>0</v>
      </c>
      <c r="I1428" s="5">
        <v>0</v>
      </c>
      <c r="L1428" s="6" t="str">
        <f>IF(Table1[[#This Row],[seagrass.mn.ssp126.2050]]="","",(Table1[[#This Row],[seagrass.sd.ssp126.2050]]/Table1[[#This Row],[seagrass.mn.ssp126.2050]])^-1)</f>
        <v/>
      </c>
      <c r="M1428" s="6" t="str">
        <f>IF(Table1[[#This Row],[seagrass.weights.ssp126.2050]]="","",Table1[[#This Row],[seagrass.weights.ssp126.2050]]*Table1[[#This Row],[seagrass.mn.ssp126.2050]])</f>
        <v/>
      </c>
      <c r="P1428" s="6" t="str">
        <f>IF(Table1[[#This Row],[corals.mn.ssp126.2050]]="","",(Table1[[#This Row],[corals.sd.ssp126.2050]]/Table1[[#This Row],[corals.mn.ssp126.2050]])^-1)</f>
        <v/>
      </c>
      <c r="Q1428" s="6" t="str">
        <f>IF(Table1[[#This Row],[coral.weights.ssp126.2050]]="","",Table1[[#This Row],[coral.weights.ssp126.2050]]*Table1[[#This Row],[corals.mn.ssp126.2050]])</f>
        <v/>
      </c>
      <c r="T1428" s="6" t="str">
        <f>IF(Table1[[#This Row],[mangrove.mn.ssp126.2050]]="","",(Table1[[#This Row],[mangrove.sd.ssp126.2050]]/Table1[[#This Row],[mangrove.mn.ssp126.2050]])^-1)</f>
        <v/>
      </c>
      <c r="U1428" s="6" t="str">
        <f>IF(Table1[[#This Row],[mangrove.weights.ssp126.2050]]="","",Table1[[#This Row],[mangrove.weights.ssp126.2050]]*Table1[[#This Row],[mangrove.mn.ssp126.2050]])</f>
        <v/>
      </c>
      <c r="V1428" s="7" t="e">
        <f t="shared" si="132"/>
        <v>#DIV/0!</v>
      </c>
      <c r="Y1428" s="6" t="str">
        <f>IF(Table1[[#This Row],[seagrass.mn.ssp126.2100]]="", "", (Table1[[#This Row],[seagrass.sd.ssp126.2100]]/Table1[[#This Row],[seagrass.mn.ssp126.2100]])^-1)</f>
        <v/>
      </c>
      <c r="Z1428" s="6" t="str">
        <f>IF(Table1[[#This Row],[seagrass.weights.ssp126.2100]]="","", Table1[[#This Row],[seagrass.weights.ssp126.2100]]*Table1[[#This Row],[seagrass.mn.ssp126.2100]])</f>
        <v/>
      </c>
      <c r="AC1428" s="6" t="str">
        <f>IF(Table1[[#This Row],[corals.mn.ssp126.2100]]="","",(Table1[[#This Row],[corals.sd.ssp126.2100]]/Table1[[#This Row],[corals.mn.ssp126.2100]])^-1)</f>
        <v/>
      </c>
      <c r="AD1428" s="6" t="str">
        <f>IF( Table1[[#This Row],[Coral.weights.ssp126.2100]]="","", Table1[[#This Row],[Coral.weights.ssp126.2100]]*Table1[[#This Row],[corals.mn.ssp126.2100]])</f>
        <v/>
      </c>
      <c r="AG1428" s="8" t="str">
        <f>IF(Table1[[#This Row],[mangrove.mn.ssp126.2100]]="","",(Table1[[#This Row],[mangrove.sd.ssp126.2100]]/Table1[[#This Row],[mangrove.mn.ssp126.2100]])^-1)</f>
        <v/>
      </c>
      <c r="AH1428" s="6" t="str">
        <f>IF(Table1[[#This Row],[mangrove.weights.ssp126.2100]]="","",Table1[[#This Row],[mangrove.weights.ssp126.2100]]*Table1[[#This Row],[mangrove.mn.ssp126.2100]])</f>
        <v/>
      </c>
      <c r="AI1428" s="7" t="e">
        <f t="shared" si="133"/>
        <v>#DIV/0!</v>
      </c>
      <c r="AL1428" s="6" t="str">
        <f>IF(Table1[[#This Row],[seagrass.mn.ssp245.2050]]="","",(Table1[[#This Row],[seagrass.sd.ssp245.2050]]/Table1[[#This Row],[seagrass.mn.ssp245.2050]])^-1)</f>
        <v/>
      </c>
      <c r="AM1428" s="6" t="str">
        <f>IF(Table1[[#This Row],[seagrass.weights.ssp245.2050]]="","",Table1[[#This Row],[seagrass.weights.ssp245.2050]]*Table1[[#This Row],[seagrass.mn.ssp245.2050]])</f>
        <v/>
      </c>
      <c r="AS1428" s="5"/>
      <c r="AT1428" s="8"/>
      <c r="AU1428" s="8"/>
      <c r="AV1428" s="7" t="e">
        <f t="shared" si="134"/>
        <v>#DIV/0!</v>
      </c>
      <c r="AX1428" s="5"/>
      <c r="AY1428" s="6"/>
      <c r="AZ1428" s="6"/>
      <c r="BB1428" s="5"/>
      <c r="BC1428" s="8"/>
      <c r="BD1428" s="8"/>
      <c r="BE1428" s="5"/>
      <c r="BF1428" s="5"/>
      <c r="BG1428" s="6"/>
      <c r="BH1428" s="6"/>
      <c r="BI1428" s="7" t="e">
        <f t="shared" si="135"/>
        <v>#DIV/0!</v>
      </c>
      <c r="BK1428" s="5"/>
      <c r="BL1428" s="6"/>
      <c r="BM1428" s="6"/>
      <c r="BO1428" s="5"/>
      <c r="BP1428" s="6"/>
      <c r="BQ1428" s="6"/>
      <c r="BR1428" s="5"/>
      <c r="BS1428" s="5"/>
      <c r="BT1428" s="6"/>
      <c r="BU1428" s="6"/>
      <c r="BV1428" s="7" t="e">
        <f t="shared" si="136"/>
        <v>#DIV/0!</v>
      </c>
      <c r="BX1428" s="5"/>
      <c r="BY1428" s="8"/>
      <c r="BZ1428" s="8"/>
      <c r="CA1428" s="5"/>
      <c r="CB1428" s="5"/>
      <c r="CC1428" s="8"/>
      <c r="CD1428" s="8"/>
      <c r="CE1428" s="5"/>
      <c r="CF1428" s="5"/>
      <c r="CG1428" s="12"/>
      <c r="CH1428" s="17"/>
      <c r="CI1428" s="9" t="e">
        <f t="shared" si="137"/>
        <v>#DIV/0!</v>
      </c>
      <c r="CJ1428" s="5"/>
      <c r="CL1428" s="5"/>
      <c r="CM1428" s="5"/>
      <c r="CP1428" s="5"/>
      <c r="CT1428" s="5"/>
    </row>
    <row r="1429" spans="1:98" x14ac:dyDescent="0.25">
      <c r="A1429" s="5" t="s">
        <v>1472</v>
      </c>
      <c r="B1429" s="5">
        <v>18.33934</v>
      </c>
      <c r="C1429" s="5">
        <v>-32.071102000000003</v>
      </c>
      <c r="E1429" s="5">
        <v>0</v>
      </c>
      <c r="G1429" s="5">
        <v>0</v>
      </c>
      <c r="I1429" s="5">
        <v>0</v>
      </c>
      <c r="L1429" s="6" t="str">
        <f>IF(Table1[[#This Row],[seagrass.mn.ssp126.2050]]="","",(Table1[[#This Row],[seagrass.sd.ssp126.2050]]/Table1[[#This Row],[seagrass.mn.ssp126.2050]])^-1)</f>
        <v/>
      </c>
      <c r="M1429" s="6" t="str">
        <f>IF(Table1[[#This Row],[seagrass.weights.ssp126.2050]]="","",Table1[[#This Row],[seagrass.weights.ssp126.2050]]*Table1[[#This Row],[seagrass.mn.ssp126.2050]])</f>
        <v/>
      </c>
      <c r="P1429" s="6" t="str">
        <f>IF(Table1[[#This Row],[corals.mn.ssp126.2050]]="","",(Table1[[#This Row],[corals.sd.ssp126.2050]]/Table1[[#This Row],[corals.mn.ssp126.2050]])^-1)</f>
        <v/>
      </c>
      <c r="Q1429" s="6" t="str">
        <f>IF(Table1[[#This Row],[coral.weights.ssp126.2050]]="","",Table1[[#This Row],[coral.weights.ssp126.2050]]*Table1[[#This Row],[corals.mn.ssp126.2050]])</f>
        <v/>
      </c>
      <c r="T1429" s="6" t="str">
        <f>IF(Table1[[#This Row],[mangrove.mn.ssp126.2050]]="","",(Table1[[#This Row],[mangrove.sd.ssp126.2050]]/Table1[[#This Row],[mangrove.mn.ssp126.2050]])^-1)</f>
        <v/>
      </c>
      <c r="U1429" s="6" t="str">
        <f>IF(Table1[[#This Row],[mangrove.weights.ssp126.2050]]="","",Table1[[#This Row],[mangrove.weights.ssp126.2050]]*Table1[[#This Row],[mangrove.mn.ssp126.2050]])</f>
        <v/>
      </c>
      <c r="V1429" s="7" t="e">
        <f t="shared" si="132"/>
        <v>#DIV/0!</v>
      </c>
      <c r="Y1429" s="6" t="str">
        <f>IF(Table1[[#This Row],[seagrass.mn.ssp126.2100]]="", "", (Table1[[#This Row],[seagrass.sd.ssp126.2100]]/Table1[[#This Row],[seagrass.mn.ssp126.2100]])^-1)</f>
        <v/>
      </c>
      <c r="Z1429" s="6" t="str">
        <f>IF(Table1[[#This Row],[seagrass.weights.ssp126.2100]]="","", Table1[[#This Row],[seagrass.weights.ssp126.2100]]*Table1[[#This Row],[seagrass.mn.ssp126.2100]])</f>
        <v/>
      </c>
      <c r="AC1429" s="6" t="str">
        <f>IF(Table1[[#This Row],[corals.mn.ssp126.2100]]="","",(Table1[[#This Row],[corals.sd.ssp126.2100]]/Table1[[#This Row],[corals.mn.ssp126.2100]])^-1)</f>
        <v/>
      </c>
      <c r="AD1429" s="6" t="str">
        <f>IF( Table1[[#This Row],[Coral.weights.ssp126.2100]]="","", Table1[[#This Row],[Coral.weights.ssp126.2100]]*Table1[[#This Row],[corals.mn.ssp126.2100]])</f>
        <v/>
      </c>
      <c r="AG1429" s="8" t="str">
        <f>IF(Table1[[#This Row],[mangrove.mn.ssp126.2100]]="","",(Table1[[#This Row],[mangrove.sd.ssp126.2100]]/Table1[[#This Row],[mangrove.mn.ssp126.2100]])^-1)</f>
        <v/>
      </c>
      <c r="AH1429" s="6" t="str">
        <f>IF(Table1[[#This Row],[mangrove.weights.ssp126.2100]]="","",Table1[[#This Row],[mangrove.weights.ssp126.2100]]*Table1[[#This Row],[mangrove.mn.ssp126.2100]])</f>
        <v/>
      </c>
      <c r="AI1429" s="7" t="e">
        <f t="shared" si="133"/>
        <v>#DIV/0!</v>
      </c>
      <c r="AL1429" s="6" t="str">
        <f>IF(Table1[[#This Row],[seagrass.mn.ssp245.2050]]="","",(Table1[[#This Row],[seagrass.sd.ssp245.2050]]/Table1[[#This Row],[seagrass.mn.ssp245.2050]])^-1)</f>
        <v/>
      </c>
      <c r="AM1429" s="6" t="str">
        <f>IF(Table1[[#This Row],[seagrass.weights.ssp245.2050]]="","",Table1[[#This Row],[seagrass.weights.ssp245.2050]]*Table1[[#This Row],[seagrass.mn.ssp245.2050]])</f>
        <v/>
      </c>
      <c r="AS1429" s="5"/>
      <c r="AT1429" s="8"/>
      <c r="AU1429" s="8"/>
      <c r="AV1429" s="7" t="e">
        <f t="shared" si="134"/>
        <v>#DIV/0!</v>
      </c>
      <c r="AX1429" s="5"/>
      <c r="AY1429" s="6"/>
      <c r="AZ1429" s="6"/>
      <c r="BB1429" s="5"/>
      <c r="BC1429" s="8"/>
      <c r="BD1429" s="8"/>
      <c r="BE1429" s="5"/>
      <c r="BF1429" s="5"/>
      <c r="BG1429" s="6"/>
      <c r="BH1429" s="6"/>
      <c r="BI1429" s="7" t="e">
        <f t="shared" si="135"/>
        <v>#DIV/0!</v>
      </c>
      <c r="BK1429" s="5"/>
      <c r="BL1429" s="6"/>
      <c r="BM1429" s="6"/>
      <c r="BO1429" s="5"/>
      <c r="BP1429" s="6"/>
      <c r="BQ1429" s="6"/>
      <c r="BR1429" s="5"/>
      <c r="BS1429" s="5"/>
      <c r="BT1429" s="6"/>
      <c r="BU1429" s="6"/>
      <c r="BV1429" s="7" t="e">
        <f t="shared" si="136"/>
        <v>#DIV/0!</v>
      </c>
      <c r="BX1429" s="5"/>
      <c r="BY1429" s="8"/>
      <c r="BZ1429" s="8"/>
      <c r="CA1429" s="5"/>
      <c r="CB1429" s="5"/>
      <c r="CC1429" s="8"/>
      <c r="CD1429" s="8"/>
      <c r="CE1429" s="5"/>
      <c r="CF1429" s="5"/>
      <c r="CG1429" s="12"/>
      <c r="CH1429" s="17"/>
      <c r="CI1429" s="9" t="e">
        <f t="shared" si="137"/>
        <v>#DIV/0!</v>
      </c>
      <c r="CJ1429" s="5"/>
      <c r="CL1429" s="5"/>
      <c r="CM1429" s="5"/>
      <c r="CP1429" s="5"/>
      <c r="CT1429" s="5"/>
    </row>
    <row r="1430" spans="1:98" x14ac:dyDescent="0.25">
      <c r="A1430" s="5" t="s">
        <v>1473</v>
      </c>
      <c r="B1430" s="5">
        <v>18.58934</v>
      </c>
      <c r="C1430" s="5">
        <v>-32.321102000000003</v>
      </c>
      <c r="E1430" s="5">
        <v>0</v>
      </c>
      <c r="G1430" s="5">
        <v>0</v>
      </c>
      <c r="I1430" s="5">
        <v>0</v>
      </c>
      <c r="L1430" s="6" t="str">
        <f>IF(Table1[[#This Row],[seagrass.mn.ssp126.2050]]="","",(Table1[[#This Row],[seagrass.sd.ssp126.2050]]/Table1[[#This Row],[seagrass.mn.ssp126.2050]])^-1)</f>
        <v/>
      </c>
      <c r="M1430" s="6" t="str">
        <f>IF(Table1[[#This Row],[seagrass.weights.ssp126.2050]]="","",Table1[[#This Row],[seagrass.weights.ssp126.2050]]*Table1[[#This Row],[seagrass.mn.ssp126.2050]])</f>
        <v/>
      </c>
      <c r="P1430" s="6" t="str">
        <f>IF(Table1[[#This Row],[corals.mn.ssp126.2050]]="","",(Table1[[#This Row],[corals.sd.ssp126.2050]]/Table1[[#This Row],[corals.mn.ssp126.2050]])^-1)</f>
        <v/>
      </c>
      <c r="Q1430" s="6" t="str">
        <f>IF(Table1[[#This Row],[coral.weights.ssp126.2050]]="","",Table1[[#This Row],[coral.weights.ssp126.2050]]*Table1[[#This Row],[corals.mn.ssp126.2050]])</f>
        <v/>
      </c>
      <c r="T1430" s="6" t="str">
        <f>IF(Table1[[#This Row],[mangrove.mn.ssp126.2050]]="","",(Table1[[#This Row],[mangrove.sd.ssp126.2050]]/Table1[[#This Row],[mangrove.mn.ssp126.2050]])^-1)</f>
        <v/>
      </c>
      <c r="U1430" s="6" t="str">
        <f>IF(Table1[[#This Row],[mangrove.weights.ssp126.2050]]="","",Table1[[#This Row],[mangrove.weights.ssp126.2050]]*Table1[[#This Row],[mangrove.mn.ssp126.2050]])</f>
        <v/>
      </c>
      <c r="V1430" s="7" t="e">
        <f t="shared" si="132"/>
        <v>#DIV/0!</v>
      </c>
      <c r="Y1430" s="6" t="str">
        <f>IF(Table1[[#This Row],[seagrass.mn.ssp126.2100]]="", "", (Table1[[#This Row],[seagrass.sd.ssp126.2100]]/Table1[[#This Row],[seagrass.mn.ssp126.2100]])^-1)</f>
        <v/>
      </c>
      <c r="Z1430" s="6" t="str">
        <f>IF(Table1[[#This Row],[seagrass.weights.ssp126.2100]]="","", Table1[[#This Row],[seagrass.weights.ssp126.2100]]*Table1[[#This Row],[seagrass.mn.ssp126.2100]])</f>
        <v/>
      </c>
      <c r="AC1430" s="6" t="str">
        <f>IF(Table1[[#This Row],[corals.mn.ssp126.2100]]="","",(Table1[[#This Row],[corals.sd.ssp126.2100]]/Table1[[#This Row],[corals.mn.ssp126.2100]])^-1)</f>
        <v/>
      </c>
      <c r="AD1430" s="6" t="str">
        <f>IF( Table1[[#This Row],[Coral.weights.ssp126.2100]]="","", Table1[[#This Row],[Coral.weights.ssp126.2100]]*Table1[[#This Row],[corals.mn.ssp126.2100]])</f>
        <v/>
      </c>
      <c r="AG1430" s="8" t="str">
        <f>IF(Table1[[#This Row],[mangrove.mn.ssp126.2100]]="","",(Table1[[#This Row],[mangrove.sd.ssp126.2100]]/Table1[[#This Row],[mangrove.mn.ssp126.2100]])^-1)</f>
        <v/>
      </c>
      <c r="AH1430" s="6" t="str">
        <f>IF(Table1[[#This Row],[mangrove.weights.ssp126.2100]]="","",Table1[[#This Row],[mangrove.weights.ssp126.2100]]*Table1[[#This Row],[mangrove.mn.ssp126.2100]])</f>
        <v/>
      </c>
      <c r="AI1430" s="7" t="e">
        <f t="shared" si="133"/>
        <v>#DIV/0!</v>
      </c>
      <c r="AL1430" s="6" t="str">
        <f>IF(Table1[[#This Row],[seagrass.mn.ssp245.2050]]="","",(Table1[[#This Row],[seagrass.sd.ssp245.2050]]/Table1[[#This Row],[seagrass.mn.ssp245.2050]])^-1)</f>
        <v/>
      </c>
      <c r="AM1430" s="6" t="str">
        <f>IF(Table1[[#This Row],[seagrass.weights.ssp245.2050]]="","",Table1[[#This Row],[seagrass.weights.ssp245.2050]]*Table1[[#This Row],[seagrass.mn.ssp245.2050]])</f>
        <v/>
      </c>
      <c r="AS1430" s="5"/>
      <c r="AT1430" s="8"/>
      <c r="AU1430" s="8"/>
      <c r="AV1430" s="7" t="e">
        <f t="shared" si="134"/>
        <v>#DIV/0!</v>
      </c>
      <c r="AX1430" s="5"/>
      <c r="AY1430" s="6"/>
      <c r="AZ1430" s="6"/>
      <c r="BB1430" s="5"/>
      <c r="BC1430" s="8"/>
      <c r="BD1430" s="8"/>
      <c r="BE1430" s="5"/>
      <c r="BF1430" s="5"/>
      <c r="BG1430" s="6"/>
      <c r="BH1430" s="6"/>
      <c r="BI1430" s="7" t="e">
        <f t="shared" si="135"/>
        <v>#DIV/0!</v>
      </c>
      <c r="BK1430" s="5"/>
      <c r="BL1430" s="6"/>
      <c r="BM1430" s="6"/>
      <c r="BO1430" s="5"/>
      <c r="BP1430" s="6"/>
      <c r="BQ1430" s="6"/>
      <c r="BR1430" s="5"/>
      <c r="BS1430" s="5"/>
      <c r="BT1430" s="6"/>
      <c r="BU1430" s="6"/>
      <c r="BV1430" s="7" t="e">
        <f t="shared" si="136"/>
        <v>#DIV/0!</v>
      </c>
      <c r="BX1430" s="5"/>
      <c r="BY1430" s="8"/>
      <c r="BZ1430" s="8"/>
      <c r="CA1430" s="5"/>
      <c r="CB1430" s="5"/>
      <c r="CC1430" s="8"/>
      <c r="CD1430" s="8"/>
      <c r="CE1430" s="5"/>
      <c r="CF1430" s="5"/>
      <c r="CG1430" s="12"/>
      <c r="CH1430" s="17"/>
      <c r="CI1430" s="9" t="e">
        <f t="shared" si="137"/>
        <v>#DIV/0!</v>
      </c>
      <c r="CJ1430" s="5"/>
      <c r="CL1430" s="5"/>
      <c r="CM1430" s="5"/>
      <c r="CP1430" s="5"/>
      <c r="CT1430" s="5"/>
    </row>
    <row r="1431" spans="1:98" x14ac:dyDescent="0.25">
      <c r="A1431" s="5" t="s">
        <v>1474</v>
      </c>
      <c r="B1431" s="5">
        <v>28.33934</v>
      </c>
      <c r="C1431" s="5">
        <v>-32.321102000000003</v>
      </c>
      <c r="E1431" s="5">
        <v>0</v>
      </c>
      <c r="G1431" s="5">
        <v>0</v>
      </c>
      <c r="I1431" s="5">
        <v>0</v>
      </c>
      <c r="L1431" s="6" t="str">
        <f>IF(Table1[[#This Row],[seagrass.mn.ssp126.2050]]="","",(Table1[[#This Row],[seagrass.sd.ssp126.2050]]/Table1[[#This Row],[seagrass.mn.ssp126.2050]])^-1)</f>
        <v/>
      </c>
      <c r="M1431" s="6" t="str">
        <f>IF(Table1[[#This Row],[seagrass.weights.ssp126.2050]]="","",Table1[[#This Row],[seagrass.weights.ssp126.2050]]*Table1[[#This Row],[seagrass.mn.ssp126.2050]])</f>
        <v/>
      </c>
      <c r="P1431" s="6" t="str">
        <f>IF(Table1[[#This Row],[corals.mn.ssp126.2050]]="","",(Table1[[#This Row],[corals.sd.ssp126.2050]]/Table1[[#This Row],[corals.mn.ssp126.2050]])^-1)</f>
        <v/>
      </c>
      <c r="Q1431" s="6" t="str">
        <f>IF(Table1[[#This Row],[coral.weights.ssp126.2050]]="","",Table1[[#This Row],[coral.weights.ssp126.2050]]*Table1[[#This Row],[corals.mn.ssp126.2050]])</f>
        <v/>
      </c>
      <c r="T1431" s="6" t="str">
        <f>IF(Table1[[#This Row],[mangrove.mn.ssp126.2050]]="","",(Table1[[#This Row],[mangrove.sd.ssp126.2050]]/Table1[[#This Row],[mangrove.mn.ssp126.2050]])^-1)</f>
        <v/>
      </c>
      <c r="U1431" s="6" t="str">
        <f>IF(Table1[[#This Row],[mangrove.weights.ssp126.2050]]="","",Table1[[#This Row],[mangrove.weights.ssp126.2050]]*Table1[[#This Row],[mangrove.mn.ssp126.2050]])</f>
        <v/>
      </c>
      <c r="V1431" s="7" t="e">
        <f t="shared" si="132"/>
        <v>#DIV/0!</v>
      </c>
      <c r="Y1431" s="6" t="str">
        <f>IF(Table1[[#This Row],[seagrass.mn.ssp126.2100]]="", "", (Table1[[#This Row],[seagrass.sd.ssp126.2100]]/Table1[[#This Row],[seagrass.mn.ssp126.2100]])^-1)</f>
        <v/>
      </c>
      <c r="Z1431" s="6" t="str">
        <f>IF(Table1[[#This Row],[seagrass.weights.ssp126.2100]]="","", Table1[[#This Row],[seagrass.weights.ssp126.2100]]*Table1[[#This Row],[seagrass.mn.ssp126.2100]])</f>
        <v/>
      </c>
      <c r="AC1431" s="6" t="str">
        <f>IF(Table1[[#This Row],[corals.mn.ssp126.2100]]="","",(Table1[[#This Row],[corals.sd.ssp126.2100]]/Table1[[#This Row],[corals.mn.ssp126.2100]])^-1)</f>
        <v/>
      </c>
      <c r="AD1431" s="6" t="str">
        <f>IF( Table1[[#This Row],[Coral.weights.ssp126.2100]]="","", Table1[[#This Row],[Coral.weights.ssp126.2100]]*Table1[[#This Row],[corals.mn.ssp126.2100]])</f>
        <v/>
      </c>
      <c r="AG1431" s="8" t="str">
        <f>IF(Table1[[#This Row],[mangrove.mn.ssp126.2100]]="","",(Table1[[#This Row],[mangrove.sd.ssp126.2100]]/Table1[[#This Row],[mangrove.mn.ssp126.2100]])^-1)</f>
        <v/>
      </c>
      <c r="AH1431" s="6" t="str">
        <f>IF(Table1[[#This Row],[mangrove.weights.ssp126.2100]]="","",Table1[[#This Row],[mangrove.weights.ssp126.2100]]*Table1[[#This Row],[mangrove.mn.ssp126.2100]])</f>
        <v/>
      </c>
      <c r="AI1431" s="7" t="e">
        <f t="shared" si="133"/>
        <v>#DIV/0!</v>
      </c>
      <c r="AL1431" s="6" t="str">
        <f>IF(Table1[[#This Row],[seagrass.mn.ssp245.2050]]="","",(Table1[[#This Row],[seagrass.sd.ssp245.2050]]/Table1[[#This Row],[seagrass.mn.ssp245.2050]])^-1)</f>
        <v/>
      </c>
      <c r="AM1431" s="6" t="str">
        <f>IF(Table1[[#This Row],[seagrass.weights.ssp245.2050]]="","",Table1[[#This Row],[seagrass.weights.ssp245.2050]]*Table1[[#This Row],[seagrass.mn.ssp245.2050]])</f>
        <v/>
      </c>
      <c r="AS1431" s="5"/>
      <c r="AT1431" s="8"/>
      <c r="AU1431" s="8"/>
      <c r="AV1431" s="7" t="e">
        <f t="shared" si="134"/>
        <v>#DIV/0!</v>
      </c>
      <c r="AX1431" s="5"/>
      <c r="AY1431" s="6"/>
      <c r="AZ1431" s="6"/>
      <c r="BB1431" s="5"/>
      <c r="BC1431" s="8"/>
      <c r="BD1431" s="8"/>
      <c r="BE1431" s="5"/>
      <c r="BF1431" s="5"/>
      <c r="BG1431" s="6"/>
      <c r="BH1431" s="6"/>
      <c r="BI1431" s="7" t="e">
        <f t="shared" si="135"/>
        <v>#DIV/0!</v>
      </c>
      <c r="BK1431" s="5"/>
      <c r="BL1431" s="6"/>
      <c r="BM1431" s="6"/>
      <c r="BO1431" s="5"/>
      <c r="BP1431" s="6"/>
      <c r="BQ1431" s="6"/>
      <c r="BR1431" s="5"/>
      <c r="BS1431" s="5"/>
      <c r="BT1431" s="6"/>
      <c r="BU1431" s="6"/>
      <c r="BV1431" s="7" t="e">
        <f t="shared" si="136"/>
        <v>#DIV/0!</v>
      </c>
      <c r="BX1431" s="5"/>
      <c r="BY1431" s="8"/>
      <c r="BZ1431" s="8"/>
      <c r="CA1431" s="5"/>
      <c r="CB1431" s="5"/>
      <c r="CC1431" s="8"/>
      <c r="CD1431" s="8"/>
      <c r="CE1431" s="5"/>
      <c r="CF1431" s="5"/>
      <c r="CG1431" s="12"/>
      <c r="CH1431" s="17"/>
      <c r="CI1431" s="9" t="e">
        <f t="shared" si="137"/>
        <v>#DIV/0!</v>
      </c>
      <c r="CJ1431" s="5"/>
      <c r="CL1431" s="5"/>
      <c r="CM1431" s="5"/>
      <c r="CP1431" s="5"/>
      <c r="CT1431" s="5"/>
    </row>
    <row r="1432" spans="1:98" x14ac:dyDescent="0.25">
      <c r="A1432" s="5" t="s">
        <v>1475</v>
      </c>
      <c r="B1432" s="5">
        <v>28.58934</v>
      </c>
      <c r="C1432" s="5">
        <v>-32.321102000000003</v>
      </c>
      <c r="E1432" s="5">
        <v>0</v>
      </c>
      <c r="G1432" s="5">
        <v>0</v>
      </c>
      <c r="I1432" s="5">
        <v>0</v>
      </c>
      <c r="L1432" s="6" t="str">
        <f>IF(Table1[[#This Row],[seagrass.mn.ssp126.2050]]="","",(Table1[[#This Row],[seagrass.sd.ssp126.2050]]/Table1[[#This Row],[seagrass.mn.ssp126.2050]])^-1)</f>
        <v/>
      </c>
      <c r="M1432" s="6" t="str">
        <f>IF(Table1[[#This Row],[seagrass.weights.ssp126.2050]]="","",Table1[[#This Row],[seagrass.weights.ssp126.2050]]*Table1[[#This Row],[seagrass.mn.ssp126.2050]])</f>
        <v/>
      </c>
      <c r="P1432" s="6" t="str">
        <f>IF(Table1[[#This Row],[corals.mn.ssp126.2050]]="","",(Table1[[#This Row],[corals.sd.ssp126.2050]]/Table1[[#This Row],[corals.mn.ssp126.2050]])^-1)</f>
        <v/>
      </c>
      <c r="Q1432" s="6" t="str">
        <f>IF(Table1[[#This Row],[coral.weights.ssp126.2050]]="","",Table1[[#This Row],[coral.weights.ssp126.2050]]*Table1[[#This Row],[corals.mn.ssp126.2050]])</f>
        <v/>
      </c>
      <c r="T1432" s="6" t="str">
        <f>IF(Table1[[#This Row],[mangrove.mn.ssp126.2050]]="","",(Table1[[#This Row],[mangrove.sd.ssp126.2050]]/Table1[[#This Row],[mangrove.mn.ssp126.2050]])^-1)</f>
        <v/>
      </c>
      <c r="U1432" s="6" t="str">
        <f>IF(Table1[[#This Row],[mangrove.weights.ssp126.2050]]="","",Table1[[#This Row],[mangrove.weights.ssp126.2050]]*Table1[[#This Row],[mangrove.mn.ssp126.2050]])</f>
        <v/>
      </c>
      <c r="V1432" s="7" t="e">
        <f t="shared" si="132"/>
        <v>#DIV/0!</v>
      </c>
      <c r="Y1432" s="6" t="str">
        <f>IF(Table1[[#This Row],[seagrass.mn.ssp126.2100]]="", "", (Table1[[#This Row],[seagrass.sd.ssp126.2100]]/Table1[[#This Row],[seagrass.mn.ssp126.2100]])^-1)</f>
        <v/>
      </c>
      <c r="Z1432" s="6" t="str">
        <f>IF(Table1[[#This Row],[seagrass.weights.ssp126.2100]]="","", Table1[[#This Row],[seagrass.weights.ssp126.2100]]*Table1[[#This Row],[seagrass.mn.ssp126.2100]])</f>
        <v/>
      </c>
      <c r="AC1432" s="6" t="str">
        <f>IF(Table1[[#This Row],[corals.mn.ssp126.2100]]="","",(Table1[[#This Row],[corals.sd.ssp126.2100]]/Table1[[#This Row],[corals.mn.ssp126.2100]])^-1)</f>
        <v/>
      </c>
      <c r="AD1432" s="6" t="str">
        <f>IF( Table1[[#This Row],[Coral.weights.ssp126.2100]]="","", Table1[[#This Row],[Coral.weights.ssp126.2100]]*Table1[[#This Row],[corals.mn.ssp126.2100]])</f>
        <v/>
      </c>
      <c r="AG1432" s="8" t="str">
        <f>IF(Table1[[#This Row],[mangrove.mn.ssp126.2100]]="","",(Table1[[#This Row],[mangrove.sd.ssp126.2100]]/Table1[[#This Row],[mangrove.mn.ssp126.2100]])^-1)</f>
        <v/>
      </c>
      <c r="AH1432" s="6" t="str">
        <f>IF(Table1[[#This Row],[mangrove.weights.ssp126.2100]]="","",Table1[[#This Row],[mangrove.weights.ssp126.2100]]*Table1[[#This Row],[mangrove.mn.ssp126.2100]])</f>
        <v/>
      </c>
      <c r="AI1432" s="7" t="e">
        <f t="shared" si="133"/>
        <v>#DIV/0!</v>
      </c>
      <c r="AL1432" s="6" t="str">
        <f>IF(Table1[[#This Row],[seagrass.mn.ssp245.2050]]="","",(Table1[[#This Row],[seagrass.sd.ssp245.2050]]/Table1[[#This Row],[seagrass.mn.ssp245.2050]])^-1)</f>
        <v/>
      </c>
      <c r="AM1432" s="6" t="str">
        <f>IF(Table1[[#This Row],[seagrass.weights.ssp245.2050]]="","",Table1[[#This Row],[seagrass.weights.ssp245.2050]]*Table1[[#This Row],[seagrass.mn.ssp245.2050]])</f>
        <v/>
      </c>
      <c r="AS1432" s="5"/>
      <c r="AT1432" s="8"/>
      <c r="AU1432" s="8"/>
      <c r="AV1432" s="7" t="e">
        <f t="shared" si="134"/>
        <v>#DIV/0!</v>
      </c>
      <c r="AX1432" s="5"/>
      <c r="AY1432" s="6"/>
      <c r="AZ1432" s="6"/>
      <c r="BB1432" s="5"/>
      <c r="BC1432" s="8"/>
      <c r="BD1432" s="8"/>
      <c r="BE1432" s="5"/>
      <c r="BF1432" s="5"/>
      <c r="BG1432" s="6"/>
      <c r="BH1432" s="6"/>
      <c r="BI1432" s="7" t="e">
        <f t="shared" si="135"/>
        <v>#DIV/0!</v>
      </c>
      <c r="BK1432" s="5"/>
      <c r="BL1432" s="6"/>
      <c r="BM1432" s="6"/>
      <c r="BO1432" s="5"/>
      <c r="BP1432" s="6"/>
      <c r="BQ1432" s="6"/>
      <c r="BR1432" s="5"/>
      <c r="BS1432" s="5"/>
      <c r="BT1432" s="6"/>
      <c r="BU1432" s="6"/>
      <c r="BV1432" s="7" t="e">
        <f t="shared" si="136"/>
        <v>#DIV/0!</v>
      </c>
      <c r="BX1432" s="5"/>
      <c r="BY1432" s="8"/>
      <c r="BZ1432" s="8"/>
      <c r="CA1432" s="5"/>
      <c r="CB1432" s="5"/>
      <c r="CC1432" s="8"/>
      <c r="CD1432" s="8"/>
      <c r="CE1432" s="5"/>
      <c r="CF1432" s="5"/>
      <c r="CG1432" s="12"/>
      <c r="CH1432" s="17"/>
      <c r="CI1432" s="9" t="e">
        <f t="shared" si="137"/>
        <v>#DIV/0!</v>
      </c>
      <c r="CJ1432" s="5"/>
      <c r="CL1432" s="5"/>
      <c r="CM1432" s="5"/>
      <c r="CP1432" s="5"/>
      <c r="CT1432" s="5"/>
    </row>
    <row r="1433" spans="1:98" x14ac:dyDescent="0.25">
      <c r="A1433" s="5" t="s">
        <v>1476</v>
      </c>
      <c r="B1433" s="5">
        <v>28.83934</v>
      </c>
      <c r="C1433" s="5">
        <v>-32.321102000000003</v>
      </c>
      <c r="E1433" s="5">
        <v>0</v>
      </c>
      <c r="G1433" s="5">
        <v>0</v>
      </c>
      <c r="H1433" s="5">
        <v>370000</v>
      </c>
      <c r="I1433" s="5">
        <v>1</v>
      </c>
      <c r="L1433" s="6" t="str">
        <f>IF(Table1[[#This Row],[seagrass.mn.ssp126.2050]]="","",(Table1[[#This Row],[seagrass.sd.ssp126.2050]]/Table1[[#This Row],[seagrass.mn.ssp126.2050]])^-1)</f>
        <v/>
      </c>
      <c r="M1433" s="6" t="str">
        <f>IF(Table1[[#This Row],[seagrass.weights.ssp126.2050]]="","",Table1[[#This Row],[seagrass.weights.ssp126.2050]]*Table1[[#This Row],[seagrass.mn.ssp126.2050]])</f>
        <v/>
      </c>
      <c r="P1433" s="6" t="str">
        <f>IF(Table1[[#This Row],[corals.mn.ssp126.2050]]="","",(Table1[[#This Row],[corals.sd.ssp126.2050]]/Table1[[#This Row],[corals.mn.ssp126.2050]])^-1)</f>
        <v/>
      </c>
      <c r="Q1433" s="6" t="str">
        <f>IF(Table1[[#This Row],[coral.weights.ssp126.2050]]="","",Table1[[#This Row],[coral.weights.ssp126.2050]]*Table1[[#This Row],[corals.mn.ssp126.2050]])</f>
        <v/>
      </c>
      <c r="R1433" s="5">
        <v>0.42588201429132549</v>
      </c>
      <c r="S1433" s="5">
        <v>9.946488997570449E-2</v>
      </c>
      <c r="T1433" s="6">
        <f>IF(Table1[[#This Row],[mangrove.mn.ssp126.2050]]="","",(Table1[[#This Row],[mangrove.sd.ssp126.2050]]/Table1[[#This Row],[mangrove.mn.ssp126.2050]])^-1)</f>
        <v>4.2817321207046266</v>
      </c>
      <c r="U1433" s="6">
        <f>IF(Table1[[#This Row],[mangrove.weights.ssp126.2050]]="","",Table1[[#This Row],[mangrove.weights.ssp126.2050]]*Table1[[#This Row],[mangrove.mn.ssp126.2050]])</f>
        <v>1.8235127002215552</v>
      </c>
      <c r="V1433" s="7">
        <f t="shared" si="132"/>
        <v>0.42588201429132549</v>
      </c>
      <c r="Y1433" s="6" t="str">
        <f>IF(Table1[[#This Row],[seagrass.mn.ssp126.2100]]="", "", (Table1[[#This Row],[seagrass.sd.ssp126.2100]]/Table1[[#This Row],[seagrass.mn.ssp126.2100]])^-1)</f>
        <v/>
      </c>
      <c r="Z1433" s="6" t="str">
        <f>IF(Table1[[#This Row],[seagrass.weights.ssp126.2100]]="","", Table1[[#This Row],[seagrass.weights.ssp126.2100]]*Table1[[#This Row],[seagrass.mn.ssp126.2100]])</f>
        <v/>
      </c>
      <c r="AC1433" s="6" t="str">
        <f>IF(Table1[[#This Row],[corals.mn.ssp126.2100]]="","",(Table1[[#This Row],[corals.sd.ssp126.2100]]/Table1[[#This Row],[corals.mn.ssp126.2100]])^-1)</f>
        <v/>
      </c>
      <c r="AD1433" s="6" t="str">
        <f>IF( Table1[[#This Row],[Coral.weights.ssp126.2100]]="","", Table1[[#This Row],[Coral.weights.ssp126.2100]]*Table1[[#This Row],[corals.mn.ssp126.2100]])</f>
        <v/>
      </c>
      <c r="AE1433" s="5">
        <v>0.4241566533335458</v>
      </c>
      <c r="AF1433" s="5">
        <v>9.8329930061301016E-2</v>
      </c>
      <c r="AG1433" s="8">
        <f>IF(Table1[[#This Row],[mangrove.mn.ssp126.2100]]="","",(Table1[[#This Row],[mangrove.sd.ssp126.2100]]/Table1[[#This Row],[mangrove.mn.ssp126.2100]])^-1)</f>
        <v>4.3136067835003775</v>
      </c>
      <c r="AH1433" s="6">
        <f>IF(Table1[[#This Row],[mangrove.weights.ssp126.2100]]="","",Table1[[#This Row],[mangrove.weights.ssp126.2100]]*Table1[[#This Row],[mangrove.mn.ssp126.2100]])</f>
        <v>1.8296450170864011</v>
      </c>
      <c r="AI1433" s="7">
        <f t="shared" si="133"/>
        <v>0.4241566533335458</v>
      </c>
      <c r="AL1433" s="6" t="str">
        <f>IF(Table1[[#This Row],[seagrass.mn.ssp245.2050]]="","",(Table1[[#This Row],[seagrass.sd.ssp245.2050]]/Table1[[#This Row],[seagrass.mn.ssp245.2050]])^-1)</f>
        <v/>
      </c>
      <c r="AM1433" s="6" t="str">
        <f>IF(Table1[[#This Row],[seagrass.weights.ssp245.2050]]="","",Table1[[#This Row],[seagrass.weights.ssp245.2050]]*Table1[[#This Row],[seagrass.mn.ssp245.2050]])</f>
        <v/>
      </c>
      <c r="AR1433" s="5">
        <v>0.44674707676765668</v>
      </c>
      <c r="AS1433" s="5">
        <v>0.1199500130360808</v>
      </c>
      <c r="AT1433" s="8">
        <f>(Table1[[#This Row],[mangrove.sd.ssp245.2050]]/Table1[[#This Row],[mangrove.mn.ssp245.2050]])^-1</f>
        <v>3.7244437533597914</v>
      </c>
      <c r="AU1433" s="8">
        <f>Table1[[#This Row],[mangrove.mn.ssp245.2050]]*Table1[[#This Row],[mangrove.weights.ssp245.2050]]</f>
        <v>1.6638843593990462</v>
      </c>
      <c r="AV1433" s="7">
        <f t="shared" si="134"/>
        <v>0.44674707676765674</v>
      </c>
      <c r="AX1433" s="5"/>
      <c r="AY1433" s="6"/>
      <c r="AZ1433" s="6"/>
      <c r="BB1433" s="5"/>
      <c r="BC1433" s="8"/>
      <c r="BD1433" s="8"/>
      <c r="BE1433" s="5">
        <v>0.4420276564819639</v>
      </c>
      <c r="BF1433" s="5">
        <v>0.13111140153123421</v>
      </c>
      <c r="BG1433" s="6">
        <f>(Table1[[#This Row],[mangrove.sd.ssp245.2100]]/Table1[[#This Row],[mangrove.mn.ssp245.2100]])^-1</f>
        <v>3.371389912086793</v>
      </c>
      <c r="BH1433" s="6">
        <f>Table1[[#This Row],[mangrove.weights.ssp245.2100]]*Table1[[#This Row],[mangrove.mn.ssp245.2100]]</f>
        <v>1.4902475819266594</v>
      </c>
      <c r="BI1433" s="7">
        <f t="shared" si="135"/>
        <v>0.4420276564819639</v>
      </c>
      <c r="BK1433" s="5"/>
      <c r="BL1433" s="6"/>
      <c r="BM1433" s="6"/>
      <c r="BO1433" s="5"/>
      <c r="BP1433" s="6"/>
      <c r="BQ1433" s="6"/>
      <c r="BR1433" s="5">
        <v>0.47135774612224057</v>
      </c>
      <c r="BS1433" s="5">
        <v>0.14000281619577259</v>
      </c>
      <c r="BT1433" s="6">
        <f>(Table1[[#This Row],[mangrove.sd.ssp370.2050]]/Table1[[#This Row],[mangrove.mn.ssp370.2050]])^-1</f>
        <v>3.3667733187818065</v>
      </c>
      <c r="BU1433" s="6">
        <f>Table1[[#This Row],[mangrove.weights.ssp370.2050]]*Table1[[#This Row],[mangrove.mn.ssp370.2050]]</f>
        <v>1.5869546832454882</v>
      </c>
      <c r="BV1433" s="7">
        <f t="shared" si="136"/>
        <v>0.47135774612224057</v>
      </c>
      <c r="BX1433" s="5"/>
      <c r="BY1433" s="8"/>
      <c r="BZ1433" s="8"/>
      <c r="CA1433" s="5"/>
      <c r="CB1433" s="5"/>
      <c r="CC1433" s="8"/>
      <c r="CD1433" s="8"/>
      <c r="CE1433" s="5">
        <v>0.46014880615989279</v>
      </c>
      <c r="CF1433" s="5">
        <v>0.1307702521028645</v>
      </c>
      <c r="CG1433" s="12">
        <f>(Table1[[#This Row],[mangrove.sd.ssp370.2100]]/Table1[[#This Row],[mangrove.mn.ssp370.2100]])^-1</f>
        <v>3.518757506087375</v>
      </c>
      <c r="CH1433" s="17">
        <f>Table1[[#This Row],[mangrove.weights.ssp370.2100]]*Table1[[#This Row],[mangrove.mn.ssp370.2100]]</f>
        <v>1.6191520655922673</v>
      </c>
      <c r="CI1433" s="9">
        <f t="shared" si="137"/>
        <v>0.46014880615989279</v>
      </c>
      <c r="CJ1433" s="5"/>
      <c r="CL1433" s="5"/>
      <c r="CM1433" s="5"/>
      <c r="CP1433" s="5"/>
      <c r="CT1433" s="5"/>
    </row>
    <row r="1434" spans="1:98" x14ac:dyDescent="0.25">
      <c r="A1434" s="5" t="s">
        <v>1477</v>
      </c>
      <c r="B1434" s="5">
        <v>29.08934</v>
      </c>
      <c r="C1434" s="5">
        <v>-32.321102000000003</v>
      </c>
      <c r="E1434" s="5">
        <v>0</v>
      </c>
      <c r="G1434" s="5">
        <v>0</v>
      </c>
      <c r="I1434" s="5">
        <v>0</v>
      </c>
      <c r="L1434" s="6" t="str">
        <f>IF(Table1[[#This Row],[seagrass.mn.ssp126.2050]]="","",(Table1[[#This Row],[seagrass.sd.ssp126.2050]]/Table1[[#This Row],[seagrass.mn.ssp126.2050]])^-1)</f>
        <v/>
      </c>
      <c r="M1434" s="6" t="str">
        <f>IF(Table1[[#This Row],[seagrass.weights.ssp126.2050]]="","",Table1[[#This Row],[seagrass.weights.ssp126.2050]]*Table1[[#This Row],[seagrass.mn.ssp126.2050]])</f>
        <v/>
      </c>
      <c r="P1434" s="6" t="str">
        <f>IF(Table1[[#This Row],[corals.mn.ssp126.2050]]="","",(Table1[[#This Row],[corals.sd.ssp126.2050]]/Table1[[#This Row],[corals.mn.ssp126.2050]])^-1)</f>
        <v/>
      </c>
      <c r="Q1434" s="6" t="str">
        <f>IF(Table1[[#This Row],[coral.weights.ssp126.2050]]="","",Table1[[#This Row],[coral.weights.ssp126.2050]]*Table1[[#This Row],[corals.mn.ssp126.2050]])</f>
        <v/>
      </c>
      <c r="T1434" s="6" t="str">
        <f>IF(Table1[[#This Row],[mangrove.mn.ssp126.2050]]="","",(Table1[[#This Row],[mangrove.sd.ssp126.2050]]/Table1[[#This Row],[mangrove.mn.ssp126.2050]])^-1)</f>
        <v/>
      </c>
      <c r="U1434" s="6" t="str">
        <f>IF(Table1[[#This Row],[mangrove.weights.ssp126.2050]]="","",Table1[[#This Row],[mangrove.weights.ssp126.2050]]*Table1[[#This Row],[mangrove.mn.ssp126.2050]])</f>
        <v/>
      </c>
      <c r="V1434" s="7" t="e">
        <f t="shared" si="132"/>
        <v>#DIV/0!</v>
      </c>
      <c r="Y1434" s="6" t="str">
        <f>IF(Table1[[#This Row],[seagrass.mn.ssp126.2100]]="", "", (Table1[[#This Row],[seagrass.sd.ssp126.2100]]/Table1[[#This Row],[seagrass.mn.ssp126.2100]])^-1)</f>
        <v/>
      </c>
      <c r="Z1434" s="6" t="str">
        <f>IF(Table1[[#This Row],[seagrass.weights.ssp126.2100]]="","", Table1[[#This Row],[seagrass.weights.ssp126.2100]]*Table1[[#This Row],[seagrass.mn.ssp126.2100]])</f>
        <v/>
      </c>
      <c r="AC1434" s="6" t="str">
        <f>IF(Table1[[#This Row],[corals.mn.ssp126.2100]]="","",(Table1[[#This Row],[corals.sd.ssp126.2100]]/Table1[[#This Row],[corals.mn.ssp126.2100]])^-1)</f>
        <v/>
      </c>
      <c r="AD1434" s="6" t="str">
        <f>IF( Table1[[#This Row],[Coral.weights.ssp126.2100]]="","", Table1[[#This Row],[Coral.weights.ssp126.2100]]*Table1[[#This Row],[corals.mn.ssp126.2100]])</f>
        <v/>
      </c>
      <c r="AG1434" s="8" t="str">
        <f>IF(Table1[[#This Row],[mangrove.mn.ssp126.2100]]="","",(Table1[[#This Row],[mangrove.sd.ssp126.2100]]/Table1[[#This Row],[mangrove.mn.ssp126.2100]])^-1)</f>
        <v/>
      </c>
      <c r="AH1434" s="6" t="str">
        <f>IF(Table1[[#This Row],[mangrove.weights.ssp126.2100]]="","",Table1[[#This Row],[mangrove.weights.ssp126.2100]]*Table1[[#This Row],[mangrove.mn.ssp126.2100]])</f>
        <v/>
      </c>
      <c r="AI1434" s="7" t="e">
        <f t="shared" si="133"/>
        <v>#DIV/0!</v>
      </c>
      <c r="AL1434" s="6" t="str">
        <f>IF(Table1[[#This Row],[seagrass.mn.ssp245.2050]]="","",(Table1[[#This Row],[seagrass.sd.ssp245.2050]]/Table1[[#This Row],[seagrass.mn.ssp245.2050]])^-1)</f>
        <v/>
      </c>
      <c r="AM1434" s="6" t="str">
        <f>IF(Table1[[#This Row],[seagrass.weights.ssp245.2050]]="","",Table1[[#This Row],[seagrass.weights.ssp245.2050]]*Table1[[#This Row],[seagrass.mn.ssp245.2050]])</f>
        <v/>
      </c>
      <c r="AS1434" s="5"/>
      <c r="AT1434" s="8"/>
      <c r="AU1434" s="8"/>
      <c r="AV1434" s="7" t="e">
        <f t="shared" si="134"/>
        <v>#DIV/0!</v>
      </c>
      <c r="AX1434" s="5"/>
      <c r="AY1434" s="6"/>
      <c r="AZ1434" s="6"/>
      <c r="BB1434" s="5"/>
      <c r="BC1434" s="8"/>
      <c r="BD1434" s="8"/>
      <c r="BE1434" s="5"/>
      <c r="BF1434" s="5"/>
      <c r="BG1434" s="6"/>
      <c r="BH1434" s="6"/>
      <c r="BI1434" s="7" t="e">
        <f t="shared" si="135"/>
        <v>#DIV/0!</v>
      </c>
      <c r="BK1434" s="5"/>
      <c r="BL1434" s="6"/>
      <c r="BM1434" s="6"/>
      <c r="BO1434" s="5"/>
      <c r="BP1434" s="6"/>
      <c r="BQ1434" s="6"/>
      <c r="BR1434" s="5"/>
      <c r="BS1434" s="5"/>
      <c r="BT1434" s="6"/>
      <c r="BU1434" s="6"/>
      <c r="BV1434" s="7" t="e">
        <f t="shared" si="136"/>
        <v>#DIV/0!</v>
      </c>
      <c r="BX1434" s="5"/>
      <c r="BY1434" s="8"/>
      <c r="BZ1434" s="8"/>
      <c r="CA1434" s="5"/>
      <c r="CB1434" s="5"/>
      <c r="CC1434" s="8"/>
      <c r="CD1434" s="8"/>
      <c r="CE1434" s="5"/>
      <c r="CF1434" s="5"/>
      <c r="CG1434" s="12"/>
      <c r="CH1434" s="17"/>
      <c r="CI1434" s="9" t="e">
        <f t="shared" si="137"/>
        <v>#DIV/0!</v>
      </c>
      <c r="CJ1434" s="5"/>
      <c r="CL1434" s="5"/>
      <c r="CM1434" s="5"/>
      <c r="CP1434" s="5"/>
      <c r="CT1434" s="5"/>
    </row>
    <row r="1435" spans="1:98" x14ac:dyDescent="0.25">
      <c r="A1435" s="5" t="s">
        <v>1478</v>
      </c>
      <c r="B1435" s="5">
        <v>29.33934</v>
      </c>
      <c r="C1435" s="5">
        <v>-32.321102000000003</v>
      </c>
      <c r="E1435" s="5">
        <v>0</v>
      </c>
      <c r="G1435" s="5">
        <v>0</v>
      </c>
      <c r="I1435" s="5">
        <v>0</v>
      </c>
      <c r="L1435" s="6" t="str">
        <f>IF(Table1[[#This Row],[seagrass.mn.ssp126.2050]]="","",(Table1[[#This Row],[seagrass.sd.ssp126.2050]]/Table1[[#This Row],[seagrass.mn.ssp126.2050]])^-1)</f>
        <v/>
      </c>
      <c r="M1435" s="6" t="str">
        <f>IF(Table1[[#This Row],[seagrass.weights.ssp126.2050]]="","",Table1[[#This Row],[seagrass.weights.ssp126.2050]]*Table1[[#This Row],[seagrass.mn.ssp126.2050]])</f>
        <v/>
      </c>
      <c r="P1435" s="6" t="str">
        <f>IF(Table1[[#This Row],[corals.mn.ssp126.2050]]="","",(Table1[[#This Row],[corals.sd.ssp126.2050]]/Table1[[#This Row],[corals.mn.ssp126.2050]])^-1)</f>
        <v/>
      </c>
      <c r="Q1435" s="6" t="str">
        <f>IF(Table1[[#This Row],[coral.weights.ssp126.2050]]="","",Table1[[#This Row],[coral.weights.ssp126.2050]]*Table1[[#This Row],[corals.mn.ssp126.2050]])</f>
        <v/>
      </c>
      <c r="T1435" s="6" t="str">
        <f>IF(Table1[[#This Row],[mangrove.mn.ssp126.2050]]="","",(Table1[[#This Row],[mangrove.sd.ssp126.2050]]/Table1[[#This Row],[mangrove.mn.ssp126.2050]])^-1)</f>
        <v/>
      </c>
      <c r="U1435" s="6" t="str">
        <f>IF(Table1[[#This Row],[mangrove.weights.ssp126.2050]]="","",Table1[[#This Row],[mangrove.weights.ssp126.2050]]*Table1[[#This Row],[mangrove.mn.ssp126.2050]])</f>
        <v/>
      </c>
      <c r="V1435" s="7" t="e">
        <f t="shared" si="132"/>
        <v>#DIV/0!</v>
      </c>
      <c r="Y1435" s="6" t="str">
        <f>IF(Table1[[#This Row],[seagrass.mn.ssp126.2100]]="", "", (Table1[[#This Row],[seagrass.sd.ssp126.2100]]/Table1[[#This Row],[seagrass.mn.ssp126.2100]])^-1)</f>
        <v/>
      </c>
      <c r="Z1435" s="6" t="str">
        <f>IF(Table1[[#This Row],[seagrass.weights.ssp126.2100]]="","", Table1[[#This Row],[seagrass.weights.ssp126.2100]]*Table1[[#This Row],[seagrass.mn.ssp126.2100]])</f>
        <v/>
      </c>
      <c r="AC1435" s="6" t="str">
        <f>IF(Table1[[#This Row],[corals.mn.ssp126.2100]]="","",(Table1[[#This Row],[corals.sd.ssp126.2100]]/Table1[[#This Row],[corals.mn.ssp126.2100]])^-1)</f>
        <v/>
      </c>
      <c r="AD1435" s="6" t="str">
        <f>IF( Table1[[#This Row],[Coral.weights.ssp126.2100]]="","", Table1[[#This Row],[Coral.weights.ssp126.2100]]*Table1[[#This Row],[corals.mn.ssp126.2100]])</f>
        <v/>
      </c>
      <c r="AG1435" s="8" t="str">
        <f>IF(Table1[[#This Row],[mangrove.mn.ssp126.2100]]="","",(Table1[[#This Row],[mangrove.sd.ssp126.2100]]/Table1[[#This Row],[mangrove.mn.ssp126.2100]])^-1)</f>
        <v/>
      </c>
      <c r="AH1435" s="6" t="str">
        <f>IF(Table1[[#This Row],[mangrove.weights.ssp126.2100]]="","",Table1[[#This Row],[mangrove.weights.ssp126.2100]]*Table1[[#This Row],[mangrove.mn.ssp126.2100]])</f>
        <v/>
      </c>
      <c r="AI1435" s="7" t="e">
        <f t="shared" si="133"/>
        <v>#DIV/0!</v>
      </c>
      <c r="AL1435" s="6" t="str">
        <f>IF(Table1[[#This Row],[seagrass.mn.ssp245.2050]]="","",(Table1[[#This Row],[seagrass.sd.ssp245.2050]]/Table1[[#This Row],[seagrass.mn.ssp245.2050]])^-1)</f>
        <v/>
      </c>
      <c r="AM1435" s="6" t="str">
        <f>IF(Table1[[#This Row],[seagrass.weights.ssp245.2050]]="","",Table1[[#This Row],[seagrass.weights.ssp245.2050]]*Table1[[#This Row],[seagrass.mn.ssp245.2050]])</f>
        <v/>
      </c>
      <c r="AS1435" s="5"/>
      <c r="AT1435" s="8"/>
      <c r="AU1435" s="8"/>
      <c r="AV1435" s="7" t="e">
        <f t="shared" si="134"/>
        <v>#DIV/0!</v>
      </c>
      <c r="AX1435" s="5"/>
      <c r="AY1435" s="6"/>
      <c r="AZ1435" s="6"/>
      <c r="BB1435" s="5"/>
      <c r="BC1435" s="8"/>
      <c r="BD1435" s="8"/>
      <c r="BE1435" s="5"/>
      <c r="BF1435" s="5"/>
      <c r="BG1435" s="6"/>
      <c r="BH1435" s="6"/>
      <c r="BI1435" s="7" t="e">
        <f t="shared" si="135"/>
        <v>#DIV/0!</v>
      </c>
      <c r="BK1435" s="5"/>
      <c r="BL1435" s="6"/>
      <c r="BM1435" s="6"/>
      <c r="BO1435" s="5"/>
      <c r="BP1435" s="6"/>
      <c r="BQ1435" s="6"/>
      <c r="BR1435" s="5"/>
      <c r="BS1435" s="5"/>
      <c r="BT1435" s="6"/>
      <c r="BU1435" s="6"/>
      <c r="BV1435" s="7" t="e">
        <f t="shared" si="136"/>
        <v>#DIV/0!</v>
      </c>
      <c r="BX1435" s="5"/>
      <c r="BY1435" s="8"/>
      <c r="BZ1435" s="8"/>
      <c r="CA1435" s="5"/>
      <c r="CB1435" s="5"/>
      <c r="CC1435" s="8"/>
      <c r="CD1435" s="8"/>
      <c r="CE1435" s="5"/>
      <c r="CF1435" s="5"/>
      <c r="CG1435" s="12"/>
      <c r="CH1435" s="17"/>
      <c r="CI1435" s="9" t="e">
        <f t="shared" si="137"/>
        <v>#DIV/0!</v>
      </c>
      <c r="CJ1435" s="5"/>
      <c r="CL1435" s="5"/>
      <c r="CM1435" s="5"/>
      <c r="CP1435" s="5"/>
      <c r="CT1435" s="5"/>
    </row>
    <row r="1436" spans="1:98" x14ac:dyDescent="0.25">
      <c r="A1436" s="5" t="s">
        <v>1479</v>
      </c>
      <c r="B1436" s="5">
        <v>18.08934</v>
      </c>
      <c r="C1436" s="5">
        <v>-32.321102000000003</v>
      </c>
      <c r="E1436" s="5">
        <v>0</v>
      </c>
      <c r="G1436" s="5">
        <v>0</v>
      </c>
      <c r="I1436" s="5">
        <v>0</v>
      </c>
      <c r="L1436" s="6" t="str">
        <f>IF(Table1[[#This Row],[seagrass.mn.ssp126.2050]]="","",(Table1[[#This Row],[seagrass.sd.ssp126.2050]]/Table1[[#This Row],[seagrass.mn.ssp126.2050]])^-1)</f>
        <v/>
      </c>
      <c r="M1436" s="6" t="str">
        <f>IF(Table1[[#This Row],[seagrass.weights.ssp126.2050]]="","",Table1[[#This Row],[seagrass.weights.ssp126.2050]]*Table1[[#This Row],[seagrass.mn.ssp126.2050]])</f>
        <v/>
      </c>
      <c r="P1436" s="6" t="str">
        <f>IF(Table1[[#This Row],[corals.mn.ssp126.2050]]="","",(Table1[[#This Row],[corals.sd.ssp126.2050]]/Table1[[#This Row],[corals.mn.ssp126.2050]])^-1)</f>
        <v/>
      </c>
      <c r="Q1436" s="6" t="str">
        <f>IF(Table1[[#This Row],[coral.weights.ssp126.2050]]="","",Table1[[#This Row],[coral.weights.ssp126.2050]]*Table1[[#This Row],[corals.mn.ssp126.2050]])</f>
        <v/>
      </c>
      <c r="T1436" s="6" t="str">
        <f>IF(Table1[[#This Row],[mangrove.mn.ssp126.2050]]="","",(Table1[[#This Row],[mangrove.sd.ssp126.2050]]/Table1[[#This Row],[mangrove.mn.ssp126.2050]])^-1)</f>
        <v/>
      </c>
      <c r="U1436" s="6" t="str">
        <f>IF(Table1[[#This Row],[mangrove.weights.ssp126.2050]]="","",Table1[[#This Row],[mangrove.weights.ssp126.2050]]*Table1[[#This Row],[mangrove.mn.ssp126.2050]])</f>
        <v/>
      </c>
      <c r="V1436" s="7" t="e">
        <f t="shared" si="132"/>
        <v>#DIV/0!</v>
      </c>
      <c r="Y1436" s="6" t="str">
        <f>IF(Table1[[#This Row],[seagrass.mn.ssp126.2100]]="", "", (Table1[[#This Row],[seagrass.sd.ssp126.2100]]/Table1[[#This Row],[seagrass.mn.ssp126.2100]])^-1)</f>
        <v/>
      </c>
      <c r="Z1436" s="6" t="str">
        <f>IF(Table1[[#This Row],[seagrass.weights.ssp126.2100]]="","", Table1[[#This Row],[seagrass.weights.ssp126.2100]]*Table1[[#This Row],[seagrass.mn.ssp126.2100]])</f>
        <v/>
      </c>
      <c r="AC1436" s="6" t="str">
        <f>IF(Table1[[#This Row],[corals.mn.ssp126.2100]]="","",(Table1[[#This Row],[corals.sd.ssp126.2100]]/Table1[[#This Row],[corals.mn.ssp126.2100]])^-1)</f>
        <v/>
      </c>
      <c r="AD1436" s="6" t="str">
        <f>IF( Table1[[#This Row],[Coral.weights.ssp126.2100]]="","", Table1[[#This Row],[Coral.weights.ssp126.2100]]*Table1[[#This Row],[corals.mn.ssp126.2100]])</f>
        <v/>
      </c>
      <c r="AG1436" s="8" t="str">
        <f>IF(Table1[[#This Row],[mangrove.mn.ssp126.2100]]="","",(Table1[[#This Row],[mangrove.sd.ssp126.2100]]/Table1[[#This Row],[mangrove.mn.ssp126.2100]])^-1)</f>
        <v/>
      </c>
      <c r="AH1436" s="6" t="str">
        <f>IF(Table1[[#This Row],[mangrove.weights.ssp126.2100]]="","",Table1[[#This Row],[mangrove.weights.ssp126.2100]]*Table1[[#This Row],[mangrove.mn.ssp126.2100]])</f>
        <v/>
      </c>
      <c r="AI1436" s="7" t="e">
        <f t="shared" si="133"/>
        <v>#DIV/0!</v>
      </c>
      <c r="AL1436" s="6" t="str">
        <f>IF(Table1[[#This Row],[seagrass.mn.ssp245.2050]]="","",(Table1[[#This Row],[seagrass.sd.ssp245.2050]]/Table1[[#This Row],[seagrass.mn.ssp245.2050]])^-1)</f>
        <v/>
      </c>
      <c r="AM1436" s="6" t="str">
        <f>IF(Table1[[#This Row],[seagrass.weights.ssp245.2050]]="","",Table1[[#This Row],[seagrass.weights.ssp245.2050]]*Table1[[#This Row],[seagrass.mn.ssp245.2050]])</f>
        <v/>
      </c>
      <c r="AS1436" s="5"/>
      <c r="AT1436" s="8"/>
      <c r="AU1436" s="8"/>
      <c r="AV1436" s="7" t="e">
        <f t="shared" si="134"/>
        <v>#DIV/0!</v>
      </c>
      <c r="AX1436" s="5"/>
      <c r="AY1436" s="6"/>
      <c r="AZ1436" s="6"/>
      <c r="BB1436" s="5"/>
      <c r="BC1436" s="8"/>
      <c r="BD1436" s="8"/>
      <c r="BE1436" s="5"/>
      <c r="BF1436" s="5"/>
      <c r="BG1436" s="6"/>
      <c r="BH1436" s="6"/>
      <c r="BI1436" s="7" t="e">
        <f t="shared" si="135"/>
        <v>#DIV/0!</v>
      </c>
      <c r="BK1436" s="5"/>
      <c r="BL1436" s="6"/>
      <c r="BM1436" s="6"/>
      <c r="BO1436" s="5"/>
      <c r="BP1436" s="6"/>
      <c r="BQ1436" s="6"/>
      <c r="BR1436" s="5"/>
      <c r="BS1436" s="5"/>
      <c r="BT1436" s="6"/>
      <c r="BU1436" s="6"/>
      <c r="BV1436" s="7" t="e">
        <f t="shared" si="136"/>
        <v>#DIV/0!</v>
      </c>
      <c r="BX1436" s="5"/>
      <c r="BY1436" s="8"/>
      <c r="BZ1436" s="8"/>
      <c r="CA1436" s="5"/>
      <c r="CB1436" s="5"/>
      <c r="CC1436" s="8"/>
      <c r="CD1436" s="8"/>
      <c r="CE1436" s="5"/>
      <c r="CF1436" s="5"/>
      <c r="CG1436" s="12"/>
      <c r="CH1436" s="17"/>
      <c r="CI1436" s="9" t="e">
        <f t="shared" si="137"/>
        <v>#DIV/0!</v>
      </c>
      <c r="CJ1436" s="5"/>
      <c r="CL1436" s="5"/>
      <c r="CM1436" s="5"/>
      <c r="CP1436" s="5"/>
      <c r="CT1436" s="5"/>
    </row>
    <row r="1437" spans="1:98" x14ac:dyDescent="0.25">
      <c r="A1437" s="5" t="s">
        <v>1480</v>
      </c>
      <c r="B1437" s="5">
        <v>18.33934</v>
      </c>
      <c r="C1437" s="5">
        <v>-32.321102000000003</v>
      </c>
      <c r="E1437" s="5">
        <v>0</v>
      </c>
      <c r="G1437" s="5">
        <v>0</v>
      </c>
      <c r="I1437" s="5">
        <v>0</v>
      </c>
      <c r="L1437" s="6" t="str">
        <f>IF(Table1[[#This Row],[seagrass.mn.ssp126.2050]]="","",(Table1[[#This Row],[seagrass.sd.ssp126.2050]]/Table1[[#This Row],[seagrass.mn.ssp126.2050]])^-1)</f>
        <v/>
      </c>
      <c r="M1437" s="6" t="str">
        <f>IF(Table1[[#This Row],[seagrass.weights.ssp126.2050]]="","",Table1[[#This Row],[seagrass.weights.ssp126.2050]]*Table1[[#This Row],[seagrass.mn.ssp126.2050]])</f>
        <v/>
      </c>
      <c r="P1437" s="6" t="str">
        <f>IF(Table1[[#This Row],[corals.mn.ssp126.2050]]="","",(Table1[[#This Row],[corals.sd.ssp126.2050]]/Table1[[#This Row],[corals.mn.ssp126.2050]])^-1)</f>
        <v/>
      </c>
      <c r="Q1437" s="6" t="str">
        <f>IF(Table1[[#This Row],[coral.weights.ssp126.2050]]="","",Table1[[#This Row],[coral.weights.ssp126.2050]]*Table1[[#This Row],[corals.mn.ssp126.2050]])</f>
        <v/>
      </c>
      <c r="T1437" s="6" t="str">
        <f>IF(Table1[[#This Row],[mangrove.mn.ssp126.2050]]="","",(Table1[[#This Row],[mangrove.sd.ssp126.2050]]/Table1[[#This Row],[mangrove.mn.ssp126.2050]])^-1)</f>
        <v/>
      </c>
      <c r="U1437" s="6" t="str">
        <f>IF(Table1[[#This Row],[mangrove.weights.ssp126.2050]]="","",Table1[[#This Row],[mangrove.weights.ssp126.2050]]*Table1[[#This Row],[mangrove.mn.ssp126.2050]])</f>
        <v/>
      </c>
      <c r="V1437" s="7" t="e">
        <f t="shared" si="132"/>
        <v>#DIV/0!</v>
      </c>
      <c r="Y1437" s="6" t="str">
        <f>IF(Table1[[#This Row],[seagrass.mn.ssp126.2100]]="", "", (Table1[[#This Row],[seagrass.sd.ssp126.2100]]/Table1[[#This Row],[seagrass.mn.ssp126.2100]])^-1)</f>
        <v/>
      </c>
      <c r="Z1437" s="6" t="str">
        <f>IF(Table1[[#This Row],[seagrass.weights.ssp126.2100]]="","", Table1[[#This Row],[seagrass.weights.ssp126.2100]]*Table1[[#This Row],[seagrass.mn.ssp126.2100]])</f>
        <v/>
      </c>
      <c r="AC1437" s="6" t="str">
        <f>IF(Table1[[#This Row],[corals.mn.ssp126.2100]]="","",(Table1[[#This Row],[corals.sd.ssp126.2100]]/Table1[[#This Row],[corals.mn.ssp126.2100]])^-1)</f>
        <v/>
      </c>
      <c r="AD1437" s="6" t="str">
        <f>IF( Table1[[#This Row],[Coral.weights.ssp126.2100]]="","", Table1[[#This Row],[Coral.weights.ssp126.2100]]*Table1[[#This Row],[corals.mn.ssp126.2100]])</f>
        <v/>
      </c>
      <c r="AG1437" s="8" t="str">
        <f>IF(Table1[[#This Row],[mangrove.mn.ssp126.2100]]="","",(Table1[[#This Row],[mangrove.sd.ssp126.2100]]/Table1[[#This Row],[mangrove.mn.ssp126.2100]])^-1)</f>
        <v/>
      </c>
      <c r="AH1437" s="6" t="str">
        <f>IF(Table1[[#This Row],[mangrove.weights.ssp126.2100]]="","",Table1[[#This Row],[mangrove.weights.ssp126.2100]]*Table1[[#This Row],[mangrove.mn.ssp126.2100]])</f>
        <v/>
      </c>
      <c r="AI1437" s="7" t="e">
        <f t="shared" si="133"/>
        <v>#DIV/0!</v>
      </c>
      <c r="AL1437" s="6" t="str">
        <f>IF(Table1[[#This Row],[seagrass.mn.ssp245.2050]]="","",(Table1[[#This Row],[seagrass.sd.ssp245.2050]]/Table1[[#This Row],[seagrass.mn.ssp245.2050]])^-1)</f>
        <v/>
      </c>
      <c r="AM1437" s="6" t="str">
        <f>IF(Table1[[#This Row],[seagrass.weights.ssp245.2050]]="","",Table1[[#This Row],[seagrass.weights.ssp245.2050]]*Table1[[#This Row],[seagrass.mn.ssp245.2050]])</f>
        <v/>
      </c>
      <c r="AS1437" s="5"/>
      <c r="AT1437" s="8"/>
      <c r="AU1437" s="8"/>
      <c r="AV1437" s="7" t="e">
        <f t="shared" si="134"/>
        <v>#DIV/0!</v>
      </c>
      <c r="AX1437" s="5"/>
      <c r="AY1437" s="6"/>
      <c r="AZ1437" s="6"/>
      <c r="BB1437" s="5"/>
      <c r="BC1437" s="8"/>
      <c r="BD1437" s="8"/>
      <c r="BE1437" s="5"/>
      <c r="BF1437" s="5"/>
      <c r="BG1437" s="6"/>
      <c r="BH1437" s="6"/>
      <c r="BI1437" s="7" t="e">
        <f t="shared" si="135"/>
        <v>#DIV/0!</v>
      </c>
      <c r="BK1437" s="5"/>
      <c r="BL1437" s="6"/>
      <c r="BM1437" s="6"/>
      <c r="BO1437" s="5"/>
      <c r="BP1437" s="6"/>
      <c r="BQ1437" s="6"/>
      <c r="BR1437" s="5"/>
      <c r="BS1437" s="5"/>
      <c r="BT1437" s="6"/>
      <c r="BU1437" s="6"/>
      <c r="BV1437" s="7" t="e">
        <f t="shared" si="136"/>
        <v>#DIV/0!</v>
      </c>
      <c r="BX1437" s="5"/>
      <c r="BY1437" s="8"/>
      <c r="BZ1437" s="8"/>
      <c r="CA1437" s="5"/>
      <c r="CB1437" s="5"/>
      <c r="CC1437" s="8"/>
      <c r="CD1437" s="8"/>
      <c r="CE1437" s="5"/>
      <c r="CF1437" s="5"/>
      <c r="CG1437" s="12"/>
      <c r="CH1437" s="17"/>
      <c r="CI1437" s="9" t="e">
        <f t="shared" si="137"/>
        <v>#DIV/0!</v>
      </c>
      <c r="CJ1437" s="5"/>
      <c r="CL1437" s="5"/>
      <c r="CM1437" s="5"/>
      <c r="CP1437" s="5"/>
      <c r="CT1437" s="5"/>
    </row>
    <row r="1438" spans="1:98" x14ac:dyDescent="0.25">
      <c r="A1438" s="5" t="s">
        <v>1481</v>
      </c>
      <c r="B1438" s="5">
        <v>18.58934</v>
      </c>
      <c r="C1438" s="5">
        <v>-32.571102000000003</v>
      </c>
      <c r="E1438" s="5">
        <v>0</v>
      </c>
      <c r="G1438" s="5">
        <v>0</v>
      </c>
      <c r="I1438" s="5">
        <v>0</v>
      </c>
      <c r="L1438" s="6" t="str">
        <f>IF(Table1[[#This Row],[seagrass.mn.ssp126.2050]]="","",(Table1[[#This Row],[seagrass.sd.ssp126.2050]]/Table1[[#This Row],[seagrass.mn.ssp126.2050]])^-1)</f>
        <v/>
      </c>
      <c r="M1438" s="6" t="str">
        <f>IF(Table1[[#This Row],[seagrass.weights.ssp126.2050]]="","",Table1[[#This Row],[seagrass.weights.ssp126.2050]]*Table1[[#This Row],[seagrass.mn.ssp126.2050]])</f>
        <v/>
      </c>
      <c r="P1438" s="6" t="str">
        <f>IF(Table1[[#This Row],[corals.mn.ssp126.2050]]="","",(Table1[[#This Row],[corals.sd.ssp126.2050]]/Table1[[#This Row],[corals.mn.ssp126.2050]])^-1)</f>
        <v/>
      </c>
      <c r="Q1438" s="6" t="str">
        <f>IF(Table1[[#This Row],[coral.weights.ssp126.2050]]="","",Table1[[#This Row],[coral.weights.ssp126.2050]]*Table1[[#This Row],[corals.mn.ssp126.2050]])</f>
        <v/>
      </c>
      <c r="T1438" s="6" t="str">
        <f>IF(Table1[[#This Row],[mangrove.mn.ssp126.2050]]="","",(Table1[[#This Row],[mangrove.sd.ssp126.2050]]/Table1[[#This Row],[mangrove.mn.ssp126.2050]])^-1)</f>
        <v/>
      </c>
      <c r="U1438" s="6" t="str">
        <f>IF(Table1[[#This Row],[mangrove.weights.ssp126.2050]]="","",Table1[[#This Row],[mangrove.weights.ssp126.2050]]*Table1[[#This Row],[mangrove.mn.ssp126.2050]])</f>
        <v/>
      </c>
      <c r="V1438" s="7" t="e">
        <f t="shared" si="132"/>
        <v>#DIV/0!</v>
      </c>
      <c r="Y1438" s="6" t="str">
        <f>IF(Table1[[#This Row],[seagrass.mn.ssp126.2100]]="", "", (Table1[[#This Row],[seagrass.sd.ssp126.2100]]/Table1[[#This Row],[seagrass.mn.ssp126.2100]])^-1)</f>
        <v/>
      </c>
      <c r="Z1438" s="6" t="str">
        <f>IF(Table1[[#This Row],[seagrass.weights.ssp126.2100]]="","", Table1[[#This Row],[seagrass.weights.ssp126.2100]]*Table1[[#This Row],[seagrass.mn.ssp126.2100]])</f>
        <v/>
      </c>
      <c r="AC1438" s="6" t="str">
        <f>IF(Table1[[#This Row],[corals.mn.ssp126.2100]]="","",(Table1[[#This Row],[corals.sd.ssp126.2100]]/Table1[[#This Row],[corals.mn.ssp126.2100]])^-1)</f>
        <v/>
      </c>
      <c r="AD1438" s="6" t="str">
        <f>IF( Table1[[#This Row],[Coral.weights.ssp126.2100]]="","", Table1[[#This Row],[Coral.weights.ssp126.2100]]*Table1[[#This Row],[corals.mn.ssp126.2100]])</f>
        <v/>
      </c>
      <c r="AG1438" s="8" t="str">
        <f>IF(Table1[[#This Row],[mangrove.mn.ssp126.2100]]="","",(Table1[[#This Row],[mangrove.sd.ssp126.2100]]/Table1[[#This Row],[mangrove.mn.ssp126.2100]])^-1)</f>
        <v/>
      </c>
      <c r="AH1438" s="6" t="str">
        <f>IF(Table1[[#This Row],[mangrove.weights.ssp126.2100]]="","",Table1[[#This Row],[mangrove.weights.ssp126.2100]]*Table1[[#This Row],[mangrove.mn.ssp126.2100]])</f>
        <v/>
      </c>
      <c r="AI1438" s="7" t="e">
        <f t="shared" si="133"/>
        <v>#DIV/0!</v>
      </c>
      <c r="AL1438" s="6" t="str">
        <f>IF(Table1[[#This Row],[seagrass.mn.ssp245.2050]]="","",(Table1[[#This Row],[seagrass.sd.ssp245.2050]]/Table1[[#This Row],[seagrass.mn.ssp245.2050]])^-1)</f>
        <v/>
      </c>
      <c r="AM1438" s="6" t="str">
        <f>IF(Table1[[#This Row],[seagrass.weights.ssp245.2050]]="","",Table1[[#This Row],[seagrass.weights.ssp245.2050]]*Table1[[#This Row],[seagrass.mn.ssp245.2050]])</f>
        <v/>
      </c>
      <c r="AS1438" s="5"/>
      <c r="AT1438" s="8"/>
      <c r="AU1438" s="8"/>
      <c r="AV1438" s="7" t="e">
        <f t="shared" si="134"/>
        <v>#DIV/0!</v>
      </c>
      <c r="AX1438" s="5"/>
      <c r="AY1438" s="6"/>
      <c r="AZ1438" s="6"/>
      <c r="BB1438" s="5"/>
      <c r="BC1438" s="8"/>
      <c r="BD1438" s="8"/>
      <c r="BE1438" s="5"/>
      <c r="BF1438" s="5"/>
      <c r="BG1438" s="6"/>
      <c r="BH1438" s="6"/>
      <c r="BI1438" s="7" t="e">
        <f t="shared" si="135"/>
        <v>#DIV/0!</v>
      </c>
      <c r="BK1438" s="5"/>
      <c r="BL1438" s="6"/>
      <c r="BM1438" s="6"/>
      <c r="BO1438" s="5"/>
      <c r="BP1438" s="6"/>
      <c r="BQ1438" s="6"/>
      <c r="BR1438" s="5"/>
      <c r="BS1438" s="5"/>
      <c r="BT1438" s="6"/>
      <c r="BU1438" s="6"/>
      <c r="BV1438" s="7" t="e">
        <f t="shared" si="136"/>
        <v>#DIV/0!</v>
      </c>
      <c r="BX1438" s="5"/>
      <c r="BY1438" s="8"/>
      <c r="BZ1438" s="8"/>
      <c r="CA1438" s="5"/>
      <c r="CB1438" s="5"/>
      <c r="CC1438" s="8"/>
      <c r="CD1438" s="8"/>
      <c r="CE1438" s="5"/>
      <c r="CF1438" s="5"/>
      <c r="CG1438" s="12"/>
      <c r="CH1438" s="17"/>
      <c r="CI1438" s="9" t="e">
        <f t="shared" si="137"/>
        <v>#DIV/0!</v>
      </c>
      <c r="CJ1438" s="5"/>
      <c r="CL1438" s="5"/>
      <c r="CM1438" s="5"/>
      <c r="CP1438" s="5"/>
      <c r="CT1438" s="5"/>
    </row>
    <row r="1439" spans="1:98" x14ac:dyDescent="0.25">
      <c r="A1439" s="5" t="s">
        <v>1482</v>
      </c>
      <c r="B1439" s="5">
        <v>27.83934</v>
      </c>
      <c r="C1439" s="5">
        <v>-32.571102000000003</v>
      </c>
      <c r="E1439" s="5">
        <v>0</v>
      </c>
      <c r="G1439" s="5">
        <v>0</v>
      </c>
      <c r="I1439" s="5">
        <v>0</v>
      </c>
      <c r="L1439" s="6" t="str">
        <f>IF(Table1[[#This Row],[seagrass.mn.ssp126.2050]]="","",(Table1[[#This Row],[seagrass.sd.ssp126.2050]]/Table1[[#This Row],[seagrass.mn.ssp126.2050]])^-1)</f>
        <v/>
      </c>
      <c r="M1439" s="6" t="str">
        <f>IF(Table1[[#This Row],[seagrass.weights.ssp126.2050]]="","",Table1[[#This Row],[seagrass.weights.ssp126.2050]]*Table1[[#This Row],[seagrass.mn.ssp126.2050]])</f>
        <v/>
      </c>
      <c r="P1439" s="6" t="str">
        <f>IF(Table1[[#This Row],[corals.mn.ssp126.2050]]="","",(Table1[[#This Row],[corals.sd.ssp126.2050]]/Table1[[#This Row],[corals.mn.ssp126.2050]])^-1)</f>
        <v/>
      </c>
      <c r="Q1439" s="6" t="str">
        <f>IF(Table1[[#This Row],[coral.weights.ssp126.2050]]="","",Table1[[#This Row],[coral.weights.ssp126.2050]]*Table1[[#This Row],[corals.mn.ssp126.2050]])</f>
        <v/>
      </c>
      <c r="T1439" s="6" t="str">
        <f>IF(Table1[[#This Row],[mangrove.mn.ssp126.2050]]="","",(Table1[[#This Row],[mangrove.sd.ssp126.2050]]/Table1[[#This Row],[mangrove.mn.ssp126.2050]])^-1)</f>
        <v/>
      </c>
      <c r="U1439" s="6" t="str">
        <f>IF(Table1[[#This Row],[mangrove.weights.ssp126.2050]]="","",Table1[[#This Row],[mangrove.weights.ssp126.2050]]*Table1[[#This Row],[mangrove.mn.ssp126.2050]])</f>
        <v/>
      </c>
      <c r="V1439" s="7" t="e">
        <f t="shared" si="132"/>
        <v>#DIV/0!</v>
      </c>
      <c r="Y1439" s="6" t="str">
        <f>IF(Table1[[#This Row],[seagrass.mn.ssp126.2100]]="", "", (Table1[[#This Row],[seagrass.sd.ssp126.2100]]/Table1[[#This Row],[seagrass.mn.ssp126.2100]])^-1)</f>
        <v/>
      </c>
      <c r="Z1439" s="6" t="str">
        <f>IF(Table1[[#This Row],[seagrass.weights.ssp126.2100]]="","", Table1[[#This Row],[seagrass.weights.ssp126.2100]]*Table1[[#This Row],[seagrass.mn.ssp126.2100]])</f>
        <v/>
      </c>
      <c r="AC1439" s="6" t="str">
        <f>IF(Table1[[#This Row],[corals.mn.ssp126.2100]]="","",(Table1[[#This Row],[corals.sd.ssp126.2100]]/Table1[[#This Row],[corals.mn.ssp126.2100]])^-1)</f>
        <v/>
      </c>
      <c r="AD1439" s="6" t="str">
        <f>IF( Table1[[#This Row],[Coral.weights.ssp126.2100]]="","", Table1[[#This Row],[Coral.weights.ssp126.2100]]*Table1[[#This Row],[corals.mn.ssp126.2100]])</f>
        <v/>
      </c>
      <c r="AG1439" s="8" t="str">
        <f>IF(Table1[[#This Row],[mangrove.mn.ssp126.2100]]="","",(Table1[[#This Row],[mangrove.sd.ssp126.2100]]/Table1[[#This Row],[mangrove.mn.ssp126.2100]])^-1)</f>
        <v/>
      </c>
      <c r="AH1439" s="6" t="str">
        <f>IF(Table1[[#This Row],[mangrove.weights.ssp126.2100]]="","",Table1[[#This Row],[mangrove.weights.ssp126.2100]]*Table1[[#This Row],[mangrove.mn.ssp126.2100]])</f>
        <v/>
      </c>
      <c r="AI1439" s="7" t="e">
        <f t="shared" si="133"/>
        <v>#DIV/0!</v>
      </c>
      <c r="AL1439" s="6" t="str">
        <f>IF(Table1[[#This Row],[seagrass.mn.ssp245.2050]]="","",(Table1[[#This Row],[seagrass.sd.ssp245.2050]]/Table1[[#This Row],[seagrass.mn.ssp245.2050]])^-1)</f>
        <v/>
      </c>
      <c r="AM1439" s="6" t="str">
        <f>IF(Table1[[#This Row],[seagrass.weights.ssp245.2050]]="","",Table1[[#This Row],[seagrass.weights.ssp245.2050]]*Table1[[#This Row],[seagrass.mn.ssp245.2050]])</f>
        <v/>
      </c>
      <c r="AS1439" s="5"/>
      <c r="AT1439" s="8"/>
      <c r="AU1439" s="8"/>
      <c r="AV1439" s="7" t="e">
        <f t="shared" si="134"/>
        <v>#DIV/0!</v>
      </c>
      <c r="AX1439" s="5"/>
      <c r="AY1439" s="6"/>
      <c r="AZ1439" s="6"/>
      <c r="BB1439" s="5"/>
      <c r="BC1439" s="8"/>
      <c r="BD1439" s="8"/>
      <c r="BE1439" s="5"/>
      <c r="BF1439" s="5"/>
      <c r="BG1439" s="6"/>
      <c r="BH1439" s="6"/>
      <c r="BI1439" s="7" t="e">
        <f t="shared" si="135"/>
        <v>#DIV/0!</v>
      </c>
      <c r="BK1439" s="5"/>
      <c r="BL1439" s="6"/>
      <c r="BM1439" s="6"/>
      <c r="BO1439" s="5"/>
      <c r="BP1439" s="6"/>
      <c r="BQ1439" s="6"/>
      <c r="BR1439" s="5"/>
      <c r="BS1439" s="5"/>
      <c r="BT1439" s="6"/>
      <c r="BU1439" s="6"/>
      <c r="BV1439" s="7" t="e">
        <f t="shared" si="136"/>
        <v>#DIV/0!</v>
      </c>
      <c r="BX1439" s="5"/>
      <c r="BY1439" s="8"/>
      <c r="BZ1439" s="8"/>
      <c r="CA1439" s="5"/>
      <c r="CB1439" s="5"/>
      <c r="CC1439" s="8"/>
      <c r="CD1439" s="8"/>
      <c r="CE1439" s="5"/>
      <c r="CF1439" s="5"/>
      <c r="CG1439" s="12"/>
      <c r="CH1439" s="17"/>
      <c r="CI1439" s="9" t="e">
        <f t="shared" si="137"/>
        <v>#DIV/0!</v>
      </c>
      <c r="CJ1439" s="5"/>
      <c r="CL1439" s="5"/>
      <c r="CM1439" s="5"/>
      <c r="CP1439" s="5"/>
      <c r="CT1439" s="5"/>
    </row>
    <row r="1440" spans="1:98" x14ac:dyDescent="0.25">
      <c r="A1440" s="5" t="s">
        <v>1483</v>
      </c>
      <c r="B1440" s="5">
        <v>28.08934</v>
      </c>
      <c r="C1440" s="5">
        <v>-32.571102000000003</v>
      </c>
      <c r="E1440" s="5">
        <v>0</v>
      </c>
      <c r="G1440" s="5">
        <v>0</v>
      </c>
      <c r="I1440" s="5">
        <v>0</v>
      </c>
      <c r="L1440" s="6" t="str">
        <f>IF(Table1[[#This Row],[seagrass.mn.ssp126.2050]]="","",(Table1[[#This Row],[seagrass.sd.ssp126.2050]]/Table1[[#This Row],[seagrass.mn.ssp126.2050]])^-1)</f>
        <v/>
      </c>
      <c r="M1440" s="6" t="str">
        <f>IF(Table1[[#This Row],[seagrass.weights.ssp126.2050]]="","",Table1[[#This Row],[seagrass.weights.ssp126.2050]]*Table1[[#This Row],[seagrass.mn.ssp126.2050]])</f>
        <v/>
      </c>
      <c r="P1440" s="6" t="str">
        <f>IF(Table1[[#This Row],[corals.mn.ssp126.2050]]="","",(Table1[[#This Row],[corals.sd.ssp126.2050]]/Table1[[#This Row],[corals.mn.ssp126.2050]])^-1)</f>
        <v/>
      </c>
      <c r="Q1440" s="6" t="str">
        <f>IF(Table1[[#This Row],[coral.weights.ssp126.2050]]="","",Table1[[#This Row],[coral.weights.ssp126.2050]]*Table1[[#This Row],[corals.mn.ssp126.2050]])</f>
        <v/>
      </c>
      <c r="T1440" s="6" t="str">
        <f>IF(Table1[[#This Row],[mangrove.mn.ssp126.2050]]="","",(Table1[[#This Row],[mangrove.sd.ssp126.2050]]/Table1[[#This Row],[mangrove.mn.ssp126.2050]])^-1)</f>
        <v/>
      </c>
      <c r="U1440" s="6" t="str">
        <f>IF(Table1[[#This Row],[mangrove.weights.ssp126.2050]]="","",Table1[[#This Row],[mangrove.weights.ssp126.2050]]*Table1[[#This Row],[mangrove.mn.ssp126.2050]])</f>
        <v/>
      </c>
      <c r="V1440" s="7" t="e">
        <f t="shared" si="132"/>
        <v>#DIV/0!</v>
      </c>
      <c r="Y1440" s="6" t="str">
        <f>IF(Table1[[#This Row],[seagrass.mn.ssp126.2100]]="", "", (Table1[[#This Row],[seagrass.sd.ssp126.2100]]/Table1[[#This Row],[seagrass.mn.ssp126.2100]])^-1)</f>
        <v/>
      </c>
      <c r="Z1440" s="6" t="str">
        <f>IF(Table1[[#This Row],[seagrass.weights.ssp126.2100]]="","", Table1[[#This Row],[seagrass.weights.ssp126.2100]]*Table1[[#This Row],[seagrass.mn.ssp126.2100]])</f>
        <v/>
      </c>
      <c r="AC1440" s="6" t="str">
        <f>IF(Table1[[#This Row],[corals.mn.ssp126.2100]]="","",(Table1[[#This Row],[corals.sd.ssp126.2100]]/Table1[[#This Row],[corals.mn.ssp126.2100]])^-1)</f>
        <v/>
      </c>
      <c r="AD1440" s="6" t="str">
        <f>IF( Table1[[#This Row],[Coral.weights.ssp126.2100]]="","", Table1[[#This Row],[Coral.weights.ssp126.2100]]*Table1[[#This Row],[corals.mn.ssp126.2100]])</f>
        <v/>
      </c>
      <c r="AG1440" s="8" t="str">
        <f>IF(Table1[[#This Row],[mangrove.mn.ssp126.2100]]="","",(Table1[[#This Row],[mangrove.sd.ssp126.2100]]/Table1[[#This Row],[mangrove.mn.ssp126.2100]])^-1)</f>
        <v/>
      </c>
      <c r="AH1440" s="6" t="str">
        <f>IF(Table1[[#This Row],[mangrove.weights.ssp126.2100]]="","",Table1[[#This Row],[mangrove.weights.ssp126.2100]]*Table1[[#This Row],[mangrove.mn.ssp126.2100]])</f>
        <v/>
      </c>
      <c r="AI1440" s="7" t="e">
        <f t="shared" si="133"/>
        <v>#DIV/0!</v>
      </c>
      <c r="AL1440" s="6" t="str">
        <f>IF(Table1[[#This Row],[seagrass.mn.ssp245.2050]]="","",(Table1[[#This Row],[seagrass.sd.ssp245.2050]]/Table1[[#This Row],[seagrass.mn.ssp245.2050]])^-1)</f>
        <v/>
      </c>
      <c r="AM1440" s="6" t="str">
        <f>IF(Table1[[#This Row],[seagrass.weights.ssp245.2050]]="","",Table1[[#This Row],[seagrass.weights.ssp245.2050]]*Table1[[#This Row],[seagrass.mn.ssp245.2050]])</f>
        <v/>
      </c>
      <c r="AS1440" s="5"/>
      <c r="AT1440" s="8"/>
      <c r="AU1440" s="8"/>
      <c r="AV1440" s="7" t="e">
        <f t="shared" si="134"/>
        <v>#DIV/0!</v>
      </c>
      <c r="AX1440" s="5"/>
      <c r="AY1440" s="6"/>
      <c r="AZ1440" s="6"/>
      <c r="BB1440" s="5"/>
      <c r="BC1440" s="8"/>
      <c r="BD1440" s="8"/>
      <c r="BE1440" s="5"/>
      <c r="BF1440" s="5"/>
      <c r="BG1440" s="6"/>
      <c r="BH1440" s="6"/>
      <c r="BI1440" s="7" t="e">
        <f t="shared" si="135"/>
        <v>#DIV/0!</v>
      </c>
      <c r="BK1440" s="5"/>
      <c r="BL1440" s="6"/>
      <c r="BM1440" s="6"/>
      <c r="BO1440" s="5"/>
      <c r="BP1440" s="6"/>
      <c r="BQ1440" s="6"/>
      <c r="BR1440" s="5"/>
      <c r="BS1440" s="5"/>
      <c r="BT1440" s="6"/>
      <c r="BU1440" s="6"/>
      <c r="BV1440" s="7" t="e">
        <f t="shared" si="136"/>
        <v>#DIV/0!</v>
      </c>
      <c r="BX1440" s="5"/>
      <c r="BY1440" s="8"/>
      <c r="BZ1440" s="8"/>
      <c r="CA1440" s="5"/>
      <c r="CB1440" s="5"/>
      <c r="CC1440" s="8"/>
      <c r="CD1440" s="8"/>
      <c r="CE1440" s="5"/>
      <c r="CF1440" s="5"/>
      <c r="CG1440" s="12"/>
      <c r="CH1440" s="17"/>
      <c r="CI1440" s="9" t="e">
        <f t="shared" si="137"/>
        <v>#DIV/0!</v>
      </c>
      <c r="CJ1440" s="5"/>
      <c r="CL1440" s="5"/>
      <c r="CM1440" s="5"/>
      <c r="CP1440" s="5"/>
      <c r="CT1440" s="5"/>
    </row>
    <row r="1441" spans="1:98" x14ac:dyDescent="0.25">
      <c r="A1441" s="5" t="s">
        <v>1484</v>
      </c>
      <c r="B1441" s="5">
        <v>28.33934</v>
      </c>
      <c r="C1441" s="5">
        <v>-32.571102000000003</v>
      </c>
      <c r="E1441" s="5">
        <v>0</v>
      </c>
      <c r="G1441" s="5">
        <v>0</v>
      </c>
      <c r="H1441" s="5">
        <v>90000</v>
      </c>
      <c r="I1441" s="5">
        <v>1</v>
      </c>
      <c r="L1441" s="6" t="str">
        <f>IF(Table1[[#This Row],[seagrass.mn.ssp126.2050]]="","",(Table1[[#This Row],[seagrass.sd.ssp126.2050]]/Table1[[#This Row],[seagrass.mn.ssp126.2050]])^-1)</f>
        <v/>
      </c>
      <c r="M1441" s="6" t="str">
        <f>IF(Table1[[#This Row],[seagrass.weights.ssp126.2050]]="","",Table1[[#This Row],[seagrass.weights.ssp126.2050]]*Table1[[#This Row],[seagrass.mn.ssp126.2050]])</f>
        <v/>
      </c>
      <c r="P1441" s="6" t="str">
        <f>IF(Table1[[#This Row],[corals.mn.ssp126.2050]]="","",(Table1[[#This Row],[corals.sd.ssp126.2050]]/Table1[[#This Row],[corals.mn.ssp126.2050]])^-1)</f>
        <v/>
      </c>
      <c r="Q1441" s="6" t="str">
        <f>IF(Table1[[#This Row],[coral.weights.ssp126.2050]]="","",Table1[[#This Row],[coral.weights.ssp126.2050]]*Table1[[#This Row],[corals.mn.ssp126.2050]])</f>
        <v/>
      </c>
      <c r="R1441" s="5">
        <v>0.40884967881095152</v>
      </c>
      <c r="S1441" s="5">
        <v>0.1430811351515133</v>
      </c>
      <c r="T1441" s="6">
        <f>IF(Table1[[#This Row],[mangrove.mn.ssp126.2050]]="","",(Table1[[#This Row],[mangrove.sd.ssp126.2050]]/Table1[[#This Row],[mangrove.mn.ssp126.2050]])^-1)</f>
        <v>2.8574673969283735</v>
      </c>
      <c r="U1441" s="6">
        <f>IF(Table1[[#This Row],[mangrove.weights.ssp126.2050]]="","",Table1[[#This Row],[mangrove.weights.ssp126.2050]]*Table1[[#This Row],[mangrove.mn.ssp126.2050]])</f>
        <v>1.1682746274469311</v>
      </c>
      <c r="V1441" s="7">
        <f t="shared" si="132"/>
        <v>0.40884967881095147</v>
      </c>
      <c r="Y1441" s="6" t="str">
        <f>IF(Table1[[#This Row],[seagrass.mn.ssp126.2100]]="", "", (Table1[[#This Row],[seagrass.sd.ssp126.2100]]/Table1[[#This Row],[seagrass.mn.ssp126.2100]])^-1)</f>
        <v/>
      </c>
      <c r="Z1441" s="6" t="str">
        <f>IF(Table1[[#This Row],[seagrass.weights.ssp126.2100]]="","", Table1[[#This Row],[seagrass.weights.ssp126.2100]]*Table1[[#This Row],[seagrass.mn.ssp126.2100]])</f>
        <v/>
      </c>
      <c r="AC1441" s="6" t="str">
        <f>IF(Table1[[#This Row],[corals.mn.ssp126.2100]]="","",(Table1[[#This Row],[corals.sd.ssp126.2100]]/Table1[[#This Row],[corals.mn.ssp126.2100]])^-1)</f>
        <v/>
      </c>
      <c r="AD1441" s="6" t="str">
        <f>IF( Table1[[#This Row],[Coral.weights.ssp126.2100]]="","", Table1[[#This Row],[Coral.weights.ssp126.2100]]*Table1[[#This Row],[corals.mn.ssp126.2100]])</f>
        <v/>
      </c>
      <c r="AE1441" s="5">
        <v>0.40881740559986202</v>
      </c>
      <c r="AF1441" s="5">
        <v>0.14362164921419179</v>
      </c>
      <c r="AG1441" s="8">
        <f>IF(Table1[[#This Row],[mangrove.mn.ssp126.2100]]="","",(Table1[[#This Row],[mangrove.sd.ssp126.2100]]/Table1[[#This Row],[mangrove.mn.ssp126.2100]])^-1)</f>
        <v>2.8464887281037101</v>
      </c>
      <c r="AH1441" s="6">
        <f>IF(Table1[[#This Row],[mangrove.weights.ssp126.2100]]="","",Table1[[#This Row],[mangrove.weights.ssp126.2100]]*Table1[[#This Row],[mangrove.mn.ssp126.2100]])</f>
        <v>1.1636941368926097</v>
      </c>
      <c r="AI1441" s="7">
        <f t="shared" si="133"/>
        <v>0.40881740559986196</v>
      </c>
      <c r="AL1441" s="6" t="str">
        <f>IF(Table1[[#This Row],[seagrass.mn.ssp245.2050]]="","",(Table1[[#This Row],[seagrass.sd.ssp245.2050]]/Table1[[#This Row],[seagrass.mn.ssp245.2050]])^-1)</f>
        <v/>
      </c>
      <c r="AM1441" s="6" t="str">
        <f>IF(Table1[[#This Row],[seagrass.weights.ssp245.2050]]="","",Table1[[#This Row],[seagrass.weights.ssp245.2050]]*Table1[[#This Row],[seagrass.mn.ssp245.2050]])</f>
        <v/>
      </c>
      <c r="AR1441" s="5">
        <v>0.43073524130796109</v>
      </c>
      <c r="AS1441" s="5">
        <v>0.17624115622924649</v>
      </c>
      <c r="AT1441" s="8">
        <f>(Table1[[#This Row],[mangrove.sd.ssp245.2050]]/Table1[[#This Row],[mangrove.mn.ssp245.2050]])^-1</f>
        <v>2.4440105280952666</v>
      </c>
      <c r="AU1441" s="8">
        <f>Table1[[#This Row],[mangrove.mn.ssp245.2050]]*Table1[[#This Row],[mangrove.weights.ssp245.2050]]</f>
        <v>1.0527214645783121</v>
      </c>
      <c r="AV1441" s="7">
        <f t="shared" si="134"/>
        <v>0.43073524130796109</v>
      </c>
      <c r="AX1441" s="5"/>
      <c r="AY1441" s="6"/>
      <c r="AZ1441" s="6"/>
      <c r="BB1441" s="5"/>
      <c r="BC1441" s="8"/>
      <c r="BD1441" s="8"/>
      <c r="BE1441" s="5">
        <v>0.42487257429999292</v>
      </c>
      <c r="BF1441" s="5">
        <v>0.19371142829463209</v>
      </c>
      <c r="BG1441" s="6">
        <f>(Table1[[#This Row],[mangrove.sd.ssp245.2100]]/Table1[[#This Row],[mangrove.mn.ssp245.2100]])^-1</f>
        <v>2.1933273531686956</v>
      </c>
      <c r="BH1441" s="6">
        <f>Table1[[#This Row],[mangrove.weights.ssp245.2100]]*Table1[[#This Row],[mangrove.mn.ssp245.2100]]</f>
        <v>0.93188463882337347</v>
      </c>
      <c r="BI1441" s="7">
        <f t="shared" si="135"/>
        <v>0.42487257429999292</v>
      </c>
      <c r="BK1441" s="5"/>
      <c r="BL1441" s="6"/>
      <c r="BM1441" s="6"/>
      <c r="BO1441" s="5"/>
      <c r="BP1441" s="6"/>
      <c r="BQ1441" s="6"/>
      <c r="BR1441" s="5">
        <v>0.46988956087281469</v>
      </c>
      <c r="BS1441" s="5">
        <v>0.20350928513748781</v>
      </c>
      <c r="BT1441" s="6">
        <f>(Table1[[#This Row],[mangrove.sd.ssp370.2050]]/Table1[[#This Row],[mangrove.mn.ssp370.2050]])^-1</f>
        <v>2.3089342609373542</v>
      </c>
      <c r="BU1441" s="6">
        <f>Table1[[#This Row],[mangrove.weights.ssp370.2050]]*Table1[[#This Row],[mangrove.mn.ssp370.2050]]</f>
        <v>1.0849441059560503</v>
      </c>
      <c r="BV1441" s="7">
        <f t="shared" si="136"/>
        <v>0.46988956087281469</v>
      </c>
      <c r="BX1441" s="5"/>
      <c r="BY1441" s="8"/>
      <c r="BZ1441" s="8"/>
      <c r="CA1441" s="5"/>
      <c r="CB1441" s="5"/>
      <c r="CC1441" s="8"/>
      <c r="CD1441" s="8"/>
      <c r="CE1441" s="5">
        <v>0.45331945672591839</v>
      </c>
      <c r="CF1441" s="5">
        <v>0.19252307336530611</v>
      </c>
      <c r="CG1441" s="12">
        <f>(Table1[[#This Row],[mangrove.sd.ssp370.2100]]/Table1[[#This Row],[mangrove.mn.ssp370.2100]])^-1</f>
        <v>2.3546240396119162</v>
      </c>
      <c r="CH1441" s="17">
        <f>Table1[[#This Row],[mangrove.weights.ssp370.2100]]*Table1[[#This Row],[mangrove.mn.ssp370.2100]]</f>
        <v>1.0673968904306612</v>
      </c>
      <c r="CI1441" s="9">
        <f t="shared" si="137"/>
        <v>0.45331945672591839</v>
      </c>
      <c r="CJ1441" s="5"/>
      <c r="CL1441" s="5"/>
      <c r="CM1441" s="5"/>
      <c r="CP1441" s="5"/>
      <c r="CT1441" s="5"/>
    </row>
    <row r="1442" spans="1:98" x14ac:dyDescent="0.25">
      <c r="A1442" s="5" t="s">
        <v>1485</v>
      </c>
      <c r="B1442" s="5">
        <v>28.58934</v>
      </c>
      <c r="C1442" s="5">
        <v>-32.571102000000003</v>
      </c>
      <c r="E1442" s="5">
        <v>0</v>
      </c>
      <c r="G1442" s="5">
        <v>0</v>
      </c>
      <c r="H1442" s="5">
        <v>350000</v>
      </c>
      <c r="I1442" s="5">
        <v>1</v>
      </c>
      <c r="L1442" s="6" t="str">
        <f>IF(Table1[[#This Row],[seagrass.mn.ssp126.2050]]="","",(Table1[[#This Row],[seagrass.sd.ssp126.2050]]/Table1[[#This Row],[seagrass.mn.ssp126.2050]])^-1)</f>
        <v/>
      </c>
      <c r="M1442" s="6" t="str">
        <f>IF(Table1[[#This Row],[seagrass.weights.ssp126.2050]]="","",Table1[[#This Row],[seagrass.weights.ssp126.2050]]*Table1[[#This Row],[seagrass.mn.ssp126.2050]])</f>
        <v/>
      </c>
      <c r="P1442" s="6" t="str">
        <f>IF(Table1[[#This Row],[corals.mn.ssp126.2050]]="","",(Table1[[#This Row],[corals.sd.ssp126.2050]]/Table1[[#This Row],[corals.mn.ssp126.2050]])^-1)</f>
        <v/>
      </c>
      <c r="Q1442" s="6" t="str">
        <f>IF(Table1[[#This Row],[coral.weights.ssp126.2050]]="","",Table1[[#This Row],[coral.weights.ssp126.2050]]*Table1[[#This Row],[corals.mn.ssp126.2050]])</f>
        <v/>
      </c>
      <c r="R1442" s="5">
        <v>0.42207457139059629</v>
      </c>
      <c r="S1442" s="5">
        <v>0.1014752218206707</v>
      </c>
      <c r="T1442" s="6">
        <f>IF(Table1[[#This Row],[mangrove.mn.ssp126.2050]]="","",(Table1[[#This Row],[mangrove.sd.ssp126.2050]]/Table1[[#This Row],[mangrove.mn.ssp126.2050]])^-1)</f>
        <v>4.1593855506568485</v>
      </c>
      <c r="U1442" s="6">
        <f>IF(Table1[[#This Row],[mangrove.weights.ssp126.2050]]="","",Table1[[#This Row],[mangrove.weights.ssp126.2050]]*Table1[[#This Row],[mangrove.mn.ssp126.2050]])</f>
        <v>1.7555708735417286</v>
      </c>
      <c r="V1442" s="7">
        <f t="shared" si="132"/>
        <v>0.42207457139059629</v>
      </c>
      <c r="Y1442" s="6" t="str">
        <f>IF(Table1[[#This Row],[seagrass.mn.ssp126.2100]]="", "", (Table1[[#This Row],[seagrass.sd.ssp126.2100]]/Table1[[#This Row],[seagrass.mn.ssp126.2100]])^-1)</f>
        <v/>
      </c>
      <c r="Z1442" s="6" t="str">
        <f>IF(Table1[[#This Row],[seagrass.weights.ssp126.2100]]="","", Table1[[#This Row],[seagrass.weights.ssp126.2100]]*Table1[[#This Row],[seagrass.mn.ssp126.2100]])</f>
        <v/>
      </c>
      <c r="AC1442" s="6" t="str">
        <f>IF(Table1[[#This Row],[corals.mn.ssp126.2100]]="","",(Table1[[#This Row],[corals.sd.ssp126.2100]]/Table1[[#This Row],[corals.mn.ssp126.2100]])^-1)</f>
        <v/>
      </c>
      <c r="AD1442" s="6" t="str">
        <f>IF( Table1[[#This Row],[Coral.weights.ssp126.2100]]="","", Table1[[#This Row],[Coral.weights.ssp126.2100]]*Table1[[#This Row],[corals.mn.ssp126.2100]])</f>
        <v/>
      </c>
      <c r="AE1442" s="5">
        <v>0.4212504312789021</v>
      </c>
      <c r="AF1442" s="5">
        <v>9.9456120384325317E-2</v>
      </c>
      <c r="AG1442" s="8">
        <f>IF(Table1[[#This Row],[mangrove.mn.ssp126.2100]]="","",(Table1[[#This Row],[mangrove.sd.ssp126.2100]]/Table1[[#This Row],[mangrove.mn.ssp126.2100]])^-1)</f>
        <v>4.2355405544784634</v>
      </c>
      <c r="AH1442" s="6">
        <f>IF(Table1[[#This Row],[mangrove.weights.ssp126.2100]]="","",Table1[[#This Row],[mangrove.weights.ssp126.2100]]*Table1[[#This Row],[mangrove.mn.ssp126.2100]])</f>
        <v>1.7842232852733328</v>
      </c>
      <c r="AI1442" s="7">
        <f t="shared" si="133"/>
        <v>0.4212504312789021</v>
      </c>
      <c r="AL1442" s="6" t="str">
        <f>IF(Table1[[#This Row],[seagrass.mn.ssp245.2050]]="","",(Table1[[#This Row],[seagrass.sd.ssp245.2050]]/Table1[[#This Row],[seagrass.mn.ssp245.2050]])^-1)</f>
        <v/>
      </c>
      <c r="AM1442" s="6" t="str">
        <f>IF(Table1[[#This Row],[seagrass.weights.ssp245.2050]]="","",Table1[[#This Row],[seagrass.weights.ssp245.2050]]*Table1[[#This Row],[seagrass.mn.ssp245.2050]])</f>
        <v/>
      </c>
      <c r="AR1442" s="5">
        <v>0.44440628294228351</v>
      </c>
      <c r="AS1442" s="5">
        <v>0.1223877518933774</v>
      </c>
      <c r="AT1442" s="8">
        <f>(Table1[[#This Row],[mangrove.sd.ssp245.2050]]/Table1[[#This Row],[mangrove.mn.ssp245.2050]])^-1</f>
        <v>3.6311336393321811</v>
      </c>
      <c r="AU1442" s="8">
        <f>Table1[[#This Row],[mangrove.mn.ssp245.2050]]*Table1[[#This Row],[mangrove.weights.ssp245.2050]]</f>
        <v>1.6136986035223009</v>
      </c>
      <c r="AV1442" s="7">
        <f t="shared" si="134"/>
        <v>0.44440628294228351</v>
      </c>
      <c r="AX1442" s="5"/>
      <c r="AY1442" s="6"/>
      <c r="AZ1442" s="6"/>
      <c r="BB1442" s="5"/>
      <c r="BC1442" s="8"/>
      <c r="BD1442" s="8"/>
      <c r="BE1442" s="5">
        <v>0.43911086768726038</v>
      </c>
      <c r="BF1442" s="5">
        <v>0.1350330049237268</v>
      </c>
      <c r="BG1442" s="6">
        <f>(Table1[[#This Row],[mangrove.sd.ssp245.2100]]/Table1[[#This Row],[mangrove.mn.ssp245.2100]])^-1</f>
        <v>3.2518780718483713</v>
      </c>
      <c r="BH1442" s="6">
        <f>Table1[[#This Row],[mangrove.weights.ssp245.2100]]*Table1[[#This Row],[mangrove.mn.ssp245.2100]]</f>
        <v>1.4279350017425136</v>
      </c>
      <c r="BI1442" s="7">
        <f t="shared" si="135"/>
        <v>0.43911086768726038</v>
      </c>
      <c r="BK1442" s="5"/>
      <c r="BL1442" s="6"/>
      <c r="BM1442" s="6"/>
      <c r="BO1442" s="5"/>
      <c r="BP1442" s="6"/>
      <c r="BQ1442" s="6"/>
      <c r="BR1442" s="5">
        <v>0.4729651321950416</v>
      </c>
      <c r="BS1442" s="5">
        <v>0.1474543094774656</v>
      </c>
      <c r="BT1442" s="6">
        <f>(Table1[[#This Row],[mangrove.sd.ssp370.2050]]/Table1[[#This Row],[mangrove.mn.ssp370.2050]])^-1</f>
        <v>3.2075368557968225</v>
      </c>
      <c r="BU1442" s="6">
        <f>Table1[[#This Row],[mangrove.weights.ssp370.2050]]*Table1[[#This Row],[mangrove.mn.ssp370.2050]]</f>
        <v>1.5170530930224122</v>
      </c>
      <c r="BV1442" s="7">
        <f t="shared" si="136"/>
        <v>0.4729651321950416</v>
      </c>
      <c r="BX1442" s="5"/>
      <c r="BY1442" s="8"/>
      <c r="BZ1442" s="8"/>
      <c r="CA1442" s="5"/>
      <c r="CB1442" s="5"/>
      <c r="CC1442" s="8"/>
      <c r="CD1442" s="8"/>
      <c r="CE1442" s="5">
        <v>0.45734653792023988</v>
      </c>
      <c r="CF1442" s="5">
        <v>0.14084819988178471</v>
      </c>
      <c r="CG1442" s="12">
        <f>(Table1[[#This Row],[mangrove.sd.ssp370.2100]]/Table1[[#This Row],[mangrove.mn.ssp370.2100]])^-1</f>
        <v>3.247088271657681</v>
      </c>
      <c r="CH1442" s="17">
        <f>Table1[[#This Row],[mangrove.weights.ssp370.2100]]*Table1[[#This Row],[mangrove.mn.ssp370.2100]]</f>
        <v>1.4850445793640559</v>
      </c>
      <c r="CI1442" s="9">
        <f t="shared" si="137"/>
        <v>0.45734653792023994</v>
      </c>
      <c r="CJ1442" s="5"/>
      <c r="CL1442" s="5"/>
      <c r="CM1442" s="5"/>
      <c r="CP1442" s="5"/>
      <c r="CT1442" s="5"/>
    </row>
    <row r="1443" spans="1:98" x14ac:dyDescent="0.25">
      <c r="A1443" s="5" t="s">
        <v>1486</v>
      </c>
      <c r="B1443" s="5">
        <v>28.83934</v>
      </c>
      <c r="C1443" s="5">
        <v>-32.571102000000003</v>
      </c>
      <c r="E1443" s="5">
        <v>0</v>
      </c>
      <c r="G1443" s="5">
        <v>0</v>
      </c>
      <c r="I1443" s="5">
        <v>0</v>
      </c>
      <c r="L1443" s="6" t="str">
        <f>IF(Table1[[#This Row],[seagrass.mn.ssp126.2050]]="","",(Table1[[#This Row],[seagrass.sd.ssp126.2050]]/Table1[[#This Row],[seagrass.mn.ssp126.2050]])^-1)</f>
        <v/>
      </c>
      <c r="M1443" s="6" t="str">
        <f>IF(Table1[[#This Row],[seagrass.weights.ssp126.2050]]="","",Table1[[#This Row],[seagrass.weights.ssp126.2050]]*Table1[[#This Row],[seagrass.mn.ssp126.2050]])</f>
        <v/>
      </c>
      <c r="P1443" s="6" t="str">
        <f>IF(Table1[[#This Row],[corals.mn.ssp126.2050]]="","",(Table1[[#This Row],[corals.sd.ssp126.2050]]/Table1[[#This Row],[corals.mn.ssp126.2050]])^-1)</f>
        <v/>
      </c>
      <c r="Q1443" s="6" t="str">
        <f>IF(Table1[[#This Row],[coral.weights.ssp126.2050]]="","",Table1[[#This Row],[coral.weights.ssp126.2050]]*Table1[[#This Row],[corals.mn.ssp126.2050]])</f>
        <v/>
      </c>
      <c r="T1443" s="6" t="str">
        <f>IF(Table1[[#This Row],[mangrove.mn.ssp126.2050]]="","",(Table1[[#This Row],[mangrove.sd.ssp126.2050]]/Table1[[#This Row],[mangrove.mn.ssp126.2050]])^-1)</f>
        <v/>
      </c>
      <c r="U1443" s="6" t="str">
        <f>IF(Table1[[#This Row],[mangrove.weights.ssp126.2050]]="","",Table1[[#This Row],[mangrove.weights.ssp126.2050]]*Table1[[#This Row],[mangrove.mn.ssp126.2050]])</f>
        <v/>
      </c>
      <c r="V1443" s="7" t="e">
        <f t="shared" si="132"/>
        <v>#DIV/0!</v>
      </c>
      <c r="Y1443" s="6" t="str">
        <f>IF(Table1[[#This Row],[seagrass.mn.ssp126.2100]]="", "", (Table1[[#This Row],[seagrass.sd.ssp126.2100]]/Table1[[#This Row],[seagrass.mn.ssp126.2100]])^-1)</f>
        <v/>
      </c>
      <c r="Z1443" s="6" t="str">
        <f>IF(Table1[[#This Row],[seagrass.weights.ssp126.2100]]="","", Table1[[#This Row],[seagrass.weights.ssp126.2100]]*Table1[[#This Row],[seagrass.mn.ssp126.2100]])</f>
        <v/>
      </c>
      <c r="AC1443" s="6" t="str">
        <f>IF(Table1[[#This Row],[corals.mn.ssp126.2100]]="","",(Table1[[#This Row],[corals.sd.ssp126.2100]]/Table1[[#This Row],[corals.mn.ssp126.2100]])^-1)</f>
        <v/>
      </c>
      <c r="AD1443" s="6" t="str">
        <f>IF( Table1[[#This Row],[Coral.weights.ssp126.2100]]="","", Table1[[#This Row],[Coral.weights.ssp126.2100]]*Table1[[#This Row],[corals.mn.ssp126.2100]])</f>
        <v/>
      </c>
      <c r="AG1443" s="8" t="str">
        <f>IF(Table1[[#This Row],[mangrove.mn.ssp126.2100]]="","",(Table1[[#This Row],[mangrove.sd.ssp126.2100]]/Table1[[#This Row],[mangrove.mn.ssp126.2100]])^-1)</f>
        <v/>
      </c>
      <c r="AH1443" s="6" t="str">
        <f>IF(Table1[[#This Row],[mangrove.weights.ssp126.2100]]="","",Table1[[#This Row],[mangrove.weights.ssp126.2100]]*Table1[[#This Row],[mangrove.mn.ssp126.2100]])</f>
        <v/>
      </c>
      <c r="AI1443" s="7" t="e">
        <f t="shared" si="133"/>
        <v>#DIV/0!</v>
      </c>
      <c r="AL1443" s="6" t="str">
        <f>IF(Table1[[#This Row],[seagrass.mn.ssp245.2050]]="","",(Table1[[#This Row],[seagrass.sd.ssp245.2050]]/Table1[[#This Row],[seagrass.mn.ssp245.2050]])^-1)</f>
        <v/>
      </c>
      <c r="AM1443" s="6" t="str">
        <f>IF(Table1[[#This Row],[seagrass.weights.ssp245.2050]]="","",Table1[[#This Row],[seagrass.weights.ssp245.2050]]*Table1[[#This Row],[seagrass.mn.ssp245.2050]])</f>
        <v/>
      </c>
      <c r="AS1443" s="5"/>
      <c r="AT1443" s="8"/>
      <c r="AU1443" s="8"/>
      <c r="AV1443" s="7" t="e">
        <f t="shared" si="134"/>
        <v>#DIV/0!</v>
      </c>
      <c r="AX1443" s="5"/>
      <c r="AY1443" s="6"/>
      <c r="AZ1443" s="6"/>
      <c r="BB1443" s="5"/>
      <c r="BC1443" s="8"/>
      <c r="BD1443" s="8"/>
      <c r="BE1443" s="5"/>
      <c r="BF1443" s="5"/>
      <c r="BG1443" s="6"/>
      <c r="BH1443" s="6"/>
      <c r="BI1443" s="7" t="e">
        <f t="shared" si="135"/>
        <v>#DIV/0!</v>
      </c>
      <c r="BK1443" s="5"/>
      <c r="BL1443" s="6"/>
      <c r="BM1443" s="6"/>
      <c r="BO1443" s="5"/>
      <c r="BP1443" s="6"/>
      <c r="BQ1443" s="6"/>
      <c r="BR1443" s="5"/>
      <c r="BS1443" s="5"/>
      <c r="BT1443" s="6"/>
      <c r="BU1443" s="6"/>
      <c r="BV1443" s="7" t="e">
        <f t="shared" si="136"/>
        <v>#DIV/0!</v>
      </c>
      <c r="BX1443" s="5"/>
      <c r="BY1443" s="8"/>
      <c r="BZ1443" s="8"/>
      <c r="CA1443" s="5"/>
      <c r="CB1443" s="5"/>
      <c r="CC1443" s="8"/>
      <c r="CD1443" s="8"/>
      <c r="CE1443" s="5"/>
      <c r="CF1443" s="5"/>
      <c r="CG1443" s="12"/>
      <c r="CH1443" s="17"/>
      <c r="CI1443" s="9" t="e">
        <f t="shared" si="137"/>
        <v>#DIV/0!</v>
      </c>
      <c r="CJ1443" s="5"/>
      <c r="CL1443" s="5"/>
      <c r="CM1443" s="5"/>
      <c r="CP1443" s="5"/>
      <c r="CT1443" s="5"/>
    </row>
    <row r="1444" spans="1:98" x14ac:dyDescent="0.25">
      <c r="A1444" s="5" t="s">
        <v>1487</v>
      </c>
      <c r="B1444" s="5">
        <v>29.08934</v>
      </c>
      <c r="C1444" s="5">
        <v>-32.571102000000003</v>
      </c>
      <c r="E1444" s="5">
        <v>0</v>
      </c>
      <c r="G1444" s="5">
        <v>0</v>
      </c>
      <c r="I1444" s="5">
        <v>0</v>
      </c>
      <c r="L1444" s="6" t="str">
        <f>IF(Table1[[#This Row],[seagrass.mn.ssp126.2050]]="","",(Table1[[#This Row],[seagrass.sd.ssp126.2050]]/Table1[[#This Row],[seagrass.mn.ssp126.2050]])^-1)</f>
        <v/>
      </c>
      <c r="M1444" s="6" t="str">
        <f>IF(Table1[[#This Row],[seagrass.weights.ssp126.2050]]="","",Table1[[#This Row],[seagrass.weights.ssp126.2050]]*Table1[[#This Row],[seagrass.mn.ssp126.2050]])</f>
        <v/>
      </c>
      <c r="P1444" s="6" t="str">
        <f>IF(Table1[[#This Row],[corals.mn.ssp126.2050]]="","",(Table1[[#This Row],[corals.sd.ssp126.2050]]/Table1[[#This Row],[corals.mn.ssp126.2050]])^-1)</f>
        <v/>
      </c>
      <c r="Q1444" s="6" t="str">
        <f>IF(Table1[[#This Row],[coral.weights.ssp126.2050]]="","",Table1[[#This Row],[coral.weights.ssp126.2050]]*Table1[[#This Row],[corals.mn.ssp126.2050]])</f>
        <v/>
      </c>
      <c r="T1444" s="6" t="str">
        <f>IF(Table1[[#This Row],[mangrove.mn.ssp126.2050]]="","",(Table1[[#This Row],[mangrove.sd.ssp126.2050]]/Table1[[#This Row],[mangrove.mn.ssp126.2050]])^-1)</f>
        <v/>
      </c>
      <c r="U1444" s="6" t="str">
        <f>IF(Table1[[#This Row],[mangrove.weights.ssp126.2050]]="","",Table1[[#This Row],[mangrove.weights.ssp126.2050]]*Table1[[#This Row],[mangrove.mn.ssp126.2050]])</f>
        <v/>
      </c>
      <c r="V1444" s="7" t="e">
        <f t="shared" si="132"/>
        <v>#DIV/0!</v>
      </c>
      <c r="Y1444" s="6" t="str">
        <f>IF(Table1[[#This Row],[seagrass.mn.ssp126.2100]]="", "", (Table1[[#This Row],[seagrass.sd.ssp126.2100]]/Table1[[#This Row],[seagrass.mn.ssp126.2100]])^-1)</f>
        <v/>
      </c>
      <c r="Z1444" s="6" t="str">
        <f>IF(Table1[[#This Row],[seagrass.weights.ssp126.2100]]="","", Table1[[#This Row],[seagrass.weights.ssp126.2100]]*Table1[[#This Row],[seagrass.mn.ssp126.2100]])</f>
        <v/>
      </c>
      <c r="AC1444" s="6" t="str">
        <f>IF(Table1[[#This Row],[corals.mn.ssp126.2100]]="","",(Table1[[#This Row],[corals.sd.ssp126.2100]]/Table1[[#This Row],[corals.mn.ssp126.2100]])^-1)</f>
        <v/>
      </c>
      <c r="AD1444" s="6" t="str">
        <f>IF( Table1[[#This Row],[Coral.weights.ssp126.2100]]="","", Table1[[#This Row],[Coral.weights.ssp126.2100]]*Table1[[#This Row],[corals.mn.ssp126.2100]])</f>
        <v/>
      </c>
      <c r="AG1444" s="8" t="str">
        <f>IF(Table1[[#This Row],[mangrove.mn.ssp126.2100]]="","",(Table1[[#This Row],[mangrove.sd.ssp126.2100]]/Table1[[#This Row],[mangrove.mn.ssp126.2100]])^-1)</f>
        <v/>
      </c>
      <c r="AH1444" s="6" t="str">
        <f>IF(Table1[[#This Row],[mangrove.weights.ssp126.2100]]="","",Table1[[#This Row],[mangrove.weights.ssp126.2100]]*Table1[[#This Row],[mangrove.mn.ssp126.2100]])</f>
        <v/>
      </c>
      <c r="AI1444" s="7" t="e">
        <f t="shared" si="133"/>
        <v>#DIV/0!</v>
      </c>
      <c r="AL1444" s="6" t="str">
        <f>IF(Table1[[#This Row],[seagrass.mn.ssp245.2050]]="","",(Table1[[#This Row],[seagrass.sd.ssp245.2050]]/Table1[[#This Row],[seagrass.mn.ssp245.2050]])^-1)</f>
        <v/>
      </c>
      <c r="AM1444" s="6" t="str">
        <f>IF(Table1[[#This Row],[seagrass.weights.ssp245.2050]]="","",Table1[[#This Row],[seagrass.weights.ssp245.2050]]*Table1[[#This Row],[seagrass.mn.ssp245.2050]])</f>
        <v/>
      </c>
      <c r="AS1444" s="5"/>
      <c r="AT1444" s="8"/>
      <c r="AU1444" s="8"/>
      <c r="AV1444" s="7" t="e">
        <f t="shared" si="134"/>
        <v>#DIV/0!</v>
      </c>
      <c r="AX1444" s="5"/>
      <c r="AY1444" s="6"/>
      <c r="AZ1444" s="6"/>
      <c r="BB1444" s="5"/>
      <c r="BC1444" s="8"/>
      <c r="BD1444" s="8"/>
      <c r="BE1444" s="5"/>
      <c r="BF1444" s="5"/>
      <c r="BG1444" s="6"/>
      <c r="BH1444" s="6"/>
      <c r="BI1444" s="7" t="e">
        <f t="shared" si="135"/>
        <v>#DIV/0!</v>
      </c>
      <c r="BK1444" s="5"/>
      <c r="BL1444" s="6"/>
      <c r="BM1444" s="6"/>
      <c r="BO1444" s="5"/>
      <c r="BP1444" s="6"/>
      <c r="BQ1444" s="6"/>
      <c r="BR1444" s="5"/>
      <c r="BS1444" s="5"/>
      <c r="BT1444" s="6"/>
      <c r="BU1444" s="6"/>
      <c r="BV1444" s="7" t="e">
        <f t="shared" si="136"/>
        <v>#DIV/0!</v>
      </c>
      <c r="BX1444" s="5"/>
      <c r="BY1444" s="8"/>
      <c r="BZ1444" s="8"/>
      <c r="CA1444" s="5"/>
      <c r="CB1444" s="5"/>
      <c r="CC1444" s="8"/>
      <c r="CD1444" s="8"/>
      <c r="CE1444" s="5"/>
      <c r="CF1444" s="5"/>
      <c r="CG1444" s="12"/>
      <c r="CH1444" s="17"/>
      <c r="CI1444" s="9" t="e">
        <f t="shared" si="137"/>
        <v>#DIV/0!</v>
      </c>
      <c r="CJ1444" s="5"/>
      <c r="CL1444" s="5"/>
      <c r="CM1444" s="5"/>
      <c r="CP1444" s="5"/>
      <c r="CT1444" s="5"/>
    </row>
    <row r="1445" spans="1:98" x14ac:dyDescent="0.25">
      <c r="A1445" s="5" t="s">
        <v>1488</v>
      </c>
      <c r="B1445" s="5">
        <v>17.58934</v>
      </c>
      <c r="C1445" s="5">
        <v>-32.571102000000003</v>
      </c>
      <c r="E1445" s="5">
        <v>0</v>
      </c>
      <c r="G1445" s="5">
        <v>0</v>
      </c>
      <c r="I1445" s="5">
        <v>0</v>
      </c>
      <c r="L1445" s="6" t="str">
        <f>IF(Table1[[#This Row],[seagrass.mn.ssp126.2050]]="","",(Table1[[#This Row],[seagrass.sd.ssp126.2050]]/Table1[[#This Row],[seagrass.mn.ssp126.2050]])^-1)</f>
        <v/>
      </c>
      <c r="M1445" s="6" t="str">
        <f>IF(Table1[[#This Row],[seagrass.weights.ssp126.2050]]="","",Table1[[#This Row],[seagrass.weights.ssp126.2050]]*Table1[[#This Row],[seagrass.mn.ssp126.2050]])</f>
        <v/>
      </c>
      <c r="P1445" s="6" t="str">
        <f>IF(Table1[[#This Row],[corals.mn.ssp126.2050]]="","",(Table1[[#This Row],[corals.sd.ssp126.2050]]/Table1[[#This Row],[corals.mn.ssp126.2050]])^-1)</f>
        <v/>
      </c>
      <c r="Q1445" s="6" t="str">
        <f>IF(Table1[[#This Row],[coral.weights.ssp126.2050]]="","",Table1[[#This Row],[coral.weights.ssp126.2050]]*Table1[[#This Row],[corals.mn.ssp126.2050]])</f>
        <v/>
      </c>
      <c r="T1445" s="6" t="str">
        <f>IF(Table1[[#This Row],[mangrove.mn.ssp126.2050]]="","",(Table1[[#This Row],[mangrove.sd.ssp126.2050]]/Table1[[#This Row],[mangrove.mn.ssp126.2050]])^-1)</f>
        <v/>
      </c>
      <c r="U1445" s="6" t="str">
        <f>IF(Table1[[#This Row],[mangrove.weights.ssp126.2050]]="","",Table1[[#This Row],[mangrove.weights.ssp126.2050]]*Table1[[#This Row],[mangrove.mn.ssp126.2050]])</f>
        <v/>
      </c>
      <c r="V1445" s="7" t="e">
        <f t="shared" si="132"/>
        <v>#DIV/0!</v>
      </c>
      <c r="Y1445" s="6" t="str">
        <f>IF(Table1[[#This Row],[seagrass.mn.ssp126.2100]]="", "", (Table1[[#This Row],[seagrass.sd.ssp126.2100]]/Table1[[#This Row],[seagrass.mn.ssp126.2100]])^-1)</f>
        <v/>
      </c>
      <c r="Z1445" s="6" t="str">
        <f>IF(Table1[[#This Row],[seagrass.weights.ssp126.2100]]="","", Table1[[#This Row],[seagrass.weights.ssp126.2100]]*Table1[[#This Row],[seagrass.mn.ssp126.2100]])</f>
        <v/>
      </c>
      <c r="AC1445" s="6" t="str">
        <f>IF(Table1[[#This Row],[corals.mn.ssp126.2100]]="","",(Table1[[#This Row],[corals.sd.ssp126.2100]]/Table1[[#This Row],[corals.mn.ssp126.2100]])^-1)</f>
        <v/>
      </c>
      <c r="AD1445" s="6" t="str">
        <f>IF( Table1[[#This Row],[Coral.weights.ssp126.2100]]="","", Table1[[#This Row],[Coral.weights.ssp126.2100]]*Table1[[#This Row],[corals.mn.ssp126.2100]])</f>
        <v/>
      </c>
      <c r="AG1445" s="8" t="str">
        <f>IF(Table1[[#This Row],[mangrove.mn.ssp126.2100]]="","",(Table1[[#This Row],[mangrove.sd.ssp126.2100]]/Table1[[#This Row],[mangrove.mn.ssp126.2100]])^-1)</f>
        <v/>
      </c>
      <c r="AH1445" s="6" t="str">
        <f>IF(Table1[[#This Row],[mangrove.weights.ssp126.2100]]="","",Table1[[#This Row],[mangrove.weights.ssp126.2100]]*Table1[[#This Row],[mangrove.mn.ssp126.2100]])</f>
        <v/>
      </c>
      <c r="AI1445" s="7" t="e">
        <f t="shared" si="133"/>
        <v>#DIV/0!</v>
      </c>
      <c r="AL1445" s="6" t="str">
        <f>IF(Table1[[#This Row],[seagrass.mn.ssp245.2050]]="","",(Table1[[#This Row],[seagrass.sd.ssp245.2050]]/Table1[[#This Row],[seagrass.mn.ssp245.2050]])^-1)</f>
        <v/>
      </c>
      <c r="AM1445" s="6" t="str">
        <f>IF(Table1[[#This Row],[seagrass.weights.ssp245.2050]]="","",Table1[[#This Row],[seagrass.weights.ssp245.2050]]*Table1[[#This Row],[seagrass.mn.ssp245.2050]])</f>
        <v/>
      </c>
      <c r="AS1445" s="5"/>
      <c r="AT1445" s="8"/>
      <c r="AU1445" s="8"/>
      <c r="AV1445" s="7" t="e">
        <f t="shared" si="134"/>
        <v>#DIV/0!</v>
      </c>
      <c r="AX1445" s="5"/>
      <c r="AY1445" s="6"/>
      <c r="AZ1445" s="6"/>
      <c r="BB1445" s="5"/>
      <c r="BC1445" s="8"/>
      <c r="BD1445" s="8"/>
      <c r="BE1445" s="5"/>
      <c r="BF1445" s="5"/>
      <c r="BG1445" s="6"/>
      <c r="BH1445" s="6"/>
      <c r="BI1445" s="7" t="e">
        <f t="shared" si="135"/>
        <v>#DIV/0!</v>
      </c>
      <c r="BK1445" s="5"/>
      <c r="BL1445" s="6"/>
      <c r="BM1445" s="6"/>
      <c r="BO1445" s="5"/>
      <c r="BP1445" s="6"/>
      <c r="BQ1445" s="6"/>
      <c r="BR1445" s="5"/>
      <c r="BS1445" s="5"/>
      <c r="BT1445" s="6"/>
      <c r="BU1445" s="6"/>
      <c r="BV1445" s="7" t="e">
        <f t="shared" si="136"/>
        <v>#DIV/0!</v>
      </c>
      <c r="BX1445" s="5"/>
      <c r="BY1445" s="8"/>
      <c r="BZ1445" s="8"/>
      <c r="CA1445" s="5"/>
      <c r="CB1445" s="5"/>
      <c r="CC1445" s="8"/>
      <c r="CD1445" s="8"/>
      <c r="CE1445" s="5"/>
      <c r="CF1445" s="5"/>
      <c r="CG1445" s="12"/>
      <c r="CH1445" s="17"/>
      <c r="CI1445" s="9" t="e">
        <f t="shared" si="137"/>
        <v>#DIV/0!</v>
      </c>
      <c r="CJ1445" s="5"/>
      <c r="CL1445" s="5"/>
      <c r="CM1445" s="5"/>
      <c r="CP1445" s="5"/>
      <c r="CT1445" s="5"/>
    </row>
    <row r="1446" spans="1:98" x14ac:dyDescent="0.25">
      <c r="A1446" s="5" t="s">
        <v>1489</v>
      </c>
      <c r="B1446" s="5">
        <v>17.83934</v>
      </c>
      <c r="C1446" s="5">
        <v>-32.571102000000003</v>
      </c>
      <c r="E1446" s="5">
        <v>0</v>
      </c>
      <c r="G1446" s="5">
        <v>0</v>
      </c>
      <c r="I1446" s="5">
        <v>0</v>
      </c>
      <c r="L1446" s="6" t="str">
        <f>IF(Table1[[#This Row],[seagrass.mn.ssp126.2050]]="","",(Table1[[#This Row],[seagrass.sd.ssp126.2050]]/Table1[[#This Row],[seagrass.mn.ssp126.2050]])^-1)</f>
        <v/>
      </c>
      <c r="M1446" s="6" t="str">
        <f>IF(Table1[[#This Row],[seagrass.weights.ssp126.2050]]="","",Table1[[#This Row],[seagrass.weights.ssp126.2050]]*Table1[[#This Row],[seagrass.mn.ssp126.2050]])</f>
        <v/>
      </c>
      <c r="P1446" s="6" t="str">
        <f>IF(Table1[[#This Row],[corals.mn.ssp126.2050]]="","",(Table1[[#This Row],[corals.sd.ssp126.2050]]/Table1[[#This Row],[corals.mn.ssp126.2050]])^-1)</f>
        <v/>
      </c>
      <c r="Q1446" s="6" t="str">
        <f>IF(Table1[[#This Row],[coral.weights.ssp126.2050]]="","",Table1[[#This Row],[coral.weights.ssp126.2050]]*Table1[[#This Row],[corals.mn.ssp126.2050]])</f>
        <v/>
      </c>
      <c r="T1446" s="6" t="str">
        <f>IF(Table1[[#This Row],[mangrove.mn.ssp126.2050]]="","",(Table1[[#This Row],[mangrove.sd.ssp126.2050]]/Table1[[#This Row],[mangrove.mn.ssp126.2050]])^-1)</f>
        <v/>
      </c>
      <c r="U1446" s="6" t="str">
        <f>IF(Table1[[#This Row],[mangrove.weights.ssp126.2050]]="","",Table1[[#This Row],[mangrove.weights.ssp126.2050]]*Table1[[#This Row],[mangrove.mn.ssp126.2050]])</f>
        <v/>
      </c>
      <c r="V1446" s="7" t="e">
        <f t="shared" si="132"/>
        <v>#DIV/0!</v>
      </c>
      <c r="Y1446" s="6" t="str">
        <f>IF(Table1[[#This Row],[seagrass.mn.ssp126.2100]]="", "", (Table1[[#This Row],[seagrass.sd.ssp126.2100]]/Table1[[#This Row],[seagrass.mn.ssp126.2100]])^-1)</f>
        <v/>
      </c>
      <c r="Z1446" s="6" t="str">
        <f>IF(Table1[[#This Row],[seagrass.weights.ssp126.2100]]="","", Table1[[#This Row],[seagrass.weights.ssp126.2100]]*Table1[[#This Row],[seagrass.mn.ssp126.2100]])</f>
        <v/>
      </c>
      <c r="AC1446" s="6" t="str">
        <f>IF(Table1[[#This Row],[corals.mn.ssp126.2100]]="","",(Table1[[#This Row],[corals.sd.ssp126.2100]]/Table1[[#This Row],[corals.mn.ssp126.2100]])^-1)</f>
        <v/>
      </c>
      <c r="AD1446" s="6" t="str">
        <f>IF( Table1[[#This Row],[Coral.weights.ssp126.2100]]="","", Table1[[#This Row],[Coral.weights.ssp126.2100]]*Table1[[#This Row],[corals.mn.ssp126.2100]])</f>
        <v/>
      </c>
      <c r="AG1446" s="8" t="str">
        <f>IF(Table1[[#This Row],[mangrove.mn.ssp126.2100]]="","",(Table1[[#This Row],[mangrove.sd.ssp126.2100]]/Table1[[#This Row],[mangrove.mn.ssp126.2100]])^-1)</f>
        <v/>
      </c>
      <c r="AH1446" s="6" t="str">
        <f>IF(Table1[[#This Row],[mangrove.weights.ssp126.2100]]="","",Table1[[#This Row],[mangrove.weights.ssp126.2100]]*Table1[[#This Row],[mangrove.mn.ssp126.2100]])</f>
        <v/>
      </c>
      <c r="AI1446" s="7" t="e">
        <f t="shared" si="133"/>
        <v>#DIV/0!</v>
      </c>
      <c r="AL1446" s="6" t="str">
        <f>IF(Table1[[#This Row],[seagrass.mn.ssp245.2050]]="","",(Table1[[#This Row],[seagrass.sd.ssp245.2050]]/Table1[[#This Row],[seagrass.mn.ssp245.2050]])^-1)</f>
        <v/>
      </c>
      <c r="AM1446" s="6" t="str">
        <f>IF(Table1[[#This Row],[seagrass.weights.ssp245.2050]]="","",Table1[[#This Row],[seagrass.weights.ssp245.2050]]*Table1[[#This Row],[seagrass.mn.ssp245.2050]])</f>
        <v/>
      </c>
      <c r="AS1446" s="5"/>
      <c r="AT1446" s="8"/>
      <c r="AU1446" s="8"/>
      <c r="AV1446" s="7" t="e">
        <f t="shared" si="134"/>
        <v>#DIV/0!</v>
      </c>
      <c r="AX1446" s="5"/>
      <c r="AY1446" s="6"/>
      <c r="AZ1446" s="6"/>
      <c r="BB1446" s="5"/>
      <c r="BC1446" s="8"/>
      <c r="BD1446" s="8"/>
      <c r="BE1446" s="5"/>
      <c r="BF1446" s="5"/>
      <c r="BG1446" s="6"/>
      <c r="BH1446" s="6"/>
      <c r="BI1446" s="7" t="e">
        <f t="shared" si="135"/>
        <v>#DIV/0!</v>
      </c>
      <c r="BK1446" s="5"/>
      <c r="BL1446" s="6"/>
      <c r="BM1446" s="6"/>
      <c r="BO1446" s="5"/>
      <c r="BP1446" s="6"/>
      <c r="BQ1446" s="6"/>
      <c r="BR1446" s="5"/>
      <c r="BS1446" s="5"/>
      <c r="BT1446" s="6"/>
      <c r="BU1446" s="6"/>
      <c r="BV1446" s="7" t="e">
        <f t="shared" si="136"/>
        <v>#DIV/0!</v>
      </c>
      <c r="BX1446" s="5"/>
      <c r="BY1446" s="8"/>
      <c r="BZ1446" s="8"/>
      <c r="CA1446" s="5"/>
      <c r="CB1446" s="5"/>
      <c r="CC1446" s="8"/>
      <c r="CD1446" s="8"/>
      <c r="CE1446" s="5"/>
      <c r="CF1446" s="5"/>
      <c r="CG1446" s="12"/>
      <c r="CH1446" s="17"/>
      <c r="CI1446" s="9" t="e">
        <f t="shared" si="137"/>
        <v>#DIV/0!</v>
      </c>
      <c r="CJ1446" s="5"/>
      <c r="CL1446" s="5"/>
      <c r="CM1446" s="5"/>
      <c r="CP1446" s="5"/>
      <c r="CT1446" s="5"/>
    </row>
    <row r="1447" spans="1:98" x14ac:dyDescent="0.25">
      <c r="A1447" s="5" t="s">
        <v>1490</v>
      </c>
      <c r="B1447" s="5">
        <v>18.08934</v>
      </c>
      <c r="C1447" s="5">
        <v>-32.571102000000003</v>
      </c>
      <c r="E1447" s="5">
        <v>0</v>
      </c>
      <c r="G1447" s="5">
        <v>0</v>
      </c>
      <c r="I1447" s="5">
        <v>0</v>
      </c>
      <c r="L1447" s="6" t="str">
        <f>IF(Table1[[#This Row],[seagrass.mn.ssp126.2050]]="","",(Table1[[#This Row],[seagrass.sd.ssp126.2050]]/Table1[[#This Row],[seagrass.mn.ssp126.2050]])^-1)</f>
        <v/>
      </c>
      <c r="M1447" s="6" t="str">
        <f>IF(Table1[[#This Row],[seagrass.weights.ssp126.2050]]="","",Table1[[#This Row],[seagrass.weights.ssp126.2050]]*Table1[[#This Row],[seagrass.mn.ssp126.2050]])</f>
        <v/>
      </c>
      <c r="P1447" s="6" t="str">
        <f>IF(Table1[[#This Row],[corals.mn.ssp126.2050]]="","",(Table1[[#This Row],[corals.sd.ssp126.2050]]/Table1[[#This Row],[corals.mn.ssp126.2050]])^-1)</f>
        <v/>
      </c>
      <c r="Q1447" s="6" t="str">
        <f>IF(Table1[[#This Row],[coral.weights.ssp126.2050]]="","",Table1[[#This Row],[coral.weights.ssp126.2050]]*Table1[[#This Row],[corals.mn.ssp126.2050]])</f>
        <v/>
      </c>
      <c r="T1447" s="6" t="str">
        <f>IF(Table1[[#This Row],[mangrove.mn.ssp126.2050]]="","",(Table1[[#This Row],[mangrove.sd.ssp126.2050]]/Table1[[#This Row],[mangrove.mn.ssp126.2050]])^-1)</f>
        <v/>
      </c>
      <c r="U1447" s="6" t="str">
        <f>IF(Table1[[#This Row],[mangrove.weights.ssp126.2050]]="","",Table1[[#This Row],[mangrove.weights.ssp126.2050]]*Table1[[#This Row],[mangrove.mn.ssp126.2050]])</f>
        <v/>
      </c>
      <c r="V1447" s="7" t="e">
        <f t="shared" si="132"/>
        <v>#DIV/0!</v>
      </c>
      <c r="Y1447" s="6" t="str">
        <f>IF(Table1[[#This Row],[seagrass.mn.ssp126.2100]]="", "", (Table1[[#This Row],[seagrass.sd.ssp126.2100]]/Table1[[#This Row],[seagrass.mn.ssp126.2100]])^-1)</f>
        <v/>
      </c>
      <c r="Z1447" s="6" t="str">
        <f>IF(Table1[[#This Row],[seagrass.weights.ssp126.2100]]="","", Table1[[#This Row],[seagrass.weights.ssp126.2100]]*Table1[[#This Row],[seagrass.mn.ssp126.2100]])</f>
        <v/>
      </c>
      <c r="AC1447" s="6" t="str">
        <f>IF(Table1[[#This Row],[corals.mn.ssp126.2100]]="","",(Table1[[#This Row],[corals.sd.ssp126.2100]]/Table1[[#This Row],[corals.mn.ssp126.2100]])^-1)</f>
        <v/>
      </c>
      <c r="AD1447" s="6" t="str">
        <f>IF( Table1[[#This Row],[Coral.weights.ssp126.2100]]="","", Table1[[#This Row],[Coral.weights.ssp126.2100]]*Table1[[#This Row],[corals.mn.ssp126.2100]])</f>
        <v/>
      </c>
      <c r="AG1447" s="8" t="str">
        <f>IF(Table1[[#This Row],[mangrove.mn.ssp126.2100]]="","",(Table1[[#This Row],[mangrove.sd.ssp126.2100]]/Table1[[#This Row],[mangrove.mn.ssp126.2100]])^-1)</f>
        <v/>
      </c>
      <c r="AH1447" s="6" t="str">
        <f>IF(Table1[[#This Row],[mangrove.weights.ssp126.2100]]="","",Table1[[#This Row],[mangrove.weights.ssp126.2100]]*Table1[[#This Row],[mangrove.mn.ssp126.2100]])</f>
        <v/>
      </c>
      <c r="AI1447" s="7" t="e">
        <f t="shared" si="133"/>
        <v>#DIV/0!</v>
      </c>
      <c r="AL1447" s="6" t="str">
        <f>IF(Table1[[#This Row],[seagrass.mn.ssp245.2050]]="","",(Table1[[#This Row],[seagrass.sd.ssp245.2050]]/Table1[[#This Row],[seagrass.mn.ssp245.2050]])^-1)</f>
        <v/>
      </c>
      <c r="AM1447" s="6" t="str">
        <f>IF(Table1[[#This Row],[seagrass.weights.ssp245.2050]]="","",Table1[[#This Row],[seagrass.weights.ssp245.2050]]*Table1[[#This Row],[seagrass.mn.ssp245.2050]])</f>
        <v/>
      </c>
      <c r="AS1447" s="5"/>
      <c r="AT1447" s="8"/>
      <c r="AU1447" s="8"/>
      <c r="AV1447" s="7" t="e">
        <f t="shared" si="134"/>
        <v>#DIV/0!</v>
      </c>
      <c r="AX1447" s="5"/>
      <c r="AY1447" s="6"/>
      <c r="AZ1447" s="6"/>
      <c r="BB1447" s="5"/>
      <c r="BC1447" s="8"/>
      <c r="BD1447" s="8"/>
      <c r="BE1447" s="5"/>
      <c r="BF1447" s="5"/>
      <c r="BG1447" s="6"/>
      <c r="BH1447" s="6"/>
      <c r="BI1447" s="7" t="e">
        <f t="shared" si="135"/>
        <v>#DIV/0!</v>
      </c>
      <c r="BK1447" s="5"/>
      <c r="BL1447" s="6"/>
      <c r="BM1447" s="6"/>
      <c r="BO1447" s="5"/>
      <c r="BP1447" s="6"/>
      <c r="BQ1447" s="6"/>
      <c r="BR1447" s="5"/>
      <c r="BS1447" s="5"/>
      <c r="BT1447" s="6"/>
      <c r="BU1447" s="6"/>
      <c r="BV1447" s="7" t="e">
        <f t="shared" si="136"/>
        <v>#DIV/0!</v>
      </c>
      <c r="BX1447" s="5"/>
      <c r="BY1447" s="8"/>
      <c r="BZ1447" s="8"/>
      <c r="CA1447" s="5"/>
      <c r="CB1447" s="5"/>
      <c r="CC1447" s="8"/>
      <c r="CD1447" s="8"/>
      <c r="CE1447" s="5"/>
      <c r="CF1447" s="5"/>
      <c r="CG1447" s="12"/>
      <c r="CH1447" s="17"/>
      <c r="CI1447" s="9" t="e">
        <f t="shared" si="137"/>
        <v>#DIV/0!</v>
      </c>
      <c r="CJ1447" s="5"/>
      <c r="CL1447" s="5"/>
      <c r="CM1447" s="5"/>
      <c r="CP1447" s="5"/>
      <c r="CT1447" s="5"/>
    </row>
    <row r="1448" spans="1:98" x14ac:dyDescent="0.25">
      <c r="A1448" s="5" t="s">
        <v>1491</v>
      </c>
      <c r="B1448" s="5">
        <v>18.33934</v>
      </c>
      <c r="C1448" s="5">
        <v>-32.571102000000003</v>
      </c>
      <c r="E1448" s="5">
        <v>0</v>
      </c>
      <c r="G1448" s="5">
        <v>0</v>
      </c>
      <c r="I1448" s="5">
        <v>0</v>
      </c>
      <c r="L1448" s="6" t="str">
        <f>IF(Table1[[#This Row],[seagrass.mn.ssp126.2050]]="","",(Table1[[#This Row],[seagrass.sd.ssp126.2050]]/Table1[[#This Row],[seagrass.mn.ssp126.2050]])^-1)</f>
        <v/>
      </c>
      <c r="M1448" s="6" t="str">
        <f>IF(Table1[[#This Row],[seagrass.weights.ssp126.2050]]="","",Table1[[#This Row],[seagrass.weights.ssp126.2050]]*Table1[[#This Row],[seagrass.mn.ssp126.2050]])</f>
        <v/>
      </c>
      <c r="P1448" s="6" t="str">
        <f>IF(Table1[[#This Row],[corals.mn.ssp126.2050]]="","",(Table1[[#This Row],[corals.sd.ssp126.2050]]/Table1[[#This Row],[corals.mn.ssp126.2050]])^-1)</f>
        <v/>
      </c>
      <c r="Q1448" s="6" t="str">
        <f>IF(Table1[[#This Row],[coral.weights.ssp126.2050]]="","",Table1[[#This Row],[coral.weights.ssp126.2050]]*Table1[[#This Row],[corals.mn.ssp126.2050]])</f>
        <v/>
      </c>
      <c r="T1448" s="6" t="str">
        <f>IF(Table1[[#This Row],[mangrove.mn.ssp126.2050]]="","",(Table1[[#This Row],[mangrove.sd.ssp126.2050]]/Table1[[#This Row],[mangrove.mn.ssp126.2050]])^-1)</f>
        <v/>
      </c>
      <c r="U1448" s="6" t="str">
        <f>IF(Table1[[#This Row],[mangrove.weights.ssp126.2050]]="","",Table1[[#This Row],[mangrove.weights.ssp126.2050]]*Table1[[#This Row],[mangrove.mn.ssp126.2050]])</f>
        <v/>
      </c>
      <c r="V1448" s="7" t="e">
        <f t="shared" si="132"/>
        <v>#DIV/0!</v>
      </c>
      <c r="Y1448" s="6" t="str">
        <f>IF(Table1[[#This Row],[seagrass.mn.ssp126.2100]]="", "", (Table1[[#This Row],[seagrass.sd.ssp126.2100]]/Table1[[#This Row],[seagrass.mn.ssp126.2100]])^-1)</f>
        <v/>
      </c>
      <c r="Z1448" s="6" t="str">
        <f>IF(Table1[[#This Row],[seagrass.weights.ssp126.2100]]="","", Table1[[#This Row],[seagrass.weights.ssp126.2100]]*Table1[[#This Row],[seagrass.mn.ssp126.2100]])</f>
        <v/>
      </c>
      <c r="AC1448" s="6" t="str">
        <f>IF(Table1[[#This Row],[corals.mn.ssp126.2100]]="","",(Table1[[#This Row],[corals.sd.ssp126.2100]]/Table1[[#This Row],[corals.mn.ssp126.2100]])^-1)</f>
        <v/>
      </c>
      <c r="AD1448" s="6" t="str">
        <f>IF( Table1[[#This Row],[Coral.weights.ssp126.2100]]="","", Table1[[#This Row],[Coral.weights.ssp126.2100]]*Table1[[#This Row],[corals.mn.ssp126.2100]])</f>
        <v/>
      </c>
      <c r="AG1448" s="8" t="str">
        <f>IF(Table1[[#This Row],[mangrove.mn.ssp126.2100]]="","",(Table1[[#This Row],[mangrove.sd.ssp126.2100]]/Table1[[#This Row],[mangrove.mn.ssp126.2100]])^-1)</f>
        <v/>
      </c>
      <c r="AH1448" s="6" t="str">
        <f>IF(Table1[[#This Row],[mangrove.weights.ssp126.2100]]="","",Table1[[#This Row],[mangrove.weights.ssp126.2100]]*Table1[[#This Row],[mangrove.mn.ssp126.2100]])</f>
        <v/>
      </c>
      <c r="AI1448" s="7" t="e">
        <f t="shared" si="133"/>
        <v>#DIV/0!</v>
      </c>
      <c r="AL1448" s="6" t="str">
        <f>IF(Table1[[#This Row],[seagrass.mn.ssp245.2050]]="","",(Table1[[#This Row],[seagrass.sd.ssp245.2050]]/Table1[[#This Row],[seagrass.mn.ssp245.2050]])^-1)</f>
        <v/>
      </c>
      <c r="AM1448" s="6" t="str">
        <f>IF(Table1[[#This Row],[seagrass.weights.ssp245.2050]]="","",Table1[[#This Row],[seagrass.weights.ssp245.2050]]*Table1[[#This Row],[seagrass.mn.ssp245.2050]])</f>
        <v/>
      </c>
      <c r="AS1448" s="5"/>
      <c r="AT1448" s="8"/>
      <c r="AU1448" s="8"/>
      <c r="AV1448" s="7" t="e">
        <f t="shared" si="134"/>
        <v>#DIV/0!</v>
      </c>
      <c r="AX1448" s="5"/>
      <c r="AY1448" s="6"/>
      <c r="AZ1448" s="6"/>
      <c r="BB1448" s="5"/>
      <c r="BC1448" s="8"/>
      <c r="BD1448" s="8"/>
      <c r="BE1448" s="5"/>
      <c r="BF1448" s="5"/>
      <c r="BG1448" s="6"/>
      <c r="BH1448" s="6"/>
      <c r="BI1448" s="7" t="e">
        <f t="shared" si="135"/>
        <v>#DIV/0!</v>
      </c>
      <c r="BK1448" s="5"/>
      <c r="BL1448" s="6"/>
      <c r="BM1448" s="6"/>
      <c r="BO1448" s="5"/>
      <c r="BP1448" s="6"/>
      <c r="BQ1448" s="6"/>
      <c r="BR1448" s="5"/>
      <c r="BS1448" s="5"/>
      <c r="BT1448" s="6"/>
      <c r="BU1448" s="6"/>
      <c r="BV1448" s="7" t="e">
        <f t="shared" si="136"/>
        <v>#DIV/0!</v>
      </c>
      <c r="BX1448" s="5"/>
      <c r="BY1448" s="8"/>
      <c r="BZ1448" s="8"/>
      <c r="CA1448" s="5"/>
      <c r="CB1448" s="5"/>
      <c r="CC1448" s="8"/>
      <c r="CD1448" s="8"/>
      <c r="CE1448" s="5"/>
      <c r="CF1448" s="5"/>
      <c r="CG1448" s="12"/>
      <c r="CH1448" s="17"/>
      <c r="CI1448" s="9" t="e">
        <f t="shared" si="137"/>
        <v>#DIV/0!</v>
      </c>
      <c r="CJ1448" s="5"/>
      <c r="CL1448" s="5"/>
      <c r="CM1448" s="5"/>
      <c r="CP1448" s="5"/>
      <c r="CT1448" s="5"/>
    </row>
    <row r="1449" spans="1:98" x14ac:dyDescent="0.25">
      <c r="A1449" s="5" t="s">
        <v>1492</v>
      </c>
      <c r="B1449" s="5">
        <v>18.58934</v>
      </c>
      <c r="C1449" s="5">
        <v>-32.821102000000003</v>
      </c>
      <c r="E1449" s="5">
        <v>0</v>
      </c>
      <c r="G1449" s="5">
        <v>0</v>
      </c>
      <c r="I1449" s="5">
        <v>0</v>
      </c>
      <c r="L1449" s="6" t="str">
        <f>IF(Table1[[#This Row],[seagrass.mn.ssp126.2050]]="","",(Table1[[#This Row],[seagrass.sd.ssp126.2050]]/Table1[[#This Row],[seagrass.mn.ssp126.2050]])^-1)</f>
        <v/>
      </c>
      <c r="M1449" s="6" t="str">
        <f>IF(Table1[[#This Row],[seagrass.weights.ssp126.2050]]="","",Table1[[#This Row],[seagrass.weights.ssp126.2050]]*Table1[[#This Row],[seagrass.mn.ssp126.2050]])</f>
        <v/>
      </c>
      <c r="P1449" s="6" t="str">
        <f>IF(Table1[[#This Row],[corals.mn.ssp126.2050]]="","",(Table1[[#This Row],[corals.sd.ssp126.2050]]/Table1[[#This Row],[corals.mn.ssp126.2050]])^-1)</f>
        <v/>
      </c>
      <c r="Q1449" s="6" t="str">
        <f>IF(Table1[[#This Row],[coral.weights.ssp126.2050]]="","",Table1[[#This Row],[coral.weights.ssp126.2050]]*Table1[[#This Row],[corals.mn.ssp126.2050]])</f>
        <v/>
      </c>
      <c r="T1449" s="6" t="str">
        <f>IF(Table1[[#This Row],[mangrove.mn.ssp126.2050]]="","",(Table1[[#This Row],[mangrove.sd.ssp126.2050]]/Table1[[#This Row],[mangrove.mn.ssp126.2050]])^-1)</f>
        <v/>
      </c>
      <c r="U1449" s="6" t="str">
        <f>IF(Table1[[#This Row],[mangrove.weights.ssp126.2050]]="","",Table1[[#This Row],[mangrove.weights.ssp126.2050]]*Table1[[#This Row],[mangrove.mn.ssp126.2050]])</f>
        <v/>
      </c>
      <c r="V1449" s="7" t="e">
        <f t="shared" si="132"/>
        <v>#DIV/0!</v>
      </c>
      <c r="Y1449" s="6" t="str">
        <f>IF(Table1[[#This Row],[seagrass.mn.ssp126.2100]]="", "", (Table1[[#This Row],[seagrass.sd.ssp126.2100]]/Table1[[#This Row],[seagrass.mn.ssp126.2100]])^-1)</f>
        <v/>
      </c>
      <c r="Z1449" s="6" t="str">
        <f>IF(Table1[[#This Row],[seagrass.weights.ssp126.2100]]="","", Table1[[#This Row],[seagrass.weights.ssp126.2100]]*Table1[[#This Row],[seagrass.mn.ssp126.2100]])</f>
        <v/>
      </c>
      <c r="AC1449" s="6" t="str">
        <f>IF(Table1[[#This Row],[corals.mn.ssp126.2100]]="","",(Table1[[#This Row],[corals.sd.ssp126.2100]]/Table1[[#This Row],[corals.mn.ssp126.2100]])^-1)</f>
        <v/>
      </c>
      <c r="AD1449" s="6" t="str">
        <f>IF( Table1[[#This Row],[Coral.weights.ssp126.2100]]="","", Table1[[#This Row],[Coral.weights.ssp126.2100]]*Table1[[#This Row],[corals.mn.ssp126.2100]])</f>
        <v/>
      </c>
      <c r="AG1449" s="8" t="str">
        <f>IF(Table1[[#This Row],[mangrove.mn.ssp126.2100]]="","",(Table1[[#This Row],[mangrove.sd.ssp126.2100]]/Table1[[#This Row],[mangrove.mn.ssp126.2100]])^-1)</f>
        <v/>
      </c>
      <c r="AH1449" s="6" t="str">
        <f>IF(Table1[[#This Row],[mangrove.weights.ssp126.2100]]="","",Table1[[#This Row],[mangrove.weights.ssp126.2100]]*Table1[[#This Row],[mangrove.mn.ssp126.2100]])</f>
        <v/>
      </c>
      <c r="AI1449" s="7" t="e">
        <f t="shared" si="133"/>
        <v>#DIV/0!</v>
      </c>
      <c r="AL1449" s="6" t="str">
        <f>IF(Table1[[#This Row],[seagrass.mn.ssp245.2050]]="","",(Table1[[#This Row],[seagrass.sd.ssp245.2050]]/Table1[[#This Row],[seagrass.mn.ssp245.2050]])^-1)</f>
        <v/>
      </c>
      <c r="AM1449" s="6" t="str">
        <f>IF(Table1[[#This Row],[seagrass.weights.ssp245.2050]]="","",Table1[[#This Row],[seagrass.weights.ssp245.2050]]*Table1[[#This Row],[seagrass.mn.ssp245.2050]])</f>
        <v/>
      </c>
      <c r="AS1449" s="5"/>
      <c r="AT1449" s="8"/>
      <c r="AU1449" s="8"/>
      <c r="AV1449" s="7" t="e">
        <f t="shared" si="134"/>
        <v>#DIV/0!</v>
      </c>
      <c r="AX1449" s="5"/>
      <c r="AY1449" s="6"/>
      <c r="AZ1449" s="6"/>
      <c r="BB1449" s="5"/>
      <c r="BC1449" s="8"/>
      <c r="BD1449" s="8"/>
      <c r="BE1449" s="5"/>
      <c r="BF1449" s="5"/>
      <c r="BG1449" s="6"/>
      <c r="BH1449" s="6"/>
      <c r="BI1449" s="7" t="e">
        <f t="shared" si="135"/>
        <v>#DIV/0!</v>
      </c>
      <c r="BK1449" s="5"/>
      <c r="BL1449" s="6"/>
      <c r="BM1449" s="6"/>
      <c r="BO1449" s="5"/>
      <c r="BP1449" s="6"/>
      <c r="BQ1449" s="6"/>
      <c r="BR1449" s="5"/>
      <c r="BS1449" s="5"/>
      <c r="BT1449" s="6"/>
      <c r="BU1449" s="6"/>
      <c r="BV1449" s="7" t="e">
        <f t="shared" si="136"/>
        <v>#DIV/0!</v>
      </c>
      <c r="BX1449" s="5"/>
      <c r="BY1449" s="8"/>
      <c r="BZ1449" s="8"/>
      <c r="CA1449" s="5"/>
      <c r="CB1449" s="5"/>
      <c r="CC1449" s="8"/>
      <c r="CD1449" s="8"/>
      <c r="CE1449" s="5"/>
      <c r="CF1449" s="5"/>
      <c r="CG1449" s="12"/>
      <c r="CH1449" s="17"/>
      <c r="CI1449" s="9" t="e">
        <f t="shared" si="137"/>
        <v>#DIV/0!</v>
      </c>
      <c r="CJ1449" s="5"/>
      <c r="CL1449" s="5"/>
      <c r="CM1449" s="5"/>
      <c r="CP1449" s="5"/>
      <c r="CT1449" s="5"/>
    </row>
    <row r="1450" spans="1:98" x14ac:dyDescent="0.25">
      <c r="A1450" s="5" t="s">
        <v>1493</v>
      </c>
      <c r="B1450" s="5">
        <v>27.58934</v>
      </c>
      <c r="C1450" s="5">
        <v>-32.821102000000003</v>
      </c>
      <c r="E1450" s="5">
        <v>0</v>
      </c>
      <c r="G1450" s="5">
        <v>0</v>
      </c>
      <c r="I1450" s="5">
        <v>0</v>
      </c>
      <c r="L1450" s="6" t="str">
        <f>IF(Table1[[#This Row],[seagrass.mn.ssp126.2050]]="","",(Table1[[#This Row],[seagrass.sd.ssp126.2050]]/Table1[[#This Row],[seagrass.mn.ssp126.2050]])^-1)</f>
        <v/>
      </c>
      <c r="M1450" s="6" t="str">
        <f>IF(Table1[[#This Row],[seagrass.weights.ssp126.2050]]="","",Table1[[#This Row],[seagrass.weights.ssp126.2050]]*Table1[[#This Row],[seagrass.mn.ssp126.2050]])</f>
        <v/>
      </c>
      <c r="P1450" s="6" t="str">
        <f>IF(Table1[[#This Row],[corals.mn.ssp126.2050]]="","",(Table1[[#This Row],[corals.sd.ssp126.2050]]/Table1[[#This Row],[corals.mn.ssp126.2050]])^-1)</f>
        <v/>
      </c>
      <c r="Q1450" s="6" t="str">
        <f>IF(Table1[[#This Row],[coral.weights.ssp126.2050]]="","",Table1[[#This Row],[coral.weights.ssp126.2050]]*Table1[[#This Row],[corals.mn.ssp126.2050]])</f>
        <v/>
      </c>
      <c r="T1450" s="6" t="str">
        <f>IF(Table1[[#This Row],[mangrove.mn.ssp126.2050]]="","",(Table1[[#This Row],[mangrove.sd.ssp126.2050]]/Table1[[#This Row],[mangrove.mn.ssp126.2050]])^-1)</f>
        <v/>
      </c>
      <c r="U1450" s="6" t="str">
        <f>IF(Table1[[#This Row],[mangrove.weights.ssp126.2050]]="","",Table1[[#This Row],[mangrove.weights.ssp126.2050]]*Table1[[#This Row],[mangrove.mn.ssp126.2050]])</f>
        <v/>
      </c>
      <c r="V1450" s="7" t="e">
        <f t="shared" si="132"/>
        <v>#DIV/0!</v>
      </c>
      <c r="Y1450" s="6" t="str">
        <f>IF(Table1[[#This Row],[seagrass.mn.ssp126.2100]]="", "", (Table1[[#This Row],[seagrass.sd.ssp126.2100]]/Table1[[#This Row],[seagrass.mn.ssp126.2100]])^-1)</f>
        <v/>
      </c>
      <c r="Z1450" s="6" t="str">
        <f>IF(Table1[[#This Row],[seagrass.weights.ssp126.2100]]="","", Table1[[#This Row],[seagrass.weights.ssp126.2100]]*Table1[[#This Row],[seagrass.mn.ssp126.2100]])</f>
        <v/>
      </c>
      <c r="AC1450" s="6" t="str">
        <f>IF(Table1[[#This Row],[corals.mn.ssp126.2100]]="","",(Table1[[#This Row],[corals.sd.ssp126.2100]]/Table1[[#This Row],[corals.mn.ssp126.2100]])^-1)</f>
        <v/>
      </c>
      <c r="AD1450" s="6" t="str">
        <f>IF( Table1[[#This Row],[Coral.weights.ssp126.2100]]="","", Table1[[#This Row],[Coral.weights.ssp126.2100]]*Table1[[#This Row],[corals.mn.ssp126.2100]])</f>
        <v/>
      </c>
      <c r="AG1450" s="8" t="str">
        <f>IF(Table1[[#This Row],[mangrove.mn.ssp126.2100]]="","",(Table1[[#This Row],[mangrove.sd.ssp126.2100]]/Table1[[#This Row],[mangrove.mn.ssp126.2100]])^-1)</f>
        <v/>
      </c>
      <c r="AH1450" s="6" t="str">
        <f>IF(Table1[[#This Row],[mangrove.weights.ssp126.2100]]="","",Table1[[#This Row],[mangrove.weights.ssp126.2100]]*Table1[[#This Row],[mangrove.mn.ssp126.2100]])</f>
        <v/>
      </c>
      <c r="AI1450" s="7" t="e">
        <f t="shared" si="133"/>
        <v>#DIV/0!</v>
      </c>
      <c r="AL1450" s="6" t="str">
        <f>IF(Table1[[#This Row],[seagrass.mn.ssp245.2050]]="","",(Table1[[#This Row],[seagrass.sd.ssp245.2050]]/Table1[[#This Row],[seagrass.mn.ssp245.2050]])^-1)</f>
        <v/>
      </c>
      <c r="AM1450" s="6" t="str">
        <f>IF(Table1[[#This Row],[seagrass.weights.ssp245.2050]]="","",Table1[[#This Row],[seagrass.weights.ssp245.2050]]*Table1[[#This Row],[seagrass.mn.ssp245.2050]])</f>
        <v/>
      </c>
      <c r="AS1450" s="5"/>
      <c r="AT1450" s="8"/>
      <c r="AU1450" s="8"/>
      <c r="AV1450" s="7" t="e">
        <f t="shared" si="134"/>
        <v>#DIV/0!</v>
      </c>
      <c r="AX1450" s="5"/>
      <c r="AY1450" s="6"/>
      <c r="AZ1450" s="6"/>
      <c r="BB1450" s="5"/>
      <c r="BC1450" s="8"/>
      <c r="BD1450" s="8"/>
      <c r="BE1450" s="5"/>
      <c r="BF1450" s="5"/>
      <c r="BG1450" s="6"/>
      <c r="BH1450" s="6"/>
      <c r="BI1450" s="7" t="e">
        <f t="shared" si="135"/>
        <v>#DIV/0!</v>
      </c>
      <c r="BK1450" s="5"/>
      <c r="BL1450" s="6"/>
      <c r="BM1450" s="6"/>
      <c r="BO1450" s="5"/>
      <c r="BP1450" s="6"/>
      <c r="BQ1450" s="6"/>
      <c r="BR1450" s="5"/>
      <c r="BS1450" s="5"/>
      <c r="BT1450" s="6"/>
      <c r="BU1450" s="6"/>
      <c r="BV1450" s="7" t="e">
        <f t="shared" si="136"/>
        <v>#DIV/0!</v>
      </c>
      <c r="BX1450" s="5"/>
      <c r="BY1450" s="8"/>
      <c r="BZ1450" s="8"/>
      <c r="CA1450" s="5"/>
      <c r="CB1450" s="5"/>
      <c r="CC1450" s="8"/>
      <c r="CD1450" s="8"/>
      <c r="CE1450" s="5"/>
      <c r="CF1450" s="5"/>
      <c r="CG1450" s="12"/>
      <c r="CH1450" s="17"/>
      <c r="CI1450" s="9" t="e">
        <f t="shared" si="137"/>
        <v>#DIV/0!</v>
      </c>
      <c r="CJ1450" s="5"/>
      <c r="CL1450" s="5"/>
      <c r="CM1450" s="5"/>
      <c r="CP1450" s="5"/>
      <c r="CT1450" s="5"/>
    </row>
    <row r="1451" spans="1:98" x14ac:dyDescent="0.25">
      <c r="A1451" s="5" t="s">
        <v>1494</v>
      </c>
      <c r="B1451" s="5">
        <v>27.83934</v>
      </c>
      <c r="C1451" s="5">
        <v>-32.821102000000003</v>
      </c>
      <c r="E1451" s="5">
        <v>0</v>
      </c>
      <c r="G1451" s="5">
        <v>0</v>
      </c>
      <c r="I1451" s="5">
        <v>0</v>
      </c>
      <c r="L1451" s="6" t="str">
        <f>IF(Table1[[#This Row],[seagrass.mn.ssp126.2050]]="","",(Table1[[#This Row],[seagrass.sd.ssp126.2050]]/Table1[[#This Row],[seagrass.mn.ssp126.2050]])^-1)</f>
        <v/>
      </c>
      <c r="M1451" s="6" t="str">
        <f>IF(Table1[[#This Row],[seagrass.weights.ssp126.2050]]="","",Table1[[#This Row],[seagrass.weights.ssp126.2050]]*Table1[[#This Row],[seagrass.mn.ssp126.2050]])</f>
        <v/>
      </c>
      <c r="P1451" s="6" t="str">
        <f>IF(Table1[[#This Row],[corals.mn.ssp126.2050]]="","",(Table1[[#This Row],[corals.sd.ssp126.2050]]/Table1[[#This Row],[corals.mn.ssp126.2050]])^-1)</f>
        <v/>
      </c>
      <c r="Q1451" s="6" t="str">
        <f>IF(Table1[[#This Row],[coral.weights.ssp126.2050]]="","",Table1[[#This Row],[coral.weights.ssp126.2050]]*Table1[[#This Row],[corals.mn.ssp126.2050]])</f>
        <v/>
      </c>
      <c r="T1451" s="6" t="str">
        <f>IF(Table1[[#This Row],[mangrove.mn.ssp126.2050]]="","",(Table1[[#This Row],[mangrove.sd.ssp126.2050]]/Table1[[#This Row],[mangrove.mn.ssp126.2050]])^-1)</f>
        <v/>
      </c>
      <c r="U1451" s="6" t="str">
        <f>IF(Table1[[#This Row],[mangrove.weights.ssp126.2050]]="","",Table1[[#This Row],[mangrove.weights.ssp126.2050]]*Table1[[#This Row],[mangrove.mn.ssp126.2050]])</f>
        <v/>
      </c>
      <c r="V1451" s="7" t="e">
        <f t="shared" si="132"/>
        <v>#DIV/0!</v>
      </c>
      <c r="Y1451" s="6" t="str">
        <f>IF(Table1[[#This Row],[seagrass.mn.ssp126.2100]]="", "", (Table1[[#This Row],[seagrass.sd.ssp126.2100]]/Table1[[#This Row],[seagrass.mn.ssp126.2100]])^-1)</f>
        <v/>
      </c>
      <c r="Z1451" s="6" t="str">
        <f>IF(Table1[[#This Row],[seagrass.weights.ssp126.2100]]="","", Table1[[#This Row],[seagrass.weights.ssp126.2100]]*Table1[[#This Row],[seagrass.mn.ssp126.2100]])</f>
        <v/>
      </c>
      <c r="AC1451" s="6" t="str">
        <f>IF(Table1[[#This Row],[corals.mn.ssp126.2100]]="","",(Table1[[#This Row],[corals.sd.ssp126.2100]]/Table1[[#This Row],[corals.mn.ssp126.2100]])^-1)</f>
        <v/>
      </c>
      <c r="AD1451" s="6" t="str">
        <f>IF( Table1[[#This Row],[Coral.weights.ssp126.2100]]="","", Table1[[#This Row],[Coral.weights.ssp126.2100]]*Table1[[#This Row],[corals.mn.ssp126.2100]])</f>
        <v/>
      </c>
      <c r="AG1451" s="8" t="str">
        <f>IF(Table1[[#This Row],[mangrove.mn.ssp126.2100]]="","",(Table1[[#This Row],[mangrove.sd.ssp126.2100]]/Table1[[#This Row],[mangrove.mn.ssp126.2100]])^-1)</f>
        <v/>
      </c>
      <c r="AH1451" s="6" t="str">
        <f>IF(Table1[[#This Row],[mangrove.weights.ssp126.2100]]="","",Table1[[#This Row],[mangrove.weights.ssp126.2100]]*Table1[[#This Row],[mangrove.mn.ssp126.2100]])</f>
        <v/>
      </c>
      <c r="AI1451" s="7" t="e">
        <f t="shared" si="133"/>
        <v>#DIV/0!</v>
      </c>
      <c r="AL1451" s="6" t="str">
        <f>IF(Table1[[#This Row],[seagrass.mn.ssp245.2050]]="","",(Table1[[#This Row],[seagrass.sd.ssp245.2050]]/Table1[[#This Row],[seagrass.mn.ssp245.2050]])^-1)</f>
        <v/>
      </c>
      <c r="AM1451" s="6" t="str">
        <f>IF(Table1[[#This Row],[seagrass.weights.ssp245.2050]]="","",Table1[[#This Row],[seagrass.weights.ssp245.2050]]*Table1[[#This Row],[seagrass.mn.ssp245.2050]])</f>
        <v/>
      </c>
      <c r="AS1451" s="5"/>
      <c r="AT1451" s="8"/>
      <c r="AU1451" s="8"/>
      <c r="AV1451" s="7" t="e">
        <f t="shared" si="134"/>
        <v>#DIV/0!</v>
      </c>
      <c r="AX1451" s="5"/>
      <c r="AY1451" s="6"/>
      <c r="AZ1451" s="6"/>
      <c r="BB1451" s="5"/>
      <c r="BC1451" s="8"/>
      <c r="BD1451" s="8"/>
      <c r="BE1451" s="5"/>
      <c r="BF1451" s="5"/>
      <c r="BG1451" s="6"/>
      <c r="BH1451" s="6"/>
      <c r="BI1451" s="7" t="e">
        <f t="shared" si="135"/>
        <v>#DIV/0!</v>
      </c>
      <c r="BK1451" s="5"/>
      <c r="BL1451" s="6"/>
      <c r="BM1451" s="6"/>
      <c r="BO1451" s="5"/>
      <c r="BP1451" s="6"/>
      <c r="BQ1451" s="6"/>
      <c r="BR1451" s="5"/>
      <c r="BS1451" s="5"/>
      <c r="BT1451" s="6"/>
      <c r="BU1451" s="6"/>
      <c r="BV1451" s="7" t="e">
        <f t="shared" si="136"/>
        <v>#DIV/0!</v>
      </c>
      <c r="BX1451" s="5"/>
      <c r="BY1451" s="8"/>
      <c r="BZ1451" s="8"/>
      <c r="CA1451" s="5"/>
      <c r="CB1451" s="5"/>
      <c r="CC1451" s="8"/>
      <c r="CD1451" s="8"/>
      <c r="CE1451" s="5"/>
      <c r="CF1451" s="5"/>
      <c r="CG1451" s="12"/>
      <c r="CH1451" s="17"/>
      <c r="CI1451" s="9" t="e">
        <f t="shared" si="137"/>
        <v>#DIV/0!</v>
      </c>
      <c r="CJ1451" s="5"/>
      <c r="CL1451" s="5"/>
      <c r="CM1451" s="5"/>
      <c r="CP1451" s="5"/>
      <c r="CT1451" s="5"/>
    </row>
    <row r="1452" spans="1:98" x14ac:dyDescent="0.25">
      <c r="A1452" s="5" t="s">
        <v>1495</v>
      </c>
      <c r="B1452" s="5">
        <v>28.08934</v>
      </c>
      <c r="C1452" s="5">
        <v>-32.821102000000003</v>
      </c>
      <c r="E1452" s="5">
        <v>0</v>
      </c>
      <c r="G1452" s="5">
        <v>0</v>
      </c>
      <c r="I1452" s="5">
        <v>0</v>
      </c>
      <c r="L1452" s="6" t="str">
        <f>IF(Table1[[#This Row],[seagrass.mn.ssp126.2050]]="","",(Table1[[#This Row],[seagrass.sd.ssp126.2050]]/Table1[[#This Row],[seagrass.mn.ssp126.2050]])^-1)</f>
        <v/>
      </c>
      <c r="M1452" s="6" t="str">
        <f>IF(Table1[[#This Row],[seagrass.weights.ssp126.2050]]="","",Table1[[#This Row],[seagrass.weights.ssp126.2050]]*Table1[[#This Row],[seagrass.mn.ssp126.2050]])</f>
        <v/>
      </c>
      <c r="P1452" s="6" t="str">
        <f>IF(Table1[[#This Row],[corals.mn.ssp126.2050]]="","",(Table1[[#This Row],[corals.sd.ssp126.2050]]/Table1[[#This Row],[corals.mn.ssp126.2050]])^-1)</f>
        <v/>
      </c>
      <c r="Q1452" s="6" t="str">
        <f>IF(Table1[[#This Row],[coral.weights.ssp126.2050]]="","",Table1[[#This Row],[coral.weights.ssp126.2050]]*Table1[[#This Row],[corals.mn.ssp126.2050]])</f>
        <v/>
      </c>
      <c r="T1452" s="6" t="str">
        <f>IF(Table1[[#This Row],[mangrove.mn.ssp126.2050]]="","",(Table1[[#This Row],[mangrove.sd.ssp126.2050]]/Table1[[#This Row],[mangrove.mn.ssp126.2050]])^-1)</f>
        <v/>
      </c>
      <c r="U1452" s="6" t="str">
        <f>IF(Table1[[#This Row],[mangrove.weights.ssp126.2050]]="","",Table1[[#This Row],[mangrove.weights.ssp126.2050]]*Table1[[#This Row],[mangrove.mn.ssp126.2050]])</f>
        <v/>
      </c>
      <c r="V1452" s="7" t="e">
        <f t="shared" si="132"/>
        <v>#DIV/0!</v>
      </c>
      <c r="Y1452" s="6" t="str">
        <f>IF(Table1[[#This Row],[seagrass.mn.ssp126.2100]]="", "", (Table1[[#This Row],[seagrass.sd.ssp126.2100]]/Table1[[#This Row],[seagrass.mn.ssp126.2100]])^-1)</f>
        <v/>
      </c>
      <c r="Z1452" s="6" t="str">
        <f>IF(Table1[[#This Row],[seagrass.weights.ssp126.2100]]="","", Table1[[#This Row],[seagrass.weights.ssp126.2100]]*Table1[[#This Row],[seagrass.mn.ssp126.2100]])</f>
        <v/>
      </c>
      <c r="AC1452" s="6" t="str">
        <f>IF(Table1[[#This Row],[corals.mn.ssp126.2100]]="","",(Table1[[#This Row],[corals.sd.ssp126.2100]]/Table1[[#This Row],[corals.mn.ssp126.2100]])^-1)</f>
        <v/>
      </c>
      <c r="AD1452" s="6" t="str">
        <f>IF( Table1[[#This Row],[Coral.weights.ssp126.2100]]="","", Table1[[#This Row],[Coral.weights.ssp126.2100]]*Table1[[#This Row],[corals.mn.ssp126.2100]])</f>
        <v/>
      </c>
      <c r="AG1452" s="8" t="str">
        <f>IF(Table1[[#This Row],[mangrove.mn.ssp126.2100]]="","",(Table1[[#This Row],[mangrove.sd.ssp126.2100]]/Table1[[#This Row],[mangrove.mn.ssp126.2100]])^-1)</f>
        <v/>
      </c>
      <c r="AH1452" s="6" t="str">
        <f>IF(Table1[[#This Row],[mangrove.weights.ssp126.2100]]="","",Table1[[#This Row],[mangrove.weights.ssp126.2100]]*Table1[[#This Row],[mangrove.mn.ssp126.2100]])</f>
        <v/>
      </c>
      <c r="AI1452" s="7" t="e">
        <f t="shared" si="133"/>
        <v>#DIV/0!</v>
      </c>
      <c r="AL1452" s="6" t="str">
        <f>IF(Table1[[#This Row],[seagrass.mn.ssp245.2050]]="","",(Table1[[#This Row],[seagrass.sd.ssp245.2050]]/Table1[[#This Row],[seagrass.mn.ssp245.2050]])^-1)</f>
        <v/>
      </c>
      <c r="AM1452" s="6" t="str">
        <f>IF(Table1[[#This Row],[seagrass.weights.ssp245.2050]]="","",Table1[[#This Row],[seagrass.weights.ssp245.2050]]*Table1[[#This Row],[seagrass.mn.ssp245.2050]])</f>
        <v/>
      </c>
      <c r="AS1452" s="5"/>
      <c r="AT1452" s="8"/>
      <c r="AU1452" s="8"/>
      <c r="AV1452" s="7" t="e">
        <f t="shared" si="134"/>
        <v>#DIV/0!</v>
      </c>
      <c r="AX1452" s="5"/>
      <c r="AY1452" s="6"/>
      <c r="AZ1452" s="6"/>
      <c r="BB1452" s="5"/>
      <c r="BC1452" s="8"/>
      <c r="BD1452" s="8"/>
      <c r="BE1452" s="5"/>
      <c r="BF1452" s="5"/>
      <c r="BG1452" s="6"/>
      <c r="BH1452" s="6"/>
      <c r="BI1452" s="7" t="e">
        <f t="shared" si="135"/>
        <v>#DIV/0!</v>
      </c>
      <c r="BK1452" s="5"/>
      <c r="BL1452" s="6"/>
      <c r="BM1452" s="6"/>
      <c r="BO1452" s="5"/>
      <c r="BP1452" s="6"/>
      <c r="BQ1452" s="6"/>
      <c r="BR1452" s="5"/>
      <c r="BS1452" s="5"/>
      <c r="BT1452" s="6"/>
      <c r="BU1452" s="6"/>
      <c r="BV1452" s="7" t="e">
        <f t="shared" si="136"/>
        <v>#DIV/0!</v>
      </c>
      <c r="BX1452" s="5"/>
      <c r="BY1452" s="8"/>
      <c r="BZ1452" s="8"/>
      <c r="CA1452" s="5"/>
      <c r="CB1452" s="5"/>
      <c r="CC1452" s="8"/>
      <c r="CD1452" s="8"/>
      <c r="CE1452" s="5"/>
      <c r="CF1452" s="5"/>
      <c r="CG1452" s="12"/>
      <c r="CH1452" s="17"/>
      <c r="CI1452" s="9" t="e">
        <f t="shared" si="137"/>
        <v>#DIV/0!</v>
      </c>
      <c r="CJ1452" s="5"/>
      <c r="CL1452" s="5"/>
      <c r="CM1452" s="5"/>
      <c r="CP1452" s="5"/>
      <c r="CT1452" s="5"/>
    </row>
    <row r="1453" spans="1:98" x14ac:dyDescent="0.25">
      <c r="A1453" s="5" t="s">
        <v>1496</v>
      </c>
      <c r="B1453" s="5">
        <v>28.33934</v>
      </c>
      <c r="C1453" s="5">
        <v>-32.821102000000003</v>
      </c>
      <c r="E1453" s="5">
        <v>0</v>
      </c>
      <c r="G1453" s="5">
        <v>0</v>
      </c>
      <c r="I1453" s="5">
        <v>0</v>
      </c>
      <c r="L1453" s="6" t="str">
        <f>IF(Table1[[#This Row],[seagrass.mn.ssp126.2050]]="","",(Table1[[#This Row],[seagrass.sd.ssp126.2050]]/Table1[[#This Row],[seagrass.mn.ssp126.2050]])^-1)</f>
        <v/>
      </c>
      <c r="M1453" s="6" t="str">
        <f>IF(Table1[[#This Row],[seagrass.weights.ssp126.2050]]="","",Table1[[#This Row],[seagrass.weights.ssp126.2050]]*Table1[[#This Row],[seagrass.mn.ssp126.2050]])</f>
        <v/>
      </c>
      <c r="P1453" s="6" t="str">
        <f>IF(Table1[[#This Row],[corals.mn.ssp126.2050]]="","",(Table1[[#This Row],[corals.sd.ssp126.2050]]/Table1[[#This Row],[corals.mn.ssp126.2050]])^-1)</f>
        <v/>
      </c>
      <c r="Q1453" s="6" t="str">
        <f>IF(Table1[[#This Row],[coral.weights.ssp126.2050]]="","",Table1[[#This Row],[coral.weights.ssp126.2050]]*Table1[[#This Row],[corals.mn.ssp126.2050]])</f>
        <v/>
      </c>
      <c r="T1453" s="6" t="str">
        <f>IF(Table1[[#This Row],[mangrove.mn.ssp126.2050]]="","",(Table1[[#This Row],[mangrove.sd.ssp126.2050]]/Table1[[#This Row],[mangrove.mn.ssp126.2050]])^-1)</f>
        <v/>
      </c>
      <c r="U1453" s="6" t="str">
        <f>IF(Table1[[#This Row],[mangrove.weights.ssp126.2050]]="","",Table1[[#This Row],[mangrove.weights.ssp126.2050]]*Table1[[#This Row],[mangrove.mn.ssp126.2050]])</f>
        <v/>
      </c>
      <c r="V1453" s="7" t="e">
        <f t="shared" si="132"/>
        <v>#DIV/0!</v>
      </c>
      <c r="Y1453" s="6" t="str">
        <f>IF(Table1[[#This Row],[seagrass.mn.ssp126.2100]]="", "", (Table1[[#This Row],[seagrass.sd.ssp126.2100]]/Table1[[#This Row],[seagrass.mn.ssp126.2100]])^-1)</f>
        <v/>
      </c>
      <c r="Z1453" s="6" t="str">
        <f>IF(Table1[[#This Row],[seagrass.weights.ssp126.2100]]="","", Table1[[#This Row],[seagrass.weights.ssp126.2100]]*Table1[[#This Row],[seagrass.mn.ssp126.2100]])</f>
        <v/>
      </c>
      <c r="AC1453" s="6" t="str">
        <f>IF(Table1[[#This Row],[corals.mn.ssp126.2100]]="","",(Table1[[#This Row],[corals.sd.ssp126.2100]]/Table1[[#This Row],[corals.mn.ssp126.2100]])^-1)</f>
        <v/>
      </c>
      <c r="AD1453" s="6" t="str">
        <f>IF( Table1[[#This Row],[Coral.weights.ssp126.2100]]="","", Table1[[#This Row],[Coral.weights.ssp126.2100]]*Table1[[#This Row],[corals.mn.ssp126.2100]])</f>
        <v/>
      </c>
      <c r="AG1453" s="8" t="str">
        <f>IF(Table1[[#This Row],[mangrove.mn.ssp126.2100]]="","",(Table1[[#This Row],[mangrove.sd.ssp126.2100]]/Table1[[#This Row],[mangrove.mn.ssp126.2100]])^-1)</f>
        <v/>
      </c>
      <c r="AH1453" s="6" t="str">
        <f>IF(Table1[[#This Row],[mangrove.weights.ssp126.2100]]="","",Table1[[#This Row],[mangrove.weights.ssp126.2100]]*Table1[[#This Row],[mangrove.mn.ssp126.2100]])</f>
        <v/>
      </c>
      <c r="AI1453" s="7" t="e">
        <f t="shared" si="133"/>
        <v>#DIV/0!</v>
      </c>
      <c r="AL1453" s="6" t="str">
        <f>IF(Table1[[#This Row],[seagrass.mn.ssp245.2050]]="","",(Table1[[#This Row],[seagrass.sd.ssp245.2050]]/Table1[[#This Row],[seagrass.mn.ssp245.2050]])^-1)</f>
        <v/>
      </c>
      <c r="AM1453" s="6" t="str">
        <f>IF(Table1[[#This Row],[seagrass.weights.ssp245.2050]]="","",Table1[[#This Row],[seagrass.weights.ssp245.2050]]*Table1[[#This Row],[seagrass.mn.ssp245.2050]])</f>
        <v/>
      </c>
      <c r="AS1453" s="5"/>
      <c r="AT1453" s="8"/>
      <c r="AU1453" s="8"/>
      <c r="AV1453" s="7" t="e">
        <f t="shared" si="134"/>
        <v>#DIV/0!</v>
      </c>
      <c r="AX1453" s="5"/>
      <c r="AY1453" s="6"/>
      <c r="AZ1453" s="6"/>
      <c r="BB1453" s="5"/>
      <c r="BC1453" s="8"/>
      <c r="BD1453" s="8"/>
      <c r="BE1453" s="5"/>
      <c r="BF1453" s="5"/>
      <c r="BG1453" s="6"/>
      <c r="BH1453" s="6"/>
      <c r="BI1453" s="7" t="e">
        <f t="shared" si="135"/>
        <v>#DIV/0!</v>
      </c>
      <c r="BK1453" s="5"/>
      <c r="BL1453" s="6"/>
      <c r="BM1453" s="6"/>
      <c r="BO1453" s="5"/>
      <c r="BP1453" s="6"/>
      <c r="BQ1453" s="6"/>
      <c r="BR1453" s="5"/>
      <c r="BS1453" s="5"/>
      <c r="BT1453" s="6"/>
      <c r="BU1453" s="6"/>
      <c r="BV1453" s="7" t="e">
        <f t="shared" si="136"/>
        <v>#DIV/0!</v>
      </c>
      <c r="BX1453" s="5"/>
      <c r="BY1453" s="8"/>
      <c r="BZ1453" s="8"/>
      <c r="CA1453" s="5"/>
      <c r="CB1453" s="5"/>
      <c r="CC1453" s="8"/>
      <c r="CD1453" s="8"/>
      <c r="CE1453" s="5"/>
      <c r="CF1453" s="5"/>
      <c r="CG1453" s="12"/>
      <c r="CH1453" s="17"/>
      <c r="CI1453" s="9" t="e">
        <f t="shared" si="137"/>
        <v>#DIV/0!</v>
      </c>
      <c r="CJ1453" s="5"/>
      <c r="CL1453" s="5"/>
      <c r="CM1453" s="5"/>
      <c r="CP1453" s="5"/>
      <c r="CT1453" s="5"/>
    </row>
    <row r="1454" spans="1:98" x14ac:dyDescent="0.25">
      <c r="A1454" s="5" t="s">
        <v>1497</v>
      </c>
      <c r="B1454" s="5">
        <v>28.58934</v>
      </c>
      <c r="C1454" s="5">
        <v>-32.821102000000003</v>
      </c>
      <c r="E1454" s="5">
        <v>0</v>
      </c>
      <c r="G1454" s="5">
        <v>0</v>
      </c>
      <c r="I1454" s="5">
        <v>0</v>
      </c>
      <c r="L1454" s="6" t="str">
        <f>IF(Table1[[#This Row],[seagrass.mn.ssp126.2050]]="","",(Table1[[#This Row],[seagrass.sd.ssp126.2050]]/Table1[[#This Row],[seagrass.mn.ssp126.2050]])^-1)</f>
        <v/>
      </c>
      <c r="M1454" s="6" t="str">
        <f>IF(Table1[[#This Row],[seagrass.weights.ssp126.2050]]="","",Table1[[#This Row],[seagrass.weights.ssp126.2050]]*Table1[[#This Row],[seagrass.mn.ssp126.2050]])</f>
        <v/>
      </c>
      <c r="P1454" s="6" t="str">
        <f>IF(Table1[[#This Row],[corals.mn.ssp126.2050]]="","",(Table1[[#This Row],[corals.sd.ssp126.2050]]/Table1[[#This Row],[corals.mn.ssp126.2050]])^-1)</f>
        <v/>
      </c>
      <c r="Q1454" s="6" t="str">
        <f>IF(Table1[[#This Row],[coral.weights.ssp126.2050]]="","",Table1[[#This Row],[coral.weights.ssp126.2050]]*Table1[[#This Row],[corals.mn.ssp126.2050]])</f>
        <v/>
      </c>
      <c r="T1454" s="6" t="str">
        <f>IF(Table1[[#This Row],[mangrove.mn.ssp126.2050]]="","",(Table1[[#This Row],[mangrove.sd.ssp126.2050]]/Table1[[#This Row],[mangrove.mn.ssp126.2050]])^-1)</f>
        <v/>
      </c>
      <c r="U1454" s="6" t="str">
        <f>IF(Table1[[#This Row],[mangrove.weights.ssp126.2050]]="","",Table1[[#This Row],[mangrove.weights.ssp126.2050]]*Table1[[#This Row],[mangrove.mn.ssp126.2050]])</f>
        <v/>
      </c>
      <c r="V1454" s="7" t="e">
        <f t="shared" si="132"/>
        <v>#DIV/0!</v>
      </c>
      <c r="Y1454" s="6" t="str">
        <f>IF(Table1[[#This Row],[seagrass.mn.ssp126.2100]]="", "", (Table1[[#This Row],[seagrass.sd.ssp126.2100]]/Table1[[#This Row],[seagrass.mn.ssp126.2100]])^-1)</f>
        <v/>
      </c>
      <c r="Z1454" s="6" t="str">
        <f>IF(Table1[[#This Row],[seagrass.weights.ssp126.2100]]="","", Table1[[#This Row],[seagrass.weights.ssp126.2100]]*Table1[[#This Row],[seagrass.mn.ssp126.2100]])</f>
        <v/>
      </c>
      <c r="AC1454" s="6" t="str">
        <f>IF(Table1[[#This Row],[corals.mn.ssp126.2100]]="","",(Table1[[#This Row],[corals.sd.ssp126.2100]]/Table1[[#This Row],[corals.mn.ssp126.2100]])^-1)</f>
        <v/>
      </c>
      <c r="AD1454" s="6" t="str">
        <f>IF( Table1[[#This Row],[Coral.weights.ssp126.2100]]="","", Table1[[#This Row],[Coral.weights.ssp126.2100]]*Table1[[#This Row],[corals.mn.ssp126.2100]])</f>
        <v/>
      </c>
      <c r="AG1454" s="8" t="str">
        <f>IF(Table1[[#This Row],[mangrove.mn.ssp126.2100]]="","",(Table1[[#This Row],[mangrove.sd.ssp126.2100]]/Table1[[#This Row],[mangrove.mn.ssp126.2100]])^-1)</f>
        <v/>
      </c>
      <c r="AH1454" s="6" t="str">
        <f>IF(Table1[[#This Row],[mangrove.weights.ssp126.2100]]="","",Table1[[#This Row],[mangrove.weights.ssp126.2100]]*Table1[[#This Row],[mangrove.mn.ssp126.2100]])</f>
        <v/>
      </c>
      <c r="AI1454" s="7" t="e">
        <f t="shared" si="133"/>
        <v>#DIV/0!</v>
      </c>
      <c r="AL1454" s="6" t="str">
        <f>IF(Table1[[#This Row],[seagrass.mn.ssp245.2050]]="","",(Table1[[#This Row],[seagrass.sd.ssp245.2050]]/Table1[[#This Row],[seagrass.mn.ssp245.2050]])^-1)</f>
        <v/>
      </c>
      <c r="AM1454" s="6" t="str">
        <f>IF(Table1[[#This Row],[seagrass.weights.ssp245.2050]]="","",Table1[[#This Row],[seagrass.weights.ssp245.2050]]*Table1[[#This Row],[seagrass.mn.ssp245.2050]])</f>
        <v/>
      </c>
      <c r="AS1454" s="5"/>
      <c r="AT1454" s="8"/>
      <c r="AU1454" s="8"/>
      <c r="AV1454" s="7" t="e">
        <f t="shared" si="134"/>
        <v>#DIV/0!</v>
      </c>
      <c r="AX1454" s="5"/>
      <c r="AY1454" s="6"/>
      <c r="AZ1454" s="6"/>
      <c r="BB1454" s="5"/>
      <c r="BC1454" s="8"/>
      <c r="BD1454" s="8"/>
      <c r="BE1454" s="5"/>
      <c r="BF1454" s="5"/>
      <c r="BG1454" s="6"/>
      <c r="BH1454" s="6"/>
      <c r="BI1454" s="7" t="e">
        <f t="shared" si="135"/>
        <v>#DIV/0!</v>
      </c>
      <c r="BK1454" s="5"/>
      <c r="BL1454" s="6"/>
      <c r="BM1454" s="6"/>
      <c r="BO1454" s="5"/>
      <c r="BP1454" s="6"/>
      <c r="BQ1454" s="6"/>
      <c r="BR1454" s="5"/>
      <c r="BS1454" s="5"/>
      <c r="BT1454" s="6"/>
      <c r="BU1454" s="6"/>
      <c r="BV1454" s="7" t="e">
        <f t="shared" si="136"/>
        <v>#DIV/0!</v>
      </c>
      <c r="BX1454" s="5"/>
      <c r="BY1454" s="8"/>
      <c r="BZ1454" s="8"/>
      <c r="CA1454" s="5"/>
      <c r="CB1454" s="5"/>
      <c r="CC1454" s="8"/>
      <c r="CD1454" s="8"/>
      <c r="CE1454" s="5"/>
      <c r="CF1454" s="5"/>
      <c r="CG1454" s="12"/>
      <c r="CH1454" s="17"/>
      <c r="CI1454" s="9" t="e">
        <f t="shared" si="137"/>
        <v>#DIV/0!</v>
      </c>
      <c r="CJ1454" s="5"/>
      <c r="CL1454" s="5"/>
      <c r="CM1454" s="5"/>
      <c r="CP1454" s="5"/>
      <c r="CT1454" s="5"/>
    </row>
    <row r="1455" spans="1:98" x14ac:dyDescent="0.25">
      <c r="A1455" s="5" t="s">
        <v>1498</v>
      </c>
      <c r="B1455" s="5">
        <v>28.83934</v>
      </c>
      <c r="C1455" s="5">
        <v>-32.821102000000003</v>
      </c>
      <c r="E1455" s="5">
        <v>0</v>
      </c>
      <c r="G1455" s="5">
        <v>0</v>
      </c>
      <c r="I1455" s="5">
        <v>0</v>
      </c>
      <c r="L1455" s="6" t="str">
        <f>IF(Table1[[#This Row],[seagrass.mn.ssp126.2050]]="","",(Table1[[#This Row],[seagrass.sd.ssp126.2050]]/Table1[[#This Row],[seagrass.mn.ssp126.2050]])^-1)</f>
        <v/>
      </c>
      <c r="M1455" s="6" t="str">
        <f>IF(Table1[[#This Row],[seagrass.weights.ssp126.2050]]="","",Table1[[#This Row],[seagrass.weights.ssp126.2050]]*Table1[[#This Row],[seagrass.mn.ssp126.2050]])</f>
        <v/>
      </c>
      <c r="P1455" s="6" t="str">
        <f>IF(Table1[[#This Row],[corals.mn.ssp126.2050]]="","",(Table1[[#This Row],[corals.sd.ssp126.2050]]/Table1[[#This Row],[corals.mn.ssp126.2050]])^-1)</f>
        <v/>
      </c>
      <c r="Q1455" s="6" t="str">
        <f>IF(Table1[[#This Row],[coral.weights.ssp126.2050]]="","",Table1[[#This Row],[coral.weights.ssp126.2050]]*Table1[[#This Row],[corals.mn.ssp126.2050]])</f>
        <v/>
      </c>
      <c r="T1455" s="6" t="str">
        <f>IF(Table1[[#This Row],[mangrove.mn.ssp126.2050]]="","",(Table1[[#This Row],[mangrove.sd.ssp126.2050]]/Table1[[#This Row],[mangrove.mn.ssp126.2050]])^-1)</f>
        <v/>
      </c>
      <c r="U1455" s="6" t="str">
        <f>IF(Table1[[#This Row],[mangrove.weights.ssp126.2050]]="","",Table1[[#This Row],[mangrove.weights.ssp126.2050]]*Table1[[#This Row],[mangrove.mn.ssp126.2050]])</f>
        <v/>
      </c>
      <c r="V1455" s="7" t="e">
        <f t="shared" si="132"/>
        <v>#DIV/0!</v>
      </c>
      <c r="Y1455" s="6" t="str">
        <f>IF(Table1[[#This Row],[seagrass.mn.ssp126.2100]]="", "", (Table1[[#This Row],[seagrass.sd.ssp126.2100]]/Table1[[#This Row],[seagrass.mn.ssp126.2100]])^-1)</f>
        <v/>
      </c>
      <c r="Z1455" s="6" t="str">
        <f>IF(Table1[[#This Row],[seagrass.weights.ssp126.2100]]="","", Table1[[#This Row],[seagrass.weights.ssp126.2100]]*Table1[[#This Row],[seagrass.mn.ssp126.2100]])</f>
        <v/>
      </c>
      <c r="AC1455" s="6" t="str">
        <f>IF(Table1[[#This Row],[corals.mn.ssp126.2100]]="","",(Table1[[#This Row],[corals.sd.ssp126.2100]]/Table1[[#This Row],[corals.mn.ssp126.2100]])^-1)</f>
        <v/>
      </c>
      <c r="AD1455" s="6" t="str">
        <f>IF( Table1[[#This Row],[Coral.weights.ssp126.2100]]="","", Table1[[#This Row],[Coral.weights.ssp126.2100]]*Table1[[#This Row],[corals.mn.ssp126.2100]])</f>
        <v/>
      </c>
      <c r="AG1455" s="8" t="str">
        <f>IF(Table1[[#This Row],[mangrove.mn.ssp126.2100]]="","",(Table1[[#This Row],[mangrove.sd.ssp126.2100]]/Table1[[#This Row],[mangrove.mn.ssp126.2100]])^-1)</f>
        <v/>
      </c>
      <c r="AH1455" s="6" t="str">
        <f>IF(Table1[[#This Row],[mangrove.weights.ssp126.2100]]="","",Table1[[#This Row],[mangrove.weights.ssp126.2100]]*Table1[[#This Row],[mangrove.mn.ssp126.2100]])</f>
        <v/>
      </c>
      <c r="AI1455" s="7" t="e">
        <f t="shared" si="133"/>
        <v>#DIV/0!</v>
      </c>
      <c r="AL1455" s="6" t="str">
        <f>IF(Table1[[#This Row],[seagrass.mn.ssp245.2050]]="","",(Table1[[#This Row],[seagrass.sd.ssp245.2050]]/Table1[[#This Row],[seagrass.mn.ssp245.2050]])^-1)</f>
        <v/>
      </c>
      <c r="AM1455" s="6" t="str">
        <f>IF(Table1[[#This Row],[seagrass.weights.ssp245.2050]]="","",Table1[[#This Row],[seagrass.weights.ssp245.2050]]*Table1[[#This Row],[seagrass.mn.ssp245.2050]])</f>
        <v/>
      </c>
      <c r="AS1455" s="5"/>
      <c r="AT1455" s="8"/>
      <c r="AU1455" s="8"/>
      <c r="AV1455" s="7" t="e">
        <f t="shared" si="134"/>
        <v>#DIV/0!</v>
      </c>
      <c r="AX1455" s="5"/>
      <c r="AY1455" s="6"/>
      <c r="AZ1455" s="6"/>
      <c r="BB1455" s="5"/>
      <c r="BC1455" s="8"/>
      <c r="BD1455" s="8"/>
      <c r="BE1455" s="5"/>
      <c r="BF1455" s="5"/>
      <c r="BG1455" s="6"/>
      <c r="BH1455" s="6"/>
      <c r="BI1455" s="7" t="e">
        <f t="shared" si="135"/>
        <v>#DIV/0!</v>
      </c>
      <c r="BK1455" s="5"/>
      <c r="BL1455" s="6"/>
      <c r="BM1455" s="6"/>
      <c r="BO1455" s="5"/>
      <c r="BP1455" s="6"/>
      <c r="BQ1455" s="6"/>
      <c r="BR1455" s="5"/>
      <c r="BS1455" s="5"/>
      <c r="BT1455" s="6"/>
      <c r="BU1455" s="6"/>
      <c r="BV1455" s="7" t="e">
        <f t="shared" si="136"/>
        <v>#DIV/0!</v>
      </c>
      <c r="BX1455" s="5"/>
      <c r="BY1455" s="8"/>
      <c r="BZ1455" s="8"/>
      <c r="CA1455" s="5"/>
      <c r="CB1455" s="5"/>
      <c r="CC1455" s="8"/>
      <c r="CD1455" s="8"/>
      <c r="CE1455" s="5"/>
      <c r="CF1455" s="5"/>
      <c r="CG1455" s="12"/>
      <c r="CH1455" s="17"/>
      <c r="CI1455" s="9" t="e">
        <f t="shared" si="137"/>
        <v>#DIV/0!</v>
      </c>
      <c r="CJ1455" s="5"/>
      <c r="CL1455" s="5"/>
      <c r="CM1455" s="5"/>
      <c r="CP1455" s="5"/>
      <c r="CT1455" s="5"/>
    </row>
    <row r="1456" spans="1:98" x14ac:dyDescent="0.25">
      <c r="A1456" s="5" t="s">
        <v>1499</v>
      </c>
      <c r="B1456" s="5">
        <v>17.58934</v>
      </c>
      <c r="C1456" s="5">
        <v>-32.821102000000003</v>
      </c>
      <c r="E1456" s="5">
        <v>0</v>
      </c>
      <c r="G1456" s="5">
        <v>0</v>
      </c>
      <c r="I1456" s="5">
        <v>0</v>
      </c>
      <c r="L1456" s="6" t="str">
        <f>IF(Table1[[#This Row],[seagrass.mn.ssp126.2050]]="","",(Table1[[#This Row],[seagrass.sd.ssp126.2050]]/Table1[[#This Row],[seagrass.mn.ssp126.2050]])^-1)</f>
        <v/>
      </c>
      <c r="M1456" s="6" t="str">
        <f>IF(Table1[[#This Row],[seagrass.weights.ssp126.2050]]="","",Table1[[#This Row],[seagrass.weights.ssp126.2050]]*Table1[[#This Row],[seagrass.mn.ssp126.2050]])</f>
        <v/>
      </c>
      <c r="P1456" s="6" t="str">
        <f>IF(Table1[[#This Row],[corals.mn.ssp126.2050]]="","",(Table1[[#This Row],[corals.sd.ssp126.2050]]/Table1[[#This Row],[corals.mn.ssp126.2050]])^-1)</f>
        <v/>
      </c>
      <c r="Q1456" s="6" t="str">
        <f>IF(Table1[[#This Row],[coral.weights.ssp126.2050]]="","",Table1[[#This Row],[coral.weights.ssp126.2050]]*Table1[[#This Row],[corals.mn.ssp126.2050]])</f>
        <v/>
      </c>
      <c r="T1456" s="6" t="str">
        <f>IF(Table1[[#This Row],[mangrove.mn.ssp126.2050]]="","",(Table1[[#This Row],[mangrove.sd.ssp126.2050]]/Table1[[#This Row],[mangrove.mn.ssp126.2050]])^-1)</f>
        <v/>
      </c>
      <c r="U1456" s="6" t="str">
        <f>IF(Table1[[#This Row],[mangrove.weights.ssp126.2050]]="","",Table1[[#This Row],[mangrove.weights.ssp126.2050]]*Table1[[#This Row],[mangrove.mn.ssp126.2050]])</f>
        <v/>
      </c>
      <c r="V1456" s="7" t="e">
        <f t="shared" si="132"/>
        <v>#DIV/0!</v>
      </c>
      <c r="Y1456" s="6" t="str">
        <f>IF(Table1[[#This Row],[seagrass.mn.ssp126.2100]]="", "", (Table1[[#This Row],[seagrass.sd.ssp126.2100]]/Table1[[#This Row],[seagrass.mn.ssp126.2100]])^-1)</f>
        <v/>
      </c>
      <c r="Z1456" s="6" t="str">
        <f>IF(Table1[[#This Row],[seagrass.weights.ssp126.2100]]="","", Table1[[#This Row],[seagrass.weights.ssp126.2100]]*Table1[[#This Row],[seagrass.mn.ssp126.2100]])</f>
        <v/>
      </c>
      <c r="AC1456" s="6" t="str">
        <f>IF(Table1[[#This Row],[corals.mn.ssp126.2100]]="","",(Table1[[#This Row],[corals.sd.ssp126.2100]]/Table1[[#This Row],[corals.mn.ssp126.2100]])^-1)</f>
        <v/>
      </c>
      <c r="AD1456" s="6" t="str">
        <f>IF( Table1[[#This Row],[Coral.weights.ssp126.2100]]="","", Table1[[#This Row],[Coral.weights.ssp126.2100]]*Table1[[#This Row],[corals.mn.ssp126.2100]])</f>
        <v/>
      </c>
      <c r="AG1456" s="8" t="str">
        <f>IF(Table1[[#This Row],[mangrove.mn.ssp126.2100]]="","",(Table1[[#This Row],[mangrove.sd.ssp126.2100]]/Table1[[#This Row],[mangrove.mn.ssp126.2100]])^-1)</f>
        <v/>
      </c>
      <c r="AH1456" s="6" t="str">
        <f>IF(Table1[[#This Row],[mangrove.weights.ssp126.2100]]="","",Table1[[#This Row],[mangrove.weights.ssp126.2100]]*Table1[[#This Row],[mangrove.mn.ssp126.2100]])</f>
        <v/>
      </c>
      <c r="AI1456" s="7" t="e">
        <f t="shared" si="133"/>
        <v>#DIV/0!</v>
      </c>
      <c r="AL1456" s="6" t="str">
        <f>IF(Table1[[#This Row],[seagrass.mn.ssp245.2050]]="","",(Table1[[#This Row],[seagrass.sd.ssp245.2050]]/Table1[[#This Row],[seagrass.mn.ssp245.2050]])^-1)</f>
        <v/>
      </c>
      <c r="AM1456" s="6" t="str">
        <f>IF(Table1[[#This Row],[seagrass.weights.ssp245.2050]]="","",Table1[[#This Row],[seagrass.weights.ssp245.2050]]*Table1[[#This Row],[seagrass.mn.ssp245.2050]])</f>
        <v/>
      </c>
      <c r="AS1456" s="5"/>
      <c r="AT1456" s="8"/>
      <c r="AU1456" s="8"/>
      <c r="AV1456" s="7" t="e">
        <f t="shared" si="134"/>
        <v>#DIV/0!</v>
      </c>
      <c r="AX1456" s="5"/>
      <c r="AY1456" s="6"/>
      <c r="AZ1456" s="6"/>
      <c r="BB1456" s="5"/>
      <c r="BC1456" s="8"/>
      <c r="BD1456" s="8"/>
      <c r="BE1456" s="5"/>
      <c r="BF1456" s="5"/>
      <c r="BG1456" s="6"/>
      <c r="BH1456" s="6"/>
      <c r="BI1456" s="7" t="e">
        <f t="shared" si="135"/>
        <v>#DIV/0!</v>
      </c>
      <c r="BK1456" s="5"/>
      <c r="BL1456" s="6"/>
      <c r="BM1456" s="6"/>
      <c r="BO1456" s="5"/>
      <c r="BP1456" s="6"/>
      <c r="BQ1456" s="6"/>
      <c r="BR1456" s="5"/>
      <c r="BS1456" s="5"/>
      <c r="BT1456" s="6"/>
      <c r="BU1456" s="6"/>
      <c r="BV1456" s="7" t="e">
        <f t="shared" si="136"/>
        <v>#DIV/0!</v>
      </c>
      <c r="BX1456" s="5"/>
      <c r="BY1456" s="8"/>
      <c r="BZ1456" s="8"/>
      <c r="CA1456" s="5"/>
      <c r="CB1456" s="5"/>
      <c r="CC1456" s="8"/>
      <c r="CD1456" s="8"/>
      <c r="CE1456" s="5"/>
      <c r="CF1456" s="5"/>
      <c r="CG1456" s="12"/>
      <c r="CH1456" s="17"/>
      <c r="CI1456" s="9" t="e">
        <f t="shared" si="137"/>
        <v>#DIV/0!</v>
      </c>
      <c r="CJ1456" s="5"/>
      <c r="CL1456" s="5"/>
      <c r="CM1456" s="5"/>
      <c r="CP1456" s="5"/>
      <c r="CT1456" s="5"/>
    </row>
    <row r="1457" spans="1:98" x14ac:dyDescent="0.25">
      <c r="A1457" s="5" t="s">
        <v>1500</v>
      </c>
      <c r="B1457" s="5">
        <v>17.83934</v>
      </c>
      <c r="C1457" s="5">
        <v>-32.821102000000003</v>
      </c>
      <c r="E1457" s="5">
        <v>0</v>
      </c>
      <c r="G1457" s="5">
        <v>0</v>
      </c>
      <c r="I1457" s="5">
        <v>0</v>
      </c>
      <c r="L1457" s="6" t="str">
        <f>IF(Table1[[#This Row],[seagrass.mn.ssp126.2050]]="","",(Table1[[#This Row],[seagrass.sd.ssp126.2050]]/Table1[[#This Row],[seagrass.mn.ssp126.2050]])^-1)</f>
        <v/>
      </c>
      <c r="M1457" s="6" t="str">
        <f>IF(Table1[[#This Row],[seagrass.weights.ssp126.2050]]="","",Table1[[#This Row],[seagrass.weights.ssp126.2050]]*Table1[[#This Row],[seagrass.mn.ssp126.2050]])</f>
        <v/>
      </c>
      <c r="P1457" s="6" t="str">
        <f>IF(Table1[[#This Row],[corals.mn.ssp126.2050]]="","",(Table1[[#This Row],[corals.sd.ssp126.2050]]/Table1[[#This Row],[corals.mn.ssp126.2050]])^-1)</f>
        <v/>
      </c>
      <c r="Q1457" s="6" t="str">
        <f>IF(Table1[[#This Row],[coral.weights.ssp126.2050]]="","",Table1[[#This Row],[coral.weights.ssp126.2050]]*Table1[[#This Row],[corals.mn.ssp126.2050]])</f>
        <v/>
      </c>
      <c r="T1457" s="6" t="str">
        <f>IF(Table1[[#This Row],[mangrove.mn.ssp126.2050]]="","",(Table1[[#This Row],[mangrove.sd.ssp126.2050]]/Table1[[#This Row],[mangrove.mn.ssp126.2050]])^-1)</f>
        <v/>
      </c>
      <c r="U1457" s="6" t="str">
        <f>IF(Table1[[#This Row],[mangrove.weights.ssp126.2050]]="","",Table1[[#This Row],[mangrove.weights.ssp126.2050]]*Table1[[#This Row],[mangrove.mn.ssp126.2050]])</f>
        <v/>
      </c>
      <c r="V1457" s="7" t="e">
        <f t="shared" si="132"/>
        <v>#DIV/0!</v>
      </c>
      <c r="Y1457" s="6" t="str">
        <f>IF(Table1[[#This Row],[seagrass.mn.ssp126.2100]]="", "", (Table1[[#This Row],[seagrass.sd.ssp126.2100]]/Table1[[#This Row],[seagrass.mn.ssp126.2100]])^-1)</f>
        <v/>
      </c>
      <c r="Z1457" s="6" t="str">
        <f>IF(Table1[[#This Row],[seagrass.weights.ssp126.2100]]="","", Table1[[#This Row],[seagrass.weights.ssp126.2100]]*Table1[[#This Row],[seagrass.mn.ssp126.2100]])</f>
        <v/>
      </c>
      <c r="AC1457" s="6" t="str">
        <f>IF(Table1[[#This Row],[corals.mn.ssp126.2100]]="","",(Table1[[#This Row],[corals.sd.ssp126.2100]]/Table1[[#This Row],[corals.mn.ssp126.2100]])^-1)</f>
        <v/>
      </c>
      <c r="AD1457" s="6" t="str">
        <f>IF( Table1[[#This Row],[Coral.weights.ssp126.2100]]="","", Table1[[#This Row],[Coral.weights.ssp126.2100]]*Table1[[#This Row],[corals.mn.ssp126.2100]])</f>
        <v/>
      </c>
      <c r="AG1457" s="8" t="str">
        <f>IF(Table1[[#This Row],[mangrove.mn.ssp126.2100]]="","",(Table1[[#This Row],[mangrove.sd.ssp126.2100]]/Table1[[#This Row],[mangrove.mn.ssp126.2100]])^-1)</f>
        <v/>
      </c>
      <c r="AH1457" s="6" t="str">
        <f>IF(Table1[[#This Row],[mangrove.weights.ssp126.2100]]="","",Table1[[#This Row],[mangrove.weights.ssp126.2100]]*Table1[[#This Row],[mangrove.mn.ssp126.2100]])</f>
        <v/>
      </c>
      <c r="AI1457" s="7" t="e">
        <f t="shared" si="133"/>
        <v>#DIV/0!</v>
      </c>
      <c r="AL1457" s="6" t="str">
        <f>IF(Table1[[#This Row],[seagrass.mn.ssp245.2050]]="","",(Table1[[#This Row],[seagrass.sd.ssp245.2050]]/Table1[[#This Row],[seagrass.mn.ssp245.2050]])^-1)</f>
        <v/>
      </c>
      <c r="AM1457" s="6" t="str">
        <f>IF(Table1[[#This Row],[seagrass.weights.ssp245.2050]]="","",Table1[[#This Row],[seagrass.weights.ssp245.2050]]*Table1[[#This Row],[seagrass.mn.ssp245.2050]])</f>
        <v/>
      </c>
      <c r="AS1457" s="5"/>
      <c r="AT1457" s="8"/>
      <c r="AU1457" s="8"/>
      <c r="AV1457" s="7" t="e">
        <f t="shared" si="134"/>
        <v>#DIV/0!</v>
      </c>
      <c r="AX1457" s="5"/>
      <c r="AY1457" s="6"/>
      <c r="AZ1457" s="6"/>
      <c r="BB1457" s="5"/>
      <c r="BC1457" s="8"/>
      <c r="BD1457" s="8"/>
      <c r="BE1457" s="5"/>
      <c r="BF1457" s="5"/>
      <c r="BG1457" s="6"/>
      <c r="BH1457" s="6"/>
      <c r="BI1457" s="7" t="e">
        <f t="shared" si="135"/>
        <v>#DIV/0!</v>
      </c>
      <c r="BK1457" s="5"/>
      <c r="BL1457" s="6"/>
      <c r="BM1457" s="6"/>
      <c r="BO1457" s="5"/>
      <c r="BP1457" s="6"/>
      <c r="BQ1457" s="6"/>
      <c r="BR1457" s="5"/>
      <c r="BS1457" s="5"/>
      <c r="BT1457" s="6"/>
      <c r="BU1457" s="6"/>
      <c r="BV1457" s="7" t="e">
        <f t="shared" si="136"/>
        <v>#DIV/0!</v>
      </c>
      <c r="BX1457" s="5"/>
      <c r="BY1457" s="8"/>
      <c r="BZ1457" s="8"/>
      <c r="CA1457" s="5"/>
      <c r="CB1457" s="5"/>
      <c r="CC1457" s="8"/>
      <c r="CD1457" s="8"/>
      <c r="CE1457" s="5"/>
      <c r="CF1457" s="5"/>
      <c r="CG1457" s="12"/>
      <c r="CH1457" s="17"/>
      <c r="CI1457" s="9" t="e">
        <f t="shared" si="137"/>
        <v>#DIV/0!</v>
      </c>
      <c r="CJ1457" s="5"/>
      <c r="CL1457" s="5"/>
      <c r="CM1457" s="5"/>
      <c r="CP1457" s="5"/>
      <c r="CT1457" s="5"/>
    </row>
    <row r="1458" spans="1:98" x14ac:dyDescent="0.25">
      <c r="A1458" s="5" t="s">
        <v>1501</v>
      </c>
      <c r="B1458" s="5">
        <v>18.08934</v>
      </c>
      <c r="C1458" s="5">
        <v>-32.821102000000003</v>
      </c>
      <c r="E1458" s="5">
        <v>0</v>
      </c>
      <c r="G1458" s="5">
        <v>0</v>
      </c>
      <c r="I1458" s="5">
        <v>0</v>
      </c>
      <c r="L1458" s="6" t="str">
        <f>IF(Table1[[#This Row],[seagrass.mn.ssp126.2050]]="","",(Table1[[#This Row],[seagrass.sd.ssp126.2050]]/Table1[[#This Row],[seagrass.mn.ssp126.2050]])^-1)</f>
        <v/>
      </c>
      <c r="M1458" s="6" t="str">
        <f>IF(Table1[[#This Row],[seagrass.weights.ssp126.2050]]="","",Table1[[#This Row],[seagrass.weights.ssp126.2050]]*Table1[[#This Row],[seagrass.mn.ssp126.2050]])</f>
        <v/>
      </c>
      <c r="P1458" s="6" t="str">
        <f>IF(Table1[[#This Row],[corals.mn.ssp126.2050]]="","",(Table1[[#This Row],[corals.sd.ssp126.2050]]/Table1[[#This Row],[corals.mn.ssp126.2050]])^-1)</f>
        <v/>
      </c>
      <c r="Q1458" s="6" t="str">
        <f>IF(Table1[[#This Row],[coral.weights.ssp126.2050]]="","",Table1[[#This Row],[coral.weights.ssp126.2050]]*Table1[[#This Row],[corals.mn.ssp126.2050]])</f>
        <v/>
      </c>
      <c r="T1458" s="6" t="str">
        <f>IF(Table1[[#This Row],[mangrove.mn.ssp126.2050]]="","",(Table1[[#This Row],[mangrove.sd.ssp126.2050]]/Table1[[#This Row],[mangrove.mn.ssp126.2050]])^-1)</f>
        <v/>
      </c>
      <c r="U1458" s="6" t="str">
        <f>IF(Table1[[#This Row],[mangrove.weights.ssp126.2050]]="","",Table1[[#This Row],[mangrove.weights.ssp126.2050]]*Table1[[#This Row],[mangrove.mn.ssp126.2050]])</f>
        <v/>
      </c>
      <c r="V1458" s="7" t="e">
        <f t="shared" si="132"/>
        <v>#DIV/0!</v>
      </c>
      <c r="Y1458" s="6" t="str">
        <f>IF(Table1[[#This Row],[seagrass.mn.ssp126.2100]]="", "", (Table1[[#This Row],[seagrass.sd.ssp126.2100]]/Table1[[#This Row],[seagrass.mn.ssp126.2100]])^-1)</f>
        <v/>
      </c>
      <c r="Z1458" s="6" t="str">
        <f>IF(Table1[[#This Row],[seagrass.weights.ssp126.2100]]="","", Table1[[#This Row],[seagrass.weights.ssp126.2100]]*Table1[[#This Row],[seagrass.mn.ssp126.2100]])</f>
        <v/>
      </c>
      <c r="AC1458" s="6" t="str">
        <f>IF(Table1[[#This Row],[corals.mn.ssp126.2100]]="","",(Table1[[#This Row],[corals.sd.ssp126.2100]]/Table1[[#This Row],[corals.mn.ssp126.2100]])^-1)</f>
        <v/>
      </c>
      <c r="AD1458" s="6" t="str">
        <f>IF( Table1[[#This Row],[Coral.weights.ssp126.2100]]="","", Table1[[#This Row],[Coral.weights.ssp126.2100]]*Table1[[#This Row],[corals.mn.ssp126.2100]])</f>
        <v/>
      </c>
      <c r="AG1458" s="8" t="str">
        <f>IF(Table1[[#This Row],[mangrove.mn.ssp126.2100]]="","",(Table1[[#This Row],[mangrove.sd.ssp126.2100]]/Table1[[#This Row],[mangrove.mn.ssp126.2100]])^-1)</f>
        <v/>
      </c>
      <c r="AH1458" s="6" t="str">
        <f>IF(Table1[[#This Row],[mangrove.weights.ssp126.2100]]="","",Table1[[#This Row],[mangrove.weights.ssp126.2100]]*Table1[[#This Row],[mangrove.mn.ssp126.2100]])</f>
        <v/>
      </c>
      <c r="AI1458" s="7" t="e">
        <f t="shared" si="133"/>
        <v>#DIV/0!</v>
      </c>
      <c r="AL1458" s="6" t="str">
        <f>IF(Table1[[#This Row],[seagrass.mn.ssp245.2050]]="","",(Table1[[#This Row],[seagrass.sd.ssp245.2050]]/Table1[[#This Row],[seagrass.mn.ssp245.2050]])^-1)</f>
        <v/>
      </c>
      <c r="AM1458" s="6" t="str">
        <f>IF(Table1[[#This Row],[seagrass.weights.ssp245.2050]]="","",Table1[[#This Row],[seagrass.weights.ssp245.2050]]*Table1[[#This Row],[seagrass.mn.ssp245.2050]])</f>
        <v/>
      </c>
      <c r="AS1458" s="5"/>
      <c r="AT1458" s="8"/>
      <c r="AU1458" s="8"/>
      <c r="AV1458" s="7" t="e">
        <f t="shared" si="134"/>
        <v>#DIV/0!</v>
      </c>
      <c r="AX1458" s="5"/>
      <c r="AY1458" s="6"/>
      <c r="AZ1458" s="6"/>
      <c r="BB1458" s="5"/>
      <c r="BC1458" s="8"/>
      <c r="BD1458" s="8"/>
      <c r="BE1458" s="5"/>
      <c r="BF1458" s="5"/>
      <c r="BG1458" s="6"/>
      <c r="BH1458" s="6"/>
      <c r="BI1458" s="7" t="e">
        <f t="shared" si="135"/>
        <v>#DIV/0!</v>
      </c>
      <c r="BK1458" s="5"/>
      <c r="BL1458" s="6"/>
      <c r="BM1458" s="6"/>
      <c r="BO1458" s="5"/>
      <c r="BP1458" s="6"/>
      <c r="BQ1458" s="6"/>
      <c r="BR1458" s="5"/>
      <c r="BS1458" s="5"/>
      <c r="BT1458" s="6"/>
      <c r="BU1458" s="6"/>
      <c r="BV1458" s="7" t="e">
        <f t="shared" si="136"/>
        <v>#DIV/0!</v>
      </c>
      <c r="BX1458" s="5"/>
      <c r="BY1458" s="8"/>
      <c r="BZ1458" s="8"/>
      <c r="CA1458" s="5"/>
      <c r="CB1458" s="5"/>
      <c r="CC1458" s="8"/>
      <c r="CD1458" s="8"/>
      <c r="CE1458" s="5"/>
      <c r="CF1458" s="5"/>
      <c r="CG1458" s="12"/>
      <c r="CH1458" s="17"/>
      <c r="CI1458" s="9" t="e">
        <f t="shared" si="137"/>
        <v>#DIV/0!</v>
      </c>
      <c r="CJ1458" s="5"/>
      <c r="CL1458" s="5"/>
      <c r="CM1458" s="5"/>
      <c r="CP1458" s="5"/>
      <c r="CT1458" s="5"/>
    </row>
    <row r="1459" spans="1:98" x14ac:dyDescent="0.25">
      <c r="A1459" s="5" t="s">
        <v>1502</v>
      </c>
      <c r="B1459" s="5">
        <v>18.33934</v>
      </c>
      <c r="C1459" s="5">
        <v>-32.821102000000003</v>
      </c>
      <c r="E1459" s="5">
        <v>0</v>
      </c>
      <c r="G1459" s="5">
        <v>0</v>
      </c>
      <c r="I1459" s="5">
        <v>0</v>
      </c>
      <c r="L1459" s="6" t="str">
        <f>IF(Table1[[#This Row],[seagrass.mn.ssp126.2050]]="","",(Table1[[#This Row],[seagrass.sd.ssp126.2050]]/Table1[[#This Row],[seagrass.mn.ssp126.2050]])^-1)</f>
        <v/>
      </c>
      <c r="M1459" s="6" t="str">
        <f>IF(Table1[[#This Row],[seagrass.weights.ssp126.2050]]="","",Table1[[#This Row],[seagrass.weights.ssp126.2050]]*Table1[[#This Row],[seagrass.mn.ssp126.2050]])</f>
        <v/>
      </c>
      <c r="P1459" s="6" t="str">
        <f>IF(Table1[[#This Row],[corals.mn.ssp126.2050]]="","",(Table1[[#This Row],[corals.sd.ssp126.2050]]/Table1[[#This Row],[corals.mn.ssp126.2050]])^-1)</f>
        <v/>
      </c>
      <c r="Q1459" s="6" t="str">
        <f>IF(Table1[[#This Row],[coral.weights.ssp126.2050]]="","",Table1[[#This Row],[coral.weights.ssp126.2050]]*Table1[[#This Row],[corals.mn.ssp126.2050]])</f>
        <v/>
      </c>
      <c r="T1459" s="6" t="str">
        <f>IF(Table1[[#This Row],[mangrove.mn.ssp126.2050]]="","",(Table1[[#This Row],[mangrove.sd.ssp126.2050]]/Table1[[#This Row],[mangrove.mn.ssp126.2050]])^-1)</f>
        <v/>
      </c>
      <c r="U1459" s="6" t="str">
        <f>IF(Table1[[#This Row],[mangrove.weights.ssp126.2050]]="","",Table1[[#This Row],[mangrove.weights.ssp126.2050]]*Table1[[#This Row],[mangrove.mn.ssp126.2050]])</f>
        <v/>
      </c>
      <c r="V1459" s="7" t="e">
        <f t="shared" si="132"/>
        <v>#DIV/0!</v>
      </c>
      <c r="Y1459" s="6" t="str">
        <f>IF(Table1[[#This Row],[seagrass.mn.ssp126.2100]]="", "", (Table1[[#This Row],[seagrass.sd.ssp126.2100]]/Table1[[#This Row],[seagrass.mn.ssp126.2100]])^-1)</f>
        <v/>
      </c>
      <c r="Z1459" s="6" t="str">
        <f>IF(Table1[[#This Row],[seagrass.weights.ssp126.2100]]="","", Table1[[#This Row],[seagrass.weights.ssp126.2100]]*Table1[[#This Row],[seagrass.mn.ssp126.2100]])</f>
        <v/>
      </c>
      <c r="AC1459" s="6" t="str">
        <f>IF(Table1[[#This Row],[corals.mn.ssp126.2100]]="","",(Table1[[#This Row],[corals.sd.ssp126.2100]]/Table1[[#This Row],[corals.mn.ssp126.2100]])^-1)</f>
        <v/>
      </c>
      <c r="AD1459" s="6" t="str">
        <f>IF( Table1[[#This Row],[Coral.weights.ssp126.2100]]="","", Table1[[#This Row],[Coral.weights.ssp126.2100]]*Table1[[#This Row],[corals.mn.ssp126.2100]])</f>
        <v/>
      </c>
      <c r="AG1459" s="8" t="str">
        <f>IF(Table1[[#This Row],[mangrove.mn.ssp126.2100]]="","",(Table1[[#This Row],[mangrove.sd.ssp126.2100]]/Table1[[#This Row],[mangrove.mn.ssp126.2100]])^-1)</f>
        <v/>
      </c>
      <c r="AH1459" s="6" t="str">
        <f>IF(Table1[[#This Row],[mangrove.weights.ssp126.2100]]="","",Table1[[#This Row],[mangrove.weights.ssp126.2100]]*Table1[[#This Row],[mangrove.mn.ssp126.2100]])</f>
        <v/>
      </c>
      <c r="AI1459" s="7" t="e">
        <f t="shared" si="133"/>
        <v>#DIV/0!</v>
      </c>
      <c r="AL1459" s="6" t="str">
        <f>IF(Table1[[#This Row],[seagrass.mn.ssp245.2050]]="","",(Table1[[#This Row],[seagrass.sd.ssp245.2050]]/Table1[[#This Row],[seagrass.mn.ssp245.2050]])^-1)</f>
        <v/>
      </c>
      <c r="AM1459" s="6" t="str">
        <f>IF(Table1[[#This Row],[seagrass.weights.ssp245.2050]]="","",Table1[[#This Row],[seagrass.weights.ssp245.2050]]*Table1[[#This Row],[seagrass.mn.ssp245.2050]])</f>
        <v/>
      </c>
      <c r="AS1459" s="5"/>
      <c r="AT1459" s="8"/>
      <c r="AU1459" s="8"/>
      <c r="AV1459" s="7" t="e">
        <f t="shared" si="134"/>
        <v>#DIV/0!</v>
      </c>
      <c r="AX1459" s="5"/>
      <c r="AY1459" s="6"/>
      <c r="AZ1459" s="6"/>
      <c r="BB1459" s="5"/>
      <c r="BC1459" s="8"/>
      <c r="BD1459" s="8"/>
      <c r="BE1459" s="5"/>
      <c r="BF1459" s="5"/>
      <c r="BG1459" s="6"/>
      <c r="BH1459" s="6"/>
      <c r="BI1459" s="7" t="e">
        <f t="shared" si="135"/>
        <v>#DIV/0!</v>
      </c>
      <c r="BK1459" s="5"/>
      <c r="BL1459" s="6"/>
      <c r="BM1459" s="6"/>
      <c r="BO1459" s="5"/>
      <c r="BP1459" s="6"/>
      <c r="BQ1459" s="6"/>
      <c r="BR1459" s="5"/>
      <c r="BS1459" s="5"/>
      <c r="BT1459" s="6"/>
      <c r="BU1459" s="6"/>
      <c r="BV1459" s="7" t="e">
        <f t="shared" si="136"/>
        <v>#DIV/0!</v>
      </c>
      <c r="BX1459" s="5"/>
      <c r="BY1459" s="8"/>
      <c r="BZ1459" s="8"/>
      <c r="CA1459" s="5"/>
      <c r="CB1459" s="5"/>
      <c r="CC1459" s="8"/>
      <c r="CD1459" s="8"/>
      <c r="CE1459" s="5"/>
      <c r="CF1459" s="5"/>
      <c r="CG1459" s="12"/>
      <c r="CH1459" s="17"/>
      <c r="CI1459" s="9" t="e">
        <f t="shared" si="137"/>
        <v>#DIV/0!</v>
      </c>
      <c r="CJ1459" s="5"/>
      <c r="CL1459" s="5"/>
      <c r="CM1459" s="5"/>
      <c r="CP1459" s="5"/>
      <c r="CT1459" s="5"/>
    </row>
    <row r="1460" spans="1:98" x14ac:dyDescent="0.25">
      <c r="A1460" s="5" t="s">
        <v>1503</v>
      </c>
      <c r="B1460" s="5">
        <v>27.08934</v>
      </c>
      <c r="C1460" s="5">
        <v>-33.071102000000003</v>
      </c>
      <c r="E1460" s="5">
        <v>0</v>
      </c>
      <c r="G1460" s="5">
        <v>0</v>
      </c>
      <c r="I1460" s="5">
        <v>0</v>
      </c>
      <c r="L1460" s="6" t="str">
        <f>IF(Table1[[#This Row],[seagrass.mn.ssp126.2050]]="","",(Table1[[#This Row],[seagrass.sd.ssp126.2050]]/Table1[[#This Row],[seagrass.mn.ssp126.2050]])^-1)</f>
        <v/>
      </c>
      <c r="M1460" s="6" t="str">
        <f>IF(Table1[[#This Row],[seagrass.weights.ssp126.2050]]="","",Table1[[#This Row],[seagrass.weights.ssp126.2050]]*Table1[[#This Row],[seagrass.mn.ssp126.2050]])</f>
        <v/>
      </c>
      <c r="P1460" s="6" t="str">
        <f>IF(Table1[[#This Row],[corals.mn.ssp126.2050]]="","",(Table1[[#This Row],[corals.sd.ssp126.2050]]/Table1[[#This Row],[corals.mn.ssp126.2050]])^-1)</f>
        <v/>
      </c>
      <c r="Q1460" s="6" t="str">
        <f>IF(Table1[[#This Row],[coral.weights.ssp126.2050]]="","",Table1[[#This Row],[coral.weights.ssp126.2050]]*Table1[[#This Row],[corals.mn.ssp126.2050]])</f>
        <v/>
      </c>
      <c r="T1460" s="6" t="str">
        <f>IF(Table1[[#This Row],[mangrove.mn.ssp126.2050]]="","",(Table1[[#This Row],[mangrove.sd.ssp126.2050]]/Table1[[#This Row],[mangrove.mn.ssp126.2050]])^-1)</f>
        <v/>
      </c>
      <c r="U1460" s="6" t="str">
        <f>IF(Table1[[#This Row],[mangrove.weights.ssp126.2050]]="","",Table1[[#This Row],[mangrove.weights.ssp126.2050]]*Table1[[#This Row],[mangrove.mn.ssp126.2050]])</f>
        <v/>
      </c>
      <c r="V1460" s="7" t="e">
        <f t="shared" si="132"/>
        <v>#DIV/0!</v>
      </c>
      <c r="Y1460" s="6" t="str">
        <f>IF(Table1[[#This Row],[seagrass.mn.ssp126.2100]]="", "", (Table1[[#This Row],[seagrass.sd.ssp126.2100]]/Table1[[#This Row],[seagrass.mn.ssp126.2100]])^-1)</f>
        <v/>
      </c>
      <c r="Z1460" s="6" t="str">
        <f>IF(Table1[[#This Row],[seagrass.weights.ssp126.2100]]="","", Table1[[#This Row],[seagrass.weights.ssp126.2100]]*Table1[[#This Row],[seagrass.mn.ssp126.2100]])</f>
        <v/>
      </c>
      <c r="AC1460" s="6" t="str">
        <f>IF(Table1[[#This Row],[corals.mn.ssp126.2100]]="","",(Table1[[#This Row],[corals.sd.ssp126.2100]]/Table1[[#This Row],[corals.mn.ssp126.2100]])^-1)</f>
        <v/>
      </c>
      <c r="AD1460" s="6" t="str">
        <f>IF( Table1[[#This Row],[Coral.weights.ssp126.2100]]="","", Table1[[#This Row],[Coral.weights.ssp126.2100]]*Table1[[#This Row],[corals.mn.ssp126.2100]])</f>
        <v/>
      </c>
      <c r="AG1460" s="8" t="str">
        <f>IF(Table1[[#This Row],[mangrove.mn.ssp126.2100]]="","",(Table1[[#This Row],[mangrove.sd.ssp126.2100]]/Table1[[#This Row],[mangrove.mn.ssp126.2100]])^-1)</f>
        <v/>
      </c>
      <c r="AH1460" s="6" t="str">
        <f>IF(Table1[[#This Row],[mangrove.weights.ssp126.2100]]="","",Table1[[#This Row],[mangrove.weights.ssp126.2100]]*Table1[[#This Row],[mangrove.mn.ssp126.2100]])</f>
        <v/>
      </c>
      <c r="AI1460" s="7" t="e">
        <f t="shared" si="133"/>
        <v>#DIV/0!</v>
      </c>
      <c r="AL1460" s="6" t="str">
        <f>IF(Table1[[#This Row],[seagrass.mn.ssp245.2050]]="","",(Table1[[#This Row],[seagrass.sd.ssp245.2050]]/Table1[[#This Row],[seagrass.mn.ssp245.2050]])^-1)</f>
        <v/>
      </c>
      <c r="AM1460" s="6" t="str">
        <f>IF(Table1[[#This Row],[seagrass.weights.ssp245.2050]]="","",Table1[[#This Row],[seagrass.weights.ssp245.2050]]*Table1[[#This Row],[seagrass.mn.ssp245.2050]])</f>
        <v/>
      </c>
      <c r="AS1460" s="5"/>
      <c r="AT1460" s="8"/>
      <c r="AU1460" s="8"/>
      <c r="AV1460" s="7" t="e">
        <f t="shared" si="134"/>
        <v>#DIV/0!</v>
      </c>
      <c r="AX1460" s="5"/>
      <c r="AY1460" s="6"/>
      <c r="AZ1460" s="6"/>
      <c r="BB1460" s="5"/>
      <c r="BC1460" s="8"/>
      <c r="BD1460" s="8"/>
      <c r="BE1460" s="5"/>
      <c r="BF1460" s="5"/>
      <c r="BG1460" s="6"/>
      <c r="BH1460" s="6"/>
      <c r="BI1460" s="7" t="e">
        <f t="shared" si="135"/>
        <v>#DIV/0!</v>
      </c>
      <c r="BK1460" s="5"/>
      <c r="BL1460" s="6"/>
      <c r="BM1460" s="6"/>
      <c r="BO1460" s="5"/>
      <c r="BP1460" s="6"/>
      <c r="BQ1460" s="6"/>
      <c r="BR1460" s="5"/>
      <c r="BS1460" s="5"/>
      <c r="BT1460" s="6"/>
      <c r="BU1460" s="6"/>
      <c r="BV1460" s="7" t="e">
        <f t="shared" si="136"/>
        <v>#DIV/0!</v>
      </c>
      <c r="BX1460" s="5"/>
      <c r="BY1460" s="8"/>
      <c r="BZ1460" s="8"/>
      <c r="CA1460" s="5"/>
      <c r="CB1460" s="5"/>
      <c r="CC1460" s="8"/>
      <c r="CD1460" s="8"/>
      <c r="CE1460" s="5"/>
      <c r="CF1460" s="5"/>
      <c r="CG1460" s="12"/>
      <c r="CH1460" s="17"/>
      <c r="CI1460" s="9" t="e">
        <f t="shared" si="137"/>
        <v>#DIV/0!</v>
      </c>
      <c r="CJ1460" s="5"/>
      <c r="CL1460" s="5"/>
      <c r="CM1460" s="5"/>
      <c r="CP1460" s="5"/>
      <c r="CT1460" s="5"/>
    </row>
    <row r="1461" spans="1:98" x14ac:dyDescent="0.25">
      <c r="A1461" s="5" t="s">
        <v>1504</v>
      </c>
      <c r="B1461" s="5">
        <v>27.33934</v>
      </c>
      <c r="C1461" s="5">
        <v>-33.071102000000003</v>
      </c>
      <c r="E1461" s="5">
        <v>0</v>
      </c>
      <c r="G1461" s="5">
        <v>0</v>
      </c>
      <c r="I1461" s="5">
        <v>0</v>
      </c>
      <c r="L1461" s="6" t="str">
        <f>IF(Table1[[#This Row],[seagrass.mn.ssp126.2050]]="","",(Table1[[#This Row],[seagrass.sd.ssp126.2050]]/Table1[[#This Row],[seagrass.mn.ssp126.2050]])^-1)</f>
        <v/>
      </c>
      <c r="M1461" s="6" t="str">
        <f>IF(Table1[[#This Row],[seagrass.weights.ssp126.2050]]="","",Table1[[#This Row],[seagrass.weights.ssp126.2050]]*Table1[[#This Row],[seagrass.mn.ssp126.2050]])</f>
        <v/>
      </c>
      <c r="P1461" s="6" t="str">
        <f>IF(Table1[[#This Row],[corals.mn.ssp126.2050]]="","",(Table1[[#This Row],[corals.sd.ssp126.2050]]/Table1[[#This Row],[corals.mn.ssp126.2050]])^-1)</f>
        <v/>
      </c>
      <c r="Q1461" s="6" t="str">
        <f>IF(Table1[[#This Row],[coral.weights.ssp126.2050]]="","",Table1[[#This Row],[coral.weights.ssp126.2050]]*Table1[[#This Row],[corals.mn.ssp126.2050]])</f>
        <v/>
      </c>
      <c r="T1461" s="6" t="str">
        <f>IF(Table1[[#This Row],[mangrove.mn.ssp126.2050]]="","",(Table1[[#This Row],[mangrove.sd.ssp126.2050]]/Table1[[#This Row],[mangrove.mn.ssp126.2050]])^-1)</f>
        <v/>
      </c>
      <c r="U1461" s="6" t="str">
        <f>IF(Table1[[#This Row],[mangrove.weights.ssp126.2050]]="","",Table1[[#This Row],[mangrove.weights.ssp126.2050]]*Table1[[#This Row],[mangrove.mn.ssp126.2050]])</f>
        <v/>
      </c>
      <c r="V1461" s="7" t="e">
        <f t="shared" si="132"/>
        <v>#DIV/0!</v>
      </c>
      <c r="Y1461" s="6" t="str">
        <f>IF(Table1[[#This Row],[seagrass.mn.ssp126.2100]]="", "", (Table1[[#This Row],[seagrass.sd.ssp126.2100]]/Table1[[#This Row],[seagrass.mn.ssp126.2100]])^-1)</f>
        <v/>
      </c>
      <c r="Z1461" s="6" t="str">
        <f>IF(Table1[[#This Row],[seagrass.weights.ssp126.2100]]="","", Table1[[#This Row],[seagrass.weights.ssp126.2100]]*Table1[[#This Row],[seagrass.mn.ssp126.2100]])</f>
        <v/>
      </c>
      <c r="AC1461" s="6" t="str">
        <f>IF(Table1[[#This Row],[corals.mn.ssp126.2100]]="","",(Table1[[#This Row],[corals.sd.ssp126.2100]]/Table1[[#This Row],[corals.mn.ssp126.2100]])^-1)</f>
        <v/>
      </c>
      <c r="AD1461" s="6" t="str">
        <f>IF( Table1[[#This Row],[Coral.weights.ssp126.2100]]="","", Table1[[#This Row],[Coral.weights.ssp126.2100]]*Table1[[#This Row],[corals.mn.ssp126.2100]])</f>
        <v/>
      </c>
      <c r="AG1461" s="8" t="str">
        <f>IF(Table1[[#This Row],[mangrove.mn.ssp126.2100]]="","",(Table1[[#This Row],[mangrove.sd.ssp126.2100]]/Table1[[#This Row],[mangrove.mn.ssp126.2100]])^-1)</f>
        <v/>
      </c>
      <c r="AH1461" s="6" t="str">
        <f>IF(Table1[[#This Row],[mangrove.weights.ssp126.2100]]="","",Table1[[#This Row],[mangrove.weights.ssp126.2100]]*Table1[[#This Row],[mangrove.mn.ssp126.2100]])</f>
        <v/>
      </c>
      <c r="AI1461" s="7" t="e">
        <f t="shared" si="133"/>
        <v>#DIV/0!</v>
      </c>
      <c r="AL1461" s="6" t="str">
        <f>IF(Table1[[#This Row],[seagrass.mn.ssp245.2050]]="","",(Table1[[#This Row],[seagrass.sd.ssp245.2050]]/Table1[[#This Row],[seagrass.mn.ssp245.2050]])^-1)</f>
        <v/>
      </c>
      <c r="AM1461" s="6" t="str">
        <f>IF(Table1[[#This Row],[seagrass.weights.ssp245.2050]]="","",Table1[[#This Row],[seagrass.weights.ssp245.2050]]*Table1[[#This Row],[seagrass.mn.ssp245.2050]])</f>
        <v/>
      </c>
      <c r="AS1461" s="5"/>
      <c r="AT1461" s="8"/>
      <c r="AU1461" s="8"/>
      <c r="AV1461" s="7" t="e">
        <f t="shared" si="134"/>
        <v>#DIV/0!</v>
      </c>
      <c r="AX1461" s="5"/>
      <c r="AY1461" s="6"/>
      <c r="AZ1461" s="6"/>
      <c r="BB1461" s="5"/>
      <c r="BC1461" s="8"/>
      <c r="BD1461" s="8"/>
      <c r="BE1461" s="5"/>
      <c r="BF1461" s="5"/>
      <c r="BG1461" s="6"/>
      <c r="BH1461" s="6"/>
      <c r="BI1461" s="7" t="e">
        <f t="shared" si="135"/>
        <v>#DIV/0!</v>
      </c>
      <c r="BK1461" s="5"/>
      <c r="BL1461" s="6"/>
      <c r="BM1461" s="6"/>
      <c r="BO1461" s="5"/>
      <c r="BP1461" s="6"/>
      <c r="BQ1461" s="6"/>
      <c r="BR1461" s="5"/>
      <c r="BS1461" s="5"/>
      <c r="BT1461" s="6"/>
      <c r="BU1461" s="6"/>
      <c r="BV1461" s="7" t="e">
        <f t="shared" si="136"/>
        <v>#DIV/0!</v>
      </c>
      <c r="BX1461" s="5"/>
      <c r="BY1461" s="8"/>
      <c r="BZ1461" s="8"/>
      <c r="CA1461" s="5"/>
      <c r="CB1461" s="5"/>
      <c r="CC1461" s="8"/>
      <c r="CD1461" s="8"/>
      <c r="CE1461" s="5"/>
      <c r="CF1461" s="5"/>
      <c r="CG1461" s="12"/>
      <c r="CH1461" s="17"/>
      <c r="CI1461" s="9" t="e">
        <f t="shared" si="137"/>
        <v>#DIV/0!</v>
      </c>
      <c r="CJ1461" s="5"/>
      <c r="CL1461" s="5"/>
      <c r="CM1461" s="5"/>
      <c r="CP1461" s="5"/>
      <c r="CT1461" s="5"/>
    </row>
    <row r="1462" spans="1:98" x14ac:dyDescent="0.25">
      <c r="A1462" s="5" t="s">
        <v>1505</v>
      </c>
      <c r="B1462" s="5">
        <v>27.58934</v>
      </c>
      <c r="C1462" s="5">
        <v>-33.071102000000003</v>
      </c>
      <c r="E1462" s="5">
        <v>0</v>
      </c>
      <c r="G1462" s="5">
        <v>0</v>
      </c>
      <c r="I1462" s="5">
        <v>0</v>
      </c>
      <c r="L1462" s="6" t="str">
        <f>IF(Table1[[#This Row],[seagrass.mn.ssp126.2050]]="","",(Table1[[#This Row],[seagrass.sd.ssp126.2050]]/Table1[[#This Row],[seagrass.mn.ssp126.2050]])^-1)</f>
        <v/>
      </c>
      <c r="M1462" s="6" t="str">
        <f>IF(Table1[[#This Row],[seagrass.weights.ssp126.2050]]="","",Table1[[#This Row],[seagrass.weights.ssp126.2050]]*Table1[[#This Row],[seagrass.mn.ssp126.2050]])</f>
        <v/>
      </c>
      <c r="P1462" s="6" t="str">
        <f>IF(Table1[[#This Row],[corals.mn.ssp126.2050]]="","",(Table1[[#This Row],[corals.sd.ssp126.2050]]/Table1[[#This Row],[corals.mn.ssp126.2050]])^-1)</f>
        <v/>
      </c>
      <c r="Q1462" s="6" t="str">
        <f>IF(Table1[[#This Row],[coral.weights.ssp126.2050]]="","",Table1[[#This Row],[coral.weights.ssp126.2050]]*Table1[[#This Row],[corals.mn.ssp126.2050]])</f>
        <v/>
      </c>
      <c r="T1462" s="6" t="str">
        <f>IF(Table1[[#This Row],[mangrove.mn.ssp126.2050]]="","",(Table1[[#This Row],[mangrove.sd.ssp126.2050]]/Table1[[#This Row],[mangrove.mn.ssp126.2050]])^-1)</f>
        <v/>
      </c>
      <c r="U1462" s="6" t="str">
        <f>IF(Table1[[#This Row],[mangrove.weights.ssp126.2050]]="","",Table1[[#This Row],[mangrove.weights.ssp126.2050]]*Table1[[#This Row],[mangrove.mn.ssp126.2050]])</f>
        <v/>
      </c>
      <c r="V1462" s="7" t="e">
        <f t="shared" si="132"/>
        <v>#DIV/0!</v>
      </c>
      <c r="Y1462" s="6" t="str">
        <f>IF(Table1[[#This Row],[seagrass.mn.ssp126.2100]]="", "", (Table1[[#This Row],[seagrass.sd.ssp126.2100]]/Table1[[#This Row],[seagrass.mn.ssp126.2100]])^-1)</f>
        <v/>
      </c>
      <c r="Z1462" s="6" t="str">
        <f>IF(Table1[[#This Row],[seagrass.weights.ssp126.2100]]="","", Table1[[#This Row],[seagrass.weights.ssp126.2100]]*Table1[[#This Row],[seagrass.mn.ssp126.2100]])</f>
        <v/>
      </c>
      <c r="AC1462" s="6" t="str">
        <f>IF(Table1[[#This Row],[corals.mn.ssp126.2100]]="","",(Table1[[#This Row],[corals.sd.ssp126.2100]]/Table1[[#This Row],[corals.mn.ssp126.2100]])^-1)</f>
        <v/>
      </c>
      <c r="AD1462" s="6" t="str">
        <f>IF( Table1[[#This Row],[Coral.weights.ssp126.2100]]="","", Table1[[#This Row],[Coral.weights.ssp126.2100]]*Table1[[#This Row],[corals.mn.ssp126.2100]])</f>
        <v/>
      </c>
      <c r="AG1462" s="8" t="str">
        <f>IF(Table1[[#This Row],[mangrove.mn.ssp126.2100]]="","",(Table1[[#This Row],[mangrove.sd.ssp126.2100]]/Table1[[#This Row],[mangrove.mn.ssp126.2100]])^-1)</f>
        <v/>
      </c>
      <c r="AH1462" s="6" t="str">
        <f>IF(Table1[[#This Row],[mangrove.weights.ssp126.2100]]="","",Table1[[#This Row],[mangrove.weights.ssp126.2100]]*Table1[[#This Row],[mangrove.mn.ssp126.2100]])</f>
        <v/>
      </c>
      <c r="AI1462" s="7" t="e">
        <f t="shared" si="133"/>
        <v>#DIV/0!</v>
      </c>
      <c r="AL1462" s="6" t="str">
        <f>IF(Table1[[#This Row],[seagrass.mn.ssp245.2050]]="","",(Table1[[#This Row],[seagrass.sd.ssp245.2050]]/Table1[[#This Row],[seagrass.mn.ssp245.2050]])^-1)</f>
        <v/>
      </c>
      <c r="AM1462" s="6" t="str">
        <f>IF(Table1[[#This Row],[seagrass.weights.ssp245.2050]]="","",Table1[[#This Row],[seagrass.weights.ssp245.2050]]*Table1[[#This Row],[seagrass.mn.ssp245.2050]])</f>
        <v/>
      </c>
      <c r="AS1462" s="5"/>
      <c r="AT1462" s="8"/>
      <c r="AU1462" s="8"/>
      <c r="AV1462" s="7" t="e">
        <f t="shared" si="134"/>
        <v>#DIV/0!</v>
      </c>
      <c r="AX1462" s="5"/>
      <c r="AY1462" s="6"/>
      <c r="AZ1462" s="6"/>
      <c r="BB1462" s="5"/>
      <c r="BC1462" s="8"/>
      <c r="BD1462" s="8"/>
      <c r="BE1462" s="5"/>
      <c r="BF1462" s="5"/>
      <c r="BG1462" s="6"/>
      <c r="BH1462" s="6"/>
      <c r="BI1462" s="7" t="e">
        <f t="shared" si="135"/>
        <v>#DIV/0!</v>
      </c>
      <c r="BK1462" s="5"/>
      <c r="BL1462" s="6"/>
      <c r="BM1462" s="6"/>
      <c r="BO1462" s="5"/>
      <c r="BP1462" s="6"/>
      <c r="BQ1462" s="6"/>
      <c r="BR1462" s="5"/>
      <c r="BS1462" s="5"/>
      <c r="BT1462" s="6"/>
      <c r="BU1462" s="6"/>
      <c r="BV1462" s="7" t="e">
        <f t="shared" si="136"/>
        <v>#DIV/0!</v>
      </c>
      <c r="BX1462" s="5"/>
      <c r="BY1462" s="8"/>
      <c r="BZ1462" s="8"/>
      <c r="CA1462" s="5"/>
      <c r="CB1462" s="5"/>
      <c r="CC1462" s="8"/>
      <c r="CD1462" s="8"/>
      <c r="CE1462" s="5"/>
      <c r="CF1462" s="5"/>
      <c r="CG1462" s="12"/>
      <c r="CH1462" s="17"/>
      <c r="CI1462" s="9" t="e">
        <f t="shared" si="137"/>
        <v>#DIV/0!</v>
      </c>
      <c r="CJ1462" s="5"/>
      <c r="CL1462" s="5"/>
      <c r="CM1462" s="5"/>
      <c r="CP1462" s="5"/>
      <c r="CT1462" s="5"/>
    </row>
    <row r="1463" spans="1:98" x14ac:dyDescent="0.25">
      <c r="A1463" s="5" t="s">
        <v>1506</v>
      </c>
      <c r="B1463" s="5">
        <v>27.83934</v>
      </c>
      <c r="C1463" s="5">
        <v>-33.071102000000003</v>
      </c>
      <c r="E1463" s="5">
        <v>0</v>
      </c>
      <c r="G1463" s="5">
        <v>0</v>
      </c>
      <c r="H1463" s="5">
        <v>350000</v>
      </c>
      <c r="I1463" s="5">
        <v>1</v>
      </c>
      <c r="L1463" s="6" t="str">
        <f>IF(Table1[[#This Row],[seagrass.mn.ssp126.2050]]="","",(Table1[[#This Row],[seagrass.sd.ssp126.2050]]/Table1[[#This Row],[seagrass.mn.ssp126.2050]])^-1)</f>
        <v/>
      </c>
      <c r="M1463" s="6" t="str">
        <f>IF(Table1[[#This Row],[seagrass.weights.ssp126.2050]]="","",Table1[[#This Row],[seagrass.weights.ssp126.2050]]*Table1[[#This Row],[seagrass.mn.ssp126.2050]])</f>
        <v/>
      </c>
      <c r="P1463" s="6" t="str">
        <f>IF(Table1[[#This Row],[corals.mn.ssp126.2050]]="","",(Table1[[#This Row],[corals.sd.ssp126.2050]]/Table1[[#This Row],[corals.mn.ssp126.2050]])^-1)</f>
        <v/>
      </c>
      <c r="Q1463" s="6" t="str">
        <f>IF(Table1[[#This Row],[coral.weights.ssp126.2050]]="","",Table1[[#This Row],[coral.weights.ssp126.2050]]*Table1[[#This Row],[corals.mn.ssp126.2050]])</f>
        <v/>
      </c>
      <c r="R1463" s="5">
        <v>0.4188192327175555</v>
      </c>
      <c r="S1463" s="5">
        <v>9.9692650834850238E-2</v>
      </c>
      <c r="T1463" s="6">
        <f>IF(Table1[[#This Row],[mangrove.mn.ssp126.2050]]="","",(Table1[[#This Row],[mangrove.sd.ssp126.2050]]/Table1[[#This Row],[mangrove.mn.ssp126.2050]])^-1)</f>
        <v>4.2011043864343307</v>
      </c>
      <c r="U1463" s="6">
        <f>IF(Table1[[#This Row],[mangrove.weights.ssp126.2050]]="","",Table1[[#This Row],[mangrove.weights.ssp126.2050]]*Table1[[#This Row],[mangrove.mn.ssp126.2050]])</f>
        <v>1.7595033156927831</v>
      </c>
      <c r="V1463" s="7">
        <f t="shared" si="132"/>
        <v>0.4188192327175555</v>
      </c>
      <c r="Y1463" s="6" t="str">
        <f>IF(Table1[[#This Row],[seagrass.mn.ssp126.2100]]="", "", (Table1[[#This Row],[seagrass.sd.ssp126.2100]]/Table1[[#This Row],[seagrass.mn.ssp126.2100]])^-1)</f>
        <v/>
      </c>
      <c r="Z1463" s="6" t="str">
        <f>IF(Table1[[#This Row],[seagrass.weights.ssp126.2100]]="","", Table1[[#This Row],[seagrass.weights.ssp126.2100]]*Table1[[#This Row],[seagrass.mn.ssp126.2100]])</f>
        <v/>
      </c>
      <c r="AC1463" s="6" t="str">
        <f>IF(Table1[[#This Row],[corals.mn.ssp126.2100]]="","",(Table1[[#This Row],[corals.sd.ssp126.2100]]/Table1[[#This Row],[corals.mn.ssp126.2100]])^-1)</f>
        <v/>
      </c>
      <c r="AD1463" s="6" t="str">
        <f>IF( Table1[[#This Row],[Coral.weights.ssp126.2100]]="","", Table1[[#This Row],[Coral.weights.ssp126.2100]]*Table1[[#This Row],[corals.mn.ssp126.2100]])</f>
        <v/>
      </c>
      <c r="AE1463" s="5">
        <v>0.41821715927507308</v>
      </c>
      <c r="AF1463" s="5">
        <v>0.10091575464771289</v>
      </c>
      <c r="AG1463" s="8">
        <f>IF(Table1[[#This Row],[mangrove.mn.ssp126.2100]]="","",(Table1[[#This Row],[mangrove.sd.ssp126.2100]]/Table1[[#This Row],[mangrove.mn.ssp126.2100]])^-1)</f>
        <v>4.1442206990873585</v>
      </c>
      <c r="AH1463" s="6">
        <f>IF(Table1[[#This Row],[mangrove.weights.ssp126.2100]]="","",Table1[[#This Row],[mangrove.weights.ssp126.2100]]*Table1[[#This Row],[mangrove.mn.ssp126.2100]])</f>
        <v>1.7331842081812725</v>
      </c>
      <c r="AI1463" s="7">
        <f t="shared" si="133"/>
        <v>0.41821715927507308</v>
      </c>
      <c r="AL1463" s="6" t="str">
        <f>IF(Table1[[#This Row],[seagrass.mn.ssp245.2050]]="","",(Table1[[#This Row],[seagrass.sd.ssp245.2050]]/Table1[[#This Row],[seagrass.mn.ssp245.2050]])^-1)</f>
        <v/>
      </c>
      <c r="AM1463" s="6" t="str">
        <f>IF(Table1[[#This Row],[seagrass.weights.ssp245.2050]]="","",Table1[[#This Row],[seagrass.weights.ssp245.2050]]*Table1[[#This Row],[seagrass.mn.ssp245.2050]])</f>
        <v/>
      </c>
      <c r="AR1463" s="5">
        <v>0.44076919381972252</v>
      </c>
      <c r="AS1463" s="5">
        <v>0.1256196992102673</v>
      </c>
      <c r="AT1463" s="8">
        <f>(Table1[[#This Row],[mangrove.sd.ssp245.2050]]/Table1[[#This Row],[mangrove.mn.ssp245.2050]])^-1</f>
        <v>3.5087585513315496</v>
      </c>
      <c r="AU1463" s="8">
        <f>Table1[[#This Row],[mangrove.mn.ssp245.2050]]*Table1[[#This Row],[mangrove.weights.ssp245.2050]]</f>
        <v>1.5465526779784646</v>
      </c>
      <c r="AV1463" s="7">
        <f t="shared" si="134"/>
        <v>0.44076919381972252</v>
      </c>
      <c r="AX1463" s="5"/>
      <c r="AY1463" s="6"/>
      <c r="AZ1463" s="6"/>
      <c r="BB1463" s="5"/>
      <c r="BC1463" s="8"/>
      <c r="BD1463" s="8"/>
      <c r="BE1463" s="5">
        <v>0.43743225286553822</v>
      </c>
      <c r="BF1463" s="5">
        <v>0.1396793214632327</v>
      </c>
      <c r="BG1463" s="6">
        <f>(Table1[[#This Row],[mangrove.sd.ssp245.2100]]/Table1[[#This Row],[mangrove.mn.ssp245.2100]])^-1</f>
        <v>3.131689417468154</v>
      </c>
      <c r="BH1463" s="6">
        <f>Table1[[#This Row],[mangrove.weights.ssp245.2100]]*Table1[[#This Row],[mangrove.mn.ssp245.2100]]</f>
        <v>1.3699019571582596</v>
      </c>
      <c r="BI1463" s="7">
        <f t="shared" si="135"/>
        <v>0.43743225286553822</v>
      </c>
      <c r="BK1463" s="5"/>
      <c r="BL1463" s="6"/>
      <c r="BM1463" s="6"/>
      <c r="BO1463" s="5"/>
      <c r="BP1463" s="6"/>
      <c r="BQ1463" s="6"/>
      <c r="BR1463" s="5">
        <v>0.4644386019998632</v>
      </c>
      <c r="BS1463" s="5">
        <v>0.14495778731015541</v>
      </c>
      <c r="BT1463" s="6">
        <f>(Table1[[#This Row],[mangrove.sd.ssp370.2050]]/Table1[[#This Row],[mangrove.mn.ssp370.2050]])^-1</f>
        <v>3.2039575839146774</v>
      </c>
      <c r="BU1463" s="6">
        <f>Table1[[#This Row],[mangrove.weights.ssp370.2050]]*Table1[[#This Row],[mangrove.mn.ssp370.2050]]</f>
        <v>1.4880415811401921</v>
      </c>
      <c r="BV1463" s="7">
        <f t="shared" si="136"/>
        <v>0.4644386019998632</v>
      </c>
      <c r="BX1463" s="5"/>
      <c r="BY1463" s="8"/>
      <c r="BZ1463" s="8"/>
      <c r="CA1463" s="5"/>
      <c r="CB1463" s="5"/>
      <c r="CC1463" s="8"/>
      <c r="CD1463" s="8"/>
      <c r="CE1463" s="5">
        <v>0.45305346654402162</v>
      </c>
      <c r="CF1463" s="5">
        <v>0.1340377621515722</v>
      </c>
      <c r="CG1463" s="12">
        <f>(Table1[[#This Row],[mangrove.sd.ssp370.2100]]/Table1[[#This Row],[mangrove.mn.ssp370.2100]])^-1</f>
        <v>3.380043498724643</v>
      </c>
      <c r="CH1463" s="17">
        <f>Table1[[#This Row],[mangrove.weights.ssp370.2100]]*Table1[[#This Row],[mangrove.mn.ssp370.2100]]</f>
        <v>1.531340424166783</v>
      </c>
      <c r="CI1463" s="9">
        <f t="shared" si="137"/>
        <v>0.45305346654402168</v>
      </c>
      <c r="CJ1463" s="5"/>
      <c r="CL1463" s="5"/>
      <c r="CM1463" s="5"/>
      <c r="CP1463" s="5"/>
      <c r="CT1463" s="5"/>
    </row>
    <row r="1464" spans="1:98" x14ac:dyDescent="0.25">
      <c r="A1464" s="5" t="s">
        <v>1507</v>
      </c>
      <c r="B1464" s="5">
        <v>28.08934</v>
      </c>
      <c r="C1464" s="5">
        <v>-33.071102000000003</v>
      </c>
      <c r="E1464" s="5">
        <v>0</v>
      </c>
      <c r="G1464" s="5">
        <v>0</v>
      </c>
      <c r="I1464" s="5">
        <v>0</v>
      </c>
      <c r="L1464" s="6" t="str">
        <f>IF(Table1[[#This Row],[seagrass.mn.ssp126.2050]]="","",(Table1[[#This Row],[seagrass.sd.ssp126.2050]]/Table1[[#This Row],[seagrass.mn.ssp126.2050]])^-1)</f>
        <v/>
      </c>
      <c r="M1464" s="6" t="str">
        <f>IF(Table1[[#This Row],[seagrass.weights.ssp126.2050]]="","",Table1[[#This Row],[seagrass.weights.ssp126.2050]]*Table1[[#This Row],[seagrass.mn.ssp126.2050]])</f>
        <v/>
      </c>
      <c r="P1464" s="6" t="str">
        <f>IF(Table1[[#This Row],[corals.mn.ssp126.2050]]="","",(Table1[[#This Row],[corals.sd.ssp126.2050]]/Table1[[#This Row],[corals.mn.ssp126.2050]])^-1)</f>
        <v/>
      </c>
      <c r="Q1464" s="6" t="str">
        <f>IF(Table1[[#This Row],[coral.weights.ssp126.2050]]="","",Table1[[#This Row],[coral.weights.ssp126.2050]]*Table1[[#This Row],[corals.mn.ssp126.2050]])</f>
        <v/>
      </c>
      <c r="T1464" s="6" t="str">
        <f>IF(Table1[[#This Row],[mangrove.mn.ssp126.2050]]="","",(Table1[[#This Row],[mangrove.sd.ssp126.2050]]/Table1[[#This Row],[mangrove.mn.ssp126.2050]])^-1)</f>
        <v/>
      </c>
      <c r="U1464" s="6" t="str">
        <f>IF(Table1[[#This Row],[mangrove.weights.ssp126.2050]]="","",Table1[[#This Row],[mangrove.weights.ssp126.2050]]*Table1[[#This Row],[mangrove.mn.ssp126.2050]])</f>
        <v/>
      </c>
      <c r="V1464" s="7" t="e">
        <f t="shared" si="132"/>
        <v>#DIV/0!</v>
      </c>
      <c r="Y1464" s="6" t="str">
        <f>IF(Table1[[#This Row],[seagrass.mn.ssp126.2100]]="", "", (Table1[[#This Row],[seagrass.sd.ssp126.2100]]/Table1[[#This Row],[seagrass.mn.ssp126.2100]])^-1)</f>
        <v/>
      </c>
      <c r="Z1464" s="6" t="str">
        <f>IF(Table1[[#This Row],[seagrass.weights.ssp126.2100]]="","", Table1[[#This Row],[seagrass.weights.ssp126.2100]]*Table1[[#This Row],[seagrass.mn.ssp126.2100]])</f>
        <v/>
      </c>
      <c r="AC1464" s="6" t="str">
        <f>IF(Table1[[#This Row],[corals.mn.ssp126.2100]]="","",(Table1[[#This Row],[corals.sd.ssp126.2100]]/Table1[[#This Row],[corals.mn.ssp126.2100]])^-1)</f>
        <v/>
      </c>
      <c r="AD1464" s="6" t="str">
        <f>IF( Table1[[#This Row],[Coral.weights.ssp126.2100]]="","", Table1[[#This Row],[Coral.weights.ssp126.2100]]*Table1[[#This Row],[corals.mn.ssp126.2100]])</f>
        <v/>
      </c>
      <c r="AG1464" s="8" t="str">
        <f>IF(Table1[[#This Row],[mangrove.mn.ssp126.2100]]="","",(Table1[[#This Row],[mangrove.sd.ssp126.2100]]/Table1[[#This Row],[mangrove.mn.ssp126.2100]])^-1)</f>
        <v/>
      </c>
      <c r="AH1464" s="6" t="str">
        <f>IF(Table1[[#This Row],[mangrove.weights.ssp126.2100]]="","",Table1[[#This Row],[mangrove.weights.ssp126.2100]]*Table1[[#This Row],[mangrove.mn.ssp126.2100]])</f>
        <v/>
      </c>
      <c r="AI1464" s="7" t="e">
        <f t="shared" si="133"/>
        <v>#DIV/0!</v>
      </c>
      <c r="AL1464" s="6" t="str">
        <f>IF(Table1[[#This Row],[seagrass.mn.ssp245.2050]]="","",(Table1[[#This Row],[seagrass.sd.ssp245.2050]]/Table1[[#This Row],[seagrass.mn.ssp245.2050]])^-1)</f>
        <v/>
      </c>
      <c r="AM1464" s="6" t="str">
        <f>IF(Table1[[#This Row],[seagrass.weights.ssp245.2050]]="","",Table1[[#This Row],[seagrass.weights.ssp245.2050]]*Table1[[#This Row],[seagrass.mn.ssp245.2050]])</f>
        <v/>
      </c>
      <c r="AS1464" s="5"/>
      <c r="AT1464" s="8"/>
      <c r="AU1464" s="8"/>
      <c r="AV1464" s="7" t="e">
        <f t="shared" si="134"/>
        <v>#DIV/0!</v>
      </c>
      <c r="AX1464" s="5"/>
      <c r="AY1464" s="6"/>
      <c r="AZ1464" s="6"/>
      <c r="BB1464" s="5"/>
      <c r="BC1464" s="8"/>
      <c r="BD1464" s="8"/>
      <c r="BE1464" s="5"/>
      <c r="BF1464" s="5"/>
      <c r="BG1464" s="6"/>
      <c r="BH1464" s="6"/>
      <c r="BI1464" s="7" t="e">
        <f t="shared" si="135"/>
        <v>#DIV/0!</v>
      </c>
      <c r="BK1464" s="5"/>
      <c r="BL1464" s="6"/>
      <c r="BM1464" s="6"/>
      <c r="BO1464" s="5"/>
      <c r="BP1464" s="6"/>
      <c r="BQ1464" s="6"/>
      <c r="BR1464" s="5"/>
      <c r="BS1464" s="5"/>
      <c r="BT1464" s="6"/>
      <c r="BU1464" s="6"/>
      <c r="BV1464" s="7" t="e">
        <f t="shared" si="136"/>
        <v>#DIV/0!</v>
      </c>
      <c r="BX1464" s="5"/>
      <c r="BY1464" s="8"/>
      <c r="BZ1464" s="8"/>
      <c r="CA1464" s="5"/>
      <c r="CB1464" s="5"/>
      <c r="CC1464" s="8"/>
      <c r="CD1464" s="8"/>
      <c r="CE1464" s="5"/>
      <c r="CF1464" s="5"/>
      <c r="CG1464" s="12"/>
      <c r="CH1464" s="17"/>
      <c r="CI1464" s="9" t="e">
        <f t="shared" si="137"/>
        <v>#DIV/0!</v>
      </c>
      <c r="CJ1464" s="5"/>
      <c r="CL1464" s="5"/>
      <c r="CM1464" s="5"/>
      <c r="CP1464" s="5"/>
      <c r="CT1464" s="5"/>
    </row>
    <row r="1465" spans="1:98" x14ac:dyDescent="0.25">
      <c r="A1465" s="5" t="s">
        <v>1508</v>
      </c>
      <c r="B1465" s="5">
        <v>28.33934</v>
      </c>
      <c r="C1465" s="5">
        <v>-33.071102000000003</v>
      </c>
      <c r="E1465" s="5">
        <v>0</v>
      </c>
      <c r="G1465" s="5">
        <v>0</v>
      </c>
      <c r="I1465" s="5">
        <v>0</v>
      </c>
      <c r="L1465" s="6" t="str">
        <f>IF(Table1[[#This Row],[seagrass.mn.ssp126.2050]]="","",(Table1[[#This Row],[seagrass.sd.ssp126.2050]]/Table1[[#This Row],[seagrass.mn.ssp126.2050]])^-1)</f>
        <v/>
      </c>
      <c r="M1465" s="6" t="str">
        <f>IF(Table1[[#This Row],[seagrass.weights.ssp126.2050]]="","",Table1[[#This Row],[seagrass.weights.ssp126.2050]]*Table1[[#This Row],[seagrass.mn.ssp126.2050]])</f>
        <v/>
      </c>
      <c r="P1465" s="6" t="str">
        <f>IF(Table1[[#This Row],[corals.mn.ssp126.2050]]="","",(Table1[[#This Row],[corals.sd.ssp126.2050]]/Table1[[#This Row],[corals.mn.ssp126.2050]])^-1)</f>
        <v/>
      </c>
      <c r="Q1465" s="6" t="str">
        <f>IF(Table1[[#This Row],[coral.weights.ssp126.2050]]="","",Table1[[#This Row],[coral.weights.ssp126.2050]]*Table1[[#This Row],[corals.mn.ssp126.2050]])</f>
        <v/>
      </c>
      <c r="T1465" s="6" t="str">
        <f>IF(Table1[[#This Row],[mangrove.mn.ssp126.2050]]="","",(Table1[[#This Row],[mangrove.sd.ssp126.2050]]/Table1[[#This Row],[mangrove.mn.ssp126.2050]])^-1)</f>
        <v/>
      </c>
      <c r="U1465" s="6" t="str">
        <f>IF(Table1[[#This Row],[mangrove.weights.ssp126.2050]]="","",Table1[[#This Row],[mangrove.weights.ssp126.2050]]*Table1[[#This Row],[mangrove.mn.ssp126.2050]])</f>
        <v/>
      </c>
      <c r="V1465" s="7" t="e">
        <f t="shared" si="132"/>
        <v>#DIV/0!</v>
      </c>
      <c r="Y1465" s="6" t="str">
        <f>IF(Table1[[#This Row],[seagrass.mn.ssp126.2100]]="", "", (Table1[[#This Row],[seagrass.sd.ssp126.2100]]/Table1[[#This Row],[seagrass.mn.ssp126.2100]])^-1)</f>
        <v/>
      </c>
      <c r="Z1465" s="6" t="str">
        <f>IF(Table1[[#This Row],[seagrass.weights.ssp126.2100]]="","", Table1[[#This Row],[seagrass.weights.ssp126.2100]]*Table1[[#This Row],[seagrass.mn.ssp126.2100]])</f>
        <v/>
      </c>
      <c r="AC1465" s="6" t="str">
        <f>IF(Table1[[#This Row],[corals.mn.ssp126.2100]]="","",(Table1[[#This Row],[corals.sd.ssp126.2100]]/Table1[[#This Row],[corals.mn.ssp126.2100]])^-1)</f>
        <v/>
      </c>
      <c r="AD1465" s="6" t="str">
        <f>IF( Table1[[#This Row],[Coral.weights.ssp126.2100]]="","", Table1[[#This Row],[Coral.weights.ssp126.2100]]*Table1[[#This Row],[corals.mn.ssp126.2100]])</f>
        <v/>
      </c>
      <c r="AG1465" s="8" t="str">
        <f>IF(Table1[[#This Row],[mangrove.mn.ssp126.2100]]="","",(Table1[[#This Row],[mangrove.sd.ssp126.2100]]/Table1[[#This Row],[mangrove.mn.ssp126.2100]])^-1)</f>
        <v/>
      </c>
      <c r="AH1465" s="6" t="str">
        <f>IF(Table1[[#This Row],[mangrove.weights.ssp126.2100]]="","",Table1[[#This Row],[mangrove.weights.ssp126.2100]]*Table1[[#This Row],[mangrove.mn.ssp126.2100]])</f>
        <v/>
      </c>
      <c r="AI1465" s="7" t="e">
        <f t="shared" si="133"/>
        <v>#DIV/0!</v>
      </c>
      <c r="AL1465" s="6" t="str">
        <f>IF(Table1[[#This Row],[seagrass.mn.ssp245.2050]]="","",(Table1[[#This Row],[seagrass.sd.ssp245.2050]]/Table1[[#This Row],[seagrass.mn.ssp245.2050]])^-1)</f>
        <v/>
      </c>
      <c r="AM1465" s="6" t="str">
        <f>IF(Table1[[#This Row],[seagrass.weights.ssp245.2050]]="","",Table1[[#This Row],[seagrass.weights.ssp245.2050]]*Table1[[#This Row],[seagrass.mn.ssp245.2050]])</f>
        <v/>
      </c>
      <c r="AS1465" s="5"/>
      <c r="AT1465" s="8"/>
      <c r="AU1465" s="8"/>
      <c r="AV1465" s="7" t="e">
        <f t="shared" si="134"/>
        <v>#DIV/0!</v>
      </c>
      <c r="AX1465" s="5"/>
      <c r="AY1465" s="6"/>
      <c r="AZ1465" s="6"/>
      <c r="BB1465" s="5"/>
      <c r="BC1465" s="8"/>
      <c r="BD1465" s="8"/>
      <c r="BE1465" s="5"/>
      <c r="BF1465" s="5"/>
      <c r="BG1465" s="6"/>
      <c r="BH1465" s="6"/>
      <c r="BI1465" s="7" t="e">
        <f t="shared" si="135"/>
        <v>#DIV/0!</v>
      </c>
      <c r="BK1465" s="5"/>
      <c r="BL1465" s="6"/>
      <c r="BM1465" s="6"/>
      <c r="BO1465" s="5"/>
      <c r="BP1465" s="6"/>
      <c r="BQ1465" s="6"/>
      <c r="BR1465" s="5"/>
      <c r="BS1465" s="5"/>
      <c r="BT1465" s="6"/>
      <c r="BU1465" s="6"/>
      <c r="BV1465" s="7" t="e">
        <f t="shared" si="136"/>
        <v>#DIV/0!</v>
      </c>
      <c r="BX1465" s="5"/>
      <c r="BY1465" s="8"/>
      <c r="BZ1465" s="8"/>
      <c r="CA1465" s="5"/>
      <c r="CB1465" s="5"/>
      <c r="CC1465" s="8"/>
      <c r="CD1465" s="8"/>
      <c r="CE1465" s="5"/>
      <c r="CF1465" s="5"/>
      <c r="CG1465" s="12"/>
      <c r="CH1465" s="17"/>
      <c r="CI1465" s="9" t="e">
        <f t="shared" si="137"/>
        <v>#DIV/0!</v>
      </c>
      <c r="CJ1465" s="5"/>
      <c r="CL1465" s="5"/>
      <c r="CM1465" s="5"/>
      <c r="CP1465" s="5"/>
      <c r="CT1465" s="5"/>
    </row>
    <row r="1466" spans="1:98" x14ac:dyDescent="0.25">
      <c r="A1466" s="5" t="s">
        <v>1509</v>
      </c>
      <c r="B1466" s="5">
        <v>17.58934</v>
      </c>
      <c r="C1466" s="5">
        <v>-33.071102000000003</v>
      </c>
      <c r="E1466" s="5">
        <v>0</v>
      </c>
      <c r="G1466" s="5">
        <v>0</v>
      </c>
      <c r="I1466" s="5">
        <v>0</v>
      </c>
      <c r="L1466" s="6" t="str">
        <f>IF(Table1[[#This Row],[seagrass.mn.ssp126.2050]]="","",(Table1[[#This Row],[seagrass.sd.ssp126.2050]]/Table1[[#This Row],[seagrass.mn.ssp126.2050]])^-1)</f>
        <v/>
      </c>
      <c r="M1466" s="6" t="str">
        <f>IF(Table1[[#This Row],[seagrass.weights.ssp126.2050]]="","",Table1[[#This Row],[seagrass.weights.ssp126.2050]]*Table1[[#This Row],[seagrass.mn.ssp126.2050]])</f>
        <v/>
      </c>
      <c r="P1466" s="6" t="str">
        <f>IF(Table1[[#This Row],[corals.mn.ssp126.2050]]="","",(Table1[[#This Row],[corals.sd.ssp126.2050]]/Table1[[#This Row],[corals.mn.ssp126.2050]])^-1)</f>
        <v/>
      </c>
      <c r="Q1466" s="6" t="str">
        <f>IF(Table1[[#This Row],[coral.weights.ssp126.2050]]="","",Table1[[#This Row],[coral.weights.ssp126.2050]]*Table1[[#This Row],[corals.mn.ssp126.2050]])</f>
        <v/>
      </c>
      <c r="T1466" s="6" t="str">
        <f>IF(Table1[[#This Row],[mangrove.mn.ssp126.2050]]="","",(Table1[[#This Row],[mangrove.sd.ssp126.2050]]/Table1[[#This Row],[mangrove.mn.ssp126.2050]])^-1)</f>
        <v/>
      </c>
      <c r="U1466" s="6" t="str">
        <f>IF(Table1[[#This Row],[mangrove.weights.ssp126.2050]]="","",Table1[[#This Row],[mangrove.weights.ssp126.2050]]*Table1[[#This Row],[mangrove.mn.ssp126.2050]])</f>
        <v/>
      </c>
      <c r="V1466" s="7" t="e">
        <f t="shared" si="132"/>
        <v>#DIV/0!</v>
      </c>
      <c r="Y1466" s="6" t="str">
        <f>IF(Table1[[#This Row],[seagrass.mn.ssp126.2100]]="", "", (Table1[[#This Row],[seagrass.sd.ssp126.2100]]/Table1[[#This Row],[seagrass.mn.ssp126.2100]])^-1)</f>
        <v/>
      </c>
      <c r="Z1466" s="6" t="str">
        <f>IF(Table1[[#This Row],[seagrass.weights.ssp126.2100]]="","", Table1[[#This Row],[seagrass.weights.ssp126.2100]]*Table1[[#This Row],[seagrass.mn.ssp126.2100]])</f>
        <v/>
      </c>
      <c r="AC1466" s="6" t="str">
        <f>IF(Table1[[#This Row],[corals.mn.ssp126.2100]]="","",(Table1[[#This Row],[corals.sd.ssp126.2100]]/Table1[[#This Row],[corals.mn.ssp126.2100]])^-1)</f>
        <v/>
      </c>
      <c r="AD1466" s="6" t="str">
        <f>IF( Table1[[#This Row],[Coral.weights.ssp126.2100]]="","", Table1[[#This Row],[Coral.weights.ssp126.2100]]*Table1[[#This Row],[corals.mn.ssp126.2100]])</f>
        <v/>
      </c>
      <c r="AG1466" s="8" t="str">
        <f>IF(Table1[[#This Row],[mangrove.mn.ssp126.2100]]="","",(Table1[[#This Row],[mangrove.sd.ssp126.2100]]/Table1[[#This Row],[mangrove.mn.ssp126.2100]])^-1)</f>
        <v/>
      </c>
      <c r="AH1466" s="6" t="str">
        <f>IF(Table1[[#This Row],[mangrove.weights.ssp126.2100]]="","",Table1[[#This Row],[mangrove.weights.ssp126.2100]]*Table1[[#This Row],[mangrove.mn.ssp126.2100]])</f>
        <v/>
      </c>
      <c r="AI1466" s="7" t="e">
        <f t="shared" si="133"/>
        <v>#DIV/0!</v>
      </c>
      <c r="AL1466" s="6" t="str">
        <f>IF(Table1[[#This Row],[seagrass.mn.ssp245.2050]]="","",(Table1[[#This Row],[seagrass.sd.ssp245.2050]]/Table1[[#This Row],[seagrass.mn.ssp245.2050]])^-1)</f>
        <v/>
      </c>
      <c r="AM1466" s="6" t="str">
        <f>IF(Table1[[#This Row],[seagrass.weights.ssp245.2050]]="","",Table1[[#This Row],[seagrass.weights.ssp245.2050]]*Table1[[#This Row],[seagrass.mn.ssp245.2050]])</f>
        <v/>
      </c>
      <c r="AS1466" s="5"/>
      <c r="AT1466" s="8"/>
      <c r="AU1466" s="8"/>
      <c r="AV1466" s="7" t="e">
        <f t="shared" si="134"/>
        <v>#DIV/0!</v>
      </c>
      <c r="AX1466" s="5"/>
      <c r="AY1466" s="6"/>
      <c r="AZ1466" s="6"/>
      <c r="BB1466" s="5"/>
      <c r="BC1466" s="8"/>
      <c r="BD1466" s="8"/>
      <c r="BE1466" s="5"/>
      <c r="BF1466" s="5"/>
      <c r="BG1466" s="6"/>
      <c r="BH1466" s="6"/>
      <c r="BI1466" s="7" t="e">
        <f t="shared" si="135"/>
        <v>#DIV/0!</v>
      </c>
      <c r="BK1466" s="5"/>
      <c r="BL1466" s="6"/>
      <c r="BM1466" s="6"/>
      <c r="BO1466" s="5"/>
      <c r="BP1466" s="6"/>
      <c r="BQ1466" s="6"/>
      <c r="BR1466" s="5"/>
      <c r="BS1466" s="5"/>
      <c r="BT1466" s="6"/>
      <c r="BU1466" s="6"/>
      <c r="BV1466" s="7" t="e">
        <f t="shared" si="136"/>
        <v>#DIV/0!</v>
      </c>
      <c r="BX1466" s="5"/>
      <c r="BY1466" s="8"/>
      <c r="BZ1466" s="8"/>
      <c r="CA1466" s="5"/>
      <c r="CB1466" s="5"/>
      <c r="CC1466" s="8"/>
      <c r="CD1466" s="8"/>
      <c r="CE1466" s="5"/>
      <c r="CF1466" s="5"/>
      <c r="CG1466" s="12"/>
      <c r="CH1466" s="17"/>
      <c r="CI1466" s="9" t="e">
        <f t="shared" si="137"/>
        <v>#DIV/0!</v>
      </c>
      <c r="CJ1466" s="5"/>
      <c r="CL1466" s="5"/>
      <c r="CM1466" s="5"/>
      <c r="CP1466" s="5"/>
      <c r="CT1466" s="5"/>
    </row>
    <row r="1467" spans="1:98" x14ac:dyDescent="0.25">
      <c r="A1467" s="5" t="s">
        <v>1510</v>
      </c>
      <c r="B1467" s="5">
        <v>17.83934</v>
      </c>
      <c r="C1467" s="5">
        <v>-33.071102000000003</v>
      </c>
      <c r="E1467" s="5">
        <v>0</v>
      </c>
      <c r="G1467" s="5">
        <v>0</v>
      </c>
      <c r="I1467" s="5">
        <v>0</v>
      </c>
      <c r="L1467" s="6" t="str">
        <f>IF(Table1[[#This Row],[seagrass.mn.ssp126.2050]]="","",(Table1[[#This Row],[seagrass.sd.ssp126.2050]]/Table1[[#This Row],[seagrass.mn.ssp126.2050]])^-1)</f>
        <v/>
      </c>
      <c r="M1467" s="6" t="str">
        <f>IF(Table1[[#This Row],[seagrass.weights.ssp126.2050]]="","",Table1[[#This Row],[seagrass.weights.ssp126.2050]]*Table1[[#This Row],[seagrass.mn.ssp126.2050]])</f>
        <v/>
      </c>
      <c r="P1467" s="6" t="str">
        <f>IF(Table1[[#This Row],[corals.mn.ssp126.2050]]="","",(Table1[[#This Row],[corals.sd.ssp126.2050]]/Table1[[#This Row],[corals.mn.ssp126.2050]])^-1)</f>
        <v/>
      </c>
      <c r="Q1467" s="6" t="str">
        <f>IF(Table1[[#This Row],[coral.weights.ssp126.2050]]="","",Table1[[#This Row],[coral.weights.ssp126.2050]]*Table1[[#This Row],[corals.mn.ssp126.2050]])</f>
        <v/>
      </c>
      <c r="T1467" s="6" t="str">
        <f>IF(Table1[[#This Row],[mangrove.mn.ssp126.2050]]="","",(Table1[[#This Row],[mangrove.sd.ssp126.2050]]/Table1[[#This Row],[mangrove.mn.ssp126.2050]])^-1)</f>
        <v/>
      </c>
      <c r="U1467" s="6" t="str">
        <f>IF(Table1[[#This Row],[mangrove.weights.ssp126.2050]]="","",Table1[[#This Row],[mangrove.weights.ssp126.2050]]*Table1[[#This Row],[mangrove.mn.ssp126.2050]])</f>
        <v/>
      </c>
      <c r="V1467" s="7" t="e">
        <f t="shared" si="132"/>
        <v>#DIV/0!</v>
      </c>
      <c r="Y1467" s="6" t="str">
        <f>IF(Table1[[#This Row],[seagrass.mn.ssp126.2100]]="", "", (Table1[[#This Row],[seagrass.sd.ssp126.2100]]/Table1[[#This Row],[seagrass.mn.ssp126.2100]])^-1)</f>
        <v/>
      </c>
      <c r="Z1467" s="6" t="str">
        <f>IF(Table1[[#This Row],[seagrass.weights.ssp126.2100]]="","", Table1[[#This Row],[seagrass.weights.ssp126.2100]]*Table1[[#This Row],[seagrass.mn.ssp126.2100]])</f>
        <v/>
      </c>
      <c r="AC1467" s="6" t="str">
        <f>IF(Table1[[#This Row],[corals.mn.ssp126.2100]]="","",(Table1[[#This Row],[corals.sd.ssp126.2100]]/Table1[[#This Row],[corals.mn.ssp126.2100]])^-1)</f>
        <v/>
      </c>
      <c r="AD1467" s="6" t="str">
        <f>IF( Table1[[#This Row],[Coral.weights.ssp126.2100]]="","", Table1[[#This Row],[Coral.weights.ssp126.2100]]*Table1[[#This Row],[corals.mn.ssp126.2100]])</f>
        <v/>
      </c>
      <c r="AG1467" s="8" t="str">
        <f>IF(Table1[[#This Row],[mangrove.mn.ssp126.2100]]="","",(Table1[[#This Row],[mangrove.sd.ssp126.2100]]/Table1[[#This Row],[mangrove.mn.ssp126.2100]])^-1)</f>
        <v/>
      </c>
      <c r="AH1467" s="6" t="str">
        <f>IF(Table1[[#This Row],[mangrove.weights.ssp126.2100]]="","",Table1[[#This Row],[mangrove.weights.ssp126.2100]]*Table1[[#This Row],[mangrove.mn.ssp126.2100]])</f>
        <v/>
      </c>
      <c r="AI1467" s="7" t="e">
        <f t="shared" si="133"/>
        <v>#DIV/0!</v>
      </c>
      <c r="AL1467" s="6" t="str">
        <f>IF(Table1[[#This Row],[seagrass.mn.ssp245.2050]]="","",(Table1[[#This Row],[seagrass.sd.ssp245.2050]]/Table1[[#This Row],[seagrass.mn.ssp245.2050]])^-1)</f>
        <v/>
      </c>
      <c r="AM1467" s="6" t="str">
        <f>IF(Table1[[#This Row],[seagrass.weights.ssp245.2050]]="","",Table1[[#This Row],[seagrass.weights.ssp245.2050]]*Table1[[#This Row],[seagrass.mn.ssp245.2050]])</f>
        <v/>
      </c>
      <c r="AS1467" s="5"/>
      <c r="AT1467" s="8"/>
      <c r="AU1467" s="8"/>
      <c r="AV1467" s="7" t="e">
        <f t="shared" si="134"/>
        <v>#DIV/0!</v>
      </c>
      <c r="AX1467" s="5"/>
      <c r="AY1467" s="6"/>
      <c r="AZ1467" s="6"/>
      <c r="BB1467" s="5"/>
      <c r="BC1467" s="8"/>
      <c r="BD1467" s="8"/>
      <c r="BE1467" s="5"/>
      <c r="BF1467" s="5"/>
      <c r="BG1467" s="6"/>
      <c r="BH1467" s="6"/>
      <c r="BI1467" s="7" t="e">
        <f t="shared" si="135"/>
        <v>#DIV/0!</v>
      </c>
      <c r="BK1467" s="5"/>
      <c r="BL1467" s="6"/>
      <c r="BM1467" s="6"/>
      <c r="BO1467" s="5"/>
      <c r="BP1467" s="6"/>
      <c r="BQ1467" s="6"/>
      <c r="BR1467" s="5"/>
      <c r="BS1467" s="5"/>
      <c r="BT1467" s="6"/>
      <c r="BU1467" s="6"/>
      <c r="BV1467" s="7" t="e">
        <f t="shared" si="136"/>
        <v>#DIV/0!</v>
      </c>
      <c r="BX1467" s="5"/>
      <c r="BY1467" s="8"/>
      <c r="BZ1467" s="8"/>
      <c r="CA1467" s="5"/>
      <c r="CB1467" s="5"/>
      <c r="CC1467" s="8"/>
      <c r="CD1467" s="8"/>
      <c r="CE1467" s="5"/>
      <c r="CF1467" s="5"/>
      <c r="CG1467" s="12"/>
      <c r="CH1467" s="17"/>
      <c r="CI1467" s="9" t="e">
        <f t="shared" si="137"/>
        <v>#DIV/0!</v>
      </c>
      <c r="CJ1467" s="5"/>
      <c r="CL1467" s="5"/>
      <c r="CM1467" s="5"/>
      <c r="CP1467" s="5"/>
      <c r="CT1467" s="5"/>
    </row>
    <row r="1468" spans="1:98" x14ac:dyDescent="0.25">
      <c r="A1468" s="5" t="s">
        <v>1511</v>
      </c>
      <c r="B1468" s="5">
        <v>18.08934</v>
      </c>
      <c r="C1468" s="5">
        <v>-33.071102000000003</v>
      </c>
      <c r="E1468" s="5">
        <v>0</v>
      </c>
      <c r="G1468" s="5">
        <v>0</v>
      </c>
      <c r="I1468" s="5">
        <v>0</v>
      </c>
      <c r="L1468" s="6" t="str">
        <f>IF(Table1[[#This Row],[seagrass.mn.ssp126.2050]]="","",(Table1[[#This Row],[seagrass.sd.ssp126.2050]]/Table1[[#This Row],[seagrass.mn.ssp126.2050]])^-1)</f>
        <v/>
      </c>
      <c r="M1468" s="6" t="str">
        <f>IF(Table1[[#This Row],[seagrass.weights.ssp126.2050]]="","",Table1[[#This Row],[seagrass.weights.ssp126.2050]]*Table1[[#This Row],[seagrass.mn.ssp126.2050]])</f>
        <v/>
      </c>
      <c r="P1468" s="6" t="str">
        <f>IF(Table1[[#This Row],[corals.mn.ssp126.2050]]="","",(Table1[[#This Row],[corals.sd.ssp126.2050]]/Table1[[#This Row],[corals.mn.ssp126.2050]])^-1)</f>
        <v/>
      </c>
      <c r="Q1468" s="6" t="str">
        <f>IF(Table1[[#This Row],[coral.weights.ssp126.2050]]="","",Table1[[#This Row],[coral.weights.ssp126.2050]]*Table1[[#This Row],[corals.mn.ssp126.2050]])</f>
        <v/>
      </c>
      <c r="T1468" s="6" t="str">
        <f>IF(Table1[[#This Row],[mangrove.mn.ssp126.2050]]="","",(Table1[[#This Row],[mangrove.sd.ssp126.2050]]/Table1[[#This Row],[mangrove.mn.ssp126.2050]])^-1)</f>
        <v/>
      </c>
      <c r="U1468" s="6" t="str">
        <f>IF(Table1[[#This Row],[mangrove.weights.ssp126.2050]]="","",Table1[[#This Row],[mangrove.weights.ssp126.2050]]*Table1[[#This Row],[mangrove.mn.ssp126.2050]])</f>
        <v/>
      </c>
      <c r="V1468" s="7" t="e">
        <f t="shared" si="132"/>
        <v>#DIV/0!</v>
      </c>
      <c r="Y1468" s="6" t="str">
        <f>IF(Table1[[#This Row],[seagrass.mn.ssp126.2100]]="", "", (Table1[[#This Row],[seagrass.sd.ssp126.2100]]/Table1[[#This Row],[seagrass.mn.ssp126.2100]])^-1)</f>
        <v/>
      </c>
      <c r="Z1468" s="6" t="str">
        <f>IF(Table1[[#This Row],[seagrass.weights.ssp126.2100]]="","", Table1[[#This Row],[seagrass.weights.ssp126.2100]]*Table1[[#This Row],[seagrass.mn.ssp126.2100]])</f>
        <v/>
      </c>
      <c r="AC1468" s="6" t="str">
        <f>IF(Table1[[#This Row],[corals.mn.ssp126.2100]]="","",(Table1[[#This Row],[corals.sd.ssp126.2100]]/Table1[[#This Row],[corals.mn.ssp126.2100]])^-1)</f>
        <v/>
      </c>
      <c r="AD1468" s="6" t="str">
        <f>IF( Table1[[#This Row],[Coral.weights.ssp126.2100]]="","", Table1[[#This Row],[Coral.weights.ssp126.2100]]*Table1[[#This Row],[corals.mn.ssp126.2100]])</f>
        <v/>
      </c>
      <c r="AG1468" s="8" t="str">
        <f>IF(Table1[[#This Row],[mangrove.mn.ssp126.2100]]="","",(Table1[[#This Row],[mangrove.sd.ssp126.2100]]/Table1[[#This Row],[mangrove.mn.ssp126.2100]])^-1)</f>
        <v/>
      </c>
      <c r="AH1468" s="6" t="str">
        <f>IF(Table1[[#This Row],[mangrove.weights.ssp126.2100]]="","",Table1[[#This Row],[mangrove.weights.ssp126.2100]]*Table1[[#This Row],[mangrove.mn.ssp126.2100]])</f>
        <v/>
      </c>
      <c r="AI1468" s="7" t="e">
        <f t="shared" si="133"/>
        <v>#DIV/0!</v>
      </c>
      <c r="AL1468" s="6" t="str">
        <f>IF(Table1[[#This Row],[seagrass.mn.ssp245.2050]]="","",(Table1[[#This Row],[seagrass.sd.ssp245.2050]]/Table1[[#This Row],[seagrass.mn.ssp245.2050]])^-1)</f>
        <v/>
      </c>
      <c r="AM1468" s="6" t="str">
        <f>IF(Table1[[#This Row],[seagrass.weights.ssp245.2050]]="","",Table1[[#This Row],[seagrass.weights.ssp245.2050]]*Table1[[#This Row],[seagrass.mn.ssp245.2050]])</f>
        <v/>
      </c>
      <c r="AS1468" s="5"/>
      <c r="AT1468" s="8"/>
      <c r="AU1468" s="8"/>
      <c r="AV1468" s="7" t="e">
        <f t="shared" si="134"/>
        <v>#DIV/0!</v>
      </c>
      <c r="AX1468" s="5"/>
      <c r="AY1468" s="6"/>
      <c r="AZ1468" s="6"/>
      <c r="BB1468" s="5"/>
      <c r="BC1468" s="8"/>
      <c r="BD1468" s="8"/>
      <c r="BE1468" s="5"/>
      <c r="BF1468" s="5"/>
      <c r="BG1468" s="6"/>
      <c r="BH1468" s="6"/>
      <c r="BI1468" s="7" t="e">
        <f t="shared" si="135"/>
        <v>#DIV/0!</v>
      </c>
      <c r="BK1468" s="5"/>
      <c r="BL1468" s="6"/>
      <c r="BM1468" s="6"/>
      <c r="BO1468" s="5"/>
      <c r="BP1468" s="6"/>
      <c r="BQ1468" s="6"/>
      <c r="BR1468" s="5"/>
      <c r="BS1468" s="5"/>
      <c r="BT1468" s="6"/>
      <c r="BU1468" s="6"/>
      <c r="BV1468" s="7" t="e">
        <f t="shared" si="136"/>
        <v>#DIV/0!</v>
      </c>
      <c r="BX1468" s="5"/>
      <c r="BY1468" s="8"/>
      <c r="BZ1468" s="8"/>
      <c r="CA1468" s="5"/>
      <c r="CB1468" s="5"/>
      <c r="CC1468" s="8"/>
      <c r="CD1468" s="8"/>
      <c r="CE1468" s="5"/>
      <c r="CF1468" s="5"/>
      <c r="CG1468" s="12"/>
      <c r="CH1468" s="17"/>
      <c r="CI1468" s="9" t="e">
        <f t="shared" si="137"/>
        <v>#DIV/0!</v>
      </c>
      <c r="CJ1468" s="5"/>
      <c r="CL1468" s="5"/>
      <c r="CM1468" s="5"/>
      <c r="CP1468" s="5"/>
      <c r="CT1468" s="5"/>
    </row>
    <row r="1469" spans="1:98" x14ac:dyDescent="0.25">
      <c r="A1469" s="5" t="s">
        <v>1512</v>
      </c>
      <c r="B1469" s="5">
        <v>18.33934</v>
      </c>
      <c r="C1469" s="5">
        <v>-33.071102000000003</v>
      </c>
      <c r="E1469" s="5">
        <v>0</v>
      </c>
      <c r="G1469" s="5">
        <v>0</v>
      </c>
      <c r="I1469" s="5">
        <v>0</v>
      </c>
      <c r="L1469" s="6" t="str">
        <f>IF(Table1[[#This Row],[seagrass.mn.ssp126.2050]]="","",(Table1[[#This Row],[seagrass.sd.ssp126.2050]]/Table1[[#This Row],[seagrass.mn.ssp126.2050]])^-1)</f>
        <v/>
      </c>
      <c r="M1469" s="6" t="str">
        <f>IF(Table1[[#This Row],[seagrass.weights.ssp126.2050]]="","",Table1[[#This Row],[seagrass.weights.ssp126.2050]]*Table1[[#This Row],[seagrass.mn.ssp126.2050]])</f>
        <v/>
      </c>
      <c r="P1469" s="6" t="str">
        <f>IF(Table1[[#This Row],[corals.mn.ssp126.2050]]="","",(Table1[[#This Row],[corals.sd.ssp126.2050]]/Table1[[#This Row],[corals.mn.ssp126.2050]])^-1)</f>
        <v/>
      </c>
      <c r="Q1469" s="6" t="str">
        <f>IF(Table1[[#This Row],[coral.weights.ssp126.2050]]="","",Table1[[#This Row],[coral.weights.ssp126.2050]]*Table1[[#This Row],[corals.mn.ssp126.2050]])</f>
        <v/>
      </c>
      <c r="T1469" s="6" t="str">
        <f>IF(Table1[[#This Row],[mangrove.mn.ssp126.2050]]="","",(Table1[[#This Row],[mangrove.sd.ssp126.2050]]/Table1[[#This Row],[mangrove.mn.ssp126.2050]])^-1)</f>
        <v/>
      </c>
      <c r="U1469" s="6" t="str">
        <f>IF(Table1[[#This Row],[mangrove.weights.ssp126.2050]]="","",Table1[[#This Row],[mangrove.weights.ssp126.2050]]*Table1[[#This Row],[mangrove.mn.ssp126.2050]])</f>
        <v/>
      </c>
      <c r="V1469" s="7" t="e">
        <f t="shared" si="132"/>
        <v>#DIV/0!</v>
      </c>
      <c r="Y1469" s="6" t="str">
        <f>IF(Table1[[#This Row],[seagrass.mn.ssp126.2100]]="", "", (Table1[[#This Row],[seagrass.sd.ssp126.2100]]/Table1[[#This Row],[seagrass.mn.ssp126.2100]])^-1)</f>
        <v/>
      </c>
      <c r="Z1469" s="6" t="str">
        <f>IF(Table1[[#This Row],[seagrass.weights.ssp126.2100]]="","", Table1[[#This Row],[seagrass.weights.ssp126.2100]]*Table1[[#This Row],[seagrass.mn.ssp126.2100]])</f>
        <v/>
      </c>
      <c r="AC1469" s="6" t="str">
        <f>IF(Table1[[#This Row],[corals.mn.ssp126.2100]]="","",(Table1[[#This Row],[corals.sd.ssp126.2100]]/Table1[[#This Row],[corals.mn.ssp126.2100]])^-1)</f>
        <v/>
      </c>
      <c r="AD1469" s="6" t="str">
        <f>IF( Table1[[#This Row],[Coral.weights.ssp126.2100]]="","", Table1[[#This Row],[Coral.weights.ssp126.2100]]*Table1[[#This Row],[corals.mn.ssp126.2100]])</f>
        <v/>
      </c>
      <c r="AG1469" s="8" t="str">
        <f>IF(Table1[[#This Row],[mangrove.mn.ssp126.2100]]="","",(Table1[[#This Row],[mangrove.sd.ssp126.2100]]/Table1[[#This Row],[mangrove.mn.ssp126.2100]])^-1)</f>
        <v/>
      </c>
      <c r="AH1469" s="6" t="str">
        <f>IF(Table1[[#This Row],[mangrove.weights.ssp126.2100]]="","",Table1[[#This Row],[mangrove.weights.ssp126.2100]]*Table1[[#This Row],[mangrove.mn.ssp126.2100]])</f>
        <v/>
      </c>
      <c r="AI1469" s="7" t="e">
        <f t="shared" si="133"/>
        <v>#DIV/0!</v>
      </c>
      <c r="AL1469" s="6" t="str">
        <f>IF(Table1[[#This Row],[seagrass.mn.ssp245.2050]]="","",(Table1[[#This Row],[seagrass.sd.ssp245.2050]]/Table1[[#This Row],[seagrass.mn.ssp245.2050]])^-1)</f>
        <v/>
      </c>
      <c r="AM1469" s="6" t="str">
        <f>IF(Table1[[#This Row],[seagrass.weights.ssp245.2050]]="","",Table1[[#This Row],[seagrass.weights.ssp245.2050]]*Table1[[#This Row],[seagrass.mn.ssp245.2050]])</f>
        <v/>
      </c>
      <c r="AS1469" s="5"/>
      <c r="AT1469" s="8"/>
      <c r="AU1469" s="8"/>
      <c r="AV1469" s="7" t="e">
        <f t="shared" si="134"/>
        <v>#DIV/0!</v>
      </c>
      <c r="AX1469" s="5"/>
      <c r="AY1469" s="6"/>
      <c r="AZ1469" s="6"/>
      <c r="BB1469" s="5"/>
      <c r="BC1469" s="8"/>
      <c r="BD1469" s="8"/>
      <c r="BE1469" s="5"/>
      <c r="BF1469" s="5"/>
      <c r="BG1469" s="6"/>
      <c r="BH1469" s="6"/>
      <c r="BI1469" s="7" t="e">
        <f t="shared" si="135"/>
        <v>#DIV/0!</v>
      </c>
      <c r="BK1469" s="5"/>
      <c r="BL1469" s="6"/>
      <c r="BM1469" s="6"/>
      <c r="BO1469" s="5"/>
      <c r="BP1469" s="6"/>
      <c r="BQ1469" s="6"/>
      <c r="BR1469" s="5"/>
      <c r="BS1469" s="5"/>
      <c r="BT1469" s="6"/>
      <c r="BU1469" s="6"/>
      <c r="BV1469" s="7" t="e">
        <f t="shared" si="136"/>
        <v>#DIV/0!</v>
      </c>
      <c r="BX1469" s="5"/>
      <c r="BY1469" s="8"/>
      <c r="BZ1469" s="8"/>
      <c r="CA1469" s="5"/>
      <c r="CB1469" s="5"/>
      <c r="CC1469" s="8"/>
      <c r="CD1469" s="8"/>
      <c r="CE1469" s="5"/>
      <c r="CF1469" s="5"/>
      <c r="CG1469" s="12"/>
      <c r="CH1469" s="17"/>
      <c r="CI1469" s="9" t="e">
        <f t="shared" si="137"/>
        <v>#DIV/0!</v>
      </c>
      <c r="CJ1469" s="5"/>
      <c r="CL1469" s="5"/>
      <c r="CM1469" s="5"/>
      <c r="CP1469" s="5"/>
      <c r="CT1469" s="5"/>
    </row>
    <row r="1470" spans="1:98" x14ac:dyDescent="0.25">
      <c r="A1470" s="5" t="s">
        <v>1513</v>
      </c>
      <c r="B1470" s="5">
        <v>44.33934</v>
      </c>
      <c r="C1470" s="5">
        <v>10.678898</v>
      </c>
      <c r="E1470" s="5">
        <v>0</v>
      </c>
      <c r="G1470" s="5">
        <v>0</v>
      </c>
      <c r="I1470" s="5">
        <v>0</v>
      </c>
      <c r="L1470" s="6" t="str">
        <f>IF(Table1[[#This Row],[seagrass.mn.ssp126.2050]]="","",(Table1[[#This Row],[seagrass.sd.ssp126.2050]]/Table1[[#This Row],[seagrass.mn.ssp126.2050]])^-1)</f>
        <v/>
      </c>
      <c r="M1470" s="6" t="str">
        <f>IF(Table1[[#This Row],[seagrass.weights.ssp126.2050]]="","",Table1[[#This Row],[seagrass.weights.ssp126.2050]]*Table1[[#This Row],[seagrass.mn.ssp126.2050]])</f>
        <v/>
      </c>
      <c r="P1470" s="6" t="str">
        <f>IF(Table1[[#This Row],[corals.mn.ssp126.2050]]="","",(Table1[[#This Row],[corals.sd.ssp126.2050]]/Table1[[#This Row],[corals.mn.ssp126.2050]])^-1)</f>
        <v/>
      </c>
      <c r="Q1470" s="6" t="str">
        <f>IF(Table1[[#This Row],[coral.weights.ssp126.2050]]="","",Table1[[#This Row],[coral.weights.ssp126.2050]]*Table1[[#This Row],[corals.mn.ssp126.2050]])</f>
        <v/>
      </c>
      <c r="T1470" s="6" t="str">
        <f>IF(Table1[[#This Row],[mangrove.mn.ssp126.2050]]="","",(Table1[[#This Row],[mangrove.sd.ssp126.2050]]/Table1[[#This Row],[mangrove.mn.ssp126.2050]])^-1)</f>
        <v/>
      </c>
      <c r="U1470" s="6" t="str">
        <f>IF(Table1[[#This Row],[mangrove.weights.ssp126.2050]]="","",Table1[[#This Row],[mangrove.weights.ssp126.2050]]*Table1[[#This Row],[mangrove.mn.ssp126.2050]])</f>
        <v/>
      </c>
      <c r="V1470" s="7" t="e">
        <f t="shared" si="132"/>
        <v>#DIV/0!</v>
      </c>
      <c r="Y1470" s="6" t="str">
        <f>IF(Table1[[#This Row],[seagrass.mn.ssp126.2100]]="", "", (Table1[[#This Row],[seagrass.sd.ssp126.2100]]/Table1[[#This Row],[seagrass.mn.ssp126.2100]])^-1)</f>
        <v/>
      </c>
      <c r="Z1470" s="6" t="str">
        <f>IF(Table1[[#This Row],[seagrass.weights.ssp126.2100]]="","", Table1[[#This Row],[seagrass.weights.ssp126.2100]]*Table1[[#This Row],[seagrass.mn.ssp126.2100]])</f>
        <v/>
      </c>
      <c r="AC1470" s="6" t="str">
        <f>IF(Table1[[#This Row],[corals.mn.ssp126.2100]]="","",(Table1[[#This Row],[corals.sd.ssp126.2100]]/Table1[[#This Row],[corals.mn.ssp126.2100]])^-1)</f>
        <v/>
      </c>
      <c r="AD1470" s="6" t="str">
        <f>IF( Table1[[#This Row],[Coral.weights.ssp126.2100]]="","", Table1[[#This Row],[Coral.weights.ssp126.2100]]*Table1[[#This Row],[corals.mn.ssp126.2100]])</f>
        <v/>
      </c>
      <c r="AG1470" s="8" t="str">
        <f>IF(Table1[[#This Row],[mangrove.mn.ssp126.2100]]="","",(Table1[[#This Row],[mangrove.sd.ssp126.2100]]/Table1[[#This Row],[mangrove.mn.ssp126.2100]])^-1)</f>
        <v/>
      </c>
      <c r="AH1470" s="6" t="str">
        <f>IF(Table1[[#This Row],[mangrove.weights.ssp126.2100]]="","",Table1[[#This Row],[mangrove.weights.ssp126.2100]]*Table1[[#This Row],[mangrove.mn.ssp126.2100]])</f>
        <v/>
      </c>
      <c r="AI1470" s="7" t="e">
        <f t="shared" si="133"/>
        <v>#DIV/0!</v>
      </c>
      <c r="AL1470" s="6" t="str">
        <f>IF(Table1[[#This Row],[seagrass.mn.ssp245.2050]]="","",(Table1[[#This Row],[seagrass.sd.ssp245.2050]]/Table1[[#This Row],[seagrass.mn.ssp245.2050]])^-1)</f>
        <v/>
      </c>
      <c r="AM1470" s="6" t="str">
        <f>IF(Table1[[#This Row],[seagrass.weights.ssp245.2050]]="","",Table1[[#This Row],[seagrass.weights.ssp245.2050]]*Table1[[#This Row],[seagrass.mn.ssp245.2050]])</f>
        <v/>
      </c>
      <c r="AS1470" s="5"/>
      <c r="AT1470" s="8"/>
      <c r="AU1470" s="8"/>
      <c r="AV1470" s="7" t="e">
        <f t="shared" si="134"/>
        <v>#DIV/0!</v>
      </c>
      <c r="AX1470" s="5"/>
      <c r="AY1470" s="6"/>
      <c r="AZ1470" s="6"/>
      <c r="BB1470" s="5"/>
      <c r="BC1470" s="8"/>
      <c r="BD1470" s="8"/>
      <c r="BE1470" s="5"/>
      <c r="BF1470" s="5"/>
      <c r="BG1470" s="6"/>
      <c r="BH1470" s="6"/>
      <c r="BI1470" s="7" t="e">
        <f t="shared" si="135"/>
        <v>#DIV/0!</v>
      </c>
      <c r="BK1470" s="5"/>
      <c r="BL1470" s="6"/>
      <c r="BM1470" s="6"/>
      <c r="BO1470" s="5"/>
      <c r="BP1470" s="6"/>
      <c r="BQ1470" s="6"/>
      <c r="BR1470" s="5"/>
      <c r="BS1470" s="5"/>
      <c r="BT1470" s="6"/>
      <c r="BU1470" s="6"/>
      <c r="BV1470" s="7" t="e">
        <f t="shared" si="136"/>
        <v>#DIV/0!</v>
      </c>
      <c r="BX1470" s="5"/>
      <c r="BY1470" s="8"/>
      <c r="BZ1470" s="8"/>
      <c r="CA1470" s="5"/>
      <c r="CB1470" s="5"/>
      <c r="CC1470" s="8"/>
      <c r="CD1470" s="8"/>
      <c r="CE1470" s="5"/>
      <c r="CF1470" s="5"/>
      <c r="CG1470" s="12"/>
      <c r="CH1470" s="17"/>
      <c r="CI1470" s="9" t="e">
        <f t="shared" si="137"/>
        <v>#DIV/0!</v>
      </c>
      <c r="CJ1470" s="5"/>
      <c r="CL1470" s="5"/>
      <c r="CM1470" s="5"/>
      <c r="CP1470" s="5"/>
      <c r="CT1470" s="5"/>
    </row>
    <row r="1471" spans="1:98" x14ac:dyDescent="0.25">
      <c r="A1471" s="5" t="s">
        <v>1514</v>
      </c>
      <c r="B1471" s="5">
        <v>44.58934</v>
      </c>
      <c r="C1471" s="5">
        <v>10.678898</v>
      </c>
      <c r="E1471" s="5">
        <v>0</v>
      </c>
      <c r="G1471" s="5">
        <v>0</v>
      </c>
      <c r="I1471" s="5">
        <v>0</v>
      </c>
      <c r="L1471" s="6" t="str">
        <f>IF(Table1[[#This Row],[seagrass.mn.ssp126.2050]]="","",(Table1[[#This Row],[seagrass.sd.ssp126.2050]]/Table1[[#This Row],[seagrass.mn.ssp126.2050]])^-1)</f>
        <v/>
      </c>
      <c r="M1471" s="6" t="str">
        <f>IF(Table1[[#This Row],[seagrass.weights.ssp126.2050]]="","",Table1[[#This Row],[seagrass.weights.ssp126.2050]]*Table1[[#This Row],[seagrass.mn.ssp126.2050]])</f>
        <v/>
      </c>
      <c r="P1471" s="6" t="str">
        <f>IF(Table1[[#This Row],[corals.mn.ssp126.2050]]="","",(Table1[[#This Row],[corals.sd.ssp126.2050]]/Table1[[#This Row],[corals.mn.ssp126.2050]])^-1)</f>
        <v/>
      </c>
      <c r="Q1471" s="6" t="str">
        <f>IF(Table1[[#This Row],[coral.weights.ssp126.2050]]="","",Table1[[#This Row],[coral.weights.ssp126.2050]]*Table1[[#This Row],[corals.mn.ssp126.2050]])</f>
        <v/>
      </c>
      <c r="T1471" s="6" t="str">
        <f>IF(Table1[[#This Row],[mangrove.mn.ssp126.2050]]="","",(Table1[[#This Row],[mangrove.sd.ssp126.2050]]/Table1[[#This Row],[mangrove.mn.ssp126.2050]])^-1)</f>
        <v/>
      </c>
      <c r="U1471" s="6" t="str">
        <f>IF(Table1[[#This Row],[mangrove.weights.ssp126.2050]]="","",Table1[[#This Row],[mangrove.weights.ssp126.2050]]*Table1[[#This Row],[mangrove.mn.ssp126.2050]])</f>
        <v/>
      </c>
      <c r="V1471" s="7" t="e">
        <f t="shared" si="132"/>
        <v>#DIV/0!</v>
      </c>
      <c r="Y1471" s="6" t="str">
        <f>IF(Table1[[#This Row],[seagrass.mn.ssp126.2100]]="", "", (Table1[[#This Row],[seagrass.sd.ssp126.2100]]/Table1[[#This Row],[seagrass.mn.ssp126.2100]])^-1)</f>
        <v/>
      </c>
      <c r="Z1471" s="6" t="str">
        <f>IF(Table1[[#This Row],[seagrass.weights.ssp126.2100]]="","", Table1[[#This Row],[seagrass.weights.ssp126.2100]]*Table1[[#This Row],[seagrass.mn.ssp126.2100]])</f>
        <v/>
      </c>
      <c r="AC1471" s="6" t="str">
        <f>IF(Table1[[#This Row],[corals.mn.ssp126.2100]]="","",(Table1[[#This Row],[corals.sd.ssp126.2100]]/Table1[[#This Row],[corals.mn.ssp126.2100]])^-1)</f>
        <v/>
      </c>
      <c r="AD1471" s="6" t="str">
        <f>IF( Table1[[#This Row],[Coral.weights.ssp126.2100]]="","", Table1[[#This Row],[Coral.weights.ssp126.2100]]*Table1[[#This Row],[corals.mn.ssp126.2100]])</f>
        <v/>
      </c>
      <c r="AG1471" s="8" t="str">
        <f>IF(Table1[[#This Row],[mangrove.mn.ssp126.2100]]="","",(Table1[[#This Row],[mangrove.sd.ssp126.2100]]/Table1[[#This Row],[mangrove.mn.ssp126.2100]])^-1)</f>
        <v/>
      </c>
      <c r="AH1471" s="6" t="str">
        <f>IF(Table1[[#This Row],[mangrove.weights.ssp126.2100]]="","",Table1[[#This Row],[mangrove.weights.ssp126.2100]]*Table1[[#This Row],[mangrove.mn.ssp126.2100]])</f>
        <v/>
      </c>
      <c r="AI1471" s="7" t="e">
        <f t="shared" si="133"/>
        <v>#DIV/0!</v>
      </c>
      <c r="AL1471" s="6" t="str">
        <f>IF(Table1[[#This Row],[seagrass.mn.ssp245.2050]]="","",(Table1[[#This Row],[seagrass.sd.ssp245.2050]]/Table1[[#This Row],[seagrass.mn.ssp245.2050]])^-1)</f>
        <v/>
      </c>
      <c r="AM1471" s="6" t="str">
        <f>IF(Table1[[#This Row],[seagrass.weights.ssp245.2050]]="","",Table1[[#This Row],[seagrass.weights.ssp245.2050]]*Table1[[#This Row],[seagrass.mn.ssp245.2050]])</f>
        <v/>
      </c>
      <c r="AS1471" s="5"/>
      <c r="AT1471" s="8"/>
      <c r="AU1471" s="8"/>
      <c r="AV1471" s="7" t="e">
        <f t="shared" si="134"/>
        <v>#DIV/0!</v>
      </c>
      <c r="AX1471" s="5"/>
      <c r="AY1471" s="6"/>
      <c r="AZ1471" s="6"/>
      <c r="BB1471" s="5"/>
      <c r="BC1471" s="8"/>
      <c r="BD1471" s="8"/>
      <c r="BE1471" s="5"/>
      <c r="BF1471" s="5"/>
      <c r="BG1471" s="6"/>
      <c r="BH1471" s="6"/>
      <c r="BI1471" s="7" t="e">
        <f t="shared" si="135"/>
        <v>#DIV/0!</v>
      </c>
      <c r="BK1471" s="5"/>
      <c r="BL1471" s="6"/>
      <c r="BM1471" s="6"/>
      <c r="BO1471" s="5"/>
      <c r="BP1471" s="6"/>
      <c r="BQ1471" s="6"/>
      <c r="BR1471" s="5"/>
      <c r="BS1471" s="5"/>
      <c r="BT1471" s="6"/>
      <c r="BU1471" s="6"/>
      <c r="BV1471" s="7" t="e">
        <f t="shared" si="136"/>
        <v>#DIV/0!</v>
      </c>
      <c r="BX1471" s="5"/>
      <c r="BY1471" s="8"/>
      <c r="BZ1471" s="8"/>
      <c r="CA1471" s="5"/>
      <c r="CB1471" s="5"/>
      <c r="CC1471" s="8"/>
      <c r="CD1471" s="8"/>
      <c r="CE1471" s="5"/>
      <c r="CF1471" s="5"/>
      <c r="CG1471" s="12"/>
      <c r="CH1471" s="17"/>
      <c r="CI1471" s="9" t="e">
        <f t="shared" si="137"/>
        <v>#DIV/0!</v>
      </c>
      <c r="CJ1471" s="5"/>
      <c r="CL1471" s="5"/>
      <c r="CM1471" s="5"/>
      <c r="CP1471" s="5"/>
      <c r="CT1471" s="5"/>
    </row>
    <row r="1472" spans="1:98" x14ac:dyDescent="0.25">
      <c r="A1472" s="5" t="s">
        <v>1515</v>
      </c>
      <c r="B1472" s="5">
        <v>44.83934</v>
      </c>
      <c r="C1472" s="5">
        <v>10.678898</v>
      </c>
      <c r="E1472" s="5">
        <v>0</v>
      </c>
      <c r="G1472" s="5">
        <v>0</v>
      </c>
      <c r="I1472" s="5">
        <v>0</v>
      </c>
      <c r="L1472" s="6" t="str">
        <f>IF(Table1[[#This Row],[seagrass.mn.ssp126.2050]]="","",(Table1[[#This Row],[seagrass.sd.ssp126.2050]]/Table1[[#This Row],[seagrass.mn.ssp126.2050]])^-1)</f>
        <v/>
      </c>
      <c r="M1472" s="6" t="str">
        <f>IF(Table1[[#This Row],[seagrass.weights.ssp126.2050]]="","",Table1[[#This Row],[seagrass.weights.ssp126.2050]]*Table1[[#This Row],[seagrass.mn.ssp126.2050]])</f>
        <v/>
      </c>
      <c r="P1472" s="6" t="str">
        <f>IF(Table1[[#This Row],[corals.mn.ssp126.2050]]="","",(Table1[[#This Row],[corals.sd.ssp126.2050]]/Table1[[#This Row],[corals.mn.ssp126.2050]])^-1)</f>
        <v/>
      </c>
      <c r="Q1472" s="6" t="str">
        <f>IF(Table1[[#This Row],[coral.weights.ssp126.2050]]="","",Table1[[#This Row],[coral.weights.ssp126.2050]]*Table1[[#This Row],[corals.mn.ssp126.2050]])</f>
        <v/>
      </c>
      <c r="T1472" s="6" t="str">
        <f>IF(Table1[[#This Row],[mangrove.mn.ssp126.2050]]="","",(Table1[[#This Row],[mangrove.sd.ssp126.2050]]/Table1[[#This Row],[mangrove.mn.ssp126.2050]])^-1)</f>
        <v/>
      </c>
      <c r="U1472" s="6" t="str">
        <f>IF(Table1[[#This Row],[mangrove.weights.ssp126.2050]]="","",Table1[[#This Row],[mangrove.weights.ssp126.2050]]*Table1[[#This Row],[mangrove.mn.ssp126.2050]])</f>
        <v/>
      </c>
      <c r="V1472" s="7" t="e">
        <f t="shared" si="132"/>
        <v>#DIV/0!</v>
      </c>
      <c r="Y1472" s="6" t="str">
        <f>IF(Table1[[#This Row],[seagrass.mn.ssp126.2100]]="", "", (Table1[[#This Row],[seagrass.sd.ssp126.2100]]/Table1[[#This Row],[seagrass.mn.ssp126.2100]])^-1)</f>
        <v/>
      </c>
      <c r="Z1472" s="6" t="str">
        <f>IF(Table1[[#This Row],[seagrass.weights.ssp126.2100]]="","", Table1[[#This Row],[seagrass.weights.ssp126.2100]]*Table1[[#This Row],[seagrass.mn.ssp126.2100]])</f>
        <v/>
      </c>
      <c r="AC1472" s="6" t="str">
        <f>IF(Table1[[#This Row],[corals.mn.ssp126.2100]]="","",(Table1[[#This Row],[corals.sd.ssp126.2100]]/Table1[[#This Row],[corals.mn.ssp126.2100]])^-1)</f>
        <v/>
      </c>
      <c r="AD1472" s="6" t="str">
        <f>IF( Table1[[#This Row],[Coral.weights.ssp126.2100]]="","", Table1[[#This Row],[Coral.weights.ssp126.2100]]*Table1[[#This Row],[corals.mn.ssp126.2100]])</f>
        <v/>
      </c>
      <c r="AG1472" s="8" t="str">
        <f>IF(Table1[[#This Row],[mangrove.mn.ssp126.2100]]="","",(Table1[[#This Row],[mangrove.sd.ssp126.2100]]/Table1[[#This Row],[mangrove.mn.ssp126.2100]])^-1)</f>
        <v/>
      </c>
      <c r="AH1472" s="6" t="str">
        <f>IF(Table1[[#This Row],[mangrove.weights.ssp126.2100]]="","",Table1[[#This Row],[mangrove.weights.ssp126.2100]]*Table1[[#This Row],[mangrove.mn.ssp126.2100]])</f>
        <v/>
      </c>
      <c r="AI1472" s="7" t="e">
        <f t="shared" si="133"/>
        <v>#DIV/0!</v>
      </c>
      <c r="AL1472" s="6" t="str">
        <f>IF(Table1[[#This Row],[seagrass.mn.ssp245.2050]]="","",(Table1[[#This Row],[seagrass.sd.ssp245.2050]]/Table1[[#This Row],[seagrass.mn.ssp245.2050]])^-1)</f>
        <v/>
      </c>
      <c r="AM1472" s="6" t="str">
        <f>IF(Table1[[#This Row],[seagrass.weights.ssp245.2050]]="","",Table1[[#This Row],[seagrass.weights.ssp245.2050]]*Table1[[#This Row],[seagrass.mn.ssp245.2050]])</f>
        <v/>
      </c>
      <c r="AS1472" s="5"/>
      <c r="AT1472" s="8"/>
      <c r="AU1472" s="8"/>
      <c r="AV1472" s="7" t="e">
        <f t="shared" si="134"/>
        <v>#DIV/0!</v>
      </c>
      <c r="AX1472" s="5"/>
      <c r="AY1472" s="6"/>
      <c r="AZ1472" s="6"/>
      <c r="BB1472" s="5"/>
      <c r="BC1472" s="8"/>
      <c r="BD1472" s="8"/>
      <c r="BE1472" s="5"/>
      <c r="BF1472" s="5"/>
      <c r="BG1472" s="6"/>
      <c r="BH1472" s="6"/>
      <c r="BI1472" s="7" t="e">
        <f t="shared" si="135"/>
        <v>#DIV/0!</v>
      </c>
      <c r="BK1472" s="5"/>
      <c r="BL1472" s="6"/>
      <c r="BM1472" s="6"/>
      <c r="BO1472" s="5"/>
      <c r="BP1472" s="6"/>
      <c r="BQ1472" s="6"/>
      <c r="BR1472" s="5"/>
      <c r="BS1472" s="5"/>
      <c r="BT1472" s="6"/>
      <c r="BU1472" s="6"/>
      <c r="BV1472" s="7" t="e">
        <f t="shared" si="136"/>
        <v>#DIV/0!</v>
      </c>
      <c r="BX1472" s="5"/>
      <c r="BY1472" s="8"/>
      <c r="BZ1472" s="8"/>
      <c r="CA1472" s="5"/>
      <c r="CB1472" s="5"/>
      <c r="CC1472" s="8"/>
      <c r="CD1472" s="8"/>
      <c r="CE1472" s="5"/>
      <c r="CF1472" s="5"/>
      <c r="CG1472" s="12"/>
      <c r="CH1472" s="17"/>
      <c r="CI1472" s="9" t="e">
        <f t="shared" si="137"/>
        <v>#DIV/0!</v>
      </c>
      <c r="CJ1472" s="5"/>
      <c r="CL1472" s="5"/>
      <c r="CM1472" s="5"/>
      <c r="CP1472" s="5"/>
      <c r="CT1472" s="5"/>
    </row>
    <row r="1473" spans="1:98" x14ac:dyDescent="0.25">
      <c r="A1473" s="5" t="s">
        <v>1516</v>
      </c>
      <c r="B1473" s="5">
        <v>45.08934</v>
      </c>
      <c r="C1473" s="5">
        <v>10.678898</v>
      </c>
      <c r="E1473" s="5">
        <v>0</v>
      </c>
      <c r="G1473" s="5">
        <v>0</v>
      </c>
      <c r="I1473" s="5">
        <v>0</v>
      </c>
      <c r="L1473" s="6" t="str">
        <f>IF(Table1[[#This Row],[seagrass.mn.ssp126.2050]]="","",(Table1[[#This Row],[seagrass.sd.ssp126.2050]]/Table1[[#This Row],[seagrass.mn.ssp126.2050]])^-1)</f>
        <v/>
      </c>
      <c r="M1473" s="6" t="str">
        <f>IF(Table1[[#This Row],[seagrass.weights.ssp126.2050]]="","",Table1[[#This Row],[seagrass.weights.ssp126.2050]]*Table1[[#This Row],[seagrass.mn.ssp126.2050]])</f>
        <v/>
      </c>
      <c r="P1473" s="6" t="str">
        <f>IF(Table1[[#This Row],[corals.mn.ssp126.2050]]="","",(Table1[[#This Row],[corals.sd.ssp126.2050]]/Table1[[#This Row],[corals.mn.ssp126.2050]])^-1)</f>
        <v/>
      </c>
      <c r="Q1473" s="6" t="str">
        <f>IF(Table1[[#This Row],[coral.weights.ssp126.2050]]="","",Table1[[#This Row],[coral.weights.ssp126.2050]]*Table1[[#This Row],[corals.mn.ssp126.2050]])</f>
        <v/>
      </c>
      <c r="T1473" s="6" t="str">
        <f>IF(Table1[[#This Row],[mangrove.mn.ssp126.2050]]="","",(Table1[[#This Row],[mangrove.sd.ssp126.2050]]/Table1[[#This Row],[mangrove.mn.ssp126.2050]])^-1)</f>
        <v/>
      </c>
      <c r="U1473" s="6" t="str">
        <f>IF(Table1[[#This Row],[mangrove.weights.ssp126.2050]]="","",Table1[[#This Row],[mangrove.weights.ssp126.2050]]*Table1[[#This Row],[mangrove.mn.ssp126.2050]])</f>
        <v/>
      </c>
      <c r="V1473" s="7" t="e">
        <f t="shared" si="132"/>
        <v>#DIV/0!</v>
      </c>
      <c r="Y1473" s="6" t="str">
        <f>IF(Table1[[#This Row],[seagrass.mn.ssp126.2100]]="", "", (Table1[[#This Row],[seagrass.sd.ssp126.2100]]/Table1[[#This Row],[seagrass.mn.ssp126.2100]])^-1)</f>
        <v/>
      </c>
      <c r="Z1473" s="6" t="str">
        <f>IF(Table1[[#This Row],[seagrass.weights.ssp126.2100]]="","", Table1[[#This Row],[seagrass.weights.ssp126.2100]]*Table1[[#This Row],[seagrass.mn.ssp126.2100]])</f>
        <v/>
      </c>
      <c r="AC1473" s="6" t="str">
        <f>IF(Table1[[#This Row],[corals.mn.ssp126.2100]]="","",(Table1[[#This Row],[corals.sd.ssp126.2100]]/Table1[[#This Row],[corals.mn.ssp126.2100]])^-1)</f>
        <v/>
      </c>
      <c r="AD1473" s="6" t="str">
        <f>IF( Table1[[#This Row],[Coral.weights.ssp126.2100]]="","", Table1[[#This Row],[Coral.weights.ssp126.2100]]*Table1[[#This Row],[corals.mn.ssp126.2100]])</f>
        <v/>
      </c>
      <c r="AG1473" s="8" t="str">
        <f>IF(Table1[[#This Row],[mangrove.mn.ssp126.2100]]="","",(Table1[[#This Row],[mangrove.sd.ssp126.2100]]/Table1[[#This Row],[mangrove.mn.ssp126.2100]])^-1)</f>
        <v/>
      </c>
      <c r="AH1473" s="6" t="str">
        <f>IF(Table1[[#This Row],[mangrove.weights.ssp126.2100]]="","",Table1[[#This Row],[mangrove.weights.ssp126.2100]]*Table1[[#This Row],[mangrove.mn.ssp126.2100]])</f>
        <v/>
      </c>
      <c r="AI1473" s="7" t="e">
        <f t="shared" si="133"/>
        <v>#DIV/0!</v>
      </c>
      <c r="AL1473" s="6" t="str">
        <f>IF(Table1[[#This Row],[seagrass.mn.ssp245.2050]]="","",(Table1[[#This Row],[seagrass.sd.ssp245.2050]]/Table1[[#This Row],[seagrass.mn.ssp245.2050]])^-1)</f>
        <v/>
      </c>
      <c r="AM1473" s="6" t="str">
        <f>IF(Table1[[#This Row],[seagrass.weights.ssp245.2050]]="","",Table1[[#This Row],[seagrass.weights.ssp245.2050]]*Table1[[#This Row],[seagrass.mn.ssp245.2050]])</f>
        <v/>
      </c>
      <c r="AS1473" s="5"/>
      <c r="AT1473" s="8"/>
      <c r="AU1473" s="8"/>
      <c r="AV1473" s="7" t="e">
        <f t="shared" si="134"/>
        <v>#DIV/0!</v>
      </c>
      <c r="AX1473" s="5"/>
      <c r="AY1473" s="6"/>
      <c r="AZ1473" s="6"/>
      <c r="BB1473" s="5"/>
      <c r="BC1473" s="8"/>
      <c r="BD1473" s="8"/>
      <c r="BE1473" s="5"/>
      <c r="BF1473" s="5"/>
      <c r="BG1473" s="6"/>
      <c r="BH1473" s="6"/>
      <c r="BI1473" s="7" t="e">
        <f t="shared" si="135"/>
        <v>#DIV/0!</v>
      </c>
      <c r="BK1473" s="5"/>
      <c r="BL1473" s="6"/>
      <c r="BM1473" s="6"/>
      <c r="BO1473" s="5"/>
      <c r="BP1473" s="6"/>
      <c r="BQ1473" s="6"/>
      <c r="BR1473" s="5"/>
      <c r="BS1473" s="5"/>
      <c r="BT1473" s="6"/>
      <c r="BU1473" s="6"/>
      <c r="BV1473" s="7" t="e">
        <f t="shared" si="136"/>
        <v>#DIV/0!</v>
      </c>
      <c r="BX1473" s="5"/>
      <c r="BY1473" s="8"/>
      <c r="BZ1473" s="8"/>
      <c r="CA1473" s="5"/>
      <c r="CB1473" s="5"/>
      <c r="CC1473" s="8"/>
      <c r="CD1473" s="8"/>
      <c r="CE1473" s="5"/>
      <c r="CF1473" s="5"/>
      <c r="CG1473" s="12"/>
      <c r="CH1473" s="17"/>
      <c r="CI1473" s="9" t="e">
        <f t="shared" si="137"/>
        <v>#DIV/0!</v>
      </c>
      <c r="CJ1473" s="5"/>
      <c r="CL1473" s="5"/>
      <c r="CM1473" s="5"/>
      <c r="CP1473" s="5"/>
      <c r="CT1473" s="5"/>
    </row>
    <row r="1474" spans="1:98" x14ac:dyDescent="0.25">
      <c r="A1474" s="5" t="s">
        <v>1517</v>
      </c>
      <c r="B1474" s="5">
        <v>45.33934</v>
      </c>
      <c r="C1474" s="5">
        <v>10.678898</v>
      </c>
      <c r="E1474" s="5">
        <v>0</v>
      </c>
      <c r="G1474" s="5">
        <v>0</v>
      </c>
      <c r="I1474" s="5">
        <v>0</v>
      </c>
      <c r="L1474" s="6" t="str">
        <f>IF(Table1[[#This Row],[seagrass.mn.ssp126.2050]]="","",(Table1[[#This Row],[seagrass.sd.ssp126.2050]]/Table1[[#This Row],[seagrass.mn.ssp126.2050]])^-1)</f>
        <v/>
      </c>
      <c r="M1474" s="6" t="str">
        <f>IF(Table1[[#This Row],[seagrass.weights.ssp126.2050]]="","",Table1[[#This Row],[seagrass.weights.ssp126.2050]]*Table1[[#This Row],[seagrass.mn.ssp126.2050]])</f>
        <v/>
      </c>
      <c r="P1474" s="6" t="str">
        <f>IF(Table1[[#This Row],[corals.mn.ssp126.2050]]="","",(Table1[[#This Row],[corals.sd.ssp126.2050]]/Table1[[#This Row],[corals.mn.ssp126.2050]])^-1)</f>
        <v/>
      </c>
      <c r="Q1474" s="6" t="str">
        <f>IF(Table1[[#This Row],[coral.weights.ssp126.2050]]="","",Table1[[#This Row],[coral.weights.ssp126.2050]]*Table1[[#This Row],[corals.mn.ssp126.2050]])</f>
        <v/>
      </c>
      <c r="T1474" s="6" t="str">
        <f>IF(Table1[[#This Row],[mangrove.mn.ssp126.2050]]="","",(Table1[[#This Row],[mangrove.sd.ssp126.2050]]/Table1[[#This Row],[mangrove.mn.ssp126.2050]])^-1)</f>
        <v/>
      </c>
      <c r="U1474" s="6" t="str">
        <f>IF(Table1[[#This Row],[mangrove.weights.ssp126.2050]]="","",Table1[[#This Row],[mangrove.weights.ssp126.2050]]*Table1[[#This Row],[mangrove.mn.ssp126.2050]])</f>
        <v/>
      </c>
      <c r="V1474" s="7" t="e">
        <f t="shared" ref="V1474:V1537" si="138">SUM(U1474,Q1474,M1474)/SUM(T1474,P1474,L1474)</f>
        <v>#DIV/0!</v>
      </c>
      <c r="Y1474" s="6" t="str">
        <f>IF(Table1[[#This Row],[seagrass.mn.ssp126.2100]]="", "", (Table1[[#This Row],[seagrass.sd.ssp126.2100]]/Table1[[#This Row],[seagrass.mn.ssp126.2100]])^-1)</f>
        <v/>
      </c>
      <c r="Z1474" s="6" t="str">
        <f>IF(Table1[[#This Row],[seagrass.weights.ssp126.2100]]="","", Table1[[#This Row],[seagrass.weights.ssp126.2100]]*Table1[[#This Row],[seagrass.mn.ssp126.2100]])</f>
        <v/>
      </c>
      <c r="AC1474" s="6" t="str">
        <f>IF(Table1[[#This Row],[corals.mn.ssp126.2100]]="","",(Table1[[#This Row],[corals.sd.ssp126.2100]]/Table1[[#This Row],[corals.mn.ssp126.2100]])^-1)</f>
        <v/>
      </c>
      <c r="AD1474" s="6" t="str">
        <f>IF( Table1[[#This Row],[Coral.weights.ssp126.2100]]="","", Table1[[#This Row],[Coral.weights.ssp126.2100]]*Table1[[#This Row],[corals.mn.ssp126.2100]])</f>
        <v/>
      </c>
      <c r="AG1474" s="8" t="str">
        <f>IF(Table1[[#This Row],[mangrove.mn.ssp126.2100]]="","",(Table1[[#This Row],[mangrove.sd.ssp126.2100]]/Table1[[#This Row],[mangrove.mn.ssp126.2100]])^-1)</f>
        <v/>
      </c>
      <c r="AH1474" s="6" t="str">
        <f>IF(Table1[[#This Row],[mangrove.weights.ssp126.2100]]="","",Table1[[#This Row],[mangrove.weights.ssp126.2100]]*Table1[[#This Row],[mangrove.mn.ssp126.2100]])</f>
        <v/>
      </c>
      <c r="AI1474" s="7" t="e">
        <f t="shared" ref="AI1474:AI1537" si="139">SUM(AH1474,AD1474,Z1474)/SUM(Y1474,AC1474,AG1474)</f>
        <v>#DIV/0!</v>
      </c>
      <c r="AL1474" s="6" t="str">
        <f>IF(Table1[[#This Row],[seagrass.mn.ssp245.2050]]="","",(Table1[[#This Row],[seagrass.sd.ssp245.2050]]/Table1[[#This Row],[seagrass.mn.ssp245.2050]])^-1)</f>
        <v/>
      </c>
      <c r="AM1474" s="6" t="str">
        <f>IF(Table1[[#This Row],[seagrass.weights.ssp245.2050]]="","",Table1[[#This Row],[seagrass.weights.ssp245.2050]]*Table1[[#This Row],[seagrass.mn.ssp245.2050]])</f>
        <v/>
      </c>
      <c r="AS1474" s="5"/>
      <c r="AT1474" s="8"/>
      <c r="AU1474" s="8"/>
      <c r="AV1474" s="7" t="e">
        <f t="shared" si="134"/>
        <v>#DIV/0!</v>
      </c>
      <c r="AX1474" s="5"/>
      <c r="AY1474" s="6"/>
      <c r="AZ1474" s="6"/>
      <c r="BB1474" s="5"/>
      <c r="BC1474" s="8"/>
      <c r="BD1474" s="8"/>
      <c r="BE1474" s="5"/>
      <c r="BF1474" s="5"/>
      <c r="BG1474" s="6"/>
      <c r="BH1474" s="6"/>
      <c r="BI1474" s="7" t="e">
        <f t="shared" si="135"/>
        <v>#DIV/0!</v>
      </c>
      <c r="BK1474" s="5"/>
      <c r="BL1474" s="6"/>
      <c r="BM1474" s="6"/>
      <c r="BO1474" s="5"/>
      <c r="BP1474" s="6"/>
      <c r="BQ1474" s="6"/>
      <c r="BR1474" s="5"/>
      <c r="BS1474" s="5"/>
      <c r="BT1474" s="6"/>
      <c r="BU1474" s="6"/>
      <c r="BV1474" s="7" t="e">
        <f t="shared" si="136"/>
        <v>#DIV/0!</v>
      </c>
      <c r="BX1474" s="5"/>
      <c r="BY1474" s="8"/>
      <c r="BZ1474" s="8"/>
      <c r="CA1474" s="5"/>
      <c r="CB1474" s="5"/>
      <c r="CC1474" s="8"/>
      <c r="CD1474" s="8"/>
      <c r="CE1474" s="5"/>
      <c r="CF1474" s="5"/>
      <c r="CG1474" s="12"/>
      <c r="CH1474" s="17"/>
      <c r="CI1474" s="9" t="e">
        <f t="shared" si="137"/>
        <v>#DIV/0!</v>
      </c>
      <c r="CJ1474" s="5"/>
      <c r="CL1474" s="5"/>
      <c r="CM1474" s="5"/>
      <c r="CP1474" s="5"/>
      <c r="CT1474" s="5"/>
    </row>
    <row r="1475" spans="1:98" x14ac:dyDescent="0.25">
      <c r="A1475" s="5" t="s">
        <v>1518</v>
      </c>
      <c r="B1475" s="5">
        <v>45.58934</v>
      </c>
      <c r="C1475" s="5">
        <v>10.678898</v>
      </c>
      <c r="E1475" s="5">
        <v>0</v>
      </c>
      <c r="G1475" s="5">
        <v>0</v>
      </c>
      <c r="I1475" s="5">
        <v>0</v>
      </c>
      <c r="L1475" s="6" t="str">
        <f>IF(Table1[[#This Row],[seagrass.mn.ssp126.2050]]="","",(Table1[[#This Row],[seagrass.sd.ssp126.2050]]/Table1[[#This Row],[seagrass.mn.ssp126.2050]])^-1)</f>
        <v/>
      </c>
      <c r="M1475" s="6" t="str">
        <f>IF(Table1[[#This Row],[seagrass.weights.ssp126.2050]]="","",Table1[[#This Row],[seagrass.weights.ssp126.2050]]*Table1[[#This Row],[seagrass.mn.ssp126.2050]])</f>
        <v/>
      </c>
      <c r="P1475" s="6" t="str">
        <f>IF(Table1[[#This Row],[corals.mn.ssp126.2050]]="","",(Table1[[#This Row],[corals.sd.ssp126.2050]]/Table1[[#This Row],[corals.mn.ssp126.2050]])^-1)</f>
        <v/>
      </c>
      <c r="Q1475" s="6" t="str">
        <f>IF(Table1[[#This Row],[coral.weights.ssp126.2050]]="","",Table1[[#This Row],[coral.weights.ssp126.2050]]*Table1[[#This Row],[corals.mn.ssp126.2050]])</f>
        <v/>
      </c>
      <c r="T1475" s="6" t="str">
        <f>IF(Table1[[#This Row],[mangrove.mn.ssp126.2050]]="","",(Table1[[#This Row],[mangrove.sd.ssp126.2050]]/Table1[[#This Row],[mangrove.mn.ssp126.2050]])^-1)</f>
        <v/>
      </c>
      <c r="U1475" s="6" t="str">
        <f>IF(Table1[[#This Row],[mangrove.weights.ssp126.2050]]="","",Table1[[#This Row],[mangrove.weights.ssp126.2050]]*Table1[[#This Row],[mangrove.mn.ssp126.2050]])</f>
        <v/>
      </c>
      <c r="V1475" s="7" t="e">
        <f t="shared" si="138"/>
        <v>#DIV/0!</v>
      </c>
      <c r="Y1475" s="6" t="str">
        <f>IF(Table1[[#This Row],[seagrass.mn.ssp126.2100]]="", "", (Table1[[#This Row],[seagrass.sd.ssp126.2100]]/Table1[[#This Row],[seagrass.mn.ssp126.2100]])^-1)</f>
        <v/>
      </c>
      <c r="Z1475" s="6" t="str">
        <f>IF(Table1[[#This Row],[seagrass.weights.ssp126.2100]]="","", Table1[[#This Row],[seagrass.weights.ssp126.2100]]*Table1[[#This Row],[seagrass.mn.ssp126.2100]])</f>
        <v/>
      </c>
      <c r="AC1475" s="6" t="str">
        <f>IF(Table1[[#This Row],[corals.mn.ssp126.2100]]="","",(Table1[[#This Row],[corals.sd.ssp126.2100]]/Table1[[#This Row],[corals.mn.ssp126.2100]])^-1)</f>
        <v/>
      </c>
      <c r="AD1475" s="6" t="str">
        <f>IF( Table1[[#This Row],[Coral.weights.ssp126.2100]]="","", Table1[[#This Row],[Coral.weights.ssp126.2100]]*Table1[[#This Row],[corals.mn.ssp126.2100]])</f>
        <v/>
      </c>
      <c r="AG1475" s="8" t="str">
        <f>IF(Table1[[#This Row],[mangrove.mn.ssp126.2100]]="","",(Table1[[#This Row],[mangrove.sd.ssp126.2100]]/Table1[[#This Row],[mangrove.mn.ssp126.2100]])^-1)</f>
        <v/>
      </c>
      <c r="AH1475" s="6" t="str">
        <f>IF(Table1[[#This Row],[mangrove.weights.ssp126.2100]]="","",Table1[[#This Row],[mangrove.weights.ssp126.2100]]*Table1[[#This Row],[mangrove.mn.ssp126.2100]])</f>
        <v/>
      </c>
      <c r="AI1475" s="7" t="e">
        <f t="shared" si="139"/>
        <v>#DIV/0!</v>
      </c>
      <c r="AL1475" s="6" t="str">
        <f>IF(Table1[[#This Row],[seagrass.mn.ssp245.2050]]="","",(Table1[[#This Row],[seagrass.sd.ssp245.2050]]/Table1[[#This Row],[seagrass.mn.ssp245.2050]])^-1)</f>
        <v/>
      </c>
      <c r="AM1475" s="6" t="str">
        <f>IF(Table1[[#This Row],[seagrass.weights.ssp245.2050]]="","",Table1[[#This Row],[seagrass.weights.ssp245.2050]]*Table1[[#This Row],[seagrass.mn.ssp245.2050]])</f>
        <v/>
      </c>
      <c r="AS1475" s="5"/>
      <c r="AT1475" s="8"/>
      <c r="AU1475" s="8"/>
      <c r="AV1475" s="7" t="e">
        <f t="shared" ref="AV1475:AV1538" si="140">SUM(AU1475,AQ1475,AM1475)/SUM(AT1475,AP1475,AL1475)</f>
        <v>#DIV/0!</v>
      </c>
      <c r="AX1475" s="5"/>
      <c r="AY1475" s="6"/>
      <c r="AZ1475" s="6"/>
      <c r="BB1475" s="5"/>
      <c r="BC1475" s="8"/>
      <c r="BD1475" s="8"/>
      <c r="BE1475" s="5"/>
      <c r="BF1475" s="5"/>
      <c r="BG1475" s="6"/>
      <c r="BH1475" s="6"/>
      <c r="BI1475" s="7" t="e">
        <f t="shared" ref="BI1475:BI1538" si="141">SUM(BH1475,BD1475,AZ1475)/SUM(BG1475,BC1475,AY1475)</f>
        <v>#DIV/0!</v>
      </c>
      <c r="BK1475" s="5"/>
      <c r="BL1475" s="6"/>
      <c r="BM1475" s="6"/>
      <c r="BO1475" s="5"/>
      <c r="BP1475" s="6"/>
      <c r="BQ1475" s="6"/>
      <c r="BR1475" s="5"/>
      <c r="BS1475" s="5"/>
      <c r="BT1475" s="6"/>
      <c r="BU1475" s="6"/>
      <c r="BV1475" s="7" t="e">
        <f t="shared" ref="BV1475:BV1538" si="142">SUM(BU1475,BQ1475,BM1475)/SUM(BT1475,BP1475,BL1475)</f>
        <v>#DIV/0!</v>
      </c>
      <c r="BX1475" s="5"/>
      <c r="BY1475" s="8"/>
      <c r="BZ1475" s="8"/>
      <c r="CA1475" s="5"/>
      <c r="CB1475" s="5"/>
      <c r="CC1475" s="8"/>
      <c r="CD1475" s="8"/>
      <c r="CE1475" s="5"/>
      <c r="CF1475" s="5"/>
      <c r="CG1475" s="12"/>
      <c r="CH1475" s="17"/>
      <c r="CI1475" s="9" t="e">
        <f t="shared" ref="CI1475:CI1538" si="143">SUM(CH1475,CD1475,BZ1475)/SUM(CG1475,CC1475,BY1475)</f>
        <v>#DIV/0!</v>
      </c>
      <c r="CJ1475" s="5"/>
      <c r="CL1475" s="5"/>
      <c r="CM1475" s="5"/>
      <c r="CP1475" s="5"/>
      <c r="CT1475" s="5"/>
    </row>
    <row r="1476" spans="1:98" x14ac:dyDescent="0.25">
      <c r="A1476" s="5" t="s">
        <v>1519</v>
      </c>
      <c r="B1476" s="5">
        <v>45.83934</v>
      </c>
      <c r="C1476" s="5">
        <v>10.678898</v>
      </c>
      <c r="E1476" s="5">
        <v>0</v>
      </c>
      <c r="G1476" s="5">
        <v>0</v>
      </c>
      <c r="I1476" s="5">
        <v>0</v>
      </c>
      <c r="L1476" s="6" t="str">
        <f>IF(Table1[[#This Row],[seagrass.mn.ssp126.2050]]="","",(Table1[[#This Row],[seagrass.sd.ssp126.2050]]/Table1[[#This Row],[seagrass.mn.ssp126.2050]])^-1)</f>
        <v/>
      </c>
      <c r="M1476" s="6" t="str">
        <f>IF(Table1[[#This Row],[seagrass.weights.ssp126.2050]]="","",Table1[[#This Row],[seagrass.weights.ssp126.2050]]*Table1[[#This Row],[seagrass.mn.ssp126.2050]])</f>
        <v/>
      </c>
      <c r="P1476" s="6" t="str">
        <f>IF(Table1[[#This Row],[corals.mn.ssp126.2050]]="","",(Table1[[#This Row],[corals.sd.ssp126.2050]]/Table1[[#This Row],[corals.mn.ssp126.2050]])^-1)</f>
        <v/>
      </c>
      <c r="Q1476" s="6" t="str">
        <f>IF(Table1[[#This Row],[coral.weights.ssp126.2050]]="","",Table1[[#This Row],[coral.weights.ssp126.2050]]*Table1[[#This Row],[corals.mn.ssp126.2050]])</f>
        <v/>
      </c>
      <c r="T1476" s="6" t="str">
        <f>IF(Table1[[#This Row],[mangrove.mn.ssp126.2050]]="","",(Table1[[#This Row],[mangrove.sd.ssp126.2050]]/Table1[[#This Row],[mangrove.mn.ssp126.2050]])^-1)</f>
        <v/>
      </c>
      <c r="U1476" s="6" t="str">
        <f>IF(Table1[[#This Row],[mangrove.weights.ssp126.2050]]="","",Table1[[#This Row],[mangrove.weights.ssp126.2050]]*Table1[[#This Row],[mangrove.mn.ssp126.2050]])</f>
        <v/>
      </c>
      <c r="V1476" s="7" t="e">
        <f t="shared" si="138"/>
        <v>#DIV/0!</v>
      </c>
      <c r="Y1476" s="6" t="str">
        <f>IF(Table1[[#This Row],[seagrass.mn.ssp126.2100]]="", "", (Table1[[#This Row],[seagrass.sd.ssp126.2100]]/Table1[[#This Row],[seagrass.mn.ssp126.2100]])^-1)</f>
        <v/>
      </c>
      <c r="Z1476" s="6" t="str">
        <f>IF(Table1[[#This Row],[seagrass.weights.ssp126.2100]]="","", Table1[[#This Row],[seagrass.weights.ssp126.2100]]*Table1[[#This Row],[seagrass.mn.ssp126.2100]])</f>
        <v/>
      </c>
      <c r="AC1476" s="6" t="str">
        <f>IF(Table1[[#This Row],[corals.mn.ssp126.2100]]="","",(Table1[[#This Row],[corals.sd.ssp126.2100]]/Table1[[#This Row],[corals.mn.ssp126.2100]])^-1)</f>
        <v/>
      </c>
      <c r="AD1476" s="6" t="str">
        <f>IF( Table1[[#This Row],[Coral.weights.ssp126.2100]]="","", Table1[[#This Row],[Coral.weights.ssp126.2100]]*Table1[[#This Row],[corals.mn.ssp126.2100]])</f>
        <v/>
      </c>
      <c r="AG1476" s="8" t="str">
        <f>IF(Table1[[#This Row],[mangrove.mn.ssp126.2100]]="","",(Table1[[#This Row],[mangrove.sd.ssp126.2100]]/Table1[[#This Row],[mangrove.mn.ssp126.2100]])^-1)</f>
        <v/>
      </c>
      <c r="AH1476" s="6" t="str">
        <f>IF(Table1[[#This Row],[mangrove.weights.ssp126.2100]]="","",Table1[[#This Row],[mangrove.weights.ssp126.2100]]*Table1[[#This Row],[mangrove.mn.ssp126.2100]])</f>
        <v/>
      </c>
      <c r="AI1476" s="7" t="e">
        <f t="shared" si="139"/>
        <v>#DIV/0!</v>
      </c>
      <c r="AL1476" s="6" t="str">
        <f>IF(Table1[[#This Row],[seagrass.mn.ssp245.2050]]="","",(Table1[[#This Row],[seagrass.sd.ssp245.2050]]/Table1[[#This Row],[seagrass.mn.ssp245.2050]])^-1)</f>
        <v/>
      </c>
      <c r="AM1476" s="6" t="str">
        <f>IF(Table1[[#This Row],[seagrass.weights.ssp245.2050]]="","",Table1[[#This Row],[seagrass.weights.ssp245.2050]]*Table1[[#This Row],[seagrass.mn.ssp245.2050]])</f>
        <v/>
      </c>
      <c r="AS1476" s="5"/>
      <c r="AT1476" s="8"/>
      <c r="AU1476" s="8"/>
      <c r="AV1476" s="7" t="e">
        <f t="shared" si="140"/>
        <v>#DIV/0!</v>
      </c>
      <c r="AX1476" s="5"/>
      <c r="AY1476" s="6"/>
      <c r="AZ1476" s="6"/>
      <c r="BB1476" s="5"/>
      <c r="BC1476" s="8"/>
      <c r="BD1476" s="8"/>
      <c r="BE1476" s="5"/>
      <c r="BF1476" s="5"/>
      <c r="BG1476" s="6"/>
      <c r="BH1476" s="6"/>
      <c r="BI1476" s="7" t="e">
        <f t="shared" si="141"/>
        <v>#DIV/0!</v>
      </c>
      <c r="BK1476" s="5"/>
      <c r="BL1476" s="6"/>
      <c r="BM1476" s="6"/>
      <c r="BO1476" s="5"/>
      <c r="BP1476" s="6"/>
      <c r="BQ1476" s="6"/>
      <c r="BR1476" s="5"/>
      <c r="BS1476" s="5"/>
      <c r="BT1476" s="6"/>
      <c r="BU1476" s="6"/>
      <c r="BV1476" s="7" t="e">
        <f t="shared" si="142"/>
        <v>#DIV/0!</v>
      </c>
      <c r="BX1476" s="5"/>
      <c r="BY1476" s="8"/>
      <c r="BZ1476" s="8"/>
      <c r="CA1476" s="5"/>
      <c r="CB1476" s="5"/>
      <c r="CC1476" s="8"/>
      <c r="CD1476" s="8"/>
      <c r="CE1476" s="5"/>
      <c r="CF1476" s="5"/>
      <c r="CG1476" s="12"/>
      <c r="CH1476" s="17"/>
      <c r="CI1476" s="9" t="e">
        <f t="shared" si="143"/>
        <v>#DIV/0!</v>
      </c>
      <c r="CJ1476" s="5"/>
      <c r="CL1476" s="5"/>
      <c r="CM1476" s="5"/>
      <c r="CP1476" s="5"/>
      <c r="CT1476" s="5"/>
    </row>
    <row r="1477" spans="1:98" x14ac:dyDescent="0.25">
      <c r="A1477" s="5" t="s">
        <v>1520</v>
      </c>
      <c r="B1477" s="5">
        <v>46.08934</v>
      </c>
      <c r="C1477" s="5">
        <v>10.678898</v>
      </c>
      <c r="E1477" s="5">
        <v>0</v>
      </c>
      <c r="G1477" s="5">
        <v>0</v>
      </c>
      <c r="I1477" s="5">
        <v>0</v>
      </c>
      <c r="L1477" s="6" t="str">
        <f>IF(Table1[[#This Row],[seagrass.mn.ssp126.2050]]="","",(Table1[[#This Row],[seagrass.sd.ssp126.2050]]/Table1[[#This Row],[seagrass.mn.ssp126.2050]])^-1)</f>
        <v/>
      </c>
      <c r="M1477" s="6" t="str">
        <f>IF(Table1[[#This Row],[seagrass.weights.ssp126.2050]]="","",Table1[[#This Row],[seagrass.weights.ssp126.2050]]*Table1[[#This Row],[seagrass.mn.ssp126.2050]])</f>
        <v/>
      </c>
      <c r="P1477" s="6" t="str">
        <f>IF(Table1[[#This Row],[corals.mn.ssp126.2050]]="","",(Table1[[#This Row],[corals.sd.ssp126.2050]]/Table1[[#This Row],[corals.mn.ssp126.2050]])^-1)</f>
        <v/>
      </c>
      <c r="Q1477" s="6" t="str">
        <f>IF(Table1[[#This Row],[coral.weights.ssp126.2050]]="","",Table1[[#This Row],[coral.weights.ssp126.2050]]*Table1[[#This Row],[corals.mn.ssp126.2050]])</f>
        <v/>
      </c>
      <c r="T1477" s="6" t="str">
        <f>IF(Table1[[#This Row],[mangrove.mn.ssp126.2050]]="","",(Table1[[#This Row],[mangrove.sd.ssp126.2050]]/Table1[[#This Row],[mangrove.mn.ssp126.2050]])^-1)</f>
        <v/>
      </c>
      <c r="U1477" s="6" t="str">
        <f>IF(Table1[[#This Row],[mangrove.weights.ssp126.2050]]="","",Table1[[#This Row],[mangrove.weights.ssp126.2050]]*Table1[[#This Row],[mangrove.mn.ssp126.2050]])</f>
        <v/>
      </c>
      <c r="V1477" s="7" t="e">
        <f t="shared" si="138"/>
        <v>#DIV/0!</v>
      </c>
      <c r="Y1477" s="6" t="str">
        <f>IF(Table1[[#This Row],[seagrass.mn.ssp126.2100]]="", "", (Table1[[#This Row],[seagrass.sd.ssp126.2100]]/Table1[[#This Row],[seagrass.mn.ssp126.2100]])^-1)</f>
        <v/>
      </c>
      <c r="Z1477" s="6" t="str">
        <f>IF(Table1[[#This Row],[seagrass.weights.ssp126.2100]]="","", Table1[[#This Row],[seagrass.weights.ssp126.2100]]*Table1[[#This Row],[seagrass.mn.ssp126.2100]])</f>
        <v/>
      </c>
      <c r="AC1477" s="6" t="str">
        <f>IF(Table1[[#This Row],[corals.mn.ssp126.2100]]="","",(Table1[[#This Row],[corals.sd.ssp126.2100]]/Table1[[#This Row],[corals.mn.ssp126.2100]])^-1)</f>
        <v/>
      </c>
      <c r="AD1477" s="6" t="str">
        <f>IF( Table1[[#This Row],[Coral.weights.ssp126.2100]]="","", Table1[[#This Row],[Coral.weights.ssp126.2100]]*Table1[[#This Row],[corals.mn.ssp126.2100]])</f>
        <v/>
      </c>
      <c r="AG1477" s="8" t="str">
        <f>IF(Table1[[#This Row],[mangrove.mn.ssp126.2100]]="","",(Table1[[#This Row],[mangrove.sd.ssp126.2100]]/Table1[[#This Row],[mangrove.mn.ssp126.2100]])^-1)</f>
        <v/>
      </c>
      <c r="AH1477" s="6" t="str">
        <f>IF(Table1[[#This Row],[mangrove.weights.ssp126.2100]]="","",Table1[[#This Row],[mangrove.weights.ssp126.2100]]*Table1[[#This Row],[mangrove.mn.ssp126.2100]])</f>
        <v/>
      </c>
      <c r="AI1477" s="7" t="e">
        <f t="shared" si="139"/>
        <v>#DIV/0!</v>
      </c>
      <c r="AL1477" s="6" t="str">
        <f>IF(Table1[[#This Row],[seagrass.mn.ssp245.2050]]="","",(Table1[[#This Row],[seagrass.sd.ssp245.2050]]/Table1[[#This Row],[seagrass.mn.ssp245.2050]])^-1)</f>
        <v/>
      </c>
      <c r="AM1477" s="6" t="str">
        <f>IF(Table1[[#This Row],[seagrass.weights.ssp245.2050]]="","",Table1[[#This Row],[seagrass.weights.ssp245.2050]]*Table1[[#This Row],[seagrass.mn.ssp245.2050]])</f>
        <v/>
      </c>
      <c r="AS1477" s="5"/>
      <c r="AT1477" s="8"/>
      <c r="AU1477" s="8"/>
      <c r="AV1477" s="7" t="e">
        <f t="shared" si="140"/>
        <v>#DIV/0!</v>
      </c>
      <c r="AX1477" s="5"/>
      <c r="AY1477" s="6"/>
      <c r="AZ1477" s="6"/>
      <c r="BB1477" s="5"/>
      <c r="BC1477" s="8"/>
      <c r="BD1477" s="8"/>
      <c r="BE1477" s="5"/>
      <c r="BF1477" s="5"/>
      <c r="BG1477" s="6"/>
      <c r="BH1477" s="6"/>
      <c r="BI1477" s="7" t="e">
        <f t="shared" si="141"/>
        <v>#DIV/0!</v>
      </c>
      <c r="BK1477" s="5"/>
      <c r="BL1477" s="6"/>
      <c r="BM1477" s="6"/>
      <c r="BO1477" s="5"/>
      <c r="BP1477" s="6"/>
      <c r="BQ1477" s="6"/>
      <c r="BR1477" s="5"/>
      <c r="BS1477" s="5"/>
      <c r="BT1477" s="6"/>
      <c r="BU1477" s="6"/>
      <c r="BV1477" s="7" t="e">
        <f t="shared" si="142"/>
        <v>#DIV/0!</v>
      </c>
      <c r="BX1477" s="5"/>
      <c r="BY1477" s="8"/>
      <c r="BZ1477" s="8"/>
      <c r="CA1477" s="5"/>
      <c r="CB1477" s="5"/>
      <c r="CC1477" s="8"/>
      <c r="CD1477" s="8"/>
      <c r="CE1477" s="5"/>
      <c r="CF1477" s="5"/>
      <c r="CG1477" s="12"/>
      <c r="CH1477" s="17"/>
      <c r="CI1477" s="9" t="e">
        <f t="shared" si="143"/>
        <v>#DIV/0!</v>
      </c>
      <c r="CJ1477" s="5"/>
      <c r="CL1477" s="5"/>
      <c r="CM1477" s="5"/>
      <c r="CP1477" s="5"/>
      <c r="CT1477" s="5"/>
    </row>
    <row r="1478" spans="1:98" x14ac:dyDescent="0.25">
      <c r="A1478" s="5" t="s">
        <v>1521</v>
      </c>
      <c r="B1478" s="5">
        <v>46.83934</v>
      </c>
      <c r="C1478" s="5">
        <v>10.678898</v>
      </c>
      <c r="E1478" s="5">
        <v>0</v>
      </c>
      <c r="G1478" s="5">
        <v>0</v>
      </c>
      <c r="I1478" s="5">
        <v>0</v>
      </c>
      <c r="L1478" s="6" t="str">
        <f>IF(Table1[[#This Row],[seagrass.mn.ssp126.2050]]="","",(Table1[[#This Row],[seagrass.sd.ssp126.2050]]/Table1[[#This Row],[seagrass.mn.ssp126.2050]])^-1)</f>
        <v/>
      </c>
      <c r="M1478" s="6" t="str">
        <f>IF(Table1[[#This Row],[seagrass.weights.ssp126.2050]]="","",Table1[[#This Row],[seagrass.weights.ssp126.2050]]*Table1[[#This Row],[seagrass.mn.ssp126.2050]])</f>
        <v/>
      </c>
      <c r="P1478" s="6" t="str">
        <f>IF(Table1[[#This Row],[corals.mn.ssp126.2050]]="","",(Table1[[#This Row],[corals.sd.ssp126.2050]]/Table1[[#This Row],[corals.mn.ssp126.2050]])^-1)</f>
        <v/>
      </c>
      <c r="Q1478" s="6" t="str">
        <f>IF(Table1[[#This Row],[coral.weights.ssp126.2050]]="","",Table1[[#This Row],[coral.weights.ssp126.2050]]*Table1[[#This Row],[corals.mn.ssp126.2050]])</f>
        <v/>
      </c>
      <c r="T1478" s="6" t="str">
        <f>IF(Table1[[#This Row],[mangrove.mn.ssp126.2050]]="","",(Table1[[#This Row],[mangrove.sd.ssp126.2050]]/Table1[[#This Row],[mangrove.mn.ssp126.2050]])^-1)</f>
        <v/>
      </c>
      <c r="U1478" s="6" t="str">
        <f>IF(Table1[[#This Row],[mangrove.weights.ssp126.2050]]="","",Table1[[#This Row],[mangrove.weights.ssp126.2050]]*Table1[[#This Row],[mangrove.mn.ssp126.2050]])</f>
        <v/>
      </c>
      <c r="V1478" s="7" t="e">
        <f t="shared" si="138"/>
        <v>#DIV/0!</v>
      </c>
      <c r="Y1478" s="6" t="str">
        <f>IF(Table1[[#This Row],[seagrass.mn.ssp126.2100]]="", "", (Table1[[#This Row],[seagrass.sd.ssp126.2100]]/Table1[[#This Row],[seagrass.mn.ssp126.2100]])^-1)</f>
        <v/>
      </c>
      <c r="Z1478" s="6" t="str">
        <f>IF(Table1[[#This Row],[seagrass.weights.ssp126.2100]]="","", Table1[[#This Row],[seagrass.weights.ssp126.2100]]*Table1[[#This Row],[seagrass.mn.ssp126.2100]])</f>
        <v/>
      </c>
      <c r="AC1478" s="6" t="str">
        <f>IF(Table1[[#This Row],[corals.mn.ssp126.2100]]="","",(Table1[[#This Row],[corals.sd.ssp126.2100]]/Table1[[#This Row],[corals.mn.ssp126.2100]])^-1)</f>
        <v/>
      </c>
      <c r="AD1478" s="6" t="str">
        <f>IF( Table1[[#This Row],[Coral.weights.ssp126.2100]]="","", Table1[[#This Row],[Coral.weights.ssp126.2100]]*Table1[[#This Row],[corals.mn.ssp126.2100]])</f>
        <v/>
      </c>
      <c r="AG1478" s="8" t="str">
        <f>IF(Table1[[#This Row],[mangrove.mn.ssp126.2100]]="","",(Table1[[#This Row],[mangrove.sd.ssp126.2100]]/Table1[[#This Row],[mangrove.mn.ssp126.2100]])^-1)</f>
        <v/>
      </c>
      <c r="AH1478" s="6" t="str">
        <f>IF(Table1[[#This Row],[mangrove.weights.ssp126.2100]]="","",Table1[[#This Row],[mangrove.weights.ssp126.2100]]*Table1[[#This Row],[mangrove.mn.ssp126.2100]])</f>
        <v/>
      </c>
      <c r="AI1478" s="7" t="e">
        <f t="shared" si="139"/>
        <v>#DIV/0!</v>
      </c>
      <c r="AL1478" s="6" t="str">
        <f>IF(Table1[[#This Row],[seagrass.mn.ssp245.2050]]="","",(Table1[[#This Row],[seagrass.sd.ssp245.2050]]/Table1[[#This Row],[seagrass.mn.ssp245.2050]])^-1)</f>
        <v/>
      </c>
      <c r="AM1478" s="6" t="str">
        <f>IF(Table1[[#This Row],[seagrass.weights.ssp245.2050]]="","",Table1[[#This Row],[seagrass.weights.ssp245.2050]]*Table1[[#This Row],[seagrass.mn.ssp245.2050]])</f>
        <v/>
      </c>
      <c r="AS1478" s="5"/>
      <c r="AT1478" s="8"/>
      <c r="AU1478" s="8"/>
      <c r="AV1478" s="7" t="e">
        <f t="shared" si="140"/>
        <v>#DIV/0!</v>
      </c>
      <c r="AX1478" s="5"/>
      <c r="AY1478" s="6"/>
      <c r="AZ1478" s="6"/>
      <c r="BB1478" s="5"/>
      <c r="BC1478" s="8"/>
      <c r="BD1478" s="8"/>
      <c r="BE1478" s="5"/>
      <c r="BF1478" s="5"/>
      <c r="BG1478" s="6"/>
      <c r="BH1478" s="6"/>
      <c r="BI1478" s="7" t="e">
        <f t="shared" si="141"/>
        <v>#DIV/0!</v>
      </c>
      <c r="BK1478" s="5"/>
      <c r="BL1478" s="6"/>
      <c r="BM1478" s="6"/>
      <c r="BO1478" s="5"/>
      <c r="BP1478" s="6"/>
      <c r="BQ1478" s="6"/>
      <c r="BR1478" s="5"/>
      <c r="BS1478" s="5"/>
      <c r="BT1478" s="6"/>
      <c r="BU1478" s="6"/>
      <c r="BV1478" s="7" t="e">
        <f t="shared" si="142"/>
        <v>#DIV/0!</v>
      </c>
      <c r="BX1478" s="5"/>
      <c r="BY1478" s="8"/>
      <c r="BZ1478" s="8"/>
      <c r="CA1478" s="5"/>
      <c r="CB1478" s="5"/>
      <c r="CC1478" s="8"/>
      <c r="CD1478" s="8"/>
      <c r="CE1478" s="5"/>
      <c r="CF1478" s="5"/>
      <c r="CG1478" s="12"/>
      <c r="CH1478" s="17"/>
      <c r="CI1478" s="9" t="e">
        <f t="shared" si="143"/>
        <v>#DIV/0!</v>
      </c>
      <c r="CJ1478" s="5"/>
      <c r="CL1478" s="5"/>
      <c r="CM1478" s="5"/>
      <c r="CP1478" s="5"/>
      <c r="CT1478" s="5"/>
    </row>
    <row r="1479" spans="1:98" x14ac:dyDescent="0.25">
      <c r="A1479" s="5" t="s">
        <v>1522</v>
      </c>
      <c r="B1479" s="5">
        <v>47.08934</v>
      </c>
      <c r="C1479" s="5">
        <v>10.678898</v>
      </c>
      <c r="E1479" s="5">
        <v>0</v>
      </c>
      <c r="G1479" s="5">
        <v>0</v>
      </c>
      <c r="I1479" s="5">
        <v>0</v>
      </c>
      <c r="L1479" s="6" t="str">
        <f>IF(Table1[[#This Row],[seagrass.mn.ssp126.2050]]="","",(Table1[[#This Row],[seagrass.sd.ssp126.2050]]/Table1[[#This Row],[seagrass.mn.ssp126.2050]])^-1)</f>
        <v/>
      </c>
      <c r="M1479" s="6" t="str">
        <f>IF(Table1[[#This Row],[seagrass.weights.ssp126.2050]]="","",Table1[[#This Row],[seagrass.weights.ssp126.2050]]*Table1[[#This Row],[seagrass.mn.ssp126.2050]])</f>
        <v/>
      </c>
      <c r="P1479" s="6" t="str">
        <f>IF(Table1[[#This Row],[corals.mn.ssp126.2050]]="","",(Table1[[#This Row],[corals.sd.ssp126.2050]]/Table1[[#This Row],[corals.mn.ssp126.2050]])^-1)</f>
        <v/>
      </c>
      <c r="Q1479" s="6" t="str">
        <f>IF(Table1[[#This Row],[coral.weights.ssp126.2050]]="","",Table1[[#This Row],[coral.weights.ssp126.2050]]*Table1[[#This Row],[corals.mn.ssp126.2050]])</f>
        <v/>
      </c>
      <c r="T1479" s="6" t="str">
        <f>IF(Table1[[#This Row],[mangrove.mn.ssp126.2050]]="","",(Table1[[#This Row],[mangrove.sd.ssp126.2050]]/Table1[[#This Row],[mangrove.mn.ssp126.2050]])^-1)</f>
        <v/>
      </c>
      <c r="U1479" s="6" t="str">
        <f>IF(Table1[[#This Row],[mangrove.weights.ssp126.2050]]="","",Table1[[#This Row],[mangrove.weights.ssp126.2050]]*Table1[[#This Row],[mangrove.mn.ssp126.2050]])</f>
        <v/>
      </c>
      <c r="V1479" s="7" t="e">
        <f t="shared" si="138"/>
        <v>#DIV/0!</v>
      </c>
      <c r="Y1479" s="6" t="str">
        <f>IF(Table1[[#This Row],[seagrass.mn.ssp126.2100]]="", "", (Table1[[#This Row],[seagrass.sd.ssp126.2100]]/Table1[[#This Row],[seagrass.mn.ssp126.2100]])^-1)</f>
        <v/>
      </c>
      <c r="Z1479" s="6" t="str">
        <f>IF(Table1[[#This Row],[seagrass.weights.ssp126.2100]]="","", Table1[[#This Row],[seagrass.weights.ssp126.2100]]*Table1[[#This Row],[seagrass.mn.ssp126.2100]])</f>
        <v/>
      </c>
      <c r="AC1479" s="6" t="str">
        <f>IF(Table1[[#This Row],[corals.mn.ssp126.2100]]="","",(Table1[[#This Row],[corals.sd.ssp126.2100]]/Table1[[#This Row],[corals.mn.ssp126.2100]])^-1)</f>
        <v/>
      </c>
      <c r="AD1479" s="6" t="str">
        <f>IF( Table1[[#This Row],[Coral.weights.ssp126.2100]]="","", Table1[[#This Row],[Coral.weights.ssp126.2100]]*Table1[[#This Row],[corals.mn.ssp126.2100]])</f>
        <v/>
      </c>
      <c r="AG1479" s="8" t="str">
        <f>IF(Table1[[#This Row],[mangrove.mn.ssp126.2100]]="","",(Table1[[#This Row],[mangrove.sd.ssp126.2100]]/Table1[[#This Row],[mangrove.mn.ssp126.2100]])^-1)</f>
        <v/>
      </c>
      <c r="AH1479" s="6" t="str">
        <f>IF(Table1[[#This Row],[mangrove.weights.ssp126.2100]]="","",Table1[[#This Row],[mangrove.weights.ssp126.2100]]*Table1[[#This Row],[mangrove.mn.ssp126.2100]])</f>
        <v/>
      </c>
      <c r="AI1479" s="7" t="e">
        <f t="shared" si="139"/>
        <v>#DIV/0!</v>
      </c>
      <c r="AL1479" s="6" t="str">
        <f>IF(Table1[[#This Row],[seagrass.mn.ssp245.2050]]="","",(Table1[[#This Row],[seagrass.sd.ssp245.2050]]/Table1[[#This Row],[seagrass.mn.ssp245.2050]])^-1)</f>
        <v/>
      </c>
      <c r="AM1479" s="6" t="str">
        <f>IF(Table1[[#This Row],[seagrass.weights.ssp245.2050]]="","",Table1[[#This Row],[seagrass.weights.ssp245.2050]]*Table1[[#This Row],[seagrass.mn.ssp245.2050]])</f>
        <v/>
      </c>
      <c r="AS1479" s="5"/>
      <c r="AT1479" s="8"/>
      <c r="AU1479" s="8"/>
      <c r="AV1479" s="7" t="e">
        <f t="shared" si="140"/>
        <v>#DIV/0!</v>
      </c>
      <c r="AX1479" s="5"/>
      <c r="AY1479" s="6"/>
      <c r="AZ1479" s="6"/>
      <c r="BB1479" s="5"/>
      <c r="BC1479" s="8"/>
      <c r="BD1479" s="8"/>
      <c r="BE1479" s="5"/>
      <c r="BF1479" s="5"/>
      <c r="BG1479" s="6"/>
      <c r="BH1479" s="6"/>
      <c r="BI1479" s="7" t="e">
        <f t="shared" si="141"/>
        <v>#DIV/0!</v>
      </c>
      <c r="BK1479" s="5"/>
      <c r="BL1479" s="6"/>
      <c r="BM1479" s="6"/>
      <c r="BO1479" s="5"/>
      <c r="BP1479" s="6"/>
      <c r="BQ1479" s="6"/>
      <c r="BR1479" s="5"/>
      <c r="BS1479" s="5"/>
      <c r="BT1479" s="6"/>
      <c r="BU1479" s="6"/>
      <c r="BV1479" s="7" t="e">
        <f t="shared" si="142"/>
        <v>#DIV/0!</v>
      </c>
      <c r="BX1479" s="5"/>
      <c r="BY1479" s="8"/>
      <c r="BZ1479" s="8"/>
      <c r="CA1479" s="5"/>
      <c r="CB1479" s="5"/>
      <c r="CC1479" s="8"/>
      <c r="CD1479" s="8"/>
      <c r="CE1479" s="5"/>
      <c r="CF1479" s="5"/>
      <c r="CG1479" s="12"/>
      <c r="CH1479" s="17"/>
      <c r="CI1479" s="9" t="e">
        <f t="shared" si="143"/>
        <v>#DIV/0!</v>
      </c>
      <c r="CJ1479" s="5"/>
      <c r="CL1479" s="5"/>
      <c r="CM1479" s="5"/>
      <c r="CP1479" s="5"/>
      <c r="CT1479" s="5"/>
    </row>
    <row r="1480" spans="1:98" x14ac:dyDescent="0.25">
      <c r="A1480" s="5" t="s">
        <v>1523</v>
      </c>
      <c r="B1480" s="5">
        <v>50.83934</v>
      </c>
      <c r="C1480" s="5">
        <v>10.678898</v>
      </c>
      <c r="E1480" s="5">
        <v>0</v>
      </c>
      <c r="G1480" s="5">
        <v>0</v>
      </c>
      <c r="I1480" s="5">
        <v>0</v>
      </c>
      <c r="L1480" s="6" t="str">
        <f>IF(Table1[[#This Row],[seagrass.mn.ssp126.2050]]="","",(Table1[[#This Row],[seagrass.sd.ssp126.2050]]/Table1[[#This Row],[seagrass.mn.ssp126.2050]])^-1)</f>
        <v/>
      </c>
      <c r="M1480" s="6" t="str">
        <f>IF(Table1[[#This Row],[seagrass.weights.ssp126.2050]]="","",Table1[[#This Row],[seagrass.weights.ssp126.2050]]*Table1[[#This Row],[seagrass.mn.ssp126.2050]])</f>
        <v/>
      </c>
      <c r="P1480" s="6" t="str">
        <f>IF(Table1[[#This Row],[corals.mn.ssp126.2050]]="","",(Table1[[#This Row],[corals.sd.ssp126.2050]]/Table1[[#This Row],[corals.mn.ssp126.2050]])^-1)</f>
        <v/>
      </c>
      <c r="Q1480" s="6" t="str">
        <f>IF(Table1[[#This Row],[coral.weights.ssp126.2050]]="","",Table1[[#This Row],[coral.weights.ssp126.2050]]*Table1[[#This Row],[corals.mn.ssp126.2050]])</f>
        <v/>
      </c>
      <c r="T1480" s="6" t="str">
        <f>IF(Table1[[#This Row],[mangrove.mn.ssp126.2050]]="","",(Table1[[#This Row],[mangrove.sd.ssp126.2050]]/Table1[[#This Row],[mangrove.mn.ssp126.2050]])^-1)</f>
        <v/>
      </c>
      <c r="U1480" s="6" t="str">
        <f>IF(Table1[[#This Row],[mangrove.weights.ssp126.2050]]="","",Table1[[#This Row],[mangrove.weights.ssp126.2050]]*Table1[[#This Row],[mangrove.mn.ssp126.2050]])</f>
        <v/>
      </c>
      <c r="V1480" s="7" t="e">
        <f t="shared" si="138"/>
        <v>#DIV/0!</v>
      </c>
      <c r="Y1480" s="6" t="str">
        <f>IF(Table1[[#This Row],[seagrass.mn.ssp126.2100]]="", "", (Table1[[#This Row],[seagrass.sd.ssp126.2100]]/Table1[[#This Row],[seagrass.mn.ssp126.2100]])^-1)</f>
        <v/>
      </c>
      <c r="Z1480" s="6" t="str">
        <f>IF(Table1[[#This Row],[seagrass.weights.ssp126.2100]]="","", Table1[[#This Row],[seagrass.weights.ssp126.2100]]*Table1[[#This Row],[seagrass.mn.ssp126.2100]])</f>
        <v/>
      </c>
      <c r="AC1480" s="6" t="str">
        <f>IF(Table1[[#This Row],[corals.mn.ssp126.2100]]="","",(Table1[[#This Row],[corals.sd.ssp126.2100]]/Table1[[#This Row],[corals.mn.ssp126.2100]])^-1)</f>
        <v/>
      </c>
      <c r="AD1480" s="6" t="str">
        <f>IF( Table1[[#This Row],[Coral.weights.ssp126.2100]]="","", Table1[[#This Row],[Coral.weights.ssp126.2100]]*Table1[[#This Row],[corals.mn.ssp126.2100]])</f>
        <v/>
      </c>
      <c r="AG1480" s="8" t="str">
        <f>IF(Table1[[#This Row],[mangrove.mn.ssp126.2100]]="","",(Table1[[#This Row],[mangrove.sd.ssp126.2100]]/Table1[[#This Row],[mangrove.mn.ssp126.2100]])^-1)</f>
        <v/>
      </c>
      <c r="AH1480" s="6" t="str">
        <f>IF(Table1[[#This Row],[mangrove.weights.ssp126.2100]]="","",Table1[[#This Row],[mangrove.weights.ssp126.2100]]*Table1[[#This Row],[mangrove.mn.ssp126.2100]])</f>
        <v/>
      </c>
      <c r="AI1480" s="7" t="e">
        <f t="shared" si="139"/>
        <v>#DIV/0!</v>
      </c>
      <c r="AL1480" s="6" t="str">
        <f>IF(Table1[[#This Row],[seagrass.mn.ssp245.2050]]="","",(Table1[[#This Row],[seagrass.sd.ssp245.2050]]/Table1[[#This Row],[seagrass.mn.ssp245.2050]])^-1)</f>
        <v/>
      </c>
      <c r="AM1480" s="6" t="str">
        <f>IF(Table1[[#This Row],[seagrass.weights.ssp245.2050]]="","",Table1[[#This Row],[seagrass.weights.ssp245.2050]]*Table1[[#This Row],[seagrass.mn.ssp245.2050]])</f>
        <v/>
      </c>
      <c r="AS1480" s="5"/>
      <c r="AT1480" s="8"/>
      <c r="AU1480" s="8"/>
      <c r="AV1480" s="7" t="e">
        <f t="shared" si="140"/>
        <v>#DIV/0!</v>
      </c>
      <c r="AX1480" s="5"/>
      <c r="AY1480" s="6"/>
      <c r="AZ1480" s="6"/>
      <c r="BB1480" s="5"/>
      <c r="BC1480" s="8"/>
      <c r="BD1480" s="8"/>
      <c r="BE1480" s="5"/>
      <c r="BF1480" s="5"/>
      <c r="BG1480" s="6"/>
      <c r="BH1480" s="6"/>
      <c r="BI1480" s="7" t="e">
        <f t="shared" si="141"/>
        <v>#DIV/0!</v>
      </c>
      <c r="BK1480" s="5"/>
      <c r="BL1480" s="6"/>
      <c r="BM1480" s="6"/>
      <c r="BO1480" s="5"/>
      <c r="BP1480" s="6"/>
      <c r="BQ1480" s="6"/>
      <c r="BR1480" s="5"/>
      <c r="BS1480" s="5"/>
      <c r="BT1480" s="6"/>
      <c r="BU1480" s="6"/>
      <c r="BV1480" s="7" t="e">
        <f t="shared" si="142"/>
        <v>#DIV/0!</v>
      </c>
      <c r="BX1480" s="5"/>
      <c r="BY1480" s="8"/>
      <c r="BZ1480" s="8"/>
      <c r="CA1480" s="5"/>
      <c r="CB1480" s="5"/>
      <c r="CC1480" s="8"/>
      <c r="CD1480" s="8"/>
      <c r="CE1480" s="5"/>
      <c r="CF1480" s="5"/>
      <c r="CG1480" s="12"/>
      <c r="CH1480" s="17"/>
      <c r="CI1480" s="9" t="e">
        <f t="shared" si="143"/>
        <v>#DIV/0!</v>
      </c>
      <c r="CJ1480" s="5"/>
      <c r="CL1480" s="5"/>
      <c r="CM1480" s="5"/>
      <c r="CP1480" s="5"/>
      <c r="CT1480" s="5"/>
    </row>
    <row r="1481" spans="1:98" x14ac:dyDescent="0.25">
      <c r="A1481" s="5" t="s">
        <v>1524</v>
      </c>
      <c r="B1481" s="5">
        <v>51.08934</v>
      </c>
      <c r="C1481" s="5">
        <v>10.678898</v>
      </c>
      <c r="E1481" s="5">
        <v>0</v>
      </c>
      <c r="G1481" s="5">
        <v>0</v>
      </c>
      <c r="I1481" s="5">
        <v>0</v>
      </c>
      <c r="L1481" s="6" t="str">
        <f>IF(Table1[[#This Row],[seagrass.mn.ssp126.2050]]="","",(Table1[[#This Row],[seagrass.sd.ssp126.2050]]/Table1[[#This Row],[seagrass.mn.ssp126.2050]])^-1)</f>
        <v/>
      </c>
      <c r="M1481" s="6" t="str">
        <f>IF(Table1[[#This Row],[seagrass.weights.ssp126.2050]]="","",Table1[[#This Row],[seagrass.weights.ssp126.2050]]*Table1[[#This Row],[seagrass.mn.ssp126.2050]])</f>
        <v/>
      </c>
      <c r="P1481" s="6" t="str">
        <f>IF(Table1[[#This Row],[corals.mn.ssp126.2050]]="","",(Table1[[#This Row],[corals.sd.ssp126.2050]]/Table1[[#This Row],[corals.mn.ssp126.2050]])^-1)</f>
        <v/>
      </c>
      <c r="Q1481" s="6" t="str">
        <f>IF(Table1[[#This Row],[coral.weights.ssp126.2050]]="","",Table1[[#This Row],[coral.weights.ssp126.2050]]*Table1[[#This Row],[corals.mn.ssp126.2050]])</f>
        <v/>
      </c>
      <c r="T1481" s="6" t="str">
        <f>IF(Table1[[#This Row],[mangrove.mn.ssp126.2050]]="","",(Table1[[#This Row],[mangrove.sd.ssp126.2050]]/Table1[[#This Row],[mangrove.mn.ssp126.2050]])^-1)</f>
        <v/>
      </c>
      <c r="U1481" s="6" t="str">
        <f>IF(Table1[[#This Row],[mangrove.weights.ssp126.2050]]="","",Table1[[#This Row],[mangrove.weights.ssp126.2050]]*Table1[[#This Row],[mangrove.mn.ssp126.2050]])</f>
        <v/>
      </c>
      <c r="V1481" s="7" t="e">
        <f t="shared" si="138"/>
        <v>#DIV/0!</v>
      </c>
      <c r="Y1481" s="6" t="str">
        <f>IF(Table1[[#This Row],[seagrass.mn.ssp126.2100]]="", "", (Table1[[#This Row],[seagrass.sd.ssp126.2100]]/Table1[[#This Row],[seagrass.mn.ssp126.2100]])^-1)</f>
        <v/>
      </c>
      <c r="Z1481" s="6" t="str">
        <f>IF(Table1[[#This Row],[seagrass.weights.ssp126.2100]]="","", Table1[[#This Row],[seagrass.weights.ssp126.2100]]*Table1[[#This Row],[seagrass.mn.ssp126.2100]])</f>
        <v/>
      </c>
      <c r="AC1481" s="6" t="str">
        <f>IF(Table1[[#This Row],[corals.mn.ssp126.2100]]="","",(Table1[[#This Row],[corals.sd.ssp126.2100]]/Table1[[#This Row],[corals.mn.ssp126.2100]])^-1)</f>
        <v/>
      </c>
      <c r="AD1481" s="6" t="str">
        <f>IF( Table1[[#This Row],[Coral.weights.ssp126.2100]]="","", Table1[[#This Row],[Coral.weights.ssp126.2100]]*Table1[[#This Row],[corals.mn.ssp126.2100]])</f>
        <v/>
      </c>
      <c r="AG1481" s="8" t="str">
        <f>IF(Table1[[#This Row],[mangrove.mn.ssp126.2100]]="","",(Table1[[#This Row],[mangrove.sd.ssp126.2100]]/Table1[[#This Row],[mangrove.mn.ssp126.2100]])^-1)</f>
        <v/>
      </c>
      <c r="AH1481" s="6" t="str">
        <f>IF(Table1[[#This Row],[mangrove.weights.ssp126.2100]]="","",Table1[[#This Row],[mangrove.weights.ssp126.2100]]*Table1[[#This Row],[mangrove.mn.ssp126.2100]])</f>
        <v/>
      </c>
      <c r="AI1481" s="7" t="e">
        <f t="shared" si="139"/>
        <v>#DIV/0!</v>
      </c>
      <c r="AL1481" s="6" t="str">
        <f>IF(Table1[[#This Row],[seagrass.mn.ssp245.2050]]="","",(Table1[[#This Row],[seagrass.sd.ssp245.2050]]/Table1[[#This Row],[seagrass.mn.ssp245.2050]])^-1)</f>
        <v/>
      </c>
      <c r="AM1481" s="6" t="str">
        <f>IF(Table1[[#This Row],[seagrass.weights.ssp245.2050]]="","",Table1[[#This Row],[seagrass.weights.ssp245.2050]]*Table1[[#This Row],[seagrass.mn.ssp245.2050]])</f>
        <v/>
      </c>
      <c r="AS1481" s="5"/>
      <c r="AT1481" s="8"/>
      <c r="AU1481" s="8"/>
      <c r="AV1481" s="7" t="e">
        <f t="shared" si="140"/>
        <v>#DIV/0!</v>
      </c>
      <c r="AX1481" s="5"/>
      <c r="AY1481" s="6"/>
      <c r="AZ1481" s="6"/>
      <c r="BB1481" s="5"/>
      <c r="BC1481" s="8"/>
      <c r="BD1481" s="8"/>
      <c r="BE1481" s="5"/>
      <c r="BF1481" s="5"/>
      <c r="BG1481" s="6"/>
      <c r="BH1481" s="6"/>
      <c r="BI1481" s="7" t="e">
        <f t="shared" si="141"/>
        <v>#DIV/0!</v>
      </c>
      <c r="BK1481" s="5"/>
      <c r="BL1481" s="6"/>
      <c r="BM1481" s="6"/>
      <c r="BO1481" s="5"/>
      <c r="BP1481" s="6"/>
      <c r="BQ1481" s="6"/>
      <c r="BR1481" s="5"/>
      <c r="BS1481" s="5"/>
      <c r="BT1481" s="6"/>
      <c r="BU1481" s="6"/>
      <c r="BV1481" s="7" t="e">
        <f t="shared" si="142"/>
        <v>#DIV/0!</v>
      </c>
      <c r="BX1481" s="5"/>
      <c r="BY1481" s="8"/>
      <c r="BZ1481" s="8"/>
      <c r="CA1481" s="5"/>
      <c r="CB1481" s="5"/>
      <c r="CC1481" s="8"/>
      <c r="CD1481" s="8"/>
      <c r="CE1481" s="5"/>
      <c r="CF1481" s="5"/>
      <c r="CG1481" s="12"/>
      <c r="CH1481" s="17"/>
      <c r="CI1481" s="9" t="e">
        <f t="shared" si="143"/>
        <v>#DIV/0!</v>
      </c>
      <c r="CJ1481" s="5"/>
      <c r="CL1481" s="5"/>
      <c r="CM1481" s="5"/>
      <c r="CP1481" s="5"/>
      <c r="CT1481" s="5"/>
    </row>
    <row r="1482" spans="1:98" x14ac:dyDescent="0.25">
      <c r="A1482" s="5" t="s">
        <v>1525</v>
      </c>
      <c r="B1482" s="5">
        <v>51.33934</v>
      </c>
      <c r="C1482" s="5">
        <v>10.678898</v>
      </c>
      <c r="E1482" s="5">
        <v>0</v>
      </c>
      <c r="G1482" s="5">
        <v>0</v>
      </c>
      <c r="I1482" s="5">
        <v>0</v>
      </c>
      <c r="L1482" s="6" t="str">
        <f>IF(Table1[[#This Row],[seagrass.mn.ssp126.2050]]="","",(Table1[[#This Row],[seagrass.sd.ssp126.2050]]/Table1[[#This Row],[seagrass.mn.ssp126.2050]])^-1)</f>
        <v/>
      </c>
      <c r="M1482" s="6" t="str">
        <f>IF(Table1[[#This Row],[seagrass.weights.ssp126.2050]]="","",Table1[[#This Row],[seagrass.weights.ssp126.2050]]*Table1[[#This Row],[seagrass.mn.ssp126.2050]])</f>
        <v/>
      </c>
      <c r="P1482" s="6" t="str">
        <f>IF(Table1[[#This Row],[corals.mn.ssp126.2050]]="","",(Table1[[#This Row],[corals.sd.ssp126.2050]]/Table1[[#This Row],[corals.mn.ssp126.2050]])^-1)</f>
        <v/>
      </c>
      <c r="Q1482" s="6" t="str">
        <f>IF(Table1[[#This Row],[coral.weights.ssp126.2050]]="","",Table1[[#This Row],[coral.weights.ssp126.2050]]*Table1[[#This Row],[corals.mn.ssp126.2050]])</f>
        <v/>
      </c>
      <c r="T1482" s="6" t="str">
        <f>IF(Table1[[#This Row],[mangrove.mn.ssp126.2050]]="","",(Table1[[#This Row],[mangrove.sd.ssp126.2050]]/Table1[[#This Row],[mangrove.mn.ssp126.2050]])^-1)</f>
        <v/>
      </c>
      <c r="U1482" s="6" t="str">
        <f>IF(Table1[[#This Row],[mangrove.weights.ssp126.2050]]="","",Table1[[#This Row],[mangrove.weights.ssp126.2050]]*Table1[[#This Row],[mangrove.mn.ssp126.2050]])</f>
        <v/>
      </c>
      <c r="V1482" s="7" t="e">
        <f t="shared" si="138"/>
        <v>#DIV/0!</v>
      </c>
      <c r="Y1482" s="6" t="str">
        <f>IF(Table1[[#This Row],[seagrass.mn.ssp126.2100]]="", "", (Table1[[#This Row],[seagrass.sd.ssp126.2100]]/Table1[[#This Row],[seagrass.mn.ssp126.2100]])^-1)</f>
        <v/>
      </c>
      <c r="Z1482" s="6" t="str">
        <f>IF(Table1[[#This Row],[seagrass.weights.ssp126.2100]]="","", Table1[[#This Row],[seagrass.weights.ssp126.2100]]*Table1[[#This Row],[seagrass.mn.ssp126.2100]])</f>
        <v/>
      </c>
      <c r="AC1482" s="6" t="str">
        <f>IF(Table1[[#This Row],[corals.mn.ssp126.2100]]="","",(Table1[[#This Row],[corals.sd.ssp126.2100]]/Table1[[#This Row],[corals.mn.ssp126.2100]])^-1)</f>
        <v/>
      </c>
      <c r="AD1482" s="6" t="str">
        <f>IF( Table1[[#This Row],[Coral.weights.ssp126.2100]]="","", Table1[[#This Row],[Coral.weights.ssp126.2100]]*Table1[[#This Row],[corals.mn.ssp126.2100]])</f>
        <v/>
      </c>
      <c r="AG1482" s="8" t="str">
        <f>IF(Table1[[#This Row],[mangrove.mn.ssp126.2100]]="","",(Table1[[#This Row],[mangrove.sd.ssp126.2100]]/Table1[[#This Row],[mangrove.mn.ssp126.2100]])^-1)</f>
        <v/>
      </c>
      <c r="AH1482" s="6" t="str">
        <f>IF(Table1[[#This Row],[mangrove.weights.ssp126.2100]]="","",Table1[[#This Row],[mangrove.weights.ssp126.2100]]*Table1[[#This Row],[mangrove.mn.ssp126.2100]])</f>
        <v/>
      </c>
      <c r="AI1482" s="7" t="e">
        <f t="shared" si="139"/>
        <v>#DIV/0!</v>
      </c>
      <c r="AL1482" s="6" t="str">
        <f>IF(Table1[[#This Row],[seagrass.mn.ssp245.2050]]="","",(Table1[[#This Row],[seagrass.sd.ssp245.2050]]/Table1[[#This Row],[seagrass.mn.ssp245.2050]])^-1)</f>
        <v/>
      </c>
      <c r="AM1482" s="6" t="str">
        <f>IF(Table1[[#This Row],[seagrass.weights.ssp245.2050]]="","",Table1[[#This Row],[seagrass.weights.ssp245.2050]]*Table1[[#This Row],[seagrass.mn.ssp245.2050]])</f>
        <v/>
      </c>
      <c r="AS1482" s="5"/>
      <c r="AT1482" s="8"/>
      <c r="AU1482" s="8"/>
      <c r="AV1482" s="7" t="e">
        <f t="shared" si="140"/>
        <v>#DIV/0!</v>
      </c>
      <c r="AX1482" s="5"/>
      <c r="AY1482" s="6"/>
      <c r="AZ1482" s="6"/>
      <c r="BB1482" s="5"/>
      <c r="BC1482" s="8"/>
      <c r="BD1482" s="8"/>
      <c r="BE1482" s="5"/>
      <c r="BF1482" s="5"/>
      <c r="BG1482" s="6"/>
      <c r="BH1482" s="6"/>
      <c r="BI1482" s="7" t="e">
        <f t="shared" si="141"/>
        <v>#DIV/0!</v>
      </c>
      <c r="BK1482" s="5"/>
      <c r="BL1482" s="6"/>
      <c r="BM1482" s="6"/>
      <c r="BO1482" s="5"/>
      <c r="BP1482" s="6"/>
      <c r="BQ1482" s="6"/>
      <c r="BR1482" s="5"/>
      <c r="BS1482" s="5"/>
      <c r="BT1482" s="6"/>
      <c r="BU1482" s="6"/>
      <c r="BV1482" s="7" t="e">
        <f t="shared" si="142"/>
        <v>#DIV/0!</v>
      </c>
      <c r="BX1482" s="5"/>
      <c r="BY1482" s="8"/>
      <c r="BZ1482" s="8"/>
      <c r="CA1482" s="5"/>
      <c r="CB1482" s="5"/>
      <c r="CC1482" s="8"/>
      <c r="CD1482" s="8"/>
      <c r="CE1482" s="5"/>
      <c r="CF1482" s="5"/>
      <c r="CG1482" s="12"/>
      <c r="CH1482" s="17"/>
      <c r="CI1482" s="9" t="e">
        <f t="shared" si="143"/>
        <v>#DIV/0!</v>
      </c>
      <c r="CJ1482" s="5"/>
      <c r="CL1482" s="5"/>
      <c r="CM1482" s="5"/>
      <c r="CP1482" s="5"/>
      <c r="CT1482" s="5"/>
    </row>
    <row r="1483" spans="1:98" x14ac:dyDescent="0.25">
      <c r="A1483" s="5" t="s">
        <v>1526</v>
      </c>
      <c r="B1483" s="5">
        <v>51.58934</v>
      </c>
      <c r="C1483" s="5">
        <v>10.678898</v>
      </c>
      <c r="E1483" s="5">
        <v>0</v>
      </c>
      <c r="G1483" s="5">
        <v>0</v>
      </c>
      <c r="I1483" s="5">
        <v>0</v>
      </c>
      <c r="L1483" s="6" t="str">
        <f>IF(Table1[[#This Row],[seagrass.mn.ssp126.2050]]="","",(Table1[[#This Row],[seagrass.sd.ssp126.2050]]/Table1[[#This Row],[seagrass.mn.ssp126.2050]])^-1)</f>
        <v/>
      </c>
      <c r="M1483" s="6" t="str">
        <f>IF(Table1[[#This Row],[seagrass.weights.ssp126.2050]]="","",Table1[[#This Row],[seagrass.weights.ssp126.2050]]*Table1[[#This Row],[seagrass.mn.ssp126.2050]])</f>
        <v/>
      </c>
      <c r="P1483" s="6" t="str">
        <f>IF(Table1[[#This Row],[corals.mn.ssp126.2050]]="","",(Table1[[#This Row],[corals.sd.ssp126.2050]]/Table1[[#This Row],[corals.mn.ssp126.2050]])^-1)</f>
        <v/>
      </c>
      <c r="Q1483" s="6" t="str">
        <f>IF(Table1[[#This Row],[coral.weights.ssp126.2050]]="","",Table1[[#This Row],[coral.weights.ssp126.2050]]*Table1[[#This Row],[corals.mn.ssp126.2050]])</f>
        <v/>
      </c>
      <c r="T1483" s="6" t="str">
        <f>IF(Table1[[#This Row],[mangrove.mn.ssp126.2050]]="","",(Table1[[#This Row],[mangrove.sd.ssp126.2050]]/Table1[[#This Row],[mangrove.mn.ssp126.2050]])^-1)</f>
        <v/>
      </c>
      <c r="U1483" s="6" t="str">
        <f>IF(Table1[[#This Row],[mangrove.weights.ssp126.2050]]="","",Table1[[#This Row],[mangrove.weights.ssp126.2050]]*Table1[[#This Row],[mangrove.mn.ssp126.2050]])</f>
        <v/>
      </c>
      <c r="V1483" s="7" t="e">
        <f t="shared" si="138"/>
        <v>#DIV/0!</v>
      </c>
      <c r="Y1483" s="6" t="str">
        <f>IF(Table1[[#This Row],[seagrass.mn.ssp126.2100]]="", "", (Table1[[#This Row],[seagrass.sd.ssp126.2100]]/Table1[[#This Row],[seagrass.mn.ssp126.2100]])^-1)</f>
        <v/>
      </c>
      <c r="Z1483" s="6" t="str">
        <f>IF(Table1[[#This Row],[seagrass.weights.ssp126.2100]]="","", Table1[[#This Row],[seagrass.weights.ssp126.2100]]*Table1[[#This Row],[seagrass.mn.ssp126.2100]])</f>
        <v/>
      </c>
      <c r="AC1483" s="6" t="str">
        <f>IF(Table1[[#This Row],[corals.mn.ssp126.2100]]="","",(Table1[[#This Row],[corals.sd.ssp126.2100]]/Table1[[#This Row],[corals.mn.ssp126.2100]])^-1)</f>
        <v/>
      </c>
      <c r="AD1483" s="6" t="str">
        <f>IF( Table1[[#This Row],[Coral.weights.ssp126.2100]]="","", Table1[[#This Row],[Coral.weights.ssp126.2100]]*Table1[[#This Row],[corals.mn.ssp126.2100]])</f>
        <v/>
      </c>
      <c r="AG1483" s="8" t="str">
        <f>IF(Table1[[#This Row],[mangrove.mn.ssp126.2100]]="","",(Table1[[#This Row],[mangrove.sd.ssp126.2100]]/Table1[[#This Row],[mangrove.mn.ssp126.2100]])^-1)</f>
        <v/>
      </c>
      <c r="AH1483" s="6" t="str">
        <f>IF(Table1[[#This Row],[mangrove.weights.ssp126.2100]]="","",Table1[[#This Row],[mangrove.weights.ssp126.2100]]*Table1[[#This Row],[mangrove.mn.ssp126.2100]])</f>
        <v/>
      </c>
      <c r="AI1483" s="7" t="e">
        <f t="shared" si="139"/>
        <v>#DIV/0!</v>
      </c>
      <c r="AL1483" s="6" t="str">
        <f>IF(Table1[[#This Row],[seagrass.mn.ssp245.2050]]="","",(Table1[[#This Row],[seagrass.sd.ssp245.2050]]/Table1[[#This Row],[seagrass.mn.ssp245.2050]])^-1)</f>
        <v/>
      </c>
      <c r="AM1483" s="6" t="str">
        <f>IF(Table1[[#This Row],[seagrass.weights.ssp245.2050]]="","",Table1[[#This Row],[seagrass.weights.ssp245.2050]]*Table1[[#This Row],[seagrass.mn.ssp245.2050]])</f>
        <v/>
      </c>
      <c r="AS1483" s="5"/>
      <c r="AT1483" s="8"/>
      <c r="AU1483" s="8"/>
      <c r="AV1483" s="7" t="e">
        <f t="shared" si="140"/>
        <v>#DIV/0!</v>
      </c>
      <c r="AX1483" s="5"/>
      <c r="AY1483" s="6"/>
      <c r="AZ1483" s="6"/>
      <c r="BB1483" s="5"/>
      <c r="BC1483" s="8"/>
      <c r="BD1483" s="8"/>
      <c r="BE1483" s="5"/>
      <c r="BF1483" s="5"/>
      <c r="BG1483" s="6"/>
      <c r="BH1483" s="6"/>
      <c r="BI1483" s="7" t="e">
        <f t="shared" si="141"/>
        <v>#DIV/0!</v>
      </c>
      <c r="BK1483" s="5"/>
      <c r="BL1483" s="6"/>
      <c r="BM1483" s="6"/>
      <c r="BO1483" s="5"/>
      <c r="BP1483" s="6"/>
      <c r="BQ1483" s="6"/>
      <c r="BR1483" s="5"/>
      <c r="BS1483" s="5"/>
      <c r="BT1483" s="6"/>
      <c r="BU1483" s="6"/>
      <c r="BV1483" s="7" t="e">
        <f t="shared" si="142"/>
        <v>#DIV/0!</v>
      </c>
      <c r="BX1483" s="5"/>
      <c r="BY1483" s="8"/>
      <c r="BZ1483" s="8"/>
      <c r="CA1483" s="5"/>
      <c r="CB1483" s="5"/>
      <c r="CC1483" s="8"/>
      <c r="CD1483" s="8"/>
      <c r="CE1483" s="5"/>
      <c r="CF1483" s="5"/>
      <c r="CG1483" s="12"/>
      <c r="CH1483" s="17"/>
      <c r="CI1483" s="9" t="e">
        <f t="shared" si="143"/>
        <v>#DIV/0!</v>
      </c>
      <c r="CJ1483" s="5"/>
      <c r="CL1483" s="5"/>
      <c r="CM1483" s="5"/>
      <c r="CP1483" s="5"/>
      <c r="CT1483" s="5"/>
    </row>
    <row r="1484" spans="1:98" x14ac:dyDescent="0.25">
      <c r="A1484" s="5" t="s">
        <v>1527</v>
      </c>
      <c r="B1484" s="5">
        <v>18.58934</v>
      </c>
      <c r="C1484" s="5">
        <v>-33.321102000000003</v>
      </c>
      <c r="E1484" s="5">
        <v>0</v>
      </c>
      <c r="G1484" s="5">
        <v>0</v>
      </c>
      <c r="I1484" s="5">
        <v>0</v>
      </c>
      <c r="L1484" s="6" t="str">
        <f>IF(Table1[[#This Row],[seagrass.mn.ssp126.2050]]="","",(Table1[[#This Row],[seagrass.sd.ssp126.2050]]/Table1[[#This Row],[seagrass.mn.ssp126.2050]])^-1)</f>
        <v/>
      </c>
      <c r="M1484" s="6" t="str">
        <f>IF(Table1[[#This Row],[seagrass.weights.ssp126.2050]]="","",Table1[[#This Row],[seagrass.weights.ssp126.2050]]*Table1[[#This Row],[seagrass.mn.ssp126.2050]])</f>
        <v/>
      </c>
      <c r="P1484" s="6" t="str">
        <f>IF(Table1[[#This Row],[corals.mn.ssp126.2050]]="","",(Table1[[#This Row],[corals.sd.ssp126.2050]]/Table1[[#This Row],[corals.mn.ssp126.2050]])^-1)</f>
        <v/>
      </c>
      <c r="Q1484" s="6" t="str">
        <f>IF(Table1[[#This Row],[coral.weights.ssp126.2050]]="","",Table1[[#This Row],[coral.weights.ssp126.2050]]*Table1[[#This Row],[corals.mn.ssp126.2050]])</f>
        <v/>
      </c>
      <c r="T1484" s="6" t="str">
        <f>IF(Table1[[#This Row],[mangrove.mn.ssp126.2050]]="","",(Table1[[#This Row],[mangrove.sd.ssp126.2050]]/Table1[[#This Row],[mangrove.mn.ssp126.2050]])^-1)</f>
        <v/>
      </c>
      <c r="U1484" s="6" t="str">
        <f>IF(Table1[[#This Row],[mangrove.weights.ssp126.2050]]="","",Table1[[#This Row],[mangrove.weights.ssp126.2050]]*Table1[[#This Row],[mangrove.mn.ssp126.2050]])</f>
        <v/>
      </c>
      <c r="V1484" s="7" t="e">
        <f t="shared" si="138"/>
        <v>#DIV/0!</v>
      </c>
      <c r="Y1484" s="6" t="str">
        <f>IF(Table1[[#This Row],[seagrass.mn.ssp126.2100]]="", "", (Table1[[#This Row],[seagrass.sd.ssp126.2100]]/Table1[[#This Row],[seagrass.mn.ssp126.2100]])^-1)</f>
        <v/>
      </c>
      <c r="Z1484" s="6" t="str">
        <f>IF(Table1[[#This Row],[seagrass.weights.ssp126.2100]]="","", Table1[[#This Row],[seagrass.weights.ssp126.2100]]*Table1[[#This Row],[seagrass.mn.ssp126.2100]])</f>
        <v/>
      </c>
      <c r="AC1484" s="6" t="str">
        <f>IF(Table1[[#This Row],[corals.mn.ssp126.2100]]="","",(Table1[[#This Row],[corals.sd.ssp126.2100]]/Table1[[#This Row],[corals.mn.ssp126.2100]])^-1)</f>
        <v/>
      </c>
      <c r="AD1484" s="6" t="str">
        <f>IF( Table1[[#This Row],[Coral.weights.ssp126.2100]]="","", Table1[[#This Row],[Coral.weights.ssp126.2100]]*Table1[[#This Row],[corals.mn.ssp126.2100]])</f>
        <v/>
      </c>
      <c r="AG1484" s="8" t="str">
        <f>IF(Table1[[#This Row],[mangrove.mn.ssp126.2100]]="","",(Table1[[#This Row],[mangrove.sd.ssp126.2100]]/Table1[[#This Row],[mangrove.mn.ssp126.2100]])^-1)</f>
        <v/>
      </c>
      <c r="AH1484" s="6" t="str">
        <f>IF(Table1[[#This Row],[mangrove.weights.ssp126.2100]]="","",Table1[[#This Row],[mangrove.weights.ssp126.2100]]*Table1[[#This Row],[mangrove.mn.ssp126.2100]])</f>
        <v/>
      </c>
      <c r="AI1484" s="7" t="e">
        <f t="shared" si="139"/>
        <v>#DIV/0!</v>
      </c>
      <c r="AL1484" s="6" t="str">
        <f>IF(Table1[[#This Row],[seagrass.mn.ssp245.2050]]="","",(Table1[[#This Row],[seagrass.sd.ssp245.2050]]/Table1[[#This Row],[seagrass.mn.ssp245.2050]])^-1)</f>
        <v/>
      </c>
      <c r="AM1484" s="6" t="str">
        <f>IF(Table1[[#This Row],[seagrass.weights.ssp245.2050]]="","",Table1[[#This Row],[seagrass.weights.ssp245.2050]]*Table1[[#This Row],[seagrass.mn.ssp245.2050]])</f>
        <v/>
      </c>
      <c r="AS1484" s="5"/>
      <c r="AT1484" s="8"/>
      <c r="AU1484" s="8"/>
      <c r="AV1484" s="7" t="e">
        <f t="shared" si="140"/>
        <v>#DIV/0!</v>
      </c>
      <c r="AX1484" s="5"/>
      <c r="AY1484" s="6"/>
      <c r="AZ1484" s="6"/>
      <c r="BB1484" s="5"/>
      <c r="BC1484" s="8"/>
      <c r="BD1484" s="8"/>
      <c r="BE1484" s="5"/>
      <c r="BF1484" s="5"/>
      <c r="BG1484" s="6"/>
      <c r="BH1484" s="6"/>
      <c r="BI1484" s="7" t="e">
        <f t="shared" si="141"/>
        <v>#DIV/0!</v>
      </c>
      <c r="BK1484" s="5"/>
      <c r="BL1484" s="6"/>
      <c r="BM1484" s="6"/>
      <c r="BO1484" s="5"/>
      <c r="BP1484" s="6"/>
      <c r="BQ1484" s="6"/>
      <c r="BR1484" s="5"/>
      <c r="BS1484" s="5"/>
      <c r="BT1484" s="6"/>
      <c r="BU1484" s="6"/>
      <c r="BV1484" s="7" t="e">
        <f t="shared" si="142"/>
        <v>#DIV/0!</v>
      </c>
      <c r="BX1484" s="5"/>
      <c r="BY1484" s="8"/>
      <c r="BZ1484" s="8"/>
      <c r="CA1484" s="5"/>
      <c r="CB1484" s="5"/>
      <c r="CC1484" s="8"/>
      <c r="CD1484" s="8"/>
      <c r="CE1484" s="5"/>
      <c r="CF1484" s="5"/>
      <c r="CG1484" s="12"/>
      <c r="CH1484" s="17"/>
      <c r="CI1484" s="9" t="e">
        <f t="shared" si="143"/>
        <v>#DIV/0!</v>
      </c>
      <c r="CJ1484" s="5"/>
      <c r="CL1484" s="5"/>
      <c r="CM1484" s="5"/>
      <c r="CP1484" s="5"/>
      <c r="CT1484" s="5"/>
    </row>
    <row r="1485" spans="1:98" x14ac:dyDescent="0.25">
      <c r="A1485" s="5" t="s">
        <v>1528</v>
      </c>
      <c r="B1485" s="5">
        <v>26.58934</v>
      </c>
      <c r="C1485" s="5">
        <v>-33.321102000000003</v>
      </c>
      <c r="E1485" s="5">
        <v>0</v>
      </c>
      <c r="G1485" s="5">
        <v>0</v>
      </c>
      <c r="I1485" s="5">
        <v>0</v>
      </c>
      <c r="L1485" s="6" t="str">
        <f>IF(Table1[[#This Row],[seagrass.mn.ssp126.2050]]="","",(Table1[[#This Row],[seagrass.sd.ssp126.2050]]/Table1[[#This Row],[seagrass.mn.ssp126.2050]])^-1)</f>
        <v/>
      </c>
      <c r="M1485" s="6" t="str">
        <f>IF(Table1[[#This Row],[seagrass.weights.ssp126.2050]]="","",Table1[[#This Row],[seagrass.weights.ssp126.2050]]*Table1[[#This Row],[seagrass.mn.ssp126.2050]])</f>
        <v/>
      </c>
      <c r="P1485" s="6" t="str">
        <f>IF(Table1[[#This Row],[corals.mn.ssp126.2050]]="","",(Table1[[#This Row],[corals.sd.ssp126.2050]]/Table1[[#This Row],[corals.mn.ssp126.2050]])^-1)</f>
        <v/>
      </c>
      <c r="Q1485" s="6" t="str">
        <f>IF(Table1[[#This Row],[coral.weights.ssp126.2050]]="","",Table1[[#This Row],[coral.weights.ssp126.2050]]*Table1[[#This Row],[corals.mn.ssp126.2050]])</f>
        <v/>
      </c>
      <c r="T1485" s="6" t="str">
        <f>IF(Table1[[#This Row],[mangrove.mn.ssp126.2050]]="","",(Table1[[#This Row],[mangrove.sd.ssp126.2050]]/Table1[[#This Row],[mangrove.mn.ssp126.2050]])^-1)</f>
        <v/>
      </c>
      <c r="U1485" s="6" t="str">
        <f>IF(Table1[[#This Row],[mangrove.weights.ssp126.2050]]="","",Table1[[#This Row],[mangrove.weights.ssp126.2050]]*Table1[[#This Row],[mangrove.mn.ssp126.2050]])</f>
        <v/>
      </c>
      <c r="V1485" s="7" t="e">
        <f t="shared" si="138"/>
        <v>#DIV/0!</v>
      </c>
      <c r="Y1485" s="6" t="str">
        <f>IF(Table1[[#This Row],[seagrass.mn.ssp126.2100]]="", "", (Table1[[#This Row],[seagrass.sd.ssp126.2100]]/Table1[[#This Row],[seagrass.mn.ssp126.2100]])^-1)</f>
        <v/>
      </c>
      <c r="Z1485" s="6" t="str">
        <f>IF(Table1[[#This Row],[seagrass.weights.ssp126.2100]]="","", Table1[[#This Row],[seagrass.weights.ssp126.2100]]*Table1[[#This Row],[seagrass.mn.ssp126.2100]])</f>
        <v/>
      </c>
      <c r="AC1485" s="6" t="str">
        <f>IF(Table1[[#This Row],[corals.mn.ssp126.2100]]="","",(Table1[[#This Row],[corals.sd.ssp126.2100]]/Table1[[#This Row],[corals.mn.ssp126.2100]])^-1)</f>
        <v/>
      </c>
      <c r="AD1485" s="6" t="str">
        <f>IF( Table1[[#This Row],[Coral.weights.ssp126.2100]]="","", Table1[[#This Row],[Coral.weights.ssp126.2100]]*Table1[[#This Row],[corals.mn.ssp126.2100]])</f>
        <v/>
      </c>
      <c r="AG1485" s="8" t="str">
        <f>IF(Table1[[#This Row],[mangrove.mn.ssp126.2100]]="","",(Table1[[#This Row],[mangrove.sd.ssp126.2100]]/Table1[[#This Row],[mangrove.mn.ssp126.2100]])^-1)</f>
        <v/>
      </c>
      <c r="AH1485" s="6" t="str">
        <f>IF(Table1[[#This Row],[mangrove.weights.ssp126.2100]]="","",Table1[[#This Row],[mangrove.weights.ssp126.2100]]*Table1[[#This Row],[mangrove.mn.ssp126.2100]])</f>
        <v/>
      </c>
      <c r="AI1485" s="7" t="e">
        <f t="shared" si="139"/>
        <v>#DIV/0!</v>
      </c>
      <c r="AL1485" s="6" t="str">
        <f>IF(Table1[[#This Row],[seagrass.mn.ssp245.2050]]="","",(Table1[[#This Row],[seagrass.sd.ssp245.2050]]/Table1[[#This Row],[seagrass.mn.ssp245.2050]])^-1)</f>
        <v/>
      </c>
      <c r="AM1485" s="6" t="str">
        <f>IF(Table1[[#This Row],[seagrass.weights.ssp245.2050]]="","",Table1[[#This Row],[seagrass.weights.ssp245.2050]]*Table1[[#This Row],[seagrass.mn.ssp245.2050]])</f>
        <v/>
      </c>
      <c r="AS1485" s="5"/>
      <c r="AT1485" s="8"/>
      <c r="AU1485" s="8"/>
      <c r="AV1485" s="7" t="e">
        <f t="shared" si="140"/>
        <v>#DIV/0!</v>
      </c>
      <c r="AX1485" s="5"/>
      <c r="AY1485" s="6"/>
      <c r="AZ1485" s="6"/>
      <c r="BB1485" s="5"/>
      <c r="BC1485" s="8"/>
      <c r="BD1485" s="8"/>
      <c r="BE1485" s="5"/>
      <c r="BF1485" s="5"/>
      <c r="BG1485" s="6"/>
      <c r="BH1485" s="6"/>
      <c r="BI1485" s="7" t="e">
        <f t="shared" si="141"/>
        <v>#DIV/0!</v>
      </c>
      <c r="BK1485" s="5"/>
      <c r="BL1485" s="6"/>
      <c r="BM1485" s="6"/>
      <c r="BO1485" s="5"/>
      <c r="BP1485" s="6"/>
      <c r="BQ1485" s="6"/>
      <c r="BR1485" s="5"/>
      <c r="BS1485" s="5"/>
      <c r="BT1485" s="6"/>
      <c r="BU1485" s="6"/>
      <c r="BV1485" s="7" t="e">
        <f t="shared" si="142"/>
        <v>#DIV/0!</v>
      </c>
      <c r="BX1485" s="5"/>
      <c r="BY1485" s="8"/>
      <c r="BZ1485" s="8"/>
      <c r="CA1485" s="5"/>
      <c r="CB1485" s="5"/>
      <c r="CC1485" s="8"/>
      <c r="CD1485" s="8"/>
      <c r="CE1485" s="5"/>
      <c r="CF1485" s="5"/>
      <c r="CG1485" s="12"/>
      <c r="CH1485" s="17"/>
      <c r="CI1485" s="9" t="e">
        <f t="shared" si="143"/>
        <v>#DIV/0!</v>
      </c>
      <c r="CJ1485" s="5"/>
      <c r="CL1485" s="5"/>
      <c r="CM1485" s="5"/>
      <c r="CP1485" s="5"/>
      <c r="CT1485" s="5"/>
    </row>
    <row r="1486" spans="1:98" x14ac:dyDescent="0.25">
      <c r="A1486" s="5" t="s">
        <v>1529</v>
      </c>
      <c r="B1486" s="5">
        <v>26.83934</v>
      </c>
      <c r="C1486" s="5">
        <v>-33.321102000000003</v>
      </c>
      <c r="E1486" s="5">
        <v>0</v>
      </c>
      <c r="G1486" s="5">
        <v>0</v>
      </c>
      <c r="I1486" s="5">
        <v>0</v>
      </c>
      <c r="L1486" s="6" t="str">
        <f>IF(Table1[[#This Row],[seagrass.mn.ssp126.2050]]="","",(Table1[[#This Row],[seagrass.sd.ssp126.2050]]/Table1[[#This Row],[seagrass.mn.ssp126.2050]])^-1)</f>
        <v/>
      </c>
      <c r="M1486" s="6" t="str">
        <f>IF(Table1[[#This Row],[seagrass.weights.ssp126.2050]]="","",Table1[[#This Row],[seagrass.weights.ssp126.2050]]*Table1[[#This Row],[seagrass.mn.ssp126.2050]])</f>
        <v/>
      </c>
      <c r="P1486" s="6" t="str">
        <f>IF(Table1[[#This Row],[corals.mn.ssp126.2050]]="","",(Table1[[#This Row],[corals.sd.ssp126.2050]]/Table1[[#This Row],[corals.mn.ssp126.2050]])^-1)</f>
        <v/>
      </c>
      <c r="Q1486" s="6" t="str">
        <f>IF(Table1[[#This Row],[coral.weights.ssp126.2050]]="","",Table1[[#This Row],[coral.weights.ssp126.2050]]*Table1[[#This Row],[corals.mn.ssp126.2050]])</f>
        <v/>
      </c>
      <c r="T1486" s="6" t="str">
        <f>IF(Table1[[#This Row],[mangrove.mn.ssp126.2050]]="","",(Table1[[#This Row],[mangrove.sd.ssp126.2050]]/Table1[[#This Row],[mangrove.mn.ssp126.2050]])^-1)</f>
        <v/>
      </c>
      <c r="U1486" s="6" t="str">
        <f>IF(Table1[[#This Row],[mangrove.weights.ssp126.2050]]="","",Table1[[#This Row],[mangrove.weights.ssp126.2050]]*Table1[[#This Row],[mangrove.mn.ssp126.2050]])</f>
        <v/>
      </c>
      <c r="V1486" s="7" t="e">
        <f t="shared" si="138"/>
        <v>#DIV/0!</v>
      </c>
      <c r="Y1486" s="6" t="str">
        <f>IF(Table1[[#This Row],[seagrass.mn.ssp126.2100]]="", "", (Table1[[#This Row],[seagrass.sd.ssp126.2100]]/Table1[[#This Row],[seagrass.mn.ssp126.2100]])^-1)</f>
        <v/>
      </c>
      <c r="Z1486" s="6" t="str">
        <f>IF(Table1[[#This Row],[seagrass.weights.ssp126.2100]]="","", Table1[[#This Row],[seagrass.weights.ssp126.2100]]*Table1[[#This Row],[seagrass.mn.ssp126.2100]])</f>
        <v/>
      </c>
      <c r="AC1486" s="6" t="str">
        <f>IF(Table1[[#This Row],[corals.mn.ssp126.2100]]="","",(Table1[[#This Row],[corals.sd.ssp126.2100]]/Table1[[#This Row],[corals.mn.ssp126.2100]])^-1)</f>
        <v/>
      </c>
      <c r="AD1486" s="6" t="str">
        <f>IF( Table1[[#This Row],[Coral.weights.ssp126.2100]]="","", Table1[[#This Row],[Coral.weights.ssp126.2100]]*Table1[[#This Row],[corals.mn.ssp126.2100]])</f>
        <v/>
      </c>
      <c r="AG1486" s="8" t="str">
        <f>IF(Table1[[#This Row],[mangrove.mn.ssp126.2100]]="","",(Table1[[#This Row],[mangrove.sd.ssp126.2100]]/Table1[[#This Row],[mangrove.mn.ssp126.2100]])^-1)</f>
        <v/>
      </c>
      <c r="AH1486" s="6" t="str">
        <f>IF(Table1[[#This Row],[mangrove.weights.ssp126.2100]]="","",Table1[[#This Row],[mangrove.weights.ssp126.2100]]*Table1[[#This Row],[mangrove.mn.ssp126.2100]])</f>
        <v/>
      </c>
      <c r="AI1486" s="7" t="e">
        <f t="shared" si="139"/>
        <v>#DIV/0!</v>
      </c>
      <c r="AL1486" s="6" t="str">
        <f>IF(Table1[[#This Row],[seagrass.mn.ssp245.2050]]="","",(Table1[[#This Row],[seagrass.sd.ssp245.2050]]/Table1[[#This Row],[seagrass.mn.ssp245.2050]])^-1)</f>
        <v/>
      </c>
      <c r="AM1486" s="6" t="str">
        <f>IF(Table1[[#This Row],[seagrass.weights.ssp245.2050]]="","",Table1[[#This Row],[seagrass.weights.ssp245.2050]]*Table1[[#This Row],[seagrass.mn.ssp245.2050]])</f>
        <v/>
      </c>
      <c r="AS1486" s="5"/>
      <c r="AT1486" s="8"/>
      <c r="AU1486" s="8"/>
      <c r="AV1486" s="7" t="e">
        <f t="shared" si="140"/>
        <v>#DIV/0!</v>
      </c>
      <c r="AX1486" s="5"/>
      <c r="AY1486" s="6"/>
      <c r="AZ1486" s="6"/>
      <c r="BB1486" s="5"/>
      <c r="BC1486" s="8"/>
      <c r="BD1486" s="8"/>
      <c r="BE1486" s="5"/>
      <c r="BF1486" s="5"/>
      <c r="BG1486" s="6"/>
      <c r="BH1486" s="6"/>
      <c r="BI1486" s="7" t="e">
        <f t="shared" si="141"/>
        <v>#DIV/0!</v>
      </c>
      <c r="BK1486" s="5"/>
      <c r="BL1486" s="6"/>
      <c r="BM1486" s="6"/>
      <c r="BO1486" s="5"/>
      <c r="BP1486" s="6"/>
      <c r="BQ1486" s="6"/>
      <c r="BR1486" s="5"/>
      <c r="BS1486" s="5"/>
      <c r="BT1486" s="6"/>
      <c r="BU1486" s="6"/>
      <c r="BV1486" s="7" t="e">
        <f t="shared" si="142"/>
        <v>#DIV/0!</v>
      </c>
      <c r="BX1486" s="5"/>
      <c r="BY1486" s="8"/>
      <c r="BZ1486" s="8"/>
      <c r="CA1486" s="5"/>
      <c r="CB1486" s="5"/>
      <c r="CC1486" s="8"/>
      <c r="CD1486" s="8"/>
      <c r="CE1486" s="5"/>
      <c r="CF1486" s="5"/>
      <c r="CG1486" s="12"/>
      <c r="CH1486" s="17"/>
      <c r="CI1486" s="9" t="e">
        <f t="shared" si="143"/>
        <v>#DIV/0!</v>
      </c>
      <c r="CJ1486" s="5"/>
      <c r="CL1486" s="5"/>
      <c r="CM1486" s="5"/>
      <c r="CP1486" s="5"/>
      <c r="CT1486" s="5"/>
    </row>
    <row r="1487" spans="1:98" x14ac:dyDescent="0.25">
      <c r="A1487" s="5" t="s">
        <v>1530</v>
      </c>
      <c r="B1487" s="5">
        <v>27.08934</v>
      </c>
      <c r="C1487" s="5">
        <v>-33.321102000000003</v>
      </c>
      <c r="E1487" s="5">
        <v>0</v>
      </c>
      <c r="G1487" s="5">
        <v>0</v>
      </c>
      <c r="I1487" s="5">
        <v>0</v>
      </c>
      <c r="L1487" s="6" t="str">
        <f>IF(Table1[[#This Row],[seagrass.mn.ssp126.2050]]="","",(Table1[[#This Row],[seagrass.sd.ssp126.2050]]/Table1[[#This Row],[seagrass.mn.ssp126.2050]])^-1)</f>
        <v/>
      </c>
      <c r="M1487" s="6" t="str">
        <f>IF(Table1[[#This Row],[seagrass.weights.ssp126.2050]]="","",Table1[[#This Row],[seagrass.weights.ssp126.2050]]*Table1[[#This Row],[seagrass.mn.ssp126.2050]])</f>
        <v/>
      </c>
      <c r="P1487" s="6" t="str">
        <f>IF(Table1[[#This Row],[corals.mn.ssp126.2050]]="","",(Table1[[#This Row],[corals.sd.ssp126.2050]]/Table1[[#This Row],[corals.mn.ssp126.2050]])^-1)</f>
        <v/>
      </c>
      <c r="Q1487" s="6" t="str">
        <f>IF(Table1[[#This Row],[coral.weights.ssp126.2050]]="","",Table1[[#This Row],[coral.weights.ssp126.2050]]*Table1[[#This Row],[corals.mn.ssp126.2050]])</f>
        <v/>
      </c>
      <c r="T1487" s="6" t="str">
        <f>IF(Table1[[#This Row],[mangrove.mn.ssp126.2050]]="","",(Table1[[#This Row],[mangrove.sd.ssp126.2050]]/Table1[[#This Row],[mangrove.mn.ssp126.2050]])^-1)</f>
        <v/>
      </c>
      <c r="U1487" s="6" t="str">
        <f>IF(Table1[[#This Row],[mangrove.weights.ssp126.2050]]="","",Table1[[#This Row],[mangrove.weights.ssp126.2050]]*Table1[[#This Row],[mangrove.mn.ssp126.2050]])</f>
        <v/>
      </c>
      <c r="V1487" s="7" t="e">
        <f t="shared" si="138"/>
        <v>#DIV/0!</v>
      </c>
      <c r="Y1487" s="6" t="str">
        <f>IF(Table1[[#This Row],[seagrass.mn.ssp126.2100]]="", "", (Table1[[#This Row],[seagrass.sd.ssp126.2100]]/Table1[[#This Row],[seagrass.mn.ssp126.2100]])^-1)</f>
        <v/>
      </c>
      <c r="Z1487" s="6" t="str">
        <f>IF(Table1[[#This Row],[seagrass.weights.ssp126.2100]]="","", Table1[[#This Row],[seagrass.weights.ssp126.2100]]*Table1[[#This Row],[seagrass.mn.ssp126.2100]])</f>
        <v/>
      </c>
      <c r="AC1487" s="6" t="str">
        <f>IF(Table1[[#This Row],[corals.mn.ssp126.2100]]="","",(Table1[[#This Row],[corals.sd.ssp126.2100]]/Table1[[#This Row],[corals.mn.ssp126.2100]])^-1)</f>
        <v/>
      </c>
      <c r="AD1487" s="6" t="str">
        <f>IF( Table1[[#This Row],[Coral.weights.ssp126.2100]]="","", Table1[[#This Row],[Coral.weights.ssp126.2100]]*Table1[[#This Row],[corals.mn.ssp126.2100]])</f>
        <v/>
      </c>
      <c r="AG1487" s="8" t="str">
        <f>IF(Table1[[#This Row],[mangrove.mn.ssp126.2100]]="","",(Table1[[#This Row],[mangrove.sd.ssp126.2100]]/Table1[[#This Row],[mangrove.mn.ssp126.2100]])^-1)</f>
        <v/>
      </c>
      <c r="AH1487" s="6" t="str">
        <f>IF(Table1[[#This Row],[mangrove.weights.ssp126.2100]]="","",Table1[[#This Row],[mangrove.weights.ssp126.2100]]*Table1[[#This Row],[mangrove.mn.ssp126.2100]])</f>
        <v/>
      </c>
      <c r="AI1487" s="7" t="e">
        <f t="shared" si="139"/>
        <v>#DIV/0!</v>
      </c>
      <c r="AL1487" s="6" t="str">
        <f>IF(Table1[[#This Row],[seagrass.mn.ssp245.2050]]="","",(Table1[[#This Row],[seagrass.sd.ssp245.2050]]/Table1[[#This Row],[seagrass.mn.ssp245.2050]])^-1)</f>
        <v/>
      </c>
      <c r="AM1487" s="6" t="str">
        <f>IF(Table1[[#This Row],[seagrass.weights.ssp245.2050]]="","",Table1[[#This Row],[seagrass.weights.ssp245.2050]]*Table1[[#This Row],[seagrass.mn.ssp245.2050]])</f>
        <v/>
      </c>
      <c r="AS1487" s="5"/>
      <c r="AT1487" s="8"/>
      <c r="AU1487" s="8"/>
      <c r="AV1487" s="7" t="e">
        <f t="shared" si="140"/>
        <v>#DIV/0!</v>
      </c>
      <c r="AX1487" s="5"/>
      <c r="AY1487" s="6"/>
      <c r="AZ1487" s="6"/>
      <c r="BB1487" s="5"/>
      <c r="BC1487" s="8"/>
      <c r="BD1487" s="8"/>
      <c r="BE1487" s="5"/>
      <c r="BF1487" s="5"/>
      <c r="BG1487" s="6"/>
      <c r="BH1487" s="6"/>
      <c r="BI1487" s="7" t="e">
        <f t="shared" si="141"/>
        <v>#DIV/0!</v>
      </c>
      <c r="BK1487" s="5"/>
      <c r="BL1487" s="6"/>
      <c r="BM1487" s="6"/>
      <c r="BO1487" s="5"/>
      <c r="BP1487" s="6"/>
      <c r="BQ1487" s="6"/>
      <c r="BR1487" s="5"/>
      <c r="BS1487" s="5"/>
      <c r="BT1487" s="6"/>
      <c r="BU1487" s="6"/>
      <c r="BV1487" s="7" t="e">
        <f t="shared" si="142"/>
        <v>#DIV/0!</v>
      </c>
      <c r="BX1487" s="5"/>
      <c r="BY1487" s="8"/>
      <c r="BZ1487" s="8"/>
      <c r="CA1487" s="5"/>
      <c r="CB1487" s="5"/>
      <c r="CC1487" s="8"/>
      <c r="CD1487" s="8"/>
      <c r="CE1487" s="5"/>
      <c r="CF1487" s="5"/>
      <c r="CG1487" s="12"/>
      <c r="CH1487" s="17"/>
      <c r="CI1487" s="9" t="e">
        <f t="shared" si="143"/>
        <v>#DIV/0!</v>
      </c>
      <c r="CJ1487" s="5"/>
      <c r="CL1487" s="5"/>
      <c r="CM1487" s="5"/>
      <c r="CP1487" s="5"/>
      <c r="CT1487" s="5"/>
    </row>
    <row r="1488" spans="1:98" x14ac:dyDescent="0.25">
      <c r="A1488" s="5" t="s">
        <v>1531</v>
      </c>
      <c r="B1488" s="5">
        <v>27.33934</v>
      </c>
      <c r="C1488" s="5">
        <v>-33.321102000000003</v>
      </c>
      <c r="E1488" s="5">
        <v>0</v>
      </c>
      <c r="G1488" s="5">
        <v>0</v>
      </c>
      <c r="H1488" s="5">
        <v>140000</v>
      </c>
      <c r="I1488" s="5">
        <v>1</v>
      </c>
      <c r="L1488" s="6" t="str">
        <f>IF(Table1[[#This Row],[seagrass.mn.ssp126.2050]]="","",(Table1[[#This Row],[seagrass.sd.ssp126.2050]]/Table1[[#This Row],[seagrass.mn.ssp126.2050]])^-1)</f>
        <v/>
      </c>
      <c r="M1488" s="6" t="str">
        <f>IF(Table1[[#This Row],[seagrass.weights.ssp126.2050]]="","",Table1[[#This Row],[seagrass.weights.ssp126.2050]]*Table1[[#This Row],[seagrass.mn.ssp126.2050]])</f>
        <v/>
      </c>
      <c r="P1488" s="6" t="str">
        <f>IF(Table1[[#This Row],[corals.mn.ssp126.2050]]="","",(Table1[[#This Row],[corals.sd.ssp126.2050]]/Table1[[#This Row],[corals.mn.ssp126.2050]])^-1)</f>
        <v/>
      </c>
      <c r="Q1488" s="6" t="str">
        <f>IF(Table1[[#This Row],[coral.weights.ssp126.2050]]="","",Table1[[#This Row],[coral.weights.ssp126.2050]]*Table1[[#This Row],[corals.mn.ssp126.2050]])</f>
        <v/>
      </c>
      <c r="R1488" s="5">
        <v>0.41557360812309868</v>
      </c>
      <c r="S1488" s="5">
        <v>0.1291783500613761</v>
      </c>
      <c r="T1488" s="6">
        <f>IF(Table1[[#This Row],[mangrove.mn.ssp126.2050]]="","",(Table1[[#This Row],[mangrove.sd.ssp126.2050]]/Table1[[#This Row],[mangrove.mn.ssp126.2050]])^-1)</f>
        <v>3.2170530737205465</v>
      </c>
      <c r="U1488" s="6">
        <f>IF(Table1[[#This Row],[mangrove.weights.ssp126.2050]]="","",Table1[[#This Row],[mangrove.weights.ssp126.2050]]*Table1[[#This Row],[mangrove.mn.ssp126.2050]])</f>
        <v>1.3369223533695525</v>
      </c>
      <c r="V1488" s="7">
        <f t="shared" si="138"/>
        <v>0.41557360812309868</v>
      </c>
      <c r="Y1488" s="6" t="str">
        <f>IF(Table1[[#This Row],[seagrass.mn.ssp126.2100]]="", "", (Table1[[#This Row],[seagrass.sd.ssp126.2100]]/Table1[[#This Row],[seagrass.mn.ssp126.2100]])^-1)</f>
        <v/>
      </c>
      <c r="Z1488" s="6" t="str">
        <f>IF(Table1[[#This Row],[seagrass.weights.ssp126.2100]]="","", Table1[[#This Row],[seagrass.weights.ssp126.2100]]*Table1[[#This Row],[seagrass.mn.ssp126.2100]])</f>
        <v/>
      </c>
      <c r="AC1488" s="6" t="str">
        <f>IF(Table1[[#This Row],[corals.mn.ssp126.2100]]="","",(Table1[[#This Row],[corals.sd.ssp126.2100]]/Table1[[#This Row],[corals.mn.ssp126.2100]])^-1)</f>
        <v/>
      </c>
      <c r="AD1488" s="6" t="str">
        <f>IF( Table1[[#This Row],[Coral.weights.ssp126.2100]]="","", Table1[[#This Row],[Coral.weights.ssp126.2100]]*Table1[[#This Row],[corals.mn.ssp126.2100]])</f>
        <v/>
      </c>
      <c r="AE1488" s="5">
        <v>0.41268071783834132</v>
      </c>
      <c r="AF1488" s="5">
        <v>0.12949191241505101</v>
      </c>
      <c r="AG1488" s="8">
        <f>IF(Table1[[#This Row],[mangrove.mn.ssp126.2100]]="","",(Table1[[#This Row],[mangrove.sd.ssp126.2100]]/Table1[[#This Row],[mangrove.mn.ssp126.2100]])^-1)</f>
        <v>3.1869227208229485</v>
      </c>
      <c r="AH1488" s="6">
        <f>IF(Table1[[#This Row],[mangrove.weights.ssp126.2100]]="","",Table1[[#This Row],[mangrove.weights.ssp126.2100]]*Table1[[#This Row],[mangrove.mn.ssp126.2100]])</f>
        <v>1.3151815561245341</v>
      </c>
      <c r="AI1488" s="7">
        <f t="shared" si="139"/>
        <v>0.41268071783834132</v>
      </c>
      <c r="AL1488" s="6" t="str">
        <f>IF(Table1[[#This Row],[seagrass.mn.ssp245.2050]]="","",(Table1[[#This Row],[seagrass.sd.ssp245.2050]]/Table1[[#This Row],[seagrass.mn.ssp245.2050]])^-1)</f>
        <v/>
      </c>
      <c r="AM1488" s="6" t="str">
        <f>IF(Table1[[#This Row],[seagrass.weights.ssp245.2050]]="","",Table1[[#This Row],[seagrass.weights.ssp245.2050]]*Table1[[#This Row],[seagrass.mn.ssp245.2050]])</f>
        <v/>
      </c>
      <c r="AR1488" s="5">
        <v>0.43715694781471193</v>
      </c>
      <c r="AS1488" s="5">
        <v>0.15981671456040861</v>
      </c>
      <c r="AT1488" s="8">
        <f>(Table1[[#This Row],[mangrove.sd.ssp245.2050]]/Table1[[#This Row],[mangrove.mn.ssp245.2050]])^-1</f>
        <v>2.7353643767308977</v>
      </c>
      <c r="AU1488" s="8">
        <f>Table1[[#This Row],[mangrove.mn.ssp245.2050]]*Table1[[#This Row],[mangrove.weights.ssp245.2050]]</f>
        <v>1.1957835420927712</v>
      </c>
      <c r="AV1488" s="7">
        <f t="shared" si="140"/>
        <v>0.43715694781471198</v>
      </c>
      <c r="AX1488" s="5"/>
      <c r="AY1488" s="6"/>
      <c r="AZ1488" s="6"/>
      <c r="BB1488" s="5"/>
      <c r="BC1488" s="8"/>
      <c r="BD1488" s="8"/>
      <c r="BE1488" s="5">
        <v>0.43001856213479062</v>
      </c>
      <c r="BF1488" s="5">
        <v>0.17680872459021121</v>
      </c>
      <c r="BG1488" s="6">
        <f>(Table1[[#This Row],[mangrove.sd.ssp245.2100]]/Table1[[#This Row],[mangrove.mn.ssp245.2100]])^-1</f>
        <v>2.4321116683095969</v>
      </c>
      <c r="BH1488" s="6">
        <f>Table1[[#This Row],[mangrove.weights.ssp245.2100]]*Table1[[#This Row],[mangrove.mn.ssp245.2100]]</f>
        <v>1.0458531625577396</v>
      </c>
      <c r="BI1488" s="7">
        <f t="shared" si="141"/>
        <v>0.43001856213479062</v>
      </c>
      <c r="BK1488" s="5"/>
      <c r="BL1488" s="6"/>
      <c r="BM1488" s="6"/>
      <c r="BO1488" s="5"/>
      <c r="BP1488" s="6"/>
      <c r="BQ1488" s="6"/>
      <c r="BR1488" s="5">
        <v>0.46729415834148369</v>
      </c>
      <c r="BS1488" s="5">
        <v>0.18587091245800921</v>
      </c>
      <c r="BT1488" s="6">
        <f>(Table1[[#This Row],[mangrove.sd.ssp370.2050]]/Table1[[#This Row],[mangrove.mn.ssp370.2050]])^-1</f>
        <v>2.5140790033354565</v>
      </c>
      <c r="BU1488" s="6">
        <f>Table1[[#This Row],[mangrove.weights.ssp370.2050]]*Table1[[#This Row],[mangrove.mn.ssp370.2050]]</f>
        <v>1.1748144318676383</v>
      </c>
      <c r="BV1488" s="7">
        <f t="shared" si="142"/>
        <v>0.46729415834148369</v>
      </c>
      <c r="BX1488" s="5"/>
      <c r="BY1488" s="8"/>
      <c r="BZ1488" s="8"/>
      <c r="CA1488" s="5"/>
      <c r="CB1488" s="5"/>
      <c r="CC1488" s="8"/>
      <c r="CD1488" s="8"/>
      <c r="CE1488" s="5">
        <v>0.45294505372942279</v>
      </c>
      <c r="CF1488" s="5">
        <v>0.17155592052050059</v>
      </c>
      <c r="CG1488" s="12">
        <f>(Table1[[#This Row],[mangrove.sd.ssp370.2100]]/Table1[[#This Row],[mangrove.mn.ssp370.2100]])^-1</f>
        <v>2.6402181420214919</v>
      </c>
      <c r="CH1488" s="17">
        <f>Table1[[#This Row],[mangrove.weights.ssp370.2100]]*Table1[[#This Row],[mangrove.mn.ssp370.2100]]</f>
        <v>1.1958737481953214</v>
      </c>
      <c r="CI1488" s="9">
        <f t="shared" si="143"/>
        <v>0.45294505372942279</v>
      </c>
      <c r="CJ1488" s="5"/>
      <c r="CL1488" s="5"/>
      <c r="CM1488" s="5"/>
      <c r="CP1488" s="5"/>
      <c r="CT1488" s="5"/>
    </row>
    <row r="1489" spans="1:98" x14ac:dyDescent="0.25">
      <c r="A1489" s="5" t="s">
        <v>1532</v>
      </c>
      <c r="B1489" s="5">
        <v>27.58934</v>
      </c>
      <c r="C1489" s="5">
        <v>-33.321102000000003</v>
      </c>
      <c r="E1489" s="5">
        <v>0</v>
      </c>
      <c r="G1489" s="5">
        <v>0</v>
      </c>
      <c r="H1489" s="5">
        <v>950000</v>
      </c>
      <c r="I1489" s="5">
        <v>1</v>
      </c>
      <c r="L1489" s="6" t="str">
        <f>IF(Table1[[#This Row],[seagrass.mn.ssp126.2050]]="","",(Table1[[#This Row],[seagrass.sd.ssp126.2050]]/Table1[[#This Row],[seagrass.mn.ssp126.2050]])^-1)</f>
        <v/>
      </c>
      <c r="M1489" s="6" t="str">
        <f>IF(Table1[[#This Row],[seagrass.weights.ssp126.2050]]="","",Table1[[#This Row],[seagrass.weights.ssp126.2050]]*Table1[[#This Row],[seagrass.mn.ssp126.2050]])</f>
        <v/>
      </c>
      <c r="P1489" s="6" t="str">
        <f>IF(Table1[[#This Row],[corals.mn.ssp126.2050]]="","",(Table1[[#This Row],[corals.sd.ssp126.2050]]/Table1[[#This Row],[corals.mn.ssp126.2050]])^-1)</f>
        <v/>
      </c>
      <c r="Q1489" s="6" t="str">
        <f>IF(Table1[[#This Row],[coral.weights.ssp126.2050]]="","",Table1[[#This Row],[coral.weights.ssp126.2050]]*Table1[[#This Row],[corals.mn.ssp126.2050]])</f>
        <v/>
      </c>
      <c r="R1489" s="5">
        <v>0.43548166366278901</v>
      </c>
      <c r="S1489" s="5">
        <v>6.8357498029114838E-2</v>
      </c>
      <c r="T1489" s="6">
        <f>IF(Table1[[#This Row],[mangrove.mn.ssp126.2050]]="","",(Table1[[#This Row],[mangrove.sd.ssp126.2050]]/Table1[[#This Row],[mangrove.mn.ssp126.2050]])^-1)</f>
        <v>6.3706495442139879</v>
      </c>
      <c r="U1489" s="6">
        <f>IF(Table1[[#This Row],[mangrove.weights.ssp126.2050]]="","",Table1[[#This Row],[mangrove.weights.ssp126.2050]]*Table1[[#This Row],[mangrove.mn.ssp126.2050]])</f>
        <v>2.774301062126896</v>
      </c>
      <c r="V1489" s="7">
        <f t="shared" si="138"/>
        <v>0.43548166366278901</v>
      </c>
      <c r="Y1489" s="6" t="str">
        <f>IF(Table1[[#This Row],[seagrass.mn.ssp126.2100]]="", "", (Table1[[#This Row],[seagrass.sd.ssp126.2100]]/Table1[[#This Row],[seagrass.mn.ssp126.2100]])^-1)</f>
        <v/>
      </c>
      <c r="Z1489" s="6" t="str">
        <f>IF(Table1[[#This Row],[seagrass.weights.ssp126.2100]]="","", Table1[[#This Row],[seagrass.weights.ssp126.2100]]*Table1[[#This Row],[seagrass.mn.ssp126.2100]])</f>
        <v/>
      </c>
      <c r="AC1489" s="6" t="str">
        <f>IF(Table1[[#This Row],[corals.mn.ssp126.2100]]="","",(Table1[[#This Row],[corals.sd.ssp126.2100]]/Table1[[#This Row],[corals.mn.ssp126.2100]])^-1)</f>
        <v/>
      </c>
      <c r="AD1489" s="6" t="str">
        <f>IF( Table1[[#This Row],[Coral.weights.ssp126.2100]]="","", Table1[[#This Row],[Coral.weights.ssp126.2100]]*Table1[[#This Row],[corals.mn.ssp126.2100]])</f>
        <v/>
      </c>
      <c r="AE1489" s="5">
        <v>0.43408132111893388</v>
      </c>
      <c r="AF1489" s="5">
        <v>6.1615463943858813E-2</v>
      </c>
      <c r="AG1489" s="8">
        <f>IF(Table1[[#This Row],[mangrove.mn.ssp126.2100]]="","",(Table1[[#This Row],[mangrove.sd.ssp126.2100]]/Table1[[#This Row],[mangrove.mn.ssp126.2100]])^-1)</f>
        <v>7.0450061288907744</v>
      </c>
      <c r="AH1489" s="6">
        <f>IF(Table1[[#This Row],[mangrove.weights.ssp126.2100]]="","",Table1[[#This Row],[mangrove.weights.ssp126.2100]]*Table1[[#This Row],[mangrove.mn.ssp126.2100]])</f>
        <v>3.0581055677198936</v>
      </c>
      <c r="AI1489" s="7">
        <f t="shared" si="139"/>
        <v>0.43408132111893388</v>
      </c>
      <c r="AL1489" s="6" t="str">
        <f>IF(Table1[[#This Row],[seagrass.mn.ssp245.2050]]="","",(Table1[[#This Row],[seagrass.sd.ssp245.2050]]/Table1[[#This Row],[seagrass.mn.ssp245.2050]])^-1)</f>
        <v/>
      </c>
      <c r="AM1489" s="6" t="str">
        <f>IF(Table1[[#This Row],[seagrass.weights.ssp245.2050]]="","",Table1[[#This Row],[seagrass.weights.ssp245.2050]]*Table1[[#This Row],[seagrass.mn.ssp245.2050]])</f>
        <v/>
      </c>
      <c r="AR1489" s="5">
        <v>0.45433241683859588</v>
      </c>
      <c r="AS1489" s="5">
        <v>7.9512425679229184E-2</v>
      </c>
      <c r="AT1489" s="8">
        <f>(Table1[[#This Row],[mangrove.sd.ssp245.2050]]/Table1[[#This Row],[mangrove.mn.ssp245.2050]])^-1</f>
        <v>5.7139800849677744</v>
      </c>
      <c r="AU1489" s="8">
        <f>Table1[[#This Row],[mangrove.mn.ssp245.2050]]*Table1[[#This Row],[mangrove.weights.ssp245.2050]]</f>
        <v>2.5960463817710142</v>
      </c>
      <c r="AV1489" s="7">
        <f t="shared" si="140"/>
        <v>0.45433241683859582</v>
      </c>
      <c r="AX1489" s="5"/>
      <c r="AY1489" s="6"/>
      <c r="AZ1489" s="6"/>
      <c r="BB1489" s="5"/>
      <c r="BC1489" s="8"/>
      <c r="BD1489" s="8"/>
      <c r="BE1489" s="5">
        <v>0.44821257682242532</v>
      </c>
      <c r="BF1489" s="5">
        <v>8.7048146768155032E-2</v>
      </c>
      <c r="BG1489" s="6">
        <f>(Table1[[#This Row],[mangrove.sd.ssp245.2100]]/Table1[[#This Row],[mangrove.mn.ssp245.2100]])^-1</f>
        <v>5.1490191745977025</v>
      </c>
      <c r="BH1489" s="6">
        <f>Table1[[#This Row],[mangrove.weights.ssp245.2100]]*Table1[[#This Row],[mangrove.mn.ssp245.2100]]</f>
        <v>2.3078551523545139</v>
      </c>
      <c r="BI1489" s="7">
        <f t="shared" si="141"/>
        <v>0.44821257682242532</v>
      </c>
      <c r="BK1489" s="5"/>
      <c r="BL1489" s="6"/>
      <c r="BM1489" s="6"/>
      <c r="BO1489" s="5"/>
      <c r="BP1489" s="6"/>
      <c r="BQ1489" s="6"/>
      <c r="BR1489" s="5">
        <v>0.47332280892642509</v>
      </c>
      <c r="BS1489" s="5">
        <v>9.8337079052933471E-2</v>
      </c>
      <c r="BT1489" s="6">
        <f>(Table1[[#This Row],[mangrove.sd.ssp370.2050]]/Table1[[#This Row],[mangrove.mn.ssp370.2050]])^-1</f>
        <v>4.8132689468195613</v>
      </c>
      <c r="BU1489" s="6">
        <f>Table1[[#This Row],[mangrove.weights.ssp370.2050]]*Table1[[#This Row],[mangrove.mn.ssp370.2050]]</f>
        <v>2.2782299780269706</v>
      </c>
      <c r="BV1489" s="7">
        <f t="shared" si="142"/>
        <v>0.47332280892642509</v>
      </c>
      <c r="BX1489" s="5"/>
      <c r="BY1489" s="8"/>
      <c r="BZ1489" s="8"/>
      <c r="CA1489" s="5"/>
      <c r="CB1489" s="5"/>
      <c r="CC1489" s="8"/>
      <c r="CD1489" s="8"/>
      <c r="CE1489" s="5">
        <v>0.46324447565006671</v>
      </c>
      <c r="CF1489" s="5">
        <v>9.3454650392154476E-2</v>
      </c>
      <c r="CG1489" s="12">
        <f>(Table1[[#This Row],[mangrove.sd.ssp370.2100]]/Table1[[#This Row],[mangrove.mn.ssp370.2100]])^-1</f>
        <v>4.9568905742646292</v>
      </c>
      <c r="CH1489" s="17">
        <f>Table1[[#This Row],[mangrove.weights.ssp370.2100]]*Table1[[#This Row],[mangrove.mn.ssp370.2100]]</f>
        <v>2.2962521749299762</v>
      </c>
      <c r="CI1489" s="9">
        <f t="shared" si="143"/>
        <v>0.46324447565006671</v>
      </c>
      <c r="CJ1489" s="5"/>
      <c r="CL1489" s="5"/>
      <c r="CM1489" s="5"/>
      <c r="CP1489" s="5"/>
      <c r="CT1489" s="5"/>
    </row>
    <row r="1490" spans="1:98" x14ac:dyDescent="0.25">
      <c r="A1490" s="5" t="s">
        <v>1533</v>
      </c>
      <c r="B1490" s="5">
        <v>27.83934</v>
      </c>
      <c r="C1490" s="5">
        <v>-33.321102000000003</v>
      </c>
      <c r="E1490" s="5">
        <v>0</v>
      </c>
      <c r="G1490" s="5">
        <v>0</v>
      </c>
      <c r="I1490" s="5">
        <v>0</v>
      </c>
      <c r="L1490" s="6" t="str">
        <f>IF(Table1[[#This Row],[seagrass.mn.ssp126.2050]]="","",(Table1[[#This Row],[seagrass.sd.ssp126.2050]]/Table1[[#This Row],[seagrass.mn.ssp126.2050]])^-1)</f>
        <v/>
      </c>
      <c r="M1490" s="6" t="str">
        <f>IF(Table1[[#This Row],[seagrass.weights.ssp126.2050]]="","",Table1[[#This Row],[seagrass.weights.ssp126.2050]]*Table1[[#This Row],[seagrass.mn.ssp126.2050]])</f>
        <v/>
      </c>
      <c r="P1490" s="6" t="str">
        <f>IF(Table1[[#This Row],[corals.mn.ssp126.2050]]="","",(Table1[[#This Row],[corals.sd.ssp126.2050]]/Table1[[#This Row],[corals.mn.ssp126.2050]])^-1)</f>
        <v/>
      </c>
      <c r="Q1490" s="6" t="str">
        <f>IF(Table1[[#This Row],[coral.weights.ssp126.2050]]="","",Table1[[#This Row],[coral.weights.ssp126.2050]]*Table1[[#This Row],[corals.mn.ssp126.2050]])</f>
        <v/>
      </c>
      <c r="T1490" s="6" t="str">
        <f>IF(Table1[[#This Row],[mangrove.mn.ssp126.2050]]="","",(Table1[[#This Row],[mangrove.sd.ssp126.2050]]/Table1[[#This Row],[mangrove.mn.ssp126.2050]])^-1)</f>
        <v/>
      </c>
      <c r="U1490" s="6" t="str">
        <f>IF(Table1[[#This Row],[mangrove.weights.ssp126.2050]]="","",Table1[[#This Row],[mangrove.weights.ssp126.2050]]*Table1[[#This Row],[mangrove.mn.ssp126.2050]])</f>
        <v/>
      </c>
      <c r="V1490" s="7" t="e">
        <f t="shared" si="138"/>
        <v>#DIV/0!</v>
      </c>
      <c r="Y1490" s="6" t="str">
        <f>IF(Table1[[#This Row],[seagrass.mn.ssp126.2100]]="", "", (Table1[[#This Row],[seagrass.sd.ssp126.2100]]/Table1[[#This Row],[seagrass.mn.ssp126.2100]])^-1)</f>
        <v/>
      </c>
      <c r="Z1490" s="6" t="str">
        <f>IF(Table1[[#This Row],[seagrass.weights.ssp126.2100]]="","", Table1[[#This Row],[seagrass.weights.ssp126.2100]]*Table1[[#This Row],[seagrass.mn.ssp126.2100]])</f>
        <v/>
      </c>
      <c r="AC1490" s="6" t="str">
        <f>IF(Table1[[#This Row],[corals.mn.ssp126.2100]]="","",(Table1[[#This Row],[corals.sd.ssp126.2100]]/Table1[[#This Row],[corals.mn.ssp126.2100]])^-1)</f>
        <v/>
      </c>
      <c r="AD1490" s="6" t="str">
        <f>IF( Table1[[#This Row],[Coral.weights.ssp126.2100]]="","", Table1[[#This Row],[Coral.weights.ssp126.2100]]*Table1[[#This Row],[corals.mn.ssp126.2100]])</f>
        <v/>
      </c>
      <c r="AG1490" s="8" t="str">
        <f>IF(Table1[[#This Row],[mangrove.mn.ssp126.2100]]="","",(Table1[[#This Row],[mangrove.sd.ssp126.2100]]/Table1[[#This Row],[mangrove.mn.ssp126.2100]])^-1)</f>
        <v/>
      </c>
      <c r="AH1490" s="6" t="str">
        <f>IF(Table1[[#This Row],[mangrove.weights.ssp126.2100]]="","",Table1[[#This Row],[mangrove.weights.ssp126.2100]]*Table1[[#This Row],[mangrove.mn.ssp126.2100]])</f>
        <v/>
      </c>
      <c r="AI1490" s="7" t="e">
        <f t="shared" si="139"/>
        <v>#DIV/0!</v>
      </c>
      <c r="AL1490" s="6" t="str">
        <f>IF(Table1[[#This Row],[seagrass.mn.ssp245.2050]]="","",(Table1[[#This Row],[seagrass.sd.ssp245.2050]]/Table1[[#This Row],[seagrass.mn.ssp245.2050]])^-1)</f>
        <v/>
      </c>
      <c r="AM1490" s="6" t="str">
        <f>IF(Table1[[#This Row],[seagrass.weights.ssp245.2050]]="","",Table1[[#This Row],[seagrass.weights.ssp245.2050]]*Table1[[#This Row],[seagrass.mn.ssp245.2050]])</f>
        <v/>
      </c>
      <c r="AS1490" s="5"/>
      <c r="AT1490" s="8"/>
      <c r="AU1490" s="8"/>
      <c r="AV1490" s="7" t="e">
        <f t="shared" si="140"/>
        <v>#DIV/0!</v>
      </c>
      <c r="AX1490" s="5"/>
      <c r="AY1490" s="6"/>
      <c r="AZ1490" s="6"/>
      <c r="BB1490" s="5"/>
      <c r="BC1490" s="8"/>
      <c r="BD1490" s="8"/>
      <c r="BE1490" s="5"/>
      <c r="BF1490" s="5"/>
      <c r="BG1490" s="6"/>
      <c r="BH1490" s="6"/>
      <c r="BI1490" s="7" t="e">
        <f t="shared" si="141"/>
        <v>#DIV/0!</v>
      </c>
      <c r="BK1490" s="5"/>
      <c r="BL1490" s="6"/>
      <c r="BM1490" s="6"/>
      <c r="BO1490" s="5"/>
      <c r="BP1490" s="6"/>
      <c r="BQ1490" s="6"/>
      <c r="BR1490" s="5"/>
      <c r="BS1490" s="5"/>
      <c r="BT1490" s="6"/>
      <c r="BU1490" s="6"/>
      <c r="BV1490" s="7" t="e">
        <f t="shared" si="142"/>
        <v>#DIV/0!</v>
      </c>
      <c r="BX1490" s="5"/>
      <c r="BY1490" s="8"/>
      <c r="BZ1490" s="8"/>
      <c r="CA1490" s="5"/>
      <c r="CB1490" s="5"/>
      <c r="CC1490" s="8"/>
      <c r="CD1490" s="8"/>
      <c r="CE1490" s="5"/>
      <c r="CF1490" s="5"/>
      <c r="CG1490" s="12"/>
      <c r="CH1490" s="17"/>
      <c r="CI1490" s="9" t="e">
        <f t="shared" si="143"/>
        <v>#DIV/0!</v>
      </c>
      <c r="CJ1490" s="5"/>
      <c r="CL1490" s="5"/>
      <c r="CM1490" s="5"/>
      <c r="CP1490" s="5"/>
      <c r="CT1490" s="5"/>
    </row>
    <row r="1491" spans="1:98" x14ac:dyDescent="0.25">
      <c r="A1491" s="5" t="s">
        <v>1534</v>
      </c>
      <c r="B1491" s="5">
        <v>28.08934</v>
      </c>
      <c r="C1491" s="5">
        <v>-33.321102000000003</v>
      </c>
      <c r="E1491" s="5">
        <v>0</v>
      </c>
      <c r="G1491" s="5">
        <v>0</v>
      </c>
      <c r="I1491" s="5">
        <v>0</v>
      </c>
      <c r="L1491" s="6" t="str">
        <f>IF(Table1[[#This Row],[seagrass.mn.ssp126.2050]]="","",(Table1[[#This Row],[seagrass.sd.ssp126.2050]]/Table1[[#This Row],[seagrass.mn.ssp126.2050]])^-1)</f>
        <v/>
      </c>
      <c r="M1491" s="6" t="str">
        <f>IF(Table1[[#This Row],[seagrass.weights.ssp126.2050]]="","",Table1[[#This Row],[seagrass.weights.ssp126.2050]]*Table1[[#This Row],[seagrass.mn.ssp126.2050]])</f>
        <v/>
      </c>
      <c r="P1491" s="6" t="str">
        <f>IF(Table1[[#This Row],[corals.mn.ssp126.2050]]="","",(Table1[[#This Row],[corals.sd.ssp126.2050]]/Table1[[#This Row],[corals.mn.ssp126.2050]])^-1)</f>
        <v/>
      </c>
      <c r="Q1491" s="6" t="str">
        <f>IF(Table1[[#This Row],[coral.weights.ssp126.2050]]="","",Table1[[#This Row],[coral.weights.ssp126.2050]]*Table1[[#This Row],[corals.mn.ssp126.2050]])</f>
        <v/>
      </c>
      <c r="T1491" s="6" t="str">
        <f>IF(Table1[[#This Row],[mangrove.mn.ssp126.2050]]="","",(Table1[[#This Row],[mangrove.sd.ssp126.2050]]/Table1[[#This Row],[mangrove.mn.ssp126.2050]])^-1)</f>
        <v/>
      </c>
      <c r="U1491" s="6" t="str">
        <f>IF(Table1[[#This Row],[mangrove.weights.ssp126.2050]]="","",Table1[[#This Row],[mangrove.weights.ssp126.2050]]*Table1[[#This Row],[mangrove.mn.ssp126.2050]])</f>
        <v/>
      </c>
      <c r="V1491" s="7" t="e">
        <f t="shared" si="138"/>
        <v>#DIV/0!</v>
      </c>
      <c r="Y1491" s="6" t="str">
        <f>IF(Table1[[#This Row],[seagrass.mn.ssp126.2100]]="", "", (Table1[[#This Row],[seagrass.sd.ssp126.2100]]/Table1[[#This Row],[seagrass.mn.ssp126.2100]])^-1)</f>
        <v/>
      </c>
      <c r="Z1491" s="6" t="str">
        <f>IF(Table1[[#This Row],[seagrass.weights.ssp126.2100]]="","", Table1[[#This Row],[seagrass.weights.ssp126.2100]]*Table1[[#This Row],[seagrass.mn.ssp126.2100]])</f>
        <v/>
      </c>
      <c r="AC1491" s="6" t="str">
        <f>IF(Table1[[#This Row],[corals.mn.ssp126.2100]]="","",(Table1[[#This Row],[corals.sd.ssp126.2100]]/Table1[[#This Row],[corals.mn.ssp126.2100]])^-1)</f>
        <v/>
      </c>
      <c r="AD1491" s="6" t="str">
        <f>IF( Table1[[#This Row],[Coral.weights.ssp126.2100]]="","", Table1[[#This Row],[Coral.weights.ssp126.2100]]*Table1[[#This Row],[corals.mn.ssp126.2100]])</f>
        <v/>
      </c>
      <c r="AG1491" s="8" t="str">
        <f>IF(Table1[[#This Row],[mangrove.mn.ssp126.2100]]="","",(Table1[[#This Row],[mangrove.sd.ssp126.2100]]/Table1[[#This Row],[mangrove.mn.ssp126.2100]])^-1)</f>
        <v/>
      </c>
      <c r="AH1491" s="6" t="str">
        <f>IF(Table1[[#This Row],[mangrove.weights.ssp126.2100]]="","",Table1[[#This Row],[mangrove.weights.ssp126.2100]]*Table1[[#This Row],[mangrove.mn.ssp126.2100]])</f>
        <v/>
      </c>
      <c r="AI1491" s="7" t="e">
        <f t="shared" si="139"/>
        <v>#DIV/0!</v>
      </c>
      <c r="AL1491" s="6" t="str">
        <f>IF(Table1[[#This Row],[seagrass.mn.ssp245.2050]]="","",(Table1[[#This Row],[seagrass.sd.ssp245.2050]]/Table1[[#This Row],[seagrass.mn.ssp245.2050]])^-1)</f>
        <v/>
      </c>
      <c r="AM1491" s="6" t="str">
        <f>IF(Table1[[#This Row],[seagrass.weights.ssp245.2050]]="","",Table1[[#This Row],[seagrass.weights.ssp245.2050]]*Table1[[#This Row],[seagrass.mn.ssp245.2050]])</f>
        <v/>
      </c>
      <c r="AS1491" s="5"/>
      <c r="AT1491" s="8"/>
      <c r="AU1491" s="8"/>
      <c r="AV1491" s="7" t="e">
        <f t="shared" si="140"/>
        <v>#DIV/0!</v>
      </c>
      <c r="AX1491" s="5"/>
      <c r="AY1491" s="6"/>
      <c r="AZ1491" s="6"/>
      <c r="BB1491" s="5"/>
      <c r="BC1491" s="8"/>
      <c r="BD1491" s="8"/>
      <c r="BE1491" s="5"/>
      <c r="BF1491" s="5"/>
      <c r="BG1491" s="6"/>
      <c r="BH1491" s="6"/>
      <c r="BI1491" s="7" t="e">
        <f t="shared" si="141"/>
        <v>#DIV/0!</v>
      </c>
      <c r="BK1491" s="5"/>
      <c r="BL1491" s="6"/>
      <c r="BM1491" s="6"/>
      <c r="BO1491" s="5"/>
      <c r="BP1491" s="6"/>
      <c r="BQ1491" s="6"/>
      <c r="BR1491" s="5"/>
      <c r="BS1491" s="5"/>
      <c r="BT1491" s="6"/>
      <c r="BU1491" s="6"/>
      <c r="BV1491" s="7" t="e">
        <f t="shared" si="142"/>
        <v>#DIV/0!</v>
      </c>
      <c r="BX1491" s="5"/>
      <c r="BY1491" s="8"/>
      <c r="BZ1491" s="8"/>
      <c r="CA1491" s="5"/>
      <c r="CB1491" s="5"/>
      <c r="CC1491" s="8"/>
      <c r="CD1491" s="8"/>
      <c r="CE1491" s="5"/>
      <c r="CF1491" s="5"/>
      <c r="CG1491" s="12"/>
      <c r="CH1491" s="17"/>
      <c r="CI1491" s="9" t="e">
        <f t="shared" si="143"/>
        <v>#DIV/0!</v>
      </c>
      <c r="CJ1491" s="5"/>
      <c r="CL1491" s="5"/>
      <c r="CM1491" s="5"/>
      <c r="CP1491" s="5"/>
      <c r="CT1491" s="5"/>
    </row>
    <row r="1492" spans="1:98" x14ac:dyDescent="0.25">
      <c r="A1492" s="5" t="s">
        <v>1535</v>
      </c>
      <c r="B1492" s="5">
        <v>17.58934</v>
      </c>
      <c r="C1492" s="5">
        <v>-33.321102000000003</v>
      </c>
      <c r="E1492" s="5">
        <v>0</v>
      </c>
      <c r="G1492" s="5">
        <v>0</v>
      </c>
      <c r="I1492" s="5">
        <v>0</v>
      </c>
      <c r="L1492" s="6" t="str">
        <f>IF(Table1[[#This Row],[seagrass.mn.ssp126.2050]]="","",(Table1[[#This Row],[seagrass.sd.ssp126.2050]]/Table1[[#This Row],[seagrass.mn.ssp126.2050]])^-1)</f>
        <v/>
      </c>
      <c r="M1492" s="6" t="str">
        <f>IF(Table1[[#This Row],[seagrass.weights.ssp126.2050]]="","",Table1[[#This Row],[seagrass.weights.ssp126.2050]]*Table1[[#This Row],[seagrass.mn.ssp126.2050]])</f>
        <v/>
      </c>
      <c r="P1492" s="6" t="str">
        <f>IF(Table1[[#This Row],[corals.mn.ssp126.2050]]="","",(Table1[[#This Row],[corals.sd.ssp126.2050]]/Table1[[#This Row],[corals.mn.ssp126.2050]])^-1)</f>
        <v/>
      </c>
      <c r="Q1492" s="6" t="str">
        <f>IF(Table1[[#This Row],[coral.weights.ssp126.2050]]="","",Table1[[#This Row],[coral.weights.ssp126.2050]]*Table1[[#This Row],[corals.mn.ssp126.2050]])</f>
        <v/>
      </c>
      <c r="T1492" s="6" t="str">
        <f>IF(Table1[[#This Row],[mangrove.mn.ssp126.2050]]="","",(Table1[[#This Row],[mangrove.sd.ssp126.2050]]/Table1[[#This Row],[mangrove.mn.ssp126.2050]])^-1)</f>
        <v/>
      </c>
      <c r="U1492" s="6" t="str">
        <f>IF(Table1[[#This Row],[mangrove.weights.ssp126.2050]]="","",Table1[[#This Row],[mangrove.weights.ssp126.2050]]*Table1[[#This Row],[mangrove.mn.ssp126.2050]])</f>
        <v/>
      </c>
      <c r="V1492" s="7" t="e">
        <f t="shared" si="138"/>
        <v>#DIV/0!</v>
      </c>
      <c r="Y1492" s="6" t="str">
        <f>IF(Table1[[#This Row],[seagrass.mn.ssp126.2100]]="", "", (Table1[[#This Row],[seagrass.sd.ssp126.2100]]/Table1[[#This Row],[seagrass.mn.ssp126.2100]])^-1)</f>
        <v/>
      </c>
      <c r="Z1492" s="6" t="str">
        <f>IF(Table1[[#This Row],[seagrass.weights.ssp126.2100]]="","", Table1[[#This Row],[seagrass.weights.ssp126.2100]]*Table1[[#This Row],[seagrass.mn.ssp126.2100]])</f>
        <v/>
      </c>
      <c r="AC1492" s="6" t="str">
        <f>IF(Table1[[#This Row],[corals.mn.ssp126.2100]]="","",(Table1[[#This Row],[corals.sd.ssp126.2100]]/Table1[[#This Row],[corals.mn.ssp126.2100]])^-1)</f>
        <v/>
      </c>
      <c r="AD1492" s="6" t="str">
        <f>IF( Table1[[#This Row],[Coral.weights.ssp126.2100]]="","", Table1[[#This Row],[Coral.weights.ssp126.2100]]*Table1[[#This Row],[corals.mn.ssp126.2100]])</f>
        <v/>
      </c>
      <c r="AG1492" s="8" t="str">
        <f>IF(Table1[[#This Row],[mangrove.mn.ssp126.2100]]="","",(Table1[[#This Row],[mangrove.sd.ssp126.2100]]/Table1[[#This Row],[mangrove.mn.ssp126.2100]])^-1)</f>
        <v/>
      </c>
      <c r="AH1492" s="6" t="str">
        <f>IF(Table1[[#This Row],[mangrove.weights.ssp126.2100]]="","",Table1[[#This Row],[mangrove.weights.ssp126.2100]]*Table1[[#This Row],[mangrove.mn.ssp126.2100]])</f>
        <v/>
      </c>
      <c r="AI1492" s="7" t="e">
        <f t="shared" si="139"/>
        <v>#DIV/0!</v>
      </c>
      <c r="AL1492" s="6" t="str">
        <f>IF(Table1[[#This Row],[seagrass.mn.ssp245.2050]]="","",(Table1[[#This Row],[seagrass.sd.ssp245.2050]]/Table1[[#This Row],[seagrass.mn.ssp245.2050]])^-1)</f>
        <v/>
      </c>
      <c r="AM1492" s="6" t="str">
        <f>IF(Table1[[#This Row],[seagrass.weights.ssp245.2050]]="","",Table1[[#This Row],[seagrass.weights.ssp245.2050]]*Table1[[#This Row],[seagrass.mn.ssp245.2050]])</f>
        <v/>
      </c>
      <c r="AS1492" s="5"/>
      <c r="AT1492" s="8"/>
      <c r="AU1492" s="8"/>
      <c r="AV1492" s="7" t="e">
        <f t="shared" si="140"/>
        <v>#DIV/0!</v>
      </c>
      <c r="AX1492" s="5"/>
      <c r="AY1492" s="6"/>
      <c r="AZ1492" s="6"/>
      <c r="BB1492" s="5"/>
      <c r="BC1492" s="8"/>
      <c r="BD1492" s="8"/>
      <c r="BE1492" s="5"/>
      <c r="BF1492" s="5"/>
      <c r="BG1492" s="6"/>
      <c r="BH1492" s="6"/>
      <c r="BI1492" s="7" t="e">
        <f t="shared" si="141"/>
        <v>#DIV/0!</v>
      </c>
      <c r="BK1492" s="5"/>
      <c r="BL1492" s="6"/>
      <c r="BM1492" s="6"/>
      <c r="BO1492" s="5"/>
      <c r="BP1492" s="6"/>
      <c r="BQ1492" s="6"/>
      <c r="BR1492" s="5"/>
      <c r="BS1492" s="5"/>
      <c r="BT1492" s="6"/>
      <c r="BU1492" s="6"/>
      <c r="BV1492" s="7" t="e">
        <f t="shared" si="142"/>
        <v>#DIV/0!</v>
      </c>
      <c r="BX1492" s="5"/>
      <c r="BY1492" s="8"/>
      <c r="BZ1492" s="8"/>
      <c r="CA1492" s="5"/>
      <c r="CB1492" s="5"/>
      <c r="CC1492" s="8"/>
      <c r="CD1492" s="8"/>
      <c r="CE1492" s="5"/>
      <c r="CF1492" s="5"/>
      <c r="CG1492" s="12"/>
      <c r="CH1492" s="17"/>
      <c r="CI1492" s="9" t="e">
        <f t="shared" si="143"/>
        <v>#DIV/0!</v>
      </c>
      <c r="CJ1492" s="5"/>
      <c r="CL1492" s="5"/>
      <c r="CM1492" s="5"/>
      <c r="CP1492" s="5"/>
      <c r="CT1492" s="5"/>
    </row>
    <row r="1493" spans="1:98" x14ac:dyDescent="0.25">
      <c r="A1493" s="5" t="s">
        <v>1536</v>
      </c>
      <c r="B1493" s="5">
        <v>17.83934</v>
      </c>
      <c r="C1493" s="5">
        <v>-33.321102000000003</v>
      </c>
      <c r="E1493" s="5">
        <v>0</v>
      </c>
      <c r="G1493" s="5">
        <v>0</v>
      </c>
      <c r="I1493" s="5">
        <v>0</v>
      </c>
      <c r="L1493" s="6" t="str">
        <f>IF(Table1[[#This Row],[seagrass.mn.ssp126.2050]]="","",(Table1[[#This Row],[seagrass.sd.ssp126.2050]]/Table1[[#This Row],[seagrass.mn.ssp126.2050]])^-1)</f>
        <v/>
      </c>
      <c r="M1493" s="6" t="str">
        <f>IF(Table1[[#This Row],[seagrass.weights.ssp126.2050]]="","",Table1[[#This Row],[seagrass.weights.ssp126.2050]]*Table1[[#This Row],[seagrass.mn.ssp126.2050]])</f>
        <v/>
      </c>
      <c r="P1493" s="6" t="str">
        <f>IF(Table1[[#This Row],[corals.mn.ssp126.2050]]="","",(Table1[[#This Row],[corals.sd.ssp126.2050]]/Table1[[#This Row],[corals.mn.ssp126.2050]])^-1)</f>
        <v/>
      </c>
      <c r="Q1493" s="6" t="str">
        <f>IF(Table1[[#This Row],[coral.weights.ssp126.2050]]="","",Table1[[#This Row],[coral.weights.ssp126.2050]]*Table1[[#This Row],[corals.mn.ssp126.2050]])</f>
        <v/>
      </c>
      <c r="T1493" s="6" t="str">
        <f>IF(Table1[[#This Row],[mangrove.mn.ssp126.2050]]="","",(Table1[[#This Row],[mangrove.sd.ssp126.2050]]/Table1[[#This Row],[mangrove.mn.ssp126.2050]])^-1)</f>
        <v/>
      </c>
      <c r="U1493" s="6" t="str">
        <f>IF(Table1[[#This Row],[mangrove.weights.ssp126.2050]]="","",Table1[[#This Row],[mangrove.weights.ssp126.2050]]*Table1[[#This Row],[mangrove.mn.ssp126.2050]])</f>
        <v/>
      </c>
      <c r="V1493" s="7" t="e">
        <f t="shared" si="138"/>
        <v>#DIV/0!</v>
      </c>
      <c r="Y1493" s="6" t="str">
        <f>IF(Table1[[#This Row],[seagrass.mn.ssp126.2100]]="", "", (Table1[[#This Row],[seagrass.sd.ssp126.2100]]/Table1[[#This Row],[seagrass.mn.ssp126.2100]])^-1)</f>
        <v/>
      </c>
      <c r="Z1493" s="6" t="str">
        <f>IF(Table1[[#This Row],[seagrass.weights.ssp126.2100]]="","", Table1[[#This Row],[seagrass.weights.ssp126.2100]]*Table1[[#This Row],[seagrass.mn.ssp126.2100]])</f>
        <v/>
      </c>
      <c r="AC1493" s="6" t="str">
        <f>IF(Table1[[#This Row],[corals.mn.ssp126.2100]]="","",(Table1[[#This Row],[corals.sd.ssp126.2100]]/Table1[[#This Row],[corals.mn.ssp126.2100]])^-1)</f>
        <v/>
      </c>
      <c r="AD1493" s="6" t="str">
        <f>IF( Table1[[#This Row],[Coral.weights.ssp126.2100]]="","", Table1[[#This Row],[Coral.weights.ssp126.2100]]*Table1[[#This Row],[corals.mn.ssp126.2100]])</f>
        <v/>
      </c>
      <c r="AG1493" s="8" t="str">
        <f>IF(Table1[[#This Row],[mangrove.mn.ssp126.2100]]="","",(Table1[[#This Row],[mangrove.sd.ssp126.2100]]/Table1[[#This Row],[mangrove.mn.ssp126.2100]])^-1)</f>
        <v/>
      </c>
      <c r="AH1493" s="6" t="str">
        <f>IF(Table1[[#This Row],[mangrove.weights.ssp126.2100]]="","",Table1[[#This Row],[mangrove.weights.ssp126.2100]]*Table1[[#This Row],[mangrove.mn.ssp126.2100]])</f>
        <v/>
      </c>
      <c r="AI1493" s="7" t="e">
        <f t="shared" si="139"/>
        <v>#DIV/0!</v>
      </c>
      <c r="AL1493" s="6" t="str">
        <f>IF(Table1[[#This Row],[seagrass.mn.ssp245.2050]]="","",(Table1[[#This Row],[seagrass.sd.ssp245.2050]]/Table1[[#This Row],[seagrass.mn.ssp245.2050]])^-1)</f>
        <v/>
      </c>
      <c r="AM1493" s="6" t="str">
        <f>IF(Table1[[#This Row],[seagrass.weights.ssp245.2050]]="","",Table1[[#This Row],[seagrass.weights.ssp245.2050]]*Table1[[#This Row],[seagrass.mn.ssp245.2050]])</f>
        <v/>
      </c>
      <c r="AS1493" s="5"/>
      <c r="AT1493" s="8"/>
      <c r="AU1493" s="8"/>
      <c r="AV1493" s="7" t="e">
        <f t="shared" si="140"/>
        <v>#DIV/0!</v>
      </c>
      <c r="AX1493" s="5"/>
      <c r="AY1493" s="6"/>
      <c r="AZ1493" s="6"/>
      <c r="BB1493" s="5"/>
      <c r="BC1493" s="8"/>
      <c r="BD1493" s="8"/>
      <c r="BE1493" s="5"/>
      <c r="BF1493" s="5"/>
      <c r="BG1493" s="6"/>
      <c r="BH1493" s="6"/>
      <c r="BI1493" s="7" t="e">
        <f t="shared" si="141"/>
        <v>#DIV/0!</v>
      </c>
      <c r="BK1493" s="5"/>
      <c r="BL1493" s="6"/>
      <c r="BM1493" s="6"/>
      <c r="BO1493" s="5"/>
      <c r="BP1493" s="6"/>
      <c r="BQ1493" s="6"/>
      <c r="BR1493" s="5"/>
      <c r="BS1493" s="5"/>
      <c r="BT1493" s="6"/>
      <c r="BU1493" s="6"/>
      <c r="BV1493" s="7" t="e">
        <f t="shared" si="142"/>
        <v>#DIV/0!</v>
      </c>
      <c r="BX1493" s="5"/>
      <c r="BY1493" s="8"/>
      <c r="BZ1493" s="8"/>
      <c r="CA1493" s="5"/>
      <c r="CB1493" s="5"/>
      <c r="CC1493" s="8"/>
      <c r="CD1493" s="8"/>
      <c r="CE1493" s="5"/>
      <c r="CF1493" s="5"/>
      <c r="CG1493" s="12"/>
      <c r="CH1493" s="17"/>
      <c r="CI1493" s="9" t="e">
        <f t="shared" si="143"/>
        <v>#DIV/0!</v>
      </c>
      <c r="CJ1493" s="5"/>
      <c r="CL1493" s="5"/>
      <c r="CM1493" s="5"/>
      <c r="CP1493" s="5"/>
      <c r="CT1493" s="5"/>
    </row>
    <row r="1494" spans="1:98" x14ac:dyDescent="0.25">
      <c r="A1494" s="5" t="s">
        <v>1537</v>
      </c>
      <c r="B1494" s="5">
        <v>18.08934</v>
      </c>
      <c r="C1494" s="5">
        <v>-33.321102000000003</v>
      </c>
      <c r="E1494" s="5">
        <v>0</v>
      </c>
      <c r="G1494" s="5">
        <v>0</v>
      </c>
      <c r="I1494" s="5">
        <v>0</v>
      </c>
      <c r="L1494" s="6" t="str">
        <f>IF(Table1[[#This Row],[seagrass.mn.ssp126.2050]]="","",(Table1[[#This Row],[seagrass.sd.ssp126.2050]]/Table1[[#This Row],[seagrass.mn.ssp126.2050]])^-1)</f>
        <v/>
      </c>
      <c r="M1494" s="6" t="str">
        <f>IF(Table1[[#This Row],[seagrass.weights.ssp126.2050]]="","",Table1[[#This Row],[seagrass.weights.ssp126.2050]]*Table1[[#This Row],[seagrass.mn.ssp126.2050]])</f>
        <v/>
      </c>
      <c r="P1494" s="6" t="str">
        <f>IF(Table1[[#This Row],[corals.mn.ssp126.2050]]="","",(Table1[[#This Row],[corals.sd.ssp126.2050]]/Table1[[#This Row],[corals.mn.ssp126.2050]])^-1)</f>
        <v/>
      </c>
      <c r="Q1494" s="6" t="str">
        <f>IF(Table1[[#This Row],[coral.weights.ssp126.2050]]="","",Table1[[#This Row],[coral.weights.ssp126.2050]]*Table1[[#This Row],[corals.mn.ssp126.2050]])</f>
        <v/>
      </c>
      <c r="T1494" s="6" t="str">
        <f>IF(Table1[[#This Row],[mangrove.mn.ssp126.2050]]="","",(Table1[[#This Row],[mangrove.sd.ssp126.2050]]/Table1[[#This Row],[mangrove.mn.ssp126.2050]])^-1)</f>
        <v/>
      </c>
      <c r="U1494" s="6" t="str">
        <f>IF(Table1[[#This Row],[mangrove.weights.ssp126.2050]]="","",Table1[[#This Row],[mangrove.weights.ssp126.2050]]*Table1[[#This Row],[mangrove.mn.ssp126.2050]])</f>
        <v/>
      </c>
      <c r="V1494" s="7" t="e">
        <f t="shared" si="138"/>
        <v>#DIV/0!</v>
      </c>
      <c r="Y1494" s="6" t="str">
        <f>IF(Table1[[#This Row],[seagrass.mn.ssp126.2100]]="", "", (Table1[[#This Row],[seagrass.sd.ssp126.2100]]/Table1[[#This Row],[seagrass.mn.ssp126.2100]])^-1)</f>
        <v/>
      </c>
      <c r="Z1494" s="6" t="str">
        <f>IF(Table1[[#This Row],[seagrass.weights.ssp126.2100]]="","", Table1[[#This Row],[seagrass.weights.ssp126.2100]]*Table1[[#This Row],[seagrass.mn.ssp126.2100]])</f>
        <v/>
      </c>
      <c r="AC1494" s="6" t="str">
        <f>IF(Table1[[#This Row],[corals.mn.ssp126.2100]]="","",(Table1[[#This Row],[corals.sd.ssp126.2100]]/Table1[[#This Row],[corals.mn.ssp126.2100]])^-1)</f>
        <v/>
      </c>
      <c r="AD1494" s="6" t="str">
        <f>IF( Table1[[#This Row],[Coral.weights.ssp126.2100]]="","", Table1[[#This Row],[Coral.weights.ssp126.2100]]*Table1[[#This Row],[corals.mn.ssp126.2100]])</f>
        <v/>
      </c>
      <c r="AG1494" s="8" t="str">
        <f>IF(Table1[[#This Row],[mangrove.mn.ssp126.2100]]="","",(Table1[[#This Row],[mangrove.sd.ssp126.2100]]/Table1[[#This Row],[mangrove.mn.ssp126.2100]])^-1)</f>
        <v/>
      </c>
      <c r="AH1494" s="6" t="str">
        <f>IF(Table1[[#This Row],[mangrove.weights.ssp126.2100]]="","",Table1[[#This Row],[mangrove.weights.ssp126.2100]]*Table1[[#This Row],[mangrove.mn.ssp126.2100]])</f>
        <v/>
      </c>
      <c r="AI1494" s="7" t="e">
        <f t="shared" si="139"/>
        <v>#DIV/0!</v>
      </c>
      <c r="AL1494" s="6" t="str">
        <f>IF(Table1[[#This Row],[seagrass.mn.ssp245.2050]]="","",(Table1[[#This Row],[seagrass.sd.ssp245.2050]]/Table1[[#This Row],[seagrass.mn.ssp245.2050]])^-1)</f>
        <v/>
      </c>
      <c r="AM1494" s="6" t="str">
        <f>IF(Table1[[#This Row],[seagrass.weights.ssp245.2050]]="","",Table1[[#This Row],[seagrass.weights.ssp245.2050]]*Table1[[#This Row],[seagrass.mn.ssp245.2050]])</f>
        <v/>
      </c>
      <c r="AS1494" s="5"/>
      <c r="AT1494" s="8"/>
      <c r="AU1494" s="8"/>
      <c r="AV1494" s="7" t="e">
        <f t="shared" si="140"/>
        <v>#DIV/0!</v>
      </c>
      <c r="AX1494" s="5"/>
      <c r="AY1494" s="6"/>
      <c r="AZ1494" s="6"/>
      <c r="BB1494" s="5"/>
      <c r="BC1494" s="8"/>
      <c r="BD1494" s="8"/>
      <c r="BE1494" s="5"/>
      <c r="BF1494" s="5"/>
      <c r="BG1494" s="6"/>
      <c r="BH1494" s="6"/>
      <c r="BI1494" s="7" t="e">
        <f t="shared" si="141"/>
        <v>#DIV/0!</v>
      </c>
      <c r="BK1494" s="5"/>
      <c r="BL1494" s="6"/>
      <c r="BM1494" s="6"/>
      <c r="BO1494" s="5"/>
      <c r="BP1494" s="6"/>
      <c r="BQ1494" s="6"/>
      <c r="BR1494" s="5"/>
      <c r="BS1494" s="5"/>
      <c r="BT1494" s="6"/>
      <c r="BU1494" s="6"/>
      <c r="BV1494" s="7" t="e">
        <f t="shared" si="142"/>
        <v>#DIV/0!</v>
      </c>
      <c r="BX1494" s="5"/>
      <c r="BY1494" s="8"/>
      <c r="BZ1494" s="8"/>
      <c r="CA1494" s="5"/>
      <c r="CB1494" s="5"/>
      <c r="CC1494" s="8"/>
      <c r="CD1494" s="8"/>
      <c r="CE1494" s="5"/>
      <c r="CF1494" s="5"/>
      <c r="CG1494" s="12"/>
      <c r="CH1494" s="17"/>
      <c r="CI1494" s="9" t="e">
        <f t="shared" si="143"/>
        <v>#DIV/0!</v>
      </c>
      <c r="CJ1494" s="5"/>
      <c r="CL1494" s="5"/>
      <c r="CM1494" s="5"/>
      <c r="CP1494" s="5"/>
      <c r="CT1494" s="5"/>
    </row>
    <row r="1495" spans="1:98" x14ac:dyDescent="0.25">
      <c r="A1495" s="5" t="s">
        <v>1538</v>
      </c>
      <c r="B1495" s="5">
        <v>18.33934</v>
      </c>
      <c r="C1495" s="5">
        <v>-33.321102000000003</v>
      </c>
      <c r="E1495" s="5">
        <v>0</v>
      </c>
      <c r="G1495" s="5">
        <v>0</v>
      </c>
      <c r="I1495" s="5">
        <v>0</v>
      </c>
      <c r="L1495" s="6" t="str">
        <f>IF(Table1[[#This Row],[seagrass.mn.ssp126.2050]]="","",(Table1[[#This Row],[seagrass.sd.ssp126.2050]]/Table1[[#This Row],[seagrass.mn.ssp126.2050]])^-1)</f>
        <v/>
      </c>
      <c r="M1495" s="6" t="str">
        <f>IF(Table1[[#This Row],[seagrass.weights.ssp126.2050]]="","",Table1[[#This Row],[seagrass.weights.ssp126.2050]]*Table1[[#This Row],[seagrass.mn.ssp126.2050]])</f>
        <v/>
      </c>
      <c r="P1495" s="6" t="str">
        <f>IF(Table1[[#This Row],[corals.mn.ssp126.2050]]="","",(Table1[[#This Row],[corals.sd.ssp126.2050]]/Table1[[#This Row],[corals.mn.ssp126.2050]])^-1)</f>
        <v/>
      </c>
      <c r="Q1495" s="6" t="str">
        <f>IF(Table1[[#This Row],[coral.weights.ssp126.2050]]="","",Table1[[#This Row],[coral.weights.ssp126.2050]]*Table1[[#This Row],[corals.mn.ssp126.2050]])</f>
        <v/>
      </c>
      <c r="T1495" s="6" t="str">
        <f>IF(Table1[[#This Row],[mangrove.mn.ssp126.2050]]="","",(Table1[[#This Row],[mangrove.sd.ssp126.2050]]/Table1[[#This Row],[mangrove.mn.ssp126.2050]])^-1)</f>
        <v/>
      </c>
      <c r="U1495" s="6" t="str">
        <f>IF(Table1[[#This Row],[mangrove.weights.ssp126.2050]]="","",Table1[[#This Row],[mangrove.weights.ssp126.2050]]*Table1[[#This Row],[mangrove.mn.ssp126.2050]])</f>
        <v/>
      </c>
      <c r="V1495" s="7" t="e">
        <f t="shared" si="138"/>
        <v>#DIV/0!</v>
      </c>
      <c r="Y1495" s="6" t="str">
        <f>IF(Table1[[#This Row],[seagrass.mn.ssp126.2100]]="", "", (Table1[[#This Row],[seagrass.sd.ssp126.2100]]/Table1[[#This Row],[seagrass.mn.ssp126.2100]])^-1)</f>
        <v/>
      </c>
      <c r="Z1495" s="6" t="str">
        <f>IF(Table1[[#This Row],[seagrass.weights.ssp126.2100]]="","", Table1[[#This Row],[seagrass.weights.ssp126.2100]]*Table1[[#This Row],[seagrass.mn.ssp126.2100]])</f>
        <v/>
      </c>
      <c r="AC1495" s="6" t="str">
        <f>IF(Table1[[#This Row],[corals.mn.ssp126.2100]]="","",(Table1[[#This Row],[corals.sd.ssp126.2100]]/Table1[[#This Row],[corals.mn.ssp126.2100]])^-1)</f>
        <v/>
      </c>
      <c r="AD1495" s="6" t="str">
        <f>IF( Table1[[#This Row],[Coral.weights.ssp126.2100]]="","", Table1[[#This Row],[Coral.weights.ssp126.2100]]*Table1[[#This Row],[corals.mn.ssp126.2100]])</f>
        <v/>
      </c>
      <c r="AG1495" s="8" t="str">
        <f>IF(Table1[[#This Row],[mangrove.mn.ssp126.2100]]="","",(Table1[[#This Row],[mangrove.sd.ssp126.2100]]/Table1[[#This Row],[mangrove.mn.ssp126.2100]])^-1)</f>
        <v/>
      </c>
      <c r="AH1495" s="6" t="str">
        <f>IF(Table1[[#This Row],[mangrove.weights.ssp126.2100]]="","",Table1[[#This Row],[mangrove.weights.ssp126.2100]]*Table1[[#This Row],[mangrove.mn.ssp126.2100]])</f>
        <v/>
      </c>
      <c r="AI1495" s="7" t="e">
        <f t="shared" si="139"/>
        <v>#DIV/0!</v>
      </c>
      <c r="AL1495" s="6" t="str">
        <f>IF(Table1[[#This Row],[seagrass.mn.ssp245.2050]]="","",(Table1[[#This Row],[seagrass.sd.ssp245.2050]]/Table1[[#This Row],[seagrass.mn.ssp245.2050]])^-1)</f>
        <v/>
      </c>
      <c r="AM1495" s="6" t="str">
        <f>IF(Table1[[#This Row],[seagrass.weights.ssp245.2050]]="","",Table1[[#This Row],[seagrass.weights.ssp245.2050]]*Table1[[#This Row],[seagrass.mn.ssp245.2050]])</f>
        <v/>
      </c>
      <c r="AS1495" s="5"/>
      <c r="AT1495" s="8"/>
      <c r="AU1495" s="8"/>
      <c r="AV1495" s="7" t="e">
        <f t="shared" si="140"/>
        <v>#DIV/0!</v>
      </c>
      <c r="AX1495" s="5"/>
      <c r="AY1495" s="6"/>
      <c r="AZ1495" s="6"/>
      <c r="BB1495" s="5"/>
      <c r="BC1495" s="8"/>
      <c r="BD1495" s="8"/>
      <c r="BE1495" s="5"/>
      <c r="BF1495" s="5"/>
      <c r="BG1495" s="6"/>
      <c r="BH1495" s="6"/>
      <c r="BI1495" s="7" t="e">
        <f t="shared" si="141"/>
        <v>#DIV/0!</v>
      </c>
      <c r="BK1495" s="5"/>
      <c r="BL1495" s="6"/>
      <c r="BM1495" s="6"/>
      <c r="BO1495" s="5"/>
      <c r="BP1495" s="6"/>
      <c r="BQ1495" s="6"/>
      <c r="BR1495" s="5"/>
      <c r="BS1495" s="5"/>
      <c r="BT1495" s="6"/>
      <c r="BU1495" s="6"/>
      <c r="BV1495" s="7" t="e">
        <f t="shared" si="142"/>
        <v>#DIV/0!</v>
      </c>
      <c r="BX1495" s="5"/>
      <c r="BY1495" s="8"/>
      <c r="BZ1495" s="8"/>
      <c r="CA1495" s="5"/>
      <c r="CB1495" s="5"/>
      <c r="CC1495" s="8"/>
      <c r="CD1495" s="8"/>
      <c r="CE1495" s="5"/>
      <c r="CF1495" s="5"/>
      <c r="CG1495" s="12"/>
      <c r="CH1495" s="17"/>
      <c r="CI1495" s="9" t="e">
        <f t="shared" si="143"/>
        <v>#DIV/0!</v>
      </c>
      <c r="CJ1495" s="5"/>
      <c r="CL1495" s="5"/>
      <c r="CM1495" s="5"/>
      <c r="CP1495" s="5"/>
      <c r="CT1495" s="5"/>
    </row>
    <row r="1496" spans="1:98" x14ac:dyDescent="0.25">
      <c r="A1496" s="5" t="s">
        <v>1539</v>
      </c>
      <c r="B1496" s="5">
        <v>18.58934</v>
      </c>
      <c r="C1496" s="5">
        <v>-33.571102000000003</v>
      </c>
      <c r="E1496" s="5">
        <v>0</v>
      </c>
      <c r="G1496" s="5">
        <v>0</v>
      </c>
      <c r="I1496" s="5">
        <v>0</v>
      </c>
      <c r="L1496" s="6" t="str">
        <f>IF(Table1[[#This Row],[seagrass.mn.ssp126.2050]]="","",(Table1[[#This Row],[seagrass.sd.ssp126.2050]]/Table1[[#This Row],[seagrass.mn.ssp126.2050]])^-1)</f>
        <v/>
      </c>
      <c r="M1496" s="6" t="str">
        <f>IF(Table1[[#This Row],[seagrass.weights.ssp126.2050]]="","",Table1[[#This Row],[seagrass.weights.ssp126.2050]]*Table1[[#This Row],[seagrass.mn.ssp126.2050]])</f>
        <v/>
      </c>
      <c r="P1496" s="6" t="str">
        <f>IF(Table1[[#This Row],[corals.mn.ssp126.2050]]="","",(Table1[[#This Row],[corals.sd.ssp126.2050]]/Table1[[#This Row],[corals.mn.ssp126.2050]])^-1)</f>
        <v/>
      </c>
      <c r="Q1496" s="6" t="str">
        <f>IF(Table1[[#This Row],[coral.weights.ssp126.2050]]="","",Table1[[#This Row],[coral.weights.ssp126.2050]]*Table1[[#This Row],[corals.mn.ssp126.2050]])</f>
        <v/>
      </c>
      <c r="T1496" s="6" t="str">
        <f>IF(Table1[[#This Row],[mangrove.mn.ssp126.2050]]="","",(Table1[[#This Row],[mangrove.sd.ssp126.2050]]/Table1[[#This Row],[mangrove.mn.ssp126.2050]])^-1)</f>
        <v/>
      </c>
      <c r="U1496" s="6" t="str">
        <f>IF(Table1[[#This Row],[mangrove.weights.ssp126.2050]]="","",Table1[[#This Row],[mangrove.weights.ssp126.2050]]*Table1[[#This Row],[mangrove.mn.ssp126.2050]])</f>
        <v/>
      </c>
      <c r="V1496" s="7" t="e">
        <f t="shared" si="138"/>
        <v>#DIV/0!</v>
      </c>
      <c r="Y1496" s="6" t="str">
        <f>IF(Table1[[#This Row],[seagrass.mn.ssp126.2100]]="", "", (Table1[[#This Row],[seagrass.sd.ssp126.2100]]/Table1[[#This Row],[seagrass.mn.ssp126.2100]])^-1)</f>
        <v/>
      </c>
      <c r="Z1496" s="6" t="str">
        <f>IF(Table1[[#This Row],[seagrass.weights.ssp126.2100]]="","", Table1[[#This Row],[seagrass.weights.ssp126.2100]]*Table1[[#This Row],[seagrass.mn.ssp126.2100]])</f>
        <v/>
      </c>
      <c r="AC1496" s="6" t="str">
        <f>IF(Table1[[#This Row],[corals.mn.ssp126.2100]]="","",(Table1[[#This Row],[corals.sd.ssp126.2100]]/Table1[[#This Row],[corals.mn.ssp126.2100]])^-1)</f>
        <v/>
      </c>
      <c r="AD1496" s="6" t="str">
        <f>IF( Table1[[#This Row],[Coral.weights.ssp126.2100]]="","", Table1[[#This Row],[Coral.weights.ssp126.2100]]*Table1[[#This Row],[corals.mn.ssp126.2100]])</f>
        <v/>
      </c>
      <c r="AG1496" s="8" t="str">
        <f>IF(Table1[[#This Row],[mangrove.mn.ssp126.2100]]="","",(Table1[[#This Row],[mangrove.sd.ssp126.2100]]/Table1[[#This Row],[mangrove.mn.ssp126.2100]])^-1)</f>
        <v/>
      </c>
      <c r="AH1496" s="6" t="str">
        <f>IF(Table1[[#This Row],[mangrove.weights.ssp126.2100]]="","",Table1[[#This Row],[mangrove.weights.ssp126.2100]]*Table1[[#This Row],[mangrove.mn.ssp126.2100]])</f>
        <v/>
      </c>
      <c r="AI1496" s="7" t="e">
        <f t="shared" si="139"/>
        <v>#DIV/0!</v>
      </c>
      <c r="AL1496" s="6" t="str">
        <f>IF(Table1[[#This Row],[seagrass.mn.ssp245.2050]]="","",(Table1[[#This Row],[seagrass.sd.ssp245.2050]]/Table1[[#This Row],[seagrass.mn.ssp245.2050]])^-1)</f>
        <v/>
      </c>
      <c r="AM1496" s="6" t="str">
        <f>IF(Table1[[#This Row],[seagrass.weights.ssp245.2050]]="","",Table1[[#This Row],[seagrass.weights.ssp245.2050]]*Table1[[#This Row],[seagrass.mn.ssp245.2050]])</f>
        <v/>
      </c>
      <c r="AS1496" s="5"/>
      <c r="AT1496" s="8"/>
      <c r="AU1496" s="8"/>
      <c r="AV1496" s="7" t="e">
        <f t="shared" si="140"/>
        <v>#DIV/0!</v>
      </c>
      <c r="AX1496" s="5"/>
      <c r="AY1496" s="6"/>
      <c r="AZ1496" s="6"/>
      <c r="BB1496" s="5"/>
      <c r="BC1496" s="8"/>
      <c r="BD1496" s="8"/>
      <c r="BE1496" s="5"/>
      <c r="BF1496" s="5"/>
      <c r="BG1496" s="6"/>
      <c r="BH1496" s="6"/>
      <c r="BI1496" s="7" t="e">
        <f t="shared" si="141"/>
        <v>#DIV/0!</v>
      </c>
      <c r="BK1496" s="5"/>
      <c r="BL1496" s="6"/>
      <c r="BM1496" s="6"/>
      <c r="BO1496" s="5"/>
      <c r="BP1496" s="6"/>
      <c r="BQ1496" s="6"/>
      <c r="BR1496" s="5"/>
      <c r="BS1496" s="5"/>
      <c r="BT1496" s="6"/>
      <c r="BU1496" s="6"/>
      <c r="BV1496" s="7" t="e">
        <f t="shared" si="142"/>
        <v>#DIV/0!</v>
      </c>
      <c r="BX1496" s="5"/>
      <c r="BY1496" s="8"/>
      <c r="BZ1496" s="8"/>
      <c r="CA1496" s="5"/>
      <c r="CB1496" s="5"/>
      <c r="CC1496" s="8"/>
      <c r="CD1496" s="8"/>
      <c r="CE1496" s="5"/>
      <c r="CF1496" s="5"/>
      <c r="CG1496" s="12"/>
      <c r="CH1496" s="17"/>
      <c r="CI1496" s="9" t="e">
        <f t="shared" si="143"/>
        <v>#DIV/0!</v>
      </c>
      <c r="CJ1496" s="5"/>
      <c r="CL1496" s="5"/>
      <c r="CM1496" s="5"/>
      <c r="CP1496" s="5"/>
      <c r="CT1496" s="5"/>
    </row>
    <row r="1497" spans="1:98" x14ac:dyDescent="0.25">
      <c r="A1497" s="5" t="s">
        <v>1540</v>
      </c>
      <c r="B1497" s="5">
        <v>25.33934</v>
      </c>
      <c r="C1497" s="5">
        <v>-33.571102000000003</v>
      </c>
      <c r="E1497" s="5">
        <v>0</v>
      </c>
      <c r="G1497" s="5">
        <v>0</v>
      </c>
      <c r="I1497" s="5">
        <v>0</v>
      </c>
      <c r="L1497" s="6" t="str">
        <f>IF(Table1[[#This Row],[seagrass.mn.ssp126.2050]]="","",(Table1[[#This Row],[seagrass.sd.ssp126.2050]]/Table1[[#This Row],[seagrass.mn.ssp126.2050]])^-1)</f>
        <v/>
      </c>
      <c r="M1497" s="6" t="str">
        <f>IF(Table1[[#This Row],[seagrass.weights.ssp126.2050]]="","",Table1[[#This Row],[seagrass.weights.ssp126.2050]]*Table1[[#This Row],[seagrass.mn.ssp126.2050]])</f>
        <v/>
      </c>
      <c r="P1497" s="6" t="str">
        <f>IF(Table1[[#This Row],[corals.mn.ssp126.2050]]="","",(Table1[[#This Row],[corals.sd.ssp126.2050]]/Table1[[#This Row],[corals.mn.ssp126.2050]])^-1)</f>
        <v/>
      </c>
      <c r="Q1497" s="6" t="str">
        <f>IF(Table1[[#This Row],[coral.weights.ssp126.2050]]="","",Table1[[#This Row],[coral.weights.ssp126.2050]]*Table1[[#This Row],[corals.mn.ssp126.2050]])</f>
        <v/>
      </c>
      <c r="T1497" s="6" t="str">
        <f>IF(Table1[[#This Row],[mangrove.mn.ssp126.2050]]="","",(Table1[[#This Row],[mangrove.sd.ssp126.2050]]/Table1[[#This Row],[mangrove.mn.ssp126.2050]])^-1)</f>
        <v/>
      </c>
      <c r="U1497" s="6" t="str">
        <f>IF(Table1[[#This Row],[mangrove.weights.ssp126.2050]]="","",Table1[[#This Row],[mangrove.weights.ssp126.2050]]*Table1[[#This Row],[mangrove.mn.ssp126.2050]])</f>
        <v/>
      </c>
      <c r="V1497" s="7" t="e">
        <f t="shared" si="138"/>
        <v>#DIV/0!</v>
      </c>
      <c r="Y1497" s="6" t="str">
        <f>IF(Table1[[#This Row],[seagrass.mn.ssp126.2100]]="", "", (Table1[[#This Row],[seagrass.sd.ssp126.2100]]/Table1[[#This Row],[seagrass.mn.ssp126.2100]])^-1)</f>
        <v/>
      </c>
      <c r="Z1497" s="6" t="str">
        <f>IF(Table1[[#This Row],[seagrass.weights.ssp126.2100]]="","", Table1[[#This Row],[seagrass.weights.ssp126.2100]]*Table1[[#This Row],[seagrass.mn.ssp126.2100]])</f>
        <v/>
      </c>
      <c r="AC1497" s="6" t="str">
        <f>IF(Table1[[#This Row],[corals.mn.ssp126.2100]]="","",(Table1[[#This Row],[corals.sd.ssp126.2100]]/Table1[[#This Row],[corals.mn.ssp126.2100]])^-1)</f>
        <v/>
      </c>
      <c r="AD1497" s="6" t="str">
        <f>IF( Table1[[#This Row],[Coral.weights.ssp126.2100]]="","", Table1[[#This Row],[Coral.weights.ssp126.2100]]*Table1[[#This Row],[corals.mn.ssp126.2100]])</f>
        <v/>
      </c>
      <c r="AG1497" s="8" t="str">
        <f>IF(Table1[[#This Row],[mangrove.mn.ssp126.2100]]="","",(Table1[[#This Row],[mangrove.sd.ssp126.2100]]/Table1[[#This Row],[mangrove.mn.ssp126.2100]])^-1)</f>
        <v/>
      </c>
      <c r="AH1497" s="6" t="str">
        <f>IF(Table1[[#This Row],[mangrove.weights.ssp126.2100]]="","",Table1[[#This Row],[mangrove.weights.ssp126.2100]]*Table1[[#This Row],[mangrove.mn.ssp126.2100]])</f>
        <v/>
      </c>
      <c r="AI1497" s="7" t="e">
        <f t="shared" si="139"/>
        <v>#DIV/0!</v>
      </c>
      <c r="AL1497" s="6" t="str">
        <f>IF(Table1[[#This Row],[seagrass.mn.ssp245.2050]]="","",(Table1[[#This Row],[seagrass.sd.ssp245.2050]]/Table1[[#This Row],[seagrass.mn.ssp245.2050]])^-1)</f>
        <v/>
      </c>
      <c r="AM1497" s="6" t="str">
        <f>IF(Table1[[#This Row],[seagrass.weights.ssp245.2050]]="","",Table1[[#This Row],[seagrass.weights.ssp245.2050]]*Table1[[#This Row],[seagrass.mn.ssp245.2050]])</f>
        <v/>
      </c>
      <c r="AS1497" s="5"/>
      <c r="AT1497" s="8"/>
      <c r="AU1497" s="8"/>
      <c r="AV1497" s="7" t="e">
        <f t="shared" si="140"/>
        <v>#DIV/0!</v>
      </c>
      <c r="AX1497" s="5"/>
      <c r="AY1497" s="6"/>
      <c r="AZ1497" s="6"/>
      <c r="BB1497" s="5"/>
      <c r="BC1497" s="8"/>
      <c r="BD1497" s="8"/>
      <c r="BE1497" s="5"/>
      <c r="BF1497" s="5"/>
      <c r="BG1497" s="6"/>
      <c r="BH1497" s="6"/>
      <c r="BI1497" s="7" t="e">
        <f t="shared" si="141"/>
        <v>#DIV/0!</v>
      </c>
      <c r="BK1497" s="5"/>
      <c r="BL1497" s="6"/>
      <c r="BM1497" s="6"/>
      <c r="BO1497" s="5"/>
      <c r="BP1497" s="6"/>
      <c r="BQ1497" s="6"/>
      <c r="BR1497" s="5"/>
      <c r="BS1497" s="5"/>
      <c r="BT1497" s="6"/>
      <c r="BU1497" s="6"/>
      <c r="BV1497" s="7" t="e">
        <f t="shared" si="142"/>
        <v>#DIV/0!</v>
      </c>
      <c r="BX1497" s="5"/>
      <c r="BY1497" s="8"/>
      <c r="BZ1497" s="8"/>
      <c r="CA1497" s="5"/>
      <c r="CB1497" s="5"/>
      <c r="CC1497" s="8"/>
      <c r="CD1497" s="8"/>
      <c r="CE1497" s="5"/>
      <c r="CF1497" s="5"/>
      <c r="CG1497" s="12"/>
      <c r="CH1497" s="17"/>
      <c r="CI1497" s="9" t="e">
        <f t="shared" si="143"/>
        <v>#DIV/0!</v>
      </c>
      <c r="CJ1497" s="5"/>
      <c r="CL1497" s="5"/>
      <c r="CM1497" s="5"/>
      <c r="CP1497" s="5"/>
      <c r="CT1497" s="5"/>
    </row>
    <row r="1498" spans="1:98" x14ac:dyDescent="0.25">
      <c r="A1498" s="5" t="s">
        <v>1541</v>
      </c>
      <c r="B1498" s="5">
        <v>25.58934</v>
      </c>
      <c r="C1498" s="5">
        <v>-33.571102000000003</v>
      </c>
      <c r="E1498" s="5">
        <v>0</v>
      </c>
      <c r="G1498" s="5">
        <v>0</v>
      </c>
      <c r="I1498" s="5">
        <v>0</v>
      </c>
      <c r="L1498" s="6" t="str">
        <f>IF(Table1[[#This Row],[seagrass.mn.ssp126.2050]]="","",(Table1[[#This Row],[seagrass.sd.ssp126.2050]]/Table1[[#This Row],[seagrass.mn.ssp126.2050]])^-1)</f>
        <v/>
      </c>
      <c r="M1498" s="6" t="str">
        <f>IF(Table1[[#This Row],[seagrass.weights.ssp126.2050]]="","",Table1[[#This Row],[seagrass.weights.ssp126.2050]]*Table1[[#This Row],[seagrass.mn.ssp126.2050]])</f>
        <v/>
      </c>
      <c r="P1498" s="6" t="str">
        <f>IF(Table1[[#This Row],[corals.mn.ssp126.2050]]="","",(Table1[[#This Row],[corals.sd.ssp126.2050]]/Table1[[#This Row],[corals.mn.ssp126.2050]])^-1)</f>
        <v/>
      </c>
      <c r="Q1498" s="6" t="str">
        <f>IF(Table1[[#This Row],[coral.weights.ssp126.2050]]="","",Table1[[#This Row],[coral.weights.ssp126.2050]]*Table1[[#This Row],[corals.mn.ssp126.2050]])</f>
        <v/>
      </c>
      <c r="T1498" s="6" t="str">
        <f>IF(Table1[[#This Row],[mangrove.mn.ssp126.2050]]="","",(Table1[[#This Row],[mangrove.sd.ssp126.2050]]/Table1[[#This Row],[mangrove.mn.ssp126.2050]])^-1)</f>
        <v/>
      </c>
      <c r="U1498" s="6" t="str">
        <f>IF(Table1[[#This Row],[mangrove.weights.ssp126.2050]]="","",Table1[[#This Row],[mangrove.weights.ssp126.2050]]*Table1[[#This Row],[mangrove.mn.ssp126.2050]])</f>
        <v/>
      </c>
      <c r="V1498" s="7" t="e">
        <f t="shared" si="138"/>
        <v>#DIV/0!</v>
      </c>
      <c r="Y1498" s="6" t="str">
        <f>IF(Table1[[#This Row],[seagrass.mn.ssp126.2100]]="", "", (Table1[[#This Row],[seagrass.sd.ssp126.2100]]/Table1[[#This Row],[seagrass.mn.ssp126.2100]])^-1)</f>
        <v/>
      </c>
      <c r="Z1498" s="6" t="str">
        <f>IF(Table1[[#This Row],[seagrass.weights.ssp126.2100]]="","", Table1[[#This Row],[seagrass.weights.ssp126.2100]]*Table1[[#This Row],[seagrass.mn.ssp126.2100]])</f>
        <v/>
      </c>
      <c r="AC1498" s="6" t="str">
        <f>IF(Table1[[#This Row],[corals.mn.ssp126.2100]]="","",(Table1[[#This Row],[corals.sd.ssp126.2100]]/Table1[[#This Row],[corals.mn.ssp126.2100]])^-1)</f>
        <v/>
      </c>
      <c r="AD1498" s="6" t="str">
        <f>IF( Table1[[#This Row],[Coral.weights.ssp126.2100]]="","", Table1[[#This Row],[Coral.weights.ssp126.2100]]*Table1[[#This Row],[corals.mn.ssp126.2100]])</f>
        <v/>
      </c>
      <c r="AG1498" s="8" t="str">
        <f>IF(Table1[[#This Row],[mangrove.mn.ssp126.2100]]="","",(Table1[[#This Row],[mangrove.sd.ssp126.2100]]/Table1[[#This Row],[mangrove.mn.ssp126.2100]])^-1)</f>
        <v/>
      </c>
      <c r="AH1498" s="6" t="str">
        <f>IF(Table1[[#This Row],[mangrove.weights.ssp126.2100]]="","",Table1[[#This Row],[mangrove.weights.ssp126.2100]]*Table1[[#This Row],[mangrove.mn.ssp126.2100]])</f>
        <v/>
      </c>
      <c r="AI1498" s="7" t="e">
        <f t="shared" si="139"/>
        <v>#DIV/0!</v>
      </c>
      <c r="AL1498" s="6" t="str">
        <f>IF(Table1[[#This Row],[seagrass.mn.ssp245.2050]]="","",(Table1[[#This Row],[seagrass.sd.ssp245.2050]]/Table1[[#This Row],[seagrass.mn.ssp245.2050]])^-1)</f>
        <v/>
      </c>
      <c r="AM1498" s="6" t="str">
        <f>IF(Table1[[#This Row],[seagrass.weights.ssp245.2050]]="","",Table1[[#This Row],[seagrass.weights.ssp245.2050]]*Table1[[#This Row],[seagrass.mn.ssp245.2050]])</f>
        <v/>
      </c>
      <c r="AS1498" s="5"/>
      <c r="AT1498" s="8"/>
      <c r="AU1498" s="8"/>
      <c r="AV1498" s="7" t="e">
        <f t="shared" si="140"/>
        <v>#DIV/0!</v>
      </c>
      <c r="AX1498" s="5"/>
      <c r="AY1498" s="6"/>
      <c r="AZ1498" s="6"/>
      <c r="BB1498" s="5"/>
      <c r="BC1498" s="8"/>
      <c r="BD1498" s="8"/>
      <c r="BE1498" s="5"/>
      <c r="BF1498" s="5"/>
      <c r="BG1498" s="6"/>
      <c r="BH1498" s="6"/>
      <c r="BI1498" s="7" t="e">
        <f t="shared" si="141"/>
        <v>#DIV/0!</v>
      </c>
      <c r="BK1498" s="5"/>
      <c r="BL1498" s="6"/>
      <c r="BM1498" s="6"/>
      <c r="BO1498" s="5"/>
      <c r="BP1498" s="6"/>
      <c r="BQ1498" s="6"/>
      <c r="BR1498" s="5"/>
      <c r="BS1498" s="5"/>
      <c r="BT1498" s="6"/>
      <c r="BU1498" s="6"/>
      <c r="BV1498" s="7" t="e">
        <f t="shared" si="142"/>
        <v>#DIV/0!</v>
      </c>
      <c r="BX1498" s="5"/>
      <c r="BY1498" s="8"/>
      <c r="BZ1498" s="8"/>
      <c r="CA1498" s="5"/>
      <c r="CB1498" s="5"/>
      <c r="CC1498" s="8"/>
      <c r="CD1498" s="8"/>
      <c r="CE1498" s="5"/>
      <c r="CF1498" s="5"/>
      <c r="CG1498" s="12"/>
      <c r="CH1498" s="17"/>
      <c r="CI1498" s="9" t="e">
        <f t="shared" si="143"/>
        <v>#DIV/0!</v>
      </c>
      <c r="CJ1498" s="5"/>
      <c r="CL1498" s="5"/>
      <c r="CM1498" s="5"/>
      <c r="CP1498" s="5"/>
      <c r="CT1498" s="5"/>
    </row>
    <row r="1499" spans="1:98" x14ac:dyDescent="0.25">
      <c r="A1499" s="5" t="s">
        <v>1542</v>
      </c>
      <c r="B1499" s="5">
        <v>25.83934</v>
      </c>
      <c r="C1499" s="5">
        <v>-33.571102000000003</v>
      </c>
      <c r="E1499" s="5">
        <v>0</v>
      </c>
      <c r="G1499" s="5">
        <v>0</v>
      </c>
      <c r="I1499" s="5">
        <v>0</v>
      </c>
      <c r="L1499" s="6" t="str">
        <f>IF(Table1[[#This Row],[seagrass.mn.ssp126.2050]]="","",(Table1[[#This Row],[seagrass.sd.ssp126.2050]]/Table1[[#This Row],[seagrass.mn.ssp126.2050]])^-1)</f>
        <v/>
      </c>
      <c r="M1499" s="6" t="str">
        <f>IF(Table1[[#This Row],[seagrass.weights.ssp126.2050]]="","",Table1[[#This Row],[seagrass.weights.ssp126.2050]]*Table1[[#This Row],[seagrass.mn.ssp126.2050]])</f>
        <v/>
      </c>
      <c r="P1499" s="6" t="str">
        <f>IF(Table1[[#This Row],[corals.mn.ssp126.2050]]="","",(Table1[[#This Row],[corals.sd.ssp126.2050]]/Table1[[#This Row],[corals.mn.ssp126.2050]])^-1)</f>
        <v/>
      </c>
      <c r="Q1499" s="6" t="str">
        <f>IF(Table1[[#This Row],[coral.weights.ssp126.2050]]="","",Table1[[#This Row],[coral.weights.ssp126.2050]]*Table1[[#This Row],[corals.mn.ssp126.2050]])</f>
        <v/>
      </c>
      <c r="T1499" s="6" t="str">
        <f>IF(Table1[[#This Row],[mangrove.mn.ssp126.2050]]="","",(Table1[[#This Row],[mangrove.sd.ssp126.2050]]/Table1[[#This Row],[mangrove.mn.ssp126.2050]])^-1)</f>
        <v/>
      </c>
      <c r="U1499" s="6" t="str">
        <f>IF(Table1[[#This Row],[mangrove.weights.ssp126.2050]]="","",Table1[[#This Row],[mangrove.weights.ssp126.2050]]*Table1[[#This Row],[mangrove.mn.ssp126.2050]])</f>
        <v/>
      </c>
      <c r="V1499" s="7" t="e">
        <f t="shared" si="138"/>
        <v>#DIV/0!</v>
      </c>
      <c r="Y1499" s="6" t="str">
        <f>IF(Table1[[#This Row],[seagrass.mn.ssp126.2100]]="", "", (Table1[[#This Row],[seagrass.sd.ssp126.2100]]/Table1[[#This Row],[seagrass.mn.ssp126.2100]])^-1)</f>
        <v/>
      </c>
      <c r="Z1499" s="6" t="str">
        <f>IF(Table1[[#This Row],[seagrass.weights.ssp126.2100]]="","", Table1[[#This Row],[seagrass.weights.ssp126.2100]]*Table1[[#This Row],[seagrass.mn.ssp126.2100]])</f>
        <v/>
      </c>
      <c r="AC1499" s="6" t="str">
        <f>IF(Table1[[#This Row],[corals.mn.ssp126.2100]]="","",(Table1[[#This Row],[corals.sd.ssp126.2100]]/Table1[[#This Row],[corals.mn.ssp126.2100]])^-1)</f>
        <v/>
      </c>
      <c r="AD1499" s="6" t="str">
        <f>IF( Table1[[#This Row],[Coral.weights.ssp126.2100]]="","", Table1[[#This Row],[Coral.weights.ssp126.2100]]*Table1[[#This Row],[corals.mn.ssp126.2100]])</f>
        <v/>
      </c>
      <c r="AG1499" s="8" t="str">
        <f>IF(Table1[[#This Row],[mangrove.mn.ssp126.2100]]="","",(Table1[[#This Row],[mangrove.sd.ssp126.2100]]/Table1[[#This Row],[mangrove.mn.ssp126.2100]])^-1)</f>
        <v/>
      </c>
      <c r="AH1499" s="6" t="str">
        <f>IF(Table1[[#This Row],[mangrove.weights.ssp126.2100]]="","",Table1[[#This Row],[mangrove.weights.ssp126.2100]]*Table1[[#This Row],[mangrove.mn.ssp126.2100]])</f>
        <v/>
      </c>
      <c r="AI1499" s="7" t="e">
        <f t="shared" si="139"/>
        <v>#DIV/0!</v>
      </c>
      <c r="AL1499" s="6" t="str">
        <f>IF(Table1[[#This Row],[seagrass.mn.ssp245.2050]]="","",(Table1[[#This Row],[seagrass.sd.ssp245.2050]]/Table1[[#This Row],[seagrass.mn.ssp245.2050]])^-1)</f>
        <v/>
      </c>
      <c r="AM1499" s="6" t="str">
        <f>IF(Table1[[#This Row],[seagrass.weights.ssp245.2050]]="","",Table1[[#This Row],[seagrass.weights.ssp245.2050]]*Table1[[#This Row],[seagrass.mn.ssp245.2050]])</f>
        <v/>
      </c>
      <c r="AS1499" s="5"/>
      <c r="AT1499" s="8"/>
      <c r="AU1499" s="8"/>
      <c r="AV1499" s="7" t="e">
        <f t="shared" si="140"/>
        <v>#DIV/0!</v>
      </c>
      <c r="AX1499" s="5"/>
      <c r="AY1499" s="6"/>
      <c r="AZ1499" s="6"/>
      <c r="BB1499" s="5"/>
      <c r="BC1499" s="8"/>
      <c r="BD1499" s="8"/>
      <c r="BE1499" s="5"/>
      <c r="BF1499" s="5"/>
      <c r="BG1499" s="6"/>
      <c r="BH1499" s="6"/>
      <c r="BI1499" s="7" t="e">
        <f t="shared" si="141"/>
        <v>#DIV/0!</v>
      </c>
      <c r="BK1499" s="5"/>
      <c r="BL1499" s="6"/>
      <c r="BM1499" s="6"/>
      <c r="BO1499" s="5"/>
      <c r="BP1499" s="6"/>
      <c r="BQ1499" s="6"/>
      <c r="BR1499" s="5"/>
      <c r="BS1499" s="5"/>
      <c r="BT1499" s="6"/>
      <c r="BU1499" s="6"/>
      <c r="BV1499" s="7" t="e">
        <f t="shared" si="142"/>
        <v>#DIV/0!</v>
      </c>
      <c r="BX1499" s="5"/>
      <c r="BY1499" s="8"/>
      <c r="BZ1499" s="8"/>
      <c r="CA1499" s="5"/>
      <c r="CB1499" s="5"/>
      <c r="CC1499" s="8"/>
      <c r="CD1499" s="8"/>
      <c r="CE1499" s="5"/>
      <c r="CF1499" s="5"/>
      <c r="CG1499" s="12"/>
      <c r="CH1499" s="17"/>
      <c r="CI1499" s="9" t="e">
        <f t="shared" si="143"/>
        <v>#DIV/0!</v>
      </c>
      <c r="CJ1499" s="5"/>
      <c r="CL1499" s="5"/>
      <c r="CM1499" s="5"/>
      <c r="CP1499" s="5"/>
      <c r="CT1499" s="5"/>
    </row>
    <row r="1500" spans="1:98" x14ac:dyDescent="0.25">
      <c r="A1500" s="5" t="s">
        <v>1543</v>
      </c>
      <c r="B1500" s="5">
        <v>26.08934</v>
      </c>
      <c r="C1500" s="5">
        <v>-33.571102000000003</v>
      </c>
      <c r="E1500" s="5">
        <v>0</v>
      </c>
      <c r="G1500" s="5">
        <v>0</v>
      </c>
      <c r="I1500" s="5">
        <v>0</v>
      </c>
      <c r="L1500" s="6" t="str">
        <f>IF(Table1[[#This Row],[seagrass.mn.ssp126.2050]]="","",(Table1[[#This Row],[seagrass.sd.ssp126.2050]]/Table1[[#This Row],[seagrass.mn.ssp126.2050]])^-1)</f>
        <v/>
      </c>
      <c r="M1500" s="6" t="str">
        <f>IF(Table1[[#This Row],[seagrass.weights.ssp126.2050]]="","",Table1[[#This Row],[seagrass.weights.ssp126.2050]]*Table1[[#This Row],[seagrass.mn.ssp126.2050]])</f>
        <v/>
      </c>
      <c r="P1500" s="6" t="str">
        <f>IF(Table1[[#This Row],[corals.mn.ssp126.2050]]="","",(Table1[[#This Row],[corals.sd.ssp126.2050]]/Table1[[#This Row],[corals.mn.ssp126.2050]])^-1)</f>
        <v/>
      </c>
      <c r="Q1500" s="6" t="str">
        <f>IF(Table1[[#This Row],[coral.weights.ssp126.2050]]="","",Table1[[#This Row],[coral.weights.ssp126.2050]]*Table1[[#This Row],[corals.mn.ssp126.2050]])</f>
        <v/>
      </c>
      <c r="T1500" s="6" t="str">
        <f>IF(Table1[[#This Row],[mangrove.mn.ssp126.2050]]="","",(Table1[[#This Row],[mangrove.sd.ssp126.2050]]/Table1[[#This Row],[mangrove.mn.ssp126.2050]])^-1)</f>
        <v/>
      </c>
      <c r="U1500" s="6" t="str">
        <f>IF(Table1[[#This Row],[mangrove.weights.ssp126.2050]]="","",Table1[[#This Row],[mangrove.weights.ssp126.2050]]*Table1[[#This Row],[mangrove.mn.ssp126.2050]])</f>
        <v/>
      </c>
      <c r="V1500" s="7" t="e">
        <f t="shared" si="138"/>
        <v>#DIV/0!</v>
      </c>
      <c r="Y1500" s="6" t="str">
        <f>IF(Table1[[#This Row],[seagrass.mn.ssp126.2100]]="", "", (Table1[[#This Row],[seagrass.sd.ssp126.2100]]/Table1[[#This Row],[seagrass.mn.ssp126.2100]])^-1)</f>
        <v/>
      </c>
      <c r="Z1500" s="6" t="str">
        <f>IF(Table1[[#This Row],[seagrass.weights.ssp126.2100]]="","", Table1[[#This Row],[seagrass.weights.ssp126.2100]]*Table1[[#This Row],[seagrass.mn.ssp126.2100]])</f>
        <v/>
      </c>
      <c r="AC1500" s="6" t="str">
        <f>IF(Table1[[#This Row],[corals.mn.ssp126.2100]]="","",(Table1[[#This Row],[corals.sd.ssp126.2100]]/Table1[[#This Row],[corals.mn.ssp126.2100]])^-1)</f>
        <v/>
      </c>
      <c r="AD1500" s="6" t="str">
        <f>IF( Table1[[#This Row],[Coral.weights.ssp126.2100]]="","", Table1[[#This Row],[Coral.weights.ssp126.2100]]*Table1[[#This Row],[corals.mn.ssp126.2100]])</f>
        <v/>
      </c>
      <c r="AG1500" s="8" t="str">
        <f>IF(Table1[[#This Row],[mangrove.mn.ssp126.2100]]="","",(Table1[[#This Row],[mangrove.sd.ssp126.2100]]/Table1[[#This Row],[mangrove.mn.ssp126.2100]])^-1)</f>
        <v/>
      </c>
      <c r="AH1500" s="6" t="str">
        <f>IF(Table1[[#This Row],[mangrove.weights.ssp126.2100]]="","",Table1[[#This Row],[mangrove.weights.ssp126.2100]]*Table1[[#This Row],[mangrove.mn.ssp126.2100]])</f>
        <v/>
      </c>
      <c r="AI1500" s="7" t="e">
        <f t="shared" si="139"/>
        <v>#DIV/0!</v>
      </c>
      <c r="AL1500" s="6" t="str">
        <f>IF(Table1[[#This Row],[seagrass.mn.ssp245.2050]]="","",(Table1[[#This Row],[seagrass.sd.ssp245.2050]]/Table1[[#This Row],[seagrass.mn.ssp245.2050]])^-1)</f>
        <v/>
      </c>
      <c r="AM1500" s="6" t="str">
        <f>IF(Table1[[#This Row],[seagrass.weights.ssp245.2050]]="","",Table1[[#This Row],[seagrass.weights.ssp245.2050]]*Table1[[#This Row],[seagrass.mn.ssp245.2050]])</f>
        <v/>
      </c>
      <c r="AS1500" s="5"/>
      <c r="AT1500" s="8"/>
      <c r="AU1500" s="8"/>
      <c r="AV1500" s="7" t="e">
        <f t="shared" si="140"/>
        <v>#DIV/0!</v>
      </c>
      <c r="AX1500" s="5"/>
      <c r="AY1500" s="6"/>
      <c r="AZ1500" s="6"/>
      <c r="BB1500" s="5"/>
      <c r="BC1500" s="8"/>
      <c r="BD1500" s="8"/>
      <c r="BE1500" s="5"/>
      <c r="BF1500" s="5"/>
      <c r="BG1500" s="6"/>
      <c r="BH1500" s="6"/>
      <c r="BI1500" s="7" t="e">
        <f t="shared" si="141"/>
        <v>#DIV/0!</v>
      </c>
      <c r="BK1500" s="5"/>
      <c r="BL1500" s="6"/>
      <c r="BM1500" s="6"/>
      <c r="BO1500" s="5"/>
      <c r="BP1500" s="6"/>
      <c r="BQ1500" s="6"/>
      <c r="BR1500" s="5"/>
      <c r="BS1500" s="5"/>
      <c r="BT1500" s="6"/>
      <c r="BU1500" s="6"/>
      <c r="BV1500" s="7" t="e">
        <f t="shared" si="142"/>
        <v>#DIV/0!</v>
      </c>
      <c r="BX1500" s="5"/>
      <c r="BY1500" s="8"/>
      <c r="BZ1500" s="8"/>
      <c r="CA1500" s="5"/>
      <c r="CB1500" s="5"/>
      <c r="CC1500" s="8"/>
      <c r="CD1500" s="8"/>
      <c r="CE1500" s="5"/>
      <c r="CF1500" s="5"/>
      <c r="CG1500" s="12"/>
      <c r="CH1500" s="17"/>
      <c r="CI1500" s="9" t="e">
        <f t="shared" si="143"/>
        <v>#DIV/0!</v>
      </c>
      <c r="CJ1500" s="5"/>
      <c r="CL1500" s="5"/>
      <c r="CM1500" s="5"/>
      <c r="CP1500" s="5"/>
      <c r="CT1500" s="5"/>
    </row>
    <row r="1501" spans="1:98" x14ac:dyDescent="0.25">
      <c r="A1501" s="5" t="s">
        <v>1544</v>
      </c>
      <c r="B1501" s="5">
        <v>26.33934</v>
      </c>
      <c r="C1501" s="5">
        <v>-33.571102000000003</v>
      </c>
      <c r="E1501" s="5">
        <v>0</v>
      </c>
      <c r="G1501" s="5">
        <v>0</v>
      </c>
      <c r="I1501" s="5">
        <v>0</v>
      </c>
      <c r="L1501" s="6" t="str">
        <f>IF(Table1[[#This Row],[seagrass.mn.ssp126.2050]]="","",(Table1[[#This Row],[seagrass.sd.ssp126.2050]]/Table1[[#This Row],[seagrass.mn.ssp126.2050]])^-1)</f>
        <v/>
      </c>
      <c r="M1501" s="6" t="str">
        <f>IF(Table1[[#This Row],[seagrass.weights.ssp126.2050]]="","",Table1[[#This Row],[seagrass.weights.ssp126.2050]]*Table1[[#This Row],[seagrass.mn.ssp126.2050]])</f>
        <v/>
      </c>
      <c r="P1501" s="6" t="str">
        <f>IF(Table1[[#This Row],[corals.mn.ssp126.2050]]="","",(Table1[[#This Row],[corals.sd.ssp126.2050]]/Table1[[#This Row],[corals.mn.ssp126.2050]])^-1)</f>
        <v/>
      </c>
      <c r="Q1501" s="6" t="str">
        <f>IF(Table1[[#This Row],[coral.weights.ssp126.2050]]="","",Table1[[#This Row],[coral.weights.ssp126.2050]]*Table1[[#This Row],[corals.mn.ssp126.2050]])</f>
        <v/>
      </c>
      <c r="T1501" s="6" t="str">
        <f>IF(Table1[[#This Row],[mangrove.mn.ssp126.2050]]="","",(Table1[[#This Row],[mangrove.sd.ssp126.2050]]/Table1[[#This Row],[mangrove.mn.ssp126.2050]])^-1)</f>
        <v/>
      </c>
      <c r="U1501" s="6" t="str">
        <f>IF(Table1[[#This Row],[mangrove.weights.ssp126.2050]]="","",Table1[[#This Row],[mangrove.weights.ssp126.2050]]*Table1[[#This Row],[mangrove.mn.ssp126.2050]])</f>
        <v/>
      </c>
      <c r="V1501" s="7" t="e">
        <f t="shared" si="138"/>
        <v>#DIV/0!</v>
      </c>
      <c r="Y1501" s="6" t="str">
        <f>IF(Table1[[#This Row],[seagrass.mn.ssp126.2100]]="", "", (Table1[[#This Row],[seagrass.sd.ssp126.2100]]/Table1[[#This Row],[seagrass.mn.ssp126.2100]])^-1)</f>
        <v/>
      </c>
      <c r="Z1501" s="6" t="str">
        <f>IF(Table1[[#This Row],[seagrass.weights.ssp126.2100]]="","", Table1[[#This Row],[seagrass.weights.ssp126.2100]]*Table1[[#This Row],[seagrass.mn.ssp126.2100]])</f>
        <v/>
      </c>
      <c r="AC1501" s="6" t="str">
        <f>IF(Table1[[#This Row],[corals.mn.ssp126.2100]]="","",(Table1[[#This Row],[corals.sd.ssp126.2100]]/Table1[[#This Row],[corals.mn.ssp126.2100]])^-1)</f>
        <v/>
      </c>
      <c r="AD1501" s="6" t="str">
        <f>IF( Table1[[#This Row],[Coral.weights.ssp126.2100]]="","", Table1[[#This Row],[Coral.weights.ssp126.2100]]*Table1[[#This Row],[corals.mn.ssp126.2100]])</f>
        <v/>
      </c>
      <c r="AG1501" s="8" t="str">
        <f>IF(Table1[[#This Row],[mangrove.mn.ssp126.2100]]="","",(Table1[[#This Row],[mangrove.sd.ssp126.2100]]/Table1[[#This Row],[mangrove.mn.ssp126.2100]])^-1)</f>
        <v/>
      </c>
      <c r="AH1501" s="6" t="str">
        <f>IF(Table1[[#This Row],[mangrove.weights.ssp126.2100]]="","",Table1[[#This Row],[mangrove.weights.ssp126.2100]]*Table1[[#This Row],[mangrove.mn.ssp126.2100]])</f>
        <v/>
      </c>
      <c r="AI1501" s="7" t="e">
        <f t="shared" si="139"/>
        <v>#DIV/0!</v>
      </c>
      <c r="AL1501" s="6" t="str">
        <f>IF(Table1[[#This Row],[seagrass.mn.ssp245.2050]]="","",(Table1[[#This Row],[seagrass.sd.ssp245.2050]]/Table1[[#This Row],[seagrass.mn.ssp245.2050]])^-1)</f>
        <v/>
      </c>
      <c r="AM1501" s="6" t="str">
        <f>IF(Table1[[#This Row],[seagrass.weights.ssp245.2050]]="","",Table1[[#This Row],[seagrass.weights.ssp245.2050]]*Table1[[#This Row],[seagrass.mn.ssp245.2050]])</f>
        <v/>
      </c>
      <c r="AS1501" s="5"/>
      <c r="AT1501" s="8"/>
      <c r="AU1501" s="8"/>
      <c r="AV1501" s="7" t="e">
        <f t="shared" si="140"/>
        <v>#DIV/0!</v>
      </c>
      <c r="AX1501" s="5"/>
      <c r="AY1501" s="6"/>
      <c r="AZ1501" s="6"/>
      <c r="BB1501" s="5"/>
      <c r="BC1501" s="8"/>
      <c r="BD1501" s="8"/>
      <c r="BE1501" s="5"/>
      <c r="BF1501" s="5"/>
      <c r="BG1501" s="6"/>
      <c r="BH1501" s="6"/>
      <c r="BI1501" s="7" t="e">
        <f t="shared" si="141"/>
        <v>#DIV/0!</v>
      </c>
      <c r="BK1501" s="5"/>
      <c r="BL1501" s="6"/>
      <c r="BM1501" s="6"/>
      <c r="BO1501" s="5"/>
      <c r="BP1501" s="6"/>
      <c r="BQ1501" s="6"/>
      <c r="BR1501" s="5"/>
      <c r="BS1501" s="5"/>
      <c r="BT1501" s="6"/>
      <c r="BU1501" s="6"/>
      <c r="BV1501" s="7" t="e">
        <f t="shared" si="142"/>
        <v>#DIV/0!</v>
      </c>
      <c r="BX1501" s="5"/>
      <c r="BY1501" s="8"/>
      <c r="BZ1501" s="8"/>
      <c r="CA1501" s="5"/>
      <c r="CB1501" s="5"/>
      <c r="CC1501" s="8"/>
      <c r="CD1501" s="8"/>
      <c r="CE1501" s="5"/>
      <c r="CF1501" s="5"/>
      <c r="CG1501" s="12"/>
      <c r="CH1501" s="17"/>
      <c r="CI1501" s="9" t="e">
        <f t="shared" si="143"/>
        <v>#DIV/0!</v>
      </c>
      <c r="CJ1501" s="5"/>
      <c r="CL1501" s="5"/>
      <c r="CM1501" s="5"/>
      <c r="CP1501" s="5"/>
      <c r="CT1501" s="5"/>
    </row>
    <row r="1502" spans="1:98" x14ac:dyDescent="0.25">
      <c r="A1502" s="5" t="s">
        <v>1545</v>
      </c>
      <c r="B1502" s="5">
        <v>26.58934</v>
      </c>
      <c r="C1502" s="5">
        <v>-33.571102000000003</v>
      </c>
      <c r="E1502" s="5">
        <v>0</v>
      </c>
      <c r="G1502" s="5">
        <v>0</v>
      </c>
      <c r="I1502" s="5">
        <v>0</v>
      </c>
      <c r="L1502" s="6" t="str">
        <f>IF(Table1[[#This Row],[seagrass.mn.ssp126.2050]]="","",(Table1[[#This Row],[seagrass.sd.ssp126.2050]]/Table1[[#This Row],[seagrass.mn.ssp126.2050]])^-1)</f>
        <v/>
      </c>
      <c r="M1502" s="6" t="str">
        <f>IF(Table1[[#This Row],[seagrass.weights.ssp126.2050]]="","",Table1[[#This Row],[seagrass.weights.ssp126.2050]]*Table1[[#This Row],[seagrass.mn.ssp126.2050]])</f>
        <v/>
      </c>
      <c r="P1502" s="6" t="str">
        <f>IF(Table1[[#This Row],[corals.mn.ssp126.2050]]="","",(Table1[[#This Row],[corals.sd.ssp126.2050]]/Table1[[#This Row],[corals.mn.ssp126.2050]])^-1)</f>
        <v/>
      </c>
      <c r="Q1502" s="6" t="str">
        <f>IF(Table1[[#This Row],[coral.weights.ssp126.2050]]="","",Table1[[#This Row],[coral.weights.ssp126.2050]]*Table1[[#This Row],[corals.mn.ssp126.2050]])</f>
        <v/>
      </c>
      <c r="T1502" s="6" t="str">
        <f>IF(Table1[[#This Row],[mangrove.mn.ssp126.2050]]="","",(Table1[[#This Row],[mangrove.sd.ssp126.2050]]/Table1[[#This Row],[mangrove.mn.ssp126.2050]])^-1)</f>
        <v/>
      </c>
      <c r="U1502" s="6" t="str">
        <f>IF(Table1[[#This Row],[mangrove.weights.ssp126.2050]]="","",Table1[[#This Row],[mangrove.weights.ssp126.2050]]*Table1[[#This Row],[mangrove.mn.ssp126.2050]])</f>
        <v/>
      </c>
      <c r="V1502" s="7" t="e">
        <f t="shared" si="138"/>
        <v>#DIV/0!</v>
      </c>
      <c r="Y1502" s="6" t="str">
        <f>IF(Table1[[#This Row],[seagrass.mn.ssp126.2100]]="", "", (Table1[[#This Row],[seagrass.sd.ssp126.2100]]/Table1[[#This Row],[seagrass.mn.ssp126.2100]])^-1)</f>
        <v/>
      </c>
      <c r="Z1502" s="6" t="str">
        <f>IF(Table1[[#This Row],[seagrass.weights.ssp126.2100]]="","", Table1[[#This Row],[seagrass.weights.ssp126.2100]]*Table1[[#This Row],[seagrass.mn.ssp126.2100]])</f>
        <v/>
      </c>
      <c r="AC1502" s="6" t="str">
        <f>IF(Table1[[#This Row],[corals.mn.ssp126.2100]]="","",(Table1[[#This Row],[corals.sd.ssp126.2100]]/Table1[[#This Row],[corals.mn.ssp126.2100]])^-1)</f>
        <v/>
      </c>
      <c r="AD1502" s="6" t="str">
        <f>IF( Table1[[#This Row],[Coral.weights.ssp126.2100]]="","", Table1[[#This Row],[Coral.weights.ssp126.2100]]*Table1[[#This Row],[corals.mn.ssp126.2100]])</f>
        <v/>
      </c>
      <c r="AG1502" s="8" t="str">
        <f>IF(Table1[[#This Row],[mangrove.mn.ssp126.2100]]="","",(Table1[[#This Row],[mangrove.sd.ssp126.2100]]/Table1[[#This Row],[mangrove.mn.ssp126.2100]])^-1)</f>
        <v/>
      </c>
      <c r="AH1502" s="6" t="str">
        <f>IF(Table1[[#This Row],[mangrove.weights.ssp126.2100]]="","",Table1[[#This Row],[mangrove.weights.ssp126.2100]]*Table1[[#This Row],[mangrove.mn.ssp126.2100]])</f>
        <v/>
      </c>
      <c r="AI1502" s="7" t="e">
        <f t="shared" si="139"/>
        <v>#DIV/0!</v>
      </c>
      <c r="AL1502" s="6" t="str">
        <f>IF(Table1[[#This Row],[seagrass.mn.ssp245.2050]]="","",(Table1[[#This Row],[seagrass.sd.ssp245.2050]]/Table1[[#This Row],[seagrass.mn.ssp245.2050]])^-1)</f>
        <v/>
      </c>
      <c r="AM1502" s="6" t="str">
        <f>IF(Table1[[#This Row],[seagrass.weights.ssp245.2050]]="","",Table1[[#This Row],[seagrass.weights.ssp245.2050]]*Table1[[#This Row],[seagrass.mn.ssp245.2050]])</f>
        <v/>
      </c>
      <c r="AS1502" s="5"/>
      <c r="AT1502" s="8"/>
      <c r="AU1502" s="8"/>
      <c r="AV1502" s="7" t="e">
        <f t="shared" si="140"/>
        <v>#DIV/0!</v>
      </c>
      <c r="AX1502" s="5"/>
      <c r="AY1502" s="6"/>
      <c r="AZ1502" s="6"/>
      <c r="BB1502" s="5"/>
      <c r="BC1502" s="8"/>
      <c r="BD1502" s="8"/>
      <c r="BE1502" s="5"/>
      <c r="BF1502" s="5"/>
      <c r="BG1502" s="6"/>
      <c r="BH1502" s="6"/>
      <c r="BI1502" s="7" t="e">
        <f t="shared" si="141"/>
        <v>#DIV/0!</v>
      </c>
      <c r="BK1502" s="5"/>
      <c r="BL1502" s="6"/>
      <c r="BM1502" s="6"/>
      <c r="BO1502" s="5"/>
      <c r="BP1502" s="6"/>
      <c r="BQ1502" s="6"/>
      <c r="BR1502" s="5"/>
      <c r="BS1502" s="5"/>
      <c r="BT1502" s="6"/>
      <c r="BU1502" s="6"/>
      <c r="BV1502" s="7" t="e">
        <f t="shared" si="142"/>
        <v>#DIV/0!</v>
      </c>
      <c r="BX1502" s="5"/>
      <c r="BY1502" s="8"/>
      <c r="BZ1502" s="8"/>
      <c r="CA1502" s="5"/>
      <c r="CB1502" s="5"/>
      <c r="CC1502" s="8"/>
      <c r="CD1502" s="8"/>
      <c r="CE1502" s="5"/>
      <c r="CF1502" s="5"/>
      <c r="CG1502" s="12"/>
      <c r="CH1502" s="17"/>
      <c r="CI1502" s="9" t="e">
        <f t="shared" si="143"/>
        <v>#DIV/0!</v>
      </c>
      <c r="CJ1502" s="5"/>
      <c r="CL1502" s="5"/>
      <c r="CM1502" s="5"/>
      <c r="CP1502" s="5"/>
      <c r="CT1502" s="5"/>
    </row>
    <row r="1503" spans="1:98" x14ac:dyDescent="0.25">
      <c r="A1503" s="5" t="s">
        <v>1546</v>
      </c>
      <c r="B1503" s="5">
        <v>26.83934</v>
      </c>
      <c r="C1503" s="5">
        <v>-33.571102000000003</v>
      </c>
      <c r="E1503" s="5">
        <v>0</v>
      </c>
      <c r="G1503" s="5">
        <v>0</v>
      </c>
      <c r="I1503" s="5">
        <v>0</v>
      </c>
      <c r="L1503" s="6" t="str">
        <f>IF(Table1[[#This Row],[seagrass.mn.ssp126.2050]]="","",(Table1[[#This Row],[seagrass.sd.ssp126.2050]]/Table1[[#This Row],[seagrass.mn.ssp126.2050]])^-1)</f>
        <v/>
      </c>
      <c r="M1503" s="6" t="str">
        <f>IF(Table1[[#This Row],[seagrass.weights.ssp126.2050]]="","",Table1[[#This Row],[seagrass.weights.ssp126.2050]]*Table1[[#This Row],[seagrass.mn.ssp126.2050]])</f>
        <v/>
      </c>
      <c r="P1503" s="6" t="str">
        <f>IF(Table1[[#This Row],[corals.mn.ssp126.2050]]="","",(Table1[[#This Row],[corals.sd.ssp126.2050]]/Table1[[#This Row],[corals.mn.ssp126.2050]])^-1)</f>
        <v/>
      </c>
      <c r="Q1503" s="6" t="str">
        <f>IF(Table1[[#This Row],[coral.weights.ssp126.2050]]="","",Table1[[#This Row],[coral.weights.ssp126.2050]]*Table1[[#This Row],[corals.mn.ssp126.2050]])</f>
        <v/>
      </c>
      <c r="T1503" s="6" t="str">
        <f>IF(Table1[[#This Row],[mangrove.mn.ssp126.2050]]="","",(Table1[[#This Row],[mangrove.sd.ssp126.2050]]/Table1[[#This Row],[mangrove.mn.ssp126.2050]])^-1)</f>
        <v/>
      </c>
      <c r="U1503" s="6" t="str">
        <f>IF(Table1[[#This Row],[mangrove.weights.ssp126.2050]]="","",Table1[[#This Row],[mangrove.weights.ssp126.2050]]*Table1[[#This Row],[mangrove.mn.ssp126.2050]])</f>
        <v/>
      </c>
      <c r="V1503" s="7" t="e">
        <f t="shared" si="138"/>
        <v>#DIV/0!</v>
      </c>
      <c r="Y1503" s="6" t="str">
        <f>IF(Table1[[#This Row],[seagrass.mn.ssp126.2100]]="", "", (Table1[[#This Row],[seagrass.sd.ssp126.2100]]/Table1[[#This Row],[seagrass.mn.ssp126.2100]])^-1)</f>
        <v/>
      </c>
      <c r="Z1503" s="6" t="str">
        <f>IF(Table1[[#This Row],[seagrass.weights.ssp126.2100]]="","", Table1[[#This Row],[seagrass.weights.ssp126.2100]]*Table1[[#This Row],[seagrass.mn.ssp126.2100]])</f>
        <v/>
      </c>
      <c r="AC1503" s="6" t="str">
        <f>IF(Table1[[#This Row],[corals.mn.ssp126.2100]]="","",(Table1[[#This Row],[corals.sd.ssp126.2100]]/Table1[[#This Row],[corals.mn.ssp126.2100]])^-1)</f>
        <v/>
      </c>
      <c r="AD1503" s="6" t="str">
        <f>IF( Table1[[#This Row],[Coral.weights.ssp126.2100]]="","", Table1[[#This Row],[Coral.weights.ssp126.2100]]*Table1[[#This Row],[corals.mn.ssp126.2100]])</f>
        <v/>
      </c>
      <c r="AG1503" s="8" t="str">
        <f>IF(Table1[[#This Row],[mangrove.mn.ssp126.2100]]="","",(Table1[[#This Row],[mangrove.sd.ssp126.2100]]/Table1[[#This Row],[mangrove.mn.ssp126.2100]])^-1)</f>
        <v/>
      </c>
      <c r="AH1503" s="6" t="str">
        <f>IF(Table1[[#This Row],[mangrove.weights.ssp126.2100]]="","",Table1[[#This Row],[mangrove.weights.ssp126.2100]]*Table1[[#This Row],[mangrove.mn.ssp126.2100]])</f>
        <v/>
      </c>
      <c r="AI1503" s="7" t="e">
        <f t="shared" si="139"/>
        <v>#DIV/0!</v>
      </c>
      <c r="AL1503" s="6" t="str">
        <f>IF(Table1[[#This Row],[seagrass.mn.ssp245.2050]]="","",(Table1[[#This Row],[seagrass.sd.ssp245.2050]]/Table1[[#This Row],[seagrass.mn.ssp245.2050]])^-1)</f>
        <v/>
      </c>
      <c r="AM1503" s="6" t="str">
        <f>IF(Table1[[#This Row],[seagrass.weights.ssp245.2050]]="","",Table1[[#This Row],[seagrass.weights.ssp245.2050]]*Table1[[#This Row],[seagrass.mn.ssp245.2050]])</f>
        <v/>
      </c>
      <c r="AS1503" s="5"/>
      <c r="AT1503" s="8"/>
      <c r="AU1503" s="8"/>
      <c r="AV1503" s="7" t="e">
        <f t="shared" si="140"/>
        <v>#DIV/0!</v>
      </c>
      <c r="AX1503" s="5"/>
      <c r="AY1503" s="6"/>
      <c r="AZ1503" s="6"/>
      <c r="BB1503" s="5"/>
      <c r="BC1503" s="8"/>
      <c r="BD1503" s="8"/>
      <c r="BE1503" s="5"/>
      <c r="BF1503" s="5"/>
      <c r="BG1503" s="6"/>
      <c r="BH1503" s="6"/>
      <c r="BI1503" s="7" t="e">
        <f t="shared" si="141"/>
        <v>#DIV/0!</v>
      </c>
      <c r="BK1503" s="5"/>
      <c r="BL1503" s="6"/>
      <c r="BM1503" s="6"/>
      <c r="BO1503" s="5"/>
      <c r="BP1503" s="6"/>
      <c r="BQ1503" s="6"/>
      <c r="BR1503" s="5"/>
      <c r="BS1503" s="5"/>
      <c r="BT1503" s="6"/>
      <c r="BU1503" s="6"/>
      <c r="BV1503" s="7" t="e">
        <f t="shared" si="142"/>
        <v>#DIV/0!</v>
      </c>
      <c r="BX1503" s="5"/>
      <c r="BY1503" s="8"/>
      <c r="BZ1503" s="8"/>
      <c r="CA1503" s="5"/>
      <c r="CB1503" s="5"/>
      <c r="CC1503" s="8"/>
      <c r="CD1503" s="8"/>
      <c r="CE1503" s="5"/>
      <c r="CF1503" s="5"/>
      <c r="CG1503" s="12"/>
      <c r="CH1503" s="17"/>
      <c r="CI1503" s="9" t="e">
        <f t="shared" si="143"/>
        <v>#DIV/0!</v>
      </c>
      <c r="CJ1503" s="5"/>
      <c r="CL1503" s="5"/>
      <c r="CM1503" s="5"/>
      <c r="CP1503" s="5"/>
      <c r="CT1503" s="5"/>
    </row>
    <row r="1504" spans="1:98" x14ac:dyDescent="0.25">
      <c r="A1504" s="5" t="s">
        <v>1547</v>
      </c>
      <c r="B1504" s="5">
        <v>27.08934</v>
      </c>
      <c r="C1504" s="5">
        <v>-33.571102000000003</v>
      </c>
      <c r="E1504" s="5">
        <v>0</v>
      </c>
      <c r="G1504" s="5">
        <v>0</v>
      </c>
      <c r="I1504" s="5">
        <v>0</v>
      </c>
      <c r="L1504" s="6" t="str">
        <f>IF(Table1[[#This Row],[seagrass.mn.ssp126.2050]]="","",(Table1[[#This Row],[seagrass.sd.ssp126.2050]]/Table1[[#This Row],[seagrass.mn.ssp126.2050]])^-1)</f>
        <v/>
      </c>
      <c r="M1504" s="6" t="str">
        <f>IF(Table1[[#This Row],[seagrass.weights.ssp126.2050]]="","",Table1[[#This Row],[seagrass.weights.ssp126.2050]]*Table1[[#This Row],[seagrass.mn.ssp126.2050]])</f>
        <v/>
      </c>
      <c r="P1504" s="6" t="str">
        <f>IF(Table1[[#This Row],[corals.mn.ssp126.2050]]="","",(Table1[[#This Row],[corals.sd.ssp126.2050]]/Table1[[#This Row],[corals.mn.ssp126.2050]])^-1)</f>
        <v/>
      </c>
      <c r="Q1504" s="6" t="str">
        <f>IF(Table1[[#This Row],[coral.weights.ssp126.2050]]="","",Table1[[#This Row],[coral.weights.ssp126.2050]]*Table1[[#This Row],[corals.mn.ssp126.2050]])</f>
        <v/>
      </c>
      <c r="T1504" s="6" t="str">
        <f>IF(Table1[[#This Row],[mangrove.mn.ssp126.2050]]="","",(Table1[[#This Row],[mangrove.sd.ssp126.2050]]/Table1[[#This Row],[mangrove.mn.ssp126.2050]])^-1)</f>
        <v/>
      </c>
      <c r="U1504" s="6" t="str">
        <f>IF(Table1[[#This Row],[mangrove.weights.ssp126.2050]]="","",Table1[[#This Row],[mangrove.weights.ssp126.2050]]*Table1[[#This Row],[mangrove.mn.ssp126.2050]])</f>
        <v/>
      </c>
      <c r="V1504" s="7" t="e">
        <f t="shared" si="138"/>
        <v>#DIV/0!</v>
      </c>
      <c r="Y1504" s="6" t="str">
        <f>IF(Table1[[#This Row],[seagrass.mn.ssp126.2100]]="", "", (Table1[[#This Row],[seagrass.sd.ssp126.2100]]/Table1[[#This Row],[seagrass.mn.ssp126.2100]])^-1)</f>
        <v/>
      </c>
      <c r="Z1504" s="6" t="str">
        <f>IF(Table1[[#This Row],[seagrass.weights.ssp126.2100]]="","", Table1[[#This Row],[seagrass.weights.ssp126.2100]]*Table1[[#This Row],[seagrass.mn.ssp126.2100]])</f>
        <v/>
      </c>
      <c r="AC1504" s="6" t="str">
        <f>IF(Table1[[#This Row],[corals.mn.ssp126.2100]]="","",(Table1[[#This Row],[corals.sd.ssp126.2100]]/Table1[[#This Row],[corals.mn.ssp126.2100]])^-1)</f>
        <v/>
      </c>
      <c r="AD1504" s="6" t="str">
        <f>IF( Table1[[#This Row],[Coral.weights.ssp126.2100]]="","", Table1[[#This Row],[Coral.weights.ssp126.2100]]*Table1[[#This Row],[corals.mn.ssp126.2100]])</f>
        <v/>
      </c>
      <c r="AG1504" s="8" t="str">
        <f>IF(Table1[[#This Row],[mangrove.mn.ssp126.2100]]="","",(Table1[[#This Row],[mangrove.sd.ssp126.2100]]/Table1[[#This Row],[mangrove.mn.ssp126.2100]])^-1)</f>
        <v/>
      </c>
      <c r="AH1504" s="6" t="str">
        <f>IF(Table1[[#This Row],[mangrove.weights.ssp126.2100]]="","",Table1[[#This Row],[mangrove.weights.ssp126.2100]]*Table1[[#This Row],[mangrove.mn.ssp126.2100]])</f>
        <v/>
      </c>
      <c r="AI1504" s="7" t="e">
        <f t="shared" si="139"/>
        <v>#DIV/0!</v>
      </c>
      <c r="AL1504" s="6" t="str">
        <f>IF(Table1[[#This Row],[seagrass.mn.ssp245.2050]]="","",(Table1[[#This Row],[seagrass.sd.ssp245.2050]]/Table1[[#This Row],[seagrass.mn.ssp245.2050]])^-1)</f>
        <v/>
      </c>
      <c r="AM1504" s="6" t="str">
        <f>IF(Table1[[#This Row],[seagrass.weights.ssp245.2050]]="","",Table1[[#This Row],[seagrass.weights.ssp245.2050]]*Table1[[#This Row],[seagrass.mn.ssp245.2050]])</f>
        <v/>
      </c>
      <c r="AS1504" s="5"/>
      <c r="AT1504" s="8"/>
      <c r="AU1504" s="8"/>
      <c r="AV1504" s="7" t="e">
        <f t="shared" si="140"/>
        <v>#DIV/0!</v>
      </c>
      <c r="AX1504" s="5"/>
      <c r="AY1504" s="6"/>
      <c r="AZ1504" s="6"/>
      <c r="BB1504" s="5"/>
      <c r="BC1504" s="8"/>
      <c r="BD1504" s="8"/>
      <c r="BE1504" s="5"/>
      <c r="BF1504" s="5"/>
      <c r="BG1504" s="6"/>
      <c r="BH1504" s="6"/>
      <c r="BI1504" s="7" t="e">
        <f t="shared" si="141"/>
        <v>#DIV/0!</v>
      </c>
      <c r="BK1504" s="5"/>
      <c r="BL1504" s="6"/>
      <c r="BM1504" s="6"/>
      <c r="BO1504" s="5"/>
      <c r="BP1504" s="6"/>
      <c r="BQ1504" s="6"/>
      <c r="BR1504" s="5"/>
      <c r="BS1504" s="5"/>
      <c r="BT1504" s="6"/>
      <c r="BU1504" s="6"/>
      <c r="BV1504" s="7" t="e">
        <f t="shared" si="142"/>
        <v>#DIV/0!</v>
      </c>
      <c r="BX1504" s="5"/>
      <c r="BY1504" s="8"/>
      <c r="BZ1504" s="8"/>
      <c r="CA1504" s="5"/>
      <c r="CB1504" s="5"/>
      <c r="CC1504" s="8"/>
      <c r="CD1504" s="8"/>
      <c r="CE1504" s="5"/>
      <c r="CF1504" s="5"/>
      <c r="CG1504" s="12"/>
      <c r="CH1504" s="17"/>
      <c r="CI1504" s="9" t="e">
        <f t="shared" si="143"/>
        <v>#DIV/0!</v>
      </c>
      <c r="CJ1504" s="5"/>
      <c r="CL1504" s="5"/>
      <c r="CM1504" s="5"/>
      <c r="CP1504" s="5"/>
      <c r="CT1504" s="5"/>
    </row>
    <row r="1505" spans="1:98" x14ac:dyDescent="0.25">
      <c r="A1505" s="5" t="s">
        <v>1548</v>
      </c>
      <c r="B1505" s="5">
        <v>27.33934</v>
      </c>
      <c r="C1505" s="5">
        <v>-33.571102000000003</v>
      </c>
      <c r="E1505" s="5">
        <v>0</v>
      </c>
      <c r="G1505" s="5">
        <v>0</v>
      </c>
      <c r="I1505" s="5">
        <v>0</v>
      </c>
      <c r="L1505" s="6" t="str">
        <f>IF(Table1[[#This Row],[seagrass.mn.ssp126.2050]]="","",(Table1[[#This Row],[seagrass.sd.ssp126.2050]]/Table1[[#This Row],[seagrass.mn.ssp126.2050]])^-1)</f>
        <v/>
      </c>
      <c r="M1505" s="6" t="str">
        <f>IF(Table1[[#This Row],[seagrass.weights.ssp126.2050]]="","",Table1[[#This Row],[seagrass.weights.ssp126.2050]]*Table1[[#This Row],[seagrass.mn.ssp126.2050]])</f>
        <v/>
      </c>
      <c r="P1505" s="6" t="str">
        <f>IF(Table1[[#This Row],[corals.mn.ssp126.2050]]="","",(Table1[[#This Row],[corals.sd.ssp126.2050]]/Table1[[#This Row],[corals.mn.ssp126.2050]])^-1)</f>
        <v/>
      </c>
      <c r="Q1505" s="6" t="str">
        <f>IF(Table1[[#This Row],[coral.weights.ssp126.2050]]="","",Table1[[#This Row],[coral.weights.ssp126.2050]]*Table1[[#This Row],[corals.mn.ssp126.2050]])</f>
        <v/>
      </c>
      <c r="T1505" s="6" t="str">
        <f>IF(Table1[[#This Row],[mangrove.mn.ssp126.2050]]="","",(Table1[[#This Row],[mangrove.sd.ssp126.2050]]/Table1[[#This Row],[mangrove.mn.ssp126.2050]])^-1)</f>
        <v/>
      </c>
      <c r="U1505" s="6" t="str">
        <f>IF(Table1[[#This Row],[mangrove.weights.ssp126.2050]]="","",Table1[[#This Row],[mangrove.weights.ssp126.2050]]*Table1[[#This Row],[mangrove.mn.ssp126.2050]])</f>
        <v/>
      </c>
      <c r="V1505" s="7" t="e">
        <f t="shared" si="138"/>
        <v>#DIV/0!</v>
      </c>
      <c r="Y1505" s="6" t="str">
        <f>IF(Table1[[#This Row],[seagrass.mn.ssp126.2100]]="", "", (Table1[[#This Row],[seagrass.sd.ssp126.2100]]/Table1[[#This Row],[seagrass.mn.ssp126.2100]])^-1)</f>
        <v/>
      </c>
      <c r="Z1505" s="6" t="str">
        <f>IF(Table1[[#This Row],[seagrass.weights.ssp126.2100]]="","", Table1[[#This Row],[seagrass.weights.ssp126.2100]]*Table1[[#This Row],[seagrass.mn.ssp126.2100]])</f>
        <v/>
      </c>
      <c r="AC1505" s="6" t="str">
        <f>IF(Table1[[#This Row],[corals.mn.ssp126.2100]]="","",(Table1[[#This Row],[corals.sd.ssp126.2100]]/Table1[[#This Row],[corals.mn.ssp126.2100]])^-1)</f>
        <v/>
      </c>
      <c r="AD1505" s="6" t="str">
        <f>IF( Table1[[#This Row],[Coral.weights.ssp126.2100]]="","", Table1[[#This Row],[Coral.weights.ssp126.2100]]*Table1[[#This Row],[corals.mn.ssp126.2100]])</f>
        <v/>
      </c>
      <c r="AG1505" s="8" t="str">
        <f>IF(Table1[[#This Row],[mangrove.mn.ssp126.2100]]="","",(Table1[[#This Row],[mangrove.sd.ssp126.2100]]/Table1[[#This Row],[mangrove.mn.ssp126.2100]])^-1)</f>
        <v/>
      </c>
      <c r="AH1505" s="6" t="str">
        <f>IF(Table1[[#This Row],[mangrove.weights.ssp126.2100]]="","",Table1[[#This Row],[mangrove.weights.ssp126.2100]]*Table1[[#This Row],[mangrove.mn.ssp126.2100]])</f>
        <v/>
      </c>
      <c r="AI1505" s="7" t="e">
        <f t="shared" si="139"/>
        <v>#DIV/0!</v>
      </c>
      <c r="AL1505" s="6" t="str">
        <f>IF(Table1[[#This Row],[seagrass.mn.ssp245.2050]]="","",(Table1[[#This Row],[seagrass.sd.ssp245.2050]]/Table1[[#This Row],[seagrass.mn.ssp245.2050]])^-1)</f>
        <v/>
      </c>
      <c r="AM1505" s="6" t="str">
        <f>IF(Table1[[#This Row],[seagrass.weights.ssp245.2050]]="","",Table1[[#This Row],[seagrass.weights.ssp245.2050]]*Table1[[#This Row],[seagrass.mn.ssp245.2050]])</f>
        <v/>
      </c>
      <c r="AS1505" s="5"/>
      <c r="AT1505" s="8"/>
      <c r="AU1505" s="8"/>
      <c r="AV1505" s="7" t="e">
        <f t="shared" si="140"/>
        <v>#DIV/0!</v>
      </c>
      <c r="AX1505" s="5"/>
      <c r="AY1505" s="6"/>
      <c r="AZ1505" s="6"/>
      <c r="BB1505" s="5"/>
      <c r="BC1505" s="8"/>
      <c r="BD1505" s="8"/>
      <c r="BE1505" s="5"/>
      <c r="BF1505" s="5"/>
      <c r="BG1505" s="6"/>
      <c r="BH1505" s="6"/>
      <c r="BI1505" s="7" t="e">
        <f t="shared" si="141"/>
        <v>#DIV/0!</v>
      </c>
      <c r="BK1505" s="5"/>
      <c r="BL1505" s="6"/>
      <c r="BM1505" s="6"/>
      <c r="BO1505" s="5"/>
      <c r="BP1505" s="6"/>
      <c r="BQ1505" s="6"/>
      <c r="BR1505" s="5"/>
      <c r="BS1505" s="5"/>
      <c r="BT1505" s="6"/>
      <c r="BU1505" s="6"/>
      <c r="BV1505" s="7" t="e">
        <f t="shared" si="142"/>
        <v>#DIV/0!</v>
      </c>
      <c r="BX1505" s="5"/>
      <c r="BY1505" s="8"/>
      <c r="BZ1505" s="8"/>
      <c r="CA1505" s="5"/>
      <c r="CB1505" s="5"/>
      <c r="CC1505" s="8"/>
      <c r="CD1505" s="8"/>
      <c r="CE1505" s="5"/>
      <c r="CF1505" s="5"/>
      <c r="CG1505" s="12"/>
      <c r="CH1505" s="17"/>
      <c r="CI1505" s="9" t="e">
        <f t="shared" si="143"/>
        <v>#DIV/0!</v>
      </c>
      <c r="CJ1505" s="5"/>
      <c r="CL1505" s="5"/>
      <c r="CM1505" s="5"/>
      <c r="CP1505" s="5"/>
      <c r="CT1505" s="5"/>
    </row>
    <row r="1506" spans="1:98" x14ac:dyDescent="0.25">
      <c r="A1506" s="5" t="s">
        <v>1549</v>
      </c>
      <c r="B1506" s="5">
        <v>27.58934</v>
      </c>
      <c r="C1506" s="5">
        <v>-33.571102000000003</v>
      </c>
      <c r="E1506" s="5">
        <v>0</v>
      </c>
      <c r="G1506" s="5">
        <v>0</v>
      </c>
      <c r="I1506" s="5">
        <v>0</v>
      </c>
      <c r="L1506" s="6" t="str">
        <f>IF(Table1[[#This Row],[seagrass.mn.ssp126.2050]]="","",(Table1[[#This Row],[seagrass.sd.ssp126.2050]]/Table1[[#This Row],[seagrass.mn.ssp126.2050]])^-1)</f>
        <v/>
      </c>
      <c r="M1506" s="6" t="str">
        <f>IF(Table1[[#This Row],[seagrass.weights.ssp126.2050]]="","",Table1[[#This Row],[seagrass.weights.ssp126.2050]]*Table1[[#This Row],[seagrass.mn.ssp126.2050]])</f>
        <v/>
      </c>
      <c r="P1506" s="6" t="str">
        <f>IF(Table1[[#This Row],[corals.mn.ssp126.2050]]="","",(Table1[[#This Row],[corals.sd.ssp126.2050]]/Table1[[#This Row],[corals.mn.ssp126.2050]])^-1)</f>
        <v/>
      </c>
      <c r="Q1506" s="6" t="str">
        <f>IF(Table1[[#This Row],[coral.weights.ssp126.2050]]="","",Table1[[#This Row],[coral.weights.ssp126.2050]]*Table1[[#This Row],[corals.mn.ssp126.2050]])</f>
        <v/>
      </c>
      <c r="T1506" s="6" t="str">
        <f>IF(Table1[[#This Row],[mangrove.mn.ssp126.2050]]="","",(Table1[[#This Row],[mangrove.sd.ssp126.2050]]/Table1[[#This Row],[mangrove.mn.ssp126.2050]])^-1)</f>
        <v/>
      </c>
      <c r="U1506" s="6" t="str">
        <f>IF(Table1[[#This Row],[mangrove.weights.ssp126.2050]]="","",Table1[[#This Row],[mangrove.weights.ssp126.2050]]*Table1[[#This Row],[mangrove.mn.ssp126.2050]])</f>
        <v/>
      </c>
      <c r="V1506" s="7" t="e">
        <f t="shared" si="138"/>
        <v>#DIV/0!</v>
      </c>
      <c r="Y1506" s="6" t="str">
        <f>IF(Table1[[#This Row],[seagrass.mn.ssp126.2100]]="", "", (Table1[[#This Row],[seagrass.sd.ssp126.2100]]/Table1[[#This Row],[seagrass.mn.ssp126.2100]])^-1)</f>
        <v/>
      </c>
      <c r="Z1506" s="6" t="str">
        <f>IF(Table1[[#This Row],[seagrass.weights.ssp126.2100]]="","", Table1[[#This Row],[seagrass.weights.ssp126.2100]]*Table1[[#This Row],[seagrass.mn.ssp126.2100]])</f>
        <v/>
      </c>
      <c r="AC1506" s="6" t="str">
        <f>IF(Table1[[#This Row],[corals.mn.ssp126.2100]]="","",(Table1[[#This Row],[corals.sd.ssp126.2100]]/Table1[[#This Row],[corals.mn.ssp126.2100]])^-1)</f>
        <v/>
      </c>
      <c r="AD1506" s="6" t="str">
        <f>IF( Table1[[#This Row],[Coral.weights.ssp126.2100]]="","", Table1[[#This Row],[Coral.weights.ssp126.2100]]*Table1[[#This Row],[corals.mn.ssp126.2100]])</f>
        <v/>
      </c>
      <c r="AG1506" s="8" t="str">
        <f>IF(Table1[[#This Row],[mangrove.mn.ssp126.2100]]="","",(Table1[[#This Row],[mangrove.sd.ssp126.2100]]/Table1[[#This Row],[mangrove.mn.ssp126.2100]])^-1)</f>
        <v/>
      </c>
      <c r="AH1506" s="6" t="str">
        <f>IF(Table1[[#This Row],[mangrove.weights.ssp126.2100]]="","",Table1[[#This Row],[mangrove.weights.ssp126.2100]]*Table1[[#This Row],[mangrove.mn.ssp126.2100]])</f>
        <v/>
      </c>
      <c r="AI1506" s="7" t="e">
        <f t="shared" si="139"/>
        <v>#DIV/0!</v>
      </c>
      <c r="AL1506" s="6" t="str">
        <f>IF(Table1[[#This Row],[seagrass.mn.ssp245.2050]]="","",(Table1[[#This Row],[seagrass.sd.ssp245.2050]]/Table1[[#This Row],[seagrass.mn.ssp245.2050]])^-1)</f>
        <v/>
      </c>
      <c r="AM1506" s="6" t="str">
        <f>IF(Table1[[#This Row],[seagrass.weights.ssp245.2050]]="","",Table1[[#This Row],[seagrass.weights.ssp245.2050]]*Table1[[#This Row],[seagrass.mn.ssp245.2050]])</f>
        <v/>
      </c>
      <c r="AS1506" s="5"/>
      <c r="AT1506" s="8"/>
      <c r="AU1506" s="8"/>
      <c r="AV1506" s="7" t="e">
        <f t="shared" si="140"/>
        <v>#DIV/0!</v>
      </c>
      <c r="AX1506" s="5"/>
      <c r="AY1506" s="6"/>
      <c r="AZ1506" s="6"/>
      <c r="BB1506" s="5"/>
      <c r="BC1506" s="8"/>
      <c r="BD1506" s="8"/>
      <c r="BE1506" s="5"/>
      <c r="BF1506" s="5"/>
      <c r="BG1506" s="6"/>
      <c r="BH1506" s="6"/>
      <c r="BI1506" s="7" t="e">
        <f t="shared" si="141"/>
        <v>#DIV/0!</v>
      </c>
      <c r="BK1506" s="5"/>
      <c r="BL1506" s="6"/>
      <c r="BM1506" s="6"/>
      <c r="BO1506" s="5"/>
      <c r="BP1506" s="6"/>
      <c r="BQ1506" s="6"/>
      <c r="BR1506" s="5"/>
      <c r="BS1506" s="5"/>
      <c r="BT1506" s="6"/>
      <c r="BU1506" s="6"/>
      <c r="BV1506" s="7" t="e">
        <f t="shared" si="142"/>
        <v>#DIV/0!</v>
      </c>
      <c r="BX1506" s="5"/>
      <c r="BY1506" s="8"/>
      <c r="BZ1506" s="8"/>
      <c r="CA1506" s="5"/>
      <c r="CB1506" s="5"/>
      <c r="CC1506" s="8"/>
      <c r="CD1506" s="8"/>
      <c r="CE1506" s="5"/>
      <c r="CF1506" s="5"/>
      <c r="CG1506" s="12"/>
      <c r="CH1506" s="17"/>
      <c r="CI1506" s="9" t="e">
        <f t="shared" si="143"/>
        <v>#DIV/0!</v>
      </c>
      <c r="CJ1506" s="5"/>
      <c r="CL1506" s="5"/>
      <c r="CM1506" s="5"/>
      <c r="CP1506" s="5"/>
      <c r="CT1506" s="5"/>
    </row>
    <row r="1507" spans="1:98" x14ac:dyDescent="0.25">
      <c r="A1507" s="5" t="s">
        <v>1550</v>
      </c>
      <c r="B1507" s="5">
        <v>17.83934</v>
      </c>
      <c r="C1507" s="5">
        <v>-33.571102000000003</v>
      </c>
      <c r="E1507" s="5">
        <v>0</v>
      </c>
      <c r="G1507" s="5">
        <v>0</v>
      </c>
      <c r="I1507" s="5">
        <v>0</v>
      </c>
      <c r="L1507" s="6" t="str">
        <f>IF(Table1[[#This Row],[seagrass.mn.ssp126.2050]]="","",(Table1[[#This Row],[seagrass.sd.ssp126.2050]]/Table1[[#This Row],[seagrass.mn.ssp126.2050]])^-1)</f>
        <v/>
      </c>
      <c r="M1507" s="6" t="str">
        <f>IF(Table1[[#This Row],[seagrass.weights.ssp126.2050]]="","",Table1[[#This Row],[seagrass.weights.ssp126.2050]]*Table1[[#This Row],[seagrass.mn.ssp126.2050]])</f>
        <v/>
      </c>
      <c r="P1507" s="6" t="str">
        <f>IF(Table1[[#This Row],[corals.mn.ssp126.2050]]="","",(Table1[[#This Row],[corals.sd.ssp126.2050]]/Table1[[#This Row],[corals.mn.ssp126.2050]])^-1)</f>
        <v/>
      </c>
      <c r="Q1507" s="6" t="str">
        <f>IF(Table1[[#This Row],[coral.weights.ssp126.2050]]="","",Table1[[#This Row],[coral.weights.ssp126.2050]]*Table1[[#This Row],[corals.mn.ssp126.2050]])</f>
        <v/>
      </c>
      <c r="T1507" s="6" t="str">
        <f>IF(Table1[[#This Row],[mangrove.mn.ssp126.2050]]="","",(Table1[[#This Row],[mangrove.sd.ssp126.2050]]/Table1[[#This Row],[mangrove.mn.ssp126.2050]])^-1)</f>
        <v/>
      </c>
      <c r="U1507" s="6" t="str">
        <f>IF(Table1[[#This Row],[mangrove.weights.ssp126.2050]]="","",Table1[[#This Row],[mangrove.weights.ssp126.2050]]*Table1[[#This Row],[mangrove.mn.ssp126.2050]])</f>
        <v/>
      </c>
      <c r="V1507" s="7" t="e">
        <f t="shared" si="138"/>
        <v>#DIV/0!</v>
      </c>
      <c r="Y1507" s="6" t="str">
        <f>IF(Table1[[#This Row],[seagrass.mn.ssp126.2100]]="", "", (Table1[[#This Row],[seagrass.sd.ssp126.2100]]/Table1[[#This Row],[seagrass.mn.ssp126.2100]])^-1)</f>
        <v/>
      </c>
      <c r="Z1507" s="6" t="str">
        <f>IF(Table1[[#This Row],[seagrass.weights.ssp126.2100]]="","", Table1[[#This Row],[seagrass.weights.ssp126.2100]]*Table1[[#This Row],[seagrass.mn.ssp126.2100]])</f>
        <v/>
      </c>
      <c r="AC1507" s="6" t="str">
        <f>IF(Table1[[#This Row],[corals.mn.ssp126.2100]]="","",(Table1[[#This Row],[corals.sd.ssp126.2100]]/Table1[[#This Row],[corals.mn.ssp126.2100]])^-1)</f>
        <v/>
      </c>
      <c r="AD1507" s="6" t="str">
        <f>IF( Table1[[#This Row],[Coral.weights.ssp126.2100]]="","", Table1[[#This Row],[Coral.weights.ssp126.2100]]*Table1[[#This Row],[corals.mn.ssp126.2100]])</f>
        <v/>
      </c>
      <c r="AG1507" s="8" t="str">
        <f>IF(Table1[[#This Row],[mangrove.mn.ssp126.2100]]="","",(Table1[[#This Row],[mangrove.sd.ssp126.2100]]/Table1[[#This Row],[mangrove.mn.ssp126.2100]])^-1)</f>
        <v/>
      </c>
      <c r="AH1507" s="6" t="str">
        <f>IF(Table1[[#This Row],[mangrove.weights.ssp126.2100]]="","",Table1[[#This Row],[mangrove.weights.ssp126.2100]]*Table1[[#This Row],[mangrove.mn.ssp126.2100]])</f>
        <v/>
      </c>
      <c r="AI1507" s="7" t="e">
        <f t="shared" si="139"/>
        <v>#DIV/0!</v>
      </c>
      <c r="AL1507" s="6" t="str">
        <f>IF(Table1[[#This Row],[seagrass.mn.ssp245.2050]]="","",(Table1[[#This Row],[seagrass.sd.ssp245.2050]]/Table1[[#This Row],[seagrass.mn.ssp245.2050]])^-1)</f>
        <v/>
      </c>
      <c r="AM1507" s="6" t="str">
        <f>IF(Table1[[#This Row],[seagrass.weights.ssp245.2050]]="","",Table1[[#This Row],[seagrass.weights.ssp245.2050]]*Table1[[#This Row],[seagrass.mn.ssp245.2050]])</f>
        <v/>
      </c>
      <c r="AS1507" s="5"/>
      <c r="AT1507" s="8"/>
      <c r="AU1507" s="8"/>
      <c r="AV1507" s="7" t="e">
        <f t="shared" si="140"/>
        <v>#DIV/0!</v>
      </c>
      <c r="AX1507" s="5"/>
      <c r="AY1507" s="6"/>
      <c r="AZ1507" s="6"/>
      <c r="BB1507" s="5"/>
      <c r="BC1507" s="8"/>
      <c r="BD1507" s="8"/>
      <c r="BE1507" s="5"/>
      <c r="BF1507" s="5"/>
      <c r="BG1507" s="6"/>
      <c r="BH1507" s="6"/>
      <c r="BI1507" s="7" t="e">
        <f t="shared" si="141"/>
        <v>#DIV/0!</v>
      </c>
      <c r="BK1507" s="5"/>
      <c r="BL1507" s="6"/>
      <c r="BM1507" s="6"/>
      <c r="BO1507" s="5"/>
      <c r="BP1507" s="6"/>
      <c r="BQ1507" s="6"/>
      <c r="BR1507" s="5"/>
      <c r="BS1507" s="5"/>
      <c r="BT1507" s="6"/>
      <c r="BU1507" s="6"/>
      <c r="BV1507" s="7" t="e">
        <f t="shared" si="142"/>
        <v>#DIV/0!</v>
      </c>
      <c r="BX1507" s="5"/>
      <c r="BY1507" s="8"/>
      <c r="BZ1507" s="8"/>
      <c r="CA1507" s="5"/>
      <c r="CB1507" s="5"/>
      <c r="CC1507" s="8"/>
      <c r="CD1507" s="8"/>
      <c r="CE1507" s="5"/>
      <c r="CF1507" s="5"/>
      <c r="CG1507" s="12"/>
      <c r="CH1507" s="17"/>
      <c r="CI1507" s="9" t="e">
        <f t="shared" si="143"/>
        <v>#DIV/0!</v>
      </c>
      <c r="CJ1507" s="5"/>
      <c r="CL1507" s="5"/>
      <c r="CM1507" s="5"/>
      <c r="CP1507" s="5"/>
      <c r="CT1507" s="5"/>
    </row>
    <row r="1508" spans="1:98" x14ac:dyDescent="0.25">
      <c r="A1508" s="5" t="s">
        <v>1551</v>
      </c>
      <c r="B1508" s="5">
        <v>18.08934</v>
      </c>
      <c r="C1508" s="5">
        <v>-33.571102000000003</v>
      </c>
      <c r="E1508" s="5">
        <v>0</v>
      </c>
      <c r="G1508" s="5">
        <v>0</v>
      </c>
      <c r="I1508" s="5">
        <v>0</v>
      </c>
      <c r="L1508" s="6" t="str">
        <f>IF(Table1[[#This Row],[seagrass.mn.ssp126.2050]]="","",(Table1[[#This Row],[seagrass.sd.ssp126.2050]]/Table1[[#This Row],[seagrass.mn.ssp126.2050]])^-1)</f>
        <v/>
      </c>
      <c r="M1508" s="6" t="str">
        <f>IF(Table1[[#This Row],[seagrass.weights.ssp126.2050]]="","",Table1[[#This Row],[seagrass.weights.ssp126.2050]]*Table1[[#This Row],[seagrass.mn.ssp126.2050]])</f>
        <v/>
      </c>
      <c r="P1508" s="6" t="str">
        <f>IF(Table1[[#This Row],[corals.mn.ssp126.2050]]="","",(Table1[[#This Row],[corals.sd.ssp126.2050]]/Table1[[#This Row],[corals.mn.ssp126.2050]])^-1)</f>
        <v/>
      </c>
      <c r="Q1508" s="6" t="str">
        <f>IF(Table1[[#This Row],[coral.weights.ssp126.2050]]="","",Table1[[#This Row],[coral.weights.ssp126.2050]]*Table1[[#This Row],[corals.mn.ssp126.2050]])</f>
        <v/>
      </c>
      <c r="T1508" s="6" t="str">
        <f>IF(Table1[[#This Row],[mangrove.mn.ssp126.2050]]="","",(Table1[[#This Row],[mangrove.sd.ssp126.2050]]/Table1[[#This Row],[mangrove.mn.ssp126.2050]])^-1)</f>
        <v/>
      </c>
      <c r="U1508" s="6" t="str">
        <f>IF(Table1[[#This Row],[mangrove.weights.ssp126.2050]]="","",Table1[[#This Row],[mangrove.weights.ssp126.2050]]*Table1[[#This Row],[mangrove.mn.ssp126.2050]])</f>
        <v/>
      </c>
      <c r="V1508" s="7" t="e">
        <f t="shared" si="138"/>
        <v>#DIV/0!</v>
      </c>
      <c r="Y1508" s="6" t="str">
        <f>IF(Table1[[#This Row],[seagrass.mn.ssp126.2100]]="", "", (Table1[[#This Row],[seagrass.sd.ssp126.2100]]/Table1[[#This Row],[seagrass.mn.ssp126.2100]])^-1)</f>
        <v/>
      </c>
      <c r="Z1508" s="6" t="str">
        <f>IF(Table1[[#This Row],[seagrass.weights.ssp126.2100]]="","", Table1[[#This Row],[seagrass.weights.ssp126.2100]]*Table1[[#This Row],[seagrass.mn.ssp126.2100]])</f>
        <v/>
      </c>
      <c r="AC1508" s="6" t="str">
        <f>IF(Table1[[#This Row],[corals.mn.ssp126.2100]]="","",(Table1[[#This Row],[corals.sd.ssp126.2100]]/Table1[[#This Row],[corals.mn.ssp126.2100]])^-1)</f>
        <v/>
      </c>
      <c r="AD1508" s="6" t="str">
        <f>IF( Table1[[#This Row],[Coral.weights.ssp126.2100]]="","", Table1[[#This Row],[Coral.weights.ssp126.2100]]*Table1[[#This Row],[corals.mn.ssp126.2100]])</f>
        <v/>
      </c>
      <c r="AG1508" s="8" t="str">
        <f>IF(Table1[[#This Row],[mangrove.mn.ssp126.2100]]="","",(Table1[[#This Row],[mangrove.sd.ssp126.2100]]/Table1[[#This Row],[mangrove.mn.ssp126.2100]])^-1)</f>
        <v/>
      </c>
      <c r="AH1508" s="6" t="str">
        <f>IF(Table1[[#This Row],[mangrove.weights.ssp126.2100]]="","",Table1[[#This Row],[mangrove.weights.ssp126.2100]]*Table1[[#This Row],[mangrove.mn.ssp126.2100]])</f>
        <v/>
      </c>
      <c r="AI1508" s="7" t="e">
        <f t="shared" si="139"/>
        <v>#DIV/0!</v>
      </c>
      <c r="AL1508" s="6" t="str">
        <f>IF(Table1[[#This Row],[seagrass.mn.ssp245.2050]]="","",(Table1[[#This Row],[seagrass.sd.ssp245.2050]]/Table1[[#This Row],[seagrass.mn.ssp245.2050]])^-1)</f>
        <v/>
      </c>
      <c r="AM1508" s="6" t="str">
        <f>IF(Table1[[#This Row],[seagrass.weights.ssp245.2050]]="","",Table1[[#This Row],[seagrass.weights.ssp245.2050]]*Table1[[#This Row],[seagrass.mn.ssp245.2050]])</f>
        <v/>
      </c>
      <c r="AS1508" s="5"/>
      <c r="AT1508" s="8"/>
      <c r="AU1508" s="8"/>
      <c r="AV1508" s="7" t="e">
        <f t="shared" si="140"/>
        <v>#DIV/0!</v>
      </c>
      <c r="AX1508" s="5"/>
      <c r="AY1508" s="6"/>
      <c r="AZ1508" s="6"/>
      <c r="BB1508" s="5"/>
      <c r="BC1508" s="8"/>
      <c r="BD1508" s="8"/>
      <c r="BE1508" s="5"/>
      <c r="BF1508" s="5"/>
      <c r="BG1508" s="6"/>
      <c r="BH1508" s="6"/>
      <c r="BI1508" s="7" t="e">
        <f t="shared" si="141"/>
        <v>#DIV/0!</v>
      </c>
      <c r="BK1508" s="5"/>
      <c r="BL1508" s="6"/>
      <c r="BM1508" s="6"/>
      <c r="BO1508" s="5"/>
      <c r="BP1508" s="6"/>
      <c r="BQ1508" s="6"/>
      <c r="BR1508" s="5"/>
      <c r="BS1508" s="5"/>
      <c r="BT1508" s="6"/>
      <c r="BU1508" s="6"/>
      <c r="BV1508" s="7" t="e">
        <f t="shared" si="142"/>
        <v>#DIV/0!</v>
      </c>
      <c r="BX1508" s="5"/>
      <c r="BY1508" s="8"/>
      <c r="BZ1508" s="8"/>
      <c r="CA1508" s="5"/>
      <c r="CB1508" s="5"/>
      <c r="CC1508" s="8"/>
      <c r="CD1508" s="8"/>
      <c r="CE1508" s="5"/>
      <c r="CF1508" s="5"/>
      <c r="CG1508" s="12"/>
      <c r="CH1508" s="17"/>
      <c r="CI1508" s="9" t="e">
        <f t="shared" si="143"/>
        <v>#DIV/0!</v>
      </c>
      <c r="CJ1508" s="5"/>
      <c r="CL1508" s="5"/>
      <c r="CM1508" s="5"/>
      <c r="CP1508" s="5"/>
      <c r="CT1508" s="5"/>
    </row>
    <row r="1509" spans="1:98" x14ac:dyDescent="0.25">
      <c r="A1509" s="5" t="s">
        <v>1552</v>
      </c>
      <c r="B1509" s="5">
        <v>18.33934</v>
      </c>
      <c r="C1509" s="5">
        <v>-33.571102000000003</v>
      </c>
      <c r="E1509" s="5">
        <v>0</v>
      </c>
      <c r="G1509" s="5">
        <v>0</v>
      </c>
      <c r="I1509" s="5">
        <v>0</v>
      </c>
      <c r="L1509" s="6" t="str">
        <f>IF(Table1[[#This Row],[seagrass.mn.ssp126.2050]]="","",(Table1[[#This Row],[seagrass.sd.ssp126.2050]]/Table1[[#This Row],[seagrass.mn.ssp126.2050]])^-1)</f>
        <v/>
      </c>
      <c r="M1509" s="6" t="str">
        <f>IF(Table1[[#This Row],[seagrass.weights.ssp126.2050]]="","",Table1[[#This Row],[seagrass.weights.ssp126.2050]]*Table1[[#This Row],[seagrass.mn.ssp126.2050]])</f>
        <v/>
      </c>
      <c r="P1509" s="6" t="str">
        <f>IF(Table1[[#This Row],[corals.mn.ssp126.2050]]="","",(Table1[[#This Row],[corals.sd.ssp126.2050]]/Table1[[#This Row],[corals.mn.ssp126.2050]])^-1)</f>
        <v/>
      </c>
      <c r="Q1509" s="6" t="str">
        <f>IF(Table1[[#This Row],[coral.weights.ssp126.2050]]="","",Table1[[#This Row],[coral.weights.ssp126.2050]]*Table1[[#This Row],[corals.mn.ssp126.2050]])</f>
        <v/>
      </c>
      <c r="T1509" s="6" t="str">
        <f>IF(Table1[[#This Row],[mangrove.mn.ssp126.2050]]="","",(Table1[[#This Row],[mangrove.sd.ssp126.2050]]/Table1[[#This Row],[mangrove.mn.ssp126.2050]])^-1)</f>
        <v/>
      </c>
      <c r="U1509" s="6" t="str">
        <f>IF(Table1[[#This Row],[mangrove.weights.ssp126.2050]]="","",Table1[[#This Row],[mangrove.weights.ssp126.2050]]*Table1[[#This Row],[mangrove.mn.ssp126.2050]])</f>
        <v/>
      </c>
      <c r="V1509" s="7" t="e">
        <f t="shared" si="138"/>
        <v>#DIV/0!</v>
      </c>
      <c r="Y1509" s="6" t="str">
        <f>IF(Table1[[#This Row],[seagrass.mn.ssp126.2100]]="", "", (Table1[[#This Row],[seagrass.sd.ssp126.2100]]/Table1[[#This Row],[seagrass.mn.ssp126.2100]])^-1)</f>
        <v/>
      </c>
      <c r="Z1509" s="6" t="str">
        <f>IF(Table1[[#This Row],[seagrass.weights.ssp126.2100]]="","", Table1[[#This Row],[seagrass.weights.ssp126.2100]]*Table1[[#This Row],[seagrass.mn.ssp126.2100]])</f>
        <v/>
      </c>
      <c r="AC1509" s="6" t="str">
        <f>IF(Table1[[#This Row],[corals.mn.ssp126.2100]]="","",(Table1[[#This Row],[corals.sd.ssp126.2100]]/Table1[[#This Row],[corals.mn.ssp126.2100]])^-1)</f>
        <v/>
      </c>
      <c r="AD1509" s="6" t="str">
        <f>IF( Table1[[#This Row],[Coral.weights.ssp126.2100]]="","", Table1[[#This Row],[Coral.weights.ssp126.2100]]*Table1[[#This Row],[corals.mn.ssp126.2100]])</f>
        <v/>
      </c>
      <c r="AG1509" s="8" t="str">
        <f>IF(Table1[[#This Row],[mangrove.mn.ssp126.2100]]="","",(Table1[[#This Row],[mangrove.sd.ssp126.2100]]/Table1[[#This Row],[mangrove.mn.ssp126.2100]])^-1)</f>
        <v/>
      </c>
      <c r="AH1509" s="6" t="str">
        <f>IF(Table1[[#This Row],[mangrove.weights.ssp126.2100]]="","",Table1[[#This Row],[mangrove.weights.ssp126.2100]]*Table1[[#This Row],[mangrove.mn.ssp126.2100]])</f>
        <v/>
      </c>
      <c r="AI1509" s="7" t="e">
        <f t="shared" si="139"/>
        <v>#DIV/0!</v>
      </c>
      <c r="AL1509" s="6" t="str">
        <f>IF(Table1[[#This Row],[seagrass.mn.ssp245.2050]]="","",(Table1[[#This Row],[seagrass.sd.ssp245.2050]]/Table1[[#This Row],[seagrass.mn.ssp245.2050]])^-1)</f>
        <v/>
      </c>
      <c r="AM1509" s="6" t="str">
        <f>IF(Table1[[#This Row],[seagrass.weights.ssp245.2050]]="","",Table1[[#This Row],[seagrass.weights.ssp245.2050]]*Table1[[#This Row],[seagrass.mn.ssp245.2050]])</f>
        <v/>
      </c>
      <c r="AS1509" s="5"/>
      <c r="AT1509" s="8"/>
      <c r="AU1509" s="8"/>
      <c r="AV1509" s="7" t="e">
        <f t="shared" si="140"/>
        <v>#DIV/0!</v>
      </c>
      <c r="AX1509" s="5"/>
      <c r="AY1509" s="6"/>
      <c r="AZ1509" s="6"/>
      <c r="BB1509" s="5"/>
      <c r="BC1509" s="8"/>
      <c r="BD1509" s="8"/>
      <c r="BE1509" s="5"/>
      <c r="BF1509" s="5"/>
      <c r="BG1509" s="6"/>
      <c r="BH1509" s="6"/>
      <c r="BI1509" s="7" t="e">
        <f t="shared" si="141"/>
        <v>#DIV/0!</v>
      </c>
      <c r="BK1509" s="5"/>
      <c r="BL1509" s="6"/>
      <c r="BM1509" s="6"/>
      <c r="BO1509" s="5"/>
      <c r="BP1509" s="6"/>
      <c r="BQ1509" s="6"/>
      <c r="BR1509" s="5"/>
      <c r="BS1509" s="5"/>
      <c r="BT1509" s="6"/>
      <c r="BU1509" s="6"/>
      <c r="BV1509" s="7" t="e">
        <f t="shared" si="142"/>
        <v>#DIV/0!</v>
      </c>
      <c r="BX1509" s="5"/>
      <c r="BY1509" s="8"/>
      <c r="BZ1509" s="8"/>
      <c r="CA1509" s="5"/>
      <c r="CB1509" s="5"/>
      <c r="CC1509" s="8"/>
      <c r="CD1509" s="8"/>
      <c r="CE1509" s="5"/>
      <c r="CF1509" s="5"/>
      <c r="CG1509" s="12"/>
      <c r="CH1509" s="17"/>
      <c r="CI1509" s="9" t="e">
        <f t="shared" si="143"/>
        <v>#DIV/0!</v>
      </c>
      <c r="CJ1509" s="5"/>
      <c r="CL1509" s="5"/>
      <c r="CM1509" s="5"/>
      <c r="CP1509" s="5"/>
      <c r="CT1509" s="5"/>
    </row>
    <row r="1510" spans="1:98" x14ac:dyDescent="0.25">
      <c r="A1510" s="5" t="s">
        <v>1553</v>
      </c>
      <c r="B1510" s="5">
        <v>18.58934</v>
      </c>
      <c r="C1510" s="5">
        <v>-33.821102000000003</v>
      </c>
      <c r="E1510" s="5">
        <v>0</v>
      </c>
      <c r="G1510" s="5">
        <v>0</v>
      </c>
      <c r="I1510" s="5">
        <v>0</v>
      </c>
      <c r="L1510" s="6" t="str">
        <f>IF(Table1[[#This Row],[seagrass.mn.ssp126.2050]]="","",(Table1[[#This Row],[seagrass.sd.ssp126.2050]]/Table1[[#This Row],[seagrass.mn.ssp126.2050]])^-1)</f>
        <v/>
      </c>
      <c r="M1510" s="6" t="str">
        <f>IF(Table1[[#This Row],[seagrass.weights.ssp126.2050]]="","",Table1[[#This Row],[seagrass.weights.ssp126.2050]]*Table1[[#This Row],[seagrass.mn.ssp126.2050]])</f>
        <v/>
      </c>
      <c r="P1510" s="6" t="str">
        <f>IF(Table1[[#This Row],[corals.mn.ssp126.2050]]="","",(Table1[[#This Row],[corals.sd.ssp126.2050]]/Table1[[#This Row],[corals.mn.ssp126.2050]])^-1)</f>
        <v/>
      </c>
      <c r="Q1510" s="6" t="str">
        <f>IF(Table1[[#This Row],[coral.weights.ssp126.2050]]="","",Table1[[#This Row],[coral.weights.ssp126.2050]]*Table1[[#This Row],[corals.mn.ssp126.2050]])</f>
        <v/>
      </c>
      <c r="T1510" s="6" t="str">
        <f>IF(Table1[[#This Row],[mangrove.mn.ssp126.2050]]="","",(Table1[[#This Row],[mangrove.sd.ssp126.2050]]/Table1[[#This Row],[mangrove.mn.ssp126.2050]])^-1)</f>
        <v/>
      </c>
      <c r="U1510" s="6" t="str">
        <f>IF(Table1[[#This Row],[mangrove.weights.ssp126.2050]]="","",Table1[[#This Row],[mangrove.weights.ssp126.2050]]*Table1[[#This Row],[mangrove.mn.ssp126.2050]])</f>
        <v/>
      </c>
      <c r="V1510" s="7" t="e">
        <f t="shared" si="138"/>
        <v>#DIV/0!</v>
      </c>
      <c r="Y1510" s="6" t="str">
        <f>IF(Table1[[#This Row],[seagrass.mn.ssp126.2100]]="", "", (Table1[[#This Row],[seagrass.sd.ssp126.2100]]/Table1[[#This Row],[seagrass.mn.ssp126.2100]])^-1)</f>
        <v/>
      </c>
      <c r="Z1510" s="6" t="str">
        <f>IF(Table1[[#This Row],[seagrass.weights.ssp126.2100]]="","", Table1[[#This Row],[seagrass.weights.ssp126.2100]]*Table1[[#This Row],[seagrass.mn.ssp126.2100]])</f>
        <v/>
      </c>
      <c r="AC1510" s="6" t="str">
        <f>IF(Table1[[#This Row],[corals.mn.ssp126.2100]]="","",(Table1[[#This Row],[corals.sd.ssp126.2100]]/Table1[[#This Row],[corals.mn.ssp126.2100]])^-1)</f>
        <v/>
      </c>
      <c r="AD1510" s="6" t="str">
        <f>IF( Table1[[#This Row],[Coral.weights.ssp126.2100]]="","", Table1[[#This Row],[Coral.weights.ssp126.2100]]*Table1[[#This Row],[corals.mn.ssp126.2100]])</f>
        <v/>
      </c>
      <c r="AG1510" s="8" t="str">
        <f>IF(Table1[[#This Row],[mangrove.mn.ssp126.2100]]="","",(Table1[[#This Row],[mangrove.sd.ssp126.2100]]/Table1[[#This Row],[mangrove.mn.ssp126.2100]])^-1)</f>
        <v/>
      </c>
      <c r="AH1510" s="6" t="str">
        <f>IF(Table1[[#This Row],[mangrove.weights.ssp126.2100]]="","",Table1[[#This Row],[mangrove.weights.ssp126.2100]]*Table1[[#This Row],[mangrove.mn.ssp126.2100]])</f>
        <v/>
      </c>
      <c r="AI1510" s="7" t="e">
        <f t="shared" si="139"/>
        <v>#DIV/0!</v>
      </c>
      <c r="AL1510" s="6" t="str">
        <f>IF(Table1[[#This Row],[seagrass.mn.ssp245.2050]]="","",(Table1[[#This Row],[seagrass.sd.ssp245.2050]]/Table1[[#This Row],[seagrass.mn.ssp245.2050]])^-1)</f>
        <v/>
      </c>
      <c r="AM1510" s="6" t="str">
        <f>IF(Table1[[#This Row],[seagrass.weights.ssp245.2050]]="","",Table1[[#This Row],[seagrass.weights.ssp245.2050]]*Table1[[#This Row],[seagrass.mn.ssp245.2050]])</f>
        <v/>
      </c>
      <c r="AS1510" s="5"/>
      <c r="AT1510" s="8"/>
      <c r="AU1510" s="8"/>
      <c r="AV1510" s="7" t="e">
        <f t="shared" si="140"/>
        <v>#DIV/0!</v>
      </c>
      <c r="AX1510" s="5"/>
      <c r="AY1510" s="6"/>
      <c r="AZ1510" s="6"/>
      <c r="BB1510" s="5"/>
      <c r="BC1510" s="8"/>
      <c r="BD1510" s="8"/>
      <c r="BE1510" s="5"/>
      <c r="BF1510" s="5"/>
      <c r="BG1510" s="6"/>
      <c r="BH1510" s="6"/>
      <c r="BI1510" s="7" t="e">
        <f t="shared" si="141"/>
        <v>#DIV/0!</v>
      </c>
      <c r="BK1510" s="5"/>
      <c r="BL1510" s="6"/>
      <c r="BM1510" s="6"/>
      <c r="BO1510" s="5"/>
      <c r="BP1510" s="6"/>
      <c r="BQ1510" s="6"/>
      <c r="BR1510" s="5"/>
      <c r="BS1510" s="5"/>
      <c r="BT1510" s="6"/>
      <c r="BU1510" s="6"/>
      <c r="BV1510" s="7" t="e">
        <f t="shared" si="142"/>
        <v>#DIV/0!</v>
      </c>
      <c r="BX1510" s="5"/>
      <c r="BY1510" s="8"/>
      <c r="BZ1510" s="8"/>
      <c r="CA1510" s="5"/>
      <c r="CB1510" s="5"/>
      <c r="CC1510" s="8"/>
      <c r="CD1510" s="8"/>
      <c r="CE1510" s="5"/>
      <c r="CF1510" s="5"/>
      <c r="CG1510" s="12"/>
      <c r="CH1510" s="17"/>
      <c r="CI1510" s="9" t="e">
        <f t="shared" si="143"/>
        <v>#DIV/0!</v>
      </c>
      <c r="CJ1510" s="5"/>
      <c r="CL1510" s="5"/>
      <c r="CM1510" s="5"/>
      <c r="CP1510" s="5"/>
      <c r="CT1510" s="5"/>
    </row>
    <row r="1511" spans="1:98" x14ac:dyDescent="0.25">
      <c r="A1511" s="5" t="s">
        <v>1554</v>
      </c>
      <c r="B1511" s="5">
        <v>18.83934</v>
      </c>
      <c r="C1511" s="5">
        <v>-33.821102000000003</v>
      </c>
      <c r="E1511" s="5">
        <v>0</v>
      </c>
      <c r="G1511" s="5">
        <v>0</v>
      </c>
      <c r="I1511" s="5">
        <v>0</v>
      </c>
      <c r="L1511" s="6" t="str">
        <f>IF(Table1[[#This Row],[seagrass.mn.ssp126.2050]]="","",(Table1[[#This Row],[seagrass.sd.ssp126.2050]]/Table1[[#This Row],[seagrass.mn.ssp126.2050]])^-1)</f>
        <v/>
      </c>
      <c r="M1511" s="6" t="str">
        <f>IF(Table1[[#This Row],[seagrass.weights.ssp126.2050]]="","",Table1[[#This Row],[seagrass.weights.ssp126.2050]]*Table1[[#This Row],[seagrass.mn.ssp126.2050]])</f>
        <v/>
      </c>
      <c r="P1511" s="6" t="str">
        <f>IF(Table1[[#This Row],[corals.mn.ssp126.2050]]="","",(Table1[[#This Row],[corals.sd.ssp126.2050]]/Table1[[#This Row],[corals.mn.ssp126.2050]])^-1)</f>
        <v/>
      </c>
      <c r="Q1511" s="6" t="str">
        <f>IF(Table1[[#This Row],[coral.weights.ssp126.2050]]="","",Table1[[#This Row],[coral.weights.ssp126.2050]]*Table1[[#This Row],[corals.mn.ssp126.2050]])</f>
        <v/>
      </c>
      <c r="T1511" s="6" t="str">
        <f>IF(Table1[[#This Row],[mangrove.mn.ssp126.2050]]="","",(Table1[[#This Row],[mangrove.sd.ssp126.2050]]/Table1[[#This Row],[mangrove.mn.ssp126.2050]])^-1)</f>
        <v/>
      </c>
      <c r="U1511" s="6" t="str">
        <f>IF(Table1[[#This Row],[mangrove.weights.ssp126.2050]]="","",Table1[[#This Row],[mangrove.weights.ssp126.2050]]*Table1[[#This Row],[mangrove.mn.ssp126.2050]])</f>
        <v/>
      </c>
      <c r="V1511" s="7" t="e">
        <f t="shared" si="138"/>
        <v>#DIV/0!</v>
      </c>
      <c r="Y1511" s="6" t="str">
        <f>IF(Table1[[#This Row],[seagrass.mn.ssp126.2100]]="", "", (Table1[[#This Row],[seagrass.sd.ssp126.2100]]/Table1[[#This Row],[seagrass.mn.ssp126.2100]])^-1)</f>
        <v/>
      </c>
      <c r="Z1511" s="6" t="str">
        <f>IF(Table1[[#This Row],[seagrass.weights.ssp126.2100]]="","", Table1[[#This Row],[seagrass.weights.ssp126.2100]]*Table1[[#This Row],[seagrass.mn.ssp126.2100]])</f>
        <v/>
      </c>
      <c r="AC1511" s="6" t="str">
        <f>IF(Table1[[#This Row],[corals.mn.ssp126.2100]]="","",(Table1[[#This Row],[corals.sd.ssp126.2100]]/Table1[[#This Row],[corals.mn.ssp126.2100]])^-1)</f>
        <v/>
      </c>
      <c r="AD1511" s="6" t="str">
        <f>IF( Table1[[#This Row],[Coral.weights.ssp126.2100]]="","", Table1[[#This Row],[Coral.weights.ssp126.2100]]*Table1[[#This Row],[corals.mn.ssp126.2100]])</f>
        <v/>
      </c>
      <c r="AG1511" s="8" t="str">
        <f>IF(Table1[[#This Row],[mangrove.mn.ssp126.2100]]="","",(Table1[[#This Row],[mangrove.sd.ssp126.2100]]/Table1[[#This Row],[mangrove.mn.ssp126.2100]])^-1)</f>
        <v/>
      </c>
      <c r="AH1511" s="6" t="str">
        <f>IF(Table1[[#This Row],[mangrove.weights.ssp126.2100]]="","",Table1[[#This Row],[mangrove.weights.ssp126.2100]]*Table1[[#This Row],[mangrove.mn.ssp126.2100]])</f>
        <v/>
      </c>
      <c r="AI1511" s="7" t="e">
        <f t="shared" si="139"/>
        <v>#DIV/0!</v>
      </c>
      <c r="AL1511" s="6" t="str">
        <f>IF(Table1[[#This Row],[seagrass.mn.ssp245.2050]]="","",(Table1[[#This Row],[seagrass.sd.ssp245.2050]]/Table1[[#This Row],[seagrass.mn.ssp245.2050]])^-1)</f>
        <v/>
      </c>
      <c r="AM1511" s="6" t="str">
        <f>IF(Table1[[#This Row],[seagrass.weights.ssp245.2050]]="","",Table1[[#This Row],[seagrass.weights.ssp245.2050]]*Table1[[#This Row],[seagrass.mn.ssp245.2050]])</f>
        <v/>
      </c>
      <c r="AS1511" s="5"/>
      <c r="AT1511" s="8"/>
      <c r="AU1511" s="8"/>
      <c r="AV1511" s="7" t="e">
        <f t="shared" si="140"/>
        <v>#DIV/0!</v>
      </c>
      <c r="AX1511" s="5"/>
      <c r="AY1511" s="6"/>
      <c r="AZ1511" s="6"/>
      <c r="BB1511" s="5"/>
      <c r="BC1511" s="8"/>
      <c r="BD1511" s="8"/>
      <c r="BE1511" s="5"/>
      <c r="BF1511" s="5"/>
      <c r="BG1511" s="6"/>
      <c r="BH1511" s="6"/>
      <c r="BI1511" s="7" t="e">
        <f t="shared" si="141"/>
        <v>#DIV/0!</v>
      </c>
      <c r="BK1511" s="5"/>
      <c r="BL1511" s="6"/>
      <c r="BM1511" s="6"/>
      <c r="BO1511" s="5"/>
      <c r="BP1511" s="6"/>
      <c r="BQ1511" s="6"/>
      <c r="BR1511" s="5"/>
      <c r="BS1511" s="5"/>
      <c r="BT1511" s="6"/>
      <c r="BU1511" s="6"/>
      <c r="BV1511" s="7" t="e">
        <f t="shared" si="142"/>
        <v>#DIV/0!</v>
      </c>
      <c r="BX1511" s="5"/>
      <c r="BY1511" s="8"/>
      <c r="BZ1511" s="8"/>
      <c r="CA1511" s="5"/>
      <c r="CB1511" s="5"/>
      <c r="CC1511" s="8"/>
      <c r="CD1511" s="8"/>
      <c r="CE1511" s="5"/>
      <c r="CF1511" s="5"/>
      <c r="CG1511" s="12"/>
      <c r="CH1511" s="17"/>
      <c r="CI1511" s="9" t="e">
        <f t="shared" si="143"/>
        <v>#DIV/0!</v>
      </c>
      <c r="CJ1511" s="5"/>
      <c r="CL1511" s="5"/>
      <c r="CM1511" s="5"/>
      <c r="CP1511" s="5"/>
      <c r="CT1511" s="5"/>
    </row>
    <row r="1512" spans="1:98" x14ac:dyDescent="0.25">
      <c r="A1512" s="5" t="s">
        <v>1555</v>
      </c>
      <c r="B1512" s="5">
        <v>19.08934</v>
      </c>
      <c r="C1512" s="5">
        <v>-33.821102000000003</v>
      </c>
      <c r="E1512" s="5">
        <v>0</v>
      </c>
      <c r="G1512" s="5">
        <v>0</v>
      </c>
      <c r="I1512" s="5">
        <v>0</v>
      </c>
      <c r="L1512" s="6" t="str">
        <f>IF(Table1[[#This Row],[seagrass.mn.ssp126.2050]]="","",(Table1[[#This Row],[seagrass.sd.ssp126.2050]]/Table1[[#This Row],[seagrass.mn.ssp126.2050]])^-1)</f>
        <v/>
      </c>
      <c r="M1512" s="6" t="str">
        <f>IF(Table1[[#This Row],[seagrass.weights.ssp126.2050]]="","",Table1[[#This Row],[seagrass.weights.ssp126.2050]]*Table1[[#This Row],[seagrass.mn.ssp126.2050]])</f>
        <v/>
      </c>
      <c r="P1512" s="6" t="str">
        <f>IF(Table1[[#This Row],[corals.mn.ssp126.2050]]="","",(Table1[[#This Row],[corals.sd.ssp126.2050]]/Table1[[#This Row],[corals.mn.ssp126.2050]])^-1)</f>
        <v/>
      </c>
      <c r="Q1512" s="6" t="str">
        <f>IF(Table1[[#This Row],[coral.weights.ssp126.2050]]="","",Table1[[#This Row],[coral.weights.ssp126.2050]]*Table1[[#This Row],[corals.mn.ssp126.2050]])</f>
        <v/>
      </c>
      <c r="T1512" s="6" t="str">
        <f>IF(Table1[[#This Row],[mangrove.mn.ssp126.2050]]="","",(Table1[[#This Row],[mangrove.sd.ssp126.2050]]/Table1[[#This Row],[mangrove.mn.ssp126.2050]])^-1)</f>
        <v/>
      </c>
      <c r="U1512" s="6" t="str">
        <f>IF(Table1[[#This Row],[mangrove.weights.ssp126.2050]]="","",Table1[[#This Row],[mangrove.weights.ssp126.2050]]*Table1[[#This Row],[mangrove.mn.ssp126.2050]])</f>
        <v/>
      </c>
      <c r="V1512" s="7" t="e">
        <f t="shared" si="138"/>
        <v>#DIV/0!</v>
      </c>
      <c r="Y1512" s="6" t="str">
        <f>IF(Table1[[#This Row],[seagrass.mn.ssp126.2100]]="", "", (Table1[[#This Row],[seagrass.sd.ssp126.2100]]/Table1[[#This Row],[seagrass.mn.ssp126.2100]])^-1)</f>
        <v/>
      </c>
      <c r="Z1512" s="6" t="str">
        <f>IF(Table1[[#This Row],[seagrass.weights.ssp126.2100]]="","", Table1[[#This Row],[seagrass.weights.ssp126.2100]]*Table1[[#This Row],[seagrass.mn.ssp126.2100]])</f>
        <v/>
      </c>
      <c r="AC1512" s="6" t="str">
        <f>IF(Table1[[#This Row],[corals.mn.ssp126.2100]]="","",(Table1[[#This Row],[corals.sd.ssp126.2100]]/Table1[[#This Row],[corals.mn.ssp126.2100]])^-1)</f>
        <v/>
      </c>
      <c r="AD1512" s="6" t="str">
        <f>IF( Table1[[#This Row],[Coral.weights.ssp126.2100]]="","", Table1[[#This Row],[Coral.weights.ssp126.2100]]*Table1[[#This Row],[corals.mn.ssp126.2100]])</f>
        <v/>
      </c>
      <c r="AG1512" s="8" t="str">
        <f>IF(Table1[[#This Row],[mangrove.mn.ssp126.2100]]="","",(Table1[[#This Row],[mangrove.sd.ssp126.2100]]/Table1[[#This Row],[mangrove.mn.ssp126.2100]])^-1)</f>
        <v/>
      </c>
      <c r="AH1512" s="6" t="str">
        <f>IF(Table1[[#This Row],[mangrove.weights.ssp126.2100]]="","",Table1[[#This Row],[mangrove.weights.ssp126.2100]]*Table1[[#This Row],[mangrove.mn.ssp126.2100]])</f>
        <v/>
      </c>
      <c r="AI1512" s="7" t="e">
        <f t="shared" si="139"/>
        <v>#DIV/0!</v>
      </c>
      <c r="AL1512" s="6" t="str">
        <f>IF(Table1[[#This Row],[seagrass.mn.ssp245.2050]]="","",(Table1[[#This Row],[seagrass.sd.ssp245.2050]]/Table1[[#This Row],[seagrass.mn.ssp245.2050]])^-1)</f>
        <v/>
      </c>
      <c r="AM1512" s="6" t="str">
        <f>IF(Table1[[#This Row],[seagrass.weights.ssp245.2050]]="","",Table1[[#This Row],[seagrass.weights.ssp245.2050]]*Table1[[#This Row],[seagrass.mn.ssp245.2050]])</f>
        <v/>
      </c>
      <c r="AS1512" s="5"/>
      <c r="AT1512" s="8"/>
      <c r="AU1512" s="8"/>
      <c r="AV1512" s="7" t="e">
        <f t="shared" si="140"/>
        <v>#DIV/0!</v>
      </c>
      <c r="AX1512" s="5"/>
      <c r="AY1512" s="6"/>
      <c r="AZ1512" s="6"/>
      <c r="BB1512" s="5"/>
      <c r="BC1512" s="8"/>
      <c r="BD1512" s="8"/>
      <c r="BE1512" s="5"/>
      <c r="BF1512" s="5"/>
      <c r="BG1512" s="6"/>
      <c r="BH1512" s="6"/>
      <c r="BI1512" s="7" t="e">
        <f t="shared" si="141"/>
        <v>#DIV/0!</v>
      </c>
      <c r="BK1512" s="5"/>
      <c r="BL1512" s="6"/>
      <c r="BM1512" s="6"/>
      <c r="BO1512" s="5"/>
      <c r="BP1512" s="6"/>
      <c r="BQ1512" s="6"/>
      <c r="BR1512" s="5"/>
      <c r="BS1512" s="5"/>
      <c r="BT1512" s="6"/>
      <c r="BU1512" s="6"/>
      <c r="BV1512" s="7" t="e">
        <f t="shared" si="142"/>
        <v>#DIV/0!</v>
      </c>
      <c r="BX1512" s="5"/>
      <c r="BY1512" s="8"/>
      <c r="BZ1512" s="8"/>
      <c r="CA1512" s="5"/>
      <c r="CB1512" s="5"/>
      <c r="CC1512" s="8"/>
      <c r="CD1512" s="8"/>
      <c r="CE1512" s="5"/>
      <c r="CF1512" s="5"/>
      <c r="CG1512" s="12"/>
      <c r="CH1512" s="17"/>
      <c r="CI1512" s="9" t="e">
        <f t="shared" si="143"/>
        <v>#DIV/0!</v>
      </c>
      <c r="CJ1512" s="5"/>
      <c r="CL1512" s="5"/>
      <c r="CM1512" s="5"/>
      <c r="CP1512" s="5"/>
      <c r="CT1512" s="5"/>
    </row>
    <row r="1513" spans="1:98" x14ac:dyDescent="0.25">
      <c r="A1513" s="5" t="s">
        <v>1556</v>
      </c>
      <c r="B1513" s="5">
        <v>21.83934</v>
      </c>
      <c r="C1513" s="5">
        <v>-33.821102000000003</v>
      </c>
      <c r="E1513" s="5">
        <v>0</v>
      </c>
      <c r="G1513" s="5">
        <v>0</v>
      </c>
      <c r="I1513" s="5">
        <v>0</v>
      </c>
      <c r="L1513" s="6" t="str">
        <f>IF(Table1[[#This Row],[seagrass.mn.ssp126.2050]]="","",(Table1[[#This Row],[seagrass.sd.ssp126.2050]]/Table1[[#This Row],[seagrass.mn.ssp126.2050]])^-1)</f>
        <v/>
      </c>
      <c r="M1513" s="6" t="str">
        <f>IF(Table1[[#This Row],[seagrass.weights.ssp126.2050]]="","",Table1[[#This Row],[seagrass.weights.ssp126.2050]]*Table1[[#This Row],[seagrass.mn.ssp126.2050]])</f>
        <v/>
      </c>
      <c r="P1513" s="6" t="str">
        <f>IF(Table1[[#This Row],[corals.mn.ssp126.2050]]="","",(Table1[[#This Row],[corals.sd.ssp126.2050]]/Table1[[#This Row],[corals.mn.ssp126.2050]])^-1)</f>
        <v/>
      </c>
      <c r="Q1513" s="6" t="str">
        <f>IF(Table1[[#This Row],[coral.weights.ssp126.2050]]="","",Table1[[#This Row],[coral.weights.ssp126.2050]]*Table1[[#This Row],[corals.mn.ssp126.2050]])</f>
        <v/>
      </c>
      <c r="T1513" s="6" t="str">
        <f>IF(Table1[[#This Row],[mangrove.mn.ssp126.2050]]="","",(Table1[[#This Row],[mangrove.sd.ssp126.2050]]/Table1[[#This Row],[mangrove.mn.ssp126.2050]])^-1)</f>
        <v/>
      </c>
      <c r="U1513" s="6" t="str">
        <f>IF(Table1[[#This Row],[mangrove.weights.ssp126.2050]]="","",Table1[[#This Row],[mangrove.weights.ssp126.2050]]*Table1[[#This Row],[mangrove.mn.ssp126.2050]])</f>
        <v/>
      </c>
      <c r="V1513" s="7" t="e">
        <f t="shared" si="138"/>
        <v>#DIV/0!</v>
      </c>
      <c r="Y1513" s="6" t="str">
        <f>IF(Table1[[#This Row],[seagrass.mn.ssp126.2100]]="", "", (Table1[[#This Row],[seagrass.sd.ssp126.2100]]/Table1[[#This Row],[seagrass.mn.ssp126.2100]])^-1)</f>
        <v/>
      </c>
      <c r="Z1513" s="6" t="str">
        <f>IF(Table1[[#This Row],[seagrass.weights.ssp126.2100]]="","", Table1[[#This Row],[seagrass.weights.ssp126.2100]]*Table1[[#This Row],[seagrass.mn.ssp126.2100]])</f>
        <v/>
      </c>
      <c r="AC1513" s="6" t="str">
        <f>IF(Table1[[#This Row],[corals.mn.ssp126.2100]]="","",(Table1[[#This Row],[corals.sd.ssp126.2100]]/Table1[[#This Row],[corals.mn.ssp126.2100]])^-1)</f>
        <v/>
      </c>
      <c r="AD1513" s="6" t="str">
        <f>IF( Table1[[#This Row],[Coral.weights.ssp126.2100]]="","", Table1[[#This Row],[Coral.weights.ssp126.2100]]*Table1[[#This Row],[corals.mn.ssp126.2100]])</f>
        <v/>
      </c>
      <c r="AG1513" s="8" t="str">
        <f>IF(Table1[[#This Row],[mangrove.mn.ssp126.2100]]="","",(Table1[[#This Row],[mangrove.sd.ssp126.2100]]/Table1[[#This Row],[mangrove.mn.ssp126.2100]])^-1)</f>
        <v/>
      </c>
      <c r="AH1513" s="6" t="str">
        <f>IF(Table1[[#This Row],[mangrove.weights.ssp126.2100]]="","",Table1[[#This Row],[mangrove.weights.ssp126.2100]]*Table1[[#This Row],[mangrove.mn.ssp126.2100]])</f>
        <v/>
      </c>
      <c r="AI1513" s="7" t="e">
        <f t="shared" si="139"/>
        <v>#DIV/0!</v>
      </c>
      <c r="AL1513" s="6" t="str">
        <f>IF(Table1[[#This Row],[seagrass.mn.ssp245.2050]]="","",(Table1[[#This Row],[seagrass.sd.ssp245.2050]]/Table1[[#This Row],[seagrass.mn.ssp245.2050]])^-1)</f>
        <v/>
      </c>
      <c r="AM1513" s="6" t="str">
        <f>IF(Table1[[#This Row],[seagrass.weights.ssp245.2050]]="","",Table1[[#This Row],[seagrass.weights.ssp245.2050]]*Table1[[#This Row],[seagrass.mn.ssp245.2050]])</f>
        <v/>
      </c>
      <c r="AS1513" s="5"/>
      <c r="AT1513" s="8"/>
      <c r="AU1513" s="8"/>
      <c r="AV1513" s="7" t="e">
        <f t="shared" si="140"/>
        <v>#DIV/0!</v>
      </c>
      <c r="AX1513" s="5"/>
      <c r="AY1513" s="6"/>
      <c r="AZ1513" s="6"/>
      <c r="BB1513" s="5"/>
      <c r="BC1513" s="8"/>
      <c r="BD1513" s="8"/>
      <c r="BE1513" s="5"/>
      <c r="BF1513" s="5"/>
      <c r="BG1513" s="6"/>
      <c r="BH1513" s="6"/>
      <c r="BI1513" s="7" t="e">
        <f t="shared" si="141"/>
        <v>#DIV/0!</v>
      </c>
      <c r="BK1513" s="5"/>
      <c r="BL1513" s="6"/>
      <c r="BM1513" s="6"/>
      <c r="BO1513" s="5"/>
      <c r="BP1513" s="6"/>
      <c r="BQ1513" s="6"/>
      <c r="BR1513" s="5"/>
      <c r="BS1513" s="5"/>
      <c r="BT1513" s="6"/>
      <c r="BU1513" s="6"/>
      <c r="BV1513" s="7" t="e">
        <f t="shared" si="142"/>
        <v>#DIV/0!</v>
      </c>
      <c r="BX1513" s="5"/>
      <c r="BY1513" s="8"/>
      <c r="BZ1513" s="8"/>
      <c r="CA1513" s="5"/>
      <c r="CB1513" s="5"/>
      <c r="CC1513" s="8"/>
      <c r="CD1513" s="8"/>
      <c r="CE1513" s="5"/>
      <c r="CF1513" s="5"/>
      <c r="CG1513" s="12"/>
      <c r="CH1513" s="17"/>
      <c r="CI1513" s="9" t="e">
        <f t="shared" si="143"/>
        <v>#DIV/0!</v>
      </c>
      <c r="CJ1513" s="5"/>
      <c r="CL1513" s="5"/>
      <c r="CM1513" s="5"/>
      <c r="CP1513" s="5"/>
      <c r="CT1513" s="5"/>
    </row>
    <row r="1514" spans="1:98" x14ac:dyDescent="0.25">
      <c r="A1514" s="5" t="s">
        <v>1557</v>
      </c>
      <c r="B1514" s="5">
        <v>22.08934</v>
      </c>
      <c r="C1514" s="5">
        <v>-33.821102000000003</v>
      </c>
      <c r="E1514" s="5">
        <v>0</v>
      </c>
      <c r="G1514" s="5">
        <v>0</v>
      </c>
      <c r="I1514" s="5">
        <v>0</v>
      </c>
      <c r="L1514" s="6" t="str">
        <f>IF(Table1[[#This Row],[seagrass.mn.ssp126.2050]]="","",(Table1[[#This Row],[seagrass.sd.ssp126.2050]]/Table1[[#This Row],[seagrass.mn.ssp126.2050]])^-1)</f>
        <v/>
      </c>
      <c r="M1514" s="6" t="str">
        <f>IF(Table1[[#This Row],[seagrass.weights.ssp126.2050]]="","",Table1[[#This Row],[seagrass.weights.ssp126.2050]]*Table1[[#This Row],[seagrass.mn.ssp126.2050]])</f>
        <v/>
      </c>
      <c r="P1514" s="6" t="str">
        <f>IF(Table1[[#This Row],[corals.mn.ssp126.2050]]="","",(Table1[[#This Row],[corals.sd.ssp126.2050]]/Table1[[#This Row],[corals.mn.ssp126.2050]])^-1)</f>
        <v/>
      </c>
      <c r="Q1514" s="6" t="str">
        <f>IF(Table1[[#This Row],[coral.weights.ssp126.2050]]="","",Table1[[#This Row],[coral.weights.ssp126.2050]]*Table1[[#This Row],[corals.mn.ssp126.2050]])</f>
        <v/>
      </c>
      <c r="T1514" s="6" t="str">
        <f>IF(Table1[[#This Row],[mangrove.mn.ssp126.2050]]="","",(Table1[[#This Row],[mangrove.sd.ssp126.2050]]/Table1[[#This Row],[mangrove.mn.ssp126.2050]])^-1)</f>
        <v/>
      </c>
      <c r="U1514" s="6" t="str">
        <f>IF(Table1[[#This Row],[mangrove.weights.ssp126.2050]]="","",Table1[[#This Row],[mangrove.weights.ssp126.2050]]*Table1[[#This Row],[mangrove.mn.ssp126.2050]])</f>
        <v/>
      </c>
      <c r="V1514" s="7" t="e">
        <f t="shared" si="138"/>
        <v>#DIV/0!</v>
      </c>
      <c r="Y1514" s="6" t="str">
        <f>IF(Table1[[#This Row],[seagrass.mn.ssp126.2100]]="", "", (Table1[[#This Row],[seagrass.sd.ssp126.2100]]/Table1[[#This Row],[seagrass.mn.ssp126.2100]])^-1)</f>
        <v/>
      </c>
      <c r="Z1514" s="6" t="str">
        <f>IF(Table1[[#This Row],[seagrass.weights.ssp126.2100]]="","", Table1[[#This Row],[seagrass.weights.ssp126.2100]]*Table1[[#This Row],[seagrass.mn.ssp126.2100]])</f>
        <v/>
      </c>
      <c r="AC1514" s="6" t="str">
        <f>IF(Table1[[#This Row],[corals.mn.ssp126.2100]]="","",(Table1[[#This Row],[corals.sd.ssp126.2100]]/Table1[[#This Row],[corals.mn.ssp126.2100]])^-1)</f>
        <v/>
      </c>
      <c r="AD1514" s="6" t="str">
        <f>IF( Table1[[#This Row],[Coral.weights.ssp126.2100]]="","", Table1[[#This Row],[Coral.weights.ssp126.2100]]*Table1[[#This Row],[corals.mn.ssp126.2100]])</f>
        <v/>
      </c>
      <c r="AG1514" s="8" t="str">
        <f>IF(Table1[[#This Row],[mangrove.mn.ssp126.2100]]="","",(Table1[[#This Row],[mangrove.sd.ssp126.2100]]/Table1[[#This Row],[mangrove.mn.ssp126.2100]])^-1)</f>
        <v/>
      </c>
      <c r="AH1514" s="6" t="str">
        <f>IF(Table1[[#This Row],[mangrove.weights.ssp126.2100]]="","",Table1[[#This Row],[mangrove.weights.ssp126.2100]]*Table1[[#This Row],[mangrove.mn.ssp126.2100]])</f>
        <v/>
      </c>
      <c r="AI1514" s="7" t="e">
        <f t="shared" si="139"/>
        <v>#DIV/0!</v>
      </c>
      <c r="AL1514" s="6" t="str">
        <f>IF(Table1[[#This Row],[seagrass.mn.ssp245.2050]]="","",(Table1[[#This Row],[seagrass.sd.ssp245.2050]]/Table1[[#This Row],[seagrass.mn.ssp245.2050]])^-1)</f>
        <v/>
      </c>
      <c r="AM1514" s="6" t="str">
        <f>IF(Table1[[#This Row],[seagrass.weights.ssp245.2050]]="","",Table1[[#This Row],[seagrass.weights.ssp245.2050]]*Table1[[#This Row],[seagrass.mn.ssp245.2050]])</f>
        <v/>
      </c>
      <c r="AS1514" s="5"/>
      <c r="AT1514" s="8"/>
      <c r="AU1514" s="8"/>
      <c r="AV1514" s="7" t="e">
        <f t="shared" si="140"/>
        <v>#DIV/0!</v>
      </c>
      <c r="AX1514" s="5"/>
      <c r="AY1514" s="6"/>
      <c r="AZ1514" s="6"/>
      <c r="BB1514" s="5"/>
      <c r="BC1514" s="8"/>
      <c r="BD1514" s="8"/>
      <c r="BE1514" s="5"/>
      <c r="BF1514" s="5"/>
      <c r="BG1514" s="6"/>
      <c r="BH1514" s="6"/>
      <c r="BI1514" s="7" t="e">
        <f t="shared" si="141"/>
        <v>#DIV/0!</v>
      </c>
      <c r="BK1514" s="5"/>
      <c r="BL1514" s="6"/>
      <c r="BM1514" s="6"/>
      <c r="BO1514" s="5"/>
      <c r="BP1514" s="6"/>
      <c r="BQ1514" s="6"/>
      <c r="BR1514" s="5"/>
      <c r="BS1514" s="5"/>
      <c r="BT1514" s="6"/>
      <c r="BU1514" s="6"/>
      <c r="BV1514" s="7" t="e">
        <f t="shared" si="142"/>
        <v>#DIV/0!</v>
      </c>
      <c r="BX1514" s="5"/>
      <c r="BY1514" s="8"/>
      <c r="BZ1514" s="8"/>
      <c r="CA1514" s="5"/>
      <c r="CB1514" s="5"/>
      <c r="CC1514" s="8"/>
      <c r="CD1514" s="8"/>
      <c r="CE1514" s="5"/>
      <c r="CF1514" s="5"/>
      <c r="CG1514" s="12"/>
      <c r="CH1514" s="17"/>
      <c r="CI1514" s="9" t="e">
        <f t="shared" si="143"/>
        <v>#DIV/0!</v>
      </c>
      <c r="CJ1514" s="5"/>
      <c r="CL1514" s="5"/>
      <c r="CM1514" s="5"/>
      <c r="CP1514" s="5"/>
      <c r="CT1514" s="5"/>
    </row>
    <row r="1515" spans="1:98" x14ac:dyDescent="0.25">
      <c r="A1515" s="5" t="s">
        <v>1558</v>
      </c>
      <c r="B1515" s="5">
        <v>22.33934</v>
      </c>
      <c r="C1515" s="5">
        <v>-33.821102000000003</v>
      </c>
      <c r="E1515" s="5">
        <v>0</v>
      </c>
      <c r="G1515" s="5">
        <v>0</v>
      </c>
      <c r="I1515" s="5">
        <v>0</v>
      </c>
      <c r="L1515" s="6" t="str">
        <f>IF(Table1[[#This Row],[seagrass.mn.ssp126.2050]]="","",(Table1[[#This Row],[seagrass.sd.ssp126.2050]]/Table1[[#This Row],[seagrass.mn.ssp126.2050]])^-1)</f>
        <v/>
      </c>
      <c r="M1515" s="6" t="str">
        <f>IF(Table1[[#This Row],[seagrass.weights.ssp126.2050]]="","",Table1[[#This Row],[seagrass.weights.ssp126.2050]]*Table1[[#This Row],[seagrass.mn.ssp126.2050]])</f>
        <v/>
      </c>
      <c r="P1515" s="6" t="str">
        <f>IF(Table1[[#This Row],[corals.mn.ssp126.2050]]="","",(Table1[[#This Row],[corals.sd.ssp126.2050]]/Table1[[#This Row],[corals.mn.ssp126.2050]])^-1)</f>
        <v/>
      </c>
      <c r="Q1515" s="6" t="str">
        <f>IF(Table1[[#This Row],[coral.weights.ssp126.2050]]="","",Table1[[#This Row],[coral.weights.ssp126.2050]]*Table1[[#This Row],[corals.mn.ssp126.2050]])</f>
        <v/>
      </c>
      <c r="T1515" s="6" t="str">
        <f>IF(Table1[[#This Row],[mangrove.mn.ssp126.2050]]="","",(Table1[[#This Row],[mangrove.sd.ssp126.2050]]/Table1[[#This Row],[mangrove.mn.ssp126.2050]])^-1)</f>
        <v/>
      </c>
      <c r="U1515" s="6" t="str">
        <f>IF(Table1[[#This Row],[mangrove.weights.ssp126.2050]]="","",Table1[[#This Row],[mangrove.weights.ssp126.2050]]*Table1[[#This Row],[mangrove.mn.ssp126.2050]])</f>
        <v/>
      </c>
      <c r="V1515" s="7" t="e">
        <f t="shared" si="138"/>
        <v>#DIV/0!</v>
      </c>
      <c r="Y1515" s="6" t="str">
        <f>IF(Table1[[#This Row],[seagrass.mn.ssp126.2100]]="", "", (Table1[[#This Row],[seagrass.sd.ssp126.2100]]/Table1[[#This Row],[seagrass.mn.ssp126.2100]])^-1)</f>
        <v/>
      </c>
      <c r="Z1515" s="6" t="str">
        <f>IF(Table1[[#This Row],[seagrass.weights.ssp126.2100]]="","", Table1[[#This Row],[seagrass.weights.ssp126.2100]]*Table1[[#This Row],[seagrass.mn.ssp126.2100]])</f>
        <v/>
      </c>
      <c r="AC1515" s="6" t="str">
        <f>IF(Table1[[#This Row],[corals.mn.ssp126.2100]]="","",(Table1[[#This Row],[corals.sd.ssp126.2100]]/Table1[[#This Row],[corals.mn.ssp126.2100]])^-1)</f>
        <v/>
      </c>
      <c r="AD1515" s="6" t="str">
        <f>IF( Table1[[#This Row],[Coral.weights.ssp126.2100]]="","", Table1[[#This Row],[Coral.weights.ssp126.2100]]*Table1[[#This Row],[corals.mn.ssp126.2100]])</f>
        <v/>
      </c>
      <c r="AG1515" s="8" t="str">
        <f>IF(Table1[[#This Row],[mangrove.mn.ssp126.2100]]="","",(Table1[[#This Row],[mangrove.sd.ssp126.2100]]/Table1[[#This Row],[mangrove.mn.ssp126.2100]])^-1)</f>
        <v/>
      </c>
      <c r="AH1515" s="6" t="str">
        <f>IF(Table1[[#This Row],[mangrove.weights.ssp126.2100]]="","",Table1[[#This Row],[mangrove.weights.ssp126.2100]]*Table1[[#This Row],[mangrove.mn.ssp126.2100]])</f>
        <v/>
      </c>
      <c r="AI1515" s="7" t="e">
        <f t="shared" si="139"/>
        <v>#DIV/0!</v>
      </c>
      <c r="AL1515" s="6" t="str">
        <f>IF(Table1[[#This Row],[seagrass.mn.ssp245.2050]]="","",(Table1[[#This Row],[seagrass.sd.ssp245.2050]]/Table1[[#This Row],[seagrass.mn.ssp245.2050]])^-1)</f>
        <v/>
      </c>
      <c r="AM1515" s="6" t="str">
        <f>IF(Table1[[#This Row],[seagrass.weights.ssp245.2050]]="","",Table1[[#This Row],[seagrass.weights.ssp245.2050]]*Table1[[#This Row],[seagrass.mn.ssp245.2050]])</f>
        <v/>
      </c>
      <c r="AS1515" s="5"/>
      <c r="AT1515" s="8"/>
      <c r="AU1515" s="8"/>
      <c r="AV1515" s="7" t="e">
        <f t="shared" si="140"/>
        <v>#DIV/0!</v>
      </c>
      <c r="AX1515" s="5"/>
      <c r="AY1515" s="6"/>
      <c r="AZ1515" s="6"/>
      <c r="BB1515" s="5"/>
      <c r="BC1515" s="8"/>
      <c r="BD1515" s="8"/>
      <c r="BE1515" s="5"/>
      <c r="BF1515" s="5"/>
      <c r="BG1515" s="6"/>
      <c r="BH1515" s="6"/>
      <c r="BI1515" s="7" t="e">
        <f t="shared" si="141"/>
        <v>#DIV/0!</v>
      </c>
      <c r="BK1515" s="5"/>
      <c r="BL1515" s="6"/>
      <c r="BM1515" s="6"/>
      <c r="BO1515" s="5"/>
      <c r="BP1515" s="6"/>
      <c r="BQ1515" s="6"/>
      <c r="BR1515" s="5"/>
      <c r="BS1515" s="5"/>
      <c r="BT1515" s="6"/>
      <c r="BU1515" s="6"/>
      <c r="BV1515" s="7" t="e">
        <f t="shared" si="142"/>
        <v>#DIV/0!</v>
      </c>
      <c r="BX1515" s="5"/>
      <c r="BY1515" s="8"/>
      <c r="BZ1515" s="8"/>
      <c r="CA1515" s="5"/>
      <c r="CB1515" s="5"/>
      <c r="CC1515" s="8"/>
      <c r="CD1515" s="8"/>
      <c r="CE1515" s="5"/>
      <c r="CF1515" s="5"/>
      <c r="CG1515" s="12"/>
      <c r="CH1515" s="17"/>
      <c r="CI1515" s="9" t="e">
        <f t="shared" si="143"/>
        <v>#DIV/0!</v>
      </c>
      <c r="CJ1515" s="5"/>
      <c r="CL1515" s="5"/>
      <c r="CM1515" s="5"/>
      <c r="CP1515" s="5"/>
      <c r="CT1515" s="5"/>
    </row>
    <row r="1516" spans="1:98" x14ac:dyDescent="0.25">
      <c r="A1516" s="5" t="s">
        <v>1559</v>
      </c>
      <c r="B1516" s="5">
        <v>22.58934</v>
      </c>
      <c r="C1516" s="5">
        <v>-33.821102000000003</v>
      </c>
      <c r="E1516" s="5">
        <v>0</v>
      </c>
      <c r="G1516" s="5">
        <v>0</v>
      </c>
      <c r="I1516" s="5">
        <v>0</v>
      </c>
      <c r="L1516" s="6" t="str">
        <f>IF(Table1[[#This Row],[seagrass.mn.ssp126.2050]]="","",(Table1[[#This Row],[seagrass.sd.ssp126.2050]]/Table1[[#This Row],[seagrass.mn.ssp126.2050]])^-1)</f>
        <v/>
      </c>
      <c r="M1516" s="6" t="str">
        <f>IF(Table1[[#This Row],[seagrass.weights.ssp126.2050]]="","",Table1[[#This Row],[seagrass.weights.ssp126.2050]]*Table1[[#This Row],[seagrass.mn.ssp126.2050]])</f>
        <v/>
      </c>
      <c r="P1516" s="6" t="str">
        <f>IF(Table1[[#This Row],[corals.mn.ssp126.2050]]="","",(Table1[[#This Row],[corals.sd.ssp126.2050]]/Table1[[#This Row],[corals.mn.ssp126.2050]])^-1)</f>
        <v/>
      </c>
      <c r="Q1516" s="6" t="str">
        <f>IF(Table1[[#This Row],[coral.weights.ssp126.2050]]="","",Table1[[#This Row],[coral.weights.ssp126.2050]]*Table1[[#This Row],[corals.mn.ssp126.2050]])</f>
        <v/>
      </c>
      <c r="T1516" s="6" t="str">
        <f>IF(Table1[[#This Row],[mangrove.mn.ssp126.2050]]="","",(Table1[[#This Row],[mangrove.sd.ssp126.2050]]/Table1[[#This Row],[mangrove.mn.ssp126.2050]])^-1)</f>
        <v/>
      </c>
      <c r="U1516" s="6" t="str">
        <f>IF(Table1[[#This Row],[mangrove.weights.ssp126.2050]]="","",Table1[[#This Row],[mangrove.weights.ssp126.2050]]*Table1[[#This Row],[mangrove.mn.ssp126.2050]])</f>
        <v/>
      </c>
      <c r="V1516" s="7" t="e">
        <f t="shared" si="138"/>
        <v>#DIV/0!</v>
      </c>
      <c r="Y1516" s="6" t="str">
        <f>IF(Table1[[#This Row],[seagrass.mn.ssp126.2100]]="", "", (Table1[[#This Row],[seagrass.sd.ssp126.2100]]/Table1[[#This Row],[seagrass.mn.ssp126.2100]])^-1)</f>
        <v/>
      </c>
      <c r="Z1516" s="6" t="str">
        <f>IF(Table1[[#This Row],[seagrass.weights.ssp126.2100]]="","", Table1[[#This Row],[seagrass.weights.ssp126.2100]]*Table1[[#This Row],[seagrass.mn.ssp126.2100]])</f>
        <v/>
      </c>
      <c r="AC1516" s="6" t="str">
        <f>IF(Table1[[#This Row],[corals.mn.ssp126.2100]]="","",(Table1[[#This Row],[corals.sd.ssp126.2100]]/Table1[[#This Row],[corals.mn.ssp126.2100]])^-1)</f>
        <v/>
      </c>
      <c r="AD1516" s="6" t="str">
        <f>IF( Table1[[#This Row],[Coral.weights.ssp126.2100]]="","", Table1[[#This Row],[Coral.weights.ssp126.2100]]*Table1[[#This Row],[corals.mn.ssp126.2100]])</f>
        <v/>
      </c>
      <c r="AG1516" s="8" t="str">
        <f>IF(Table1[[#This Row],[mangrove.mn.ssp126.2100]]="","",(Table1[[#This Row],[mangrove.sd.ssp126.2100]]/Table1[[#This Row],[mangrove.mn.ssp126.2100]])^-1)</f>
        <v/>
      </c>
      <c r="AH1516" s="6" t="str">
        <f>IF(Table1[[#This Row],[mangrove.weights.ssp126.2100]]="","",Table1[[#This Row],[mangrove.weights.ssp126.2100]]*Table1[[#This Row],[mangrove.mn.ssp126.2100]])</f>
        <v/>
      </c>
      <c r="AI1516" s="7" t="e">
        <f t="shared" si="139"/>
        <v>#DIV/0!</v>
      </c>
      <c r="AL1516" s="6" t="str">
        <f>IF(Table1[[#This Row],[seagrass.mn.ssp245.2050]]="","",(Table1[[#This Row],[seagrass.sd.ssp245.2050]]/Table1[[#This Row],[seagrass.mn.ssp245.2050]])^-1)</f>
        <v/>
      </c>
      <c r="AM1516" s="6" t="str">
        <f>IF(Table1[[#This Row],[seagrass.weights.ssp245.2050]]="","",Table1[[#This Row],[seagrass.weights.ssp245.2050]]*Table1[[#This Row],[seagrass.mn.ssp245.2050]])</f>
        <v/>
      </c>
      <c r="AS1516" s="5"/>
      <c r="AT1516" s="8"/>
      <c r="AU1516" s="8"/>
      <c r="AV1516" s="7" t="e">
        <f t="shared" si="140"/>
        <v>#DIV/0!</v>
      </c>
      <c r="AX1516" s="5"/>
      <c r="AY1516" s="6"/>
      <c r="AZ1516" s="6"/>
      <c r="BB1516" s="5"/>
      <c r="BC1516" s="8"/>
      <c r="BD1516" s="8"/>
      <c r="BE1516" s="5"/>
      <c r="BF1516" s="5"/>
      <c r="BG1516" s="6"/>
      <c r="BH1516" s="6"/>
      <c r="BI1516" s="7" t="e">
        <f t="shared" si="141"/>
        <v>#DIV/0!</v>
      </c>
      <c r="BK1516" s="5"/>
      <c r="BL1516" s="6"/>
      <c r="BM1516" s="6"/>
      <c r="BO1516" s="5"/>
      <c r="BP1516" s="6"/>
      <c r="BQ1516" s="6"/>
      <c r="BR1516" s="5"/>
      <c r="BS1516" s="5"/>
      <c r="BT1516" s="6"/>
      <c r="BU1516" s="6"/>
      <c r="BV1516" s="7" t="e">
        <f t="shared" si="142"/>
        <v>#DIV/0!</v>
      </c>
      <c r="BX1516" s="5"/>
      <c r="BY1516" s="8"/>
      <c r="BZ1516" s="8"/>
      <c r="CA1516" s="5"/>
      <c r="CB1516" s="5"/>
      <c r="CC1516" s="8"/>
      <c r="CD1516" s="8"/>
      <c r="CE1516" s="5"/>
      <c r="CF1516" s="5"/>
      <c r="CG1516" s="12"/>
      <c r="CH1516" s="17"/>
      <c r="CI1516" s="9" t="e">
        <f t="shared" si="143"/>
        <v>#DIV/0!</v>
      </c>
      <c r="CJ1516" s="5"/>
      <c r="CL1516" s="5"/>
      <c r="CM1516" s="5"/>
      <c r="CP1516" s="5"/>
      <c r="CT1516" s="5"/>
    </row>
    <row r="1517" spans="1:98" x14ac:dyDescent="0.25">
      <c r="A1517" s="5" t="s">
        <v>1560</v>
      </c>
      <c r="B1517" s="5">
        <v>22.83934</v>
      </c>
      <c r="C1517" s="5">
        <v>-33.821102000000003</v>
      </c>
      <c r="E1517" s="5">
        <v>0</v>
      </c>
      <c r="G1517" s="5">
        <v>0</v>
      </c>
      <c r="I1517" s="5">
        <v>0</v>
      </c>
      <c r="L1517" s="6" t="str">
        <f>IF(Table1[[#This Row],[seagrass.mn.ssp126.2050]]="","",(Table1[[#This Row],[seagrass.sd.ssp126.2050]]/Table1[[#This Row],[seagrass.mn.ssp126.2050]])^-1)</f>
        <v/>
      </c>
      <c r="M1517" s="6" t="str">
        <f>IF(Table1[[#This Row],[seagrass.weights.ssp126.2050]]="","",Table1[[#This Row],[seagrass.weights.ssp126.2050]]*Table1[[#This Row],[seagrass.mn.ssp126.2050]])</f>
        <v/>
      </c>
      <c r="P1517" s="6" t="str">
        <f>IF(Table1[[#This Row],[corals.mn.ssp126.2050]]="","",(Table1[[#This Row],[corals.sd.ssp126.2050]]/Table1[[#This Row],[corals.mn.ssp126.2050]])^-1)</f>
        <v/>
      </c>
      <c r="Q1517" s="6" t="str">
        <f>IF(Table1[[#This Row],[coral.weights.ssp126.2050]]="","",Table1[[#This Row],[coral.weights.ssp126.2050]]*Table1[[#This Row],[corals.mn.ssp126.2050]])</f>
        <v/>
      </c>
      <c r="T1517" s="6" t="str">
        <f>IF(Table1[[#This Row],[mangrove.mn.ssp126.2050]]="","",(Table1[[#This Row],[mangrove.sd.ssp126.2050]]/Table1[[#This Row],[mangrove.mn.ssp126.2050]])^-1)</f>
        <v/>
      </c>
      <c r="U1517" s="6" t="str">
        <f>IF(Table1[[#This Row],[mangrove.weights.ssp126.2050]]="","",Table1[[#This Row],[mangrove.weights.ssp126.2050]]*Table1[[#This Row],[mangrove.mn.ssp126.2050]])</f>
        <v/>
      </c>
      <c r="V1517" s="7" t="e">
        <f t="shared" si="138"/>
        <v>#DIV/0!</v>
      </c>
      <c r="Y1517" s="6" t="str">
        <f>IF(Table1[[#This Row],[seagrass.mn.ssp126.2100]]="", "", (Table1[[#This Row],[seagrass.sd.ssp126.2100]]/Table1[[#This Row],[seagrass.mn.ssp126.2100]])^-1)</f>
        <v/>
      </c>
      <c r="Z1517" s="6" t="str">
        <f>IF(Table1[[#This Row],[seagrass.weights.ssp126.2100]]="","", Table1[[#This Row],[seagrass.weights.ssp126.2100]]*Table1[[#This Row],[seagrass.mn.ssp126.2100]])</f>
        <v/>
      </c>
      <c r="AC1517" s="6" t="str">
        <f>IF(Table1[[#This Row],[corals.mn.ssp126.2100]]="","",(Table1[[#This Row],[corals.sd.ssp126.2100]]/Table1[[#This Row],[corals.mn.ssp126.2100]])^-1)</f>
        <v/>
      </c>
      <c r="AD1517" s="6" t="str">
        <f>IF( Table1[[#This Row],[Coral.weights.ssp126.2100]]="","", Table1[[#This Row],[Coral.weights.ssp126.2100]]*Table1[[#This Row],[corals.mn.ssp126.2100]])</f>
        <v/>
      </c>
      <c r="AG1517" s="8" t="str">
        <f>IF(Table1[[#This Row],[mangrove.mn.ssp126.2100]]="","",(Table1[[#This Row],[mangrove.sd.ssp126.2100]]/Table1[[#This Row],[mangrove.mn.ssp126.2100]])^-1)</f>
        <v/>
      </c>
      <c r="AH1517" s="6" t="str">
        <f>IF(Table1[[#This Row],[mangrove.weights.ssp126.2100]]="","",Table1[[#This Row],[mangrove.weights.ssp126.2100]]*Table1[[#This Row],[mangrove.mn.ssp126.2100]])</f>
        <v/>
      </c>
      <c r="AI1517" s="7" t="e">
        <f t="shared" si="139"/>
        <v>#DIV/0!</v>
      </c>
      <c r="AL1517" s="6" t="str">
        <f>IF(Table1[[#This Row],[seagrass.mn.ssp245.2050]]="","",(Table1[[#This Row],[seagrass.sd.ssp245.2050]]/Table1[[#This Row],[seagrass.mn.ssp245.2050]])^-1)</f>
        <v/>
      </c>
      <c r="AM1517" s="6" t="str">
        <f>IF(Table1[[#This Row],[seagrass.weights.ssp245.2050]]="","",Table1[[#This Row],[seagrass.weights.ssp245.2050]]*Table1[[#This Row],[seagrass.mn.ssp245.2050]])</f>
        <v/>
      </c>
      <c r="AS1517" s="5"/>
      <c r="AT1517" s="8"/>
      <c r="AU1517" s="8"/>
      <c r="AV1517" s="7" t="e">
        <f t="shared" si="140"/>
        <v>#DIV/0!</v>
      </c>
      <c r="AX1517" s="5"/>
      <c r="AY1517" s="6"/>
      <c r="AZ1517" s="6"/>
      <c r="BB1517" s="5"/>
      <c r="BC1517" s="8"/>
      <c r="BD1517" s="8"/>
      <c r="BE1517" s="5"/>
      <c r="BF1517" s="5"/>
      <c r="BG1517" s="6"/>
      <c r="BH1517" s="6"/>
      <c r="BI1517" s="7" t="e">
        <f t="shared" si="141"/>
        <v>#DIV/0!</v>
      </c>
      <c r="BK1517" s="5"/>
      <c r="BL1517" s="6"/>
      <c r="BM1517" s="6"/>
      <c r="BO1517" s="5"/>
      <c r="BP1517" s="6"/>
      <c r="BQ1517" s="6"/>
      <c r="BR1517" s="5"/>
      <c r="BS1517" s="5"/>
      <c r="BT1517" s="6"/>
      <c r="BU1517" s="6"/>
      <c r="BV1517" s="7" t="e">
        <f t="shared" si="142"/>
        <v>#DIV/0!</v>
      </c>
      <c r="BX1517" s="5"/>
      <c r="BY1517" s="8"/>
      <c r="BZ1517" s="8"/>
      <c r="CA1517" s="5"/>
      <c r="CB1517" s="5"/>
      <c r="CC1517" s="8"/>
      <c r="CD1517" s="8"/>
      <c r="CE1517" s="5"/>
      <c r="CF1517" s="5"/>
      <c r="CG1517" s="12"/>
      <c r="CH1517" s="17"/>
      <c r="CI1517" s="9" t="e">
        <f t="shared" si="143"/>
        <v>#DIV/0!</v>
      </c>
      <c r="CJ1517" s="5"/>
      <c r="CL1517" s="5"/>
      <c r="CM1517" s="5"/>
      <c r="CP1517" s="5"/>
      <c r="CT1517" s="5"/>
    </row>
    <row r="1518" spans="1:98" x14ac:dyDescent="0.25">
      <c r="A1518" s="5" t="s">
        <v>1561</v>
      </c>
      <c r="B1518" s="5">
        <v>23.08934</v>
      </c>
      <c r="C1518" s="5">
        <v>-33.821102000000003</v>
      </c>
      <c r="E1518" s="5">
        <v>0</v>
      </c>
      <c r="G1518" s="5">
        <v>0</v>
      </c>
      <c r="I1518" s="5">
        <v>0</v>
      </c>
      <c r="L1518" s="6" t="str">
        <f>IF(Table1[[#This Row],[seagrass.mn.ssp126.2050]]="","",(Table1[[#This Row],[seagrass.sd.ssp126.2050]]/Table1[[#This Row],[seagrass.mn.ssp126.2050]])^-1)</f>
        <v/>
      </c>
      <c r="M1518" s="6" t="str">
        <f>IF(Table1[[#This Row],[seagrass.weights.ssp126.2050]]="","",Table1[[#This Row],[seagrass.weights.ssp126.2050]]*Table1[[#This Row],[seagrass.mn.ssp126.2050]])</f>
        <v/>
      </c>
      <c r="P1518" s="6" t="str">
        <f>IF(Table1[[#This Row],[corals.mn.ssp126.2050]]="","",(Table1[[#This Row],[corals.sd.ssp126.2050]]/Table1[[#This Row],[corals.mn.ssp126.2050]])^-1)</f>
        <v/>
      </c>
      <c r="Q1518" s="6" t="str">
        <f>IF(Table1[[#This Row],[coral.weights.ssp126.2050]]="","",Table1[[#This Row],[coral.weights.ssp126.2050]]*Table1[[#This Row],[corals.mn.ssp126.2050]])</f>
        <v/>
      </c>
      <c r="T1518" s="6" t="str">
        <f>IF(Table1[[#This Row],[mangrove.mn.ssp126.2050]]="","",(Table1[[#This Row],[mangrove.sd.ssp126.2050]]/Table1[[#This Row],[mangrove.mn.ssp126.2050]])^-1)</f>
        <v/>
      </c>
      <c r="U1518" s="6" t="str">
        <f>IF(Table1[[#This Row],[mangrove.weights.ssp126.2050]]="","",Table1[[#This Row],[mangrove.weights.ssp126.2050]]*Table1[[#This Row],[mangrove.mn.ssp126.2050]])</f>
        <v/>
      </c>
      <c r="V1518" s="7" t="e">
        <f t="shared" si="138"/>
        <v>#DIV/0!</v>
      </c>
      <c r="Y1518" s="6" t="str">
        <f>IF(Table1[[#This Row],[seagrass.mn.ssp126.2100]]="", "", (Table1[[#This Row],[seagrass.sd.ssp126.2100]]/Table1[[#This Row],[seagrass.mn.ssp126.2100]])^-1)</f>
        <v/>
      </c>
      <c r="Z1518" s="6" t="str">
        <f>IF(Table1[[#This Row],[seagrass.weights.ssp126.2100]]="","", Table1[[#This Row],[seagrass.weights.ssp126.2100]]*Table1[[#This Row],[seagrass.mn.ssp126.2100]])</f>
        <v/>
      </c>
      <c r="AC1518" s="6" t="str">
        <f>IF(Table1[[#This Row],[corals.mn.ssp126.2100]]="","",(Table1[[#This Row],[corals.sd.ssp126.2100]]/Table1[[#This Row],[corals.mn.ssp126.2100]])^-1)</f>
        <v/>
      </c>
      <c r="AD1518" s="6" t="str">
        <f>IF( Table1[[#This Row],[Coral.weights.ssp126.2100]]="","", Table1[[#This Row],[Coral.weights.ssp126.2100]]*Table1[[#This Row],[corals.mn.ssp126.2100]])</f>
        <v/>
      </c>
      <c r="AG1518" s="8" t="str">
        <f>IF(Table1[[#This Row],[mangrove.mn.ssp126.2100]]="","",(Table1[[#This Row],[mangrove.sd.ssp126.2100]]/Table1[[#This Row],[mangrove.mn.ssp126.2100]])^-1)</f>
        <v/>
      </c>
      <c r="AH1518" s="6" t="str">
        <f>IF(Table1[[#This Row],[mangrove.weights.ssp126.2100]]="","",Table1[[#This Row],[mangrove.weights.ssp126.2100]]*Table1[[#This Row],[mangrove.mn.ssp126.2100]])</f>
        <v/>
      </c>
      <c r="AI1518" s="7" t="e">
        <f t="shared" si="139"/>
        <v>#DIV/0!</v>
      </c>
      <c r="AL1518" s="6" t="str">
        <f>IF(Table1[[#This Row],[seagrass.mn.ssp245.2050]]="","",(Table1[[#This Row],[seagrass.sd.ssp245.2050]]/Table1[[#This Row],[seagrass.mn.ssp245.2050]])^-1)</f>
        <v/>
      </c>
      <c r="AM1518" s="6" t="str">
        <f>IF(Table1[[#This Row],[seagrass.weights.ssp245.2050]]="","",Table1[[#This Row],[seagrass.weights.ssp245.2050]]*Table1[[#This Row],[seagrass.mn.ssp245.2050]])</f>
        <v/>
      </c>
      <c r="AS1518" s="5"/>
      <c r="AT1518" s="8"/>
      <c r="AU1518" s="8"/>
      <c r="AV1518" s="7" t="e">
        <f t="shared" si="140"/>
        <v>#DIV/0!</v>
      </c>
      <c r="AX1518" s="5"/>
      <c r="AY1518" s="6"/>
      <c r="AZ1518" s="6"/>
      <c r="BB1518" s="5"/>
      <c r="BC1518" s="8"/>
      <c r="BD1518" s="8"/>
      <c r="BE1518" s="5"/>
      <c r="BF1518" s="5"/>
      <c r="BG1518" s="6"/>
      <c r="BH1518" s="6"/>
      <c r="BI1518" s="7" t="e">
        <f t="shared" si="141"/>
        <v>#DIV/0!</v>
      </c>
      <c r="BK1518" s="5"/>
      <c r="BL1518" s="6"/>
      <c r="BM1518" s="6"/>
      <c r="BO1518" s="5"/>
      <c r="BP1518" s="6"/>
      <c r="BQ1518" s="6"/>
      <c r="BR1518" s="5"/>
      <c r="BS1518" s="5"/>
      <c r="BT1518" s="6"/>
      <c r="BU1518" s="6"/>
      <c r="BV1518" s="7" t="e">
        <f t="shared" si="142"/>
        <v>#DIV/0!</v>
      </c>
      <c r="BX1518" s="5"/>
      <c r="BY1518" s="8"/>
      <c r="BZ1518" s="8"/>
      <c r="CA1518" s="5"/>
      <c r="CB1518" s="5"/>
      <c r="CC1518" s="8"/>
      <c r="CD1518" s="8"/>
      <c r="CE1518" s="5"/>
      <c r="CF1518" s="5"/>
      <c r="CG1518" s="12"/>
      <c r="CH1518" s="17"/>
      <c r="CI1518" s="9" t="e">
        <f t="shared" si="143"/>
        <v>#DIV/0!</v>
      </c>
      <c r="CJ1518" s="5"/>
      <c r="CL1518" s="5"/>
      <c r="CM1518" s="5"/>
      <c r="CP1518" s="5"/>
      <c r="CT1518" s="5"/>
    </row>
    <row r="1519" spans="1:98" x14ac:dyDescent="0.25">
      <c r="A1519" s="5" t="s">
        <v>1562</v>
      </c>
      <c r="B1519" s="5">
        <v>23.33934</v>
      </c>
      <c r="C1519" s="5">
        <v>-33.821102000000003</v>
      </c>
      <c r="E1519" s="5">
        <v>0</v>
      </c>
      <c r="G1519" s="5">
        <v>0</v>
      </c>
      <c r="I1519" s="5">
        <v>0</v>
      </c>
      <c r="L1519" s="6" t="str">
        <f>IF(Table1[[#This Row],[seagrass.mn.ssp126.2050]]="","",(Table1[[#This Row],[seagrass.sd.ssp126.2050]]/Table1[[#This Row],[seagrass.mn.ssp126.2050]])^-1)</f>
        <v/>
      </c>
      <c r="M1519" s="6" t="str">
        <f>IF(Table1[[#This Row],[seagrass.weights.ssp126.2050]]="","",Table1[[#This Row],[seagrass.weights.ssp126.2050]]*Table1[[#This Row],[seagrass.mn.ssp126.2050]])</f>
        <v/>
      </c>
      <c r="P1519" s="6" t="str">
        <f>IF(Table1[[#This Row],[corals.mn.ssp126.2050]]="","",(Table1[[#This Row],[corals.sd.ssp126.2050]]/Table1[[#This Row],[corals.mn.ssp126.2050]])^-1)</f>
        <v/>
      </c>
      <c r="Q1519" s="6" t="str">
        <f>IF(Table1[[#This Row],[coral.weights.ssp126.2050]]="","",Table1[[#This Row],[coral.weights.ssp126.2050]]*Table1[[#This Row],[corals.mn.ssp126.2050]])</f>
        <v/>
      </c>
      <c r="T1519" s="6" t="str">
        <f>IF(Table1[[#This Row],[mangrove.mn.ssp126.2050]]="","",(Table1[[#This Row],[mangrove.sd.ssp126.2050]]/Table1[[#This Row],[mangrove.mn.ssp126.2050]])^-1)</f>
        <v/>
      </c>
      <c r="U1519" s="6" t="str">
        <f>IF(Table1[[#This Row],[mangrove.weights.ssp126.2050]]="","",Table1[[#This Row],[mangrove.weights.ssp126.2050]]*Table1[[#This Row],[mangrove.mn.ssp126.2050]])</f>
        <v/>
      </c>
      <c r="V1519" s="7" t="e">
        <f t="shared" si="138"/>
        <v>#DIV/0!</v>
      </c>
      <c r="Y1519" s="6" t="str">
        <f>IF(Table1[[#This Row],[seagrass.mn.ssp126.2100]]="", "", (Table1[[#This Row],[seagrass.sd.ssp126.2100]]/Table1[[#This Row],[seagrass.mn.ssp126.2100]])^-1)</f>
        <v/>
      </c>
      <c r="Z1519" s="6" t="str">
        <f>IF(Table1[[#This Row],[seagrass.weights.ssp126.2100]]="","", Table1[[#This Row],[seagrass.weights.ssp126.2100]]*Table1[[#This Row],[seagrass.mn.ssp126.2100]])</f>
        <v/>
      </c>
      <c r="AC1519" s="6" t="str">
        <f>IF(Table1[[#This Row],[corals.mn.ssp126.2100]]="","",(Table1[[#This Row],[corals.sd.ssp126.2100]]/Table1[[#This Row],[corals.mn.ssp126.2100]])^-1)</f>
        <v/>
      </c>
      <c r="AD1519" s="6" t="str">
        <f>IF( Table1[[#This Row],[Coral.weights.ssp126.2100]]="","", Table1[[#This Row],[Coral.weights.ssp126.2100]]*Table1[[#This Row],[corals.mn.ssp126.2100]])</f>
        <v/>
      </c>
      <c r="AG1519" s="8" t="str">
        <f>IF(Table1[[#This Row],[mangrove.mn.ssp126.2100]]="","",(Table1[[#This Row],[mangrove.sd.ssp126.2100]]/Table1[[#This Row],[mangrove.mn.ssp126.2100]])^-1)</f>
        <v/>
      </c>
      <c r="AH1519" s="6" t="str">
        <f>IF(Table1[[#This Row],[mangrove.weights.ssp126.2100]]="","",Table1[[#This Row],[mangrove.weights.ssp126.2100]]*Table1[[#This Row],[mangrove.mn.ssp126.2100]])</f>
        <v/>
      </c>
      <c r="AI1519" s="7" t="e">
        <f t="shared" si="139"/>
        <v>#DIV/0!</v>
      </c>
      <c r="AL1519" s="6" t="str">
        <f>IF(Table1[[#This Row],[seagrass.mn.ssp245.2050]]="","",(Table1[[#This Row],[seagrass.sd.ssp245.2050]]/Table1[[#This Row],[seagrass.mn.ssp245.2050]])^-1)</f>
        <v/>
      </c>
      <c r="AM1519" s="6" t="str">
        <f>IF(Table1[[#This Row],[seagrass.weights.ssp245.2050]]="","",Table1[[#This Row],[seagrass.weights.ssp245.2050]]*Table1[[#This Row],[seagrass.mn.ssp245.2050]])</f>
        <v/>
      </c>
      <c r="AS1519" s="5"/>
      <c r="AT1519" s="8"/>
      <c r="AU1519" s="8"/>
      <c r="AV1519" s="7" t="e">
        <f t="shared" si="140"/>
        <v>#DIV/0!</v>
      </c>
      <c r="AX1519" s="5"/>
      <c r="AY1519" s="6"/>
      <c r="AZ1519" s="6"/>
      <c r="BB1519" s="5"/>
      <c r="BC1519" s="8"/>
      <c r="BD1519" s="8"/>
      <c r="BE1519" s="5"/>
      <c r="BF1519" s="5"/>
      <c r="BG1519" s="6"/>
      <c r="BH1519" s="6"/>
      <c r="BI1519" s="7" t="e">
        <f t="shared" si="141"/>
        <v>#DIV/0!</v>
      </c>
      <c r="BK1519" s="5"/>
      <c r="BL1519" s="6"/>
      <c r="BM1519" s="6"/>
      <c r="BO1519" s="5"/>
      <c r="BP1519" s="6"/>
      <c r="BQ1519" s="6"/>
      <c r="BR1519" s="5"/>
      <c r="BS1519" s="5"/>
      <c r="BT1519" s="6"/>
      <c r="BU1519" s="6"/>
      <c r="BV1519" s="7" t="e">
        <f t="shared" si="142"/>
        <v>#DIV/0!</v>
      </c>
      <c r="BX1519" s="5"/>
      <c r="BY1519" s="8"/>
      <c r="BZ1519" s="8"/>
      <c r="CA1519" s="5"/>
      <c r="CB1519" s="5"/>
      <c r="CC1519" s="8"/>
      <c r="CD1519" s="8"/>
      <c r="CE1519" s="5"/>
      <c r="CF1519" s="5"/>
      <c r="CG1519" s="12"/>
      <c r="CH1519" s="17"/>
      <c r="CI1519" s="9" t="e">
        <f t="shared" si="143"/>
        <v>#DIV/0!</v>
      </c>
      <c r="CJ1519" s="5"/>
      <c r="CL1519" s="5"/>
      <c r="CM1519" s="5"/>
      <c r="CP1519" s="5"/>
      <c r="CT1519" s="5"/>
    </row>
    <row r="1520" spans="1:98" x14ac:dyDescent="0.25">
      <c r="A1520" s="5" t="s">
        <v>1563</v>
      </c>
      <c r="B1520" s="5">
        <v>23.58934</v>
      </c>
      <c r="C1520" s="5">
        <v>-33.821102000000003</v>
      </c>
      <c r="E1520" s="5">
        <v>0</v>
      </c>
      <c r="G1520" s="5">
        <v>0</v>
      </c>
      <c r="I1520" s="5">
        <v>0</v>
      </c>
      <c r="L1520" s="6" t="str">
        <f>IF(Table1[[#This Row],[seagrass.mn.ssp126.2050]]="","",(Table1[[#This Row],[seagrass.sd.ssp126.2050]]/Table1[[#This Row],[seagrass.mn.ssp126.2050]])^-1)</f>
        <v/>
      </c>
      <c r="M1520" s="6" t="str">
        <f>IF(Table1[[#This Row],[seagrass.weights.ssp126.2050]]="","",Table1[[#This Row],[seagrass.weights.ssp126.2050]]*Table1[[#This Row],[seagrass.mn.ssp126.2050]])</f>
        <v/>
      </c>
      <c r="P1520" s="6" t="str">
        <f>IF(Table1[[#This Row],[corals.mn.ssp126.2050]]="","",(Table1[[#This Row],[corals.sd.ssp126.2050]]/Table1[[#This Row],[corals.mn.ssp126.2050]])^-1)</f>
        <v/>
      </c>
      <c r="Q1520" s="6" t="str">
        <f>IF(Table1[[#This Row],[coral.weights.ssp126.2050]]="","",Table1[[#This Row],[coral.weights.ssp126.2050]]*Table1[[#This Row],[corals.mn.ssp126.2050]])</f>
        <v/>
      </c>
      <c r="T1520" s="6" t="str">
        <f>IF(Table1[[#This Row],[mangrove.mn.ssp126.2050]]="","",(Table1[[#This Row],[mangrove.sd.ssp126.2050]]/Table1[[#This Row],[mangrove.mn.ssp126.2050]])^-1)</f>
        <v/>
      </c>
      <c r="U1520" s="6" t="str">
        <f>IF(Table1[[#This Row],[mangrove.weights.ssp126.2050]]="","",Table1[[#This Row],[mangrove.weights.ssp126.2050]]*Table1[[#This Row],[mangrove.mn.ssp126.2050]])</f>
        <v/>
      </c>
      <c r="V1520" s="7" t="e">
        <f t="shared" si="138"/>
        <v>#DIV/0!</v>
      </c>
      <c r="Y1520" s="6" t="str">
        <f>IF(Table1[[#This Row],[seagrass.mn.ssp126.2100]]="", "", (Table1[[#This Row],[seagrass.sd.ssp126.2100]]/Table1[[#This Row],[seagrass.mn.ssp126.2100]])^-1)</f>
        <v/>
      </c>
      <c r="Z1520" s="6" t="str">
        <f>IF(Table1[[#This Row],[seagrass.weights.ssp126.2100]]="","", Table1[[#This Row],[seagrass.weights.ssp126.2100]]*Table1[[#This Row],[seagrass.mn.ssp126.2100]])</f>
        <v/>
      </c>
      <c r="AC1520" s="6" t="str">
        <f>IF(Table1[[#This Row],[corals.mn.ssp126.2100]]="","",(Table1[[#This Row],[corals.sd.ssp126.2100]]/Table1[[#This Row],[corals.mn.ssp126.2100]])^-1)</f>
        <v/>
      </c>
      <c r="AD1520" s="6" t="str">
        <f>IF( Table1[[#This Row],[Coral.weights.ssp126.2100]]="","", Table1[[#This Row],[Coral.weights.ssp126.2100]]*Table1[[#This Row],[corals.mn.ssp126.2100]])</f>
        <v/>
      </c>
      <c r="AG1520" s="8" t="str">
        <f>IF(Table1[[#This Row],[mangrove.mn.ssp126.2100]]="","",(Table1[[#This Row],[mangrove.sd.ssp126.2100]]/Table1[[#This Row],[mangrove.mn.ssp126.2100]])^-1)</f>
        <v/>
      </c>
      <c r="AH1520" s="6" t="str">
        <f>IF(Table1[[#This Row],[mangrove.weights.ssp126.2100]]="","",Table1[[#This Row],[mangrove.weights.ssp126.2100]]*Table1[[#This Row],[mangrove.mn.ssp126.2100]])</f>
        <v/>
      </c>
      <c r="AI1520" s="7" t="e">
        <f t="shared" si="139"/>
        <v>#DIV/0!</v>
      </c>
      <c r="AL1520" s="6" t="str">
        <f>IF(Table1[[#This Row],[seagrass.mn.ssp245.2050]]="","",(Table1[[#This Row],[seagrass.sd.ssp245.2050]]/Table1[[#This Row],[seagrass.mn.ssp245.2050]])^-1)</f>
        <v/>
      </c>
      <c r="AM1520" s="6" t="str">
        <f>IF(Table1[[#This Row],[seagrass.weights.ssp245.2050]]="","",Table1[[#This Row],[seagrass.weights.ssp245.2050]]*Table1[[#This Row],[seagrass.mn.ssp245.2050]])</f>
        <v/>
      </c>
      <c r="AS1520" s="5"/>
      <c r="AT1520" s="8"/>
      <c r="AU1520" s="8"/>
      <c r="AV1520" s="7" t="e">
        <f t="shared" si="140"/>
        <v>#DIV/0!</v>
      </c>
      <c r="AX1520" s="5"/>
      <c r="AY1520" s="6"/>
      <c r="AZ1520" s="6"/>
      <c r="BB1520" s="5"/>
      <c r="BC1520" s="8"/>
      <c r="BD1520" s="8"/>
      <c r="BE1520" s="5"/>
      <c r="BF1520" s="5"/>
      <c r="BG1520" s="6"/>
      <c r="BH1520" s="6"/>
      <c r="BI1520" s="7" t="e">
        <f t="shared" si="141"/>
        <v>#DIV/0!</v>
      </c>
      <c r="BK1520" s="5"/>
      <c r="BL1520" s="6"/>
      <c r="BM1520" s="6"/>
      <c r="BO1520" s="5"/>
      <c r="BP1520" s="6"/>
      <c r="BQ1520" s="6"/>
      <c r="BR1520" s="5"/>
      <c r="BS1520" s="5"/>
      <c r="BT1520" s="6"/>
      <c r="BU1520" s="6"/>
      <c r="BV1520" s="7" t="e">
        <f t="shared" si="142"/>
        <v>#DIV/0!</v>
      </c>
      <c r="BX1520" s="5"/>
      <c r="BY1520" s="8"/>
      <c r="BZ1520" s="8"/>
      <c r="CA1520" s="5"/>
      <c r="CB1520" s="5"/>
      <c r="CC1520" s="8"/>
      <c r="CD1520" s="8"/>
      <c r="CE1520" s="5"/>
      <c r="CF1520" s="5"/>
      <c r="CG1520" s="12"/>
      <c r="CH1520" s="17"/>
      <c r="CI1520" s="9" t="e">
        <f t="shared" si="143"/>
        <v>#DIV/0!</v>
      </c>
      <c r="CJ1520" s="5"/>
      <c r="CL1520" s="5"/>
      <c r="CM1520" s="5"/>
      <c r="CP1520" s="5"/>
      <c r="CT1520" s="5"/>
    </row>
    <row r="1521" spans="1:98" x14ac:dyDescent="0.25">
      <c r="A1521" s="5" t="s">
        <v>1564</v>
      </c>
      <c r="B1521" s="5">
        <v>23.83934</v>
      </c>
      <c r="C1521" s="5">
        <v>-33.821102000000003</v>
      </c>
      <c r="E1521" s="5">
        <v>0</v>
      </c>
      <c r="G1521" s="5">
        <v>0</v>
      </c>
      <c r="I1521" s="5">
        <v>0</v>
      </c>
      <c r="L1521" s="6" t="str">
        <f>IF(Table1[[#This Row],[seagrass.mn.ssp126.2050]]="","",(Table1[[#This Row],[seagrass.sd.ssp126.2050]]/Table1[[#This Row],[seagrass.mn.ssp126.2050]])^-1)</f>
        <v/>
      </c>
      <c r="M1521" s="6" t="str">
        <f>IF(Table1[[#This Row],[seagrass.weights.ssp126.2050]]="","",Table1[[#This Row],[seagrass.weights.ssp126.2050]]*Table1[[#This Row],[seagrass.mn.ssp126.2050]])</f>
        <v/>
      </c>
      <c r="P1521" s="6" t="str">
        <f>IF(Table1[[#This Row],[corals.mn.ssp126.2050]]="","",(Table1[[#This Row],[corals.sd.ssp126.2050]]/Table1[[#This Row],[corals.mn.ssp126.2050]])^-1)</f>
        <v/>
      </c>
      <c r="Q1521" s="6" t="str">
        <f>IF(Table1[[#This Row],[coral.weights.ssp126.2050]]="","",Table1[[#This Row],[coral.weights.ssp126.2050]]*Table1[[#This Row],[corals.mn.ssp126.2050]])</f>
        <v/>
      </c>
      <c r="T1521" s="6" t="str">
        <f>IF(Table1[[#This Row],[mangrove.mn.ssp126.2050]]="","",(Table1[[#This Row],[mangrove.sd.ssp126.2050]]/Table1[[#This Row],[mangrove.mn.ssp126.2050]])^-1)</f>
        <v/>
      </c>
      <c r="U1521" s="6" t="str">
        <f>IF(Table1[[#This Row],[mangrove.weights.ssp126.2050]]="","",Table1[[#This Row],[mangrove.weights.ssp126.2050]]*Table1[[#This Row],[mangrove.mn.ssp126.2050]])</f>
        <v/>
      </c>
      <c r="V1521" s="7" t="e">
        <f t="shared" si="138"/>
        <v>#DIV/0!</v>
      </c>
      <c r="Y1521" s="6" t="str">
        <f>IF(Table1[[#This Row],[seagrass.mn.ssp126.2100]]="", "", (Table1[[#This Row],[seagrass.sd.ssp126.2100]]/Table1[[#This Row],[seagrass.mn.ssp126.2100]])^-1)</f>
        <v/>
      </c>
      <c r="Z1521" s="6" t="str">
        <f>IF(Table1[[#This Row],[seagrass.weights.ssp126.2100]]="","", Table1[[#This Row],[seagrass.weights.ssp126.2100]]*Table1[[#This Row],[seagrass.mn.ssp126.2100]])</f>
        <v/>
      </c>
      <c r="AC1521" s="6" t="str">
        <f>IF(Table1[[#This Row],[corals.mn.ssp126.2100]]="","",(Table1[[#This Row],[corals.sd.ssp126.2100]]/Table1[[#This Row],[corals.mn.ssp126.2100]])^-1)</f>
        <v/>
      </c>
      <c r="AD1521" s="6" t="str">
        <f>IF( Table1[[#This Row],[Coral.weights.ssp126.2100]]="","", Table1[[#This Row],[Coral.weights.ssp126.2100]]*Table1[[#This Row],[corals.mn.ssp126.2100]])</f>
        <v/>
      </c>
      <c r="AG1521" s="8" t="str">
        <f>IF(Table1[[#This Row],[mangrove.mn.ssp126.2100]]="","",(Table1[[#This Row],[mangrove.sd.ssp126.2100]]/Table1[[#This Row],[mangrove.mn.ssp126.2100]])^-1)</f>
        <v/>
      </c>
      <c r="AH1521" s="6" t="str">
        <f>IF(Table1[[#This Row],[mangrove.weights.ssp126.2100]]="","",Table1[[#This Row],[mangrove.weights.ssp126.2100]]*Table1[[#This Row],[mangrove.mn.ssp126.2100]])</f>
        <v/>
      </c>
      <c r="AI1521" s="7" t="e">
        <f t="shared" si="139"/>
        <v>#DIV/0!</v>
      </c>
      <c r="AL1521" s="6" t="str">
        <f>IF(Table1[[#This Row],[seagrass.mn.ssp245.2050]]="","",(Table1[[#This Row],[seagrass.sd.ssp245.2050]]/Table1[[#This Row],[seagrass.mn.ssp245.2050]])^-1)</f>
        <v/>
      </c>
      <c r="AM1521" s="6" t="str">
        <f>IF(Table1[[#This Row],[seagrass.weights.ssp245.2050]]="","",Table1[[#This Row],[seagrass.weights.ssp245.2050]]*Table1[[#This Row],[seagrass.mn.ssp245.2050]])</f>
        <v/>
      </c>
      <c r="AS1521" s="5"/>
      <c r="AT1521" s="8"/>
      <c r="AU1521" s="8"/>
      <c r="AV1521" s="7" t="e">
        <f t="shared" si="140"/>
        <v>#DIV/0!</v>
      </c>
      <c r="AX1521" s="5"/>
      <c r="AY1521" s="6"/>
      <c r="AZ1521" s="6"/>
      <c r="BB1521" s="5"/>
      <c r="BC1521" s="8"/>
      <c r="BD1521" s="8"/>
      <c r="BE1521" s="5"/>
      <c r="BF1521" s="5"/>
      <c r="BG1521" s="6"/>
      <c r="BH1521" s="6"/>
      <c r="BI1521" s="7" t="e">
        <f t="shared" si="141"/>
        <v>#DIV/0!</v>
      </c>
      <c r="BK1521" s="5"/>
      <c r="BL1521" s="6"/>
      <c r="BM1521" s="6"/>
      <c r="BO1521" s="5"/>
      <c r="BP1521" s="6"/>
      <c r="BQ1521" s="6"/>
      <c r="BR1521" s="5"/>
      <c r="BS1521" s="5"/>
      <c r="BT1521" s="6"/>
      <c r="BU1521" s="6"/>
      <c r="BV1521" s="7" t="e">
        <f t="shared" si="142"/>
        <v>#DIV/0!</v>
      </c>
      <c r="BX1521" s="5"/>
      <c r="BY1521" s="8"/>
      <c r="BZ1521" s="8"/>
      <c r="CA1521" s="5"/>
      <c r="CB1521" s="5"/>
      <c r="CC1521" s="8"/>
      <c r="CD1521" s="8"/>
      <c r="CE1521" s="5"/>
      <c r="CF1521" s="5"/>
      <c r="CG1521" s="12"/>
      <c r="CH1521" s="17"/>
      <c r="CI1521" s="9" t="e">
        <f t="shared" si="143"/>
        <v>#DIV/0!</v>
      </c>
      <c r="CJ1521" s="5"/>
      <c r="CL1521" s="5"/>
      <c r="CM1521" s="5"/>
      <c r="CP1521" s="5"/>
      <c r="CT1521" s="5"/>
    </row>
    <row r="1522" spans="1:98" x14ac:dyDescent="0.25">
      <c r="A1522" s="5" t="s">
        <v>1565</v>
      </c>
      <c r="B1522" s="5">
        <v>24.08934</v>
      </c>
      <c r="C1522" s="5">
        <v>-33.821102000000003</v>
      </c>
      <c r="E1522" s="5">
        <v>0</v>
      </c>
      <c r="G1522" s="5">
        <v>0</v>
      </c>
      <c r="I1522" s="5">
        <v>0</v>
      </c>
      <c r="L1522" s="6" t="str">
        <f>IF(Table1[[#This Row],[seagrass.mn.ssp126.2050]]="","",(Table1[[#This Row],[seagrass.sd.ssp126.2050]]/Table1[[#This Row],[seagrass.mn.ssp126.2050]])^-1)</f>
        <v/>
      </c>
      <c r="M1522" s="6" t="str">
        <f>IF(Table1[[#This Row],[seagrass.weights.ssp126.2050]]="","",Table1[[#This Row],[seagrass.weights.ssp126.2050]]*Table1[[#This Row],[seagrass.mn.ssp126.2050]])</f>
        <v/>
      </c>
      <c r="P1522" s="6" t="str">
        <f>IF(Table1[[#This Row],[corals.mn.ssp126.2050]]="","",(Table1[[#This Row],[corals.sd.ssp126.2050]]/Table1[[#This Row],[corals.mn.ssp126.2050]])^-1)</f>
        <v/>
      </c>
      <c r="Q1522" s="6" t="str">
        <f>IF(Table1[[#This Row],[coral.weights.ssp126.2050]]="","",Table1[[#This Row],[coral.weights.ssp126.2050]]*Table1[[#This Row],[corals.mn.ssp126.2050]])</f>
        <v/>
      </c>
      <c r="T1522" s="6" t="str">
        <f>IF(Table1[[#This Row],[mangrove.mn.ssp126.2050]]="","",(Table1[[#This Row],[mangrove.sd.ssp126.2050]]/Table1[[#This Row],[mangrove.mn.ssp126.2050]])^-1)</f>
        <v/>
      </c>
      <c r="U1522" s="6" t="str">
        <f>IF(Table1[[#This Row],[mangrove.weights.ssp126.2050]]="","",Table1[[#This Row],[mangrove.weights.ssp126.2050]]*Table1[[#This Row],[mangrove.mn.ssp126.2050]])</f>
        <v/>
      </c>
      <c r="V1522" s="7" t="e">
        <f t="shared" si="138"/>
        <v>#DIV/0!</v>
      </c>
      <c r="Y1522" s="6" t="str">
        <f>IF(Table1[[#This Row],[seagrass.mn.ssp126.2100]]="", "", (Table1[[#This Row],[seagrass.sd.ssp126.2100]]/Table1[[#This Row],[seagrass.mn.ssp126.2100]])^-1)</f>
        <v/>
      </c>
      <c r="Z1522" s="6" t="str">
        <f>IF(Table1[[#This Row],[seagrass.weights.ssp126.2100]]="","", Table1[[#This Row],[seagrass.weights.ssp126.2100]]*Table1[[#This Row],[seagrass.mn.ssp126.2100]])</f>
        <v/>
      </c>
      <c r="AC1522" s="6" t="str">
        <f>IF(Table1[[#This Row],[corals.mn.ssp126.2100]]="","",(Table1[[#This Row],[corals.sd.ssp126.2100]]/Table1[[#This Row],[corals.mn.ssp126.2100]])^-1)</f>
        <v/>
      </c>
      <c r="AD1522" s="6" t="str">
        <f>IF( Table1[[#This Row],[Coral.weights.ssp126.2100]]="","", Table1[[#This Row],[Coral.weights.ssp126.2100]]*Table1[[#This Row],[corals.mn.ssp126.2100]])</f>
        <v/>
      </c>
      <c r="AG1522" s="8" t="str">
        <f>IF(Table1[[#This Row],[mangrove.mn.ssp126.2100]]="","",(Table1[[#This Row],[mangrove.sd.ssp126.2100]]/Table1[[#This Row],[mangrove.mn.ssp126.2100]])^-1)</f>
        <v/>
      </c>
      <c r="AH1522" s="6" t="str">
        <f>IF(Table1[[#This Row],[mangrove.weights.ssp126.2100]]="","",Table1[[#This Row],[mangrove.weights.ssp126.2100]]*Table1[[#This Row],[mangrove.mn.ssp126.2100]])</f>
        <v/>
      </c>
      <c r="AI1522" s="7" t="e">
        <f t="shared" si="139"/>
        <v>#DIV/0!</v>
      </c>
      <c r="AL1522" s="6" t="str">
        <f>IF(Table1[[#This Row],[seagrass.mn.ssp245.2050]]="","",(Table1[[#This Row],[seagrass.sd.ssp245.2050]]/Table1[[#This Row],[seagrass.mn.ssp245.2050]])^-1)</f>
        <v/>
      </c>
      <c r="AM1522" s="6" t="str">
        <f>IF(Table1[[#This Row],[seagrass.weights.ssp245.2050]]="","",Table1[[#This Row],[seagrass.weights.ssp245.2050]]*Table1[[#This Row],[seagrass.mn.ssp245.2050]])</f>
        <v/>
      </c>
      <c r="AS1522" s="5"/>
      <c r="AT1522" s="8"/>
      <c r="AU1522" s="8"/>
      <c r="AV1522" s="7" t="e">
        <f t="shared" si="140"/>
        <v>#DIV/0!</v>
      </c>
      <c r="AX1522" s="5"/>
      <c r="AY1522" s="6"/>
      <c r="AZ1522" s="6"/>
      <c r="BB1522" s="5"/>
      <c r="BC1522" s="8"/>
      <c r="BD1522" s="8"/>
      <c r="BE1522" s="5"/>
      <c r="BF1522" s="5"/>
      <c r="BG1522" s="6"/>
      <c r="BH1522" s="6"/>
      <c r="BI1522" s="7" t="e">
        <f t="shared" si="141"/>
        <v>#DIV/0!</v>
      </c>
      <c r="BK1522" s="5"/>
      <c r="BL1522" s="6"/>
      <c r="BM1522" s="6"/>
      <c r="BO1522" s="5"/>
      <c r="BP1522" s="6"/>
      <c r="BQ1522" s="6"/>
      <c r="BR1522" s="5"/>
      <c r="BS1522" s="5"/>
      <c r="BT1522" s="6"/>
      <c r="BU1522" s="6"/>
      <c r="BV1522" s="7" t="e">
        <f t="shared" si="142"/>
        <v>#DIV/0!</v>
      </c>
      <c r="BX1522" s="5"/>
      <c r="BY1522" s="8"/>
      <c r="BZ1522" s="8"/>
      <c r="CA1522" s="5"/>
      <c r="CB1522" s="5"/>
      <c r="CC1522" s="8"/>
      <c r="CD1522" s="8"/>
      <c r="CE1522" s="5"/>
      <c r="CF1522" s="5"/>
      <c r="CG1522" s="12"/>
      <c r="CH1522" s="17"/>
      <c r="CI1522" s="9" t="e">
        <f t="shared" si="143"/>
        <v>#DIV/0!</v>
      </c>
      <c r="CJ1522" s="5"/>
      <c r="CL1522" s="5"/>
      <c r="CM1522" s="5"/>
      <c r="CP1522" s="5"/>
      <c r="CT1522" s="5"/>
    </row>
    <row r="1523" spans="1:98" x14ac:dyDescent="0.25">
      <c r="A1523" s="5" t="s">
        <v>1566</v>
      </c>
      <c r="B1523" s="5">
        <v>24.33934</v>
      </c>
      <c r="C1523" s="5">
        <v>-33.821102000000003</v>
      </c>
      <c r="E1523" s="5">
        <v>0</v>
      </c>
      <c r="G1523" s="5">
        <v>0</v>
      </c>
      <c r="I1523" s="5">
        <v>0</v>
      </c>
      <c r="L1523" s="6" t="str">
        <f>IF(Table1[[#This Row],[seagrass.mn.ssp126.2050]]="","",(Table1[[#This Row],[seagrass.sd.ssp126.2050]]/Table1[[#This Row],[seagrass.mn.ssp126.2050]])^-1)</f>
        <v/>
      </c>
      <c r="M1523" s="6" t="str">
        <f>IF(Table1[[#This Row],[seagrass.weights.ssp126.2050]]="","",Table1[[#This Row],[seagrass.weights.ssp126.2050]]*Table1[[#This Row],[seagrass.mn.ssp126.2050]])</f>
        <v/>
      </c>
      <c r="P1523" s="6" t="str">
        <f>IF(Table1[[#This Row],[corals.mn.ssp126.2050]]="","",(Table1[[#This Row],[corals.sd.ssp126.2050]]/Table1[[#This Row],[corals.mn.ssp126.2050]])^-1)</f>
        <v/>
      </c>
      <c r="Q1523" s="6" t="str">
        <f>IF(Table1[[#This Row],[coral.weights.ssp126.2050]]="","",Table1[[#This Row],[coral.weights.ssp126.2050]]*Table1[[#This Row],[corals.mn.ssp126.2050]])</f>
        <v/>
      </c>
      <c r="T1523" s="6" t="str">
        <f>IF(Table1[[#This Row],[mangrove.mn.ssp126.2050]]="","",(Table1[[#This Row],[mangrove.sd.ssp126.2050]]/Table1[[#This Row],[mangrove.mn.ssp126.2050]])^-1)</f>
        <v/>
      </c>
      <c r="U1523" s="6" t="str">
        <f>IF(Table1[[#This Row],[mangrove.weights.ssp126.2050]]="","",Table1[[#This Row],[mangrove.weights.ssp126.2050]]*Table1[[#This Row],[mangrove.mn.ssp126.2050]])</f>
        <v/>
      </c>
      <c r="V1523" s="7" t="e">
        <f t="shared" si="138"/>
        <v>#DIV/0!</v>
      </c>
      <c r="Y1523" s="6" t="str">
        <f>IF(Table1[[#This Row],[seagrass.mn.ssp126.2100]]="", "", (Table1[[#This Row],[seagrass.sd.ssp126.2100]]/Table1[[#This Row],[seagrass.mn.ssp126.2100]])^-1)</f>
        <v/>
      </c>
      <c r="Z1523" s="6" t="str">
        <f>IF(Table1[[#This Row],[seagrass.weights.ssp126.2100]]="","", Table1[[#This Row],[seagrass.weights.ssp126.2100]]*Table1[[#This Row],[seagrass.mn.ssp126.2100]])</f>
        <v/>
      </c>
      <c r="AC1523" s="6" t="str">
        <f>IF(Table1[[#This Row],[corals.mn.ssp126.2100]]="","",(Table1[[#This Row],[corals.sd.ssp126.2100]]/Table1[[#This Row],[corals.mn.ssp126.2100]])^-1)</f>
        <v/>
      </c>
      <c r="AD1523" s="6" t="str">
        <f>IF( Table1[[#This Row],[Coral.weights.ssp126.2100]]="","", Table1[[#This Row],[Coral.weights.ssp126.2100]]*Table1[[#This Row],[corals.mn.ssp126.2100]])</f>
        <v/>
      </c>
      <c r="AG1523" s="8" t="str">
        <f>IF(Table1[[#This Row],[mangrove.mn.ssp126.2100]]="","",(Table1[[#This Row],[mangrove.sd.ssp126.2100]]/Table1[[#This Row],[mangrove.mn.ssp126.2100]])^-1)</f>
        <v/>
      </c>
      <c r="AH1523" s="6" t="str">
        <f>IF(Table1[[#This Row],[mangrove.weights.ssp126.2100]]="","",Table1[[#This Row],[mangrove.weights.ssp126.2100]]*Table1[[#This Row],[mangrove.mn.ssp126.2100]])</f>
        <v/>
      </c>
      <c r="AI1523" s="7" t="e">
        <f t="shared" si="139"/>
        <v>#DIV/0!</v>
      </c>
      <c r="AL1523" s="6" t="str">
        <f>IF(Table1[[#This Row],[seagrass.mn.ssp245.2050]]="","",(Table1[[#This Row],[seagrass.sd.ssp245.2050]]/Table1[[#This Row],[seagrass.mn.ssp245.2050]])^-1)</f>
        <v/>
      </c>
      <c r="AM1523" s="6" t="str">
        <f>IF(Table1[[#This Row],[seagrass.weights.ssp245.2050]]="","",Table1[[#This Row],[seagrass.weights.ssp245.2050]]*Table1[[#This Row],[seagrass.mn.ssp245.2050]])</f>
        <v/>
      </c>
      <c r="AS1523" s="5"/>
      <c r="AT1523" s="8"/>
      <c r="AU1523" s="8"/>
      <c r="AV1523" s="7" t="e">
        <f t="shared" si="140"/>
        <v>#DIV/0!</v>
      </c>
      <c r="AX1523" s="5"/>
      <c r="AY1523" s="6"/>
      <c r="AZ1523" s="6"/>
      <c r="BB1523" s="5"/>
      <c r="BC1523" s="8"/>
      <c r="BD1523" s="8"/>
      <c r="BE1523" s="5"/>
      <c r="BF1523" s="5"/>
      <c r="BG1523" s="6"/>
      <c r="BH1523" s="6"/>
      <c r="BI1523" s="7" t="e">
        <f t="shared" si="141"/>
        <v>#DIV/0!</v>
      </c>
      <c r="BK1523" s="5"/>
      <c r="BL1523" s="6"/>
      <c r="BM1523" s="6"/>
      <c r="BO1523" s="5"/>
      <c r="BP1523" s="6"/>
      <c r="BQ1523" s="6"/>
      <c r="BR1523" s="5"/>
      <c r="BS1523" s="5"/>
      <c r="BT1523" s="6"/>
      <c r="BU1523" s="6"/>
      <c r="BV1523" s="7" t="e">
        <f t="shared" si="142"/>
        <v>#DIV/0!</v>
      </c>
      <c r="BX1523" s="5"/>
      <c r="BY1523" s="8"/>
      <c r="BZ1523" s="8"/>
      <c r="CA1523" s="5"/>
      <c r="CB1523" s="5"/>
      <c r="CC1523" s="8"/>
      <c r="CD1523" s="8"/>
      <c r="CE1523" s="5"/>
      <c r="CF1523" s="5"/>
      <c r="CG1523" s="12"/>
      <c r="CH1523" s="17"/>
      <c r="CI1523" s="9" t="e">
        <f t="shared" si="143"/>
        <v>#DIV/0!</v>
      </c>
      <c r="CJ1523" s="5"/>
      <c r="CL1523" s="5"/>
      <c r="CM1523" s="5"/>
      <c r="CP1523" s="5"/>
      <c r="CT1523" s="5"/>
    </row>
    <row r="1524" spans="1:98" x14ac:dyDescent="0.25">
      <c r="A1524" s="5" t="s">
        <v>1567</v>
      </c>
      <c r="B1524" s="5">
        <v>24.58934</v>
      </c>
      <c r="C1524" s="5">
        <v>-33.821102000000003</v>
      </c>
      <c r="E1524" s="5">
        <v>0</v>
      </c>
      <c r="G1524" s="5">
        <v>0</v>
      </c>
      <c r="I1524" s="5">
        <v>0</v>
      </c>
      <c r="L1524" s="6" t="str">
        <f>IF(Table1[[#This Row],[seagrass.mn.ssp126.2050]]="","",(Table1[[#This Row],[seagrass.sd.ssp126.2050]]/Table1[[#This Row],[seagrass.mn.ssp126.2050]])^-1)</f>
        <v/>
      </c>
      <c r="M1524" s="6" t="str">
        <f>IF(Table1[[#This Row],[seagrass.weights.ssp126.2050]]="","",Table1[[#This Row],[seagrass.weights.ssp126.2050]]*Table1[[#This Row],[seagrass.mn.ssp126.2050]])</f>
        <v/>
      </c>
      <c r="P1524" s="6" t="str">
        <f>IF(Table1[[#This Row],[corals.mn.ssp126.2050]]="","",(Table1[[#This Row],[corals.sd.ssp126.2050]]/Table1[[#This Row],[corals.mn.ssp126.2050]])^-1)</f>
        <v/>
      </c>
      <c r="Q1524" s="6" t="str">
        <f>IF(Table1[[#This Row],[coral.weights.ssp126.2050]]="","",Table1[[#This Row],[coral.weights.ssp126.2050]]*Table1[[#This Row],[corals.mn.ssp126.2050]])</f>
        <v/>
      </c>
      <c r="T1524" s="6" t="str">
        <f>IF(Table1[[#This Row],[mangrove.mn.ssp126.2050]]="","",(Table1[[#This Row],[mangrove.sd.ssp126.2050]]/Table1[[#This Row],[mangrove.mn.ssp126.2050]])^-1)</f>
        <v/>
      </c>
      <c r="U1524" s="6" t="str">
        <f>IF(Table1[[#This Row],[mangrove.weights.ssp126.2050]]="","",Table1[[#This Row],[mangrove.weights.ssp126.2050]]*Table1[[#This Row],[mangrove.mn.ssp126.2050]])</f>
        <v/>
      </c>
      <c r="V1524" s="7" t="e">
        <f t="shared" si="138"/>
        <v>#DIV/0!</v>
      </c>
      <c r="Y1524" s="6" t="str">
        <f>IF(Table1[[#This Row],[seagrass.mn.ssp126.2100]]="", "", (Table1[[#This Row],[seagrass.sd.ssp126.2100]]/Table1[[#This Row],[seagrass.mn.ssp126.2100]])^-1)</f>
        <v/>
      </c>
      <c r="Z1524" s="6" t="str">
        <f>IF(Table1[[#This Row],[seagrass.weights.ssp126.2100]]="","", Table1[[#This Row],[seagrass.weights.ssp126.2100]]*Table1[[#This Row],[seagrass.mn.ssp126.2100]])</f>
        <v/>
      </c>
      <c r="AC1524" s="6" t="str">
        <f>IF(Table1[[#This Row],[corals.mn.ssp126.2100]]="","",(Table1[[#This Row],[corals.sd.ssp126.2100]]/Table1[[#This Row],[corals.mn.ssp126.2100]])^-1)</f>
        <v/>
      </c>
      <c r="AD1524" s="6" t="str">
        <f>IF( Table1[[#This Row],[Coral.weights.ssp126.2100]]="","", Table1[[#This Row],[Coral.weights.ssp126.2100]]*Table1[[#This Row],[corals.mn.ssp126.2100]])</f>
        <v/>
      </c>
      <c r="AG1524" s="8" t="str">
        <f>IF(Table1[[#This Row],[mangrove.mn.ssp126.2100]]="","",(Table1[[#This Row],[mangrove.sd.ssp126.2100]]/Table1[[#This Row],[mangrove.mn.ssp126.2100]])^-1)</f>
        <v/>
      </c>
      <c r="AH1524" s="6" t="str">
        <f>IF(Table1[[#This Row],[mangrove.weights.ssp126.2100]]="","",Table1[[#This Row],[mangrove.weights.ssp126.2100]]*Table1[[#This Row],[mangrove.mn.ssp126.2100]])</f>
        <v/>
      </c>
      <c r="AI1524" s="7" t="e">
        <f t="shared" si="139"/>
        <v>#DIV/0!</v>
      </c>
      <c r="AL1524" s="6" t="str">
        <f>IF(Table1[[#This Row],[seagrass.mn.ssp245.2050]]="","",(Table1[[#This Row],[seagrass.sd.ssp245.2050]]/Table1[[#This Row],[seagrass.mn.ssp245.2050]])^-1)</f>
        <v/>
      </c>
      <c r="AM1524" s="6" t="str">
        <f>IF(Table1[[#This Row],[seagrass.weights.ssp245.2050]]="","",Table1[[#This Row],[seagrass.weights.ssp245.2050]]*Table1[[#This Row],[seagrass.mn.ssp245.2050]])</f>
        <v/>
      </c>
      <c r="AS1524" s="5"/>
      <c r="AT1524" s="8"/>
      <c r="AU1524" s="8"/>
      <c r="AV1524" s="7" t="e">
        <f t="shared" si="140"/>
        <v>#DIV/0!</v>
      </c>
      <c r="AX1524" s="5"/>
      <c r="AY1524" s="6"/>
      <c r="AZ1524" s="6"/>
      <c r="BB1524" s="5"/>
      <c r="BC1524" s="8"/>
      <c r="BD1524" s="8"/>
      <c r="BE1524" s="5"/>
      <c r="BF1524" s="5"/>
      <c r="BG1524" s="6"/>
      <c r="BH1524" s="6"/>
      <c r="BI1524" s="7" t="e">
        <f t="shared" si="141"/>
        <v>#DIV/0!</v>
      </c>
      <c r="BK1524" s="5"/>
      <c r="BL1524" s="6"/>
      <c r="BM1524" s="6"/>
      <c r="BO1524" s="5"/>
      <c r="BP1524" s="6"/>
      <c r="BQ1524" s="6"/>
      <c r="BR1524" s="5"/>
      <c r="BS1524" s="5"/>
      <c r="BT1524" s="6"/>
      <c r="BU1524" s="6"/>
      <c r="BV1524" s="7" t="e">
        <f t="shared" si="142"/>
        <v>#DIV/0!</v>
      </c>
      <c r="BX1524" s="5"/>
      <c r="BY1524" s="8"/>
      <c r="BZ1524" s="8"/>
      <c r="CA1524" s="5"/>
      <c r="CB1524" s="5"/>
      <c r="CC1524" s="8"/>
      <c r="CD1524" s="8"/>
      <c r="CE1524" s="5"/>
      <c r="CF1524" s="5"/>
      <c r="CG1524" s="12"/>
      <c r="CH1524" s="17"/>
      <c r="CI1524" s="9" t="e">
        <f t="shared" si="143"/>
        <v>#DIV/0!</v>
      </c>
      <c r="CJ1524" s="5"/>
      <c r="CL1524" s="5"/>
      <c r="CM1524" s="5"/>
      <c r="CP1524" s="5"/>
      <c r="CT1524" s="5"/>
    </row>
    <row r="1525" spans="1:98" x14ac:dyDescent="0.25">
      <c r="A1525" s="5" t="s">
        <v>1568</v>
      </c>
      <c r="B1525" s="5">
        <v>24.83934</v>
      </c>
      <c r="C1525" s="5">
        <v>-33.821102000000003</v>
      </c>
      <c r="E1525" s="5">
        <v>0</v>
      </c>
      <c r="G1525" s="5">
        <v>0</v>
      </c>
      <c r="I1525" s="5">
        <v>0</v>
      </c>
      <c r="L1525" s="6" t="str">
        <f>IF(Table1[[#This Row],[seagrass.mn.ssp126.2050]]="","",(Table1[[#This Row],[seagrass.sd.ssp126.2050]]/Table1[[#This Row],[seagrass.mn.ssp126.2050]])^-1)</f>
        <v/>
      </c>
      <c r="M1525" s="6" t="str">
        <f>IF(Table1[[#This Row],[seagrass.weights.ssp126.2050]]="","",Table1[[#This Row],[seagrass.weights.ssp126.2050]]*Table1[[#This Row],[seagrass.mn.ssp126.2050]])</f>
        <v/>
      </c>
      <c r="P1525" s="6" t="str">
        <f>IF(Table1[[#This Row],[corals.mn.ssp126.2050]]="","",(Table1[[#This Row],[corals.sd.ssp126.2050]]/Table1[[#This Row],[corals.mn.ssp126.2050]])^-1)</f>
        <v/>
      </c>
      <c r="Q1525" s="6" t="str">
        <f>IF(Table1[[#This Row],[coral.weights.ssp126.2050]]="","",Table1[[#This Row],[coral.weights.ssp126.2050]]*Table1[[#This Row],[corals.mn.ssp126.2050]])</f>
        <v/>
      </c>
      <c r="T1525" s="6" t="str">
        <f>IF(Table1[[#This Row],[mangrove.mn.ssp126.2050]]="","",(Table1[[#This Row],[mangrove.sd.ssp126.2050]]/Table1[[#This Row],[mangrove.mn.ssp126.2050]])^-1)</f>
        <v/>
      </c>
      <c r="U1525" s="6" t="str">
        <f>IF(Table1[[#This Row],[mangrove.weights.ssp126.2050]]="","",Table1[[#This Row],[mangrove.weights.ssp126.2050]]*Table1[[#This Row],[mangrove.mn.ssp126.2050]])</f>
        <v/>
      </c>
      <c r="V1525" s="7" t="e">
        <f t="shared" si="138"/>
        <v>#DIV/0!</v>
      </c>
      <c r="Y1525" s="6" t="str">
        <f>IF(Table1[[#This Row],[seagrass.mn.ssp126.2100]]="", "", (Table1[[#This Row],[seagrass.sd.ssp126.2100]]/Table1[[#This Row],[seagrass.mn.ssp126.2100]])^-1)</f>
        <v/>
      </c>
      <c r="Z1525" s="6" t="str">
        <f>IF(Table1[[#This Row],[seagrass.weights.ssp126.2100]]="","", Table1[[#This Row],[seagrass.weights.ssp126.2100]]*Table1[[#This Row],[seagrass.mn.ssp126.2100]])</f>
        <v/>
      </c>
      <c r="AC1525" s="6" t="str">
        <f>IF(Table1[[#This Row],[corals.mn.ssp126.2100]]="","",(Table1[[#This Row],[corals.sd.ssp126.2100]]/Table1[[#This Row],[corals.mn.ssp126.2100]])^-1)</f>
        <v/>
      </c>
      <c r="AD1525" s="6" t="str">
        <f>IF( Table1[[#This Row],[Coral.weights.ssp126.2100]]="","", Table1[[#This Row],[Coral.weights.ssp126.2100]]*Table1[[#This Row],[corals.mn.ssp126.2100]])</f>
        <v/>
      </c>
      <c r="AG1525" s="8" t="str">
        <f>IF(Table1[[#This Row],[mangrove.mn.ssp126.2100]]="","",(Table1[[#This Row],[mangrove.sd.ssp126.2100]]/Table1[[#This Row],[mangrove.mn.ssp126.2100]])^-1)</f>
        <v/>
      </c>
      <c r="AH1525" s="6" t="str">
        <f>IF(Table1[[#This Row],[mangrove.weights.ssp126.2100]]="","",Table1[[#This Row],[mangrove.weights.ssp126.2100]]*Table1[[#This Row],[mangrove.mn.ssp126.2100]])</f>
        <v/>
      </c>
      <c r="AI1525" s="7" t="e">
        <f t="shared" si="139"/>
        <v>#DIV/0!</v>
      </c>
      <c r="AL1525" s="6" t="str">
        <f>IF(Table1[[#This Row],[seagrass.mn.ssp245.2050]]="","",(Table1[[#This Row],[seagrass.sd.ssp245.2050]]/Table1[[#This Row],[seagrass.mn.ssp245.2050]])^-1)</f>
        <v/>
      </c>
      <c r="AM1525" s="6" t="str">
        <f>IF(Table1[[#This Row],[seagrass.weights.ssp245.2050]]="","",Table1[[#This Row],[seagrass.weights.ssp245.2050]]*Table1[[#This Row],[seagrass.mn.ssp245.2050]])</f>
        <v/>
      </c>
      <c r="AS1525" s="5"/>
      <c r="AT1525" s="8"/>
      <c r="AU1525" s="8"/>
      <c r="AV1525" s="7" t="e">
        <f t="shared" si="140"/>
        <v>#DIV/0!</v>
      </c>
      <c r="AX1525" s="5"/>
      <c r="AY1525" s="6"/>
      <c r="AZ1525" s="6"/>
      <c r="BB1525" s="5"/>
      <c r="BC1525" s="8"/>
      <c r="BD1525" s="8"/>
      <c r="BE1525" s="5"/>
      <c r="BF1525" s="5"/>
      <c r="BG1525" s="6"/>
      <c r="BH1525" s="6"/>
      <c r="BI1525" s="7" t="e">
        <f t="shared" si="141"/>
        <v>#DIV/0!</v>
      </c>
      <c r="BK1525" s="5"/>
      <c r="BL1525" s="6"/>
      <c r="BM1525" s="6"/>
      <c r="BO1525" s="5"/>
      <c r="BP1525" s="6"/>
      <c r="BQ1525" s="6"/>
      <c r="BR1525" s="5"/>
      <c r="BS1525" s="5"/>
      <c r="BT1525" s="6"/>
      <c r="BU1525" s="6"/>
      <c r="BV1525" s="7" t="e">
        <f t="shared" si="142"/>
        <v>#DIV/0!</v>
      </c>
      <c r="BX1525" s="5"/>
      <c r="BY1525" s="8"/>
      <c r="BZ1525" s="8"/>
      <c r="CA1525" s="5"/>
      <c r="CB1525" s="5"/>
      <c r="CC1525" s="8"/>
      <c r="CD1525" s="8"/>
      <c r="CE1525" s="5"/>
      <c r="CF1525" s="5"/>
      <c r="CG1525" s="12"/>
      <c r="CH1525" s="17"/>
      <c r="CI1525" s="9" t="e">
        <f t="shared" si="143"/>
        <v>#DIV/0!</v>
      </c>
      <c r="CJ1525" s="5"/>
      <c r="CL1525" s="5"/>
      <c r="CM1525" s="5"/>
      <c r="CP1525" s="5"/>
      <c r="CT1525" s="5"/>
    </row>
    <row r="1526" spans="1:98" x14ac:dyDescent="0.25">
      <c r="A1526" s="5" t="s">
        <v>1569</v>
      </c>
      <c r="B1526" s="5">
        <v>25.08934</v>
      </c>
      <c r="C1526" s="5">
        <v>-33.821102000000003</v>
      </c>
      <c r="E1526" s="5">
        <v>0</v>
      </c>
      <c r="G1526" s="5">
        <v>0</v>
      </c>
      <c r="I1526" s="5">
        <v>0</v>
      </c>
      <c r="L1526" s="6" t="str">
        <f>IF(Table1[[#This Row],[seagrass.mn.ssp126.2050]]="","",(Table1[[#This Row],[seagrass.sd.ssp126.2050]]/Table1[[#This Row],[seagrass.mn.ssp126.2050]])^-1)</f>
        <v/>
      </c>
      <c r="M1526" s="6" t="str">
        <f>IF(Table1[[#This Row],[seagrass.weights.ssp126.2050]]="","",Table1[[#This Row],[seagrass.weights.ssp126.2050]]*Table1[[#This Row],[seagrass.mn.ssp126.2050]])</f>
        <v/>
      </c>
      <c r="P1526" s="6" t="str">
        <f>IF(Table1[[#This Row],[corals.mn.ssp126.2050]]="","",(Table1[[#This Row],[corals.sd.ssp126.2050]]/Table1[[#This Row],[corals.mn.ssp126.2050]])^-1)</f>
        <v/>
      </c>
      <c r="Q1526" s="6" t="str">
        <f>IF(Table1[[#This Row],[coral.weights.ssp126.2050]]="","",Table1[[#This Row],[coral.weights.ssp126.2050]]*Table1[[#This Row],[corals.mn.ssp126.2050]])</f>
        <v/>
      </c>
      <c r="T1526" s="6" t="str">
        <f>IF(Table1[[#This Row],[mangrove.mn.ssp126.2050]]="","",(Table1[[#This Row],[mangrove.sd.ssp126.2050]]/Table1[[#This Row],[mangrove.mn.ssp126.2050]])^-1)</f>
        <v/>
      </c>
      <c r="U1526" s="6" t="str">
        <f>IF(Table1[[#This Row],[mangrove.weights.ssp126.2050]]="","",Table1[[#This Row],[mangrove.weights.ssp126.2050]]*Table1[[#This Row],[mangrove.mn.ssp126.2050]])</f>
        <v/>
      </c>
      <c r="V1526" s="7" t="e">
        <f t="shared" si="138"/>
        <v>#DIV/0!</v>
      </c>
      <c r="Y1526" s="6" t="str">
        <f>IF(Table1[[#This Row],[seagrass.mn.ssp126.2100]]="", "", (Table1[[#This Row],[seagrass.sd.ssp126.2100]]/Table1[[#This Row],[seagrass.mn.ssp126.2100]])^-1)</f>
        <v/>
      </c>
      <c r="Z1526" s="6" t="str">
        <f>IF(Table1[[#This Row],[seagrass.weights.ssp126.2100]]="","", Table1[[#This Row],[seagrass.weights.ssp126.2100]]*Table1[[#This Row],[seagrass.mn.ssp126.2100]])</f>
        <v/>
      </c>
      <c r="AC1526" s="6" t="str">
        <f>IF(Table1[[#This Row],[corals.mn.ssp126.2100]]="","",(Table1[[#This Row],[corals.sd.ssp126.2100]]/Table1[[#This Row],[corals.mn.ssp126.2100]])^-1)</f>
        <v/>
      </c>
      <c r="AD1526" s="6" t="str">
        <f>IF( Table1[[#This Row],[Coral.weights.ssp126.2100]]="","", Table1[[#This Row],[Coral.weights.ssp126.2100]]*Table1[[#This Row],[corals.mn.ssp126.2100]])</f>
        <v/>
      </c>
      <c r="AG1526" s="8" t="str">
        <f>IF(Table1[[#This Row],[mangrove.mn.ssp126.2100]]="","",(Table1[[#This Row],[mangrove.sd.ssp126.2100]]/Table1[[#This Row],[mangrove.mn.ssp126.2100]])^-1)</f>
        <v/>
      </c>
      <c r="AH1526" s="6" t="str">
        <f>IF(Table1[[#This Row],[mangrove.weights.ssp126.2100]]="","",Table1[[#This Row],[mangrove.weights.ssp126.2100]]*Table1[[#This Row],[mangrove.mn.ssp126.2100]])</f>
        <v/>
      </c>
      <c r="AI1526" s="7" t="e">
        <f t="shared" si="139"/>
        <v>#DIV/0!</v>
      </c>
      <c r="AL1526" s="6" t="str">
        <f>IF(Table1[[#This Row],[seagrass.mn.ssp245.2050]]="","",(Table1[[#This Row],[seagrass.sd.ssp245.2050]]/Table1[[#This Row],[seagrass.mn.ssp245.2050]])^-1)</f>
        <v/>
      </c>
      <c r="AM1526" s="6" t="str">
        <f>IF(Table1[[#This Row],[seagrass.weights.ssp245.2050]]="","",Table1[[#This Row],[seagrass.weights.ssp245.2050]]*Table1[[#This Row],[seagrass.mn.ssp245.2050]])</f>
        <v/>
      </c>
      <c r="AS1526" s="5"/>
      <c r="AT1526" s="8"/>
      <c r="AU1526" s="8"/>
      <c r="AV1526" s="7" t="e">
        <f t="shared" si="140"/>
        <v>#DIV/0!</v>
      </c>
      <c r="AX1526" s="5"/>
      <c r="AY1526" s="6"/>
      <c r="AZ1526" s="6"/>
      <c r="BB1526" s="5"/>
      <c r="BC1526" s="8"/>
      <c r="BD1526" s="8"/>
      <c r="BE1526" s="5"/>
      <c r="BF1526" s="5"/>
      <c r="BG1526" s="6"/>
      <c r="BH1526" s="6"/>
      <c r="BI1526" s="7" t="e">
        <f t="shared" si="141"/>
        <v>#DIV/0!</v>
      </c>
      <c r="BK1526" s="5"/>
      <c r="BL1526" s="6"/>
      <c r="BM1526" s="6"/>
      <c r="BO1526" s="5"/>
      <c r="BP1526" s="6"/>
      <c r="BQ1526" s="6"/>
      <c r="BR1526" s="5"/>
      <c r="BS1526" s="5"/>
      <c r="BT1526" s="6"/>
      <c r="BU1526" s="6"/>
      <c r="BV1526" s="7" t="e">
        <f t="shared" si="142"/>
        <v>#DIV/0!</v>
      </c>
      <c r="BX1526" s="5"/>
      <c r="BY1526" s="8"/>
      <c r="BZ1526" s="8"/>
      <c r="CA1526" s="5"/>
      <c r="CB1526" s="5"/>
      <c r="CC1526" s="8"/>
      <c r="CD1526" s="8"/>
      <c r="CE1526" s="5"/>
      <c r="CF1526" s="5"/>
      <c r="CG1526" s="12"/>
      <c r="CH1526" s="17"/>
      <c r="CI1526" s="9" t="e">
        <f t="shared" si="143"/>
        <v>#DIV/0!</v>
      </c>
      <c r="CJ1526" s="5"/>
      <c r="CL1526" s="5"/>
      <c r="CM1526" s="5"/>
      <c r="CP1526" s="5"/>
      <c r="CT1526" s="5"/>
    </row>
    <row r="1527" spans="1:98" x14ac:dyDescent="0.25">
      <c r="A1527" s="5" t="s">
        <v>1570</v>
      </c>
      <c r="B1527" s="5">
        <v>25.33934</v>
      </c>
      <c r="C1527" s="5">
        <v>-33.821102000000003</v>
      </c>
      <c r="E1527" s="5">
        <v>0</v>
      </c>
      <c r="G1527" s="5">
        <v>0</v>
      </c>
      <c r="I1527" s="5">
        <v>0</v>
      </c>
      <c r="L1527" s="6" t="str">
        <f>IF(Table1[[#This Row],[seagrass.mn.ssp126.2050]]="","",(Table1[[#This Row],[seagrass.sd.ssp126.2050]]/Table1[[#This Row],[seagrass.mn.ssp126.2050]])^-1)</f>
        <v/>
      </c>
      <c r="M1527" s="6" t="str">
        <f>IF(Table1[[#This Row],[seagrass.weights.ssp126.2050]]="","",Table1[[#This Row],[seagrass.weights.ssp126.2050]]*Table1[[#This Row],[seagrass.mn.ssp126.2050]])</f>
        <v/>
      </c>
      <c r="P1527" s="6" t="str">
        <f>IF(Table1[[#This Row],[corals.mn.ssp126.2050]]="","",(Table1[[#This Row],[corals.sd.ssp126.2050]]/Table1[[#This Row],[corals.mn.ssp126.2050]])^-1)</f>
        <v/>
      </c>
      <c r="Q1527" s="6" t="str">
        <f>IF(Table1[[#This Row],[coral.weights.ssp126.2050]]="","",Table1[[#This Row],[coral.weights.ssp126.2050]]*Table1[[#This Row],[corals.mn.ssp126.2050]])</f>
        <v/>
      </c>
      <c r="T1527" s="6" t="str">
        <f>IF(Table1[[#This Row],[mangrove.mn.ssp126.2050]]="","",(Table1[[#This Row],[mangrove.sd.ssp126.2050]]/Table1[[#This Row],[mangrove.mn.ssp126.2050]])^-1)</f>
        <v/>
      </c>
      <c r="U1527" s="6" t="str">
        <f>IF(Table1[[#This Row],[mangrove.weights.ssp126.2050]]="","",Table1[[#This Row],[mangrove.weights.ssp126.2050]]*Table1[[#This Row],[mangrove.mn.ssp126.2050]])</f>
        <v/>
      </c>
      <c r="V1527" s="7" t="e">
        <f t="shared" si="138"/>
        <v>#DIV/0!</v>
      </c>
      <c r="Y1527" s="6" t="str">
        <f>IF(Table1[[#This Row],[seagrass.mn.ssp126.2100]]="", "", (Table1[[#This Row],[seagrass.sd.ssp126.2100]]/Table1[[#This Row],[seagrass.mn.ssp126.2100]])^-1)</f>
        <v/>
      </c>
      <c r="Z1527" s="6" t="str">
        <f>IF(Table1[[#This Row],[seagrass.weights.ssp126.2100]]="","", Table1[[#This Row],[seagrass.weights.ssp126.2100]]*Table1[[#This Row],[seagrass.mn.ssp126.2100]])</f>
        <v/>
      </c>
      <c r="AC1527" s="6" t="str">
        <f>IF(Table1[[#This Row],[corals.mn.ssp126.2100]]="","",(Table1[[#This Row],[corals.sd.ssp126.2100]]/Table1[[#This Row],[corals.mn.ssp126.2100]])^-1)</f>
        <v/>
      </c>
      <c r="AD1527" s="6" t="str">
        <f>IF( Table1[[#This Row],[Coral.weights.ssp126.2100]]="","", Table1[[#This Row],[Coral.weights.ssp126.2100]]*Table1[[#This Row],[corals.mn.ssp126.2100]])</f>
        <v/>
      </c>
      <c r="AG1527" s="8" t="str">
        <f>IF(Table1[[#This Row],[mangrove.mn.ssp126.2100]]="","",(Table1[[#This Row],[mangrove.sd.ssp126.2100]]/Table1[[#This Row],[mangrove.mn.ssp126.2100]])^-1)</f>
        <v/>
      </c>
      <c r="AH1527" s="6" t="str">
        <f>IF(Table1[[#This Row],[mangrove.weights.ssp126.2100]]="","",Table1[[#This Row],[mangrove.weights.ssp126.2100]]*Table1[[#This Row],[mangrove.mn.ssp126.2100]])</f>
        <v/>
      </c>
      <c r="AI1527" s="7" t="e">
        <f t="shared" si="139"/>
        <v>#DIV/0!</v>
      </c>
      <c r="AL1527" s="6" t="str">
        <f>IF(Table1[[#This Row],[seagrass.mn.ssp245.2050]]="","",(Table1[[#This Row],[seagrass.sd.ssp245.2050]]/Table1[[#This Row],[seagrass.mn.ssp245.2050]])^-1)</f>
        <v/>
      </c>
      <c r="AM1527" s="6" t="str">
        <f>IF(Table1[[#This Row],[seagrass.weights.ssp245.2050]]="","",Table1[[#This Row],[seagrass.weights.ssp245.2050]]*Table1[[#This Row],[seagrass.mn.ssp245.2050]])</f>
        <v/>
      </c>
      <c r="AS1527" s="5"/>
      <c r="AT1527" s="8"/>
      <c r="AU1527" s="8"/>
      <c r="AV1527" s="7" t="e">
        <f t="shared" si="140"/>
        <v>#DIV/0!</v>
      </c>
      <c r="AX1527" s="5"/>
      <c r="AY1527" s="6"/>
      <c r="AZ1527" s="6"/>
      <c r="BB1527" s="5"/>
      <c r="BC1527" s="8"/>
      <c r="BD1527" s="8"/>
      <c r="BE1527" s="5"/>
      <c r="BF1527" s="5"/>
      <c r="BG1527" s="6"/>
      <c r="BH1527" s="6"/>
      <c r="BI1527" s="7" t="e">
        <f t="shared" si="141"/>
        <v>#DIV/0!</v>
      </c>
      <c r="BK1527" s="5"/>
      <c r="BL1527" s="6"/>
      <c r="BM1527" s="6"/>
      <c r="BO1527" s="5"/>
      <c r="BP1527" s="6"/>
      <c r="BQ1527" s="6"/>
      <c r="BR1527" s="5"/>
      <c r="BS1527" s="5"/>
      <c r="BT1527" s="6"/>
      <c r="BU1527" s="6"/>
      <c r="BV1527" s="7" t="e">
        <f t="shared" si="142"/>
        <v>#DIV/0!</v>
      </c>
      <c r="BX1527" s="5"/>
      <c r="BY1527" s="8"/>
      <c r="BZ1527" s="8"/>
      <c r="CA1527" s="5"/>
      <c r="CB1527" s="5"/>
      <c r="CC1527" s="8"/>
      <c r="CD1527" s="8"/>
      <c r="CE1527" s="5"/>
      <c r="CF1527" s="5"/>
      <c r="CG1527" s="12"/>
      <c r="CH1527" s="17"/>
      <c r="CI1527" s="9" t="e">
        <f t="shared" si="143"/>
        <v>#DIV/0!</v>
      </c>
      <c r="CJ1527" s="5"/>
      <c r="CL1527" s="5"/>
      <c r="CM1527" s="5"/>
      <c r="CP1527" s="5"/>
      <c r="CT1527" s="5"/>
    </row>
    <row r="1528" spans="1:98" x14ac:dyDescent="0.25">
      <c r="A1528" s="5" t="s">
        <v>1571</v>
      </c>
      <c r="B1528" s="5">
        <v>25.58934</v>
      </c>
      <c r="C1528" s="5">
        <v>-33.821102000000003</v>
      </c>
      <c r="E1528" s="5">
        <v>0</v>
      </c>
      <c r="G1528" s="5">
        <v>0</v>
      </c>
      <c r="I1528" s="5">
        <v>0</v>
      </c>
      <c r="L1528" s="6" t="str">
        <f>IF(Table1[[#This Row],[seagrass.mn.ssp126.2050]]="","",(Table1[[#This Row],[seagrass.sd.ssp126.2050]]/Table1[[#This Row],[seagrass.mn.ssp126.2050]])^-1)</f>
        <v/>
      </c>
      <c r="M1528" s="6" t="str">
        <f>IF(Table1[[#This Row],[seagrass.weights.ssp126.2050]]="","",Table1[[#This Row],[seagrass.weights.ssp126.2050]]*Table1[[#This Row],[seagrass.mn.ssp126.2050]])</f>
        <v/>
      </c>
      <c r="P1528" s="6" t="str">
        <f>IF(Table1[[#This Row],[corals.mn.ssp126.2050]]="","",(Table1[[#This Row],[corals.sd.ssp126.2050]]/Table1[[#This Row],[corals.mn.ssp126.2050]])^-1)</f>
        <v/>
      </c>
      <c r="Q1528" s="6" t="str">
        <f>IF(Table1[[#This Row],[coral.weights.ssp126.2050]]="","",Table1[[#This Row],[coral.weights.ssp126.2050]]*Table1[[#This Row],[corals.mn.ssp126.2050]])</f>
        <v/>
      </c>
      <c r="T1528" s="6" t="str">
        <f>IF(Table1[[#This Row],[mangrove.mn.ssp126.2050]]="","",(Table1[[#This Row],[mangrove.sd.ssp126.2050]]/Table1[[#This Row],[mangrove.mn.ssp126.2050]])^-1)</f>
        <v/>
      </c>
      <c r="U1528" s="6" t="str">
        <f>IF(Table1[[#This Row],[mangrove.weights.ssp126.2050]]="","",Table1[[#This Row],[mangrove.weights.ssp126.2050]]*Table1[[#This Row],[mangrove.mn.ssp126.2050]])</f>
        <v/>
      </c>
      <c r="V1528" s="7" t="e">
        <f t="shared" si="138"/>
        <v>#DIV/0!</v>
      </c>
      <c r="Y1528" s="6" t="str">
        <f>IF(Table1[[#This Row],[seagrass.mn.ssp126.2100]]="", "", (Table1[[#This Row],[seagrass.sd.ssp126.2100]]/Table1[[#This Row],[seagrass.mn.ssp126.2100]])^-1)</f>
        <v/>
      </c>
      <c r="Z1528" s="6" t="str">
        <f>IF(Table1[[#This Row],[seagrass.weights.ssp126.2100]]="","", Table1[[#This Row],[seagrass.weights.ssp126.2100]]*Table1[[#This Row],[seagrass.mn.ssp126.2100]])</f>
        <v/>
      </c>
      <c r="AC1528" s="6" t="str">
        <f>IF(Table1[[#This Row],[corals.mn.ssp126.2100]]="","",(Table1[[#This Row],[corals.sd.ssp126.2100]]/Table1[[#This Row],[corals.mn.ssp126.2100]])^-1)</f>
        <v/>
      </c>
      <c r="AD1528" s="6" t="str">
        <f>IF( Table1[[#This Row],[Coral.weights.ssp126.2100]]="","", Table1[[#This Row],[Coral.weights.ssp126.2100]]*Table1[[#This Row],[corals.mn.ssp126.2100]])</f>
        <v/>
      </c>
      <c r="AG1528" s="8" t="str">
        <f>IF(Table1[[#This Row],[mangrove.mn.ssp126.2100]]="","",(Table1[[#This Row],[mangrove.sd.ssp126.2100]]/Table1[[#This Row],[mangrove.mn.ssp126.2100]])^-1)</f>
        <v/>
      </c>
      <c r="AH1528" s="6" t="str">
        <f>IF(Table1[[#This Row],[mangrove.weights.ssp126.2100]]="","",Table1[[#This Row],[mangrove.weights.ssp126.2100]]*Table1[[#This Row],[mangrove.mn.ssp126.2100]])</f>
        <v/>
      </c>
      <c r="AI1528" s="7" t="e">
        <f t="shared" si="139"/>
        <v>#DIV/0!</v>
      </c>
      <c r="AL1528" s="6" t="str">
        <f>IF(Table1[[#This Row],[seagrass.mn.ssp245.2050]]="","",(Table1[[#This Row],[seagrass.sd.ssp245.2050]]/Table1[[#This Row],[seagrass.mn.ssp245.2050]])^-1)</f>
        <v/>
      </c>
      <c r="AM1528" s="6" t="str">
        <f>IF(Table1[[#This Row],[seagrass.weights.ssp245.2050]]="","",Table1[[#This Row],[seagrass.weights.ssp245.2050]]*Table1[[#This Row],[seagrass.mn.ssp245.2050]])</f>
        <v/>
      </c>
      <c r="AS1528" s="5"/>
      <c r="AT1528" s="8"/>
      <c r="AU1528" s="8"/>
      <c r="AV1528" s="7" t="e">
        <f t="shared" si="140"/>
        <v>#DIV/0!</v>
      </c>
      <c r="AX1528" s="5"/>
      <c r="AY1528" s="6"/>
      <c r="AZ1528" s="6"/>
      <c r="BB1528" s="5"/>
      <c r="BC1528" s="8"/>
      <c r="BD1528" s="8"/>
      <c r="BE1528" s="5"/>
      <c r="BF1528" s="5"/>
      <c r="BG1528" s="6"/>
      <c r="BH1528" s="6"/>
      <c r="BI1528" s="7" t="e">
        <f t="shared" si="141"/>
        <v>#DIV/0!</v>
      </c>
      <c r="BK1528" s="5"/>
      <c r="BL1528" s="6"/>
      <c r="BM1528" s="6"/>
      <c r="BO1528" s="5"/>
      <c r="BP1528" s="6"/>
      <c r="BQ1528" s="6"/>
      <c r="BR1528" s="5"/>
      <c r="BS1528" s="5"/>
      <c r="BT1528" s="6"/>
      <c r="BU1528" s="6"/>
      <c r="BV1528" s="7" t="e">
        <f t="shared" si="142"/>
        <v>#DIV/0!</v>
      </c>
      <c r="BX1528" s="5"/>
      <c r="BY1528" s="8"/>
      <c r="BZ1528" s="8"/>
      <c r="CA1528" s="5"/>
      <c r="CB1528" s="5"/>
      <c r="CC1528" s="8"/>
      <c r="CD1528" s="8"/>
      <c r="CE1528" s="5"/>
      <c r="CF1528" s="5"/>
      <c r="CG1528" s="12"/>
      <c r="CH1528" s="17"/>
      <c r="CI1528" s="9" t="e">
        <f t="shared" si="143"/>
        <v>#DIV/0!</v>
      </c>
      <c r="CJ1528" s="5"/>
      <c r="CL1528" s="5"/>
      <c r="CM1528" s="5"/>
      <c r="CP1528" s="5"/>
      <c r="CT1528" s="5"/>
    </row>
    <row r="1529" spans="1:98" x14ac:dyDescent="0.25">
      <c r="A1529" s="5" t="s">
        <v>1572</v>
      </c>
      <c r="B1529" s="5">
        <v>25.83934</v>
      </c>
      <c r="C1529" s="5">
        <v>-33.821102000000003</v>
      </c>
      <c r="E1529" s="5">
        <v>0</v>
      </c>
      <c r="G1529" s="5">
        <v>0</v>
      </c>
      <c r="I1529" s="5">
        <v>0</v>
      </c>
      <c r="L1529" s="6" t="str">
        <f>IF(Table1[[#This Row],[seagrass.mn.ssp126.2050]]="","",(Table1[[#This Row],[seagrass.sd.ssp126.2050]]/Table1[[#This Row],[seagrass.mn.ssp126.2050]])^-1)</f>
        <v/>
      </c>
      <c r="M1529" s="6" t="str">
        <f>IF(Table1[[#This Row],[seagrass.weights.ssp126.2050]]="","",Table1[[#This Row],[seagrass.weights.ssp126.2050]]*Table1[[#This Row],[seagrass.mn.ssp126.2050]])</f>
        <v/>
      </c>
      <c r="P1529" s="6" t="str">
        <f>IF(Table1[[#This Row],[corals.mn.ssp126.2050]]="","",(Table1[[#This Row],[corals.sd.ssp126.2050]]/Table1[[#This Row],[corals.mn.ssp126.2050]])^-1)</f>
        <v/>
      </c>
      <c r="Q1529" s="6" t="str">
        <f>IF(Table1[[#This Row],[coral.weights.ssp126.2050]]="","",Table1[[#This Row],[coral.weights.ssp126.2050]]*Table1[[#This Row],[corals.mn.ssp126.2050]])</f>
        <v/>
      </c>
      <c r="T1529" s="6" t="str">
        <f>IF(Table1[[#This Row],[mangrove.mn.ssp126.2050]]="","",(Table1[[#This Row],[mangrove.sd.ssp126.2050]]/Table1[[#This Row],[mangrove.mn.ssp126.2050]])^-1)</f>
        <v/>
      </c>
      <c r="U1529" s="6" t="str">
        <f>IF(Table1[[#This Row],[mangrove.weights.ssp126.2050]]="","",Table1[[#This Row],[mangrove.weights.ssp126.2050]]*Table1[[#This Row],[mangrove.mn.ssp126.2050]])</f>
        <v/>
      </c>
      <c r="V1529" s="7" t="e">
        <f t="shared" si="138"/>
        <v>#DIV/0!</v>
      </c>
      <c r="Y1529" s="6" t="str">
        <f>IF(Table1[[#This Row],[seagrass.mn.ssp126.2100]]="", "", (Table1[[#This Row],[seagrass.sd.ssp126.2100]]/Table1[[#This Row],[seagrass.mn.ssp126.2100]])^-1)</f>
        <v/>
      </c>
      <c r="Z1529" s="6" t="str">
        <f>IF(Table1[[#This Row],[seagrass.weights.ssp126.2100]]="","", Table1[[#This Row],[seagrass.weights.ssp126.2100]]*Table1[[#This Row],[seagrass.mn.ssp126.2100]])</f>
        <v/>
      </c>
      <c r="AC1529" s="6" t="str">
        <f>IF(Table1[[#This Row],[corals.mn.ssp126.2100]]="","",(Table1[[#This Row],[corals.sd.ssp126.2100]]/Table1[[#This Row],[corals.mn.ssp126.2100]])^-1)</f>
        <v/>
      </c>
      <c r="AD1529" s="6" t="str">
        <f>IF( Table1[[#This Row],[Coral.weights.ssp126.2100]]="","", Table1[[#This Row],[Coral.weights.ssp126.2100]]*Table1[[#This Row],[corals.mn.ssp126.2100]])</f>
        <v/>
      </c>
      <c r="AG1529" s="8" t="str">
        <f>IF(Table1[[#This Row],[mangrove.mn.ssp126.2100]]="","",(Table1[[#This Row],[mangrove.sd.ssp126.2100]]/Table1[[#This Row],[mangrove.mn.ssp126.2100]])^-1)</f>
        <v/>
      </c>
      <c r="AH1529" s="6" t="str">
        <f>IF(Table1[[#This Row],[mangrove.weights.ssp126.2100]]="","",Table1[[#This Row],[mangrove.weights.ssp126.2100]]*Table1[[#This Row],[mangrove.mn.ssp126.2100]])</f>
        <v/>
      </c>
      <c r="AI1529" s="7" t="e">
        <f t="shared" si="139"/>
        <v>#DIV/0!</v>
      </c>
      <c r="AL1529" s="6" t="str">
        <f>IF(Table1[[#This Row],[seagrass.mn.ssp245.2050]]="","",(Table1[[#This Row],[seagrass.sd.ssp245.2050]]/Table1[[#This Row],[seagrass.mn.ssp245.2050]])^-1)</f>
        <v/>
      </c>
      <c r="AM1529" s="6" t="str">
        <f>IF(Table1[[#This Row],[seagrass.weights.ssp245.2050]]="","",Table1[[#This Row],[seagrass.weights.ssp245.2050]]*Table1[[#This Row],[seagrass.mn.ssp245.2050]])</f>
        <v/>
      </c>
      <c r="AS1529" s="5"/>
      <c r="AT1529" s="8"/>
      <c r="AU1529" s="8"/>
      <c r="AV1529" s="7" t="e">
        <f t="shared" si="140"/>
        <v>#DIV/0!</v>
      </c>
      <c r="AX1529" s="5"/>
      <c r="AY1529" s="6"/>
      <c r="AZ1529" s="6"/>
      <c r="BB1529" s="5"/>
      <c r="BC1529" s="8"/>
      <c r="BD1529" s="8"/>
      <c r="BE1529" s="5"/>
      <c r="BF1529" s="5"/>
      <c r="BG1529" s="6"/>
      <c r="BH1529" s="6"/>
      <c r="BI1529" s="7" t="e">
        <f t="shared" si="141"/>
        <v>#DIV/0!</v>
      </c>
      <c r="BK1529" s="5"/>
      <c r="BL1529" s="6"/>
      <c r="BM1529" s="6"/>
      <c r="BO1529" s="5"/>
      <c r="BP1529" s="6"/>
      <c r="BQ1529" s="6"/>
      <c r="BR1529" s="5"/>
      <c r="BS1529" s="5"/>
      <c r="BT1529" s="6"/>
      <c r="BU1529" s="6"/>
      <c r="BV1529" s="7" t="e">
        <f t="shared" si="142"/>
        <v>#DIV/0!</v>
      </c>
      <c r="BX1529" s="5"/>
      <c r="BY1529" s="8"/>
      <c r="BZ1529" s="8"/>
      <c r="CA1529" s="5"/>
      <c r="CB1529" s="5"/>
      <c r="CC1529" s="8"/>
      <c r="CD1529" s="8"/>
      <c r="CE1529" s="5"/>
      <c r="CF1529" s="5"/>
      <c r="CG1529" s="12"/>
      <c r="CH1529" s="17"/>
      <c r="CI1529" s="9" t="e">
        <f t="shared" si="143"/>
        <v>#DIV/0!</v>
      </c>
      <c r="CJ1529" s="5"/>
      <c r="CL1529" s="5"/>
      <c r="CM1529" s="5"/>
      <c r="CP1529" s="5"/>
      <c r="CT1529" s="5"/>
    </row>
    <row r="1530" spans="1:98" x14ac:dyDescent="0.25">
      <c r="A1530" s="5" t="s">
        <v>1573</v>
      </c>
      <c r="B1530" s="5">
        <v>26.08934</v>
      </c>
      <c r="C1530" s="5">
        <v>-33.821102000000003</v>
      </c>
      <c r="E1530" s="5">
        <v>0</v>
      </c>
      <c r="G1530" s="5">
        <v>0</v>
      </c>
      <c r="I1530" s="5">
        <v>0</v>
      </c>
      <c r="L1530" s="6" t="str">
        <f>IF(Table1[[#This Row],[seagrass.mn.ssp126.2050]]="","",(Table1[[#This Row],[seagrass.sd.ssp126.2050]]/Table1[[#This Row],[seagrass.mn.ssp126.2050]])^-1)</f>
        <v/>
      </c>
      <c r="M1530" s="6" t="str">
        <f>IF(Table1[[#This Row],[seagrass.weights.ssp126.2050]]="","",Table1[[#This Row],[seagrass.weights.ssp126.2050]]*Table1[[#This Row],[seagrass.mn.ssp126.2050]])</f>
        <v/>
      </c>
      <c r="P1530" s="6" t="str">
        <f>IF(Table1[[#This Row],[corals.mn.ssp126.2050]]="","",(Table1[[#This Row],[corals.sd.ssp126.2050]]/Table1[[#This Row],[corals.mn.ssp126.2050]])^-1)</f>
        <v/>
      </c>
      <c r="Q1530" s="6" t="str">
        <f>IF(Table1[[#This Row],[coral.weights.ssp126.2050]]="","",Table1[[#This Row],[coral.weights.ssp126.2050]]*Table1[[#This Row],[corals.mn.ssp126.2050]])</f>
        <v/>
      </c>
      <c r="T1530" s="6" t="str">
        <f>IF(Table1[[#This Row],[mangrove.mn.ssp126.2050]]="","",(Table1[[#This Row],[mangrove.sd.ssp126.2050]]/Table1[[#This Row],[mangrove.mn.ssp126.2050]])^-1)</f>
        <v/>
      </c>
      <c r="U1530" s="6" t="str">
        <f>IF(Table1[[#This Row],[mangrove.weights.ssp126.2050]]="","",Table1[[#This Row],[mangrove.weights.ssp126.2050]]*Table1[[#This Row],[mangrove.mn.ssp126.2050]])</f>
        <v/>
      </c>
      <c r="V1530" s="7" t="e">
        <f t="shared" si="138"/>
        <v>#DIV/0!</v>
      </c>
      <c r="Y1530" s="6" t="str">
        <f>IF(Table1[[#This Row],[seagrass.mn.ssp126.2100]]="", "", (Table1[[#This Row],[seagrass.sd.ssp126.2100]]/Table1[[#This Row],[seagrass.mn.ssp126.2100]])^-1)</f>
        <v/>
      </c>
      <c r="Z1530" s="6" t="str">
        <f>IF(Table1[[#This Row],[seagrass.weights.ssp126.2100]]="","", Table1[[#This Row],[seagrass.weights.ssp126.2100]]*Table1[[#This Row],[seagrass.mn.ssp126.2100]])</f>
        <v/>
      </c>
      <c r="AC1530" s="6" t="str">
        <f>IF(Table1[[#This Row],[corals.mn.ssp126.2100]]="","",(Table1[[#This Row],[corals.sd.ssp126.2100]]/Table1[[#This Row],[corals.mn.ssp126.2100]])^-1)</f>
        <v/>
      </c>
      <c r="AD1530" s="6" t="str">
        <f>IF( Table1[[#This Row],[Coral.weights.ssp126.2100]]="","", Table1[[#This Row],[Coral.weights.ssp126.2100]]*Table1[[#This Row],[corals.mn.ssp126.2100]])</f>
        <v/>
      </c>
      <c r="AG1530" s="8" t="str">
        <f>IF(Table1[[#This Row],[mangrove.mn.ssp126.2100]]="","",(Table1[[#This Row],[mangrove.sd.ssp126.2100]]/Table1[[#This Row],[mangrove.mn.ssp126.2100]])^-1)</f>
        <v/>
      </c>
      <c r="AH1530" s="6" t="str">
        <f>IF(Table1[[#This Row],[mangrove.weights.ssp126.2100]]="","",Table1[[#This Row],[mangrove.weights.ssp126.2100]]*Table1[[#This Row],[mangrove.mn.ssp126.2100]])</f>
        <v/>
      </c>
      <c r="AI1530" s="7" t="e">
        <f t="shared" si="139"/>
        <v>#DIV/0!</v>
      </c>
      <c r="AL1530" s="6" t="str">
        <f>IF(Table1[[#This Row],[seagrass.mn.ssp245.2050]]="","",(Table1[[#This Row],[seagrass.sd.ssp245.2050]]/Table1[[#This Row],[seagrass.mn.ssp245.2050]])^-1)</f>
        <v/>
      </c>
      <c r="AM1530" s="6" t="str">
        <f>IF(Table1[[#This Row],[seagrass.weights.ssp245.2050]]="","",Table1[[#This Row],[seagrass.weights.ssp245.2050]]*Table1[[#This Row],[seagrass.mn.ssp245.2050]])</f>
        <v/>
      </c>
      <c r="AS1530" s="5"/>
      <c r="AT1530" s="8"/>
      <c r="AU1530" s="8"/>
      <c r="AV1530" s="7" t="e">
        <f t="shared" si="140"/>
        <v>#DIV/0!</v>
      </c>
      <c r="AX1530" s="5"/>
      <c r="AY1530" s="6"/>
      <c r="AZ1530" s="6"/>
      <c r="BB1530" s="5"/>
      <c r="BC1530" s="8"/>
      <c r="BD1530" s="8"/>
      <c r="BE1530" s="5"/>
      <c r="BF1530" s="5"/>
      <c r="BG1530" s="6"/>
      <c r="BH1530" s="6"/>
      <c r="BI1530" s="7" t="e">
        <f t="shared" si="141"/>
        <v>#DIV/0!</v>
      </c>
      <c r="BK1530" s="5"/>
      <c r="BL1530" s="6"/>
      <c r="BM1530" s="6"/>
      <c r="BO1530" s="5"/>
      <c r="BP1530" s="6"/>
      <c r="BQ1530" s="6"/>
      <c r="BR1530" s="5"/>
      <c r="BS1530" s="5"/>
      <c r="BT1530" s="6"/>
      <c r="BU1530" s="6"/>
      <c r="BV1530" s="7" t="e">
        <f t="shared" si="142"/>
        <v>#DIV/0!</v>
      </c>
      <c r="BX1530" s="5"/>
      <c r="BY1530" s="8"/>
      <c r="BZ1530" s="8"/>
      <c r="CA1530" s="5"/>
      <c r="CB1530" s="5"/>
      <c r="CC1530" s="8"/>
      <c r="CD1530" s="8"/>
      <c r="CE1530" s="5"/>
      <c r="CF1530" s="5"/>
      <c r="CG1530" s="12"/>
      <c r="CH1530" s="17"/>
      <c r="CI1530" s="9" t="e">
        <f t="shared" si="143"/>
        <v>#DIV/0!</v>
      </c>
      <c r="CJ1530" s="5"/>
      <c r="CL1530" s="5"/>
      <c r="CM1530" s="5"/>
      <c r="CP1530" s="5"/>
      <c r="CT1530" s="5"/>
    </row>
    <row r="1531" spans="1:98" x14ac:dyDescent="0.25">
      <c r="A1531" s="5" t="s">
        <v>1574</v>
      </c>
      <c r="B1531" s="5">
        <v>26.33934</v>
      </c>
      <c r="C1531" s="5">
        <v>-33.821102000000003</v>
      </c>
      <c r="E1531" s="5">
        <v>0</v>
      </c>
      <c r="G1531" s="5">
        <v>0</v>
      </c>
      <c r="I1531" s="5">
        <v>0</v>
      </c>
      <c r="L1531" s="6" t="str">
        <f>IF(Table1[[#This Row],[seagrass.mn.ssp126.2050]]="","",(Table1[[#This Row],[seagrass.sd.ssp126.2050]]/Table1[[#This Row],[seagrass.mn.ssp126.2050]])^-1)</f>
        <v/>
      </c>
      <c r="M1531" s="6" t="str">
        <f>IF(Table1[[#This Row],[seagrass.weights.ssp126.2050]]="","",Table1[[#This Row],[seagrass.weights.ssp126.2050]]*Table1[[#This Row],[seagrass.mn.ssp126.2050]])</f>
        <v/>
      </c>
      <c r="P1531" s="6" t="str">
        <f>IF(Table1[[#This Row],[corals.mn.ssp126.2050]]="","",(Table1[[#This Row],[corals.sd.ssp126.2050]]/Table1[[#This Row],[corals.mn.ssp126.2050]])^-1)</f>
        <v/>
      </c>
      <c r="Q1531" s="6" t="str">
        <f>IF(Table1[[#This Row],[coral.weights.ssp126.2050]]="","",Table1[[#This Row],[coral.weights.ssp126.2050]]*Table1[[#This Row],[corals.mn.ssp126.2050]])</f>
        <v/>
      </c>
      <c r="T1531" s="6" t="str">
        <f>IF(Table1[[#This Row],[mangrove.mn.ssp126.2050]]="","",(Table1[[#This Row],[mangrove.sd.ssp126.2050]]/Table1[[#This Row],[mangrove.mn.ssp126.2050]])^-1)</f>
        <v/>
      </c>
      <c r="U1531" s="6" t="str">
        <f>IF(Table1[[#This Row],[mangrove.weights.ssp126.2050]]="","",Table1[[#This Row],[mangrove.weights.ssp126.2050]]*Table1[[#This Row],[mangrove.mn.ssp126.2050]])</f>
        <v/>
      </c>
      <c r="V1531" s="7" t="e">
        <f t="shared" si="138"/>
        <v>#DIV/0!</v>
      </c>
      <c r="Y1531" s="6" t="str">
        <f>IF(Table1[[#This Row],[seagrass.mn.ssp126.2100]]="", "", (Table1[[#This Row],[seagrass.sd.ssp126.2100]]/Table1[[#This Row],[seagrass.mn.ssp126.2100]])^-1)</f>
        <v/>
      </c>
      <c r="Z1531" s="6" t="str">
        <f>IF(Table1[[#This Row],[seagrass.weights.ssp126.2100]]="","", Table1[[#This Row],[seagrass.weights.ssp126.2100]]*Table1[[#This Row],[seagrass.mn.ssp126.2100]])</f>
        <v/>
      </c>
      <c r="AC1531" s="6" t="str">
        <f>IF(Table1[[#This Row],[corals.mn.ssp126.2100]]="","",(Table1[[#This Row],[corals.sd.ssp126.2100]]/Table1[[#This Row],[corals.mn.ssp126.2100]])^-1)</f>
        <v/>
      </c>
      <c r="AD1531" s="6" t="str">
        <f>IF( Table1[[#This Row],[Coral.weights.ssp126.2100]]="","", Table1[[#This Row],[Coral.weights.ssp126.2100]]*Table1[[#This Row],[corals.mn.ssp126.2100]])</f>
        <v/>
      </c>
      <c r="AG1531" s="8" t="str">
        <f>IF(Table1[[#This Row],[mangrove.mn.ssp126.2100]]="","",(Table1[[#This Row],[mangrove.sd.ssp126.2100]]/Table1[[#This Row],[mangrove.mn.ssp126.2100]])^-1)</f>
        <v/>
      </c>
      <c r="AH1531" s="6" t="str">
        <f>IF(Table1[[#This Row],[mangrove.weights.ssp126.2100]]="","",Table1[[#This Row],[mangrove.weights.ssp126.2100]]*Table1[[#This Row],[mangrove.mn.ssp126.2100]])</f>
        <v/>
      </c>
      <c r="AI1531" s="7" t="e">
        <f t="shared" si="139"/>
        <v>#DIV/0!</v>
      </c>
      <c r="AL1531" s="6" t="str">
        <f>IF(Table1[[#This Row],[seagrass.mn.ssp245.2050]]="","",(Table1[[#This Row],[seagrass.sd.ssp245.2050]]/Table1[[#This Row],[seagrass.mn.ssp245.2050]])^-1)</f>
        <v/>
      </c>
      <c r="AM1531" s="6" t="str">
        <f>IF(Table1[[#This Row],[seagrass.weights.ssp245.2050]]="","",Table1[[#This Row],[seagrass.weights.ssp245.2050]]*Table1[[#This Row],[seagrass.mn.ssp245.2050]])</f>
        <v/>
      </c>
      <c r="AS1531" s="5"/>
      <c r="AT1531" s="8"/>
      <c r="AU1531" s="8"/>
      <c r="AV1531" s="7" t="e">
        <f t="shared" si="140"/>
        <v>#DIV/0!</v>
      </c>
      <c r="AX1531" s="5"/>
      <c r="AY1531" s="6"/>
      <c r="AZ1531" s="6"/>
      <c r="BB1531" s="5"/>
      <c r="BC1531" s="8"/>
      <c r="BD1531" s="8"/>
      <c r="BE1531" s="5"/>
      <c r="BF1531" s="5"/>
      <c r="BG1531" s="6"/>
      <c r="BH1531" s="6"/>
      <c r="BI1531" s="7" t="e">
        <f t="shared" si="141"/>
        <v>#DIV/0!</v>
      </c>
      <c r="BK1531" s="5"/>
      <c r="BL1531" s="6"/>
      <c r="BM1531" s="6"/>
      <c r="BO1531" s="5"/>
      <c r="BP1531" s="6"/>
      <c r="BQ1531" s="6"/>
      <c r="BR1531" s="5"/>
      <c r="BS1531" s="5"/>
      <c r="BT1531" s="6"/>
      <c r="BU1531" s="6"/>
      <c r="BV1531" s="7" t="e">
        <f t="shared" si="142"/>
        <v>#DIV/0!</v>
      </c>
      <c r="BX1531" s="5"/>
      <c r="BY1531" s="8"/>
      <c r="BZ1531" s="8"/>
      <c r="CA1531" s="5"/>
      <c r="CB1531" s="5"/>
      <c r="CC1531" s="8"/>
      <c r="CD1531" s="8"/>
      <c r="CE1531" s="5"/>
      <c r="CF1531" s="5"/>
      <c r="CG1531" s="12"/>
      <c r="CH1531" s="17"/>
      <c r="CI1531" s="9" t="e">
        <f t="shared" si="143"/>
        <v>#DIV/0!</v>
      </c>
      <c r="CJ1531" s="5"/>
      <c r="CL1531" s="5"/>
      <c r="CM1531" s="5"/>
      <c r="CP1531" s="5"/>
      <c r="CT1531" s="5"/>
    </row>
    <row r="1532" spans="1:98" x14ac:dyDescent="0.25">
      <c r="A1532" s="5" t="s">
        <v>1575</v>
      </c>
      <c r="B1532" s="5">
        <v>26.58934</v>
      </c>
      <c r="C1532" s="5">
        <v>-33.821102000000003</v>
      </c>
      <c r="E1532" s="5">
        <v>0</v>
      </c>
      <c r="G1532" s="5">
        <v>0</v>
      </c>
      <c r="I1532" s="5">
        <v>0</v>
      </c>
      <c r="L1532" s="6" t="str">
        <f>IF(Table1[[#This Row],[seagrass.mn.ssp126.2050]]="","",(Table1[[#This Row],[seagrass.sd.ssp126.2050]]/Table1[[#This Row],[seagrass.mn.ssp126.2050]])^-1)</f>
        <v/>
      </c>
      <c r="M1532" s="6" t="str">
        <f>IF(Table1[[#This Row],[seagrass.weights.ssp126.2050]]="","",Table1[[#This Row],[seagrass.weights.ssp126.2050]]*Table1[[#This Row],[seagrass.mn.ssp126.2050]])</f>
        <v/>
      </c>
      <c r="P1532" s="6" t="str">
        <f>IF(Table1[[#This Row],[corals.mn.ssp126.2050]]="","",(Table1[[#This Row],[corals.sd.ssp126.2050]]/Table1[[#This Row],[corals.mn.ssp126.2050]])^-1)</f>
        <v/>
      </c>
      <c r="Q1532" s="6" t="str">
        <f>IF(Table1[[#This Row],[coral.weights.ssp126.2050]]="","",Table1[[#This Row],[coral.weights.ssp126.2050]]*Table1[[#This Row],[corals.mn.ssp126.2050]])</f>
        <v/>
      </c>
      <c r="T1532" s="6" t="str">
        <f>IF(Table1[[#This Row],[mangrove.mn.ssp126.2050]]="","",(Table1[[#This Row],[mangrove.sd.ssp126.2050]]/Table1[[#This Row],[mangrove.mn.ssp126.2050]])^-1)</f>
        <v/>
      </c>
      <c r="U1532" s="6" t="str">
        <f>IF(Table1[[#This Row],[mangrove.weights.ssp126.2050]]="","",Table1[[#This Row],[mangrove.weights.ssp126.2050]]*Table1[[#This Row],[mangrove.mn.ssp126.2050]])</f>
        <v/>
      </c>
      <c r="V1532" s="7" t="e">
        <f t="shared" si="138"/>
        <v>#DIV/0!</v>
      </c>
      <c r="Y1532" s="6" t="str">
        <f>IF(Table1[[#This Row],[seagrass.mn.ssp126.2100]]="", "", (Table1[[#This Row],[seagrass.sd.ssp126.2100]]/Table1[[#This Row],[seagrass.mn.ssp126.2100]])^-1)</f>
        <v/>
      </c>
      <c r="Z1532" s="6" t="str">
        <f>IF(Table1[[#This Row],[seagrass.weights.ssp126.2100]]="","", Table1[[#This Row],[seagrass.weights.ssp126.2100]]*Table1[[#This Row],[seagrass.mn.ssp126.2100]])</f>
        <v/>
      </c>
      <c r="AC1532" s="6" t="str">
        <f>IF(Table1[[#This Row],[corals.mn.ssp126.2100]]="","",(Table1[[#This Row],[corals.sd.ssp126.2100]]/Table1[[#This Row],[corals.mn.ssp126.2100]])^-1)</f>
        <v/>
      </c>
      <c r="AD1532" s="6" t="str">
        <f>IF( Table1[[#This Row],[Coral.weights.ssp126.2100]]="","", Table1[[#This Row],[Coral.weights.ssp126.2100]]*Table1[[#This Row],[corals.mn.ssp126.2100]])</f>
        <v/>
      </c>
      <c r="AG1532" s="8" t="str">
        <f>IF(Table1[[#This Row],[mangrove.mn.ssp126.2100]]="","",(Table1[[#This Row],[mangrove.sd.ssp126.2100]]/Table1[[#This Row],[mangrove.mn.ssp126.2100]])^-1)</f>
        <v/>
      </c>
      <c r="AH1532" s="6" t="str">
        <f>IF(Table1[[#This Row],[mangrove.weights.ssp126.2100]]="","",Table1[[#This Row],[mangrove.weights.ssp126.2100]]*Table1[[#This Row],[mangrove.mn.ssp126.2100]])</f>
        <v/>
      </c>
      <c r="AI1532" s="7" t="e">
        <f t="shared" si="139"/>
        <v>#DIV/0!</v>
      </c>
      <c r="AL1532" s="6" t="str">
        <f>IF(Table1[[#This Row],[seagrass.mn.ssp245.2050]]="","",(Table1[[#This Row],[seagrass.sd.ssp245.2050]]/Table1[[#This Row],[seagrass.mn.ssp245.2050]])^-1)</f>
        <v/>
      </c>
      <c r="AM1532" s="6" t="str">
        <f>IF(Table1[[#This Row],[seagrass.weights.ssp245.2050]]="","",Table1[[#This Row],[seagrass.weights.ssp245.2050]]*Table1[[#This Row],[seagrass.mn.ssp245.2050]])</f>
        <v/>
      </c>
      <c r="AS1532" s="5"/>
      <c r="AT1532" s="8"/>
      <c r="AU1532" s="8"/>
      <c r="AV1532" s="7" t="e">
        <f t="shared" si="140"/>
        <v>#DIV/0!</v>
      </c>
      <c r="AX1532" s="5"/>
      <c r="AY1532" s="6"/>
      <c r="AZ1532" s="6"/>
      <c r="BB1532" s="5"/>
      <c r="BC1532" s="8"/>
      <c r="BD1532" s="8"/>
      <c r="BE1532" s="5"/>
      <c r="BF1532" s="5"/>
      <c r="BG1532" s="6"/>
      <c r="BH1532" s="6"/>
      <c r="BI1532" s="7" t="e">
        <f t="shared" si="141"/>
        <v>#DIV/0!</v>
      </c>
      <c r="BK1532" s="5"/>
      <c r="BL1532" s="6"/>
      <c r="BM1532" s="6"/>
      <c r="BO1532" s="5"/>
      <c r="BP1532" s="6"/>
      <c r="BQ1532" s="6"/>
      <c r="BR1532" s="5"/>
      <c r="BS1532" s="5"/>
      <c r="BT1532" s="6"/>
      <c r="BU1532" s="6"/>
      <c r="BV1532" s="7" t="e">
        <f t="shared" si="142"/>
        <v>#DIV/0!</v>
      </c>
      <c r="BX1532" s="5"/>
      <c r="BY1532" s="8"/>
      <c r="BZ1532" s="8"/>
      <c r="CA1532" s="5"/>
      <c r="CB1532" s="5"/>
      <c r="CC1532" s="8"/>
      <c r="CD1532" s="8"/>
      <c r="CE1532" s="5"/>
      <c r="CF1532" s="5"/>
      <c r="CG1532" s="12"/>
      <c r="CH1532" s="17"/>
      <c r="CI1532" s="9" t="e">
        <f t="shared" si="143"/>
        <v>#DIV/0!</v>
      </c>
      <c r="CJ1532" s="5"/>
      <c r="CL1532" s="5"/>
      <c r="CM1532" s="5"/>
      <c r="CP1532" s="5"/>
      <c r="CT1532" s="5"/>
    </row>
    <row r="1533" spans="1:98" x14ac:dyDescent="0.25">
      <c r="A1533" s="5" t="s">
        <v>1576</v>
      </c>
      <c r="B1533" s="5">
        <v>26.83934</v>
      </c>
      <c r="C1533" s="5">
        <v>-33.821102000000003</v>
      </c>
      <c r="E1533" s="5">
        <v>0</v>
      </c>
      <c r="G1533" s="5">
        <v>0</v>
      </c>
      <c r="I1533" s="5">
        <v>0</v>
      </c>
      <c r="L1533" s="6" t="str">
        <f>IF(Table1[[#This Row],[seagrass.mn.ssp126.2050]]="","",(Table1[[#This Row],[seagrass.sd.ssp126.2050]]/Table1[[#This Row],[seagrass.mn.ssp126.2050]])^-1)</f>
        <v/>
      </c>
      <c r="M1533" s="6" t="str">
        <f>IF(Table1[[#This Row],[seagrass.weights.ssp126.2050]]="","",Table1[[#This Row],[seagrass.weights.ssp126.2050]]*Table1[[#This Row],[seagrass.mn.ssp126.2050]])</f>
        <v/>
      </c>
      <c r="P1533" s="6" t="str">
        <f>IF(Table1[[#This Row],[corals.mn.ssp126.2050]]="","",(Table1[[#This Row],[corals.sd.ssp126.2050]]/Table1[[#This Row],[corals.mn.ssp126.2050]])^-1)</f>
        <v/>
      </c>
      <c r="Q1533" s="6" t="str">
        <f>IF(Table1[[#This Row],[coral.weights.ssp126.2050]]="","",Table1[[#This Row],[coral.weights.ssp126.2050]]*Table1[[#This Row],[corals.mn.ssp126.2050]])</f>
        <v/>
      </c>
      <c r="T1533" s="6" t="str">
        <f>IF(Table1[[#This Row],[mangrove.mn.ssp126.2050]]="","",(Table1[[#This Row],[mangrove.sd.ssp126.2050]]/Table1[[#This Row],[mangrove.mn.ssp126.2050]])^-1)</f>
        <v/>
      </c>
      <c r="U1533" s="6" t="str">
        <f>IF(Table1[[#This Row],[mangrove.weights.ssp126.2050]]="","",Table1[[#This Row],[mangrove.weights.ssp126.2050]]*Table1[[#This Row],[mangrove.mn.ssp126.2050]])</f>
        <v/>
      </c>
      <c r="V1533" s="7" t="e">
        <f t="shared" si="138"/>
        <v>#DIV/0!</v>
      </c>
      <c r="Y1533" s="6" t="str">
        <f>IF(Table1[[#This Row],[seagrass.mn.ssp126.2100]]="", "", (Table1[[#This Row],[seagrass.sd.ssp126.2100]]/Table1[[#This Row],[seagrass.mn.ssp126.2100]])^-1)</f>
        <v/>
      </c>
      <c r="Z1533" s="6" t="str">
        <f>IF(Table1[[#This Row],[seagrass.weights.ssp126.2100]]="","", Table1[[#This Row],[seagrass.weights.ssp126.2100]]*Table1[[#This Row],[seagrass.mn.ssp126.2100]])</f>
        <v/>
      </c>
      <c r="AC1533" s="6" t="str">
        <f>IF(Table1[[#This Row],[corals.mn.ssp126.2100]]="","",(Table1[[#This Row],[corals.sd.ssp126.2100]]/Table1[[#This Row],[corals.mn.ssp126.2100]])^-1)</f>
        <v/>
      </c>
      <c r="AD1533" s="6" t="str">
        <f>IF( Table1[[#This Row],[Coral.weights.ssp126.2100]]="","", Table1[[#This Row],[Coral.weights.ssp126.2100]]*Table1[[#This Row],[corals.mn.ssp126.2100]])</f>
        <v/>
      </c>
      <c r="AG1533" s="8" t="str">
        <f>IF(Table1[[#This Row],[mangrove.mn.ssp126.2100]]="","",(Table1[[#This Row],[mangrove.sd.ssp126.2100]]/Table1[[#This Row],[mangrove.mn.ssp126.2100]])^-1)</f>
        <v/>
      </c>
      <c r="AH1533" s="6" t="str">
        <f>IF(Table1[[#This Row],[mangrove.weights.ssp126.2100]]="","",Table1[[#This Row],[mangrove.weights.ssp126.2100]]*Table1[[#This Row],[mangrove.mn.ssp126.2100]])</f>
        <v/>
      </c>
      <c r="AI1533" s="7" t="e">
        <f t="shared" si="139"/>
        <v>#DIV/0!</v>
      </c>
      <c r="AL1533" s="6" t="str">
        <f>IF(Table1[[#This Row],[seagrass.mn.ssp245.2050]]="","",(Table1[[#This Row],[seagrass.sd.ssp245.2050]]/Table1[[#This Row],[seagrass.mn.ssp245.2050]])^-1)</f>
        <v/>
      </c>
      <c r="AM1533" s="6" t="str">
        <f>IF(Table1[[#This Row],[seagrass.weights.ssp245.2050]]="","",Table1[[#This Row],[seagrass.weights.ssp245.2050]]*Table1[[#This Row],[seagrass.mn.ssp245.2050]])</f>
        <v/>
      </c>
      <c r="AS1533" s="5"/>
      <c r="AT1533" s="8"/>
      <c r="AU1533" s="8"/>
      <c r="AV1533" s="7" t="e">
        <f t="shared" si="140"/>
        <v>#DIV/0!</v>
      </c>
      <c r="AX1533" s="5"/>
      <c r="AY1533" s="6"/>
      <c r="AZ1533" s="6"/>
      <c r="BB1533" s="5"/>
      <c r="BC1533" s="8"/>
      <c r="BD1533" s="8"/>
      <c r="BE1533" s="5"/>
      <c r="BF1533" s="5"/>
      <c r="BG1533" s="6"/>
      <c r="BH1533" s="6"/>
      <c r="BI1533" s="7" t="e">
        <f t="shared" si="141"/>
        <v>#DIV/0!</v>
      </c>
      <c r="BK1533" s="5"/>
      <c r="BL1533" s="6"/>
      <c r="BM1533" s="6"/>
      <c r="BO1533" s="5"/>
      <c r="BP1533" s="6"/>
      <c r="BQ1533" s="6"/>
      <c r="BR1533" s="5"/>
      <c r="BS1533" s="5"/>
      <c r="BT1533" s="6"/>
      <c r="BU1533" s="6"/>
      <c r="BV1533" s="7" t="e">
        <f t="shared" si="142"/>
        <v>#DIV/0!</v>
      </c>
      <c r="BX1533" s="5"/>
      <c r="BY1533" s="8"/>
      <c r="BZ1533" s="8"/>
      <c r="CA1533" s="5"/>
      <c r="CB1533" s="5"/>
      <c r="CC1533" s="8"/>
      <c r="CD1533" s="8"/>
      <c r="CE1533" s="5"/>
      <c r="CF1533" s="5"/>
      <c r="CG1533" s="12"/>
      <c r="CH1533" s="17"/>
      <c r="CI1533" s="9" t="e">
        <f t="shared" si="143"/>
        <v>#DIV/0!</v>
      </c>
      <c r="CJ1533" s="5"/>
      <c r="CL1533" s="5"/>
      <c r="CM1533" s="5"/>
      <c r="CP1533" s="5"/>
      <c r="CT1533" s="5"/>
    </row>
    <row r="1534" spans="1:98" x14ac:dyDescent="0.25">
      <c r="A1534" s="5" t="s">
        <v>1577</v>
      </c>
      <c r="B1534" s="5">
        <v>27.08934</v>
      </c>
      <c r="C1534" s="5">
        <v>-33.821102000000003</v>
      </c>
      <c r="E1534" s="5">
        <v>0</v>
      </c>
      <c r="G1534" s="5">
        <v>0</v>
      </c>
      <c r="I1534" s="5">
        <v>0</v>
      </c>
      <c r="L1534" s="6" t="str">
        <f>IF(Table1[[#This Row],[seagrass.mn.ssp126.2050]]="","",(Table1[[#This Row],[seagrass.sd.ssp126.2050]]/Table1[[#This Row],[seagrass.mn.ssp126.2050]])^-1)</f>
        <v/>
      </c>
      <c r="M1534" s="6" t="str">
        <f>IF(Table1[[#This Row],[seagrass.weights.ssp126.2050]]="","",Table1[[#This Row],[seagrass.weights.ssp126.2050]]*Table1[[#This Row],[seagrass.mn.ssp126.2050]])</f>
        <v/>
      </c>
      <c r="P1534" s="6" t="str">
        <f>IF(Table1[[#This Row],[corals.mn.ssp126.2050]]="","",(Table1[[#This Row],[corals.sd.ssp126.2050]]/Table1[[#This Row],[corals.mn.ssp126.2050]])^-1)</f>
        <v/>
      </c>
      <c r="Q1534" s="6" t="str">
        <f>IF(Table1[[#This Row],[coral.weights.ssp126.2050]]="","",Table1[[#This Row],[coral.weights.ssp126.2050]]*Table1[[#This Row],[corals.mn.ssp126.2050]])</f>
        <v/>
      </c>
      <c r="T1534" s="6" t="str">
        <f>IF(Table1[[#This Row],[mangrove.mn.ssp126.2050]]="","",(Table1[[#This Row],[mangrove.sd.ssp126.2050]]/Table1[[#This Row],[mangrove.mn.ssp126.2050]])^-1)</f>
        <v/>
      </c>
      <c r="U1534" s="6" t="str">
        <f>IF(Table1[[#This Row],[mangrove.weights.ssp126.2050]]="","",Table1[[#This Row],[mangrove.weights.ssp126.2050]]*Table1[[#This Row],[mangrove.mn.ssp126.2050]])</f>
        <v/>
      </c>
      <c r="V1534" s="7" t="e">
        <f t="shared" si="138"/>
        <v>#DIV/0!</v>
      </c>
      <c r="Y1534" s="6" t="str">
        <f>IF(Table1[[#This Row],[seagrass.mn.ssp126.2100]]="", "", (Table1[[#This Row],[seagrass.sd.ssp126.2100]]/Table1[[#This Row],[seagrass.mn.ssp126.2100]])^-1)</f>
        <v/>
      </c>
      <c r="Z1534" s="6" t="str">
        <f>IF(Table1[[#This Row],[seagrass.weights.ssp126.2100]]="","", Table1[[#This Row],[seagrass.weights.ssp126.2100]]*Table1[[#This Row],[seagrass.mn.ssp126.2100]])</f>
        <v/>
      </c>
      <c r="AC1534" s="6" t="str">
        <f>IF(Table1[[#This Row],[corals.mn.ssp126.2100]]="","",(Table1[[#This Row],[corals.sd.ssp126.2100]]/Table1[[#This Row],[corals.mn.ssp126.2100]])^-1)</f>
        <v/>
      </c>
      <c r="AD1534" s="6" t="str">
        <f>IF( Table1[[#This Row],[Coral.weights.ssp126.2100]]="","", Table1[[#This Row],[Coral.weights.ssp126.2100]]*Table1[[#This Row],[corals.mn.ssp126.2100]])</f>
        <v/>
      </c>
      <c r="AG1534" s="8" t="str">
        <f>IF(Table1[[#This Row],[mangrove.mn.ssp126.2100]]="","",(Table1[[#This Row],[mangrove.sd.ssp126.2100]]/Table1[[#This Row],[mangrove.mn.ssp126.2100]])^-1)</f>
        <v/>
      </c>
      <c r="AH1534" s="6" t="str">
        <f>IF(Table1[[#This Row],[mangrove.weights.ssp126.2100]]="","",Table1[[#This Row],[mangrove.weights.ssp126.2100]]*Table1[[#This Row],[mangrove.mn.ssp126.2100]])</f>
        <v/>
      </c>
      <c r="AI1534" s="7" t="e">
        <f t="shared" si="139"/>
        <v>#DIV/0!</v>
      </c>
      <c r="AL1534" s="6" t="str">
        <f>IF(Table1[[#This Row],[seagrass.mn.ssp245.2050]]="","",(Table1[[#This Row],[seagrass.sd.ssp245.2050]]/Table1[[#This Row],[seagrass.mn.ssp245.2050]])^-1)</f>
        <v/>
      </c>
      <c r="AM1534" s="6" t="str">
        <f>IF(Table1[[#This Row],[seagrass.weights.ssp245.2050]]="","",Table1[[#This Row],[seagrass.weights.ssp245.2050]]*Table1[[#This Row],[seagrass.mn.ssp245.2050]])</f>
        <v/>
      </c>
      <c r="AS1534" s="5"/>
      <c r="AT1534" s="8"/>
      <c r="AU1534" s="8"/>
      <c r="AV1534" s="7" t="e">
        <f t="shared" si="140"/>
        <v>#DIV/0!</v>
      </c>
      <c r="AX1534" s="5"/>
      <c r="AY1534" s="6"/>
      <c r="AZ1534" s="6"/>
      <c r="BB1534" s="5"/>
      <c r="BC1534" s="8"/>
      <c r="BD1534" s="8"/>
      <c r="BE1534" s="5"/>
      <c r="BF1534" s="5"/>
      <c r="BG1534" s="6"/>
      <c r="BH1534" s="6"/>
      <c r="BI1534" s="7" t="e">
        <f t="shared" si="141"/>
        <v>#DIV/0!</v>
      </c>
      <c r="BK1534" s="5"/>
      <c r="BL1534" s="6"/>
      <c r="BM1534" s="6"/>
      <c r="BO1534" s="5"/>
      <c r="BP1534" s="6"/>
      <c r="BQ1534" s="6"/>
      <c r="BR1534" s="5"/>
      <c r="BS1534" s="5"/>
      <c r="BT1534" s="6"/>
      <c r="BU1534" s="6"/>
      <c r="BV1534" s="7" t="e">
        <f t="shared" si="142"/>
        <v>#DIV/0!</v>
      </c>
      <c r="BX1534" s="5"/>
      <c r="BY1534" s="8"/>
      <c r="BZ1534" s="8"/>
      <c r="CA1534" s="5"/>
      <c r="CB1534" s="5"/>
      <c r="CC1534" s="8"/>
      <c r="CD1534" s="8"/>
      <c r="CE1534" s="5"/>
      <c r="CF1534" s="5"/>
      <c r="CG1534" s="12"/>
      <c r="CH1534" s="17"/>
      <c r="CI1534" s="9" t="e">
        <f t="shared" si="143"/>
        <v>#DIV/0!</v>
      </c>
      <c r="CJ1534" s="5"/>
      <c r="CL1534" s="5"/>
      <c r="CM1534" s="5"/>
      <c r="CP1534" s="5"/>
      <c r="CT1534" s="5"/>
    </row>
    <row r="1535" spans="1:98" x14ac:dyDescent="0.25">
      <c r="A1535" s="5" t="s">
        <v>1578</v>
      </c>
      <c r="B1535" s="5">
        <v>27.33934</v>
      </c>
      <c r="C1535" s="5">
        <v>-33.821102000000003</v>
      </c>
      <c r="E1535" s="5">
        <v>0</v>
      </c>
      <c r="G1535" s="5">
        <v>0</v>
      </c>
      <c r="I1535" s="5">
        <v>0</v>
      </c>
      <c r="L1535" s="6" t="str">
        <f>IF(Table1[[#This Row],[seagrass.mn.ssp126.2050]]="","",(Table1[[#This Row],[seagrass.sd.ssp126.2050]]/Table1[[#This Row],[seagrass.mn.ssp126.2050]])^-1)</f>
        <v/>
      </c>
      <c r="M1535" s="6" t="str">
        <f>IF(Table1[[#This Row],[seagrass.weights.ssp126.2050]]="","",Table1[[#This Row],[seagrass.weights.ssp126.2050]]*Table1[[#This Row],[seagrass.mn.ssp126.2050]])</f>
        <v/>
      </c>
      <c r="P1535" s="6" t="str">
        <f>IF(Table1[[#This Row],[corals.mn.ssp126.2050]]="","",(Table1[[#This Row],[corals.sd.ssp126.2050]]/Table1[[#This Row],[corals.mn.ssp126.2050]])^-1)</f>
        <v/>
      </c>
      <c r="Q1535" s="6" t="str">
        <f>IF(Table1[[#This Row],[coral.weights.ssp126.2050]]="","",Table1[[#This Row],[coral.weights.ssp126.2050]]*Table1[[#This Row],[corals.mn.ssp126.2050]])</f>
        <v/>
      </c>
      <c r="T1535" s="6" t="str">
        <f>IF(Table1[[#This Row],[mangrove.mn.ssp126.2050]]="","",(Table1[[#This Row],[mangrove.sd.ssp126.2050]]/Table1[[#This Row],[mangrove.mn.ssp126.2050]])^-1)</f>
        <v/>
      </c>
      <c r="U1535" s="6" t="str">
        <f>IF(Table1[[#This Row],[mangrove.weights.ssp126.2050]]="","",Table1[[#This Row],[mangrove.weights.ssp126.2050]]*Table1[[#This Row],[mangrove.mn.ssp126.2050]])</f>
        <v/>
      </c>
      <c r="V1535" s="7" t="e">
        <f t="shared" si="138"/>
        <v>#DIV/0!</v>
      </c>
      <c r="Y1535" s="6" t="str">
        <f>IF(Table1[[#This Row],[seagrass.mn.ssp126.2100]]="", "", (Table1[[#This Row],[seagrass.sd.ssp126.2100]]/Table1[[#This Row],[seagrass.mn.ssp126.2100]])^-1)</f>
        <v/>
      </c>
      <c r="Z1535" s="6" t="str">
        <f>IF(Table1[[#This Row],[seagrass.weights.ssp126.2100]]="","", Table1[[#This Row],[seagrass.weights.ssp126.2100]]*Table1[[#This Row],[seagrass.mn.ssp126.2100]])</f>
        <v/>
      </c>
      <c r="AC1535" s="6" t="str">
        <f>IF(Table1[[#This Row],[corals.mn.ssp126.2100]]="","",(Table1[[#This Row],[corals.sd.ssp126.2100]]/Table1[[#This Row],[corals.mn.ssp126.2100]])^-1)</f>
        <v/>
      </c>
      <c r="AD1535" s="6" t="str">
        <f>IF( Table1[[#This Row],[Coral.weights.ssp126.2100]]="","", Table1[[#This Row],[Coral.weights.ssp126.2100]]*Table1[[#This Row],[corals.mn.ssp126.2100]])</f>
        <v/>
      </c>
      <c r="AG1535" s="8" t="str">
        <f>IF(Table1[[#This Row],[mangrove.mn.ssp126.2100]]="","",(Table1[[#This Row],[mangrove.sd.ssp126.2100]]/Table1[[#This Row],[mangrove.mn.ssp126.2100]])^-1)</f>
        <v/>
      </c>
      <c r="AH1535" s="6" t="str">
        <f>IF(Table1[[#This Row],[mangrove.weights.ssp126.2100]]="","",Table1[[#This Row],[mangrove.weights.ssp126.2100]]*Table1[[#This Row],[mangrove.mn.ssp126.2100]])</f>
        <v/>
      </c>
      <c r="AI1535" s="7" t="e">
        <f t="shared" si="139"/>
        <v>#DIV/0!</v>
      </c>
      <c r="AL1535" s="6" t="str">
        <f>IF(Table1[[#This Row],[seagrass.mn.ssp245.2050]]="","",(Table1[[#This Row],[seagrass.sd.ssp245.2050]]/Table1[[#This Row],[seagrass.mn.ssp245.2050]])^-1)</f>
        <v/>
      </c>
      <c r="AM1535" s="6" t="str">
        <f>IF(Table1[[#This Row],[seagrass.weights.ssp245.2050]]="","",Table1[[#This Row],[seagrass.weights.ssp245.2050]]*Table1[[#This Row],[seagrass.mn.ssp245.2050]])</f>
        <v/>
      </c>
      <c r="AS1535" s="5"/>
      <c r="AT1535" s="8"/>
      <c r="AU1535" s="8"/>
      <c r="AV1535" s="7" t="e">
        <f t="shared" si="140"/>
        <v>#DIV/0!</v>
      </c>
      <c r="AX1535" s="5"/>
      <c r="AY1535" s="6"/>
      <c r="AZ1535" s="6"/>
      <c r="BB1535" s="5"/>
      <c r="BC1535" s="8"/>
      <c r="BD1535" s="8"/>
      <c r="BE1535" s="5"/>
      <c r="BF1535" s="5"/>
      <c r="BG1535" s="6"/>
      <c r="BH1535" s="6"/>
      <c r="BI1535" s="7" t="e">
        <f t="shared" si="141"/>
        <v>#DIV/0!</v>
      </c>
      <c r="BK1535" s="5"/>
      <c r="BL1535" s="6"/>
      <c r="BM1535" s="6"/>
      <c r="BO1535" s="5"/>
      <c r="BP1535" s="6"/>
      <c r="BQ1535" s="6"/>
      <c r="BR1535" s="5"/>
      <c r="BS1535" s="5"/>
      <c r="BT1535" s="6"/>
      <c r="BU1535" s="6"/>
      <c r="BV1535" s="7" t="e">
        <f t="shared" si="142"/>
        <v>#DIV/0!</v>
      </c>
      <c r="BX1535" s="5"/>
      <c r="BY1535" s="8"/>
      <c r="BZ1535" s="8"/>
      <c r="CA1535" s="5"/>
      <c r="CB1535" s="5"/>
      <c r="CC1535" s="8"/>
      <c r="CD1535" s="8"/>
      <c r="CE1535" s="5"/>
      <c r="CF1535" s="5"/>
      <c r="CG1535" s="12"/>
      <c r="CH1535" s="17"/>
      <c r="CI1535" s="9" t="e">
        <f t="shared" si="143"/>
        <v>#DIV/0!</v>
      </c>
      <c r="CJ1535" s="5"/>
      <c r="CL1535" s="5"/>
      <c r="CM1535" s="5"/>
      <c r="CP1535" s="5"/>
      <c r="CT1535" s="5"/>
    </row>
    <row r="1536" spans="1:98" x14ac:dyDescent="0.25">
      <c r="A1536" s="5" t="s">
        <v>1579</v>
      </c>
      <c r="B1536" s="5">
        <v>18.08934</v>
      </c>
      <c r="C1536" s="5">
        <v>-33.821102000000003</v>
      </c>
      <c r="E1536" s="5">
        <v>0</v>
      </c>
      <c r="G1536" s="5">
        <v>0</v>
      </c>
      <c r="I1536" s="5">
        <v>0</v>
      </c>
      <c r="L1536" s="6" t="str">
        <f>IF(Table1[[#This Row],[seagrass.mn.ssp126.2050]]="","",(Table1[[#This Row],[seagrass.sd.ssp126.2050]]/Table1[[#This Row],[seagrass.mn.ssp126.2050]])^-1)</f>
        <v/>
      </c>
      <c r="M1536" s="6" t="str">
        <f>IF(Table1[[#This Row],[seagrass.weights.ssp126.2050]]="","",Table1[[#This Row],[seagrass.weights.ssp126.2050]]*Table1[[#This Row],[seagrass.mn.ssp126.2050]])</f>
        <v/>
      </c>
      <c r="P1536" s="6" t="str">
        <f>IF(Table1[[#This Row],[corals.mn.ssp126.2050]]="","",(Table1[[#This Row],[corals.sd.ssp126.2050]]/Table1[[#This Row],[corals.mn.ssp126.2050]])^-1)</f>
        <v/>
      </c>
      <c r="Q1536" s="6" t="str">
        <f>IF(Table1[[#This Row],[coral.weights.ssp126.2050]]="","",Table1[[#This Row],[coral.weights.ssp126.2050]]*Table1[[#This Row],[corals.mn.ssp126.2050]])</f>
        <v/>
      </c>
      <c r="T1536" s="6" t="str">
        <f>IF(Table1[[#This Row],[mangrove.mn.ssp126.2050]]="","",(Table1[[#This Row],[mangrove.sd.ssp126.2050]]/Table1[[#This Row],[mangrove.mn.ssp126.2050]])^-1)</f>
        <v/>
      </c>
      <c r="U1536" s="6" t="str">
        <f>IF(Table1[[#This Row],[mangrove.weights.ssp126.2050]]="","",Table1[[#This Row],[mangrove.weights.ssp126.2050]]*Table1[[#This Row],[mangrove.mn.ssp126.2050]])</f>
        <v/>
      </c>
      <c r="V1536" s="7" t="e">
        <f t="shared" si="138"/>
        <v>#DIV/0!</v>
      </c>
      <c r="Y1536" s="6" t="str">
        <f>IF(Table1[[#This Row],[seagrass.mn.ssp126.2100]]="", "", (Table1[[#This Row],[seagrass.sd.ssp126.2100]]/Table1[[#This Row],[seagrass.mn.ssp126.2100]])^-1)</f>
        <v/>
      </c>
      <c r="Z1536" s="6" t="str">
        <f>IF(Table1[[#This Row],[seagrass.weights.ssp126.2100]]="","", Table1[[#This Row],[seagrass.weights.ssp126.2100]]*Table1[[#This Row],[seagrass.mn.ssp126.2100]])</f>
        <v/>
      </c>
      <c r="AC1536" s="6" t="str">
        <f>IF(Table1[[#This Row],[corals.mn.ssp126.2100]]="","",(Table1[[#This Row],[corals.sd.ssp126.2100]]/Table1[[#This Row],[corals.mn.ssp126.2100]])^-1)</f>
        <v/>
      </c>
      <c r="AD1536" s="6" t="str">
        <f>IF( Table1[[#This Row],[Coral.weights.ssp126.2100]]="","", Table1[[#This Row],[Coral.weights.ssp126.2100]]*Table1[[#This Row],[corals.mn.ssp126.2100]])</f>
        <v/>
      </c>
      <c r="AG1536" s="8" t="str">
        <f>IF(Table1[[#This Row],[mangrove.mn.ssp126.2100]]="","",(Table1[[#This Row],[mangrove.sd.ssp126.2100]]/Table1[[#This Row],[mangrove.mn.ssp126.2100]])^-1)</f>
        <v/>
      </c>
      <c r="AH1536" s="6" t="str">
        <f>IF(Table1[[#This Row],[mangrove.weights.ssp126.2100]]="","",Table1[[#This Row],[mangrove.weights.ssp126.2100]]*Table1[[#This Row],[mangrove.mn.ssp126.2100]])</f>
        <v/>
      </c>
      <c r="AI1536" s="7" t="e">
        <f t="shared" si="139"/>
        <v>#DIV/0!</v>
      </c>
      <c r="AL1536" s="6" t="str">
        <f>IF(Table1[[#This Row],[seagrass.mn.ssp245.2050]]="","",(Table1[[#This Row],[seagrass.sd.ssp245.2050]]/Table1[[#This Row],[seagrass.mn.ssp245.2050]])^-1)</f>
        <v/>
      </c>
      <c r="AM1536" s="6" t="str">
        <f>IF(Table1[[#This Row],[seagrass.weights.ssp245.2050]]="","",Table1[[#This Row],[seagrass.weights.ssp245.2050]]*Table1[[#This Row],[seagrass.mn.ssp245.2050]])</f>
        <v/>
      </c>
      <c r="AS1536" s="5"/>
      <c r="AT1536" s="8"/>
      <c r="AU1536" s="8"/>
      <c r="AV1536" s="7" t="e">
        <f t="shared" si="140"/>
        <v>#DIV/0!</v>
      </c>
      <c r="AX1536" s="5"/>
      <c r="AY1536" s="6"/>
      <c r="AZ1536" s="6"/>
      <c r="BB1536" s="5"/>
      <c r="BC1536" s="8"/>
      <c r="BD1536" s="8"/>
      <c r="BE1536" s="5"/>
      <c r="BF1536" s="5"/>
      <c r="BG1536" s="6"/>
      <c r="BH1536" s="6"/>
      <c r="BI1536" s="7" t="e">
        <f t="shared" si="141"/>
        <v>#DIV/0!</v>
      </c>
      <c r="BK1536" s="5"/>
      <c r="BL1536" s="6"/>
      <c r="BM1536" s="6"/>
      <c r="BO1536" s="5"/>
      <c r="BP1536" s="6"/>
      <c r="BQ1536" s="6"/>
      <c r="BR1536" s="5"/>
      <c r="BS1536" s="5"/>
      <c r="BT1536" s="6"/>
      <c r="BU1536" s="6"/>
      <c r="BV1536" s="7" t="e">
        <f t="shared" si="142"/>
        <v>#DIV/0!</v>
      </c>
      <c r="BX1536" s="5"/>
      <c r="BY1536" s="8"/>
      <c r="BZ1536" s="8"/>
      <c r="CA1536" s="5"/>
      <c r="CB1536" s="5"/>
      <c r="CC1536" s="8"/>
      <c r="CD1536" s="8"/>
      <c r="CE1536" s="5"/>
      <c r="CF1536" s="5"/>
      <c r="CG1536" s="12"/>
      <c r="CH1536" s="17"/>
      <c r="CI1536" s="9" t="e">
        <f t="shared" si="143"/>
        <v>#DIV/0!</v>
      </c>
      <c r="CJ1536" s="5"/>
      <c r="CL1536" s="5"/>
      <c r="CM1536" s="5"/>
      <c r="CP1536" s="5"/>
      <c r="CT1536" s="5"/>
    </row>
    <row r="1537" spans="1:98" x14ac:dyDescent="0.25">
      <c r="A1537" s="5" t="s">
        <v>1580</v>
      </c>
      <c r="B1537" s="5">
        <v>18.33934</v>
      </c>
      <c r="C1537" s="5">
        <v>-33.821102000000003</v>
      </c>
      <c r="E1537" s="5">
        <v>0</v>
      </c>
      <c r="G1537" s="5">
        <v>0</v>
      </c>
      <c r="I1537" s="5">
        <v>0</v>
      </c>
      <c r="L1537" s="6" t="str">
        <f>IF(Table1[[#This Row],[seagrass.mn.ssp126.2050]]="","",(Table1[[#This Row],[seagrass.sd.ssp126.2050]]/Table1[[#This Row],[seagrass.mn.ssp126.2050]])^-1)</f>
        <v/>
      </c>
      <c r="M1537" s="6" t="str">
        <f>IF(Table1[[#This Row],[seagrass.weights.ssp126.2050]]="","",Table1[[#This Row],[seagrass.weights.ssp126.2050]]*Table1[[#This Row],[seagrass.mn.ssp126.2050]])</f>
        <v/>
      </c>
      <c r="P1537" s="6" t="str">
        <f>IF(Table1[[#This Row],[corals.mn.ssp126.2050]]="","",(Table1[[#This Row],[corals.sd.ssp126.2050]]/Table1[[#This Row],[corals.mn.ssp126.2050]])^-1)</f>
        <v/>
      </c>
      <c r="Q1537" s="6" t="str">
        <f>IF(Table1[[#This Row],[coral.weights.ssp126.2050]]="","",Table1[[#This Row],[coral.weights.ssp126.2050]]*Table1[[#This Row],[corals.mn.ssp126.2050]])</f>
        <v/>
      </c>
      <c r="T1537" s="6" t="str">
        <f>IF(Table1[[#This Row],[mangrove.mn.ssp126.2050]]="","",(Table1[[#This Row],[mangrove.sd.ssp126.2050]]/Table1[[#This Row],[mangrove.mn.ssp126.2050]])^-1)</f>
        <v/>
      </c>
      <c r="U1537" s="6" t="str">
        <f>IF(Table1[[#This Row],[mangrove.weights.ssp126.2050]]="","",Table1[[#This Row],[mangrove.weights.ssp126.2050]]*Table1[[#This Row],[mangrove.mn.ssp126.2050]])</f>
        <v/>
      </c>
      <c r="V1537" s="7" t="e">
        <f t="shared" si="138"/>
        <v>#DIV/0!</v>
      </c>
      <c r="Y1537" s="6" t="str">
        <f>IF(Table1[[#This Row],[seagrass.mn.ssp126.2100]]="", "", (Table1[[#This Row],[seagrass.sd.ssp126.2100]]/Table1[[#This Row],[seagrass.mn.ssp126.2100]])^-1)</f>
        <v/>
      </c>
      <c r="Z1537" s="6" t="str">
        <f>IF(Table1[[#This Row],[seagrass.weights.ssp126.2100]]="","", Table1[[#This Row],[seagrass.weights.ssp126.2100]]*Table1[[#This Row],[seagrass.mn.ssp126.2100]])</f>
        <v/>
      </c>
      <c r="AC1537" s="6" t="str">
        <f>IF(Table1[[#This Row],[corals.mn.ssp126.2100]]="","",(Table1[[#This Row],[corals.sd.ssp126.2100]]/Table1[[#This Row],[corals.mn.ssp126.2100]])^-1)</f>
        <v/>
      </c>
      <c r="AD1537" s="6" t="str">
        <f>IF( Table1[[#This Row],[Coral.weights.ssp126.2100]]="","", Table1[[#This Row],[Coral.weights.ssp126.2100]]*Table1[[#This Row],[corals.mn.ssp126.2100]])</f>
        <v/>
      </c>
      <c r="AG1537" s="8" t="str">
        <f>IF(Table1[[#This Row],[mangrove.mn.ssp126.2100]]="","",(Table1[[#This Row],[mangrove.sd.ssp126.2100]]/Table1[[#This Row],[mangrove.mn.ssp126.2100]])^-1)</f>
        <v/>
      </c>
      <c r="AH1537" s="6" t="str">
        <f>IF(Table1[[#This Row],[mangrove.weights.ssp126.2100]]="","",Table1[[#This Row],[mangrove.weights.ssp126.2100]]*Table1[[#This Row],[mangrove.mn.ssp126.2100]])</f>
        <v/>
      </c>
      <c r="AI1537" s="7" t="e">
        <f t="shared" si="139"/>
        <v>#DIV/0!</v>
      </c>
      <c r="AL1537" s="6" t="str">
        <f>IF(Table1[[#This Row],[seagrass.mn.ssp245.2050]]="","",(Table1[[#This Row],[seagrass.sd.ssp245.2050]]/Table1[[#This Row],[seagrass.mn.ssp245.2050]])^-1)</f>
        <v/>
      </c>
      <c r="AM1537" s="6" t="str">
        <f>IF(Table1[[#This Row],[seagrass.weights.ssp245.2050]]="","",Table1[[#This Row],[seagrass.weights.ssp245.2050]]*Table1[[#This Row],[seagrass.mn.ssp245.2050]])</f>
        <v/>
      </c>
      <c r="AS1537" s="5"/>
      <c r="AT1537" s="8"/>
      <c r="AU1537" s="8"/>
      <c r="AV1537" s="7" t="e">
        <f t="shared" si="140"/>
        <v>#DIV/0!</v>
      </c>
      <c r="AX1537" s="5"/>
      <c r="AY1537" s="6"/>
      <c r="AZ1537" s="6"/>
      <c r="BB1537" s="5"/>
      <c r="BC1537" s="8"/>
      <c r="BD1537" s="8"/>
      <c r="BE1537" s="5"/>
      <c r="BF1537" s="5"/>
      <c r="BG1537" s="6"/>
      <c r="BH1537" s="6"/>
      <c r="BI1537" s="7" t="e">
        <f t="shared" si="141"/>
        <v>#DIV/0!</v>
      </c>
      <c r="BK1537" s="5"/>
      <c r="BL1537" s="6"/>
      <c r="BM1537" s="6"/>
      <c r="BO1537" s="5"/>
      <c r="BP1537" s="6"/>
      <c r="BQ1537" s="6"/>
      <c r="BR1537" s="5"/>
      <c r="BS1537" s="5"/>
      <c r="BT1537" s="6"/>
      <c r="BU1537" s="6"/>
      <c r="BV1537" s="7" t="e">
        <f t="shared" si="142"/>
        <v>#DIV/0!</v>
      </c>
      <c r="BX1537" s="5"/>
      <c r="BY1537" s="8"/>
      <c r="BZ1537" s="8"/>
      <c r="CA1537" s="5"/>
      <c r="CB1537" s="5"/>
      <c r="CC1537" s="8"/>
      <c r="CD1537" s="8"/>
      <c r="CE1537" s="5"/>
      <c r="CF1537" s="5"/>
      <c r="CG1537" s="12"/>
      <c r="CH1537" s="17"/>
      <c r="CI1537" s="9" t="e">
        <f t="shared" si="143"/>
        <v>#DIV/0!</v>
      </c>
      <c r="CJ1537" s="5"/>
      <c r="CL1537" s="5"/>
      <c r="CM1537" s="5"/>
      <c r="CP1537" s="5"/>
      <c r="CT1537" s="5"/>
    </row>
    <row r="1538" spans="1:98" x14ac:dyDescent="0.25">
      <c r="A1538" s="5" t="s">
        <v>1581</v>
      </c>
      <c r="B1538" s="5">
        <v>18.58934</v>
      </c>
      <c r="C1538" s="5">
        <v>-34.071102000000003</v>
      </c>
      <c r="E1538" s="5">
        <v>0</v>
      </c>
      <c r="G1538" s="5">
        <v>0</v>
      </c>
      <c r="I1538" s="5">
        <v>0</v>
      </c>
      <c r="L1538" s="6" t="str">
        <f>IF(Table1[[#This Row],[seagrass.mn.ssp126.2050]]="","",(Table1[[#This Row],[seagrass.sd.ssp126.2050]]/Table1[[#This Row],[seagrass.mn.ssp126.2050]])^-1)</f>
        <v/>
      </c>
      <c r="M1538" s="6" t="str">
        <f>IF(Table1[[#This Row],[seagrass.weights.ssp126.2050]]="","",Table1[[#This Row],[seagrass.weights.ssp126.2050]]*Table1[[#This Row],[seagrass.mn.ssp126.2050]])</f>
        <v/>
      </c>
      <c r="P1538" s="6" t="str">
        <f>IF(Table1[[#This Row],[corals.mn.ssp126.2050]]="","",(Table1[[#This Row],[corals.sd.ssp126.2050]]/Table1[[#This Row],[corals.mn.ssp126.2050]])^-1)</f>
        <v/>
      </c>
      <c r="Q1538" s="6" t="str">
        <f>IF(Table1[[#This Row],[coral.weights.ssp126.2050]]="","",Table1[[#This Row],[coral.weights.ssp126.2050]]*Table1[[#This Row],[corals.mn.ssp126.2050]])</f>
        <v/>
      </c>
      <c r="T1538" s="6" t="str">
        <f>IF(Table1[[#This Row],[mangrove.mn.ssp126.2050]]="","",(Table1[[#This Row],[mangrove.sd.ssp126.2050]]/Table1[[#This Row],[mangrove.mn.ssp126.2050]])^-1)</f>
        <v/>
      </c>
      <c r="U1538" s="6" t="str">
        <f>IF(Table1[[#This Row],[mangrove.weights.ssp126.2050]]="","",Table1[[#This Row],[mangrove.weights.ssp126.2050]]*Table1[[#This Row],[mangrove.mn.ssp126.2050]])</f>
        <v/>
      </c>
      <c r="V1538" s="7" t="e">
        <f t="shared" ref="V1538:V1601" si="144">SUM(U1538,Q1538,M1538)/SUM(T1538,P1538,L1538)</f>
        <v>#DIV/0!</v>
      </c>
      <c r="Y1538" s="6" t="str">
        <f>IF(Table1[[#This Row],[seagrass.mn.ssp126.2100]]="", "", (Table1[[#This Row],[seagrass.sd.ssp126.2100]]/Table1[[#This Row],[seagrass.mn.ssp126.2100]])^-1)</f>
        <v/>
      </c>
      <c r="Z1538" s="6" t="str">
        <f>IF(Table1[[#This Row],[seagrass.weights.ssp126.2100]]="","", Table1[[#This Row],[seagrass.weights.ssp126.2100]]*Table1[[#This Row],[seagrass.mn.ssp126.2100]])</f>
        <v/>
      </c>
      <c r="AC1538" s="6" t="str">
        <f>IF(Table1[[#This Row],[corals.mn.ssp126.2100]]="","",(Table1[[#This Row],[corals.sd.ssp126.2100]]/Table1[[#This Row],[corals.mn.ssp126.2100]])^-1)</f>
        <v/>
      </c>
      <c r="AD1538" s="6" t="str">
        <f>IF( Table1[[#This Row],[Coral.weights.ssp126.2100]]="","", Table1[[#This Row],[Coral.weights.ssp126.2100]]*Table1[[#This Row],[corals.mn.ssp126.2100]])</f>
        <v/>
      </c>
      <c r="AG1538" s="8" t="str">
        <f>IF(Table1[[#This Row],[mangrove.mn.ssp126.2100]]="","",(Table1[[#This Row],[mangrove.sd.ssp126.2100]]/Table1[[#This Row],[mangrove.mn.ssp126.2100]])^-1)</f>
        <v/>
      </c>
      <c r="AH1538" s="6" t="str">
        <f>IF(Table1[[#This Row],[mangrove.weights.ssp126.2100]]="","",Table1[[#This Row],[mangrove.weights.ssp126.2100]]*Table1[[#This Row],[mangrove.mn.ssp126.2100]])</f>
        <v/>
      </c>
      <c r="AI1538" s="7" t="e">
        <f t="shared" ref="AI1538:AI1601" si="145">SUM(AH1538,AD1538,Z1538)/SUM(Y1538,AC1538,AG1538)</f>
        <v>#DIV/0!</v>
      </c>
      <c r="AL1538" s="6" t="str">
        <f>IF(Table1[[#This Row],[seagrass.mn.ssp245.2050]]="","",(Table1[[#This Row],[seagrass.sd.ssp245.2050]]/Table1[[#This Row],[seagrass.mn.ssp245.2050]])^-1)</f>
        <v/>
      </c>
      <c r="AM1538" s="6" t="str">
        <f>IF(Table1[[#This Row],[seagrass.weights.ssp245.2050]]="","",Table1[[#This Row],[seagrass.weights.ssp245.2050]]*Table1[[#This Row],[seagrass.mn.ssp245.2050]])</f>
        <v/>
      </c>
      <c r="AS1538" s="5"/>
      <c r="AT1538" s="8"/>
      <c r="AU1538" s="8"/>
      <c r="AV1538" s="7" t="e">
        <f t="shared" si="140"/>
        <v>#DIV/0!</v>
      </c>
      <c r="AX1538" s="5"/>
      <c r="AY1538" s="6"/>
      <c r="AZ1538" s="6"/>
      <c r="BB1538" s="5"/>
      <c r="BC1538" s="8"/>
      <c r="BD1538" s="8"/>
      <c r="BE1538" s="5"/>
      <c r="BF1538" s="5"/>
      <c r="BG1538" s="6"/>
      <c r="BH1538" s="6"/>
      <c r="BI1538" s="7" t="e">
        <f t="shared" si="141"/>
        <v>#DIV/0!</v>
      </c>
      <c r="BK1538" s="5"/>
      <c r="BL1538" s="6"/>
      <c r="BM1538" s="6"/>
      <c r="BO1538" s="5"/>
      <c r="BP1538" s="6"/>
      <c r="BQ1538" s="6"/>
      <c r="BR1538" s="5"/>
      <c r="BS1538" s="5"/>
      <c r="BT1538" s="6"/>
      <c r="BU1538" s="6"/>
      <c r="BV1538" s="7" t="e">
        <f t="shared" si="142"/>
        <v>#DIV/0!</v>
      </c>
      <c r="BX1538" s="5"/>
      <c r="BY1538" s="8"/>
      <c r="BZ1538" s="8"/>
      <c r="CA1538" s="5"/>
      <c r="CB1538" s="5"/>
      <c r="CC1538" s="8"/>
      <c r="CD1538" s="8"/>
      <c r="CE1538" s="5"/>
      <c r="CF1538" s="5"/>
      <c r="CG1538" s="12"/>
      <c r="CH1538" s="17"/>
      <c r="CI1538" s="9" t="e">
        <f t="shared" si="143"/>
        <v>#DIV/0!</v>
      </c>
      <c r="CJ1538" s="5"/>
      <c r="CL1538" s="5"/>
      <c r="CM1538" s="5"/>
      <c r="CP1538" s="5"/>
      <c r="CT1538" s="5"/>
    </row>
    <row r="1539" spans="1:98" x14ac:dyDescent="0.25">
      <c r="A1539" s="5" t="s">
        <v>1582</v>
      </c>
      <c r="B1539" s="5">
        <v>18.83934</v>
      </c>
      <c r="C1539" s="5">
        <v>-34.071102000000003</v>
      </c>
      <c r="E1539" s="5">
        <v>0</v>
      </c>
      <c r="G1539" s="5">
        <v>0</v>
      </c>
      <c r="I1539" s="5">
        <v>0</v>
      </c>
      <c r="L1539" s="6" t="str">
        <f>IF(Table1[[#This Row],[seagrass.mn.ssp126.2050]]="","",(Table1[[#This Row],[seagrass.sd.ssp126.2050]]/Table1[[#This Row],[seagrass.mn.ssp126.2050]])^-1)</f>
        <v/>
      </c>
      <c r="M1539" s="6" t="str">
        <f>IF(Table1[[#This Row],[seagrass.weights.ssp126.2050]]="","",Table1[[#This Row],[seagrass.weights.ssp126.2050]]*Table1[[#This Row],[seagrass.mn.ssp126.2050]])</f>
        <v/>
      </c>
      <c r="P1539" s="6" t="str">
        <f>IF(Table1[[#This Row],[corals.mn.ssp126.2050]]="","",(Table1[[#This Row],[corals.sd.ssp126.2050]]/Table1[[#This Row],[corals.mn.ssp126.2050]])^-1)</f>
        <v/>
      </c>
      <c r="Q1539" s="6" t="str">
        <f>IF(Table1[[#This Row],[coral.weights.ssp126.2050]]="","",Table1[[#This Row],[coral.weights.ssp126.2050]]*Table1[[#This Row],[corals.mn.ssp126.2050]])</f>
        <v/>
      </c>
      <c r="T1539" s="6" t="str">
        <f>IF(Table1[[#This Row],[mangrove.mn.ssp126.2050]]="","",(Table1[[#This Row],[mangrove.sd.ssp126.2050]]/Table1[[#This Row],[mangrove.mn.ssp126.2050]])^-1)</f>
        <v/>
      </c>
      <c r="U1539" s="6" t="str">
        <f>IF(Table1[[#This Row],[mangrove.weights.ssp126.2050]]="","",Table1[[#This Row],[mangrove.weights.ssp126.2050]]*Table1[[#This Row],[mangrove.mn.ssp126.2050]])</f>
        <v/>
      </c>
      <c r="V1539" s="7" t="e">
        <f t="shared" si="144"/>
        <v>#DIV/0!</v>
      </c>
      <c r="Y1539" s="6" t="str">
        <f>IF(Table1[[#This Row],[seagrass.mn.ssp126.2100]]="", "", (Table1[[#This Row],[seagrass.sd.ssp126.2100]]/Table1[[#This Row],[seagrass.mn.ssp126.2100]])^-1)</f>
        <v/>
      </c>
      <c r="Z1539" s="6" t="str">
        <f>IF(Table1[[#This Row],[seagrass.weights.ssp126.2100]]="","", Table1[[#This Row],[seagrass.weights.ssp126.2100]]*Table1[[#This Row],[seagrass.mn.ssp126.2100]])</f>
        <v/>
      </c>
      <c r="AC1539" s="6" t="str">
        <f>IF(Table1[[#This Row],[corals.mn.ssp126.2100]]="","",(Table1[[#This Row],[corals.sd.ssp126.2100]]/Table1[[#This Row],[corals.mn.ssp126.2100]])^-1)</f>
        <v/>
      </c>
      <c r="AD1539" s="6" t="str">
        <f>IF( Table1[[#This Row],[Coral.weights.ssp126.2100]]="","", Table1[[#This Row],[Coral.weights.ssp126.2100]]*Table1[[#This Row],[corals.mn.ssp126.2100]])</f>
        <v/>
      </c>
      <c r="AG1539" s="8" t="str">
        <f>IF(Table1[[#This Row],[mangrove.mn.ssp126.2100]]="","",(Table1[[#This Row],[mangrove.sd.ssp126.2100]]/Table1[[#This Row],[mangrove.mn.ssp126.2100]])^-1)</f>
        <v/>
      </c>
      <c r="AH1539" s="6" t="str">
        <f>IF(Table1[[#This Row],[mangrove.weights.ssp126.2100]]="","",Table1[[#This Row],[mangrove.weights.ssp126.2100]]*Table1[[#This Row],[mangrove.mn.ssp126.2100]])</f>
        <v/>
      </c>
      <c r="AI1539" s="7" t="e">
        <f t="shared" si="145"/>
        <v>#DIV/0!</v>
      </c>
      <c r="AL1539" s="6" t="str">
        <f>IF(Table1[[#This Row],[seagrass.mn.ssp245.2050]]="","",(Table1[[#This Row],[seagrass.sd.ssp245.2050]]/Table1[[#This Row],[seagrass.mn.ssp245.2050]])^-1)</f>
        <v/>
      </c>
      <c r="AM1539" s="6" t="str">
        <f>IF(Table1[[#This Row],[seagrass.weights.ssp245.2050]]="","",Table1[[#This Row],[seagrass.weights.ssp245.2050]]*Table1[[#This Row],[seagrass.mn.ssp245.2050]])</f>
        <v/>
      </c>
      <c r="AS1539" s="5"/>
      <c r="AT1539" s="8"/>
      <c r="AU1539" s="8"/>
      <c r="AV1539" s="7" t="e">
        <f t="shared" ref="AV1539:AV1602" si="146">SUM(AU1539,AQ1539,AM1539)/SUM(AT1539,AP1539,AL1539)</f>
        <v>#DIV/0!</v>
      </c>
      <c r="AX1539" s="5"/>
      <c r="AY1539" s="6"/>
      <c r="AZ1539" s="6"/>
      <c r="BB1539" s="5"/>
      <c r="BC1539" s="8"/>
      <c r="BD1539" s="8"/>
      <c r="BE1539" s="5"/>
      <c r="BF1539" s="5"/>
      <c r="BG1539" s="6"/>
      <c r="BH1539" s="6"/>
      <c r="BI1539" s="7" t="e">
        <f t="shared" ref="BI1539:BI1602" si="147">SUM(BH1539,BD1539,AZ1539)/SUM(BG1539,BC1539,AY1539)</f>
        <v>#DIV/0!</v>
      </c>
      <c r="BK1539" s="5"/>
      <c r="BL1539" s="6"/>
      <c r="BM1539" s="6"/>
      <c r="BO1539" s="5"/>
      <c r="BP1539" s="6"/>
      <c r="BQ1539" s="6"/>
      <c r="BR1539" s="5"/>
      <c r="BS1539" s="5"/>
      <c r="BT1539" s="6"/>
      <c r="BU1539" s="6"/>
      <c r="BV1539" s="7" t="e">
        <f t="shared" ref="BV1539:BV1602" si="148">SUM(BU1539,BQ1539,BM1539)/SUM(BT1539,BP1539,BL1539)</f>
        <v>#DIV/0!</v>
      </c>
      <c r="BX1539" s="5"/>
      <c r="BY1539" s="8"/>
      <c r="BZ1539" s="8"/>
      <c r="CA1539" s="5"/>
      <c r="CB1539" s="5"/>
      <c r="CC1539" s="8"/>
      <c r="CD1539" s="8"/>
      <c r="CE1539" s="5"/>
      <c r="CF1539" s="5"/>
      <c r="CG1539" s="12"/>
      <c r="CH1539" s="17"/>
      <c r="CI1539" s="9" t="e">
        <f t="shared" ref="CI1539:CI1602" si="149">SUM(CH1539,CD1539,BZ1539)/SUM(CG1539,CC1539,BY1539)</f>
        <v>#DIV/0!</v>
      </c>
      <c r="CJ1539" s="5"/>
      <c r="CL1539" s="5"/>
      <c r="CM1539" s="5"/>
      <c r="CP1539" s="5"/>
      <c r="CT1539" s="5"/>
    </row>
    <row r="1540" spans="1:98" x14ac:dyDescent="0.25">
      <c r="A1540" s="5" t="s">
        <v>1583</v>
      </c>
      <c r="B1540" s="5">
        <v>19.08934</v>
      </c>
      <c r="C1540" s="5">
        <v>-34.071102000000003</v>
      </c>
      <c r="E1540" s="5">
        <v>0</v>
      </c>
      <c r="G1540" s="5">
        <v>0</v>
      </c>
      <c r="I1540" s="5">
        <v>0</v>
      </c>
      <c r="L1540" s="6" t="str">
        <f>IF(Table1[[#This Row],[seagrass.mn.ssp126.2050]]="","",(Table1[[#This Row],[seagrass.sd.ssp126.2050]]/Table1[[#This Row],[seagrass.mn.ssp126.2050]])^-1)</f>
        <v/>
      </c>
      <c r="M1540" s="6" t="str">
        <f>IF(Table1[[#This Row],[seagrass.weights.ssp126.2050]]="","",Table1[[#This Row],[seagrass.weights.ssp126.2050]]*Table1[[#This Row],[seagrass.mn.ssp126.2050]])</f>
        <v/>
      </c>
      <c r="P1540" s="6" t="str">
        <f>IF(Table1[[#This Row],[corals.mn.ssp126.2050]]="","",(Table1[[#This Row],[corals.sd.ssp126.2050]]/Table1[[#This Row],[corals.mn.ssp126.2050]])^-1)</f>
        <v/>
      </c>
      <c r="Q1540" s="6" t="str">
        <f>IF(Table1[[#This Row],[coral.weights.ssp126.2050]]="","",Table1[[#This Row],[coral.weights.ssp126.2050]]*Table1[[#This Row],[corals.mn.ssp126.2050]])</f>
        <v/>
      </c>
      <c r="T1540" s="6" t="str">
        <f>IF(Table1[[#This Row],[mangrove.mn.ssp126.2050]]="","",(Table1[[#This Row],[mangrove.sd.ssp126.2050]]/Table1[[#This Row],[mangrove.mn.ssp126.2050]])^-1)</f>
        <v/>
      </c>
      <c r="U1540" s="6" t="str">
        <f>IF(Table1[[#This Row],[mangrove.weights.ssp126.2050]]="","",Table1[[#This Row],[mangrove.weights.ssp126.2050]]*Table1[[#This Row],[mangrove.mn.ssp126.2050]])</f>
        <v/>
      </c>
      <c r="V1540" s="7" t="e">
        <f t="shared" si="144"/>
        <v>#DIV/0!</v>
      </c>
      <c r="Y1540" s="6" t="str">
        <f>IF(Table1[[#This Row],[seagrass.mn.ssp126.2100]]="", "", (Table1[[#This Row],[seagrass.sd.ssp126.2100]]/Table1[[#This Row],[seagrass.mn.ssp126.2100]])^-1)</f>
        <v/>
      </c>
      <c r="Z1540" s="6" t="str">
        <f>IF(Table1[[#This Row],[seagrass.weights.ssp126.2100]]="","", Table1[[#This Row],[seagrass.weights.ssp126.2100]]*Table1[[#This Row],[seagrass.mn.ssp126.2100]])</f>
        <v/>
      </c>
      <c r="AC1540" s="6" t="str">
        <f>IF(Table1[[#This Row],[corals.mn.ssp126.2100]]="","",(Table1[[#This Row],[corals.sd.ssp126.2100]]/Table1[[#This Row],[corals.mn.ssp126.2100]])^-1)</f>
        <v/>
      </c>
      <c r="AD1540" s="6" t="str">
        <f>IF( Table1[[#This Row],[Coral.weights.ssp126.2100]]="","", Table1[[#This Row],[Coral.weights.ssp126.2100]]*Table1[[#This Row],[corals.mn.ssp126.2100]])</f>
        <v/>
      </c>
      <c r="AG1540" s="8" t="str">
        <f>IF(Table1[[#This Row],[mangrove.mn.ssp126.2100]]="","",(Table1[[#This Row],[mangrove.sd.ssp126.2100]]/Table1[[#This Row],[mangrove.mn.ssp126.2100]])^-1)</f>
        <v/>
      </c>
      <c r="AH1540" s="6" t="str">
        <f>IF(Table1[[#This Row],[mangrove.weights.ssp126.2100]]="","",Table1[[#This Row],[mangrove.weights.ssp126.2100]]*Table1[[#This Row],[mangrove.mn.ssp126.2100]])</f>
        <v/>
      </c>
      <c r="AI1540" s="7" t="e">
        <f t="shared" si="145"/>
        <v>#DIV/0!</v>
      </c>
      <c r="AL1540" s="6" t="str">
        <f>IF(Table1[[#This Row],[seagrass.mn.ssp245.2050]]="","",(Table1[[#This Row],[seagrass.sd.ssp245.2050]]/Table1[[#This Row],[seagrass.mn.ssp245.2050]])^-1)</f>
        <v/>
      </c>
      <c r="AM1540" s="6" t="str">
        <f>IF(Table1[[#This Row],[seagrass.weights.ssp245.2050]]="","",Table1[[#This Row],[seagrass.weights.ssp245.2050]]*Table1[[#This Row],[seagrass.mn.ssp245.2050]])</f>
        <v/>
      </c>
      <c r="AS1540" s="5"/>
      <c r="AT1540" s="8"/>
      <c r="AU1540" s="8"/>
      <c r="AV1540" s="7" t="e">
        <f t="shared" si="146"/>
        <v>#DIV/0!</v>
      </c>
      <c r="AX1540" s="5"/>
      <c r="AY1540" s="6"/>
      <c r="AZ1540" s="6"/>
      <c r="BB1540" s="5"/>
      <c r="BC1540" s="8"/>
      <c r="BD1540" s="8"/>
      <c r="BE1540" s="5"/>
      <c r="BF1540" s="5"/>
      <c r="BG1540" s="6"/>
      <c r="BH1540" s="6"/>
      <c r="BI1540" s="7" t="e">
        <f t="shared" si="147"/>
        <v>#DIV/0!</v>
      </c>
      <c r="BK1540" s="5"/>
      <c r="BL1540" s="6"/>
      <c r="BM1540" s="6"/>
      <c r="BO1540" s="5"/>
      <c r="BP1540" s="6"/>
      <c r="BQ1540" s="6"/>
      <c r="BR1540" s="5"/>
      <c r="BS1540" s="5"/>
      <c r="BT1540" s="6"/>
      <c r="BU1540" s="6"/>
      <c r="BV1540" s="7" t="e">
        <f t="shared" si="148"/>
        <v>#DIV/0!</v>
      </c>
      <c r="BX1540" s="5"/>
      <c r="BY1540" s="8"/>
      <c r="BZ1540" s="8"/>
      <c r="CA1540" s="5"/>
      <c r="CB1540" s="5"/>
      <c r="CC1540" s="8"/>
      <c r="CD1540" s="8"/>
      <c r="CE1540" s="5"/>
      <c r="CF1540" s="5"/>
      <c r="CG1540" s="12"/>
      <c r="CH1540" s="17"/>
      <c r="CI1540" s="9" t="e">
        <f t="shared" si="149"/>
        <v>#DIV/0!</v>
      </c>
      <c r="CJ1540" s="5"/>
      <c r="CL1540" s="5"/>
      <c r="CM1540" s="5"/>
      <c r="CP1540" s="5"/>
      <c r="CT1540" s="5"/>
    </row>
    <row r="1541" spans="1:98" x14ac:dyDescent="0.25">
      <c r="A1541" s="5" t="s">
        <v>1584</v>
      </c>
      <c r="B1541" s="5">
        <v>19.33934</v>
      </c>
      <c r="C1541" s="5">
        <v>-34.071102000000003</v>
      </c>
      <c r="E1541" s="5">
        <v>0</v>
      </c>
      <c r="G1541" s="5">
        <v>0</v>
      </c>
      <c r="I1541" s="5">
        <v>0</v>
      </c>
      <c r="L1541" s="6" t="str">
        <f>IF(Table1[[#This Row],[seagrass.mn.ssp126.2050]]="","",(Table1[[#This Row],[seagrass.sd.ssp126.2050]]/Table1[[#This Row],[seagrass.mn.ssp126.2050]])^-1)</f>
        <v/>
      </c>
      <c r="M1541" s="6" t="str">
        <f>IF(Table1[[#This Row],[seagrass.weights.ssp126.2050]]="","",Table1[[#This Row],[seagrass.weights.ssp126.2050]]*Table1[[#This Row],[seagrass.mn.ssp126.2050]])</f>
        <v/>
      </c>
      <c r="P1541" s="6" t="str">
        <f>IF(Table1[[#This Row],[corals.mn.ssp126.2050]]="","",(Table1[[#This Row],[corals.sd.ssp126.2050]]/Table1[[#This Row],[corals.mn.ssp126.2050]])^-1)</f>
        <v/>
      </c>
      <c r="Q1541" s="6" t="str">
        <f>IF(Table1[[#This Row],[coral.weights.ssp126.2050]]="","",Table1[[#This Row],[coral.weights.ssp126.2050]]*Table1[[#This Row],[corals.mn.ssp126.2050]])</f>
        <v/>
      </c>
      <c r="T1541" s="6" t="str">
        <f>IF(Table1[[#This Row],[mangrove.mn.ssp126.2050]]="","",(Table1[[#This Row],[mangrove.sd.ssp126.2050]]/Table1[[#This Row],[mangrove.mn.ssp126.2050]])^-1)</f>
        <v/>
      </c>
      <c r="U1541" s="6" t="str">
        <f>IF(Table1[[#This Row],[mangrove.weights.ssp126.2050]]="","",Table1[[#This Row],[mangrove.weights.ssp126.2050]]*Table1[[#This Row],[mangrove.mn.ssp126.2050]])</f>
        <v/>
      </c>
      <c r="V1541" s="7" t="e">
        <f t="shared" si="144"/>
        <v>#DIV/0!</v>
      </c>
      <c r="Y1541" s="6" t="str">
        <f>IF(Table1[[#This Row],[seagrass.mn.ssp126.2100]]="", "", (Table1[[#This Row],[seagrass.sd.ssp126.2100]]/Table1[[#This Row],[seagrass.mn.ssp126.2100]])^-1)</f>
        <v/>
      </c>
      <c r="Z1541" s="6" t="str">
        <f>IF(Table1[[#This Row],[seagrass.weights.ssp126.2100]]="","", Table1[[#This Row],[seagrass.weights.ssp126.2100]]*Table1[[#This Row],[seagrass.mn.ssp126.2100]])</f>
        <v/>
      </c>
      <c r="AC1541" s="6" t="str">
        <f>IF(Table1[[#This Row],[corals.mn.ssp126.2100]]="","",(Table1[[#This Row],[corals.sd.ssp126.2100]]/Table1[[#This Row],[corals.mn.ssp126.2100]])^-1)</f>
        <v/>
      </c>
      <c r="AD1541" s="6" t="str">
        <f>IF( Table1[[#This Row],[Coral.weights.ssp126.2100]]="","", Table1[[#This Row],[Coral.weights.ssp126.2100]]*Table1[[#This Row],[corals.mn.ssp126.2100]])</f>
        <v/>
      </c>
      <c r="AG1541" s="8" t="str">
        <f>IF(Table1[[#This Row],[mangrove.mn.ssp126.2100]]="","",(Table1[[#This Row],[mangrove.sd.ssp126.2100]]/Table1[[#This Row],[mangrove.mn.ssp126.2100]])^-1)</f>
        <v/>
      </c>
      <c r="AH1541" s="6" t="str">
        <f>IF(Table1[[#This Row],[mangrove.weights.ssp126.2100]]="","",Table1[[#This Row],[mangrove.weights.ssp126.2100]]*Table1[[#This Row],[mangrove.mn.ssp126.2100]])</f>
        <v/>
      </c>
      <c r="AI1541" s="7" t="e">
        <f t="shared" si="145"/>
        <v>#DIV/0!</v>
      </c>
      <c r="AL1541" s="6" t="str">
        <f>IF(Table1[[#This Row],[seagrass.mn.ssp245.2050]]="","",(Table1[[#This Row],[seagrass.sd.ssp245.2050]]/Table1[[#This Row],[seagrass.mn.ssp245.2050]])^-1)</f>
        <v/>
      </c>
      <c r="AM1541" s="6" t="str">
        <f>IF(Table1[[#This Row],[seagrass.weights.ssp245.2050]]="","",Table1[[#This Row],[seagrass.weights.ssp245.2050]]*Table1[[#This Row],[seagrass.mn.ssp245.2050]])</f>
        <v/>
      </c>
      <c r="AS1541" s="5"/>
      <c r="AT1541" s="8"/>
      <c r="AU1541" s="8"/>
      <c r="AV1541" s="7" t="e">
        <f t="shared" si="146"/>
        <v>#DIV/0!</v>
      </c>
      <c r="AX1541" s="5"/>
      <c r="AY1541" s="6"/>
      <c r="AZ1541" s="6"/>
      <c r="BB1541" s="5"/>
      <c r="BC1541" s="8"/>
      <c r="BD1541" s="8"/>
      <c r="BE1541" s="5"/>
      <c r="BF1541" s="5"/>
      <c r="BG1541" s="6"/>
      <c r="BH1541" s="6"/>
      <c r="BI1541" s="7" t="e">
        <f t="shared" si="147"/>
        <v>#DIV/0!</v>
      </c>
      <c r="BK1541" s="5"/>
      <c r="BL1541" s="6"/>
      <c r="BM1541" s="6"/>
      <c r="BO1541" s="5"/>
      <c r="BP1541" s="6"/>
      <c r="BQ1541" s="6"/>
      <c r="BR1541" s="5"/>
      <c r="BS1541" s="5"/>
      <c r="BT1541" s="6"/>
      <c r="BU1541" s="6"/>
      <c r="BV1541" s="7" t="e">
        <f t="shared" si="148"/>
        <v>#DIV/0!</v>
      </c>
      <c r="BX1541" s="5"/>
      <c r="BY1541" s="8"/>
      <c r="BZ1541" s="8"/>
      <c r="CA1541" s="5"/>
      <c r="CB1541" s="5"/>
      <c r="CC1541" s="8"/>
      <c r="CD1541" s="8"/>
      <c r="CE1541" s="5"/>
      <c r="CF1541" s="5"/>
      <c r="CG1541" s="12"/>
      <c r="CH1541" s="17"/>
      <c r="CI1541" s="9" t="e">
        <f t="shared" si="149"/>
        <v>#DIV/0!</v>
      </c>
      <c r="CJ1541" s="5"/>
      <c r="CL1541" s="5"/>
      <c r="CM1541" s="5"/>
      <c r="CP1541" s="5"/>
      <c r="CT1541" s="5"/>
    </row>
    <row r="1542" spans="1:98" x14ac:dyDescent="0.25">
      <c r="A1542" s="5" t="s">
        <v>1585</v>
      </c>
      <c r="B1542" s="5">
        <v>20.58934</v>
      </c>
      <c r="C1542" s="5">
        <v>-34.071102000000003</v>
      </c>
      <c r="E1542" s="5">
        <v>0</v>
      </c>
      <c r="G1542" s="5">
        <v>0</v>
      </c>
      <c r="I1542" s="5">
        <v>0</v>
      </c>
      <c r="L1542" s="6" t="str">
        <f>IF(Table1[[#This Row],[seagrass.mn.ssp126.2050]]="","",(Table1[[#This Row],[seagrass.sd.ssp126.2050]]/Table1[[#This Row],[seagrass.mn.ssp126.2050]])^-1)</f>
        <v/>
      </c>
      <c r="M1542" s="6" t="str">
        <f>IF(Table1[[#This Row],[seagrass.weights.ssp126.2050]]="","",Table1[[#This Row],[seagrass.weights.ssp126.2050]]*Table1[[#This Row],[seagrass.mn.ssp126.2050]])</f>
        <v/>
      </c>
      <c r="P1542" s="6" t="str">
        <f>IF(Table1[[#This Row],[corals.mn.ssp126.2050]]="","",(Table1[[#This Row],[corals.sd.ssp126.2050]]/Table1[[#This Row],[corals.mn.ssp126.2050]])^-1)</f>
        <v/>
      </c>
      <c r="Q1542" s="6" t="str">
        <f>IF(Table1[[#This Row],[coral.weights.ssp126.2050]]="","",Table1[[#This Row],[coral.weights.ssp126.2050]]*Table1[[#This Row],[corals.mn.ssp126.2050]])</f>
        <v/>
      </c>
      <c r="T1542" s="6" t="str">
        <f>IF(Table1[[#This Row],[mangrove.mn.ssp126.2050]]="","",(Table1[[#This Row],[mangrove.sd.ssp126.2050]]/Table1[[#This Row],[mangrove.mn.ssp126.2050]])^-1)</f>
        <v/>
      </c>
      <c r="U1542" s="6" t="str">
        <f>IF(Table1[[#This Row],[mangrove.weights.ssp126.2050]]="","",Table1[[#This Row],[mangrove.weights.ssp126.2050]]*Table1[[#This Row],[mangrove.mn.ssp126.2050]])</f>
        <v/>
      </c>
      <c r="V1542" s="7" t="e">
        <f t="shared" si="144"/>
        <v>#DIV/0!</v>
      </c>
      <c r="Y1542" s="6" t="str">
        <f>IF(Table1[[#This Row],[seagrass.mn.ssp126.2100]]="", "", (Table1[[#This Row],[seagrass.sd.ssp126.2100]]/Table1[[#This Row],[seagrass.mn.ssp126.2100]])^-1)</f>
        <v/>
      </c>
      <c r="Z1542" s="6" t="str">
        <f>IF(Table1[[#This Row],[seagrass.weights.ssp126.2100]]="","", Table1[[#This Row],[seagrass.weights.ssp126.2100]]*Table1[[#This Row],[seagrass.mn.ssp126.2100]])</f>
        <v/>
      </c>
      <c r="AC1542" s="6" t="str">
        <f>IF(Table1[[#This Row],[corals.mn.ssp126.2100]]="","",(Table1[[#This Row],[corals.sd.ssp126.2100]]/Table1[[#This Row],[corals.mn.ssp126.2100]])^-1)</f>
        <v/>
      </c>
      <c r="AD1542" s="6" t="str">
        <f>IF( Table1[[#This Row],[Coral.weights.ssp126.2100]]="","", Table1[[#This Row],[Coral.weights.ssp126.2100]]*Table1[[#This Row],[corals.mn.ssp126.2100]])</f>
        <v/>
      </c>
      <c r="AG1542" s="8" t="str">
        <f>IF(Table1[[#This Row],[mangrove.mn.ssp126.2100]]="","",(Table1[[#This Row],[mangrove.sd.ssp126.2100]]/Table1[[#This Row],[mangrove.mn.ssp126.2100]])^-1)</f>
        <v/>
      </c>
      <c r="AH1542" s="6" t="str">
        <f>IF(Table1[[#This Row],[mangrove.weights.ssp126.2100]]="","",Table1[[#This Row],[mangrove.weights.ssp126.2100]]*Table1[[#This Row],[mangrove.mn.ssp126.2100]])</f>
        <v/>
      </c>
      <c r="AI1542" s="7" t="e">
        <f t="shared" si="145"/>
        <v>#DIV/0!</v>
      </c>
      <c r="AL1542" s="6" t="str">
        <f>IF(Table1[[#This Row],[seagrass.mn.ssp245.2050]]="","",(Table1[[#This Row],[seagrass.sd.ssp245.2050]]/Table1[[#This Row],[seagrass.mn.ssp245.2050]])^-1)</f>
        <v/>
      </c>
      <c r="AM1542" s="6" t="str">
        <f>IF(Table1[[#This Row],[seagrass.weights.ssp245.2050]]="","",Table1[[#This Row],[seagrass.weights.ssp245.2050]]*Table1[[#This Row],[seagrass.mn.ssp245.2050]])</f>
        <v/>
      </c>
      <c r="AS1542" s="5"/>
      <c r="AT1542" s="8"/>
      <c r="AU1542" s="8"/>
      <c r="AV1542" s="7" t="e">
        <f t="shared" si="146"/>
        <v>#DIV/0!</v>
      </c>
      <c r="AX1542" s="5"/>
      <c r="AY1542" s="6"/>
      <c r="AZ1542" s="6"/>
      <c r="BB1542" s="5"/>
      <c r="BC1542" s="8"/>
      <c r="BD1542" s="8"/>
      <c r="BE1542" s="5"/>
      <c r="BF1542" s="5"/>
      <c r="BG1542" s="6"/>
      <c r="BH1542" s="6"/>
      <c r="BI1542" s="7" t="e">
        <f t="shared" si="147"/>
        <v>#DIV/0!</v>
      </c>
      <c r="BK1542" s="5"/>
      <c r="BL1542" s="6"/>
      <c r="BM1542" s="6"/>
      <c r="BO1542" s="5"/>
      <c r="BP1542" s="6"/>
      <c r="BQ1542" s="6"/>
      <c r="BR1542" s="5"/>
      <c r="BS1542" s="5"/>
      <c r="BT1542" s="6"/>
      <c r="BU1542" s="6"/>
      <c r="BV1542" s="7" t="e">
        <f t="shared" si="148"/>
        <v>#DIV/0!</v>
      </c>
      <c r="BX1542" s="5"/>
      <c r="BY1542" s="8"/>
      <c r="BZ1542" s="8"/>
      <c r="CA1542" s="5"/>
      <c r="CB1542" s="5"/>
      <c r="CC1542" s="8"/>
      <c r="CD1542" s="8"/>
      <c r="CE1542" s="5"/>
      <c r="CF1542" s="5"/>
      <c r="CG1542" s="12"/>
      <c r="CH1542" s="17"/>
      <c r="CI1542" s="9" t="e">
        <f t="shared" si="149"/>
        <v>#DIV/0!</v>
      </c>
      <c r="CJ1542" s="5"/>
      <c r="CL1542" s="5"/>
      <c r="CM1542" s="5"/>
      <c r="CP1542" s="5"/>
      <c r="CT1542" s="5"/>
    </row>
    <row r="1543" spans="1:98" x14ac:dyDescent="0.25">
      <c r="A1543" s="5" t="s">
        <v>1586</v>
      </c>
      <c r="B1543" s="5">
        <v>20.83934</v>
      </c>
      <c r="C1543" s="5">
        <v>-34.071102000000003</v>
      </c>
      <c r="E1543" s="5">
        <v>0</v>
      </c>
      <c r="G1543" s="5">
        <v>0</v>
      </c>
      <c r="I1543" s="5">
        <v>0</v>
      </c>
      <c r="L1543" s="6" t="str">
        <f>IF(Table1[[#This Row],[seagrass.mn.ssp126.2050]]="","",(Table1[[#This Row],[seagrass.sd.ssp126.2050]]/Table1[[#This Row],[seagrass.mn.ssp126.2050]])^-1)</f>
        <v/>
      </c>
      <c r="M1543" s="6" t="str">
        <f>IF(Table1[[#This Row],[seagrass.weights.ssp126.2050]]="","",Table1[[#This Row],[seagrass.weights.ssp126.2050]]*Table1[[#This Row],[seagrass.mn.ssp126.2050]])</f>
        <v/>
      </c>
      <c r="P1543" s="6" t="str">
        <f>IF(Table1[[#This Row],[corals.mn.ssp126.2050]]="","",(Table1[[#This Row],[corals.sd.ssp126.2050]]/Table1[[#This Row],[corals.mn.ssp126.2050]])^-1)</f>
        <v/>
      </c>
      <c r="Q1543" s="6" t="str">
        <f>IF(Table1[[#This Row],[coral.weights.ssp126.2050]]="","",Table1[[#This Row],[coral.weights.ssp126.2050]]*Table1[[#This Row],[corals.mn.ssp126.2050]])</f>
        <v/>
      </c>
      <c r="T1543" s="6" t="str">
        <f>IF(Table1[[#This Row],[mangrove.mn.ssp126.2050]]="","",(Table1[[#This Row],[mangrove.sd.ssp126.2050]]/Table1[[#This Row],[mangrove.mn.ssp126.2050]])^-1)</f>
        <v/>
      </c>
      <c r="U1543" s="6" t="str">
        <f>IF(Table1[[#This Row],[mangrove.weights.ssp126.2050]]="","",Table1[[#This Row],[mangrove.weights.ssp126.2050]]*Table1[[#This Row],[mangrove.mn.ssp126.2050]])</f>
        <v/>
      </c>
      <c r="V1543" s="7" t="e">
        <f t="shared" si="144"/>
        <v>#DIV/0!</v>
      </c>
      <c r="Y1543" s="6" t="str">
        <f>IF(Table1[[#This Row],[seagrass.mn.ssp126.2100]]="", "", (Table1[[#This Row],[seagrass.sd.ssp126.2100]]/Table1[[#This Row],[seagrass.mn.ssp126.2100]])^-1)</f>
        <v/>
      </c>
      <c r="Z1543" s="6" t="str">
        <f>IF(Table1[[#This Row],[seagrass.weights.ssp126.2100]]="","", Table1[[#This Row],[seagrass.weights.ssp126.2100]]*Table1[[#This Row],[seagrass.mn.ssp126.2100]])</f>
        <v/>
      </c>
      <c r="AC1543" s="6" t="str">
        <f>IF(Table1[[#This Row],[corals.mn.ssp126.2100]]="","",(Table1[[#This Row],[corals.sd.ssp126.2100]]/Table1[[#This Row],[corals.mn.ssp126.2100]])^-1)</f>
        <v/>
      </c>
      <c r="AD1543" s="6" t="str">
        <f>IF( Table1[[#This Row],[Coral.weights.ssp126.2100]]="","", Table1[[#This Row],[Coral.weights.ssp126.2100]]*Table1[[#This Row],[corals.mn.ssp126.2100]])</f>
        <v/>
      </c>
      <c r="AG1543" s="8" t="str">
        <f>IF(Table1[[#This Row],[mangrove.mn.ssp126.2100]]="","",(Table1[[#This Row],[mangrove.sd.ssp126.2100]]/Table1[[#This Row],[mangrove.mn.ssp126.2100]])^-1)</f>
        <v/>
      </c>
      <c r="AH1543" s="6" t="str">
        <f>IF(Table1[[#This Row],[mangrove.weights.ssp126.2100]]="","",Table1[[#This Row],[mangrove.weights.ssp126.2100]]*Table1[[#This Row],[mangrove.mn.ssp126.2100]])</f>
        <v/>
      </c>
      <c r="AI1543" s="7" t="e">
        <f t="shared" si="145"/>
        <v>#DIV/0!</v>
      </c>
      <c r="AL1543" s="6" t="str">
        <f>IF(Table1[[#This Row],[seagrass.mn.ssp245.2050]]="","",(Table1[[#This Row],[seagrass.sd.ssp245.2050]]/Table1[[#This Row],[seagrass.mn.ssp245.2050]])^-1)</f>
        <v/>
      </c>
      <c r="AM1543" s="6" t="str">
        <f>IF(Table1[[#This Row],[seagrass.weights.ssp245.2050]]="","",Table1[[#This Row],[seagrass.weights.ssp245.2050]]*Table1[[#This Row],[seagrass.mn.ssp245.2050]])</f>
        <v/>
      </c>
      <c r="AS1543" s="5"/>
      <c r="AT1543" s="8"/>
      <c r="AU1543" s="8"/>
      <c r="AV1543" s="7" t="e">
        <f t="shared" si="146"/>
        <v>#DIV/0!</v>
      </c>
      <c r="AX1543" s="5"/>
      <c r="AY1543" s="6"/>
      <c r="AZ1543" s="6"/>
      <c r="BB1543" s="5"/>
      <c r="BC1543" s="8"/>
      <c r="BD1543" s="8"/>
      <c r="BE1543" s="5"/>
      <c r="BF1543" s="5"/>
      <c r="BG1543" s="6"/>
      <c r="BH1543" s="6"/>
      <c r="BI1543" s="7" t="e">
        <f t="shared" si="147"/>
        <v>#DIV/0!</v>
      </c>
      <c r="BK1543" s="5"/>
      <c r="BL1543" s="6"/>
      <c r="BM1543" s="6"/>
      <c r="BO1543" s="5"/>
      <c r="BP1543" s="6"/>
      <c r="BQ1543" s="6"/>
      <c r="BR1543" s="5"/>
      <c r="BS1543" s="5"/>
      <c r="BT1543" s="6"/>
      <c r="BU1543" s="6"/>
      <c r="BV1543" s="7" t="e">
        <f t="shared" si="148"/>
        <v>#DIV/0!</v>
      </c>
      <c r="BX1543" s="5"/>
      <c r="BY1543" s="8"/>
      <c r="BZ1543" s="8"/>
      <c r="CA1543" s="5"/>
      <c r="CB1543" s="5"/>
      <c r="CC1543" s="8"/>
      <c r="CD1543" s="8"/>
      <c r="CE1543" s="5"/>
      <c r="CF1543" s="5"/>
      <c r="CG1543" s="12"/>
      <c r="CH1543" s="17"/>
      <c r="CI1543" s="9" t="e">
        <f t="shared" si="149"/>
        <v>#DIV/0!</v>
      </c>
      <c r="CJ1543" s="5"/>
      <c r="CL1543" s="5"/>
      <c r="CM1543" s="5"/>
      <c r="CP1543" s="5"/>
      <c r="CT1543" s="5"/>
    </row>
    <row r="1544" spans="1:98" x14ac:dyDescent="0.25">
      <c r="A1544" s="5" t="s">
        <v>1587</v>
      </c>
      <c r="B1544" s="5">
        <v>21.08934</v>
      </c>
      <c r="C1544" s="5">
        <v>-34.071102000000003</v>
      </c>
      <c r="E1544" s="5">
        <v>0</v>
      </c>
      <c r="G1544" s="5">
        <v>0</v>
      </c>
      <c r="I1544" s="5">
        <v>0</v>
      </c>
      <c r="L1544" s="6" t="str">
        <f>IF(Table1[[#This Row],[seagrass.mn.ssp126.2050]]="","",(Table1[[#This Row],[seagrass.sd.ssp126.2050]]/Table1[[#This Row],[seagrass.mn.ssp126.2050]])^-1)</f>
        <v/>
      </c>
      <c r="M1544" s="6" t="str">
        <f>IF(Table1[[#This Row],[seagrass.weights.ssp126.2050]]="","",Table1[[#This Row],[seagrass.weights.ssp126.2050]]*Table1[[#This Row],[seagrass.mn.ssp126.2050]])</f>
        <v/>
      </c>
      <c r="P1544" s="6" t="str">
        <f>IF(Table1[[#This Row],[corals.mn.ssp126.2050]]="","",(Table1[[#This Row],[corals.sd.ssp126.2050]]/Table1[[#This Row],[corals.mn.ssp126.2050]])^-1)</f>
        <v/>
      </c>
      <c r="Q1544" s="6" t="str">
        <f>IF(Table1[[#This Row],[coral.weights.ssp126.2050]]="","",Table1[[#This Row],[coral.weights.ssp126.2050]]*Table1[[#This Row],[corals.mn.ssp126.2050]])</f>
        <v/>
      </c>
      <c r="T1544" s="6" t="str">
        <f>IF(Table1[[#This Row],[mangrove.mn.ssp126.2050]]="","",(Table1[[#This Row],[mangrove.sd.ssp126.2050]]/Table1[[#This Row],[mangrove.mn.ssp126.2050]])^-1)</f>
        <v/>
      </c>
      <c r="U1544" s="6" t="str">
        <f>IF(Table1[[#This Row],[mangrove.weights.ssp126.2050]]="","",Table1[[#This Row],[mangrove.weights.ssp126.2050]]*Table1[[#This Row],[mangrove.mn.ssp126.2050]])</f>
        <v/>
      </c>
      <c r="V1544" s="7" t="e">
        <f t="shared" si="144"/>
        <v>#DIV/0!</v>
      </c>
      <c r="Y1544" s="6" t="str">
        <f>IF(Table1[[#This Row],[seagrass.mn.ssp126.2100]]="", "", (Table1[[#This Row],[seagrass.sd.ssp126.2100]]/Table1[[#This Row],[seagrass.mn.ssp126.2100]])^-1)</f>
        <v/>
      </c>
      <c r="Z1544" s="6" t="str">
        <f>IF(Table1[[#This Row],[seagrass.weights.ssp126.2100]]="","", Table1[[#This Row],[seagrass.weights.ssp126.2100]]*Table1[[#This Row],[seagrass.mn.ssp126.2100]])</f>
        <v/>
      </c>
      <c r="AC1544" s="6" t="str">
        <f>IF(Table1[[#This Row],[corals.mn.ssp126.2100]]="","",(Table1[[#This Row],[corals.sd.ssp126.2100]]/Table1[[#This Row],[corals.mn.ssp126.2100]])^-1)</f>
        <v/>
      </c>
      <c r="AD1544" s="6" t="str">
        <f>IF( Table1[[#This Row],[Coral.weights.ssp126.2100]]="","", Table1[[#This Row],[Coral.weights.ssp126.2100]]*Table1[[#This Row],[corals.mn.ssp126.2100]])</f>
        <v/>
      </c>
      <c r="AG1544" s="8" t="str">
        <f>IF(Table1[[#This Row],[mangrove.mn.ssp126.2100]]="","",(Table1[[#This Row],[mangrove.sd.ssp126.2100]]/Table1[[#This Row],[mangrove.mn.ssp126.2100]])^-1)</f>
        <v/>
      </c>
      <c r="AH1544" s="6" t="str">
        <f>IF(Table1[[#This Row],[mangrove.weights.ssp126.2100]]="","",Table1[[#This Row],[mangrove.weights.ssp126.2100]]*Table1[[#This Row],[mangrove.mn.ssp126.2100]])</f>
        <v/>
      </c>
      <c r="AI1544" s="7" t="e">
        <f t="shared" si="145"/>
        <v>#DIV/0!</v>
      </c>
      <c r="AL1544" s="6" t="str">
        <f>IF(Table1[[#This Row],[seagrass.mn.ssp245.2050]]="","",(Table1[[#This Row],[seagrass.sd.ssp245.2050]]/Table1[[#This Row],[seagrass.mn.ssp245.2050]])^-1)</f>
        <v/>
      </c>
      <c r="AM1544" s="6" t="str">
        <f>IF(Table1[[#This Row],[seagrass.weights.ssp245.2050]]="","",Table1[[#This Row],[seagrass.weights.ssp245.2050]]*Table1[[#This Row],[seagrass.mn.ssp245.2050]])</f>
        <v/>
      </c>
      <c r="AS1544" s="5"/>
      <c r="AT1544" s="8"/>
      <c r="AU1544" s="8"/>
      <c r="AV1544" s="7" t="e">
        <f t="shared" si="146"/>
        <v>#DIV/0!</v>
      </c>
      <c r="AX1544" s="5"/>
      <c r="AY1544" s="6"/>
      <c r="AZ1544" s="6"/>
      <c r="BB1544" s="5"/>
      <c r="BC1544" s="8"/>
      <c r="BD1544" s="8"/>
      <c r="BE1544" s="5"/>
      <c r="BF1544" s="5"/>
      <c r="BG1544" s="6"/>
      <c r="BH1544" s="6"/>
      <c r="BI1544" s="7" t="e">
        <f t="shared" si="147"/>
        <v>#DIV/0!</v>
      </c>
      <c r="BK1544" s="5"/>
      <c r="BL1544" s="6"/>
      <c r="BM1544" s="6"/>
      <c r="BO1544" s="5"/>
      <c r="BP1544" s="6"/>
      <c r="BQ1544" s="6"/>
      <c r="BR1544" s="5"/>
      <c r="BS1544" s="5"/>
      <c r="BT1544" s="6"/>
      <c r="BU1544" s="6"/>
      <c r="BV1544" s="7" t="e">
        <f t="shared" si="148"/>
        <v>#DIV/0!</v>
      </c>
      <c r="BX1544" s="5"/>
      <c r="BY1544" s="8"/>
      <c r="BZ1544" s="8"/>
      <c r="CA1544" s="5"/>
      <c r="CB1544" s="5"/>
      <c r="CC1544" s="8"/>
      <c r="CD1544" s="8"/>
      <c r="CE1544" s="5"/>
      <c r="CF1544" s="5"/>
      <c r="CG1544" s="12"/>
      <c r="CH1544" s="17"/>
      <c r="CI1544" s="9" t="e">
        <f t="shared" si="149"/>
        <v>#DIV/0!</v>
      </c>
      <c r="CJ1544" s="5"/>
      <c r="CL1544" s="5"/>
      <c r="CM1544" s="5"/>
      <c r="CP1544" s="5"/>
      <c r="CT1544" s="5"/>
    </row>
    <row r="1545" spans="1:98" x14ac:dyDescent="0.25">
      <c r="A1545" s="5" t="s">
        <v>1588</v>
      </c>
      <c r="B1545" s="5">
        <v>21.33934</v>
      </c>
      <c r="C1545" s="5">
        <v>-34.071102000000003</v>
      </c>
      <c r="E1545" s="5">
        <v>0</v>
      </c>
      <c r="G1545" s="5">
        <v>0</v>
      </c>
      <c r="I1545" s="5">
        <v>0</v>
      </c>
      <c r="L1545" s="6" t="str">
        <f>IF(Table1[[#This Row],[seagrass.mn.ssp126.2050]]="","",(Table1[[#This Row],[seagrass.sd.ssp126.2050]]/Table1[[#This Row],[seagrass.mn.ssp126.2050]])^-1)</f>
        <v/>
      </c>
      <c r="M1545" s="6" t="str">
        <f>IF(Table1[[#This Row],[seagrass.weights.ssp126.2050]]="","",Table1[[#This Row],[seagrass.weights.ssp126.2050]]*Table1[[#This Row],[seagrass.mn.ssp126.2050]])</f>
        <v/>
      </c>
      <c r="P1545" s="6" t="str">
        <f>IF(Table1[[#This Row],[corals.mn.ssp126.2050]]="","",(Table1[[#This Row],[corals.sd.ssp126.2050]]/Table1[[#This Row],[corals.mn.ssp126.2050]])^-1)</f>
        <v/>
      </c>
      <c r="Q1545" s="6" t="str">
        <f>IF(Table1[[#This Row],[coral.weights.ssp126.2050]]="","",Table1[[#This Row],[coral.weights.ssp126.2050]]*Table1[[#This Row],[corals.mn.ssp126.2050]])</f>
        <v/>
      </c>
      <c r="T1545" s="6" t="str">
        <f>IF(Table1[[#This Row],[mangrove.mn.ssp126.2050]]="","",(Table1[[#This Row],[mangrove.sd.ssp126.2050]]/Table1[[#This Row],[mangrove.mn.ssp126.2050]])^-1)</f>
        <v/>
      </c>
      <c r="U1545" s="6" t="str">
        <f>IF(Table1[[#This Row],[mangrove.weights.ssp126.2050]]="","",Table1[[#This Row],[mangrove.weights.ssp126.2050]]*Table1[[#This Row],[mangrove.mn.ssp126.2050]])</f>
        <v/>
      </c>
      <c r="V1545" s="7" t="e">
        <f t="shared" si="144"/>
        <v>#DIV/0!</v>
      </c>
      <c r="Y1545" s="6" t="str">
        <f>IF(Table1[[#This Row],[seagrass.mn.ssp126.2100]]="", "", (Table1[[#This Row],[seagrass.sd.ssp126.2100]]/Table1[[#This Row],[seagrass.mn.ssp126.2100]])^-1)</f>
        <v/>
      </c>
      <c r="Z1545" s="6" t="str">
        <f>IF(Table1[[#This Row],[seagrass.weights.ssp126.2100]]="","", Table1[[#This Row],[seagrass.weights.ssp126.2100]]*Table1[[#This Row],[seagrass.mn.ssp126.2100]])</f>
        <v/>
      </c>
      <c r="AC1545" s="6" t="str">
        <f>IF(Table1[[#This Row],[corals.mn.ssp126.2100]]="","",(Table1[[#This Row],[corals.sd.ssp126.2100]]/Table1[[#This Row],[corals.mn.ssp126.2100]])^-1)</f>
        <v/>
      </c>
      <c r="AD1545" s="6" t="str">
        <f>IF( Table1[[#This Row],[Coral.weights.ssp126.2100]]="","", Table1[[#This Row],[Coral.weights.ssp126.2100]]*Table1[[#This Row],[corals.mn.ssp126.2100]])</f>
        <v/>
      </c>
      <c r="AG1545" s="8" t="str">
        <f>IF(Table1[[#This Row],[mangrove.mn.ssp126.2100]]="","",(Table1[[#This Row],[mangrove.sd.ssp126.2100]]/Table1[[#This Row],[mangrove.mn.ssp126.2100]])^-1)</f>
        <v/>
      </c>
      <c r="AH1545" s="6" t="str">
        <f>IF(Table1[[#This Row],[mangrove.weights.ssp126.2100]]="","",Table1[[#This Row],[mangrove.weights.ssp126.2100]]*Table1[[#This Row],[mangrove.mn.ssp126.2100]])</f>
        <v/>
      </c>
      <c r="AI1545" s="7" t="e">
        <f t="shared" si="145"/>
        <v>#DIV/0!</v>
      </c>
      <c r="AL1545" s="6" t="str">
        <f>IF(Table1[[#This Row],[seagrass.mn.ssp245.2050]]="","",(Table1[[#This Row],[seagrass.sd.ssp245.2050]]/Table1[[#This Row],[seagrass.mn.ssp245.2050]])^-1)</f>
        <v/>
      </c>
      <c r="AM1545" s="6" t="str">
        <f>IF(Table1[[#This Row],[seagrass.weights.ssp245.2050]]="","",Table1[[#This Row],[seagrass.weights.ssp245.2050]]*Table1[[#This Row],[seagrass.mn.ssp245.2050]])</f>
        <v/>
      </c>
      <c r="AS1545" s="5"/>
      <c r="AT1545" s="8"/>
      <c r="AU1545" s="8"/>
      <c r="AV1545" s="7" t="e">
        <f t="shared" si="146"/>
        <v>#DIV/0!</v>
      </c>
      <c r="AX1545" s="5"/>
      <c r="AY1545" s="6"/>
      <c r="AZ1545" s="6"/>
      <c r="BB1545" s="5"/>
      <c r="BC1545" s="8"/>
      <c r="BD1545" s="8"/>
      <c r="BE1545" s="5"/>
      <c r="BF1545" s="5"/>
      <c r="BG1545" s="6"/>
      <c r="BH1545" s="6"/>
      <c r="BI1545" s="7" t="e">
        <f t="shared" si="147"/>
        <v>#DIV/0!</v>
      </c>
      <c r="BK1545" s="5"/>
      <c r="BL1545" s="6"/>
      <c r="BM1545" s="6"/>
      <c r="BO1545" s="5"/>
      <c r="BP1545" s="6"/>
      <c r="BQ1545" s="6"/>
      <c r="BR1545" s="5"/>
      <c r="BS1545" s="5"/>
      <c r="BT1545" s="6"/>
      <c r="BU1545" s="6"/>
      <c r="BV1545" s="7" t="e">
        <f t="shared" si="148"/>
        <v>#DIV/0!</v>
      </c>
      <c r="BX1545" s="5"/>
      <c r="BY1545" s="8"/>
      <c r="BZ1545" s="8"/>
      <c r="CA1545" s="5"/>
      <c r="CB1545" s="5"/>
      <c r="CC1545" s="8"/>
      <c r="CD1545" s="8"/>
      <c r="CE1545" s="5"/>
      <c r="CF1545" s="5"/>
      <c r="CG1545" s="12"/>
      <c r="CH1545" s="17"/>
      <c r="CI1545" s="9" t="e">
        <f t="shared" si="149"/>
        <v>#DIV/0!</v>
      </c>
      <c r="CJ1545" s="5"/>
      <c r="CL1545" s="5"/>
      <c r="CM1545" s="5"/>
      <c r="CP1545" s="5"/>
      <c r="CT1545" s="5"/>
    </row>
    <row r="1546" spans="1:98" x14ac:dyDescent="0.25">
      <c r="A1546" s="5" t="s">
        <v>1589</v>
      </c>
      <c r="B1546" s="5">
        <v>21.58934</v>
      </c>
      <c r="C1546" s="5">
        <v>-34.071102000000003</v>
      </c>
      <c r="E1546" s="5">
        <v>0</v>
      </c>
      <c r="G1546" s="5">
        <v>0</v>
      </c>
      <c r="I1546" s="5">
        <v>0</v>
      </c>
      <c r="L1546" s="6" t="str">
        <f>IF(Table1[[#This Row],[seagrass.mn.ssp126.2050]]="","",(Table1[[#This Row],[seagrass.sd.ssp126.2050]]/Table1[[#This Row],[seagrass.mn.ssp126.2050]])^-1)</f>
        <v/>
      </c>
      <c r="M1546" s="6" t="str">
        <f>IF(Table1[[#This Row],[seagrass.weights.ssp126.2050]]="","",Table1[[#This Row],[seagrass.weights.ssp126.2050]]*Table1[[#This Row],[seagrass.mn.ssp126.2050]])</f>
        <v/>
      </c>
      <c r="P1546" s="6" t="str">
        <f>IF(Table1[[#This Row],[corals.mn.ssp126.2050]]="","",(Table1[[#This Row],[corals.sd.ssp126.2050]]/Table1[[#This Row],[corals.mn.ssp126.2050]])^-1)</f>
        <v/>
      </c>
      <c r="Q1546" s="6" t="str">
        <f>IF(Table1[[#This Row],[coral.weights.ssp126.2050]]="","",Table1[[#This Row],[coral.weights.ssp126.2050]]*Table1[[#This Row],[corals.mn.ssp126.2050]])</f>
        <v/>
      </c>
      <c r="T1546" s="6" t="str">
        <f>IF(Table1[[#This Row],[mangrove.mn.ssp126.2050]]="","",(Table1[[#This Row],[mangrove.sd.ssp126.2050]]/Table1[[#This Row],[mangrove.mn.ssp126.2050]])^-1)</f>
        <v/>
      </c>
      <c r="U1546" s="6" t="str">
        <f>IF(Table1[[#This Row],[mangrove.weights.ssp126.2050]]="","",Table1[[#This Row],[mangrove.weights.ssp126.2050]]*Table1[[#This Row],[mangrove.mn.ssp126.2050]])</f>
        <v/>
      </c>
      <c r="V1546" s="7" t="e">
        <f t="shared" si="144"/>
        <v>#DIV/0!</v>
      </c>
      <c r="Y1546" s="6" t="str">
        <f>IF(Table1[[#This Row],[seagrass.mn.ssp126.2100]]="", "", (Table1[[#This Row],[seagrass.sd.ssp126.2100]]/Table1[[#This Row],[seagrass.mn.ssp126.2100]])^-1)</f>
        <v/>
      </c>
      <c r="Z1546" s="6" t="str">
        <f>IF(Table1[[#This Row],[seagrass.weights.ssp126.2100]]="","", Table1[[#This Row],[seagrass.weights.ssp126.2100]]*Table1[[#This Row],[seagrass.mn.ssp126.2100]])</f>
        <v/>
      </c>
      <c r="AC1546" s="6" t="str">
        <f>IF(Table1[[#This Row],[corals.mn.ssp126.2100]]="","",(Table1[[#This Row],[corals.sd.ssp126.2100]]/Table1[[#This Row],[corals.mn.ssp126.2100]])^-1)</f>
        <v/>
      </c>
      <c r="AD1546" s="6" t="str">
        <f>IF( Table1[[#This Row],[Coral.weights.ssp126.2100]]="","", Table1[[#This Row],[Coral.weights.ssp126.2100]]*Table1[[#This Row],[corals.mn.ssp126.2100]])</f>
        <v/>
      </c>
      <c r="AG1546" s="8" t="str">
        <f>IF(Table1[[#This Row],[mangrove.mn.ssp126.2100]]="","",(Table1[[#This Row],[mangrove.sd.ssp126.2100]]/Table1[[#This Row],[mangrove.mn.ssp126.2100]])^-1)</f>
        <v/>
      </c>
      <c r="AH1546" s="6" t="str">
        <f>IF(Table1[[#This Row],[mangrove.weights.ssp126.2100]]="","",Table1[[#This Row],[mangrove.weights.ssp126.2100]]*Table1[[#This Row],[mangrove.mn.ssp126.2100]])</f>
        <v/>
      </c>
      <c r="AI1546" s="7" t="e">
        <f t="shared" si="145"/>
        <v>#DIV/0!</v>
      </c>
      <c r="AL1546" s="6" t="str">
        <f>IF(Table1[[#This Row],[seagrass.mn.ssp245.2050]]="","",(Table1[[#This Row],[seagrass.sd.ssp245.2050]]/Table1[[#This Row],[seagrass.mn.ssp245.2050]])^-1)</f>
        <v/>
      </c>
      <c r="AM1546" s="6" t="str">
        <f>IF(Table1[[#This Row],[seagrass.weights.ssp245.2050]]="","",Table1[[#This Row],[seagrass.weights.ssp245.2050]]*Table1[[#This Row],[seagrass.mn.ssp245.2050]])</f>
        <v/>
      </c>
      <c r="AS1546" s="5"/>
      <c r="AT1546" s="8"/>
      <c r="AU1546" s="8"/>
      <c r="AV1546" s="7" t="e">
        <f t="shared" si="146"/>
        <v>#DIV/0!</v>
      </c>
      <c r="AX1546" s="5"/>
      <c r="AY1546" s="6"/>
      <c r="AZ1546" s="6"/>
      <c r="BB1546" s="5"/>
      <c r="BC1546" s="8"/>
      <c r="BD1546" s="8"/>
      <c r="BE1546" s="5"/>
      <c r="BF1546" s="5"/>
      <c r="BG1546" s="6"/>
      <c r="BH1546" s="6"/>
      <c r="BI1546" s="7" t="e">
        <f t="shared" si="147"/>
        <v>#DIV/0!</v>
      </c>
      <c r="BK1546" s="5"/>
      <c r="BL1546" s="6"/>
      <c r="BM1546" s="6"/>
      <c r="BO1546" s="5"/>
      <c r="BP1546" s="6"/>
      <c r="BQ1546" s="6"/>
      <c r="BR1546" s="5"/>
      <c r="BS1546" s="5"/>
      <c r="BT1546" s="6"/>
      <c r="BU1546" s="6"/>
      <c r="BV1546" s="7" t="e">
        <f t="shared" si="148"/>
        <v>#DIV/0!</v>
      </c>
      <c r="BX1546" s="5"/>
      <c r="BY1546" s="8"/>
      <c r="BZ1546" s="8"/>
      <c r="CA1546" s="5"/>
      <c r="CB1546" s="5"/>
      <c r="CC1546" s="8"/>
      <c r="CD1546" s="8"/>
      <c r="CE1546" s="5"/>
      <c r="CF1546" s="5"/>
      <c r="CG1546" s="12"/>
      <c r="CH1546" s="17"/>
      <c r="CI1546" s="9" t="e">
        <f t="shared" si="149"/>
        <v>#DIV/0!</v>
      </c>
      <c r="CJ1546" s="5"/>
      <c r="CL1546" s="5"/>
      <c r="CM1546" s="5"/>
      <c r="CP1546" s="5"/>
      <c r="CT1546" s="5"/>
    </row>
    <row r="1547" spans="1:98" x14ac:dyDescent="0.25">
      <c r="A1547" s="5" t="s">
        <v>1590</v>
      </c>
      <c r="B1547" s="5">
        <v>21.83934</v>
      </c>
      <c r="C1547" s="5">
        <v>-34.071102000000003</v>
      </c>
      <c r="E1547" s="5">
        <v>0</v>
      </c>
      <c r="G1547" s="5">
        <v>0</v>
      </c>
      <c r="I1547" s="5">
        <v>0</v>
      </c>
      <c r="L1547" s="6" t="str">
        <f>IF(Table1[[#This Row],[seagrass.mn.ssp126.2050]]="","",(Table1[[#This Row],[seagrass.sd.ssp126.2050]]/Table1[[#This Row],[seagrass.mn.ssp126.2050]])^-1)</f>
        <v/>
      </c>
      <c r="M1547" s="6" t="str">
        <f>IF(Table1[[#This Row],[seagrass.weights.ssp126.2050]]="","",Table1[[#This Row],[seagrass.weights.ssp126.2050]]*Table1[[#This Row],[seagrass.mn.ssp126.2050]])</f>
        <v/>
      </c>
      <c r="P1547" s="6" t="str">
        <f>IF(Table1[[#This Row],[corals.mn.ssp126.2050]]="","",(Table1[[#This Row],[corals.sd.ssp126.2050]]/Table1[[#This Row],[corals.mn.ssp126.2050]])^-1)</f>
        <v/>
      </c>
      <c r="Q1547" s="6" t="str">
        <f>IF(Table1[[#This Row],[coral.weights.ssp126.2050]]="","",Table1[[#This Row],[coral.weights.ssp126.2050]]*Table1[[#This Row],[corals.mn.ssp126.2050]])</f>
        <v/>
      </c>
      <c r="T1547" s="6" t="str">
        <f>IF(Table1[[#This Row],[mangrove.mn.ssp126.2050]]="","",(Table1[[#This Row],[mangrove.sd.ssp126.2050]]/Table1[[#This Row],[mangrove.mn.ssp126.2050]])^-1)</f>
        <v/>
      </c>
      <c r="U1547" s="6" t="str">
        <f>IF(Table1[[#This Row],[mangrove.weights.ssp126.2050]]="","",Table1[[#This Row],[mangrove.weights.ssp126.2050]]*Table1[[#This Row],[mangrove.mn.ssp126.2050]])</f>
        <v/>
      </c>
      <c r="V1547" s="7" t="e">
        <f t="shared" si="144"/>
        <v>#DIV/0!</v>
      </c>
      <c r="Y1547" s="6" t="str">
        <f>IF(Table1[[#This Row],[seagrass.mn.ssp126.2100]]="", "", (Table1[[#This Row],[seagrass.sd.ssp126.2100]]/Table1[[#This Row],[seagrass.mn.ssp126.2100]])^-1)</f>
        <v/>
      </c>
      <c r="Z1547" s="6" t="str">
        <f>IF(Table1[[#This Row],[seagrass.weights.ssp126.2100]]="","", Table1[[#This Row],[seagrass.weights.ssp126.2100]]*Table1[[#This Row],[seagrass.mn.ssp126.2100]])</f>
        <v/>
      </c>
      <c r="AC1547" s="6" t="str">
        <f>IF(Table1[[#This Row],[corals.mn.ssp126.2100]]="","",(Table1[[#This Row],[corals.sd.ssp126.2100]]/Table1[[#This Row],[corals.mn.ssp126.2100]])^-1)</f>
        <v/>
      </c>
      <c r="AD1547" s="6" t="str">
        <f>IF( Table1[[#This Row],[Coral.weights.ssp126.2100]]="","", Table1[[#This Row],[Coral.weights.ssp126.2100]]*Table1[[#This Row],[corals.mn.ssp126.2100]])</f>
        <v/>
      </c>
      <c r="AG1547" s="8" t="str">
        <f>IF(Table1[[#This Row],[mangrove.mn.ssp126.2100]]="","",(Table1[[#This Row],[mangrove.sd.ssp126.2100]]/Table1[[#This Row],[mangrove.mn.ssp126.2100]])^-1)</f>
        <v/>
      </c>
      <c r="AH1547" s="6" t="str">
        <f>IF(Table1[[#This Row],[mangrove.weights.ssp126.2100]]="","",Table1[[#This Row],[mangrove.weights.ssp126.2100]]*Table1[[#This Row],[mangrove.mn.ssp126.2100]])</f>
        <v/>
      </c>
      <c r="AI1547" s="7" t="e">
        <f t="shared" si="145"/>
        <v>#DIV/0!</v>
      </c>
      <c r="AL1547" s="6" t="str">
        <f>IF(Table1[[#This Row],[seagrass.mn.ssp245.2050]]="","",(Table1[[#This Row],[seagrass.sd.ssp245.2050]]/Table1[[#This Row],[seagrass.mn.ssp245.2050]])^-1)</f>
        <v/>
      </c>
      <c r="AM1547" s="6" t="str">
        <f>IF(Table1[[#This Row],[seagrass.weights.ssp245.2050]]="","",Table1[[#This Row],[seagrass.weights.ssp245.2050]]*Table1[[#This Row],[seagrass.mn.ssp245.2050]])</f>
        <v/>
      </c>
      <c r="AS1547" s="5"/>
      <c r="AT1547" s="8"/>
      <c r="AU1547" s="8"/>
      <c r="AV1547" s="7" t="e">
        <f t="shared" si="146"/>
        <v>#DIV/0!</v>
      </c>
      <c r="AX1547" s="5"/>
      <c r="AY1547" s="6"/>
      <c r="AZ1547" s="6"/>
      <c r="BB1547" s="5"/>
      <c r="BC1547" s="8"/>
      <c r="BD1547" s="8"/>
      <c r="BE1547" s="5"/>
      <c r="BF1547" s="5"/>
      <c r="BG1547" s="6"/>
      <c r="BH1547" s="6"/>
      <c r="BI1547" s="7" t="e">
        <f t="shared" si="147"/>
        <v>#DIV/0!</v>
      </c>
      <c r="BK1547" s="5"/>
      <c r="BL1547" s="6"/>
      <c r="BM1547" s="6"/>
      <c r="BO1547" s="5"/>
      <c r="BP1547" s="6"/>
      <c r="BQ1547" s="6"/>
      <c r="BR1547" s="5"/>
      <c r="BS1547" s="5"/>
      <c r="BT1547" s="6"/>
      <c r="BU1547" s="6"/>
      <c r="BV1547" s="7" t="e">
        <f t="shared" si="148"/>
        <v>#DIV/0!</v>
      </c>
      <c r="BX1547" s="5"/>
      <c r="BY1547" s="8"/>
      <c r="BZ1547" s="8"/>
      <c r="CA1547" s="5"/>
      <c r="CB1547" s="5"/>
      <c r="CC1547" s="8"/>
      <c r="CD1547" s="8"/>
      <c r="CE1547" s="5"/>
      <c r="CF1547" s="5"/>
      <c r="CG1547" s="12"/>
      <c r="CH1547" s="17"/>
      <c r="CI1547" s="9" t="e">
        <f t="shared" si="149"/>
        <v>#DIV/0!</v>
      </c>
      <c r="CJ1547" s="5"/>
      <c r="CL1547" s="5"/>
      <c r="CM1547" s="5"/>
      <c r="CP1547" s="5"/>
      <c r="CT1547" s="5"/>
    </row>
    <row r="1548" spans="1:98" x14ac:dyDescent="0.25">
      <c r="A1548" s="5" t="s">
        <v>1591</v>
      </c>
      <c r="B1548" s="5">
        <v>22.08934</v>
      </c>
      <c r="C1548" s="5">
        <v>-34.071102000000003</v>
      </c>
      <c r="E1548" s="5">
        <v>0</v>
      </c>
      <c r="G1548" s="5">
        <v>0</v>
      </c>
      <c r="I1548" s="5">
        <v>0</v>
      </c>
      <c r="L1548" s="6" t="str">
        <f>IF(Table1[[#This Row],[seagrass.mn.ssp126.2050]]="","",(Table1[[#This Row],[seagrass.sd.ssp126.2050]]/Table1[[#This Row],[seagrass.mn.ssp126.2050]])^-1)</f>
        <v/>
      </c>
      <c r="M1548" s="6" t="str">
        <f>IF(Table1[[#This Row],[seagrass.weights.ssp126.2050]]="","",Table1[[#This Row],[seagrass.weights.ssp126.2050]]*Table1[[#This Row],[seagrass.mn.ssp126.2050]])</f>
        <v/>
      </c>
      <c r="P1548" s="6" t="str">
        <f>IF(Table1[[#This Row],[corals.mn.ssp126.2050]]="","",(Table1[[#This Row],[corals.sd.ssp126.2050]]/Table1[[#This Row],[corals.mn.ssp126.2050]])^-1)</f>
        <v/>
      </c>
      <c r="Q1548" s="6" t="str">
        <f>IF(Table1[[#This Row],[coral.weights.ssp126.2050]]="","",Table1[[#This Row],[coral.weights.ssp126.2050]]*Table1[[#This Row],[corals.mn.ssp126.2050]])</f>
        <v/>
      </c>
      <c r="T1548" s="6" t="str">
        <f>IF(Table1[[#This Row],[mangrove.mn.ssp126.2050]]="","",(Table1[[#This Row],[mangrove.sd.ssp126.2050]]/Table1[[#This Row],[mangrove.mn.ssp126.2050]])^-1)</f>
        <v/>
      </c>
      <c r="U1548" s="6" t="str">
        <f>IF(Table1[[#This Row],[mangrove.weights.ssp126.2050]]="","",Table1[[#This Row],[mangrove.weights.ssp126.2050]]*Table1[[#This Row],[mangrove.mn.ssp126.2050]])</f>
        <v/>
      </c>
      <c r="V1548" s="7" t="e">
        <f t="shared" si="144"/>
        <v>#DIV/0!</v>
      </c>
      <c r="Y1548" s="6" t="str">
        <f>IF(Table1[[#This Row],[seagrass.mn.ssp126.2100]]="", "", (Table1[[#This Row],[seagrass.sd.ssp126.2100]]/Table1[[#This Row],[seagrass.mn.ssp126.2100]])^-1)</f>
        <v/>
      </c>
      <c r="Z1548" s="6" t="str">
        <f>IF(Table1[[#This Row],[seagrass.weights.ssp126.2100]]="","", Table1[[#This Row],[seagrass.weights.ssp126.2100]]*Table1[[#This Row],[seagrass.mn.ssp126.2100]])</f>
        <v/>
      </c>
      <c r="AC1548" s="6" t="str">
        <f>IF(Table1[[#This Row],[corals.mn.ssp126.2100]]="","",(Table1[[#This Row],[corals.sd.ssp126.2100]]/Table1[[#This Row],[corals.mn.ssp126.2100]])^-1)</f>
        <v/>
      </c>
      <c r="AD1548" s="6" t="str">
        <f>IF( Table1[[#This Row],[Coral.weights.ssp126.2100]]="","", Table1[[#This Row],[Coral.weights.ssp126.2100]]*Table1[[#This Row],[corals.mn.ssp126.2100]])</f>
        <v/>
      </c>
      <c r="AG1548" s="8" t="str">
        <f>IF(Table1[[#This Row],[mangrove.mn.ssp126.2100]]="","",(Table1[[#This Row],[mangrove.sd.ssp126.2100]]/Table1[[#This Row],[mangrove.mn.ssp126.2100]])^-1)</f>
        <v/>
      </c>
      <c r="AH1548" s="6" t="str">
        <f>IF(Table1[[#This Row],[mangrove.weights.ssp126.2100]]="","",Table1[[#This Row],[mangrove.weights.ssp126.2100]]*Table1[[#This Row],[mangrove.mn.ssp126.2100]])</f>
        <v/>
      </c>
      <c r="AI1548" s="7" t="e">
        <f t="shared" si="145"/>
        <v>#DIV/0!</v>
      </c>
      <c r="AL1548" s="6" t="str">
        <f>IF(Table1[[#This Row],[seagrass.mn.ssp245.2050]]="","",(Table1[[#This Row],[seagrass.sd.ssp245.2050]]/Table1[[#This Row],[seagrass.mn.ssp245.2050]])^-1)</f>
        <v/>
      </c>
      <c r="AM1548" s="6" t="str">
        <f>IF(Table1[[#This Row],[seagrass.weights.ssp245.2050]]="","",Table1[[#This Row],[seagrass.weights.ssp245.2050]]*Table1[[#This Row],[seagrass.mn.ssp245.2050]])</f>
        <v/>
      </c>
      <c r="AS1548" s="5"/>
      <c r="AT1548" s="8"/>
      <c r="AU1548" s="8"/>
      <c r="AV1548" s="7" t="e">
        <f t="shared" si="146"/>
        <v>#DIV/0!</v>
      </c>
      <c r="AX1548" s="5"/>
      <c r="AY1548" s="6"/>
      <c r="AZ1548" s="6"/>
      <c r="BB1548" s="5"/>
      <c r="BC1548" s="8"/>
      <c r="BD1548" s="8"/>
      <c r="BE1548" s="5"/>
      <c r="BF1548" s="5"/>
      <c r="BG1548" s="6"/>
      <c r="BH1548" s="6"/>
      <c r="BI1548" s="7" t="e">
        <f t="shared" si="147"/>
        <v>#DIV/0!</v>
      </c>
      <c r="BK1548" s="5"/>
      <c r="BL1548" s="6"/>
      <c r="BM1548" s="6"/>
      <c r="BO1548" s="5"/>
      <c r="BP1548" s="6"/>
      <c r="BQ1548" s="6"/>
      <c r="BR1548" s="5"/>
      <c r="BS1548" s="5"/>
      <c r="BT1548" s="6"/>
      <c r="BU1548" s="6"/>
      <c r="BV1548" s="7" t="e">
        <f t="shared" si="148"/>
        <v>#DIV/0!</v>
      </c>
      <c r="BX1548" s="5"/>
      <c r="BY1548" s="8"/>
      <c r="BZ1548" s="8"/>
      <c r="CA1548" s="5"/>
      <c r="CB1548" s="5"/>
      <c r="CC1548" s="8"/>
      <c r="CD1548" s="8"/>
      <c r="CE1548" s="5"/>
      <c r="CF1548" s="5"/>
      <c r="CG1548" s="12"/>
      <c r="CH1548" s="17"/>
      <c r="CI1548" s="9" t="e">
        <f t="shared" si="149"/>
        <v>#DIV/0!</v>
      </c>
      <c r="CJ1548" s="5"/>
      <c r="CL1548" s="5"/>
      <c r="CM1548" s="5"/>
      <c r="CP1548" s="5"/>
      <c r="CT1548" s="5"/>
    </row>
    <row r="1549" spans="1:98" x14ac:dyDescent="0.25">
      <c r="A1549" s="5" t="s">
        <v>1592</v>
      </c>
      <c r="B1549" s="5">
        <v>22.33934</v>
      </c>
      <c r="C1549" s="5">
        <v>-34.071102000000003</v>
      </c>
      <c r="E1549" s="5">
        <v>0</v>
      </c>
      <c r="G1549" s="5">
        <v>0</v>
      </c>
      <c r="I1549" s="5">
        <v>0</v>
      </c>
      <c r="L1549" s="6" t="str">
        <f>IF(Table1[[#This Row],[seagrass.mn.ssp126.2050]]="","",(Table1[[#This Row],[seagrass.sd.ssp126.2050]]/Table1[[#This Row],[seagrass.mn.ssp126.2050]])^-1)</f>
        <v/>
      </c>
      <c r="M1549" s="6" t="str">
        <f>IF(Table1[[#This Row],[seagrass.weights.ssp126.2050]]="","",Table1[[#This Row],[seagrass.weights.ssp126.2050]]*Table1[[#This Row],[seagrass.mn.ssp126.2050]])</f>
        <v/>
      </c>
      <c r="P1549" s="6" t="str">
        <f>IF(Table1[[#This Row],[corals.mn.ssp126.2050]]="","",(Table1[[#This Row],[corals.sd.ssp126.2050]]/Table1[[#This Row],[corals.mn.ssp126.2050]])^-1)</f>
        <v/>
      </c>
      <c r="Q1549" s="6" t="str">
        <f>IF(Table1[[#This Row],[coral.weights.ssp126.2050]]="","",Table1[[#This Row],[coral.weights.ssp126.2050]]*Table1[[#This Row],[corals.mn.ssp126.2050]])</f>
        <v/>
      </c>
      <c r="T1549" s="6" t="str">
        <f>IF(Table1[[#This Row],[mangrove.mn.ssp126.2050]]="","",(Table1[[#This Row],[mangrove.sd.ssp126.2050]]/Table1[[#This Row],[mangrove.mn.ssp126.2050]])^-1)</f>
        <v/>
      </c>
      <c r="U1549" s="6" t="str">
        <f>IF(Table1[[#This Row],[mangrove.weights.ssp126.2050]]="","",Table1[[#This Row],[mangrove.weights.ssp126.2050]]*Table1[[#This Row],[mangrove.mn.ssp126.2050]])</f>
        <v/>
      </c>
      <c r="V1549" s="7" t="e">
        <f t="shared" si="144"/>
        <v>#DIV/0!</v>
      </c>
      <c r="Y1549" s="6" t="str">
        <f>IF(Table1[[#This Row],[seagrass.mn.ssp126.2100]]="", "", (Table1[[#This Row],[seagrass.sd.ssp126.2100]]/Table1[[#This Row],[seagrass.mn.ssp126.2100]])^-1)</f>
        <v/>
      </c>
      <c r="Z1549" s="6" t="str">
        <f>IF(Table1[[#This Row],[seagrass.weights.ssp126.2100]]="","", Table1[[#This Row],[seagrass.weights.ssp126.2100]]*Table1[[#This Row],[seagrass.mn.ssp126.2100]])</f>
        <v/>
      </c>
      <c r="AC1549" s="6" t="str">
        <f>IF(Table1[[#This Row],[corals.mn.ssp126.2100]]="","",(Table1[[#This Row],[corals.sd.ssp126.2100]]/Table1[[#This Row],[corals.mn.ssp126.2100]])^-1)</f>
        <v/>
      </c>
      <c r="AD1549" s="6" t="str">
        <f>IF( Table1[[#This Row],[Coral.weights.ssp126.2100]]="","", Table1[[#This Row],[Coral.weights.ssp126.2100]]*Table1[[#This Row],[corals.mn.ssp126.2100]])</f>
        <v/>
      </c>
      <c r="AG1549" s="8" t="str">
        <f>IF(Table1[[#This Row],[mangrove.mn.ssp126.2100]]="","",(Table1[[#This Row],[mangrove.sd.ssp126.2100]]/Table1[[#This Row],[mangrove.mn.ssp126.2100]])^-1)</f>
        <v/>
      </c>
      <c r="AH1549" s="6" t="str">
        <f>IF(Table1[[#This Row],[mangrove.weights.ssp126.2100]]="","",Table1[[#This Row],[mangrove.weights.ssp126.2100]]*Table1[[#This Row],[mangrove.mn.ssp126.2100]])</f>
        <v/>
      </c>
      <c r="AI1549" s="7" t="e">
        <f t="shared" si="145"/>
        <v>#DIV/0!</v>
      </c>
      <c r="AL1549" s="6" t="str">
        <f>IF(Table1[[#This Row],[seagrass.mn.ssp245.2050]]="","",(Table1[[#This Row],[seagrass.sd.ssp245.2050]]/Table1[[#This Row],[seagrass.mn.ssp245.2050]])^-1)</f>
        <v/>
      </c>
      <c r="AM1549" s="6" t="str">
        <f>IF(Table1[[#This Row],[seagrass.weights.ssp245.2050]]="","",Table1[[#This Row],[seagrass.weights.ssp245.2050]]*Table1[[#This Row],[seagrass.mn.ssp245.2050]])</f>
        <v/>
      </c>
      <c r="AS1549" s="5"/>
      <c r="AT1549" s="8"/>
      <c r="AU1549" s="8"/>
      <c r="AV1549" s="7" t="e">
        <f t="shared" si="146"/>
        <v>#DIV/0!</v>
      </c>
      <c r="AX1549" s="5"/>
      <c r="AY1549" s="6"/>
      <c r="AZ1549" s="6"/>
      <c r="BB1549" s="5"/>
      <c r="BC1549" s="8"/>
      <c r="BD1549" s="8"/>
      <c r="BE1549" s="5"/>
      <c r="BF1549" s="5"/>
      <c r="BG1549" s="6"/>
      <c r="BH1549" s="6"/>
      <c r="BI1549" s="7" t="e">
        <f t="shared" si="147"/>
        <v>#DIV/0!</v>
      </c>
      <c r="BK1549" s="5"/>
      <c r="BL1549" s="6"/>
      <c r="BM1549" s="6"/>
      <c r="BO1549" s="5"/>
      <c r="BP1549" s="6"/>
      <c r="BQ1549" s="6"/>
      <c r="BR1549" s="5"/>
      <c r="BS1549" s="5"/>
      <c r="BT1549" s="6"/>
      <c r="BU1549" s="6"/>
      <c r="BV1549" s="7" t="e">
        <f t="shared" si="148"/>
        <v>#DIV/0!</v>
      </c>
      <c r="BX1549" s="5"/>
      <c r="BY1549" s="8"/>
      <c r="BZ1549" s="8"/>
      <c r="CA1549" s="5"/>
      <c r="CB1549" s="5"/>
      <c r="CC1549" s="8"/>
      <c r="CD1549" s="8"/>
      <c r="CE1549" s="5"/>
      <c r="CF1549" s="5"/>
      <c r="CG1549" s="12"/>
      <c r="CH1549" s="17"/>
      <c r="CI1549" s="9" t="e">
        <f t="shared" si="149"/>
        <v>#DIV/0!</v>
      </c>
      <c r="CJ1549" s="5"/>
      <c r="CL1549" s="5"/>
      <c r="CM1549" s="5"/>
      <c r="CP1549" s="5"/>
      <c r="CT1549" s="5"/>
    </row>
    <row r="1550" spans="1:98" x14ac:dyDescent="0.25">
      <c r="A1550" s="5" t="s">
        <v>1593</v>
      </c>
      <c r="B1550" s="5">
        <v>22.58934</v>
      </c>
      <c r="C1550" s="5">
        <v>-34.071102000000003</v>
      </c>
      <c r="E1550" s="5">
        <v>0</v>
      </c>
      <c r="G1550" s="5">
        <v>0</v>
      </c>
      <c r="I1550" s="5">
        <v>0</v>
      </c>
      <c r="L1550" s="6" t="str">
        <f>IF(Table1[[#This Row],[seagrass.mn.ssp126.2050]]="","",(Table1[[#This Row],[seagrass.sd.ssp126.2050]]/Table1[[#This Row],[seagrass.mn.ssp126.2050]])^-1)</f>
        <v/>
      </c>
      <c r="M1550" s="6" t="str">
        <f>IF(Table1[[#This Row],[seagrass.weights.ssp126.2050]]="","",Table1[[#This Row],[seagrass.weights.ssp126.2050]]*Table1[[#This Row],[seagrass.mn.ssp126.2050]])</f>
        <v/>
      </c>
      <c r="P1550" s="6" t="str">
        <f>IF(Table1[[#This Row],[corals.mn.ssp126.2050]]="","",(Table1[[#This Row],[corals.sd.ssp126.2050]]/Table1[[#This Row],[corals.mn.ssp126.2050]])^-1)</f>
        <v/>
      </c>
      <c r="Q1550" s="6" t="str">
        <f>IF(Table1[[#This Row],[coral.weights.ssp126.2050]]="","",Table1[[#This Row],[coral.weights.ssp126.2050]]*Table1[[#This Row],[corals.mn.ssp126.2050]])</f>
        <v/>
      </c>
      <c r="T1550" s="6" t="str">
        <f>IF(Table1[[#This Row],[mangrove.mn.ssp126.2050]]="","",(Table1[[#This Row],[mangrove.sd.ssp126.2050]]/Table1[[#This Row],[mangrove.mn.ssp126.2050]])^-1)</f>
        <v/>
      </c>
      <c r="U1550" s="6" t="str">
        <f>IF(Table1[[#This Row],[mangrove.weights.ssp126.2050]]="","",Table1[[#This Row],[mangrove.weights.ssp126.2050]]*Table1[[#This Row],[mangrove.mn.ssp126.2050]])</f>
        <v/>
      </c>
      <c r="V1550" s="7" t="e">
        <f t="shared" si="144"/>
        <v>#DIV/0!</v>
      </c>
      <c r="Y1550" s="6" t="str">
        <f>IF(Table1[[#This Row],[seagrass.mn.ssp126.2100]]="", "", (Table1[[#This Row],[seagrass.sd.ssp126.2100]]/Table1[[#This Row],[seagrass.mn.ssp126.2100]])^-1)</f>
        <v/>
      </c>
      <c r="Z1550" s="6" t="str">
        <f>IF(Table1[[#This Row],[seagrass.weights.ssp126.2100]]="","", Table1[[#This Row],[seagrass.weights.ssp126.2100]]*Table1[[#This Row],[seagrass.mn.ssp126.2100]])</f>
        <v/>
      </c>
      <c r="AC1550" s="6" t="str">
        <f>IF(Table1[[#This Row],[corals.mn.ssp126.2100]]="","",(Table1[[#This Row],[corals.sd.ssp126.2100]]/Table1[[#This Row],[corals.mn.ssp126.2100]])^-1)</f>
        <v/>
      </c>
      <c r="AD1550" s="6" t="str">
        <f>IF( Table1[[#This Row],[Coral.weights.ssp126.2100]]="","", Table1[[#This Row],[Coral.weights.ssp126.2100]]*Table1[[#This Row],[corals.mn.ssp126.2100]])</f>
        <v/>
      </c>
      <c r="AG1550" s="8" t="str">
        <f>IF(Table1[[#This Row],[mangrove.mn.ssp126.2100]]="","",(Table1[[#This Row],[mangrove.sd.ssp126.2100]]/Table1[[#This Row],[mangrove.mn.ssp126.2100]])^-1)</f>
        <v/>
      </c>
      <c r="AH1550" s="6" t="str">
        <f>IF(Table1[[#This Row],[mangrove.weights.ssp126.2100]]="","",Table1[[#This Row],[mangrove.weights.ssp126.2100]]*Table1[[#This Row],[mangrove.mn.ssp126.2100]])</f>
        <v/>
      </c>
      <c r="AI1550" s="7" t="e">
        <f t="shared" si="145"/>
        <v>#DIV/0!</v>
      </c>
      <c r="AL1550" s="6" t="str">
        <f>IF(Table1[[#This Row],[seagrass.mn.ssp245.2050]]="","",(Table1[[#This Row],[seagrass.sd.ssp245.2050]]/Table1[[#This Row],[seagrass.mn.ssp245.2050]])^-1)</f>
        <v/>
      </c>
      <c r="AM1550" s="6" t="str">
        <f>IF(Table1[[#This Row],[seagrass.weights.ssp245.2050]]="","",Table1[[#This Row],[seagrass.weights.ssp245.2050]]*Table1[[#This Row],[seagrass.mn.ssp245.2050]])</f>
        <v/>
      </c>
      <c r="AS1550" s="5"/>
      <c r="AT1550" s="8"/>
      <c r="AU1550" s="8"/>
      <c r="AV1550" s="7" t="e">
        <f t="shared" si="146"/>
        <v>#DIV/0!</v>
      </c>
      <c r="AX1550" s="5"/>
      <c r="AY1550" s="6"/>
      <c r="AZ1550" s="6"/>
      <c r="BB1550" s="5"/>
      <c r="BC1550" s="8"/>
      <c r="BD1550" s="8"/>
      <c r="BE1550" s="5"/>
      <c r="BF1550" s="5"/>
      <c r="BG1550" s="6"/>
      <c r="BH1550" s="6"/>
      <c r="BI1550" s="7" t="e">
        <f t="shared" si="147"/>
        <v>#DIV/0!</v>
      </c>
      <c r="BK1550" s="5"/>
      <c r="BL1550" s="6"/>
      <c r="BM1550" s="6"/>
      <c r="BO1550" s="5"/>
      <c r="BP1550" s="6"/>
      <c r="BQ1550" s="6"/>
      <c r="BR1550" s="5"/>
      <c r="BS1550" s="5"/>
      <c r="BT1550" s="6"/>
      <c r="BU1550" s="6"/>
      <c r="BV1550" s="7" t="e">
        <f t="shared" si="148"/>
        <v>#DIV/0!</v>
      </c>
      <c r="BX1550" s="5"/>
      <c r="BY1550" s="8"/>
      <c r="BZ1550" s="8"/>
      <c r="CA1550" s="5"/>
      <c r="CB1550" s="5"/>
      <c r="CC1550" s="8"/>
      <c r="CD1550" s="8"/>
      <c r="CE1550" s="5"/>
      <c r="CF1550" s="5"/>
      <c r="CG1550" s="12"/>
      <c r="CH1550" s="17"/>
      <c r="CI1550" s="9" t="e">
        <f t="shared" si="149"/>
        <v>#DIV/0!</v>
      </c>
      <c r="CJ1550" s="5"/>
      <c r="CL1550" s="5"/>
      <c r="CM1550" s="5"/>
      <c r="CP1550" s="5"/>
      <c r="CT1550" s="5"/>
    </row>
    <row r="1551" spans="1:98" x14ac:dyDescent="0.25">
      <c r="A1551" s="5" t="s">
        <v>1594</v>
      </c>
      <c r="B1551" s="5">
        <v>22.83934</v>
      </c>
      <c r="C1551" s="5">
        <v>-34.071102000000003</v>
      </c>
      <c r="E1551" s="5">
        <v>0</v>
      </c>
      <c r="G1551" s="5">
        <v>0</v>
      </c>
      <c r="I1551" s="5">
        <v>0</v>
      </c>
      <c r="L1551" s="6" t="str">
        <f>IF(Table1[[#This Row],[seagrass.mn.ssp126.2050]]="","",(Table1[[#This Row],[seagrass.sd.ssp126.2050]]/Table1[[#This Row],[seagrass.mn.ssp126.2050]])^-1)</f>
        <v/>
      </c>
      <c r="M1551" s="6" t="str">
        <f>IF(Table1[[#This Row],[seagrass.weights.ssp126.2050]]="","",Table1[[#This Row],[seagrass.weights.ssp126.2050]]*Table1[[#This Row],[seagrass.mn.ssp126.2050]])</f>
        <v/>
      </c>
      <c r="P1551" s="6" t="str">
        <f>IF(Table1[[#This Row],[corals.mn.ssp126.2050]]="","",(Table1[[#This Row],[corals.sd.ssp126.2050]]/Table1[[#This Row],[corals.mn.ssp126.2050]])^-1)</f>
        <v/>
      </c>
      <c r="Q1551" s="6" t="str">
        <f>IF(Table1[[#This Row],[coral.weights.ssp126.2050]]="","",Table1[[#This Row],[coral.weights.ssp126.2050]]*Table1[[#This Row],[corals.mn.ssp126.2050]])</f>
        <v/>
      </c>
      <c r="T1551" s="6" t="str">
        <f>IF(Table1[[#This Row],[mangrove.mn.ssp126.2050]]="","",(Table1[[#This Row],[mangrove.sd.ssp126.2050]]/Table1[[#This Row],[mangrove.mn.ssp126.2050]])^-1)</f>
        <v/>
      </c>
      <c r="U1551" s="6" t="str">
        <f>IF(Table1[[#This Row],[mangrove.weights.ssp126.2050]]="","",Table1[[#This Row],[mangrove.weights.ssp126.2050]]*Table1[[#This Row],[mangrove.mn.ssp126.2050]])</f>
        <v/>
      </c>
      <c r="V1551" s="7" t="e">
        <f t="shared" si="144"/>
        <v>#DIV/0!</v>
      </c>
      <c r="Y1551" s="6" t="str">
        <f>IF(Table1[[#This Row],[seagrass.mn.ssp126.2100]]="", "", (Table1[[#This Row],[seagrass.sd.ssp126.2100]]/Table1[[#This Row],[seagrass.mn.ssp126.2100]])^-1)</f>
        <v/>
      </c>
      <c r="Z1551" s="6" t="str">
        <f>IF(Table1[[#This Row],[seagrass.weights.ssp126.2100]]="","", Table1[[#This Row],[seagrass.weights.ssp126.2100]]*Table1[[#This Row],[seagrass.mn.ssp126.2100]])</f>
        <v/>
      </c>
      <c r="AC1551" s="6" t="str">
        <f>IF(Table1[[#This Row],[corals.mn.ssp126.2100]]="","",(Table1[[#This Row],[corals.sd.ssp126.2100]]/Table1[[#This Row],[corals.mn.ssp126.2100]])^-1)</f>
        <v/>
      </c>
      <c r="AD1551" s="6" t="str">
        <f>IF( Table1[[#This Row],[Coral.weights.ssp126.2100]]="","", Table1[[#This Row],[Coral.weights.ssp126.2100]]*Table1[[#This Row],[corals.mn.ssp126.2100]])</f>
        <v/>
      </c>
      <c r="AG1551" s="8" t="str">
        <f>IF(Table1[[#This Row],[mangrove.mn.ssp126.2100]]="","",(Table1[[#This Row],[mangrove.sd.ssp126.2100]]/Table1[[#This Row],[mangrove.mn.ssp126.2100]])^-1)</f>
        <v/>
      </c>
      <c r="AH1551" s="6" t="str">
        <f>IF(Table1[[#This Row],[mangrove.weights.ssp126.2100]]="","",Table1[[#This Row],[mangrove.weights.ssp126.2100]]*Table1[[#This Row],[mangrove.mn.ssp126.2100]])</f>
        <v/>
      </c>
      <c r="AI1551" s="7" t="e">
        <f t="shared" si="145"/>
        <v>#DIV/0!</v>
      </c>
      <c r="AL1551" s="6" t="str">
        <f>IF(Table1[[#This Row],[seagrass.mn.ssp245.2050]]="","",(Table1[[#This Row],[seagrass.sd.ssp245.2050]]/Table1[[#This Row],[seagrass.mn.ssp245.2050]])^-1)</f>
        <v/>
      </c>
      <c r="AM1551" s="6" t="str">
        <f>IF(Table1[[#This Row],[seagrass.weights.ssp245.2050]]="","",Table1[[#This Row],[seagrass.weights.ssp245.2050]]*Table1[[#This Row],[seagrass.mn.ssp245.2050]])</f>
        <v/>
      </c>
      <c r="AS1551" s="5"/>
      <c r="AT1551" s="8"/>
      <c r="AU1551" s="8"/>
      <c r="AV1551" s="7" t="e">
        <f t="shared" si="146"/>
        <v>#DIV/0!</v>
      </c>
      <c r="AX1551" s="5"/>
      <c r="AY1551" s="6"/>
      <c r="AZ1551" s="6"/>
      <c r="BB1551" s="5"/>
      <c r="BC1551" s="8"/>
      <c r="BD1551" s="8"/>
      <c r="BE1551" s="5"/>
      <c r="BF1551" s="5"/>
      <c r="BG1551" s="6"/>
      <c r="BH1551" s="6"/>
      <c r="BI1551" s="7" t="e">
        <f t="shared" si="147"/>
        <v>#DIV/0!</v>
      </c>
      <c r="BK1551" s="5"/>
      <c r="BL1551" s="6"/>
      <c r="BM1551" s="6"/>
      <c r="BO1551" s="5"/>
      <c r="BP1551" s="6"/>
      <c r="BQ1551" s="6"/>
      <c r="BR1551" s="5"/>
      <c r="BS1551" s="5"/>
      <c r="BT1551" s="6"/>
      <c r="BU1551" s="6"/>
      <c r="BV1551" s="7" t="e">
        <f t="shared" si="148"/>
        <v>#DIV/0!</v>
      </c>
      <c r="BX1551" s="5"/>
      <c r="BY1551" s="8"/>
      <c r="BZ1551" s="8"/>
      <c r="CA1551" s="5"/>
      <c r="CB1551" s="5"/>
      <c r="CC1551" s="8"/>
      <c r="CD1551" s="8"/>
      <c r="CE1551" s="5"/>
      <c r="CF1551" s="5"/>
      <c r="CG1551" s="12"/>
      <c r="CH1551" s="17"/>
      <c r="CI1551" s="9" t="e">
        <f t="shared" si="149"/>
        <v>#DIV/0!</v>
      </c>
      <c r="CJ1551" s="5"/>
      <c r="CL1551" s="5"/>
      <c r="CM1551" s="5"/>
      <c r="CP1551" s="5"/>
      <c r="CT1551" s="5"/>
    </row>
    <row r="1552" spans="1:98" x14ac:dyDescent="0.25">
      <c r="A1552" s="5" t="s">
        <v>1595</v>
      </c>
      <c r="B1552" s="5">
        <v>23.08934</v>
      </c>
      <c r="C1552" s="5">
        <v>-34.071102000000003</v>
      </c>
      <c r="E1552" s="5">
        <v>0</v>
      </c>
      <c r="G1552" s="5">
        <v>0</v>
      </c>
      <c r="I1552" s="5">
        <v>0</v>
      </c>
      <c r="L1552" s="6" t="str">
        <f>IF(Table1[[#This Row],[seagrass.mn.ssp126.2050]]="","",(Table1[[#This Row],[seagrass.sd.ssp126.2050]]/Table1[[#This Row],[seagrass.mn.ssp126.2050]])^-1)</f>
        <v/>
      </c>
      <c r="M1552" s="6" t="str">
        <f>IF(Table1[[#This Row],[seagrass.weights.ssp126.2050]]="","",Table1[[#This Row],[seagrass.weights.ssp126.2050]]*Table1[[#This Row],[seagrass.mn.ssp126.2050]])</f>
        <v/>
      </c>
      <c r="P1552" s="6" t="str">
        <f>IF(Table1[[#This Row],[corals.mn.ssp126.2050]]="","",(Table1[[#This Row],[corals.sd.ssp126.2050]]/Table1[[#This Row],[corals.mn.ssp126.2050]])^-1)</f>
        <v/>
      </c>
      <c r="Q1552" s="6" t="str">
        <f>IF(Table1[[#This Row],[coral.weights.ssp126.2050]]="","",Table1[[#This Row],[coral.weights.ssp126.2050]]*Table1[[#This Row],[corals.mn.ssp126.2050]])</f>
        <v/>
      </c>
      <c r="T1552" s="6" t="str">
        <f>IF(Table1[[#This Row],[mangrove.mn.ssp126.2050]]="","",(Table1[[#This Row],[mangrove.sd.ssp126.2050]]/Table1[[#This Row],[mangrove.mn.ssp126.2050]])^-1)</f>
        <v/>
      </c>
      <c r="U1552" s="6" t="str">
        <f>IF(Table1[[#This Row],[mangrove.weights.ssp126.2050]]="","",Table1[[#This Row],[mangrove.weights.ssp126.2050]]*Table1[[#This Row],[mangrove.mn.ssp126.2050]])</f>
        <v/>
      </c>
      <c r="V1552" s="7" t="e">
        <f t="shared" si="144"/>
        <v>#DIV/0!</v>
      </c>
      <c r="Y1552" s="6" t="str">
        <f>IF(Table1[[#This Row],[seagrass.mn.ssp126.2100]]="", "", (Table1[[#This Row],[seagrass.sd.ssp126.2100]]/Table1[[#This Row],[seagrass.mn.ssp126.2100]])^-1)</f>
        <v/>
      </c>
      <c r="Z1552" s="6" t="str">
        <f>IF(Table1[[#This Row],[seagrass.weights.ssp126.2100]]="","", Table1[[#This Row],[seagrass.weights.ssp126.2100]]*Table1[[#This Row],[seagrass.mn.ssp126.2100]])</f>
        <v/>
      </c>
      <c r="AC1552" s="6" t="str">
        <f>IF(Table1[[#This Row],[corals.mn.ssp126.2100]]="","",(Table1[[#This Row],[corals.sd.ssp126.2100]]/Table1[[#This Row],[corals.mn.ssp126.2100]])^-1)</f>
        <v/>
      </c>
      <c r="AD1552" s="6" t="str">
        <f>IF( Table1[[#This Row],[Coral.weights.ssp126.2100]]="","", Table1[[#This Row],[Coral.weights.ssp126.2100]]*Table1[[#This Row],[corals.mn.ssp126.2100]])</f>
        <v/>
      </c>
      <c r="AG1552" s="8" t="str">
        <f>IF(Table1[[#This Row],[mangrove.mn.ssp126.2100]]="","",(Table1[[#This Row],[mangrove.sd.ssp126.2100]]/Table1[[#This Row],[mangrove.mn.ssp126.2100]])^-1)</f>
        <v/>
      </c>
      <c r="AH1552" s="6" t="str">
        <f>IF(Table1[[#This Row],[mangrove.weights.ssp126.2100]]="","",Table1[[#This Row],[mangrove.weights.ssp126.2100]]*Table1[[#This Row],[mangrove.mn.ssp126.2100]])</f>
        <v/>
      </c>
      <c r="AI1552" s="7" t="e">
        <f t="shared" si="145"/>
        <v>#DIV/0!</v>
      </c>
      <c r="AL1552" s="6" t="str">
        <f>IF(Table1[[#This Row],[seagrass.mn.ssp245.2050]]="","",(Table1[[#This Row],[seagrass.sd.ssp245.2050]]/Table1[[#This Row],[seagrass.mn.ssp245.2050]])^-1)</f>
        <v/>
      </c>
      <c r="AM1552" s="6" t="str">
        <f>IF(Table1[[#This Row],[seagrass.weights.ssp245.2050]]="","",Table1[[#This Row],[seagrass.weights.ssp245.2050]]*Table1[[#This Row],[seagrass.mn.ssp245.2050]])</f>
        <v/>
      </c>
      <c r="AS1552" s="5"/>
      <c r="AT1552" s="8"/>
      <c r="AU1552" s="8"/>
      <c r="AV1552" s="7" t="e">
        <f t="shared" si="146"/>
        <v>#DIV/0!</v>
      </c>
      <c r="AX1552" s="5"/>
      <c r="AY1552" s="6"/>
      <c r="AZ1552" s="6"/>
      <c r="BB1552" s="5"/>
      <c r="BC1552" s="8"/>
      <c r="BD1552" s="8"/>
      <c r="BE1552" s="5"/>
      <c r="BF1552" s="5"/>
      <c r="BG1552" s="6"/>
      <c r="BH1552" s="6"/>
      <c r="BI1552" s="7" t="e">
        <f t="shared" si="147"/>
        <v>#DIV/0!</v>
      </c>
      <c r="BK1552" s="5"/>
      <c r="BL1552" s="6"/>
      <c r="BM1552" s="6"/>
      <c r="BO1552" s="5"/>
      <c r="BP1552" s="6"/>
      <c r="BQ1552" s="6"/>
      <c r="BR1552" s="5"/>
      <c r="BS1552" s="5"/>
      <c r="BT1552" s="6"/>
      <c r="BU1552" s="6"/>
      <c r="BV1552" s="7" t="e">
        <f t="shared" si="148"/>
        <v>#DIV/0!</v>
      </c>
      <c r="BX1552" s="5"/>
      <c r="BY1552" s="8"/>
      <c r="BZ1552" s="8"/>
      <c r="CA1552" s="5"/>
      <c r="CB1552" s="5"/>
      <c r="CC1552" s="8"/>
      <c r="CD1552" s="8"/>
      <c r="CE1552" s="5"/>
      <c r="CF1552" s="5"/>
      <c r="CG1552" s="12"/>
      <c r="CH1552" s="17"/>
      <c r="CI1552" s="9" t="e">
        <f t="shared" si="149"/>
        <v>#DIV/0!</v>
      </c>
      <c r="CJ1552" s="5"/>
      <c r="CL1552" s="5"/>
      <c r="CM1552" s="5"/>
      <c r="CP1552" s="5"/>
      <c r="CT1552" s="5"/>
    </row>
    <row r="1553" spans="1:98" x14ac:dyDescent="0.25">
      <c r="A1553" s="5" t="s">
        <v>1596</v>
      </c>
      <c r="B1553" s="5">
        <v>23.33934</v>
      </c>
      <c r="C1553" s="5">
        <v>-34.071102000000003</v>
      </c>
      <c r="E1553" s="5">
        <v>0</v>
      </c>
      <c r="G1553" s="5">
        <v>0</v>
      </c>
      <c r="I1553" s="5">
        <v>0</v>
      </c>
      <c r="L1553" s="6" t="str">
        <f>IF(Table1[[#This Row],[seagrass.mn.ssp126.2050]]="","",(Table1[[#This Row],[seagrass.sd.ssp126.2050]]/Table1[[#This Row],[seagrass.mn.ssp126.2050]])^-1)</f>
        <v/>
      </c>
      <c r="M1553" s="6" t="str">
        <f>IF(Table1[[#This Row],[seagrass.weights.ssp126.2050]]="","",Table1[[#This Row],[seagrass.weights.ssp126.2050]]*Table1[[#This Row],[seagrass.mn.ssp126.2050]])</f>
        <v/>
      </c>
      <c r="P1553" s="6" t="str">
        <f>IF(Table1[[#This Row],[corals.mn.ssp126.2050]]="","",(Table1[[#This Row],[corals.sd.ssp126.2050]]/Table1[[#This Row],[corals.mn.ssp126.2050]])^-1)</f>
        <v/>
      </c>
      <c r="Q1553" s="6" t="str">
        <f>IF(Table1[[#This Row],[coral.weights.ssp126.2050]]="","",Table1[[#This Row],[coral.weights.ssp126.2050]]*Table1[[#This Row],[corals.mn.ssp126.2050]])</f>
        <v/>
      </c>
      <c r="T1553" s="6" t="str">
        <f>IF(Table1[[#This Row],[mangrove.mn.ssp126.2050]]="","",(Table1[[#This Row],[mangrove.sd.ssp126.2050]]/Table1[[#This Row],[mangrove.mn.ssp126.2050]])^-1)</f>
        <v/>
      </c>
      <c r="U1553" s="6" t="str">
        <f>IF(Table1[[#This Row],[mangrove.weights.ssp126.2050]]="","",Table1[[#This Row],[mangrove.weights.ssp126.2050]]*Table1[[#This Row],[mangrove.mn.ssp126.2050]])</f>
        <v/>
      </c>
      <c r="V1553" s="7" t="e">
        <f t="shared" si="144"/>
        <v>#DIV/0!</v>
      </c>
      <c r="Y1553" s="6" t="str">
        <f>IF(Table1[[#This Row],[seagrass.mn.ssp126.2100]]="", "", (Table1[[#This Row],[seagrass.sd.ssp126.2100]]/Table1[[#This Row],[seagrass.mn.ssp126.2100]])^-1)</f>
        <v/>
      </c>
      <c r="Z1553" s="6" t="str">
        <f>IF(Table1[[#This Row],[seagrass.weights.ssp126.2100]]="","", Table1[[#This Row],[seagrass.weights.ssp126.2100]]*Table1[[#This Row],[seagrass.mn.ssp126.2100]])</f>
        <v/>
      </c>
      <c r="AC1553" s="6" t="str">
        <f>IF(Table1[[#This Row],[corals.mn.ssp126.2100]]="","",(Table1[[#This Row],[corals.sd.ssp126.2100]]/Table1[[#This Row],[corals.mn.ssp126.2100]])^-1)</f>
        <v/>
      </c>
      <c r="AD1553" s="6" t="str">
        <f>IF( Table1[[#This Row],[Coral.weights.ssp126.2100]]="","", Table1[[#This Row],[Coral.weights.ssp126.2100]]*Table1[[#This Row],[corals.mn.ssp126.2100]])</f>
        <v/>
      </c>
      <c r="AG1553" s="8" t="str">
        <f>IF(Table1[[#This Row],[mangrove.mn.ssp126.2100]]="","",(Table1[[#This Row],[mangrove.sd.ssp126.2100]]/Table1[[#This Row],[mangrove.mn.ssp126.2100]])^-1)</f>
        <v/>
      </c>
      <c r="AH1553" s="6" t="str">
        <f>IF(Table1[[#This Row],[mangrove.weights.ssp126.2100]]="","",Table1[[#This Row],[mangrove.weights.ssp126.2100]]*Table1[[#This Row],[mangrove.mn.ssp126.2100]])</f>
        <v/>
      </c>
      <c r="AI1553" s="7" t="e">
        <f t="shared" si="145"/>
        <v>#DIV/0!</v>
      </c>
      <c r="AL1553" s="6" t="str">
        <f>IF(Table1[[#This Row],[seagrass.mn.ssp245.2050]]="","",(Table1[[#This Row],[seagrass.sd.ssp245.2050]]/Table1[[#This Row],[seagrass.mn.ssp245.2050]])^-1)</f>
        <v/>
      </c>
      <c r="AM1553" s="6" t="str">
        <f>IF(Table1[[#This Row],[seagrass.weights.ssp245.2050]]="","",Table1[[#This Row],[seagrass.weights.ssp245.2050]]*Table1[[#This Row],[seagrass.mn.ssp245.2050]])</f>
        <v/>
      </c>
      <c r="AS1553" s="5"/>
      <c r="AT1553" s="8"/>
      <c r="AU1553" s="8"/>
      <c r="AV1553" s="7" t="e">
        <f t="shared" si="146"/>
        <v>#DIV/0!</v>
      </c>
      <c r="AX1553" s="5"/>
      <c r="AY1553" s="6"/>
      <c r="AZ1553" s="6"/>
      <c r="BB1553" s="5"/>
      <c r="BC1553" s="8"/>
      <c r="BD1553" s="8"/>
      <c r="BE1553" s="5"/>
      <c r="BF1553" s="5"/>
      <c r="BG1553" s="6"/>
      <c r="BH1553" s="6"/>
      <c r="BI1553" s="7" t="e">
        <f t="shared" si="147"/>
        <v>#DIV/0!</v>
      </c>
      <c r="BK1553" s="5"/>
      <c r="BL1553" s="6"/>
      <c r="BM1553" s="6"/>
      <c r="BO1553" s="5"/>
      <c r="BP1553" s="6"/>
      <c r="BQ1553" s="6"/>
      <c r="BR1553" s="5"/>
      <c r="BS1553" s="5"/>
      <c r="BT1553" s="6"/>
      <c r="BU1553" s="6"/>
      <c r="BV1553" s="7" t="e">
        <f t="shared" si="148"/>
        <v>#DIV/0!</v>
      </c>
      <c r="BX1553" s="5"/>
      <c r="BY1553" s="8"/>
      <c r="BZ1553" s="8"/>
      <c r="CA1553" s="5"/>
      <c r="CB1553" s="5"/>
      <c r="CC1553" s="8"/>
      <c r="CD1553" s="8"/>
      <c r="CE1553" s="5"/>
      <c r="CF1553" s="5"/>
      <c r="CG1553" s="12"/>
      <c r="CH1553" s="17"/>
      <c r="CI1553" s="9" t="e">
        <f t="shared" si="149"/>
        <v>#DIV/0!</v>
      </c>
      <c r="CJ1553" s="5"/>
      <c r="CL1553" s="5"/>
      <c r="CM1553" s="5"/>
      <c r="CP1553" s="5"/>
      <c r="CT1553" s="5"/>
    </row>
    <row r="1554" spans="1:98" x14ac:dyDescent="0.25">
      <c r="A1554" s="5" t="s">
        <v>1597</v>
      </c>
      <c r="B1554" s="5">
        <v>23.58934</v>
      </c>
      <c r="C1554" s="5">
        <v>-34.071102000000003</v>
      </c>
      <c r="E1554" s="5">
        <v>0</v>
      </c>
      <c r="G1554" s="5">
        <v>0</v>
      </c>
      <c r="I1554" s="5">
        <v>0</v>
      </c>
      <c r="L1554" s="6" t="str">
        <f>IF(Table1[[#This Row],[seagrass.mn.ssp126.2050]]="","",(Table1[[#This Row],[seagrass.sd.ssp126.2050]]/Table1[[#This Row],[seagrass.mn.ssp126.2050]])^-1)</f>
        <v/>
      </c>
      <c r="M1554" s="6" t="str">
        <f>IF(Table1[[#This Row],[seagrass.weights.ssp126.2050]]="","",Table1[[#This Row],[seagrass.weights.ssp126.2050]]*Table1[[#This Row],[seagrass.mn.ssp126.2050]])</f>
        <v/>
      </c>
      <c r="P1554" s="6" t="str">
        <f>IF(Table1[[#This Row],[corals.mn.ssp126.2050]]="","",(Table1[[#This Row],[corals.sd.ssp126.2050]]/Table1[[#This Row],[corals.mn.ssp126.2050]])^-1)</f>
        <v/>
      </c>
      <c r="Q1554" s="6" t="str">
        <f>IF(Table1[[#This Row],[coral.weights.ssp126.2050]]="","",Table1[[#This Row],[coral.weights.ssp126.2050]]*Table1[[#This Row],[corals.mn.ssp126.2050]])</f>
        <v/>
      </c>
      <c r="T1554" s="6" t="str">
        <f>IF(Table1[[#This Row],[mangrove.mn.ssp126.2050]]="","",(Table1[[#This Row],[mangrove.sd.ssp126.2050]]/Table1[[#This Row],[mangrove.mn.ssp126.2050]])^-1)</f>
        <v/>
      </c>
      <c r="U1554" s="6" t="str">
        <f>IF(Table1[[#This Row],[mangrove.weights.ssp126.2050]]="","",Table1[[#This Row],[mangrove.weights.ssp126.2050]]*Table1[[#This Row],[mangrove.mn.ssp126.2050]])</f>
        <v/>
      </c>
      <c r="V1554" s="7" t="e">
        <f t="shared" si="144"/>
        <v>#DIV/0!</v>
      </c>
      <c r="Y1554" s="6" t="str">
        <f>IF(Table1[[#This Row],[seagrass.mn.ssp126.2100]]="", "", (Table1[[#This Row],[seagrass.sd.ssp126.2100]]/Table1[[#This Row],[seagrass.mn.ssp126.2100]])^-1)</f>
        <v/>
      </c>
      <c r="Z1554" s="6" t="str">
        <f>IF(Table1[[#This Row],[seagrass.weights.ssp126.2100]]="","", Table1[[#This Row],[seagrass.weights.ssp126.2100]]*Table1[[#This Row],[seagrass.mn.ssp126.2100]])</f>
        <v/>
      </c>
      <c r="AC1554" s="6" t="str">
        <f>IF(Table1[[#This Row],[corals.mn.ssp126.2100]]="","",(Table1[[#This Row],[corals.sd.ssp126.2100]]/Table1[[#This Row],[corals.mn.ssp126.2100]])^-1)</f>
        <v/>
      </c>
      <c r="AD1554" s="6" t="str">
        <f>IF( Table1[[#This Row],[Coral.weights.ssp126.2100]]="","", Table1[[#This Row],[Coral.weights.ssp126.2100]]*Table1[[#This Row],[corals.mn.ssp126.2100]])</f>
        <v/>
      </c>
      <c r="AG1554" s="8" t="str">
        <f>IF(Table1[[#This Row],[mangrove.mn.ssp126.2100]]="","",(Table1[[#This Row],[mangrove.sd.ssp126.2100]]/Table1[[#This Row],[mangrove.mn.ssp126.2100]])^-1)</f>
        <v/>
      </c>
      <c r="AH1554" s="6" t="str">
        <f>IF(Table1[[#This Row],[mangrove.weights.ssp126.2100]]="","",Table1[[#This Row],[mangrove.weights.ssp126.2100]]*Table1[[#This Row],[mangrove.mn.ssp126.2100]])</f>
        <v/>
      </c>
      <c r="AI1554" s="7" t="e">
        <f t="shared" si="145"/>
        <v>#DIV/0!</v>
      </c>
      <c r="AL1554" s="6" t="str">
        <f>IF(Table1[[#This Row],[seagrass.mn.ssp245.2050]]="","",(Table1[[#This Row],[seagrass.sd.ssp245.2050]]/Table1[[#This Row],[seagrass.mn.ssp245.2050]])^-1)</f>
        <v/>
      </c>
      <c r="AM1554" s="6" t="str">
        <f>IF(Table1[[#This Row],[seagrass.weights.ssp245.2050]]="","",Table1[[#This Row],[seagrass.weights.ssp245.2050]]*Table1[[#This Row],[seagrass.mn.ssp245.2050]])</f>
        <v/>
      </c>
      <c r="AS1554" s="5"/>
      <c r="AT1554" s="8"/>
      <c r="AU1554" s="8"/>
      <c r="AV1554" s="7" t="e">
        <f t="shared" si="146"/>
        <v>#DIV/0!</v>
      </c>
      <c r="AX1554" s="5"/>
      <c r="AY1554" s="6"/>
      <c r="AZ1554" s="6"/>
      <c r="BB1554" s="5"/>
      <c r="BC1554" s="8"/>
      <c r="BD1554" s="8"/>
      <c r="BE1554" s="5"/>
      <c r="BF1554" s="5"/>
      <c r="BG1554" s="6"/>
      <c r="BH1554" s="6"/>
      <c r="BI1554" s="7" t="e">
        <f t="shared" si="147"/>
        <v>#DIV/0!</v>
      </c>
      <c r="BK1554" s="5"/>
      <c r="BL1554" s="6"/>
      <c r="BM1554" s="6"/>
      <c r="BO1554" s="5"/>
      <c r="BP1554" s="6"/>
      <c r="BQ1554" s="6"/>
      <c r="BR1554" s="5"/>
      <c r="BS1554" s="5"/>
      <c r="BT1554" s="6"/>
      <c r="BU1554" s="6"/>
      <c r="BV1554" s="7" t="e">
        <f t="shared" si="148"/>
        <v>#DIV/0!</v>
      </c>
      <c r="BX1554" s="5"/>
      <c r="BY1554" s="8"/>
      <c r="BZ1554" s="8"/>
      <c r="CA1554" s="5"/>
      <c r="CB1554" s="5"/>
      <c r="CC1554" s="8"/>
      <c r="CD1554" s="8"/>
      <c r="CE1554" s="5"/>
      <c r="CF1554" s="5"/>
      <c r="CG1554" s="12"/>
      <c r="CH1554" s="17"/>
      <c r="CI1554" s="9" t="e">
        <f t="shared" si="149"/>
        <v>#DIV/0!</v>
      </c>
      <c r="CJ1554" s="5"/>
      <c r="CL1554" s="5"/>
      <c r="CM1554" s="5"/>
      <c r="CP1554" s="5"/>
      <c r="CT1554" s="5"/>
    </row>
    <row r="1555" spans="1:98" x14ac:dyDescent="0.25">
      <c r="A1555" s="5" t="s">
        <v>1598</v>
      </c>
      <c r="B1555" s="5">
        <v>23.83934</v>
      </c>
      <c r="C1555" s="5">
        <v>-34.071102000000003</v>
      </c>
      <c r="E1555" s="5">
        <v>0</v>
      </c>
      <c r="G1555" s="5">
        <v>0</v>
      </c>
      <c r="I1555" s="5">
        <v>0</v>
      </c>
      <c r="L1555" s="6" t="str">
        <f>IF(Table1[[#This Row],[seagrass.mn.ssp126.2050]]="","",(Table1[[#This Row],[seagrass.sd.ssp126.2050]]/Table1[[#This Row],[seagrass.mn.ssp126.2050]])^-1)</f>
        <v/>
      </c>
      <c r="M1555" s="6" t="str">
        <f>IF(Table1[[#This Row],[seagrass.weights.ssp126.2050]]="","",Table1[[#This Row],[seagrass.weights.ssp126.2050]]*Table1[[#This Row],[seagrass.mn.ssp126.2050]])</f>
        <v/>
      </c>
      <c r="P1555" s="6" t="str">
        <f>IF(Table1[[#This Row],[corals.mn.ssp126.2050]]="","",(Table1[[#This Row],[corals.sd.ssp126.2050]]/Table1[[#This Row],[corals.mn.ssp126.2050]])^-1)</f>
        <v/>
      </c>
      <c r="Q1555" s="6" t="str">
        <f>IF(Table1[[#This Row],[coral.weights.ssp126.2050]]="","",Table1[[#This Row],[coral.weights.ssp126.2050]]*Table1[[#This Row],[corals.mn.ssp126.2050]])</f>
        <v/>
      </c>
      <c r="T1555" s="6" t="str">
        <f>IF(Table1[[#This Row],[mangrove.mn.ssp126.2050]]="","",(Table1[[#This Row],[mangrove.sd.ssp126.2050]]/Table1[[#This Row],[mangrove.mn.ssp126.2050]])^-1)</f>
        <v/>
      </c>
      <c r="U1555" s="6" t="str">
        <f>IF(Table1[[#This Row],[mangrove.weights.ssp126.2050]]="","",Table1[[#This Row],[mangrove.weights.ssp126.2050]]*Table1[[#This Row],[mangrove.mn.ssp126.2050]])</f>
        <v/>
      </c>
      <c r="V1555" s="7" t="e">
        <f t="shared" si="144"/>
        <v>#DIV/0!</v>
      </c>
      <c r="Y1555" s="6" t="str">
        <f>IF(Table1[[#This Row],[seagrass.mn.ssp126.2100]]="", "", (Table1[[#This Row],[seagrass.sd.ssp126.2100]]/Table1[[#This Row],[seagrass.mn.ssp126.2100]])^-1)</f>
        <v/>
      </c>
      <c r="Z1555" s="6" t="str">
        <f>IF(Table1[[#This Row],[seagrass.weights.ssp126.2100]]="","", Table1[[#This Row],[seagrass.weights.ssp126.2100]]*Table1[[#This Row],[seagrass.mn.ssp126.2100]])</f>
        <v/>
      </c>
      <c r="AC1555" s="6" t="str">
        <f>IF(Table1[[#This Row],[corals.mn.ssp126.2100]]="","",(Table1[[#This Row],[corals.sd.ssp126.2100]]/Table1[[#This Row],[corals.mn.ssp126.2100]])^-1)</f>
        <v/>
      </c>
      <c r="AD1555" s="6" t="str">
        <f>IF( Table1[[#This Row],[Coral.weights.ssp126.2100]]="","", Table1[[#This Row],[Coral.weights.ssp126.2100]]*Table1[[#This Row],[corals.mn.ssp126.2100]])</f>
        <v/>
      </c>
      <c r="AG1555" s="8" t="str">
        <f>IF(Table1[[#This Row],[mangrove.mn.ssp126.2100]]="","",(Table1[[#This Row],[mangrove.sd.ssp126.2100]]/Table1[[#This Row],[mangrove.mn.ssp126.2100]])^-1)</f>
        <v/>
      </c>
      <c r="AH1555" s="6" t="str">
        <f>IF(Table1[[#This Row],[mangrove.weights.ssp126.2100]]="","",Table1[[#This Row],[mangrove.weights.ssp126.2100]]*Table1[[#This Row],[mangrove.mn.ssp126.2100]])</f>
        <v/>
      </c>
      <c r="AI1555" s="7" t="e">
        <f t="shared" si="145"/>
        <v>#DIV/0!</v>
      </c>
      <c r="AL1555" s="6" t="str">
        <f>IF(Table1[[#This Row],[seagrass.mn.ssp245.2050]]="","",(Table1[[#This Row],[seagrass.sd.ssp245.2050]]/Table1[[#This Row],[seagrass.mn.ssp245.2050]])^-1)</f>
        <v/>
      </c>
      <c r="AM1555" s="6" t="str">
        <f>IF(Table1[[#This Row],[seagrass.weights.ssp245.2050]]="","",Table1[[#This Row],[seagrass.weights.ssp245.2050]]*Table1[[#This Row],[seagrass.mn.ssp245.2050]])</f>
        <v/>
      </c>
      <c r="AS1555" s="5"/>
      <c r="AT1555" s="8"/>
      <c r="AU1555" s="8"/>
      <c r="AV1555" s="7" t="e">
        <f t="shared" si="146"/>
        <v>#DIV/0!</v>
      </c>
      <c r="AX1555" s="5"/>
      <c r="AY1555" s="6"/>
      <c r="AZ1555" s="6"/>
      <c r="BB1555" s="5"/>
      <c r="BC1555" s="8"/>
      <c r="BD1555" s="8"/>
      <c r="BE1555" s="5"/>
      <c r="BF1555" s="5"/>
      <c r="BG1555" s="6"/>
      <c r="BH1555" s="6"/>
      <c r="BI1555" s="7" t="e">
        <f t="shared" si="147"/>
        <v>#DIV/0!</v>
      </c>
      <c r="BK1555" s="5"/>
      <c r="BL1555" s="6"/>
      <c r="BM1555" s="6"/>
      <c r="BO1555" s="5"/>
      <c r="BP1555" s="6"/>
      <c r="BQ1555" s="6"/>
      <c r="BR1555" s="5"/>
      <c r="BS1555" s="5"/>
      <c r="BT1555" s="6"/>
      <c r="BU1555" s="6"/>
      <c r="BV1555" s="7" t="e">
        <f t="shared" si="148"/>
        <v>#DIV/0!</v>
      </c>
      <c r="BX1555" s="5"/>
      <c r="BY1555" s="8"/>
      <c r="BZ1555" s="8"/>
      <c r="CA1555" s="5"/>
      <c r="CB1555" s="5"/>
      <c r="CC1555" s="8"/>
      <c r="CD1555" s="8"/>
      <c r="CE1555" s="5"/>
      <c r="CF1555" s="5"/>
      <c r="CG1555" s="12"/>
      <c r="CH1555" s="17"/>
      <c r="CI1555" s="9" t="e">
        <f t="shared" si="149"/>
        <v>#DIV/0!</v>
      </c>
      <c r="CJ1555" s="5"/>
      <c r="CL1555" s="5"/>
      <c r="CM1555" s="5"/>
      <c r="CP1555" s="5"/>
      <c r="CT1555" s="5"/>
    </row>
    <row r="1556" spans="1:98" x14ac:dyDescent="0.25">
      <c r="A1556" s="5" t="s">
        <v>1599</v>
      </c>
      <c r="B1556" s="5">
        <v>24.08934</v>
      </c>
      <c r="C1556" s="5">
        <v>-34.071102000000003</v>
      </c>
      <c r="E1556" s="5">
        <v>0</v>
      </c>
      <c r="G1556" s="5">
        <v>0</v>
      </c>
      <c r="I1556" s="5">
        <v>0</v>
      </c>
      <c r="L1556" s="6" t="str">
        <f>IF(Table1[[#This Row],[seagrass.mn.ssp126.2050]]="","",(Table1[[#This Row],[seagrass.sd.ssp126.2050]]/Table1[[#This Row],[seagrass.mn.ssp126.2050]])^-1)</f>
        <v/>
      </c>
      <c r="M1556" s="6" t="str">
        <f>IF(Table1[[#This Row],[seagrass.weights.ssp126.2050]]="","",Table1[[#This Row],[seagrass.weights.ssp126.2050]]*Table1[[#This Row],[seagrass.mn.ssp126.2050]])</f>
        <v/>
      </c>
      <c r="P1556" s="6" t="str">
        <f>IF(Table1[[#This Row],[corals.mn.ssp126.2050]]="","",(Table1[[#This Row],[corals.sd.ssp126.2050]]/Table1[[#This Row],[corals.mn.ssp126.2050]])^-1)</f>
        <v/>
      </c>
      <c r="Q1556" s="6" t="str">
        <f>IF(Table1[[#This Row],[coral.weights.ssp126.2050]]="","",Table1[[#This Row],[coral.weights.ssp126.2050]]*Table1[[#This Row],[corals.mn.ssp126.2050]])</f>
        <v/>
      </c>
      <c r="T1556" s="6" t="str">
        <f>IF(Table1[[#This Row],[mangrove.mn.ssp126.2050]]="","",(Table1[[#This Row],[mangrove.sd.ssp126.2050]]/Table1[[#This Row],[mangrove.mn.ssp126.2050]])^-1)</f>
        <v/>
      </c>
      <c r="U1556" s="6" t="str">
        <f>IF(Table1[[#This Row],[mangrove.weights.ssp126.2050]]="","",Table1[[#This Row],[mangrove.weights.ssp126.2050]]*Table1[[#This Row],[mangrove.mn.ssp126.2050]])</f>
        <v/>
      </c>
      <c r="V1556" s="7" t="e">
        <f t="shared" si="144"/>
        <v>#DIV/0!</v>
      </c>
      <c r="Y1556" s="6" t="str">
        <f>IF(Table1[[#This Row],[seagrass.mn.ssp126.2100]]="", "", (Table1[[#This Row],[seagrass.sd.ssp126.2100]]/Table1[[#This Row],[seagrass.mn.ssp126.2100]])^-1)</f>
        <v/>
      </c>
      <c r="Z1556" s="6" t="str">
        <f>IF(Table1[[#This Row],[seagrass.weights.ssp126.2100]]="","", Table1[[#This Row],[seagrass.weights.ssp126.2100]]*Table1[[#This Row],[seagrass.mn.ssp126.2100]])</f>
        <v/>
      </c>
      <c r="AC1556" s="6" t="str">
        <f>IF(Table1[[#This Row],[corals.mn.ssp126.2100]]="","",(Table1[[#This Row],[corals.sd.ssp126.2100]]/Table1[[#This Row],[corals.mn.ssp126.2100]])^-1)</f>
        <v/>
      </c>
      <c r="AD1556" s="6" t="str">
        <f>IF( Table1[[#This Row],[Coral.weights.ssp126.2100]]="","", Table1[[#This Row],[Coral.weights.ssp126.2100]]*Table1[[#This Row],[corals.mn.ssp126.2100]])</f>
        <v/>
      </c>
      <c r="AG1556" s="8" t="str">
        <f>IF(Table1[[#This Row],[mangrove.mn.ssp126.2100]]="","",(Table1[[#This Row],[mangrove.sd.ssp126.2100]]/Table1[[#This Row],[mangrove.mn.ssp126.2100]])^-1)</f>
        <v/>
      </c>
      <c r="AH1556" s="6" t="str">
        <f>IF(Table1[[#This Row],[mangrove.weights.ssp126.2100]]="","",Table1[[#This Row],[mangrove.weights.ssp126.2100]]*Table1[[#This Row],[mangrove.mn.ssp126.2100]])</f>
        <v/>
      </c>
      <c r="AI1556" s="7" t="e">
        <f t="shared" si="145"/>
        <v>#DIV/0!</v>
      </c>
      <c r="AL1556" s="6" t="str">
        <f>IF(Table1[[#This Row],[seagrass.mn.ssp245.2050]]="","",(Table1[[#This Row],[seagrass.sd.ssp245.2050]]/Table1[[#This Row],[seagrass.mn.ssp245.2050]])^-1)</f>
        <v/>
      </c>
      <c r="AM1556" s="6" t="str">
        <f>IF(Table1[[#This Row],[seagrass.weights.ssp245.2050]]="","",Table1[[#This Row],[seagrass.weights.ssp245.2050]]*Table1[[#This Row],[seagrass.mn.ssp245.2050]])</f>
        <v/>
      </c>
      <c r="AS1556" s="5"/>
      <c r="AT1556" s="8"/>
      <c r="AU1556" s="8"/>
      <c r="AV1556" s="7" t="e">
        <f t="shared" si="146"/>
        <v>#DIV/0!</v>
      </c>
      <c r="AX1556" s="5"/>
      <c r="AY1556" s="6"/>
      <c r="AZ1556" s="6"/>
      <c r="BB1556" s="5"/>
      <c r="BC1556" s="8"/>
      <c r="BD1556" s="8"/>
      <c r="BE1556" s="5"/>
      <c r="BF1556" s="5"/>
      <c r="BG1556" s="6"/>
      <c r="BH1556" s="6"/>
      <c r="BI1556" s="7" t="e">
        <f t="shared" si="147"/>
        <v>#DIV/0!</v>
      </c>
      <c r="BK1556" s="5"/>
      <c r="BL1556" s="6"/>
      <c r="BM1556" s="6"/>
      <c r="BO1556" s="5"/>
      <c r="BP1556" s="6"/>
      <c r="BQ1556" s="6"/>
      <c r="BR1556" s="5"/>
      <c r="BS1556" s="5"/>
      <c r="BT1556" s="6"/>
      <c r="BU1556" s="6"/>
      <c r="BV1556" s="7" t="e">
        <f t="shared" si="148"/>
        <v>#DIV/0!</v>
      </c>
      <c r="BX1556" s="5"/>
      <c r="BY1556" s="8"/>
      <c r="BZ1556" s="8"/>
      <c r="CA1556" s="5"/>
      <c r="CB1556" s="5"/>
      <c r="CC1556" s="8"/>
      <c r="CD1556" s="8"/>
      <c r="CE1556" s="5"/>
      <c r="CF1556" s="5"/>
      <c r="CG1556" s="12"/>
      <c r="CH1556" s="17"/>
      <c r="CI1556" s="9" t="e">
        <f t="shared" si="149"/>
        <v>#DIV/0!</v>
      </c>
      <c r="CJ1556" s="5"/>
      <c r="CL1556" s="5"/>
      <c r="CM1556" s="5"/>
      <c r="CP1556" s="5"/>
      <c r="CT1556" s="5"/>
    </row>
    <row r="1557" spans="1:98" x14ac:dyDescent="0.25">
      <c r="A1557" s="5" t="s">
        <v>1600</v>
      </c>
      <c r="B1557" s="5">
        <v>24.33934</v>
      </c>
      <c r="C1557" s="5">
        <v>-34.071102000000003</v>
      </c>
      <c r="E1557" s="5">
        <v>0</v>
      </c>
      <c r="G1557" s="5">
        <v>0</v>
      </c>
      <c r="I1557" s="5">
        <v>0</v>
      </c>
      <c r="L1557" s="6" t="str">
        <f>IF(Table1[[#This Row],[seagrass.mn.ssp126.2050]]="","",(Table1[[#This Row],[seagrass.sd.ssp126.2050]]/Table1[[#This Row],[seagrass.mn.ssp126.2050]])^-1)</f>
        <v/>
      </c>
      <c r="M1557" s="6" t="str">
        <f>IF(Table1[[#This Row],[seagrass.weights.ssp126.2050]]="","",Table1[[#This Row],[seagrass.weights.ssp126.2050]]*Table1[[#This Row],[seagrass.mn.ssp126.2050]])</f>
        <v/>
      </c>
      <c r="P1557" s="6" t="str">
        <f>IF(Table1[[#This Row],[corals.mn.ssp126.2050]]="","",(Table1[[#This Row],[corals.sd.ssp126.2050]]/Table1[[#This Row],[corals.mn.ssp126.2050]])^-1)</f>
        <v/>
      </c>
      <c r="Q1557" s="6" t="str">
        <f>IF(Table1[[#This Row],[coral.weights.ssp126.2050]]="","",Table1[[#This Row],[coral.weights.ssp126.2050]]*Table1[[#This Row],[corals.mn.ssp126.2050]])</f>
        <v/>
      </c>
      <c r="T1557" s="6" t="str">
        <f>IF(Table1[[#This Row],[mangrove.mn.ssp126.2050]]="","",(Table1[[#This Row],[mangrove.sd.ssp126.2050]]/Table1[[#This Row],[mangrove.mn.ssp126.2050]])^-1)</f>
        <v/>
      </c>
      <c r="U1557" s="6" t="str">
        <f>IF(Table1[[#This Row],[mangrove.weights.ssp126.2050]]="","",Table1[[#This Row],[mangrove.weights.ssp126.2050]]*Table1[[#This Row],[mangrove.mn.ssp126.2050]])</f>
        <v/>
      </c>
      <c r="V1557" s="7" t="e">
        <f t="shared" si="144"/>
        <v>#DIV/0!</v>
      </c>
      <c r="Y1557" s="6" t="str">
        <f>IF(Table1[[#This Row],[seagrass.mn.ssp126.2100]]="", "", (Table1[[#This Row],[seagrass.sd.ssp126.2100]]/Table1[[#This Row],[seagrass.mn.ssp126.2100]])^-1)</f>
        <v/>
      </c>
      <c r="Z1557" s="6" t="str">
        <f>IF(Table1[[#This Row],[seagrass.weights.ssp126.2100]]="","", Table1[[#This Row],[seagrass.weights.ssp126.2100]]*Table1[[#This Row],[seagrass.mn.ssp126.2100]])</f>
        <v/>
      </c>
      <c r="AC1557" s="6" t="str">
        <f>IF(Table1[[#This Row],[corals.mn.ssp126.2100]]="","",(Table1[[#This Row],[corals.sd.ssp126.2100]]/Table1[[#This Row],[corals.mn.ssp126.2100]])^-1)</f>
        <v/>
      </c>
      <c r="AD1557" s="6" t="str">
        <f>IF( Table1[[#This Row],[Coral.weights.ssp126.2100]]="","", Table1[[#This Row],[Coral.weights.ssp126.2100]]*Table1[[#This Row],[corals.mn.ssp126.2100]])</f>
        <v/>
      </c>
      <c r="AG1557" s="8" t="str">
        <f>IF(Table1[[#This Row],[mangrove.mn.ssp126.2100]]="","",(Table1[[#This Row],[mangrove.sd.ssp126.2100]]/Table1[[#This Row],[mangrove.mn.ssp126.2100]])^-1)</f>
        <v/>
      </c>
      <c r="AH1557" s="6" t="str">
        <f>IF(Table1[[#This Row],[mangrove.weights.ssp126.2100]]="","",Table1[[#This Row],[mangrove.weights.ssp126.2100]]*Table1[[#This Row],[mangrove.mn.ssp126.2100]])</f>
        <v/>
      </c>
      <c r="AI1557" s="7" t="e">
        <f t="shared" si="145"/>
        <v>#DIV/0!</v>
      </c>
      <c r="AL1557" s="6" t="str">
        <f>IF(Table1[[#This Row],[seagrass.mn.ssp245.2050]]="","",(Table1[[#This Row],[seagrass.sd.ssp245.2050]]/Table1[[#This Row],[seagrass.mn.ssp245.2050]])^-1)</f>
        <v/>
      </c>
      <c r="AM1557" s="6" t="str">
        <f>IF(Table1[[#This Row],[seagrass.weights.ssp245.2050]]="","",Table1[[#This Row],[seagrass.weights.ssp245.2050]]*Table1[[#This Row],[seagrass.mn.ssp245.2050]])</f>
        <v/>
      </c>
      <c r="AS1557" s="5"/>
      <c r="AT1557" s="8"/>
      <c r="AU1557" s="8"/>
      <c r="AV1557" s="7" t="e">
        <f t="shared" si="146"/>
        <v>#DIV/0!</v>
      </c>
      <c r="AX1557" s="5"/>
      <c r="AY1557" s="6"/>
      <c r="AZ1557" s="6"/>
      <c r="BB1557" s="5"/>
      <c r="BC1557" s="8"/>
      <c r="BD1557" s="8"/>
      <c r="BE1557" s="5"/>
      <c r="BF1557" s="5"/>
      <c r="BG1557" s="6"/>
      <c r="BH1557" s="6"/>
      <c r="BI1557" s="7" t="e">
        <f t="shared" si="147"/>
        <v>#DIV/0!</v>
      </c>
      <c r="BK1557" s="5"/>
      <c r="BL1557" s="6"/>
      <c r="BM1557" s="6"/>
      <c r="BO1557" s="5"/>
      <c r="BP1557" s="6"/>
      <c r="BQ1557" s="6"/>
      <c r="BR1557" s="5"/>
      <c r="BS1557" s="5"/>
      <c r="BT1557" s="6"/>
      <c r="BU1557" s="6"/>
      <c r="BV1557" s="7" t="e">
        <f t="shared" si="148"/>
        <v>#DIV/0!</v>
      </c>
      <c r="BX1557" s="5"/>
      <c r="BY1557" s="8"/>
      <c r="BZ1557" s="8"/>
      <c r="CA1557" s="5"/>
      <c r="CB1557" s="5"/>
      <c r="CC1557" s="8"/>
      <c r="CD1557" s="8"/>
      <c r="CE1557" s="5"/>
      <c r="CF1557" s="5"/>
      <c r="CG1557" s="12"/>
      <c r="CH1557" s="17"/>
      <c r="CI1557" s="9" t="e">
        <f t="shared" si="149"/>
        <v>#DIV/0!</v>
      </c>
      <c r="CJ1557" s="5"/>
      <c r="CL1557" s="5"/>
      <c r="CM1557" s="5"/>
      <c r="CP1557" s="5"/>
      <c r="CT1557" s="5"/>
    </row>
    <row r="1558" spans="1:98" x14ac:dyDescent="0.25">
      <c r="A1558" s="5" t="s">
        <v>1601</v>
      </c>
      <c r="B1558" s="5">
        <v>24.58934</v>
      </c>
      <c r="C1558" s="5">
        <v>-34.071102000000003</v>
      </c>
      <c r="E1558" s="5">
        <v>0</v>
      </c>
      <c r="G1558" s="5">
        <v>0</v>
      </c>
      <c r="I1558" s="5">
        <v>0</v>
      </c>
      <c r="L1558" s="6" t="str">
        <f>IF(Table1[[#This Row],[seagrass.mn.ssp126.2050]]="","",(Table1[[#This Row],[seagrass.sd.ssp126.2050]]/Table1[[#This Row],[seagrass.mn.ssp126.2050]])^-1)</f>
        <v/>
      </c>
      <c r="M1558" s="6" t="str">
        <f>IF(Table1[[#This Row],[seagrass.weights.ssp126.2050]]="","",Table1[[#This Row],[seagrass.weights.ssp126.2050]]*Table1[[#This Row],[seagrass.mn.ssp126.2050]])</f>
        <v/>
      </c>
      <c r="P1558" s="6" t="str">
        <f>IF(Table1[[#This Row],[corals.mn.ssp126.2050]]="","",(Table1[[#This Row],[corals.sd.ssp126.2050]]/Table1[[#This Row],[corals.mn.ssp126.2050]])^-1)</f>
        <v/>
      </c>
      <c r="Q1558" s="6" t="str">
        <f>IF(Table1[[#This Row],[coral.weights.ssp126.2050]]="","",Table1[[#This Row],[coral.weights.ssp126.2050]]*Table1[[#This Row],[corals.mn.ssp126.2050]])</f>
        <v/>
      </c>
      <c r="T1558" s="6" t="str">
        <f>IF(Table1[[#This Row],[mangrove.mn.ssp126.2050]]="","",(Table1[[#This Row],[mangrove.sd.ssp126.2050]]/Table1[[#This Row],[mangrove.mn.ssp126.2050]])^-1)</f>
        <v/>
      </c>
      <c r="U1558" s="6" t="str">
        <f>IF(Table1[[#This Row],[mangrove.weights.ssp126.2050]]="","",Table1[[#This Row],[mangrove.weights.ssp126.2050]]*Table1[[#This Row],[mangrove.mn.ssp126.2050]])</f>
        <v/>
      </c>
      <c r="V1558" s="7" t="e">
        <f t="shared" si="144"/>
        <v>#DIV/0!</v>
      </c>
      <c r="Y1558" s="6" t="str">
        <f>IF(Table1[[#This Row],[seagrass.mn.ssp126.2100]]="", "", (Table1[[#This Row],[seagrass.sd.ssp126.2100]]/Table1[[#This Row],[seagrass.mn.ssp126.2100]])^-1)</f>
        <v/>
      </c>
      <c r="Z1558" s="6" t="str">
        <f>IF(Table1[[#This Row],[seagrass.weights.ssp126.2100]]="","", Table1[[#This Row],[seagrass.weights.ssp126.2100]]*Table1[[#This Row],[seagrass.mn.ssp126.2100]])</f>
        <v/>
      </c>
      <c r="AC1558" s="6" t="str">
        <f>IF(Table1[[#This Row],[corals.mn.ssp126.2100]]="","",(Table1[[#This Row],[corals.sd.ssp126.2100]]/Table1[[#This Row],[corals.mn.ssp126.2100]])^-1)</f>
        <v/>
      </c>
      <c r="AD1558" s="6" t="str">
        <f>IF( Table1[[#This Row],[Coral.weights.ssp126.2100]]="","", Table1[[#This Row],[Coral.weights.ssp126.2100]]*Table1[[#This Row],[corals.mn.ssp126.2100]])</f>
        <v/>
      </c>
      <c r="AG1558" s="8" t="str">
        <f>IF(Table1[[#This Row],[mangrove.mn.ssp126.2100]]="","",(Table1[[#This Row],[mangrove.sd.ssp126.2100]]/Table1[[#This Row],[mangrove.mn.ssp126.2100]])^-1)</f>
        <v/>
      </c>
      <c r="AH1558" s="6" t="str">
        <f>IF(Table1[[#This Row],[mangrove.weights.ssp126.2100]]="","",Table1[[#This Row],[mangrove.weights.ssp126.2100]]*Table1[[#This Row],[mangrove.mn.ssp126.2100]])</f>
        <v/>
      </c>
      <c r="AI1558" s="7" t="e">
        <f t="shared" si="145"/>
        <v>#DIV/0!</v>
      </c>
      <c r="AL1558" s="6" t="str">
        <f>IF(Table1[[#This Row],[seagrass.mn.ssp245.2050]]="","",(Table1[[#This Row],[seagrass.sd.ssp245.2050]]/Table1[[#This Row],[seagrass.mn.ssp245.2050]])^-1)</f>
        <v/>
      </c>
      <c r="AM1558" s="6" t="str">
        <f>IF(Table1[[#This Row],[seagrass.weights.ssp245.2050]]="","",Table1[[#This Row],[seagrass.weights.ssp245.2050]]*Table1[[#This Row],[seagrass.mn.ssp245.2050]])</f>
        <v/>
      </c>
      <c r="AS1558" s="5"/>
      <c r="AT1558" s="8"/>
      <c r="AU1558" s="8"/>
      <c r="AV1558" s="7" t="e">
        <f t="shared" si="146"/>
        <v>#DIV/0!</v>
      </c>
      <c r="AX1558" s="5"/>
      <c r="AY1558" s="6"/>
      <c r="AZ1558" s="6"/>
      <c r="BB1558" s="5"/>
      <c r="BC1558" s="8"/>
      <c r="BD1558" s="8"/>
      <c r="BE1558" s="5"/>
      <c r="BF1558" s="5"/>
      <c r="BG1558" s="6"/>
      <c r="BH1558" s="6"/>
      <c r="BI1558" s="7" t="e">
        <f t="shared" si="147"/>
        <v>#DIV/0!</v>
      </c>
      <c r="BK1558" s="5"/>
      <c r="BL1558" s="6"/>
      <c r="BM1558" s="6"/>
      <c r="BO1558" s="5"/>
      <c r="BP1558" s="6"/>
      <c r="BQ1558" s="6"/>
      <c r="BR1558" s="5"/>
      <c r="BS1558" s="5"/>
      <c r="BT1558" s="6"/>
      <c r="BU1558" s="6"/>
      <c r="BV1558" s="7" t="e">
        <f t="shared" si="148"/>
        <v>#DIV/0!</v>
      </c>
      <c r="BX1558" s="5"/>
      <c r="BY1558" s="8"/>
      <c r="BZ1558" s="8"/>
      <c r="CA1558" s="5"/>
      <c r="CB1558" s="5"/>
      <c r="CC1558" s="8"/>
      <c r="CD1558" s="8"/>
      <c r="CE1558" s="5"/>
      <c r="CF1558" s="5"/>
      <c r="CG1558" s="12"/>
      <c r="CH1558" s="17"/>
      <c r="CI1558" s="9" t="e">
        <f t="shared" si="149"/>
        <v>#DIV/0!</v>
      </c>
      <c r="CJ1558" s="5"/>
      <c r="CL1558" s="5"/>
      <c r="CM1558" s="5"/>
      <c r="CP1558" s="5"/>
      <c r="CT1558" s="5"/>
    </row>
    <row r="1559" spans="1:98" x14ac:dyDescent="0.25">
      <c r="A1559" s="5" t="s">
        <v>1602</v>
      </c>
      <c r="B1559" s="5">
        <v>24.83934</v>
      </c>
      <c r="C1559" s="5">
        <v>-34.071102000000003</v>
      </c>
      <c r="E1559" s="5">
        <v>0</v>
      </c>
      <c r="G1559" s="5">
        <v>0</v>
      </c>
      <c r="I1559" s="5">
        <v>0</v>
      </c>
      <c r="L1559" s="6" t="str">
        <f>IF(Table1[[#This Row],[seagrass.mn.ssp126.2050]]="","",(Table1[[#This Row],[seagrass.sd.ssp126.2050]]/Table1[[#This Row],[seagrass.mn.ssp126.2050]])^-1)</f>
        <v/>
      </c>
      <c r="M1559" s="6" t="str">
        <f>IF(Table1[[#This Row],[seagrass.weights.ssp126.2050]]="","",Table1[[#This Row],[seagrass.weights.ssp126.2050]]*Table1[[#This Row],[seagrass.mn.ssp126.2050]])</f>
        <v/>
      </c>
      <c r="P1559" s="6" t="str">
        <f>IF(Table1[[#This Row],[corals.mn.ssp126.2050]]="","",(Table1[[#This Row],[corals.sd.ssp126.2050]]/Table1[[#This Row],[corals.mn.ssp126.2050]])^-1)</f>
        <v/>
      </c>
      <c r="Q1559" s="6" t="str">
        <f>IF(Table1[[#This Row],[coral.weights.ssp126.2050]]="","",Table1[[#This Row],[coral.weights.ssp126.2050]]*Table1[[#This Row],[corals.mn.ssp126.2050]])</f>
        <v/>
      </c>
      <c r="T1559" s="6" t="str">
        <f>IF(Table1[[#This Row],[mangrove.mn.ssp126.2050]]="","",(Table1[[#This Row],[mangrove.sd.ssp126.2050]]/Table1[[#This Row],[mangrove.mn.ssp126.2050]])^-1)</f>
        <v/>
      </c>
      <c r="U1559" s="6" t="str">
        <f>IF(Table1[[#This Row],[mangrove.weights.ssp126.2050]]="","",Table1[[#This Row],[mangrove.weights.ssp126.2050]]*Table1[[#This Row],[mangrove.mn.ssp126.2050]])</f>
        <v/>
      </c>
      <c r="V1559" s="7" t="e">
        <f t="shared" si="144"/>
        <v>#DIV/0!</v>
      </c>
      <c r="Y1559" s="6" t="str">
        <f>IF(Table1[[#This Row],[seagrass.mn.ssp126.2100]]="", "", (Table1[[#This Row],[seagrass.sd.ssp126.2100]]/Table1[[#This Row],[seagrass.mn.ssp126.2100]])^-1)</f>
        <v/>
      </c>
      <c r="Z1559" s="6" t="str">
        <f>IF(Table1[[#This Row],[seagrass.weights.ssp126.2100]]="","", Table1[[#This Row],[seagrass.weights.ssp126.2100]]*Table1[[#This Row],[seagrass.mn.ssp126.2100]])</f>
        <v/>
      </c>
      <c r="AC1559" s="6" t="str">
        <f>IF(Table1[[#This Row],[corals.mn.ssp126.2100]]="","",(Table1[[#This Row],[corals.sd.ssp126.2100]]/Table1[[#This Row],[corals.mn.ssp126.2100]])^-1)</f>
        <v/>
      </c>
      <c r="AD1559" s="6" t="str">
        <f>IF( Table1[[#This Row],[Coral.weights.ssp126.2100]]="","", Table1[[#This Row],[Coral.weights.ssp126.2100]]*Table1[[#This Row],[corals.mn.ssp126.2100]])</f>
        <v/>
      </c>
      <c r="AG1559" s="8" t="str">
        <f>IF(Table1[[#This Row],[mangrove.mn.ssp126.2100]]="","",(Table1[[#This Row],[mangrove.sd.ssp126.2100]]/Table1[[#This Row],[mangrove.mn.ssp126.2100]])^-1)</f>
        <v/>
      </c>
      <c r="AH1559" s="6" t="str">
        <f>IF(Table1[[#This Row],[mangrove.weights.ssp126.2100]]="","",Table1[[#This Row],[mangrove.weights.ssp126.2100]]*Table1[[#This Row],[mangrove.mn.ssp126.2100]])</f>
        <v/>
      </c>
      <c r="AI1559" s="7" t="e">
        <f t="shared" si="145"/>
        <v>#DIV/0!</v>
      </c>
      <c r="AL1559" s="6" t="str">
        <f>IF(Table1[[#This Row],[seagrass.mn.ssp245.2050]]="","",(Table1[[#This Row],[seagrass.sd.ssp245.2050]]/Table1[[#This Row],[seagrass.mn.ssp245.2050]])^-1)</f>
        <v/>
      </c>
      <c r="AM1559" s="6" t="str">
        <f>IF(Table1[[#This Row],[seagrass.weights.ssp245.2050]]="","",Table1[[#This Row],[seagrass.weights.ssp245.2050]]*Table1[[#This Row],[seagrass.mn.ssp245.2050]])</f>
        <v/>
      </c>
      <c r="AS1559" s="5"/>
      <c r="AT1559" s="8"/>
      <c r="AU1559" s="8"/>
      <c r="AV1559" s="7" t="e">
        <f t="shared" si="146"/>
        <v>#DIV/0!</v>
      </c>
      <c r="AX1559" s="5"/>
      <c r="AY1559" s="6"/>
      <c r="AZ1559" s="6"/>
      <c r="BB1559" s="5"/>
      <c r="BC1559" s="8"/>
      <c r="BD1559" s="8"/>
      <c r="BE1559" s="5"/>
      <c r="BF1559" s="5"/>
      <c r="BG1559" s="6"/>
      <c r="BH1559" s="6"/>
      <c r="BI1559" s="7" t="e">
        <f t="shared" si="147"/>
        <v>#DIV/0!</v>
      </c>
      <c r="BK1559" s="5"/>
      <c r="BL1559" s="6"/>
      <c r="BM1559" s="6"/>
      <c r="BO1559" s="5"/>
      <c r="BP1559" s="6"/>
      <c r="BQ1559" s="6"/>
      <c r="BR1559" s="5"/>
      <c r="BS1559" s="5"/>
      <c r="BT1559" s="6"/>
      <c r="BU1559" s="6"/>
      <c r="BV1559" s="7" t="e">
        <f t="shared" si="148"/>
        <v>#DIV/0!</v>
      </c>
      <c r="BX1559" s="5"/>
      <c r="BY1559" s="8"/>
      <c r="BZ1559" s="8"/>
      <c r="CA1559" s="5"/>
      <c r="CB1559" s="5"/>
      <c r="CC1559" s="8"/>
      <c r="CD1559" s="8"/>
      <c r="CE1559" s="5"/>
      <c r="CF1559" s="5"/>
      <c r="CG1559" s="12"/>
      <c r="CH1559" s="17"/>
      <c r="CI1559" s="9" t="e">
        <f t="shared" si="149"/>
        <v>#DIV/0!</v>
      </c>
      <c r="CJ1559" s="5"/>
      <c r="CL1559" s="5"/>
      <c r="CM1559" s="5"/>
      <c r="CP1559" s="5"/>
      <c r="CT1559" s="5"/>
    </row>
    <row r="1560" spans="1:98" x14ac:dyDescent="0.25">
      <c r="A1560" s="5" t="s">
        <v>1603</v>
      </c>
      <c r="B1560" s="5">
        <v>25.08934</v>
      </c>
      <c r="C1560" s="5">
        <v>-34.071102000000003</v>
      </c>
      <c r="E1560" s="5">
        <v>0</v>
      </c>
      <c r="G1560" s="5">
        <v>0</v>
      </c>
      <c r="I1560" s="5">
        <v>0</v>
      </c>
      <c r="L1560" s="6" t="str">
        <f>IF(Table1[[#This Row],[seagrass.mn.ssp126.2050]]="","",(Table1[[#This Row],[seagrass.sd.ssp126.2050]]/Table1[[#This Row],[seagrass.mn.ssp126.2050]])^-1)</f>
        <v/>
      </c>
      <c r="M1560" s="6" t="str">
        <f>IF(Table1[[#This Row],[seagrass.weights.ssp126.2050]]="","",Table1[[#This Row],[seagrass.weights.ssp126.2050]]*Table1[[#This Row],[seagrass.mn.ssp126.2050]])</f>
        <v/>
      </c>
      <c r="P1560" s="6" t="str">
        <f>IF(Table1[[#This Row],[corals.mn.ssp126.2050]]="","",(Table1[[#This Row],[corals.sd.ssp126.2050]]/Table1[[#This Row],[corals.mn.ssp126.2050]])^-1)</f>
        <v/>
      </c>
      <c r="Q1560" s="6" t="str">
        <f>IF(Table1[[#This Row],[coral.weights.ssp126.2050]]="","",Table1[[#This Row],[coral.weights.ssp126.2050]]*Table1[[#This Row],[corals.mn.ssp126.2050]])</f>
        <v/>
      </c>
      <c r="T1560" s="6" t="str">
        <f>IF(Table1[[#This Row],[mangrove.mn.ssp126.2050]]="","",(Table1[[#This Row],[mangrove.sd.ssp126.2050]]/Table1[[#This Row],[mangrove.mn.ssp126.2050]])^-1)</f>
        <v/>
      </c>
      <c r="U1560" s="6" t="str">
        <f>IF(Table1[[#This Row],[mangrove.weights.ssp126.2050]]="","",Table1[[#This Row],[mangrove.weights.ssp126.2050]]*Table1[[#This Row],[mangrove.mn.ssp126.2050]])</f>
        <v/>
      </c>
      <c r="V1560" s="7" t="e">
        <f t="shared" si="144"/>
        <v>#DIV/0!</v>
      </c>
      <c r="Y1560" s="6" t="str">
        <f>IF(Table1[[#This Row],[seagrass.mn.ssp126.2100]]="", "", (Table1[[#This Row],[seagrass.sd.ssp126.2100]]/Table1[[#This Row],[seagrass.mn.ssp126.2100]])^-1)</f>
        <v/>
      </c>
      <c r="Z1560" s="6" t="str">
        <f>IF(Table1[[#This Row],[seagrass.weights.ssp126.2100]]="","", Table1[[#This Row],[seagrass.weights.ssp126.2100]]*Table1[[#This Row],[seagrass.mn.ssp126.2100]])</f>
        <v/>
      </c>
      <c r="AC1560" s="6" t="str">
        <f>IF(Table1[[#This Row],[corals.mn.ssp126.2100]]="","",(Table1[[#This Row],[corals.sd.ssp126.2100]]/Table1[[#This Row],[corals.mn.ssp126.2100]])^-1)</f>
        <v/>
      </c>
      <c r="AD1560" s="6" t="str">
        <f>IF( Table1[[#This Row],[Coral.weights.ssp126.2100]]="","", Table1[[#This Row],[Coral.weights.ssp126.2100]]*Table1[[#This Row],[corals.mn.ssp126.2100]])</f>
        <v/>
      </c>
      <c r="AG1560" s="8" t="str">
        <f>IF(Table1[[#This Row],[mangrove.mn.ssp126.2100]]="","",(Table1[[#This Row],[mangrove.sd.ssp126.2100]]/Table1[[#This Row],[mangrove.mn.ssp126.2100]])^-1)</f>
        <v/>
      </c>
      <c r="AH1560" s="6" t="str">
        <f>IF(Table1[[#This Row],[mangrove.weights.ssp126.2100]]="","",Table1[[#This Row],[mangrove.weights.ssp126.2100]]*Table1[[#This Row],[mangrove.mn.ssp126.2100]])</f>
        <v/>
      </c>
      <c r="AI1560" s="7" t="e">
        <f t="shared" si="145"/>
        <v>#DIV/0!</v>
      </c>
      <c r="AL1560" s="6" t="str">
        <f>IF(Table1[[#This Row],[seagrass.mn.ssp245.2050]]="","",(Table1[[#This Row],[seagrass.sd.ssp245.2050]]/Table1[[#This Row],[seagrass.mn.ssp245.2050]])^-1)</f>
        <v/>
      </c>
      <c r="AM1560" s="6" t="str">
        <f>IF(Table1[[#This Row],[seagrass.weights.ssp245.2050]]="","",Table1[[#This Row],[seagrass.weights.ssp245.2050]]*Table1[[#This Row],[seagrass.mn.ssp245.2050]])</f>
        <v/>
      </c>
      <c r="AS1560" s="5"/>
      <c r="AT1560" s="8"/>
      <c r="AU1560" s="8"/>
      <c r="AV1560" s="7" t="e">
        <f t="shared" si="146"/>
        <v>#DIV/0!</v>
      </c>
      <c r="AX1560" s="5"/>
      <c r="AY1560" s="6"/>
      <c r="AZ1560" s="6"/>
      <c r="BB1560" s="5"/>
      <c r="BC1560" s="8"/>
      <c r="BD1560" s="8"/>
      <c r="BE1560" s="5"/>
      <c r="BF1560" s="5"/>
      <c r="BG1560" s="6"/>
      <c r="BH1560" s="6"/>
      <c r="BI1560" s="7" t="e">
        <f t="shared" si="147"/>
        <v>#DIV/0!</v>
      </c>
      <c r="BK1560" s="5"/>
      <c r="BL1560" s="6"/>
      <c r="BM1560" s="6"/>
      <c r="BO1560" s="5"/>
      <c r="BP1560" s="6"/>
      <c r="BQ1560" s="6"/>
      <c r="BR1560" s="5"/>
      <c r="BS1560" s="5"/>
      <c r="BT1560" s="6"/>
      <c r="BU1560" s="6"/>
      <c r="BV1560" s="7" t="e">
        <f t="shared" si="148"/>
        <v>#DIV/0!</v>
      </c>
      <c r="BX1560" s="5"/>
      <c r="BY1560" s="8"/>
      <c r="BZ1560" s="8"/>
      <c r="CA1560" s="5"/>
      <c r="CB1560" s="5"/>
      <c r="CC1560" s="8"/>
      <c r="CD1560" s="8"/>
      <c r="CE1560" s="5"/>
      <c r="CF1560" s="5"/>
      <c r="CG1560" s="12"/>
      <c r="CH1560" s="17"/>
      <c r="CI1560" s="9" t="e">
        <f t="shared" si="149"/>
        <v>#DIV/0!</v>
      </c>
      <c r="CJ1560" s="5"/>
      <c r="CL1560" s="5"/>
      <c r="CM1560" s="5"/>
      <c r="CP1560" s="5"/>
      <c r="CT1560" s="5"/>
    </row>
    <row r="1561" spans="1:98" x14ac:dyDescent="0.25">
      <c r="A1561" s="5" t="s">
        <v>1604</v>
      </c>
      <c r="B1561" s="5">
        <v>25.33934</v>
      </c>
      <c r="C1561" s="5">
        <v>-34.071102000000003</v>
      </c>
      <c r="E1561" s="5">
        <v>0</v>
      </c>
      <c r="G1561" s="5">
        <v>0</v>
      </c>
      <c r="I1561" s="5">
        <v>0</v>
      </c>
      <c r="L1561" s="6" t="str">
        <f>IF(Table1[[#This Row],[seagrass.mn.ssp126.2050]]="","",(Table1[[#This Row],[seagrass.sd.ssp126.2050]]/Table1[[#This Row],[seagrass.mn.ssp126.2050]])^-1)</f>
        <v/>
      </c>
      <c r="M1561" s="6" t="str">
        <f>IF(Table1[[#This Row],[seagrass.weights.ssp126.2050]]="","",Table1[[#This Row],[seagrass.weights.ssp126.2050]]*Table1[[#This Row],[seagrass.mn.ssp126.2050]])</f>
        <v/>
      </c>
      <c r="P1561" s="6" t="str">
        <f>IF(Table1[[#This Row],[corals.mn.ssp126.2050]]="","",(Table1[[#This Row],[corals.sd.ssp126.2050]]/Table1[[#This Row],[corals.mn.ssp126.2050]])^-1)</f>
        <v/>
      </c>
      <c r="Q1561" s="6" t="str">
        <f>IF(Table1[[#This Row],[coral.weights.ssp126.2050]]="","",Table1[[#This Row],[coral.weights.ssp126.2050]]*Table1[[#This Row],[corals.mn.ssp126.2050]])</f>
        <v/>
      </c>
      <c r="T1561" s="6" t="str">
        <f>IF(Table1[[#This Row],[mangrove.mn.ssp126.2050]]="","",(Table1[[#This Row],[mangrove.sd.ssp126.2050]]/Table1[[#This Row],[mangrove.mn.ssp126.2050]])^-1)</f>
        <v/>
      </c>
      <c r="U1561" s="6" t="str">
        <f>IF(Table1[[#This Row],[mangrove.weights.ssp126.2050]]="","",Table1[[#This Row],[mangrove.weights.ssp126.2050]]*Table1[[#This Row],[mangrove.mn.ssp126.2050]])</f>
        <v/>
      </c>
      <c r="V1561" s="7" t="e">
        <f t="shared" si="144"/>
        <v>#DIV/0!</v>
      </c>
      <c r="Y1561" s="6" t="str">
        <f>IF(Table1[[#This Row],[seagrass.mn.ssp126.2100]]="", "", (Table1[[#This Row],[seagrass.sd.ssp126.2100]]/Table1[[#This Row],[seagrass.mn.ssp126.2100]])^-1)</f>
        <v/>
      </c>
      <c r="Z1561" s="6" t="str">
        <f>IF(Table1[[#This Row],[seagrass.weights.ssp126.2100]]="","", Table1[[#This Row],[seagrass.weights.ssp126.2100]]*Table1[[#This Row],[seagrass.mn.ssp126.2100]])</f>
        <v/>
      </c>
      <c r="AC1561" s="6" t="str">
        <f>IF(Table1[[#This Row],[corals.mn.ssp126.2100]]="","",(Table1[[#This Row],[corals.sd.ssp126.2100]]/Table1[[#This Row],[corals.mn.ssp126.2100]])^-1)</f>
        <v/>
      </c>
      <c r="AD1561" s="6" t="str">
        <f>IF( Table1[[#This Row],[Coral.weights.ssp126.2100]]="","", Table1[[#This Row],[Coral.weights.ssp126.2100]]*Table1[[#This Row],[corals.mn.ssp126.2100]])</f>
        <v/>
      </c>
      <c r="AG1561" s="8" t="str">
        <f>IF(Table1[[#This Row],[mangrove.mn.ssp126.2100]]="","",(Table1[[#This Row],[mangrove.sd.ssp126.2100]]/Table1[[#This Row],[mangrove.mn.ssp126.2100]])^-1)</f>
        <v/>
      </c>
      <c r="AH1561" s="6" t="str">
        <f>IF(Table1[[#This Row],[mangrove.weights.ssp126.2100]]="","",Table1[[#This Row],[mangrove.weights.ssp126.2100]]*Table1[[#This Row],[mangrove.mn.ssp126.2100]])</f>
        <v/>
      </c>
      <c r="AI1561" s="7" t="e">
        <f t="shared" si="145"/>
        <v>#DIV/0!</v>
      </c>
      <c r="AL1561" s="6" t="str">
        <f>IF(Table1[[#This Row],[seagrass.mn.ssp245.2050]]="","",(Table1[[#This Row],[seagrass.sd.ssp245.2050]]/Table1[[#This Row],[seagrass.mn.ssp245.2050]])^-1)</f>
        <v/>
      </c>
      <c r="AM1561" s="6" t="str">
        <f>IF(Table1[[#This Row],[seagrass.weights.ssp245.2050]]="","",Table1[[#This Row],[seagrass.weights.ssp245.2050]]*Table1[[#This Row],[seagrass.mn.ssp245.2050]])</f>
        <v/>
      </c>
      <c r="AS1561" s="5"/>
      <c r="AT1561" s="8"/>
      <c r="AU1561" s="8"/>
      <c r="AV1561" s="7" t="e">
        <f t="shared" si="146"/>
        <v>#DIV/0!</v>
      </c>
      <c r="AX1561" s="5"/>
      <c r="AY1561" s="6"/>
      <c r="AZ1561" s="6"/>
      <c r="BB1561" s="5"/>
      <c r="BC1561" s="8"/>
      <c r="BD1561" s="8"/>
      <c r="BE1561" s="5"/>
      <c r="BF1561" s="5"/>
      <c r="BG1561" s="6"/>
      <c r="BH1561" s="6"/>
      <c r="BI1561" s="7" t="e">
        <f t="shared" si="147"/>
        <v>#DIV/0!</v>
      </c>
      <c r="BK1561" s="5"/>
      <c r="BL1561" s="6"/>
      <c r="BM1561" s="6"/>
      <c r="BO1561" s="5"/>
      <c r="BP1561" s="6"/>
      <c r="BQ1561" s="6"/>
      <c r="BR1561" s="5"/>
      <c r="BS1561" s="5"/>
      <c r="BT1561" s="6"/>
      <c r="BU1561" s="6"/>
      <c r="BV1561" s="7" t="e">
        <f t="shared" si="148"/>
        <v>#DIV/0!</v>
      </c>
      <c r="BX1561" s="5"/>
      <c r="BY1561" s="8"/>
      <c r="BZ1561" s="8"/>
      <c r="CA1561" s="5"/>
      <c r="CB1561" s="5"/>
      <c r="CC1561" s="8"/>
      <c r="CD1561" s="8"/>
      <c r="CE1561" s="5"/>
      <c r="CF1561" s="5"/>
      <c r="CG1561" s="12"/>
      <c r="CH1561" s="17"/>
      <c r="CI1561" s="9" t="e">
        <f t="shared" si="149"/>
        <v>#DIV/0!</v>
      </c>
      <c r="CJ1561" s="5"/>
      <c r="CL1561" s="5"/>
      <c r="CM1561" s="5"/>
      <c r="CP1561" s="5"/>
      <c r="CT1561" s="5"/>
    </row>
    <row r="1562" spans="1:98" x14ac:dyDescent="0.25">
      <c r="A1562" s="5" t="s">
        <v>1605</v>
      </c>
      <c r="B1562" s="5">
        <v>25.58934</v>
      </c>
      <c r="C1562" s="5">
        <v>-34.071102000000003</v>
      </c>
      <c r="E1562" s="5">
        <v>0</v>
      </c>
      <c r="G1562" s="5">
        <v>0</v>
      </c>
      <c r="I1562" s="5">
        <v>0</v>
      </c>
      <c r="L1562" s="6" t="str">
        <f>IF(Table1[[#This Row],[seagrass.mn.ssp126.2050]]="","",(Table1[[#This Row],[seagrass.sd.ssp126.2050]]/Table1[[#This Row],[seagrass.mn.ssp126.2050]])^-1)</f>
        <v/>
      </c>
      <c r="M1562" s="6" t="str">
        <f>IF(Table1[[#This Row],[seagrass.weights.ssp126.2050]]="","",Table1[[#This Row],[seagrass.weights.ssp126.2050]]*Table1[[#This Row],[seagrass.mn.ssp126.2050]])</f>
        <v/>
      </c>
      <c r="P1562" s="6" t="str">
        <f>IF(Table1[[#This Row],[corals.mn.ssp126.2050]]="","",(Table1[[#This Row],[corals.sd.ssp126.2050]]/Table1[[#This Row],[corals.mn.ssp126.2050]])^-1)</f>
        <v/>
      </c>
      <c r="Q1562" s="6" t="str">
        <f>IF(Table1[[#This Row],[coral.weights.ssp126.2050]]="","",Table1[[#This Row],[coral.weights.ssp126.2050]]*Table1[[#This Row],[corals.mn.ssp126.2050]])</f>
        <v/>
      </c>
      <c r="T1562" s="6" t="str">
        <f>IF(Table1[[#This Row],[mangrove.mn.ssp126.2050]]="","",(Table1[[#This Row],[mangrove.sd.ssp126.2050]]/Table1[[#This Row],[mangrove.mn.ssp126.2050]])^-1)</f>
        <v/>
      </c>
      <c r="U1562" s="6" t="str">
        <f>IF(Table1[[#This Row],[mangrove.weights.ssp126.2050]]="","",Table1[[#This Row],[mangrove.weights.ssp126.2050]]*Table1[[#This Row],[mangrove.mn.ssp126.2050]])</f>
        <v/>
      </c>
      <c r="V1562" s="7" t="e">
        <f t="shared" si="144"/>
        <v>#DIV/0!</v>
      </c>
      <c r="Y1562" s="6" t="str">
        <f>IF(Table1[[#This Row],[seagrass.mn.ssp126.2100]]="", "", (Table1[[#This Row],[seagrass.sd.ssp126.2100]]/Table1[[#This Row],[seagrass.mn.ssp126.2100]])^-1)</f>
        <v/>
      </c>
      <c r="Z1562" s="6" t="str">
        <f>IF(Table1[[#This Row],[seagrass.weights.ssp126.2100]]="","", Table1[[#This Row],[seagrass.weights.ssp126.2100]]*Table1[[#This Row],[seagrass.mn.ssp126.2100]])</f>
        <v/>
      </c>
      <c r="AC1562" s="6" t="str">
        <f>IF(Table1[[#This Row],[corals.mn.ssp126.2100]]="","",(Table1[[#This Row],[corals.sd.ssp126.2100]]/Table1[[#This Row],[corals.mn.ssp126.2100]])^-1)</f>
        <v/>
      </c>
      <c r="AD1562" s="6" t="str">
        <f>IF( Table1[[#This Row],[Coral.weights.ssp126.2100]]="","", Table1[[#This Row],[Coral.weights.ssp126.2100]]*Table1[[#This Row],[corals.mn.ssp126.2100]])</f>
        <v/>
      </c>
      <c r="AG1562" s="8" t="str">
        <f>IF(Table1[[#This Row],[mangrove.mn.ssp126.2100]]="","",(Table1[[#This Row],[mangrove.sd.ssp126.2100]]/Table1[[#This Row],[mangrove.mn.ssp126.2100]])^-1)</f>
        <v/>
      </c>
      <c r="AH1562" s="6" t="str">
        <f>IF(Table1[[#This Row],[mangrove.weights.ssp126.2100]]="","",Table1[[#This Row],[mangrove.weights.ssp126.2100]]*Table1[[#This Row],[mangrove.mn.ssp126.2100]])</f>
        <v/>
      </c>
      <c r="AI1562" s="7" t="e">
        <f t="shared" si="145"/>
        <v>#DIV/0!</v>
      </c>
      <c r="AL1562" s="6" t="str">
        <f>IF(Table1[[#This Row],[seagrass.mn.ssp245.2050]]="","",(Table1[[#This Row],[seagrass.sd.ssp245.2050]]/Table1[[#This Row],[seagrass.mn.ssp245.2050]])^-1)</f>
        <v/>
      </c>
      <c r="AM1562" s="6" t="str">
        <f>IF(Table1[[#This Row],[seagrass.weights.ssp245.2050]]="","",Table1[[#This Row],[seagrass.weights.ssp245.2050]]*Table1[[#This Row],[seagrass.mn.ssp245.2050]])</f>
        <v/>
      </c>
      <c r="AS1562" s="5"/>
      <c r="AT1562" s="8"/>
      <c r="AU1562" s="8"/>
      <c r="AV1562" s="7" t="e">
        <f t="shared" si="146"/>
        <v>#DIV/0!</v>
      </c>
      <c r="AX1562" s="5"/>
      <c r="AY1562" s="6"/>
      <c r="AZ1562" s="6"/>
      <c r="BB1562" s="5"/>
      <c r="BC1562" s="8"/>
      <c r="BD1562" s="8"/>
      <c r="BE1562" s="5"/>
      <c r="BF1562" s="5"/>
      <c r="BG1562" s="6"/>
      <c r="BH1562" s="6"/>
      <c r="BI1562" s="7" t="e">
        <f t="shared" si="147"/>
        <v>#DIV/0!</v>
      </c>
      <c r="BK1562" s="5"/>
      <c r="BL1562" s="6"/>
      <c r="BM1562" s="6"/>
      <c r="BO1562" s="5"/>
      <c r="BP1562" s="6"/>
      <c r="BQ1562" s="6"/>
      <c r="BR1562" s="5"/>
      <c r="BS1562" s="5"/>
      <c r="BT1562" s="6"/>
      <c r="BU1562" s="6"/>
      <c r="BV1562" s="7" t="e">
        <f t="shared" si="148"/>
        <v>#DIV/0!</v>
      </c>
      <c r="BX1562" s="5"/>
      <c r="BY1562" s="8"/>
      <c r="BZ1562" s="8"/>
      <c r="CA1562" s="5"/>
      <c r="CB1562" s="5"/>
      <c r="CC1562" s="8"/>
      <c r="CD1562" s="8"/>
      <c r="CE1562" s="5"/>
      <c r="CF1562" s="5"/>
      <c r="CG1562" s="12"/>
      <c r="CH1562" s="17"/>
      <c r="CI1562" s="9" t="e">
        <f t="shared" si="149"/>
        <v>#DIV/0!</v>
      </c>
      <c r="CJ1562" s="5"/>
      <c r="CL1562" s="5"/>
      <c r="CM1562" s="5"/>
      <c r="CP1562" s="5"/>
      <c r="CT1562" s="5"/>
    </row>
    <row r="1563" spans="1:98" x14ac:dyDescent="0.25">
      <c r="A1563" s="5" t="s">
        <v>1606</v>
      </c>
      <c r="B1563" s="5">
        <v>25.83934</v>
      </c>
      <c r="C1563" s="5">
        <v>-34.071102000000003</v>
      </c>
      <c r="E1563" s="5">
        <v>0</v>
      </c>
      <c r="G1563" s="5">
        <v>0</v>
      </c>
      <c r="I1563" s="5">
        <v>0</v>
      </c>
      <c r="L1563" s="6" t="str">
        <f>IF(Table1[[#This Row],[seagrass.mn.ssp126.2050]]="","",(Table1[[#This Row],[seagrass.sd.ssp126.2050]]/Table1[[#This Row],[seagrass.mn.ssp126.2050]])^-1)</f>
        <v/>
      </c>
      <c r="M1563" s="6" t="str">
        <f>IF(Table1[[#This Row],[seagrass.weights.ssp126.2050]]="","",Table1[[#This Row],[seagrass.weights.ssp126.2050]]*Table1[[#This Row],[seagrass.mn.ssp126.2050]])</f>
        <v/>
      </c>
      <c r="P1563" s="6" t="str">
        <f>IF(Table1[[#This Row],[corals.mn.ssp126.2050]]="","",(Table1[[#This Row],[corals.sd.ssp126.2050]]/Table1[[#This Row],[corals.mn.ssp126.2050]])^-1)</f>
        <v/>
      </c>
      <c r="Q1563" s="6" t="str">
        <f>IF(Table1[[#This Row],[coral.weights.ssp126.2050]]="","",Table1[[#This Row],[coral.weights.ssp126.2050]]*Table1[[#This Row],[corals.mn.ssp126.2050]])</f>
        <v/>
      </c>
      <c r="T1563" s="6" t="str">
        <f>IF(Table1[[#This Row],[mangrove.mn.ssp126.2050]]="","",(Table1[[#This Row],[mangrove.sd.ssp126.2050]]/Table1[[#This Row],[mangrove.mn.ssp126.2050]])^-1)</f>
        <v/>
      </c>
      <c r="U1563" s="6" t="str">
        <f>IF(Table1[[#This Row],[mangrove.weights.ssp126.2050]]="","",Table1[[#This Row],[mangrove.weights.ssp126.2050]]*Table1[[#This Row],[mangrove.mn.ssp126.2050]])</f>
        <v/>
      </c>
      <c r="V1563" s="7" t="e">
        <f t="shared" si="144"/>
        <v>#DIV/0!</v>
      </c>
      <c r="Y1563" s="6" t="str">
        <f>IF(Table1[[#This Row],[seagrass.mn.ssp126.2100]]="", "", (Table1[[#This Row],[seagrass.sd.ssp126.2100]]/Table1[[#This Row],[seagrass.mn.ssp126.2100]])^-1)</f>
        <v/>
      </c>
      <c r="Z1563" s="6" t="str">
        <f>IF(Table1[[#This Row],[seagrass.weights.ssp126.2100]]="","", Table1[[#This Row],[seagrass.weights.ssp126.2100]]*Table1[[#This Row],[seagrass.mn.ssp126.2100]])</f>
        <v/>
      </c>
      <c r="AC1563" s="6" t="str">
        <f>IF(Table1[[#This Row],[corals.mn.ssp126.2100]]="","",(Table1[[#This Row],[corals.sd.ssp126.2100]]/Table1[[#This Row],[corals.mn.ssp126.2100]])^-1)</f>
        <v/>
      </c>
      <c r="AD1563" s="6" t="str">
        <f>IF( Table1[[#This Row],[Coral.weights.ssp126.2100]]="","", Table1[[#This Row],[Coral.weights.ssp126.2100]]*Table1[[#This Row],[corals.mn.ssp126.2100]])</f>
        <v/>
      </c>
      <c r="AG1563" s="8" t="str">
        <f>IF(Table1[[#This Row],[mangrove.mn.ssp126.2100]]="","",(Table1[[#This Row],[mangrove.sd.ssp126.2100]]/Table1[[#This Row],[mangrove.mn.ssp126.2100]])^-1)</f>
        <v/>
      </c>
      <c r="AH1563" s="6" t="str">
        <f>IF(Table1[[#This Row],[mangrove.weights.ssp126.2100]]="","",Table1[[#This Row],[mangrove.weights.ssp126.2100]]*Table1[[#This Row],[mangrove.mn.ssp126.2100]])</f>
        <v/>
      </c>
      <c r="AI1563" s="7" t="e">
        <f t="shared" si="145"/>
        <v>#DIV/0!</v>
      </c>
      <c r="AL1563" s="6" t="str">
        <f>IF(Table1[[#This Row],[seagrass.mn.ssp245.2050]]="","",(Table1[[#This Row],[seagrass.sd.ssp245.2050]]/Table1[[#This Row],[seagrass.mn.ssp245.2050]])^-1)</f>
        <v/>
      </c>
      <c r="AM1563" s="6" t="str">
        <f>IF(Table1[[#This Row],[seagrass.weights.ssp245.2050]]="","",Table1[[#This Row],[seagrass.weights.ssp245.2050]]*Table1[[#This Row],[seagrass.mn.ssp245.2050]])</f>
        <v/>
      </c>
      <c r="AS1563" s="5"/>
      <c r="AT1563" s="8"/>
      <c r="AU1563" s="8"/>
      <c r="AV1563" s="7" t="e">
        <f t="shared" si="146"/>
        <v>#DIV/0!</v>
      </c>
      <c r="AX1563" s="5"/>
      <c r="AY1563" s="6"/>
      <c r="AZ1563" s="6"/>
      <c r="BB1563" s="5"/>
      <c r="BC1563" s="8"/>
      <c r="BD1563" s="8"/>
      <c r="BE1563" s="5"/>
      <c r="BF1563" s="5"/>
      <c r="BG1563" s="6"/>
      <c r="BH1563" s="6"/>
      <c r="BI1563" s="7" t="e">
        <f t="shared" si="147"/>
        <v>#DIV/0!</v>
      </c>
      <c r="BK1563" s="5"/>
      <c r="BL1563" s="6"/>
      <c r="BM1563" s="6"/>
      <c r="BO1563" s="5"/>
      <c r="BP1563" s="6"/>
      <c r="BQ1563" s="6"/>
      <c r="BR1563" s="5"/>
      <c r="BS1563" s="5"/>
      <c r="BT1563" s="6"/>
      <c r="BU1563" s="6"/>
      <c r="BV1563" s="7" t="e">
        <f t="shared" si="148"/>
        <v>#DIV/0!</v>
      </c>
      <c r="BX1563" s="5"/>
      <c r="BY1563" s="8"/>
      <c r="BZ1563" s="8"/>
      <c r="CA1563" s="5"/>
      <c r="CB1563" s="5"/>
      <c r="CC1563" s="8"/>
      <c r="CD1563" s="8"/>
      <c r="CE1563" s="5"/>
      <c r="CF1563" s="5"/>
      <c r="CG1563" s="12"/>
      <c r="CH1563" s="17"/>
      <c r="CI1563" s="9" t="e">
        <f t="shared" si="149"/>
        <v>#DIV/0!</v>
      </c>
      <c r="CJ1563" s="5"/>
      <c r="CL1563" s="5"/>
      <c r="CM1563" s="5"/>
      <c r="CP1563" s="5"/>
      <c r="CT1563" s="5"/>
    </row>
    <row r="1564" spans="1:98" x14ac:dyDescent="0.25">
      <c r="A1564" s="5" t="s">
        <v>1607</v>
      </c>
      <c r="B1564" s="5">
        <v>26.08934</v>
      </c>
      <c r="C1564" s="5">
        <v>-34.071102000000003</v>
      </c>
      <c r="E1564" s="5">
        <v>0</v>
      </c>
      <c r="G1564" s="5">
        <v>0</v>
      </c>
      <c r="I1564" s="5">
        <v>0</v>
      </c>
      <c r="L1564" s="6" t="str">
        <f>IF(Table1[[#This Row],[seagrass.mn.ssp126.2050]]="","",(Table1[[#This Row],[seagrass.sd.ssp126.2050]]/Table1[[#This Row],[seagrass.mn.ssp126.2050]])^-1)</f>
        <v/>
      </c>
      <c r="M1564" s="6" t="str">
        <f>IF(Table1[[#This Row],[seagrass.weights.ssp126.2050]]="","",Table1[[#This Row],[seagrass.weights.ssp126.2050]]*Table1[[#This Row],[seagrass.mn.ssp126.2050]])</f>
        <v/>
      </c>
      <c r="P1564" s="6" t="str">
        <f>IF(Table1[[#This Row],[corals.mn.ssp126.2050]]="","",(Table1[[#This Row],[corals.sd.ssp126.2050]]/Table1[[#This Row],[corals.mn.ssp126.2050]])^-1)</f>
        <v/>
      </c>
      <c r="Q1564" s="6" t="str">
        <f>IF(Table1[[#This Row],[coral.weights.ssp126.2050]]="","",Table1[[#This Row],[coral.weights.ssp126.2050]]*Table1[[#This Row],[corals.mn.ssp126.2050]])</f>
        <v/>
      </c>
      <c r="T1564" s="6" t="str">
        <f>IF(Table1[[#This Row],[mangrove.mn.ssp126.2050]]="","",(Table1[[#This Row],[mangrove.sd.ssp126.2050]]/Table1[[#This Row],[mangrove.mn.ssp126.2050]])^-1)</f>
        <v/>
      </c>
      <c r="U1564" s="6" t="str">
        <f>IF(Table1[[#This Row],[mangrove.weights.ssp126.2050]]="","",Table1[[#This Row],[mangrove.weights.ssp126.2050]]*Table1[[#This Row],[mangrove.mn.ssp126.2050]])</f>
        <v/>
      </c>
      <c r="V1564" s="7" t="e">
        <f t="shared" si="144"/>
        <v>#DIV/0!</v>
      </c>
      <c r="Y1564" s="6" t="str">
        <f>IF(Table1[[#This Row],[seagrass.mn.ssp126.2100]]="", "", (Table1[[#This Row],[seagrass.sd.ssp126.2100]]/Table1[[#This Row],[seagrass.mn.ssp126.2100]])^-1)</f>
        <v/>
      </c>
      <c r="Z1564" s="6" t="str">
        <f>IF(Table1[[#This Row],[seagrass.weights.ssp126.2100]]="","", Table1[[#This Row],[seagrass.weights.ssp126.2100]]*Table1[[#This Row],[seagrass.mn.ssp126.2100]])</f>
        <v/>
      </c>
      <c r="AC1564" s="6" t="str">
        <f>IF(Table1[[#This Row],[corals.mn.ssp126.2100]]="","",(Table1[[#This Row],[corals.sd.ssp126.2100]]/Table1[[#This Row],[corals.mn.ssp126.2100]])^-1)</f>
        <v/>
      </c>
      <c r="AD1564" s="6" t="str">
        <f>IF( Table1[[#This Row],[Coral.weights.ssp126.2100]]="","", Table1[[#This Row],[Coral.weights.ssp126.2100]]*Table1[[#This Row],[corals.mn.ssp126.2100]])</f>
        <v/>
      </c>
      <c r="AG1564" s="8" t="str">
        <f>IF(Table1[[#This Row],[mangrove.mn.ssp126.2100]]="","",(Table1[[#This Row],[mangrove.sd.ssp126.2100]]/Table1[[#This Row],[mangrove.mn.ssp126.2100]])^-1)</f>
        <v/>
      </c>
      <c r="AH1564" s="6" t="str">
        <f>IF(Table1[[#This Row],[mangrove.weights.ssp126.2100]]="","",Table1[[#This Row],[mangrove.weights.ssp126.2100]]*Table1[[#This Row],[mangrove.mn.ssp126.2100]])</f>
        <v/>
      </c>
      <c r="AI1564" s="7" t="e">
        <f t="shared" si="145"/>
        <v>#DIV/0!</v>
      </c>
      <c r="AL1564" s="6" t="str">
        <f>IF(Table1[[#This Row],[seagrass.mn.ssp245.2050]]="","",(Table1[[#This Row],[seagrass.sd.ssp245.2050]]/Table1[[#This Row],[seagrass.mn.ssp245.2050]])^-1)</f>
        <v/>
      </c>
      <c r="AM1564" s="6" t="str">
        <f>IF(Table1[[#This Row],[seagrass.weights.ssp245.2050]]="","",Table1[[#This Row],[seagrass.weights.ssp245.2050]]*Table1[[#This Row],[seagrass.mn.ssp245.2050]])</f>
        <v/>
      </c>
      <c r="AS1564" s="5"/>
      <c r="AT1564" s="8"/>
      <c r="AU1564" s="8"/>
      <c r="AV1564" s="7" t="e">
        <f t="shared" si="146"/>
        <v>#DIV/0!</v>
      </c>
      <c r="AX1564" s="5"/>
      <c r="AY1564" s="6"/>
      <c r="AZ1564" s="6"/>
      <c r="BB1564" s="5"/>
      <c r="BC1564" s="8"/>
      <c r="BD1564" s="8"/>
      <c r="BE1564" s="5"/>
      <c r="BF1564" s="5"/>
      <c r="BG1564" s="6"/>
      <c r="BH1564" s="6"/>
      <c r="BI1564" s="7" t="e">
        <f t="shared" si="147"/>
        <v>#DIV/0!</v>
      </c>
      <c r="BK1564" s="5"/>
      <c r="BL1564" s="6"/>
      <c r="BM1564" s="6"/>
      <c r="BO1564" s="5"/>
      <c r="BP1564" s="6"/>
      <c r="BQ1564" s="6"/>
      <c r="BR1564" s="5"/>
      <c r="BS1564" s="5"/>
      <c r="BT1564" s="6"/>
      <c r="BU1564" s="6"/>
      <c r="BV1564" s="7" t="e">
        <f t="shared" si="148"/>
        <v>#DIV/0!</v>
      </c>
      <c r="BX1564" s="5"/>
      <c r="BY1564" s="8"/>
      <c r="BZ1564" s="8"/>
      <c r="CA1564" s="5"/>
      <c r="CB1564" s="5"/>
      <c r="CC1564" s="8"/>
      <c r="CD1564" s="8"/>
      <c r="CE1564" s="5"/>
      <c r="CF1564" s="5"/>
      <c r="CG1564" s="12"/>
      <c r="CH1564" s="17"/>
      <c r="CI1564" s="9" t="e">
        <f t="shared" si="149"/>
        <v>#DIV/0!</v>
      </c>
      <c r="CJ1564" s="5"/>
      <c r="CL1564" s="5"/>
      <c r="CM1564" s="5"/>
      <c r="CP1564" s="5"/>
      <c r="CT1564" s="5"/>
    </row>
    <row r="1565" spans="1:98" x14ac:dyDescent="0.25">
      <c r="A1565" s="5" t="s">
        <v>1608</v>
      </c>
      <c r="B1565" s="5">
        <v>26.33934</v>
      </c>
      <c r="C1565" s="5">
        <v>-34.071102000000003</v>
      </c>
      <c r="E1565" s="5">
        <v>0</v>
      </c>
      <c r="G1565" s="5">
        <v>0</v>
      </c>
      <c r="I1565" s="5">
        <v>0</v>
      </c>
      <c r="L1565" s="6" t="str">
        <f>IF(Table1[[#This Row],[seagrass.mn.ssp126.2050]]="","",(Table1[[#This Row],[seagrass.sd.ssp126.2050]]/Table1[[#This Row],[seagrass.mn.ssp126.2050]])^-1)</f>
        <v/>
      </c>
      <c r="M1565" s="6" t="str">
        <f>IF(Table1[[#This Row],[seagrass.weights.ssp126.2050]]="","",Table1[[#This Row],[seagrass.weights.ssp126.2050]]*Table1[[#This Row],[seagrass.mn.ssp126.2050]])</f>
        <v/>
      </c>
      <c r="P1565" s="6" t="str">
        <f>IF(Table1[[#This Row],[corals.mn.ssp126.2050]]="","",(Table1[[#This Row],[corals.sd.ssp126.2050]]/Table1[[#This Row],[corals.mn.ssp126.2050]])^-1)</f>
        <v/>
      </c>
      <c r="Q1565" s="6" t="str">
        <f>IF(Table1[[#This Row],[coral.weights.ssp126.2050]]="","",Table1[[#This Row],[coral.weights.ssp126.2050]]*Table1[[#This Row],[corals.mn.ssp126.2050]])</f>
        <v/>
      </c>
      <c r="T1565" s="6" t="str">
        <f>IF(Table1[[#This Row],[mangrove.mn.ssp126.2050]]="","",(Table1[[#This Row],[mangrove.sd.ssp126.2050]]/Table1[[#This Row],[mangrove.mn.ssp126.2050]])^-1)</f>
        <v/>
      </c>
      <c r="U1565" s="6" t="str">
        <f>IF(Table1[[#This Row],[mangrove.weights.ssp126.2050]]="","",Table1[[#This Row],[mangrove.weights.ssp126.2050]]*Table1[[#This Row],[mangrove.mn.ssp126.2050]])</f>
        <v/>
      </c>
      <c r="V1565" s="7" t="e">
        <f t="shared" si="144"/>
        <v>#DIV/0!</v>
      </c>
      <c r="Y1565" s="6" t="str">
        <f>IF(Table1[[#This Row],[seagrass.mn.ssp126.2100]]="", "", (Table1[[#This Row],[seagrass.sd.ssp126.2100]]/Table1[[#This Row],[seagrass.mn.ssp126.2100]])^-1)</f>
        <v/>
      </c>
      <c r="Z1565" s="6" t="str">
        <f>IF(Table1[[#This Row],[seagrass.weights.ssp126.2100]]="","", Table1[[#This Row],[seagrass.weights.ssp126.2100]]*Table1[[#This Row],[seagrass.mn.ssp126.2100]])</f>
        <v/>
      </c>
      <c r="AC1565" s="6" t="str">
        <f>IF(Table1[[#This Row],[corals.mn.ssp126.2100]]="","",(Table1[[#This Row],[corals.sd.ssp126.2100]]/Table1[[#This Row],[corals.mn.ssp126.2100]])^-1)</f>
        <v/>
      </c>
      <c r="AD1565" s="6" t="str">
        <f>IF( Table1[[#This Row],[Coral.weights.ssp126.2100]]="","", Table1[[#This Row],[Coral.weights.ssp126.2100]]*Table1[[#This Row],[corals.mn.ssp126.2100]])</f>
        <v/>
      </c>
      <c r="AG1565" s="8" t="str">
        <f>IF(Table1[[#This Row],[mangrove.mn.ssp126.2100]]="","",(Table1[[#This Row],[mangrove.sd.ssp126.2100]]/Table1[[#This Row],[mangrove.mn.ssp126.2100]])^-1)</f>
        <v/>
      </c>
      <c r="AH1565" s="6" t="str">
        <f>IF(Table1[[#This Row],[mangrove.weights.ssp126.2100]]="","",Table1[[#This Row],[mangrove.weights.ssp126.2100]]*Table1[[#This Row],[mangrove.mn.ssp126.2100]])</f>
        <v/>
      </c>
      <c r="AI1565" s="7" t="e">
        <f t="shared" si="145"/>
        <v>#DIV/0!</v>
      </c>
      <c r="AL1565" s="6" t="str">
        <f>IF(Table1[[#This Row],[seagrass.mn.ssp245.2050]]="","",(Table1[[#This Row],[seagrass.sd.ssp245.2050]]/Table1[[#This Row],[seagrass.mn.ssp245.2050]])^-1)</f>
        <v/>
      </c>
      <c r="AM1565" s="6" t="str">
        <f>IF(Table1[[#This Row],[seagrass.weights.ssp245.2050]]="","",Table1[[#This Row],[seagrass.weights.ssp245.2050]]*Table1[[#This Row],[seagrass.mn.ssp245.2050]])</f>
        <v/>
      </c>
      <c r="AS1565" s="5"/>
      <c r="AT1565" s="8"/>
      <c r="AU1565" s="8"/>
      <c r="AV1565" s="7" t="e">
        <f t="shared" si="146"/>
        <v>#DIV/0!</v>
      </c>
      <c r="AX1565" s="5"/>
      <c r="AY1565" s="6"/>
      <c r="AZ1565" s="6"/>
      <c r="BB1565" s="5"/>
      <c r="BC1565" s="8"/>
      <c r="BD1565" s="8"/>
      <c r="BE1565" s="5"/>
      <c r="BF1565" s="5"/>
      <c r="BG1565" s="6"/>
      <c r="BH1565" s="6"/>
      <c r="BI1565" s="7" t="e">
        <f t="shared" si="147"/>
        <v>#DIV/0!</v>
      </c>
      <c r="BK1565" s="5"/>
      <c r="BL1565" s="6"/>
      <c r="BM1565" s="6"/>
      <c r="BO1565" s="5"/>
      <c r="BP1565" s="6"/>
      <c r="BQ1565" s="6"/>
      <c r="BR1565" s="5"/>
      <c r="BS1565" s="5"/>
      <c r="BT1565" s="6"/>
      <c r="BU1565" s="6"/>
      <c r="BV1565" s="7" t="e">
        <f t="shared" si="148"/>
        <v>#DIV/0!</v>
      </c>
      <c r="BX1565" s="5"/>
      <c r="BY1565" s="8"/>
      <c r="BZ1565" s="8"/>
      <c r="CA1565" s="5"/>
      <c r="CB1565" s="5"/>
      <c r="CC1565" s="8"/>
      <c r="CD1565" s="8"/>
      <c r="CE1565" s="5"/>
      <c r="CF1565" s="5"/>
      <c r="CG1565" s="12"/>
      <c r="CH1565" s="17"/>
      <c r="CI1565" s="9" t="e">
        <f t="shared" si="149"/>
        <v>#DIV/0!</v>
      </c>
      <c r="CJ1565" s="5"/>
      <c r="CL1565" s="5"/>
      <c r="CM1565" s="5"/>
      <c r="CP1565" s="5"/>
      <c r="CT1565" s="5"/>
    </row>
    <row r="1566" spans="1:98" x14ac:dyDescent="0.25">
      <c r="A1566" s="5" t="s">
        <v>1609</v>
      </c>
      <c r="B1566" s="5">
        <v>26.58934</v>
      </c>
      <c r="C1566" s="5">
        <v>-34.071102000000003</v>
      </c>
      <c r="E1566" s="5">
        <v>0</v>
      </c>
      <c r="G1566" s="5">
        <v>0</v>
      </c>
      <c r="I1566" s="5">
        <v>0</v>
      </c>
      <c r="L1566" s="6" t="str">
        <f>IF(Table1[[#This Row],[seagrass.mn.ssp126.2050]]="","",(Table1[[#This Row],[seagrass.sd.ssp126.2050]]/Table1[[#This Row],[seagrass.mn.ssp126.2050]])^-1)</f>
        <v/>
      </c>
      <c r="M1566" s="6" t="str">
        <f>IF(Table1[[#This Row],[seagrass.weights.ssp126.2050]]="","",Table1[[#This Row],[seagrass.weights.ssp126.2050]]*Table1[[#This Row],[seagrass.mn.ssp126.2050]])</f>
        <v/>
      </c>
      <c r="P1566" s="6" t="str">
        <f>IF(Table1[[#This Row],[corals.mn.ssp126.2050]]="","",(Table1[[#This Row],[corals.sd.ssp126.2050]]/Table1[[#This Row],[corals.mn.ssp126.2050]])^-1)</f>
        <v/>
      </c>
      <c r="Q1566" s="6" t="str">
        <f>IF(Table1[[#This Row],[coral.weights.ssp126.2050]]="","",Table1[[#This Row],[coral.weights.ssp126.2050]]*Table1[[#This Row],[corals.mn.ssp126.2050]])</f>
        <v/>
      </c>
      <c r="T1566" s="6" t="str">
        <f>IF(Table1[[#This Row],[mangrove.mn.ssp126.2050]]="","",(Table1[[#This Row],[mangrove.sd.ssp126.2050]]/Table1[[#This Row],[mangrove.mn.ssp126.2050]])^-1)</f>
        <v/>
      </c>
      <c r="U1566" s="6" t="str">
        <f>IF(Table1[[#This Row],[mangrove.weights.ssp126.2050]]="","",Table1[[#This Row],[mangrove.weights.ssp126.2050]]*Table1[[#This Row],[mangrove.mn.ssp126.2050]])</f>
        <v/>
      </c>
      <c r="V1566" s="7" t="e">
        <f t="shared" si="144"/>
        <v>#DIV/0!</v>
      </c>
      <c r="Y1566" s="6" t="str">
        <f>IF(Table1[[#This Row],[seagrass.mn.ssp126.2100]]="", "", (Table1[[#This Row],[seagrass.sd.ssp126.2100]]/Table1[[#This Row],[seagrass.mn.ssp126.2100]])^-1)</f>
        <v/>
      </c>
      <c r="Z1566" s="6" t="str">
        <f>IF(Table1[[#This Row],[seagrass.weights.ssp126.2100]]="","", Table1[[#This Row],[seagrass.weights.ssp126.2100]]*Table1[[#This Row],[seagrass.mn.ssp126.2100]])</f>
        <v/>
      </c>
      <c r="AC1566" s="6" t="str">
        <f>IF(Table1[[#This Row],[corals.mn.ssp126.2100]]="","",(Table1[[#This Row],[corals.sd.ssp126.2100]]/Table1[[#This Row],[corals.mn.ssp126.2100]])^-1)</f>
        <v/>
      </c>
      <c r="AD1566" s="6" t="str">
        <f>IF( Table1[[#This Row],[Coral.weights.ssp126.2100]]="","", Table1[[#This Row],[Coral.weights.ssp126.2100]]*Table1[[#This Row],[corals.mn.ssp126.2100]])</f>
        <v/>
      </c>
      <c r="AG1566" s="8" t="str">
        <f>IF(Table1[[#This Row],[mangrove.mn.ssp126.2100]]="","",(Table1[[#This Row],[mangrove.sd.ssp126.2100]]/Table1[[#This Row],[mangrove.mn.ssp126.2100]])^-1)</f>
        <v/>
      </c>
      <c r="AH1566" s="6" t="str">
        <f>IF(Table1[[#This Row],[mangrove.weights.ssp126.2100]]="","",Table1[[#This Row],[mangrove.weights.ssp126.2100]]*Table1[[#This Row],[mangrove.mn.ssp126.2100]])</f>
        <v/>
      </c>
      <c r="AI1566" s="7" t="e">
        <f t="shared" si="145"/>
        <v>#DIV/0!</v>
      </c>
      <c r="AL1566" s="6" t="str">
        <f>IF(Table1[[#This Row],[seagrass.mn.ssp245.2050]]="","",(Table1[[#This Row],[seagrass.sd.ssp245.2050]]/Table1[[#This Row],[seagrass.mn.ssp245.2050]])^-1)</f>
        <v/>
      </c>
      <c r="AM1566" s="6" t="str">
        <f>IF(Table1[[#This Row],[seagrass.weights.ssp245.2050]]="","",Table1[[#This Row],[seagrass.weights.ssp245.2050]]*Table1[[#This Row],[seagrass.mn.ssp245.2050]])</f>
        <v/>
      </c>
      <c r="AS1566" s="5"/>
      <c r="AT1566" s="8"/>
      <c r="AU1566" s="8"/>
      <c r="AV1566" s="7" t="e">
        <f t="shared" si="146"/>
        <v>#DIV/0!</v>
      </c>
      <c r="AX1566" s="5"/>
      <c r="AY1566" s="6"/>
      <c r="AZ1566" s="6"/>
      <c r="BB1566" s="5"/>
      <c r="BC1566" s="8"/>
      <c r="BD1566" s="8"/>
      <c r="BE1566" s="5"/>
      <c r="BF1566" s="5"/>
      <c r="BG1566" s="6"/>
      <c r="BH1566" s="6"/>
      <c r="BI1566" s="7" t="e">
        <f t="shared" si="147"/>
        <v>#DIV/0!</v>
      </c>
      <c r="BK1566" s="5"/>
      <c r="BL1566" s="6"/>
      <c r="BM1566" s="6"/>
      <c r="BO1566" s="5"/>
      <c r="BP1566" s="6"/>
      <c r="BQ1566" s="6"/>
      <c r="BR1566" s="5"/>
      <c r="BS1566" s="5"/>
      <c r="BT1566" s="6"/>
      <c r="BU1566" s="6"/>
      <c r="BV1566" s="7" t="e">
        <f t="shared" si="148"/>
        <v>#DIV/0!</v>
      </c>
      <c r="BX1566" s="5"/>
      <c r="BY1566" s="8"/>
      <c r="BZ1566" s="8"/>
      <c r="CA1566" s="5"/>
      <c r="CB1566" s="5"/>
      <c r="CC1566" s="8"/>
      <c r="CD1566" s="8"/>
      <c r="CE1566" s="5"/>
      <c r="CF1566" s="5"/>
      <c r="CG1566" s="12"/>
      <c r="CH1566" s="17"/>
      <c r="CI1566" s="9" t="e">
        <f t="shared" si="149"/>
        <v>#DIV/0!</v>
      </c>
      <c r="CJ1566" s="5"/>
      <c r="CL1566" s="5"/>
      <c r="CM1566" s="5"/>
      <c r="CP1566" s="5"/>
      <c r="CT1566" s="5"/>
    </row>
    <row r="1567" spans="1:98" x14ac:dyDescent="0.25">
      <c r="A1567" s="5" t="s">
        <v>1610</v>
      </c>
      <c r="B1567" s="5">
        <v>18.08934</v>
      </c>
      <c r="C1567" s="5">
        <v>-34.071102000000003</v>
      </c>
      <c r="E1567" s="5">
        <v>0</v>
      </c>
      <c r="G1567" s="5">
        <v>0</v>
      </c>
      <c r="I1567" s="5">
        <v>0</v>
      </c>
      <c r="L1567" s="6" t="str">
        <f>IF(Table1[[#This Row],[seagrass.mn.ssp126.2050]]="","",(Table1[[#This Row],[seagrass.sd.ssp126.2050]]/Table1[[#This Row],[seagrass.mn.ssp126.2050]])^-1)</f>
        <v/>
      </c>
      <c r="M1567" s="6" t="str">
        <f>IF(Table1[[#This Row],[seagrass.weights.ssp126.2050]]="","",Table1[[#This Row],[seagrass.weights.ssp126.2050]]*Table1[[#This Row],[seagrass.mn.ssp126.2050]])</f>
        <v/>
      </c>
      <c r="P1567" s="6" t="str">
        <f>IF(Table1[[#This Row],[corals.mn.ssp126.2050]]="","",(Table1[[#This Row],[corals.sd.ssp126.2050]]/Table1[[#This Row],[corals.mn.ssp126.2050]])^-1)</f>
        <v/>
      </c>
      <c r="Q1567" s="6" t="str">
        <f>IF(Table1[[#This Row],[coral.weights.ssp126.2050]]="","",Table1[[#This Row],[coral.weights.ssp126.2050]]*Table1[[#This Row],[corals.mn.ssp126.2050]])</f>
        <v/>
      </c>
      <c r="T1567" s="6" t="str">
        <f>IF(Table1[[#This Row],[mangrove.mn.ssp126.2050]]="","",(Table1[[#This Row],[mangrove.sd.ssp126.2050]]/Table1[[#This Row],[mangrove.mn.ssp126.2050]])^-1)</f>
        <v/>
      </c>
      <c r="U1567" s="6" t="str">
        <f>IF(Table1[[#This Row],[mangrove.weights.ssp126.2050]]="","",Table1[[#This Row],[mangrove.weights.ssp126.2050]]*Table1[[#This Row],[mangrove.mn.ssp126.2050]])</f>
        <v/>
      </c>
      <c r="V1567" s="7" t="e">
        <f t="shared" si="144"/>
        <v>#DIV/0!</v>
      </c>
      <c r="Y1567" s="6" t="str">
        <f>IF(Table1[[#This Row],[seagrass.mn.ssp126.2100]]="", "", (Table1[[#This Row],[seagrass.sd.ssp126.2100]]/Table1[[#This Row],[seagrass.mn.ssp126.2100]])^-1)</f>
        <v/>
      </c>
      <c r="Z1567" s="6" t="str">
        <f>IF(Table1[[#This Row],[seagrass.weights.ssp126.2100]]="","", Table1[[#This Row],[seagrass.weights.ssp126.2100]]*Table1[[#This Row],[seagrass.mn.ssp126.2100]])</f>
        <v/>
      </c>
      <c r="AC1567" s="6" t="str">
        <f>IF(Table1[[#This Row],[corals.mn.ssp126.2100]]="","",(Table1[[#This Row],[corals.sd.ssp126.2100]]/Table1[[#This Row],[corals.mn.ssp126.2100]])^-1)</f>
        <v/>
      </c>
      <c r="AD1567" s="6" t="str">
        <f>IF( Table1[[#This Row],[Coral.weights.ssp126.2100]]="","", Table1[[#This Row],[Coral.weights.ssp126.2100]]*Table1[[#This Row],[corals.mn.ssp126.2100]])</f>
        <v/>
      </c>
      <c r="AG1567" s="8" t="str">
        <f>IF(Table1[[#This Row],[mangrove.mn.ssp126.2100]]="","",(Table1[[#This Row],[mangrove.sd.ssp126.2100]]/Table1[[#This Row],[mangrove.mn.ssp126.2100]])^-1)</f>
        <v/>
      </c>
      <c r="AH1567" s="6" t="str">
        <f>IF(Table1[[#This Row],[mangrove.weights.ssp126.2100]]="","",Table1[[#This Row],[mangrove.weights.ssp126.2100]]*Table1[[#This Row],[mangrove.mn.ssp126.2100]])</f>
        <v/>
      </c>
      <c r="AI1567" s="7" t="e">
        <f t="shared" si="145"/>
        <v>#DIV/0!</v>
      </c>
      <c r="AL1567" s="6" t="str">
        <f>IF(Table1[[#This Row],[seagrass.mn.ssp245.2050]]="","",(Table1[[#This Row],[seagrass.sd.ssp245.2050]]/Table1[[#This Row],[seagrass.mn.ssp245.2050]])^-1)</f>
        <v/>
      </c>
      <c r="AM1567" s="6" t="str">
        <f>IF(Table1[[#This Row],[seagrass.weights.ssp245.2050]]="","",Table1[[#This Row],[seagrass.weights.ssp245.2050]]*Table1[[#This Row],[seagrass.mn.ssp245.2050]])</f>
        <v/>
      </c>
      <c r="AS1567" s="5"/>
      <c r="AT1567" s="8"/>
      <c r="AU1567" s="8"/>
      <c r="AV1567" s="7" t="e">
        <f t="shared" si="146"/>
        <v>#DIV/0!</v>
      </c>
      <c r="AX1567" s="5"/>
      <c r="AY1567" s="6"/>
      <c r="AZ1567" s="6"/>
      <c r="BB1567" s="5"/>
      <c r="BC1567" s="8"/>
      <c r="BD1567" s="8"/>
      <c r="BE1567" s="5"/>
      <c r="BF1567" s="5"/>
      <c r="BG1567" s="6"/>
      <c r="BH1567" s="6"/>
      <c r="BI1567" s="7" t="e">
        <f t="shared" si="147"/>
        <v>#DIV/0!</v>
      </c>
      <c r="BK1567" s="5"/>
      <c r="BL1567" s="6"/>
      <c r="BM1567" s="6"/>
      <c r="BO1567" s="5"/>
      <c r="BP1567" s="6"/>
      <c r="BQ1567" s="6"/>
      <c r="BR1567" s="5"/>
      <c r="BS1567" s="5"/>
      <c r="BT1567" s="6"/>
      <c r="BU1567" s="6"/>
      <c r="BV1567" s="7" t="e">
        <f t="shared" si="148"/>
        <v>#DIV/0!</v>
      </c>
      <c r="BX1567" s="5"/>
      <c r="BY1567" s="8"/>
      <c r="BZ1567" s="8"/>
      <c r="CA1567" s="5"/>
      <c r="CB1567" s="5"/>
      <c r="CC1567" s="8"/>
      <c r="CD1567" s="8"/>
      <c r="CE1567" s="5"/>
      <c r="CF1567" s="5"/>
      <c r="CG1567" s="12"/>
      <c r="CH1567" s="17"/>
      <c r="CI1567" s="9" t="e">
        <f t="shared" si="149"/>
        <v>#DIV/0!</v>
      </c>
      <c r="CJ1567" s="5"/>
      <c r="CL1567" s="5"/>
      <c r="CM1567" s="5"/>
      <c r="CP1567" s="5"/>
      <c r="CT1567" s="5"/>
    </row>
    <row r="1568" spans="1:98" x14ac:dyDescent="0.25">
      <c r="A1568" s="5" t="s">
        <v>1611</v>
      </c>
      <c r="B1568" s="5">
        <v>18.33934</v>
      </c>
      <c r="C1568" s="5">
        <v>-34.071102000000003</v>
      </c>
      <c r="E1568" s="5">
        <v>0</v>
      </c>
      <c r="G1568" s="5">
        <v>0</v>
      </c>
      <c r="I1568" s="5">
        <v>0</v>
      </c>
      <c r="L1568" s="6" t="str">
        <f>IF(Table1[[#This Row],[seagrass.mn.ssp126.2050]]="","",(Table1[[#This Row],[seagrass.sd.ssp126.2050]]/Table1[[#This Row],[seagrass.mn.ssp126.2050]])^-1)</f>
        <v/>
      </c>
      <c r="M1568" s="6" t="str">
        <f>IF(Table1[[#This Row],[seagrass.weights.ssp126.2050]]="","",Table1[[#This Row],[seagrass.weights.ssp126.2050]]*Table1[[#This Row],[seagrass.mn.ssp126.2050]])</f>
        <v/>
      </c>
      <c r="P1568" s="6" t="str">
        <f>IF(Table1[[#This Row],[corals.mn.ssp126.2050]]="","",(Table1[[#This Row],[corals.sd.ssp126.2050]]/Table1[[#This Row],[corals.mn.ssp126.2050]])^-1)</f>
        <v/>
      </c>
      <c r="Q1568" s="6" t="str">
        <f>IF(Table1[[#This Row],[coral.weights.ssp126.2050]]="","",Table1[[#This Row],[coral.weights.ssp126.2050]]*Table1[[#This Row],[corals.mn.ssp126.2050]])</f>
        <v/>
      </c>
      <c r="T1568" s="6" t="str">
        <f>IF(Table1[[#This Row],[mangrove.mn.ssp126.2050]]="","",(Table1[[#This Row],[mangrove.sd.ssp126.2050]]/Table1[[#This Row],[mangrove.mn.ssp126.2050]])^-1)</f>
        <v/>
      </c>
      <c r="U1568" s="6" t="str">
        <f>IF(Table1[[#This Row],[mangrove.weights.ssp126.2050]]="","",Table1[[#This Row],[mangrove.weights.ssp126.2050]]*Table1[[#This Row],[mangrove.mn.ssp126.2050]])</f>
        <v/>
      </c>
      <c r="V1568" s="7" t="e">
        <f t="shared" si="144"/>
        <v>#DIV/0!</v>
      </c>
      <c r="Y1568" s="6" t="str">
        <f>IF(Table1[[#This Row],[seagrass.mn.ssp126.2100]]="", "", (Table1[[#This Row],[seagrass.sd.ssp126.2100]]/Table1[[#This Row],[seagrass.mn.ssp126.2100]])^-1)</f>
        <v/>
      </c>
      <c r="Z1568" s="6" t="str">
        <f>IF(Table1[[#This Row],[seagrass.weights.ssp126.2100]]="","", Table1[[#This Row],[seagrass.weights.ssp126.2100]]*Table1[[#This Row],[seagrass.mn.ssp126.2100]])</f>
        <v/>
      </c>
      <c r="AC1568" s="6" t="str">
        <f>IF(Table1[[#This Row],[corals.mn.ssp126.2100]]="","",(Table1[[#This Row],[corals.sd.ssp126.2100]]/Table1[[#This Row],[corals.mn.ssp126.2100]])^-1)</f>
        <v/>
      </c>
      <c r="AD1568" s="6" t="str">
        <f>IF( Table1[[#This Row],[Coral.weights.ssp126.2100]]="","", Table1[[#This Row],[Coral.weights.ssp126.2100]]*Table1[[#This Row],[corals.mn.ssp126.2100]])</f>
        <v/>
      </c>
      <c r="AG1568" s="8" t="str">
        <f>IF(Table1[[#This Row],[mangrove.mn.ssp126.2100]]="","",(Table1[[#This Row],[mangrove.sd.ssp126.2100]]/Table1[[#This Row],[mangrove.mn.ssp126.2100]])^-1)</f>
        <v/>
      </c>
      <c r="AH1568" s="6" t="str">
        <f>IF(Table1[[#This Row],[mangrove.weights.ssp126.2100]]="","",Table1[[#This Row],[mangrove.weights.ssp126.2100]]*Table1[[#This Row],[mangrove.mn.ssp126.2100]])</f>
        <v/>
      </c>
      <c r="AI1568" s="7" t="e">
        <f t="shared" si="145"/>
        <v>#DIV/0!</v>
      </c>
      <c r="AL1568" s="6" t="str">
        <f>IF(Table1[[#This Row],[seagrass.mn.ssp245.2050]]="","",(Table1[[#This Row],[seagrass.sd.ssp245.2050]]/Table1[[#This Row],[seagrass.mn.ssp245.2050]])^-1)</f>
        <v/>
      </c>
      <c r="AM1568" s="6" t="str">
        <f>IF(Table1[[#This Row],[seagrass.weights.ssp245.2050]]="","",Table1[[#This Row],[seagrass.weights.ssp245.2050]]*Table1[[#This Row],[seagrass.mn.ssp245.2050]])</f>
        <v/>
      </c>
      <c r="AS1568" s="5"/>
      <c r="AT1568" s="8"/>
      <c r="AU1568" s="8"/>
      <c r="AV1568" s="7" t="e">
        <f t="shared" si="146"/>
        <v>#DIV/0!</v>
      </c>
      <c r="AX1568" s="5"/>
      <c r="AY1568" s="6"/>
      <c r="AZ1568" s="6"/>
      <c r="BB1568" s="5"/>
      <c r="BC1568" s="8"/>
      <c r="BD1568" s="8"/>
      <c r="BE1568" s="5"/>
      <c r="BF1568" s="5"/>
      <c r="BG1568" s="6"/>
      <c r="BH1568" s="6"/>
      <c r="BI1568" s="7" t="e">
        <f t="shared" si="147"/>
        <v>#DIV/0!</v>
      </c>
      <c r="BK1568" s="5"/>
      <c r="BL1568" s="6"/>
      <c r="BM1568" s="6"/>
      <c r="BO1568" s="5"/>
      <c r="BP1568" s="6"/>
      <c r="BQ1568" s="6"/>
      <c r="BR1568" s="5"/>
      <c r="BS1568" s="5"/>
      <c r="BT1568" s="6"/>
      <c r="BU1568" s="6"/>
      <c r="BV1568" s="7" t="e">
        <f t="shared" si="148"/>
        <v>#DIV/0!</v>
      </c>
      <c r="BX1568" s="5"/>
      <c r="BY1568" s="8"/>
      <c r="BZ1568" s="8"/>
      <c r="CA1568" s="5"/>
      <c r="CB1568" s="5"/>
      <c r="CC1568" s="8"/>
      <c r="CD1568" s="8"/>
      <c r="CE1568" s="5"/>
      <c r="CF1568" s="5"/>
      <c r="CG1568" s="12"/>
      <c r="CH1568" s="17"/>
      <c r="CI1568" s="9" t="e">
        <f t="shared" si="149"/>
        <v>#DIV/0!</v>
      </c>
      <c r="CJ1568" s="5"/>
      <c r="CL1568" s="5"/>
      <c r="CM1568" s="5"/>
      <c r="CP1568" s="5"/>
      <c r="CT1568" s="5"/>
    </row>
    <row r="1569" spans="1:98" x14ac:dyDescent="0.25">
      <c r="A1569" s="5" t="s">
        <v>1612</v>
      </c>
      <c r="B1569" s="5">
        <v>18.58934</v>
      </c>
      <c r="C1569" s="5">
        <v>-34.321102000000003</v>
      </c>
      <c r="E1569" s="5">
        <v>0</v>
      </c>
      <c r="G1569" s="5">
        <v>0</v>
      </c>
      <c r="I1569" s="5">
        <v>0</v>
      </c>
      <c r="L1569" s="6" t="str">
        <f>IF(Table1[[#This Row],[seagrass.mn.ssp126.2050]]="","",(Table1[[#This Row],[seagrass.sd.ssp126.2050]]/Table1[[#This Row],[seagrass.mn.ssp126.2050]])^-1)</f>
        <v/>
      </c>
      <c r="M1569" s="6" t="str">
        <f>IF(Table1[[#This Row],[seagrass.weights.ssp126.2050]]="","",Table1[[#This Row],[seagrass.weights.ssp126.2050]]*Table1[[#This Row],[seagrass.mn.ssp126.2050]])</f>
        <v/>
      </c>
      <c r="P1569" s="6" t="str">
        <f>IF(Table1[[#This Row],[corals.mn.ssp126.2050]]="","",(Table1[[#This Row],[corals.sd.ssp126.2050]]/Table1[[#This Row],[corals.mn.ssp126.2050]])^-1)</f>
        <v/>
      </c>
      <c r="Q1569" s="6" t="str">
        <f>IF(Table1[[#This Row],[coral.weights.ssp126.2050]]="","",Table1[[#This Row],[coral.weights.ssp126.2050]]*Table1[[#This Row],[corals.mn.ssp126.2050]])</f>
        <v/>
      </c>
      <c r="T1569" s="6" t="str">
        <f>IF(Table1[[#This Row],[mangrove.mn.ssp126.2050]]="","",(Table1[[#This Row],[mangrove.sd.ssp126.2050]]/Table1[[#This Row],[mangrove.mn.ssp126.2050]])^-1)</f>
        <v/>
      </c>
      <c r="U1569" s="6" t="str">
        <f>IF(Table1[[#This Row],[mangrove.weights.ssp126.2050]]="","",Table1[[#This Row],[mangrove.weights.ssp126.2050]]*Table1[[#This Row],[mangrove.mn.ssp126.2050]])</f>
        <v/>
      </c>
      <c r="V1569" s="7" t="e">
        <f t="shared" si="144"/>
        <v>#DIV/0!</v>
      </c>
      <c r="Y1569" s="6" t="str">
        <f>IF(Table1[[#This Row],[seagrass.mn.ssp126.2100]]="", "", (Table1[[#This Row],[seagrass.sd.ssp126.2100]]/Table1[[#This Row],[seagrass.mn.ssp126.2100]])^-1)</f>
        <v/>
      </c>
      <c r="Z1569" s="6" t="str">
        <f>IF(Table1[[#This Row],[seagrass.weights.ssp126.2100]]="","", Table1[[#This Row],[seagrass.weights.ssp126.2100]]*Table1[[#This Row],[seagrass.mn.ssp126.2100]])</f>
        <v/>
      </c>
      <c r="AC1569" s="6" t="str">
        <f>IF(Table1[[#This Row],[corals.mn.ssp126.2100]]="","",(Table1[[#This Row],[corals.sd.ssp126.2100]]/Table1[[#This Row],[corals.mn.ssp126.2100]])^-1)</f>
        <v/>
      </c>
      <c r="AD1569" s="6" t="str">
        <f>IF( Table1[[#This Row],[Coral.weights.ssp126.2100]]="","", Table1[[#This Row],[Coral.weights.ssp126.2100]]*Table1[[#This Row],[corals.mn.ssp126.2100]])</f>
        <v/>
      </c>
      <c r="AG1569" s="8" t="str">
        <f>IF(Table1[[#This Row],[mangrove.mn.ssp126.2100]]="","",(Table1[[#This Row],[mangrove.sd.ssp126.2100]]/Table1[[#This Row],[mangrove.mn.ssp126.2100]])^-1)</f>
        <v/>
      </c>
      <c r="AH1569" s="6" t="str">
        <f>IF(Table1[[#This Row],[mangrove.weights.ssp126.2100]]="","",Table1[[#This Row],[mangrove.weights.ssp126.2100]]*Table1[[#This Row],[mangrove.mn.ssp126.2100]])</f>
        <v/>
      </c>
      <c r="AI1569" s="7" t="e">
        <f t="shared" si="145"/>
        <v>#DIV/0!</v>
      </c>
      <c r="AL1569" s="6" t="str">
        <f>IF(Table1[[#This Row],[seagrass.mn.ssp245.2050]]="","",(Table1[[#This Row],[seagrass.sd.ssp245.2050]]/Table1[[#This Row],[seagrass.mn.ssp245.2050]])^-1)</f>
        <v/>
      </c>
      <c r="AM1569" s="6" t="str">
        <f>IF(Table1[[#This Row],[seagrass.weights.ssp245.2050]]="","",Table1[[#This Row],[seagrass.weights.ssp245.2050]]*Table1[[#This Row],[seagrass.mn.ssp245.2050]])</f>
        <v/>
      </c>
      <c r="AS1569" s="5"/>
      <c r="AT1569" s="8"/>
      <c r="AU1569" s="8"/>
      <c r="AV1569" s="7" t="e">
        <f t="shared" si="146"/>
        <v>#DIV/0!</v>
      </c>
      <c r="AX1569" s="5"/>
      <c r="AY1569" s="6"/>
      <c r="AZ1569" s="6"/>
      <c r="BB1569" s="5"/>
      <c r="BC1569" s="8"/>
      <c r="BD1569" s="8"/>
      <c r="BE1569" s="5"/>
      <c r="BF1569" s="5"/>
      <c r="BG1569" s="6"/>
      <c r="BH1569" s="6"/>
      <c r="BI1569" s="7" t="e">
        <f t="shared" si="147"/>
        <v>#DIV/0!</v>
      </c>
      <c r="BK1569" s="5"/>
      <c r="BL1569" s="6"/>
      <c r="BM1569" s="6"/>
      <c r="BO1569" s="5"/>
      <c r="BP1569" s="6"/>
      <c r="BQ1569" s="6"/>
      <c r="BR1569" s="5"/>
      <c r="BS1569" s="5"/>
      <c r="BT1569" s="6"/>
      <c r="BU1569" s="6"/>
      <c r="BV1569" s="7" t="e">
        <f t="shared" si="148"/>
        <v>#DIV/0!</v>
      </c>
      <c r="BX1569" s="5"/>
      <c r="BY1569" s="8"/>
      <c r="BZ1569" s="8"/>
      <c r="CA1569" s="5"/>
      <c r="CB1569" s="5"/>
      <c r="CC1569" s="8"/>
      <c r="CD1569" s="8"/>
      <c r="CE1569" s="5"/>
      <c r="CF1569" s="5"/>
      <c r="CG1569" s="12"/>
      <c r="CH1569" s="17"/>
      <c r="CI1569" s="9" t="e">
        <f t="shared" si="149"/>
        <v>#DIV/0!</v>
      </c>
      <c r="CJ1569" s="5"/>
      <c r="CL1569" s="5"/>
      <c r="CM1569" s="5"/>
      <c r="CP1569" s="5"/>
      <c r="CT1569" s="5"/>
    </row>
    <row r="1570" spans="1:98" x14ac:dyDescent="0.25">
      <c r="A1570" s="5" t="s">
        <v>1613</v>
      </c>
      <c r="B1570" s="5">
        <v>18.83934</v>
      </c>
      <c r="C1570" s="5">
        <v>-34.321102000000003</v>
      </c>
      <c r="E1570" s="5">
        <v>0</v>
      </c>
      <c r="G1570" s="5">
        <v>0</v>
      </c>
      <c r="I1570" s="5">
        <v>0</v>
      </c>
      <c r="L1570" s="6" t="str">
        <f>IF(Table1[[#This Row],[seagrass.mn.ssp126.2050]]="","",(Table1[[#This Row],[seagrass.sd.ssp126.2050]]/Table1[[#This Row],[seagrass.mn.ssp126.2050]])^-1)</f>
        <v/>
      </c>
      <c r="M1570" s="6" t="str">
        <f>IF(Table1[[#This Row],[seagrass.weights.ssp126.2050]]="","",Table1[[#This Row],[seagrass.weights.ssp126.2050]]*Table1[[#This Row],[seagrass.mn.ssp126.2050]])</f>
        <v/>
      </c>
      <c r="P1570" s="6" t="str">
        <f>IF(Table1[[#This Row],[corals.mn.ssp126.2050]]="","",(Table1[[#This Row],[corals.sd.ssp126.2050]]/Table1[[#This Row],[corals.mn.ssp126.2050]])^-1)</f>
        <v/>
      </c>
      <c r="Q1570" s="6" t="str">
        <f>IF(Table1[[#This Row],[coral.weights.ssp126.2050]]="","",Table1[[#This Row],[coral.weights.ssp126.2050]]*Table1[[#This Row],[corals.mn.ssp126.2050]])</f>
        <v/>
      </c>
      <c r="T1570" s="6" t="str">
        <f>IF(Table1[[#This Row],[mangrove.mn.ssp126.2050]]="","",(Table1[[#This Row],[mangrove.sd.ssp126.2050]]/Table1[[#This Row],[mangrove.mn.ssp126.2050]])^-1)</f>
        <v/>
      </c>
      <c r="U1570" s="6" t="str">
        <f>IF(Table1[[#This Row],[mangrove.weights.ssp126.2050]]="","",Table1[[#This Row],[mangrove.weights.ssp126.2050]]*Table1[[#This Row],[mangrove.mn.ssp126.2050]])</f>
        <v/>
      </c>
      <c r="V1570" s="7" t="e">
        <f t="shared" si="144"/>
        <v>#DIV/0!</v>
      </c>
      <c r="Y1570" s="6" t="str">
        <f>IF(Table1[[#This Row],[seagrass.mn.ssp126.2100]]="", "", (Table1[[#This Row],[seagrass.sd.ssp126.2100]]/Table1[[#This Row],[seagrass.mn.ssp126.2100]])^-1)</f>
        <v/>
      </c>
      <c r="Z1570" s="6" t="str">
        <f>IF(Table1[[#This Row],[seagrass.weights.ssp126.2100]]="","", Table1[[#This Row],[seagrass.weights.ssp126.2100]]*Table1[[#This Row],[seagrass.mn.ssp126.2100]])</f>
        <v/>
      </c>
      <c r="AC1570" s="6" t="str">
        <f>IF(Table1[[#This Row],[corals.mn.ssp126.2100]]="","",(Table1[[#This Row],[corals.sd.ssp126.2100]]/Table1[[#This Row],[corals.mn.ssp126.2100]])^-1)</f>
        <v/>
      </c>
      <c r="AD1570" s="6" t="str">
        <f>IF( Table1[[#This Row],[Coral.weights.ssp126.2100]]="","", Table1[[#This Row],[Coral.weights.ssp126.2100]]*Table1[[#This Row],[corals.mn.ssp126.2100]])</f>
        <v/>
      </c>
      <c r="AG1570" s="8" t="str">
        <f>IF(Table1[[#This Row],[mangrove.mn.ssp126.2100]]="","",(Table1[[#This Row],[mangrove.sd.ssp126.2100]]/Table1[[#This Row],[mangrove.mn.ssp126.2100]])^-1)</f>
        <v/>
      </c>
      <c r="AH1570" s="6" t="str">
        <f>IF(Table1[[#This Row],[mangrove.weights.ssp126.2100]]="","",Table1[[#This Row],[mangrove.weights.ssp126.2100]]*Table1[[#This Row],[mangrove.mn.ssp126.2100]])</f>
        <v/>
      </c>
      <c r="AI1570" s="7" t="e">
        <f t="shared" si="145"/>
        <v>#DIV/0!</v>
      </c>
      <c r="AL1570" s="6" t="str">
        <f>IF(Table1[[#This Row],[seagrass.mn.ssp245.2050]]="","",(Table1[[#This Row],[seagrass.sd.ssp245.2050]]/Table1[[#This Row],[seagrass.mn.ssp245.2050]])^-1)</f>
        <v/>
      </c>
      <c r="AM1570" s="6" t="str">
        <f>IF(Table1[[#This Row],[seagrass.weights.ssp245.2050]]="","",Table1[[#This Row],[seagrass.weights.ssp245.2050]]*Table1[[#This Row],[seagrass.mn.ssp245.2050]])</f>
        <v/>
      </c>
      <c r="AS1570" s="5"/>
      <c r="AT1570" s="8"/>
      <c r="AU1570" s="8"/>
      <c r="AV1570" s="7" t="e">
        <f t="shared" si="146"/>
        <v>#DIV/0!</v>
      </c>
      <c r="AX1570" s="5"/>
      <c r="AY1570" s="6"/>
      <c r="AZ1570" s="6"/>
      <c r="BB1570" s="5"/>
      <c r="BC1570" s="8"/>
      <c r="BD1570" s="8"/>
      <c r="BE1570" s="5"/>
      <c r="BF1570" s="5"/>
      <c r="BG1570" s="6"/>
      <c r="BH1570" s="6"/>
      <c r="BI1570" s="7" t="e">
        <f t="shared" si="147"/>
        <v>#DIV/0!</v>
      </c>
      <c r="BK1570" s="5"/>
      <c r="BL1570" s="6"/>
      <c r="BM1570" s="6"/>
      <c r="BO1570" s="5"/>
      <c r="BP1570" s="6"/>
      <c r="BQ1570" s="6"/>
      <c r="BR1570" s="5"/>
      <c r="BS1570" s="5"/>
      <c r="BT1570" s="6"/>
      <c r="BU1570" s="6"/>
      <c r="BV1570" s="7" t="e">
        <f t="shared" si="148"/>
        <v>#DIV/0!</v>
      </c>
      <c r="BX1570" s="5"/>
      <c r="BY1570" s="8"/>
      <c r="BZ1570" s="8"/>
      <c r="CA1570" s="5"/>
      <c r="CB1570" s="5"/>
      <c r="CC1570" s="8"/>
      <c r="CD1570" s="8"/>
      <c r="CE1570" s="5"/>
      <c r="CF1570" s="5"/>
      <c r="CG1570" s="12"/>
      <c r="CH1570" s="17"/>
      <c r="CI1570" s="9" t="e">
        <f t="shared" si="149"/>
        <v>#DIV/0!</v>
      </c>
      <c r="CJ1570" s="5"/>
      <c r="CL1570" s="5"/>
      <c r="CM1570" s="5"/>
      <c r="CP1570" s="5"/>
      <c r="CT1570" s="5"/>
    </row>
    <row r="1571" spans="1:98" x14ac:dyDescent="0.25">
      <c r="A1571" s="5" t="s">
        <v>1614</v>
      </c>
      <c r="B1571" s="5">
        <v>19.08934</v>
      </c>
      <c r="C1571" s="5">
        <v>-34.321102000000003</v>
      </c>
      <c r="E1571" s="5">
        <v>0</v>
      </c>
      <c r="G1571" s="5">
        <v>0</v>
      </c>
      <c r="I1571" s="5">
        <v>0</v>
      </c>
      <c r="L1571" s="6" t="str">
        <f>IF(Table1[[#This Row],[seagrass.mn.ssp126.2050]]="","",(Table1[[#This Row],[seagrass.sd.ssp126.2050]]/Table1[[#This Row],[seagrass.mn.ssp126.2050]])^-1)</f>
        <v/>
      </c>
      <c r="M1571" s="6" t="str">
        <f>IF(Table1[[#This Row],[seagrass.weights.ssp126.2050]]="","",Table1[[#This Row],[seagrass.weights.ssp126.2050]]*Table1[[#This Row],[seagrass.mn.ssp126.2050]])</f>
        <v/>
      </c>
      <c r="P1571" s="6" t="str">
        <f>IF(Table1[[#This Row],[corals.mn.ssp126.2050]]="","",(Table1[[#This Row],[corals.sd.ssp126.2050]]/Table1[[#This Row],[corals.mn.ssp126.2050]])^-1)</f>
        <v/>
      </c>
      <c r="Q1571" s="6" t="str">
        <f>IF(Table1[[#This Row],[coral.weights.ssp126.2050]]="","",Table1[[#This Row],[coral.weights.ssp126.2050]]*Table1[[#This Row],[corals.mn.ssp126.2050]])</f>
        <v/>
      </c>
      <c r="T1571" s="6" t="str">
        <f>IF(Table1[[#This Row],[mangrove.mn.ssp126.2050]]="","",(Table1[[#This Row],[mangrove.sd.ssp126.2050]]/Table1[[#This Row],[mangrove.mn.ssp126.2050]])^-1)</f>
        <v/>
      </c>
      <c r="U1571" s="6" t="str">
        <f>IF(Table1[[#This Row],[mangrove.weights.ssp126.2050]]="","",Table1[[#This Row],[mangrove.weights.ssp126.2050]]*Table1[[#This Row],[mangrove.mn.ssp126.2050]])</f>
        <v/>
      </c>
      <c r="V1571" s="7" t="e">
        <f t="shared" si="144"/>
        <v>#DIV/0!</v>
      </c>
      <c r="Y1571" s="6" t="str">
        <f>IF(Table1[[#This Row],[seagrass.mn.ssp126.2100]]="", "", (Table1[[#This Row],[seagrass.sd.ssp126.2100]]/Table1[[#This Row],[seagrass.mn.ssp126.2100]])^-1)</f>
        <v/>
      </c>
      <c r="Z1571" s="6" t="str">
        <f>IF(Table1[[#This Row],[seagrass.weights.ssp126.2100]]="","", Table1[[#This Row],[seagrass.weights.ssp126.2100]]*Table1[[#This Row],[seagrass.mn.ssp126.2100]])</f>
        <v/>
      </c>
      <c r="AC1571" s="6" t="str">
        <f>IF(Table1[[#This Row],[corals.mn.ssp126.2100]]="","",(Table1[[#This Row],[corals.sd.ssp126.2100]]/Table1[[#This Row],[corals.mn.ssp126.2100]])^-1)</f>
        <v/>
      </c>
      <c r="AD1571" s="6" t="str">
        <f>IF( Table1[[#This Row],[Coral.weights.ssp126.2100]]="","", Table1[[#This Row],[Coral.weights.ssp126.2100]]*Table1[[#This Row],[corals.mn.ssp126.2100]])</f>
        <v/>
      </c>
      <c r="AG1571" s="8" t="str">
        <f>IF(Table1[[#This Row],[mangrove.mn.ssp126.2100]]="","",(Table1[[#This Row],[mangrove.sd.ssp126.2100]]/Table1[[#This Row],[mangrove.mn.ssp126.2100]])^-1)</f>
        <v/>
      </c>
      <c r="AH1571" s="6" t="str">
        <f>IF(Table1[[#This Row],[mangrove.weights.ssp126.2100]]="","",Table1[[#This Row],[mangrove.weights.ssp126.2100]]*Table1[[#This Row],[mangrove.mn.ssp126.2100]])</f>
        <v/>
      </c>
      <c r="AI1571" s="7" t="e">
        <f t="shared" si="145"/>
        <v>#DIV/0!</v>
      </c>
      <c r="AL1571" s="6" t="str">
        <f>IF(Table1[[#This Row],[seagrass.mn.ssp245.2050]]="","",(Table1[[#This Row],[seagrass.sd.ssp245.2050]]/Table1[[#This Row],[seagrass.mn.ssp245.2050]])^-1)</f>
        <v/>
      </c>
      <c r="AM1571" s="6" t="str">
        <f>IF(Table1[[#This Row],[seagrass.weights.ssp245.2050]]="","",Table1[[#This Row],[seagrass.weights.ssp245.2050]]*Table1[[#This Row],[seagrass.mn.ssp245.2050]])</f>
        <v/>
      </c>
      <c r="AS1571" s="5"/>
      <c r="AT1571" s="8"/>
      <c r="AU1571" s="8"/>
      <c r="AV1571" s="7" t="e">
        <f t="shared" si="146"/>
        <v>#DIV/0!</v>
      </c>
      <c r="AX1571" s="5"/>
      <c r="AY1571" s="6"/>
      <c r="AZ1571" s="6"/>
      <c r="BB1571" s="5"/>
      <c r="BC1571" s="8"/>
      <c r="BD1571" s="8"/>
      <c r="BE1571" s="5"/>
      <c r="BF1571" s="5"/>
      <c r="BG1571" s="6"/>
      <c r="BH1571" s="6"/>
      <c r="BI1571" s="7" t="e">
        <f t="shared" si="147"/>
        <v>#DIV/0!</v>
      </c>
      <c r="BK1571" s="5"/>
      <c r="BL1571" s="6"/>
      <c r="BM1571" s="6"/>
      <c r="BO1571" s="5"/>
      <c r="BP1571" s="6"/>
      <c r="BQ1571" s="6"/>
      <c r="BR1571" s="5"/>
      <c r="BS1571" s="5"/>
      <c r="BT1571" s="6"/>
      <c r="BU1571" s="6"/>
      <c r="BV1571" s="7" t="e">
        <f t="shared" si="148"/>
        <v>#DIV/0!</v>
      </c>
      <c r="BX1571" s="5"/>
      <c r="BY1571" s="8"/>
      <c r="BZ1571" s="8"/>
      <c r="CA1571" s="5"/>
      <c r="CB1571" s="5"/>
      <c r="CC1571" s="8"/>
      <c r="CD1571" s="8"/>
      <c r="CE1571" s="5"/>
      <c r="CF1571" s="5"/>
      <c r="CG1571" s="12"/>
      <c r="CH1571" s="17"/>
      <c r="CI1571" s="9" t="e">
        <f t="shared" si="149"/>
        <v>#DIV/0!</v>
      </c>
      <c r="CJ1571" s="5"/>
      <c r="CL1571" s="5"/>
      <c r="CM1571" s="5"/>
      <c r="CP1571" s="5"/>
      <c r="CT1571" s="5"/>
    </row>
    <row r="1572" spans="1:98" x14ac:dyDescent="0.25">
      <c r="A1572" s="5" t="s">
        <v>1615</v>
      </c>
      <c r="B1572" s="5">
        <v>19.33934</v>
      </c>
      <c r="C1572" s="5">
        <v>-34.321102000000003</v>
      </c>
      <c r="E1572" s="5">
        <v>0</v>
      </c>
      <c r="G1572" s="5">
        <v>0</v>
      </c>
      <c r="I1572" s="5">
        <v>0</v>
      </c>
      <c r="L1572" s="6" t="str">
        <f>IF(Table1[[#This Row],[seagrass.mn.ssp126.2050]]="","",(Table1[[#This Row],[seagrass.sd.ssp126.2050]]/Table1[[#This Row],[seagrass.mn.ssp126.2050]])^-1)</f>
        <v/>
      </c>
      <c r="M1572" s="6" t="str">
        <f>IF(Table1[[#This Row],[seagrass.weights.ssp126.2050]]="","",Table1[[#This Row],[seagrass.weights.ssp126.2050]]*Table1[[#This Row],[seagrass.mn.ssp126.2050]])</f>
        <v/>
      </c>
      <c r="P1572" s="6" t="str">
        <f>IF(Table1[[#This Row],[corals.mn.ssp126.2050]]="","",(Table1[[#This Row],[corals.sd.ssp126.2050]]/Table1[[#This Row],[corals.mn.ssp126.2050]])^-1)</f>
        <v/>
      </c>
      <c r="Q1572" s="6" t="str">
        <f>IF(Table1[[#This Row],[coral.weights.ssp126.2050]]="","",Table1[[#This Row],[coral.weights.ssp126.2050]]*Table1[[#This Row],[corals.mn.ssp126.2050]])</f>
        <v/>
      </c>
      <c r="T1572" s="6" t="str">
        <f>IF(Table1[[#This Row],[mangrove.mn.ssp126.2050]]="","",(Table1[[#This Row],[mangrove.sd.ssp126.2050]]/Table1[[#This Row],[mangrove.mn.ssp126.2050]])^-1)</f>
        <v/>
      </c>
      <c r="U1572" s="6" t="str">
        <f>IF(Table1[[#This Row],[mangrove.weights.ssp126.2050]]="","",Table1[[#This Row],[mangrove.weights.ssp126.2050]]*Table1[[#This Row],[mangrove.mn.ssp126.2050]])</f>
        <v/>
      </c>
      <c r="V1572" s="7" t="e">
        <f t="shared" si="144"/>
        <v>#DIV/0!</v>
      </c>
      <c r="Y1572" s="6" t="str">
        <f>IF(Table1[[#This Row],[seagrass.mn.ssp126.2100]]="", "", (Table1[[#This Row],[seagrass.sd.ssp126.2100]]/Table1[[#This Row],[seagrass.mn.ssp126.2100]])^-1)</f>
        <v/>
      </c>
      <c r="Z1572" s="6" t="str">
        <f>IF(Table1[[#This Row],[seagrass.weights.ssp126.2100]]="","", Table1[[#This Row],[seagrass.weights.ssp126.2100]]*Table1[[#This Row],[seagrass.mn.ssp126.2100]])</f>
        <v/>
      </c>
      <c r="AC1572" s="6" t="str">
        <f>IF(Table1[[#This Row],[corals.mn.ssp126.2100]]="","",(Table1[[#This Row],[corals.sd.ssp126.2100]]/Table1[[#This Row],[corals.mn.ssp126.2100]])^-1)</f>
        <v/>
      </c>
      <c r="AD1572" s="6" t="str">
        <f>IF( Table1[[#This Row],[Coral.weights.ssp126.2100]]="","", Table1[[#This Row],[Coral.weights.ssp126.2100]]*Table1[[#This Row],[corals.mn.ssp126.2100]])</f>
        <v/>
      </c>
      <c r="AG1572" s="8" t="str">
        <f>IF(Table1[[#This Row],[mangrove.mn.ssp126.2100]]="","",(Table1[[#This Row],[mangrove.sd.ssp126.2100]]/Table1[[#This Row],[mangrove.mn.ssp126.2100]])^-1)</f>
        <v/>
      </c>
      <c r="AH1572" s="6" t="str">
        <f>IF(Table1[[#This Row],[mangrove.weights.ssp126.2100]]="","",Table1[[#This Row],[mangrove.weights.ssp126.2100]]*Table1[[#This Row],[mangrove.mn.ssp126.2100]])</f>
        <v/>
      </c>
      <c r="AI1572" s="7" t="e">
        <f t="shared" si="145"/>
        <v>#DIV/0!</v>
      </c>
      <c r="AL1572" s="6" t="str">
        <f>IF(Table1[[#This Row],[seagrass.mn.ssp245.2050]]="","",(Table1[[#This Row],[seagrass.sd.ssp245.2050]]/Table1[[#This Row],[seagrass.mn.ssp245.2050]])^-1)</f>
        <v/>
      </c>
      <c r="AM1572" s="6" t="str">
        <f>IF(Table1[[#This Row],[seagrass.weights.ssp245.2050]]="","",Table1[[#This Row],[seagrass.weights.ssp245.2050]]*Table1[[#This Row],[seagrass.mn.ssp245.2050]])</f>
        <v/>
      </c>
      <c r="AS1572" s="5"/>
      <c r="AT1572" s="8"/>
      <c r="AU1572" s="8"/>
      <c r="AV1572" s="7" t="e">
        <f t="shared" si="146"/>
        <v>#DIV/0!</v>
      </c>
      <c r="AX1572" s="5"/>
      <c r="AY1572" s="6"/>
      <c r="AZ1572" s="6"/>
      <c r="BB1572" s="5"/>
      <c r="BC1572" s="8"/>
      <c r="BD1572" s="8"/>
      <c r="BE1572" s="5"/>
      <c r="BF1572" s="5"/>
      <c r="BG1572" s="6"/>
      <c r="BH1572" s="6"/>
      <c r="BI1572" s="7" t="e">
        <f t="shared" si="147"/>
        <v>#DIV/0!</v>
      </c>
      <c r="BK1572" s="5"/>
      <c r="BL1572" s="6"/>
      <c r="BM1572" s="6"/>
      <c r="BO1572" s="5"/>
      <c r="BP1572" s="6"/>
      <c r="BQ1572" s="6"/>
      <c r="BR1572" s="5"/>
      <c r="BS1572" s="5"/>
      <c r="BT1572" s="6"/>
      <c r="BU1572" s="6"/>
      <c r="BV1572" s="7" t="e">
        <f t="shared" si="148"/>
        <v>#DIV/0!</v>
      </c>
      <c r="BX1572" s="5"/>
      <c r="BY1572" s="8"/>
      <c r="BZ1572" s="8"/>
      <c r="CA1572" s="5"/>
      <c r="CB1572" s="5"/>
      <c r="CC1572" s="8"/>
      <c r="CD1572" s="8"/>
      <c r="CE1572" s="5"/>
      <c r="CF1572" s="5"/>
      <c r="CG1572" s="12"/>
      <c r="CH1572" s="17"/>
      <c r="CI1572" s="9" t="e">
        <f t="shared" si="149"/>
        <v>#DIV/0!</v>
      </c>
      <c r="CJ1572" s="5"/>
      <c r="CL1572" s="5"/>
      <c r="CM1572" s="5"/>
      <c r="CP1572" s="5"/>
      <c r="CT1572" s="5"/>
    </row>
    <row r="1573" spans="1:98" x14ac:dyDescent="0.25">
      <c r="A1573" s="5" t="s">
        <v>1616</v>
      </c>
      <c r="B1573" s="5">
        <v>19.58934</v>
      </c>
      <c r="C1573" s="5">
        <v>-34.321102000000003</v>
      </c>
      <c r="E1573" s="5">
        <v>0</v>
      </c>
      <c r="G1573" s="5">
        <v>0</v>
      </c>
      <c r="I1573" s="5">
        <v>0</v>
      </c>
      <c r="L1573" s="6" t="str">
        <f>IF(Table1[[#This Row],[seagrass.mn.ssp126.2050]]="","",(Table1[[#This Row],[seagrass.sd.ssp126.2050]]/Table1[[#This Row],[seagrass.mn.ssp126.2050]])^-1)</f>
        <v/>
      </c>
      <c r="M1573" s="6" t="str">
        <f>IF(Table1[[#This Row],[seagrass.weights.ssp126.2050]]="","",Table1[[#This Row],[seagrass.weights.ssp126.2050]]*Table1[[#This Row],[seagrass.mn.ssp126.2050]])</f>
        <v/>
      </c>
      <c r="P1573" s="6" t="str">
        <f>IF(Table1[[#This Row],[corals.mn.ssp126.2050]]="","",(Table1[[#This Row],[corals.sd.ssp126.2050]]/Table1[[#This Row],[corals.mn.ssp126.2050]])^-1)</f>
        <v/>
      </c>
      <c r="Q1573" s="6" t="str">
        <f>IF(Table1[[#This Row],[coral.weights.ssp126.2050]]="","",Table1[[#This Row],[coral.weights.ssp126.2050]]*Table1[[#This Row],[corals.mn.ssp126.2050]])</f>
        <v/>
      </c>
      <c r="T1573" s="6" t="str">
        <f>IF(Table1[[#This Row],[mangrove.mn.ssp126.2050]]="","",(Table1[[#This Row],[mangrove.sd.ssp126.2050]]/Table1[[#This Row],[mangrove.mn.ssp126.2050]])^-1)</f>
        <v/>
      </c>
      <c r="U1573" s="6" t="str">
        <f>IF(Table1[[#This Row],[mangrove.weights.ssp126.2050]]="","",Table1[[#This Row],[mangrove.weights.ssp126.2050]]*Table1[[#This Row],[mangrove.mn.ssp126.2050]])</f>
        <v/>
      </c>
      <c r="V1573" s="7" t="e">
        <f t="shared" si="144"/>
        <v>#DIV/0!</v>
      </c>
      <c r="Y1573" s="6" t="str">
        <f>IF(Table1[[#This Row],[seagrass.mn.ssp126.2100]]="", "", (Table1[[#This Row],[seagrass.sd.ssp126.2100]]/Table1[[#This Row],[seagrass.mn.ssp126.2100]])^-1)</f>
        <v/>
      </c>
      <c r="Z1573" s="6" t="str">
        <f>IF(Table1[[#This Row],[seagrass.weights.ssp126.2100]]="","", Table1[[#This Row],[seagrass.weights.ssp126.2100]]*Table1[[#This Row],[seagrass.mn.ssp126.2100]])</f>
        <v/>
      </c>
      <c r="AC1573" s="6" t="str">
        <f>IF(Table1[[#This Row],[corals.mn.ssp126.2100]]="","",(Table1[[#This Row],[corals.sd.ssp126.2100]]/Table1[[#This Row],[corals.mn.ssp126.2100]])^-1)</f>
        <v/>
      </c>
      <c r="AD1573" s="6" t="str">
        <f>IF( Table1[[#This Row],[Coral.weights.ssp126.2100]]="","", Table1[[#This Row],[Coral.weights.ssp126.2100]]*Table1[[#This Row],[corals.mn.ssp126.2100]])</f>
        <v/>
      </c>
      <c r="AG1573" s="8" t="str">
        <f>IF(Table1[[#This Row],[mangrove.mn.ssp126.2100]]="","",(Table1[[#This Row],[mangrove.sd.ssp126.2100]]/Table1[[#This Row],[mangrove.mn.ssp126.2100]])^-1)</f>
        <v/>
      </c>
      <c r="AH1573" s="6" t="str">
        <f>IF(Table1[[#This Row],[mangrove.weights.ssp126.2100]]="","",Table1[[#This Row],[mangrove.weights.ssp126.2100]]*Table1[[#This Row],[mangrove.mn.ssp126.2100]])</f>
        <v/>
      </c>
      <c r="AI1573" s="7" t="e">
        <f t="shared" si="145"/>
        <v>#DIV/0!</v>
      </c>
      <c r="AL1573" s="6" t="str">
        <f>IF(Table1[[#This Row],[seagrass.mn.ssp245.2050]]="","",(Table1[[#This Row],[seagrass.sd.ssp245.2050]]/Table1[[#This Row],[seagrass.mn.ssp245.2050]])^-1)</f>
        <v/>
      </c>
      <c r="AM1573" s="6" t="str">
        <f>IF(Table1[[#This Row],[seagrass.weights.ssp245.2050]]="","",Table1[[#This Row],[seagrass.weights.ssp245.2050]]*Table1[[#This Row],[seagrass.mn.ssp245.2050]])</f>
        <v/>
      </c>
      <c r="AS1573" s="5"/>
      <c r="AT1573" s="8"/>
      <c r="AU1573" s="8"/>
      <c r="AV1573" s="7" t="e">
        <f t="shared" si="146"/>
        <v>#DIV/0!</v>
      </c>
      <c r="AX1573" s="5"/>
      <c r="AY1573" s="6"/>
      <c r="AZ1573" s="6"/>
      <c r="BB1573" s="5"/>
      <c r="BC1573" s="8"/>
      <c r="BD1573" s="8"/>
      <c r="BE1573" s="5"/>
      <c r="BF1573" s="5"/>
      <c r="BG1573" s="6"/>
      <c r="BH1573" s="6"/>
      <c r="BI1573" s="7" t="e">
        <f t="shared" si="147"/>
        <v>#DIV/0!</v>
      </c>
      <c r="BK1573" s="5"/>
      <c r="BL1573" s="6"/>
      <c r="BM1573" s="6"/>
      <c r="BO1573" s="5"/>
      <c r="BP1573" s="6"/>
      <c r="BQ1573" s="6"/>
      <c r="BR1573" s="5"/>
      <c r="BS1573" s="5"/>
      <c r="BT1573" s="6"/>
      <c r="BU1573" s="6"/>
      <c r="BV1573" s="7" t="e">
        <f t="shared" si="148"/>
        <v>#DIV/0!</v>
      </c>
      <c r="BX1573" s="5"/>
      <c r="BY1573" s="8"/>
      <c r="BZ1573" s="8"/>
      <c r="CA1573" s="5"/>
      <c r="CB1573" s="5"/>
      <c r="CC1573" s="8"/>
      <c r="CD1573" s="8"/>
      <c r="CE1573" s="5"/>
      <c r="CF1573" s="5"/>
      <c r="CG1573" s="12"/>
      <c r="CH1573" s="17"/>
      <c r="CI1573" s="9" t="e">
        <f t="shared" si="149"/>
        <v>#DIV/0!</v>
      </c>
      <c r="CJ1573" s="5"/>
      <c r="CL1573" s="5"/>
      <c r="CM1573" s="5"/>
      <c r="CP1573" s="5"/>
      <c r="CT1573" s="5"/>
    </row>
    <row r="1574" spans="1:98" x14ac:dyDescent="0.25">
      <c r="A1574" s="5" t="s">
        <v>1617</v>
      </c>
      <c r="B1574" s="5">
        <v>20.08934</v>
      </c>
      <c r="C1574" s="5">
        <v>-34.321102000000003</v>
      </c>
      <c r="E1574" s="5">
        <v>0</v>
      </c>
      <c r="G1574" s="5">
        <v>0</v>
      </c>
      <c r="I1574" s="5">
        <v>0</v>
      </c>
      <c r="L1574" s="6" t="str">
        <f>IF(Table1[[#This Row],[seagrass.mn.ssp126.2050]]="","",(Table1[[#This Row],[seagrass.sd.ssp126.2050]]/Table1[[#This Row],[seagrass.mn.ssp126.2050]])^-1)</f>
        <v/>
      </c>
      <c r="M1574" s="6" t="str">
        <f>IF(Table1[[#This Row],[seagrass.weights.ssp126.2050]]="","",Table1[[#This Row],[seagrass.weights.ssp126.2050]]*Table1[[#This Row],[seagrass.mn.ssp126.2050]])</f>
        <v/>
      </c>
      <c r="P1574" s="6" t="str">
        <f>IF(Table1[[#This Row],[corals.mn.ssp126.2050]]="","",(Table1[[#This Row],[corals.sd.ssp126.2050]]/Table1[[#This Row],[corals.mn.ssp126.2050]])^-1)</f>
        <v/>
      </c>
      <c r="Q1574" s="6" t="str">
        <f>IF(Table1[[#This Row],[coral.weights.ssp126.2050]]="","",Table1[[#This Row],[coral.weights.ssp126.2050]]*Table1[[#This Row],[corals.mn.ssp126.2050]])</f>
        <v/>
      </c>
      <c r="T1574" s="6" t="str">
        <f>IF(Table1[[#This Row],[mangrove.mn.ssp126.2050]]="","",(Table1[[#This Row],[mangrove.sd.ssp126.2050]]/Table1[[#This Row],[mangrove.mn.ssp126.2050]])^-1)</f>
        <v/>
      </c>
      <c r="U1574" s="6" t="str">
        <f>IF(Table1[[#This Row],[mangrove.weights.ssp126.2050]]="","",Table1[[#This Row],[mangrove.weights.ssp126.2050]]*Table1[[#This Row],[mangrove.mn.ssp126.2050]])</f>
        <v/>
      </c>
      <c r="V1574" s="7" t="e">
        <f t="shared" si="144"/>
        <v>#DIV/0!</v>
      </c>
      <c r="Y1574" s="6" t="str">
        <f>IF(Table1[[#This Row],[seagrass.mn.ssp126.2100]]="", "", (Table1[[#This Row],[seagrass.sd.ssp126.2100]]/Table1[[#This Row],[seagrass.mn.ssp126.2100]])^-1)</f>
        <v/>
      </c>
      <c r="Z1574" s="6" t="str">
        <f>IF(Table1[[#This Row],[seagrass.weights.ssp126.2100]]="","", Table1[[#This Row],[seagrass.weights.ssp126.2100]]*Table1[[#This Row],[seagrass.mn.ssp126.2100]])</f>
        <v/>
      </c>
      <c r="AC1574" s="6" t="str">
        <f>IF(Table1[[#This Row],[corals.mn.ssp126.2100]]="","",(Table1[[#This Row],[corals.sd.ssp126.2100]]/Table1[[#This Row],[corals.mn.ssp126.2100]])^-1)</f>
        <v/>
      </c>
      <c r="AD1574" s="6" t="str">
        <f>IF( Table1[[#This Row],[Coral.weights.ssp126.2100]]="","", Table1[[#This Row],[Coral.weights.ssp126.2100]]*Table1[[#This Row],[corals.mn.ssp126.2100]])</f>
        <v/>
      </c>
      <c r="AG1574" s="8" t="str">
        <f>IF(Table1[[#This Row],[mangrove.mn.ssp126.2100]]="","",(Table1[[#This Row],[mangrove.sd.ssp126.2100]]/Table1[[#This Row],[mangrove.mn.ssp126.2100]])^-1)</f>
        <v/>
      </c>
      <c r="AH1574" s="6" t="str">
        <f>IF(Table1[[#This Row],[mangrove.weights.ssp126.2100]]="","",Table1[[#This Row],[mangrove.weights.ssp126.2100]]*Table1[[#This Row],[mangrove.mn.ssp126.2100]])</f>
        <v/>
      </c>
      <c r="AI1574" s="7" t="e">
        <f t="shared" si="145"/>
        <v>#DIV/0!</v>
      </c>
      <c r="AL1574" s="6" t="str">
        <f>IF(Table1[[#This Row],[seagrass.mn.ssp245.2050]]="","",(Table1[[#This Row],[seagrass.sd.ssp245.2050]]/Table1[[#This Row],[seagrass.mn.ssp245.2050]])^-1)</f>
        <v/>
      </c>
      <c r="AM1574" s="6" t="str">
        <f>IF(Table1[[#This Row],[seagrass.weights.ssp245.2050]]="","",Table1[[#This Row],[seagrass.weights.ssp245.2050]]*Table1[[#This Row],[seagrass.mn.ssp245.2050]])</f>
        <v/>
      </c>
      <c r="AS1574" s="5"/>
      <c r="AT1574" s="8"/>
      <c r="AU1574" s="8"/>
      <c r="AV1574" s="7" t="e">
        <f t="shared" si="146"/>
        <v>#DIV/0!</v>
      </c>
      <c r="AX1574" s="5"/>
      <c r="AY1574" s="6"/>
      <c r="AZ1574" s="6"/>
      <c r="BB1574" s="5"/>
      <c r="BC1574" s="8"/>
      <c r="BD1574" s="8"/>
      <c r="BE1574" s="5"/>
      <c r="BF1574" s="5"/>
      <c r="BG1574" s="6"/>
      <c r="BH1574" s="6"/>
      <c r="BI1574" s="7" t="e">
        <f t="shared" si="147"/>
        <v>#DIV/0!</v>
      </c>
      <c r="BK1574" s="5"/>
      <c r="BL1574" s="6"/>
      <c r="BM1574" s="6"/>
      <c r="BO1574" s="5"/>
      <c r="BP1574" s="6"/>
      <c r="BQ1574" s="6"/>
      <c r="BR1574" s="5"/>
      <c r="BS1574" s="5"/>
      <c r="BT1574" s="6"/>
      <c r="BU1574" s="6"/>
      <c r="BV1574" s="7" t="e">
        <f t="shared" si="148"/>
        <v>#DIV/0!</v>
      </c>
      <c r="BX1574" s="5"/>
      <c r="BY1574" s="8"/>
      <c r="BZ1574" s="8"/>
      <c r="CA1574" s="5"/>
      <c r="CB1574" s="5"/>
      <c r="CC1574" s="8"/>
      <c r="CD1574" s="8"/>
      <c r="CE1574" s="5"/>
      <c r="CF1574" s="5"/>
      <c r="CG1574" s="12"/>
      <c r="CH1574" s="17"/>
      <c r="CI1574" s="9" t="e">
        <f t="shared" si="149"/>
        <v>#DIV/0!</v>
      </c>
      <c r="CJ1574" s="5"/>
      <c r="CL1574" s="5"/>
      <c r="CM1574" s="5"/>
      <c r="CP1574" s="5"/>
      <c r="CT1574" s="5"/>
    </row>
    <row r="1575" spans="1:98" x14ac:dyDescent="0.25">
      <c r="A1575" s="5" t="s">
        <v>1618</v>
      </c>
      <c r="B1575" s="5">
        <v>20.33934</v>
      </c>
      <c r="C1575" s="5">
        <v>-34.321102000000003</v>
      </c>
      <c r="E1575" s="5">
        <v>0</v>
      </c>
      <c r="G1575" s="5">
        <v>0</v>
      </c>
      <c r="I1575" s="5">
        <v>0</v>
      </c>
      <c r="L1575" s="6" t="str">
        <f>IF(Table1[[#This Row],[seagrass.mn.ssp126.2050]]="","",(Table1[[#This Row],[seagrass.sd.ssp126.2050]]/Table1[[#This Row],[seagrass.mn.ssp126.2050]])^-1)</f>
        <v/>
      </c>
      <c r="M1575" s="6" t="str">
        <f>IF(Table1[[#This Row],[seagrass.weights.ssp126.2050]]="","",Table1[[#This Row],[seagrass.weights.ssp126.2050]]*Table1[[#This Row],[seagrass.mn.ssp126.2050]])</f>
        <v/>
      </c>
      <c r="P1575" s="6" t="str">
        <f>IF(Table1[[#This Row],[corals.mn.ssp126.2050]]="","",(Table1[[#This Row],[corals.sd.ssp126.2050]]/Table1[[#This Row],[corals.mn.ssp126.2050]])^-1)</f>
        <v/>
      </c>
      <c r="Q1575" s="6" t="str">
        <f>IF(Table1[[#This Row],[coral.weights.ssp126.2050]]="","",Table1[[#This Row],[coral.weights.ssp126.2050]]*Table1[[#This Row],[corals.mn.ssp126.2050]])</f>
        <v/>
      </c>
      <c r="T1575" s="6" t="str">
        <f>IF(Table1[[#This Row],[mangrove.mn.ssp126.2050]]="","",(Table1[[#This Row],[mangrove.sd.ssp126.2050]]/Table1[[#This Row],[mangrove.mn.ssp126.2050]])^-1)</f>
        <v/>
      </c>
      <c r="U1575" s="6" t="str">
        <f>IF(Table1[[#This Row],[mangrove.weights.ssp126.2050]]="","",Table1[[#This Row],[mangrove.weights.ssp126.2050]]*Table1[[#This Row],[mangrove.mn.ssp126.2050]])</f>
        <v/>
      </c>
      <c r="V1575" s="7" t="e">
        <f t="shared" si="144"/>
        <v>#DIV/0!</v>
      </c>
      <c r="Y1575" s="6" t="str">
        <f>IF(Table1[[#This Row],[seagrass.mn.ssp126.2100]]="", "", (Table1[[#This Row],[seagrass.sd.ssp126.2100]]/Table1[[#This Row],[seagrass.mn.ssp126.2100]])^-1)</f>
        <v/>
      </c>
      <c r="Z1575" s="6" t="str">
        <f>IF(Table1[[#This Row],[seagrass.weights.ssp126.2100]]="","", Table1[[#This Row],[seagrass.weights.ssp126.2100]]*Table1[[#This Row],[seagrass.mn.ssp126.2100]])</f>
        <v/>
      </c>
      <c r="AC1575" s="6" t="str">
        <f>IF(Table1[[#This Row],[corals.mn.ssp126.2100]]="","",(Table1[[#This Row],[corals.sd.ssp126.2100]]/Table1[[#This Row],[corals.mn.ssp126.2100]])^-1)</f>
        <v/>
      </c>
      <c r="AD1575" s="6" t="str">
        <f>IF( Table1[[#This Row],[Coral.weights.ssp126.2100]]="","", Table1[[#This Row],[Coral.weights.ssp126.2100]]*Table1[[#This Row],[corals.mn.ssp126.2100]])</f>
        <v/>
      </c>
      <c r="AG1575" s="8" t="str">
        <f>IF(Table1[[#This Row],[mangrove.mn.ssp126.2100]]="","",(Table1[[#This Row],[mangrove.sd.ssp126.2100]]/Table1[[#This Row],[mangrove.mn.ssp126.2100]])^-1)</f>
        <v/>
      </c>
      <c r="AH1575" s="6" t="str">
        <f>IF(Table1[[#This Row],[mangrove.weights.ssp126.2100]]="","",Table1[[#This Row],[mangrove.weights.ssp126.2100]]*Table1[[#This Row],[mangrove.mn.ssp126.2100]])</f>
        <v/>
      </c>
      <c r="AI1575" s="7" t="e">
        <f t="shared" si="145"/>
        <v>#DIV/0!</v>
      </c>
      <c r="AL1575" s="6" t="str">
        <f>IF(Table1[[#This Row],[seagrass.mn.ssp245.2050]]="","",(Table1[[#This Row],[seagrass.sd.ssp245.2050]]/Table1[[#This Row],[seagrass.mn.ssp245.2050]])^-1)</f>
        <v/>
      </c>
      <c r="AM1575" s="6" t="str">
        <f>IF(Table1[[#This Row],[seagrass.weights.ssp245.2050]]="","",Table1[[#This Row],[seagrass.weights.ssp245.2050]]*Table1[[#This Row],[seagrass.mn.ssp245.2050]])</f>
        <v/>
      </c>
      <c r="AS1575" s="5"/>
      <c r="AT1575" s="8"/>
      <c r="AU1575" s="8"/>
      <c r="AV1575" s="7" t="e">
        <f t="shared" si="146"/>
        <v>#DIV/0!</v>
      </c>
      <c r="AX1575" s="5"/>
      <c r="AY1575" s="6"/>
      <c r="AZ1575" s="6"/>
      <c r="BB1575" s="5"/>
      <c r="BC1575" s="8"/>
      <c r="BD1575" s="8"/>
      <c r="BE1575" s="5"/>
      <c r="BF1575" s="5"/>
      <c r="BG1575" s="6"/>
      <c r="BH1575" s="6"/>
      <c r="BI1575" s="7" t="e">
        <f t="shared" si="147"/>
        <v>#DIV/0!</v>
      </c>
      <c r="BK1575" s="5"/>
      <c r="BL1575" s="6"/>
      <c r="BM1575" s="6"/>
      <c r="BO1575" s="5"/>
      <c r="BP1575" s="6"/>
      <c r="BQ1575" s="6"/>
      <c r="BR1575" s="5"/>
      <c r="BS1575" s="5"/>
      <c r="BT1575" s="6"/>
      <c r="BU1575" s="6"/>
      <c r="BV1575" s="7" t="e">
        <f t="shared" si="148"/>
        <v>#DIV/0!</v>
      </c>
      <c r="BX1575" s="5"/>
      <c r="BY1575" s="8"/>
      <c r="BZ1575" s="8"/>
      <c r="CA1575" s="5"/>
      <c r="CB1575" s="5"/>
      <c r="CC1575" s="8"/>
      <c r="CD1575" s="8"/>
      <c r="CE1575" s="5"/>
      <c r="CF1575" s="5"/>
      <c r="CG1575" s="12"/>
      <c r="CH1575" s="17"/>
      <c r="CI1575" s="9" t="e">
        <f t="shared" si="149"/>
        <v>#DIV/0!</v>
      </c>
      <c r="CJ1575" s="5"/>
      <c r="CL1575" s="5"/>
      <c r="CM1575" s="5"/>
      <c r="CP1575" s="5"/>
      <c r="CT1575" s="5"/>
    </row>
    <row r="1576" spans="1:98" x14ac:dyDescent="0.25">
      <c r="A1576" s="5" t="s">
        <v>1619</v>
      </c>
      <c r="B1576" s="5">
        <v>20.58934</v>
      </c>
      <c r="C1576" s="5">
        <v>-34.321102000000003</v>
      </c>
      <c r="E1576" s="5">
        <v>0</v>
      </c>
      <c r="G1576" s="5">
        <v>0</v>
      </c>
      <c r="I1576" s="5">
        <v>0</v>
      </c>
      <c r="L1576" s="6" t="str">
        <f>IF(Table1[[#This Row],[seagrass.mn.ssp126.2050]]="","",(Table1[[#This Row],[seagrass.sd.ssp126.2050]]/Table1[[#This Row],[seagrass.mn.ssp126.2050]])^-1)</f>
        <v/>
      </c>
      <c r="M1576" s="6" t="str">
        <f>IF(Table1[[#This Row],[seagrass.weights.ssp126.2050]]="","",Table1[[#This Row],[seagrass.weights.ssp126.2050]]*Table1[[#This Row],[seagrass.mn.ssp126.2050]])</f>
        <v/>
      </c>
      <c r="P1576" s="6" t="str">
        <f>IF(Table1[[#This Row],[corals.mn.ssp126.2050]]="","",(Table1[[#This Row],[corals.sd.ssp126.2050]]/Table1[[#This Row],[corals.mn.ssp126.2050]])^-1)</f>
        <v/>
      </c>
      <c r="Q1576" s="6" t="str">
        <f>IF(Table1[[#This Row],[coral.weights.ssp126.2050]]="","",Table1[[#This Row],[coral.weights.ssp126.2050]]*Table1[[#This Row],[corals.mn.ssp126.2050]])</f>
        <v/>
      </c>
      <c r="T1576" s="6" t="str">
        <f>IF(Table1[[#This Row],[mangrove.mn.ssp126.2050]]="","",(Table1[[#This Row],[mangrove.sd.ssp126.2050]]/Table1[[#This Row],[mangrove.mn.ssp126.2050]])^-1)</f>
        <v/>
      </c>
      <c r="U1576" s="6" t="str">
        <f>IF(Table1[[#This Row],[mangrove.weights.ssp126.2050]]="","",Table1[[#This Row],[mangrove.weights.ssp126.2050]]*Table1[[#This Row],[mangrove.mn.ssp126.2050]])</f>
        <v/>
      </c>
      <c r="V1576" s="7" t="e">
        <f t="shared" si="144"/>
        <v>#DIV/0!</v>
      </c>
      <c r="Y1576" s="6" t="str">
        <f>IF(Table1[[#This Row],[seagrass.mn.ssp126.2100]]="", "", (Table1[[#This Row],[seagrass.sd.ssp126.2100]]/Table1[[#This Row],[seagrass.mn.ssp126.2100]])^-1)</f>
        <v/>
      </c>
      <c r="Z1576" s="6" t="str">
        <f>IF(Table1[[#This Row],[seagrass.weights.ssp126.2100]]="","", Table1[[#This Row],[seagrass.weights.ssp126.2100]]*Table1[[#This Row],[seagrass.mn.ssp126.2100]])</f>
        <v/>
      </c>
      <c r="AC1576" s="6" t="str">
        <f>IF(Table1[[#This Row],[corals.mn.ssp126.2100]]="","",(Table1[[#This Row],[corals.sd.ssp126.2100]]/Table1[[#This Row],[corals.mn.ssp126.2100]])^-1)</f>
        <v/>
      </c>
      <c r="AD1576" s="6" t="str">
        <f>IF( Table1[[#This Row],[Coral.weights.ssp126.2100]]="","", Table1[[#This Row],[Coral.weights.ssp126.2100]]*Table1[[#This Row],[corals.mn.ssp126.2100]])</f>
        <v/>
      </c>
      <c r="AG1576" s="8" t="str">
        <f>IF(Table1[[#This Row],[mangrove.mn.ssp126.2100]]="","",(Table1[[#This Row],[mangrove.sd.ssp126.2100]]/Table1[[#This Row],[mangrove.mn.ssp126.2100]])^-1)</f>
        <v/>
      </c>
      <c r="AH1576" s="6" t="str">
        <f>IF(Table1[[#This Row],[mangrove.weights.ssp126.2100]]="","",Table1[[#This Row],[mangrove.weights.ssp126.2100]]*Table1[[#This Row],[mangrove.mn.ssp126.2100]])</f>
        <v/>
      </c>
      <c r="AI1576" s="7" t="e">
        <f t="shared" si="145"/>
        <v>#DIV/0!</v>
      </c>
      <c r="AL1576" s="6" t="str">
        <f>IF(Table1[[#This Row],[seagrass.mn.ssp245.2050]]="","",(Table1[[#This Row],[seagrass.sd.ssp245.2050]]/Table1[[#This Row],[seagrass.mn.ssp245.2050]])^-1)</f>
        <v/>
      </c>
      <c r="AM1576" s="6" t="str">
        <f>IF(Table1[[#This Row],[seagrass.weights.ssp245.2050]]="","",Table1[[#This Row],[seagrass.weights.ssp245.2050]]*Table1[[#This Row],[seagrass.mn.ssp245.2050]])</f>
        <v/>
      </c>
      <c r="AS1576" s="5"/>
      <c r="AT1576" s="8"/>
      <c r="AU1576" s="8"/>
      <c r="AV1576" s="7" t="e">
        <f t="shared" si="146"/>
        <v>#DIV/0!</v>
      </c>
      <c r="AX1576" s="5"/>
      <c r="AY1576" s="6"/>
      <c r="AZ1576" s="6"/>
      <c r="BB1576" s="5"/>
      <c r="BC1576" s="8"/>
      <c r="BD1576" s="8"/>
      <c r="BE1576" s="5"/>
      <c r="BF1576" s="5"/>
      <c r="BG1576" s="6"/>
      <c r="BH1576" s="6"/>
      <c r="BI1576" s="7" t="e">
        <f t="shared" si="147"/>
        <v>#DIV/0!</v>
      </c>
      <c r="BK1576" s="5"/>
      <c r="BL1576" s="6"/>
      <c r="BM1576" s="6"/>
      <c r="BO1576" s="5"/>
      <c r="BP1576" s="6"/>
      <c r="BQ1576" s="6"/>
      <c r="BR1576" s="5"/>
      <c r="BS1576" s="5"/>
      <c r="BT1576" s="6"/>
      <c r="BU1576" s="6"/>
      <c r="BV1576" s="7" t="e">
        <f t="shared" si="148"/>
        <v>#DIV/0!</v>
      </c>
      <c r="BX1576" s="5"/>
      <c r="BY1576" s="8"/>
      <c r="BZ1576" s="8"/>
      <c r="CA1576" s="5"/>
      <c r="CB1576" s="5"/>
      <c r="CC1576" s="8"/>
      <c r="CD1576" s="8"/>
      <c r="CE1576" s="5"/>
      <c r="CF1576" s="5"/>
      <c r="CG1576" s="12"/>
      <c r="CH1576" s="17"/>
      <c r="CI1576" s="9" t="e">
        <f t="shared" si="149"/>
        <v>#DIV/0!</v>
      </c>
      <c r="CJ1576" s="5"/>
      <c r="CL1576" s="5"/>
      <c r="CM1576" s="5"/>
      <c r="CP1576" s="5"/>
      <c r="CT1576" s="5"/>
    </row>
    <row r="1577" spans="1:98" x14ac:dyDescent="0.25">
      <c r="A1577" s="5" t="s">
        <v>1620</v>
      </c>
      <c r="B1577" s="5">
        <v>20.83934</v>
      </c>
      <c r="C1577" s="5">
        <v>-34.321102000000003</v>
      </c>
      <c r="E1577" s="5">
        <v>0</v>
      </c>
      <c r="G1577" s="5">
        <v>0</v>
      </c>
      <c r="I1577" s="5">
        <v>0</v>
      </c>
      <c r="L1577" s="6" t="str">
        <f>IF(Table1[[#This Row],[seagrass.mn.ssp126.2050]]="","",(Table1[[#This Row],[seagrass.sd.ssp126.2050]]/Table1[[#This Row],[seagrass.mn.ssp126.2050]])^-1)</f>
        <v/>
      </c>
      <c r="M1577" s="6" t="str">
        <f>IF(Table1[[#This Row],[seagrass.weights.ssp126.2050]]="","",Table1[[#This Row],[seagrass.weights.ssp126.2050]]*Table1[[#This Row],[seagrass.mn.ssp126.2050]])</f>
        <v/>
      </c>
      <c r="P1577" s="6" t="str">
        <f>IF(Table1[[#This Row],[corals.mn.ssp126.2050]]="","",(Table1[[#This Row],[corals.sd.ssp126.2050]]/Table1[[#This Row],[corals.mn.ssp126.2050]])^-1)</f>
        <v/>
      </c>
      <c r="Q1577" s="6" t="str">
        <f>IF(Table1[[#This Row],[coral.weights.ssp126.2050]]="","",Table1[[#This Row],[coral.weights.ssp126.2050]]*Table1[[#This Row],[corals.mn.ssp126.2050]])</f>
        <v/>
      </c>
      <c r="T1577" s="6" t="str">
        <f>IF(Table1[[#This Row],[mangrove.mn.ssp126.2050]]="","",(Table1[[#This Row],[mangrove.sd.ssp126.2050]]/Table1[[#This Row],[mangrove.mn.ssp126.2050]])^-1)</f>
        <v/>
      </c>
      <c r="U1577" s="6" t="str">
        <f>IF(Table1[[#This Row],[mangrove.weights.ssp126.2050]]="","",Table1[[#This Row],[mangrove.weights.ssp126.2050]]*Table1[[#This Row],[mangrove.mn.ssp126.2050]])</f>
        <v/>
      </c>
      <c r="V1577" s="7" t="e">
        <f t="shared" si="144"/>
        <v>#DIV/0!</v>
      </c>
      <c r="Y1577" s="6" t="str">
        <f>IF(Table1[[#This Row],[seagrass.mn.ssp126.2100]]="", "", (Table1[[#This Row],[seagrass.sd.ssp126.2100]]/Table1[[#This Row],[seagrass.mn.ssp126.2100]])^-1)</f>
        <v/>
      </c>
      <c r="Z1577" s="6" t="str">
        <f>IF(Table1[[#This Row],[seagrass.weights.ssp126.2100]]="","", Table1[[#This Row],[seagrass.weights.ssp126.2100]]*Table1[[#This Row],[seagrass.mn.ssp126.2100]])</f>
        <v/>
      </c>
      <c r="AC1577" s="6" t="str">
        <f>IF(Table1[[#This Row],[corals.mn.ssp126.2100]]="","",(Table1[[#This Row],[corals.sd.ssp126.2100]]/Table1[[#This Row],[corals.mn.ssp126.2100]])^-1)</f>
        <v/>
      </c>
      <c r="AD1577" s="6" t="str">
        <f>IF( Table1[[#This Row],[Coral.weights.ssp126.2100]]="","", Table1[[#This Row],[Coral.weights.ssp126.2100]]*Table1[[#This Row],[corals.mn.ssp126.2100]])</f>
        <v/>
      </c>
      <c r="AG1577" s="8" t="str">
        <f>IF(Table1[[#This Row],[mangrove.mn.ssp126.2100]]="","",(Table1[[#This Row],[mangrove.sd.ssp126.2100]]/Table1[[#This Row],[mangrove.mn.ssp126.2100]])^-1)</f>
        <v/>
      </c>
      <c r="AH1577" s="6" t="str">
        <f>IF(Table1[[#This Row],[mangrove.weights.ssp126.2100]]="","",Table1[[#This Row],[mangrove.weights.ssp126.2100]]*Table1[[#This Row],[mangrove.mn.ssp126.2100]])</f>
        <v/>
      </c>
      <c r="AI1577" s="7" t="e">
        <f t="shared" si="145"/>
        <v>#DIV/0!</v>
      </c>
      <c r="AL1577" s="6" t="str">
        <f>IF(Table1[[#This Row],[seagrass.mn.ssp245.2050]]="","",(Table1[[#This Row],[seagrass.sd.ssp245.2050]]/Table1[[#This Row],[seagrass.mn.ssp245.2050]])^-1)</f>
        <v/>
      </c>
      <c r="AM1577" s="6" t="str">
        <f>IF(Table1[[#This Row],[seagrass.weights.ssp245.2050]]="","",Table1[[#This Row],[seagrass.weights.ssp245.2050]]*Table1[[#This Row],[seagrass.mn.ssp245.2050]])</f>
        <v/>
      </c>
      <c r="AS1577" s="5"/>
      <c r="AT1577" s="8"/>
      <c r="AU1577" s="8"/>
      <c r="AV1577" s="7" t="e">
        <f t="shared" si="146"/>
        <v>#DIV/0!</v>
      </c>
      <c r="AX1577" s="5"/>
      <c r="AY1577" s="6"/>
      <c r="AZ1577" s="6"/>
      <c r="BB1577" s="5"/>
      <c r="BC1577" s="8"/>
      <c r="BD1577" s="8"/>
      <c r="BE1577" s="5"/>
      <c r="BF1577" s="5"/>
      <c r="BG1577" s="6"/>
      <c r="BH1577" s="6"/>
      <c r="BI1577" s="7" t="e">
        <f t="shared" si="147"/>
        <v>#DIV/0!</v>
      </c>
      <c r="BK1577" s="5"/>
      <c r="BL1577" s="6"/>
      <c r="BM1577" s="6"/>
      <c r="BO1577" s="5"/>
      <c r="BP1577" s="6"/>
      <c r="BQ1577" s="6"/>
      <c r="BR1577" s="5"/>
      <c r="BS1577" s="5"/>
      <c r="BT1577" s="6"/>
      <c r="BU1577" s="6"/>
      <c r="BV1577" s="7" t="e">
        <f t="shared" si="148"/>
        <v>#DIV/0!</v>
      </c>
      <c r="BX1577" s="5"/>
      <c r="BY1577" s="8"/>
      <c r="BZ1577" s="8"/>
      <c r="CA1577" s="5"/>
      <c r="CB1577" s="5"/>
      <c r="CC1577" s="8"/>
      <c r="CD1577" s="8"/>
      <c r="CE1577" s="5"/>
      <c r="CF1577" s="5"/>
      <c r="CG1577" s="12"/>
      <c r="CH1577" s="17"/>
      <c r="CI1577" s="9" t="e">
        <f t="shared" si="149"/>
        <v>#DIV/0!</v>
      </c>
      <c r="CJ1577" s="5"/>
      <c r="CL1577" s="5"/>
      <c r="CM1577" s="5"/>
      <c r="CP1577" s="5"/>
      <c r="CT1577" s="5"/>
    </row>
    <row r="1578" spans="1:98" x14ac:dyDescent="0.25">
      <c r="A1578" s="5" t="s">
        <v>1621</v>
      </c>
      <c r="B1578" s="5">
        <v>21.08934</v>
      </c>
      <c r="C1578" s="5">
        <v>-34.321102000000003</v>
      </c>
      <c r="E1578" s="5">
        <v>0</v>
      </c>
      <c r="G1578" s="5">
        <v>0</v>
      </c>
      <c r="I1578" s="5">
        <v>0</v>
      </c>
      <c r="L1578" s="6" t="str">
        <f>IF(Table1[[#This Row],[seagrass.mn.ssp126.2050]]="","",(Table1[[#This Row],[seagrass.sd.ssp126.2050]]/Table1[[#This Row],[seagrass.mn.ssp126.2050]])^-1)</f>
        <v/>
      </c>
      <c r="M1578" s="6" t="str">
        <f>IF(Table1[[#This Row],[seagrass.weights.ssp126.2050]]="","",Table1[[#This Row],[seagrass.weights.ssp126.2050]]*Table1[[#This Row],[seagrass.mn.ssp126.2050]])</f>
        <v/>
      </c>
      <c r="P1578" s="6" t="str">
        <f>IF(Table1[[#This Row],[corals.mn.ssp126.2050]]="","",(Table1[[#This Row],[corals.sd.ssp126.2050]]/Table1[[#This Row],[corals.mn.ssp126.2050]])^-1)</f>
        <v/>
      </c>
      <c r="Q1578" s="6" t="str">
        <f>IF(Table1[[#This Row],[coral.weights.ssp126.2050]]="","",Table1[[#This Row],[coral.weights.ssp126.2050]]*Table1[[#This Row],[corals.mn.ssp126.2050]])</f>
        <v/>
      </c>
      <c r="T1578" s="6" t="str">
        <f>IF(Table1[[#This Row],[mangrove.mn.ssp126.2050]]="","",(Table1[[#This Row],[mangrove.sd.ssp126.2050]]/Table1[[#This Row],[mangrove.mn.ssp126.2050]])^-1)</f>
        <v/>
      </c>
      <c r="U1578" s="6" t="str">
        <f>IF(Table1[[#This Row],[mangrove.weights.ssp126.2050]]="","",Table1[[#This Row],[mangrove.weights.ssp126.2050]]*Table1[[#This Row],[mangrove.mn.ssp126.2050]])</f>
        <v/>
      </c>
      <c r="V1578" s="7" t="e">
        <f t="shared" si="144"/>
        <v>#DIV/0!</v>
      </c>
      <c r="Y1578" s="6" t="str">
        <f>IF(Table1[[#This Row],[seagrass.mn.ssp126.2100]]="", "", (Table1[[#This Row],[seagrass.sd.ssp126.2100]]/Table1[[#This Row],[seagrass.mn.ssp126.2100]])^-1)</f>
        <v/>
      </c>
      <c r="Z1578" s="6" t="str">
        <f>IF(Table1[[#This Row],[seagrass.weights.ssp126.2100]]="","", Table1[[#This Row],[seagrass.weights.ssp126.2100]]*Table1[[#This Row],[seagrass.mn.ssp126.2100]])</f>
        <v/>
      </c>
      <c r="AC1578" s="6" t="str">
        <f>IF(Table1[[#This Row],[corals.mn.ssp126.2100]]="","",(Table1[[#This Row],[corals.sd.ssp126.2100]]/Table1[[#This Row],[corals.mn.ssp126.2100]])^-1)</f>
        <v/>
      </c>
      <c r="AD1578" s="6" t="str">
        <f>IF( Table1[[#This Row],[Coral.weights.ssp126.2100]]="","", Table1[[#This Row],[Coral.weights.ssp126.2100]]*Table1[[#This Row],[corals.mn.ssp126.2100]])</f>
        <v/>
      </c>
      <c r="AG1578" s="8" t="str">
        <f>IF(Table1[[#This Row],[mangrove.mn.ssp126.2100]]="","",(Table1[[#This Row],[mangrove.sd.ssp126.2100]]/Table1[[#This Row],[mangrove.mn.ssp126.2100]])^-1)</f>
        <v/>
      </c>
      <c r="AH1578" s="6" t="str">
        <f>IF(Table1[[#This Row],[mangrove.weights.ssp126.2100]]="","",Table1[[#This Row],[mangrove.weights.ssp126.2100]]*Table1[[#This Row],[mangrove.mn.ssp126.2100]])</f>
        <v/>
      </c>
      <c r="AI1578" s="7" t="e">
        <f t="shared" si="145"/>
        <v>#DIV/0!</v>
      </c>
      <c r="AL1578" s="6" t="str">
        <f>IF(Table1[[#This Row],[seagrass.mn.ssp245.2050]]="","",(Table1[[#This Row],[seagrass.sd.ssp245.2050]]/Table1[[#This Row],[seagrass.mn.ssp245.2050]])^-1)</f>
        <v/>
      </c>
      <c r="AM1578" s="6" t="str">
        <f>IF(Table1[[#This Row],[seagrass.weights.ssp245.2050]]="","",Table1[[#This Row],[seagrass.weights.ssp245.2050]]*Table1[[#This Row],[seagrass.mn.ssp245.2050]])</f>
        <v/>
      </c>
      <c r="AS1578" s="5"/>
      <c r="AT1578" s="8"/>
      <c r="AU1578" s="8"/>
      <c r="AV1578" s="7" t="e">
        <f t="shared" si="146"/>
        <v>#DIV/0!</v>
      </c>
      <c r="AX1578" s="5"/>
      <c r="AY1578" s="6"/>
      <c r="AZ1578" s="6"/>
      <c r="BB1578" s="5"/>
      <c r="BC1578" s="8"/>
      <c r="BD1578" s="8"/>
      <c r="BE1578" s="5"/>
      <c r="BF1578" s="5"/>
      <c r="BG1578" s="6"/>
      <c r="BH1578" s="6"/>
      <c r="BI1578" s="7" t="e">
        <f t="shared" si="147"/>
        <v>#DIV/0!</v>
      </c>
      <c r="BK1578" s="5"/>
      <c r="BL1578" s="6"/>
      <c r="BM1578" s="6"/>
      <c r="BO1578" s="5"/>
      <c r="BP1578" s="6"/>
      <c r="BQ1578" s="6"/>
      <c r="BR1578" s="5"/>
      <c r="BS1578" s="5"/>
      <c r="BT1578" s="6"/>
      <c r="BU1578" s="6"/>
      <c r="BV1578" s="7" t="e">
        <f t="shared" si="148"/>
        <v>#DIV/0!</v>
      </c>
      <c r="BX1578" s="5"/>
      <c r="BY1578" s="8"/>
      <c r="BZ1578" s="8"/>
      <c r="CA1578" s="5"/>
      <c r="CB1578" s="5"/>
      <c r="CC1578" s="8"/>
      <c r="CD1578" s="8"/>
      <c r="CE1578" s="5"/>
      <c r="CF1578" s="5"/>
      <c r="CG1578" s="12"/>
      <c r="CH1578" s="17"/>
      <c r="CI1578" s="9" t="e">
        <f t="shared" si="149"/>
        <v>#DIV/0!</v>
      </c>
      <c r="CJ1578" s="5"/>
      <c r="CL1578" s="5"/>
      <c r="CM1578" s="5"/>
      <c r="CP1578" s="5"/>
      <c r="CT1578" s="5"/>
    </row>
    <row r="1579" spans="1:98" x14ac:dyDescent="0.25">
      <c r="A1579" s="5" t="s">
        <v>1622</v>
      </c>
      <c r="B1579" s="5">
        <v>21.33934</v>
      </c>
      <c r="C1579" s="5">
        <v>-34.321102000000003</v>
      </c>
      <c r="E1579" s="5">
        <v>0</v>
      </c>
      <c r="G1579" s="5">
        <v>0</v>
      </c>
      <c r="I1579" s="5">
        <v>0</v>
      </c>
      <c r="L1579" s="6" t="str">
        <f>IF(Table1[[#This Row],[seagrass.mn.ssp126.2050]]="","",(Table1[[#This Row],[seagrass.sd.ssp126.2050]]/Table1[[#This Row],[seagrass.mn.ssp126.2050]])^-1)</f>
        <v/>
      </c>
      <c r="M1579" s="6" t="str">
        <f>IF(Table1[[#This Row],[seagrass.weights.ssp126.2050]]="","",Table1[[#This Row],[seagrass.weights.ssp126.2050]]*Table1[[#This Row],[seagrass.mn.ssp126.2050]])</f>
        <v/>
      </c>
      <c r="P1579" s="6" t="str">
        <f>IF(Table1[[#This Row],[corals.mn.ssp126.2050]]="","",(Table1[[#This Row],[corals.sd.ssp126.2050]]/Table1[[#This Row],[corals.mn.ssp126.2050]])^-1)</f>
        <v/>
      </c>
      <c r="Q1579" s="6" t="str">
        <f>IF(Table1[[#This Row],[coral.weights.ssp126.2050]]="","",Table1[[#This Row],[coral.weights.ssp126.2050]]*Table1[[#This Row],[corals.mn.ssp126.2050]])</f>
        <v/>
      </c>
      <c r="T1579" s="6" t="str">
        <f>IF(Table1[[#This Row],[mangrove.mn.ssp126.2050]]="","",(Table1[[#This Row],[mangrove.sd.ssp126.2050]]/Table1[[#This Row],[mangrove.mn.ssp126.2050]])^-1)</f>
        <v/>
      </c>
      <c r="U1579" s="6" t="str">
        <f>IF(Table1[[#This Row],[mangrove.weights.ssp126.2050]]="","",Table1[[#This Row],[mangrove.weights.ssp126.2050]]*Table1[[#This Row],[mangrove.mn.ssp126.2050]])</f>
        <v/>
      </c>
      <c r="V1579" s="7" t="e">
        <f t="shared" si="144"/>
        <v>#DIV/0!</v>
      </c>
      <c r="Y1579" s="6" t="str">
        <f>IF(Table1[[#This Row],[seagrass.mn.ssp126.2100]]="", "", (Table1[[#This Row],[seagrass.sd.ssp126.2100]]/Table1[[#This Row],[seagrass.mn.ssp126.2100]])^-1)</f>
        <v/>
      </c>
      <c r="Z1579" s="6" t="str">
        <f>IF(Table1[[#This Row],[seagrass.weights.ssp126.2100]]="","", Table1[[#This Row],[seagrass.weights.ssp126.2100]]*Table1[[#This Row],[seagrass.mn.ssp126.2100]])</f>
        <v/>
      </c>
      <c r="AC1579" s="6" t="str">
        <f>IF(Table1[[#This Row],[corals.mn.ssp126.2100]]="","",(Table1[[#This Row],[corals.sd.ssp126.2100]]/Table1[[#This Row],[corals.mn.ssp126.2100]])^-1)</f>
        <v/>
      </c>
      <c r="AD1579" s="6" t="str">
        <f>IF( Table1[[#This Row],[Coral.weights.ssp126.2100]]="","", Table1[[#This Row],[Coral.weights.ssp126.2100]]*Table1[[#This Row],[corals.mn.ssp126.2100]])</f>
        <v/>
      </c>
      <c r="AG1579" s="8" t="str">
        <f>IF(Table1[[#This Row],[mangrove.mn.ssp126.2100]]="","",(Table1[[#This Row],[mangrove.sd.ssp126.2100]]/Table1[[#This Row],[mangrove.mn.ssp126.2100]])^-1)</f>
        <v/>
      </c>
      <c r="AH1579" s="6" t="str">
        <f>IF(Table1[[#This Row],[mangrove.weights.ssp126.2100]]="","",Table1[[#This Row],[mangrove.weights.ssp126.2100]]*Table1[[#This Row],[mangrove.mn.ssp126.2100]])</f>
        <v/>
      </c>
      <c r="AI1579" s="7" t="e">
        <f t="shared" si="145"/>
        <v>#DIV/0!</v>
      </c>
      <c r="AL1579" s="6" t="str">
        <f>IF(Table1[[#This Row],[seagrass.mn.ssp245.2050]]="","",(Table1[[#This Row],[seagrass.sd.ssp245.2050]]/Table1[[#This Row],[seagrass.mn.ssp245.2050]])^-1)</f>
        <v/>
      </c>
      <c r="AM1579" s="6" t="str">
        <f>IF(Table1[[#This Row],[seagrass.weights.ssp245.2050]]="","",Table1[[#This Row],[seagrass.weights.ssp245.2050]]*Table1[[#This Row],[seagrass.mn.ssp245.2050]])</f>
        <v/>
      </c>
      <c r="AS1579" s="5"/>
      <c r="AT1579" s="8"/>
      <c r="AU1579" s="8"/>
      <c r="AV1579" s="7" t="e">
        <f t="shared" si="146"/>
        <v>#DIV/0!</v>
      </c>
      <c r="AX1579" s="5"/>
      <c r="AY1579" s="6"/>
      <c r="AZ1579" s="6"/>
      <c r="BB1579" s="5"/>
      <c r="BC1579" s="8"/>
      <c r="BD1579" s="8"/>
      <c r="BE1579" s="5"/>
      <c r="BF1579" s="5"/>
      <c r="BG1579" s="6"/>
      <c r="BH1579" s="6"/>
      <c r="BI1579" s="7" t="e">
        <f t="shared" si="147"/>
        <v>#DIV/0!</v>
      </c>
      <c r="BK1579" s="5"/>
      <c r="BL1579" s="6"/>
      <c r="BM1579" s="6"/>
      <c r="BO1579" s="5"/>
      <c r="BP1579" s="6"/>
      <c r="BQ1579" s="6"/>
      <c r="BR1579" s="5"/>
      <c r="BS1579" s="5"/>
      <c r="BT1579" s="6"/>
      <c r="BU1579" s="6"/>
      <c r="BV1579" s="7" t="e">
        <f t="shared" si="148"/>
        <v>#DIV/0!</v>
      </c>
      <c r="BX1579" s="5"/>
      <c r="BY1579" s="8"/>
      <c r="BZ1579" s="8"/>
      <c r="CA1579" s="5"/>
      <c r="CB1579" s="5"/>
      <c r="CC1579" s="8"/>
      <c r="CD1579" s="8"/>
      <c r="CE1579" s="5"/>
      <c r="CF1579" s="5"/>
      <c r="CG1579" s="12"/>
      <c r="CH1579" s="17"/>
      <c r="CI1579" s="9" t="e">
        <f t="shared" si="149"/>
        <v>#DIV/0!</v>
      </c>
      <c r="CJ1579" s="5"/>
      <c r="CL1579" s="5"/>
      <c r="CM1579" s="5"/>
      <c r="CP1579" s="5"/>
      <c r="CT1579" s="5"/>
    </row>
    <row r="1580" spans="1:98" x14ac:dyDescent="0.25">
      <c r="A1580" s="5" t="s">
        <v>1623</v>
      </c>
      <c r="B1580" s="5">
        <v>21.58934</v>
      </c>
      <c r="C1580" s="5">
        <v>-34.321102000000003</v>
      </c>
      <c r="E1580" s="5">
        <v>0</v>
      </c>
      <c r="G1580" s="5">
        <v>0</v>
      </c>
      <c r="I1580" s="5">
        <v>0</v>
      </c>
      <c r="L1580" s="6" t="str">
        <f>IF(Table1[[#This Row],[seagrass.mn.ssp126.2050]]="","",(Table1[[#This Row],[seagrass.sd.ssp126.2050]]/Table1[[#This Row],[seagrass.mn.ssp126.2050]])^-1)</f>
        <v/>
      </c>
      <c r="M1580" s="6" t="str">
        <f>IF(Table1[[#This Row],[seagrass.weights.ssp126.2050]]="","",Table1[[#This Row],[seagrass.weights.ssp126.2050]]*Table1[[#This Row],[seagrass.mn.ssp126.2050]])</f>
        <v/>
      </c>
      <c r="P1580" s="6" t="str">
        <f>IF(Table1[[#This Row],[corals.mn.ssp126.2050]]="","",(Table1[[#This Row],[corals.sd.ssp126.2050]]/Table1[[#This Row],[corals.mn.ssp126.2050]])^-1)</f>
        <v/>
      </c>
      <c r="Q1580" s="6" t="str">
        <f>IF(Table1[[#This Row],[coral.weights.ssp126.2050]]="","",Table1[[#This Row],[coral.weights.ssp126.2050]]*Table1[[#This Row],[corals.mn.ssp126.2050]])</f>
        <v/>
      </c>
      <c r="T1580" s="6" t="str">
        <f>IF(Table1[[#This Row],[mangrove.mn.ssp126.2050]]="","",(Table1[[#This Row],[mangrove.sd.ssp126.2050]]/Table1[[#This Row],[mangrove.mn.ssp126.2050]])^-1)</f>
        <v/>
      </c>
      <c r="U1580" s="6" t="str">
        <f>IF(Table1[[#This Row],[mangrove.weights.ssp126.2050]]="","",Table1[[#This Row],[mangrove.weights.ssp126.2050]]*Table1[[#This Row],[mangrove.mn.ssp126.2050]])</f>
        <v/>
      </c>
      <c r="V1580" s="7" t="e">
        <f t="shared" si="144"/>
        <v>#DIV/0!</v>
      </c>
      <c r="Y1580" s="6" t="str">
        <f>IF(Table1[[#This Row],[seagrass.mn.ssp126.2100]]="", "", (Table1[[#This Row],[seagrass.sd.ssp126.2100]]/Table1[[#This Row],[seagrass.mn.ssp126.2100]])^-1)</f>
        <v/>
      </c>
      <c r="Z1580" s="6" t="str">
        <f>IF(Table1[[#This Row],[seagrass.weights.ssp126.2100]]="","", Table1[[#This Row],[seagrass.weights.ssp126.2100]]*Table1[[#This Row],[seagrass.mn.ssp126.2100]])</f>
        <v/>
      </c>
      <c r="AC1580" s="6" t="str">
        <f>IF(Table1[[#This Row],[corals.mn.ssp126.2100]]="","",(Table1[[#This Row],[corals.sd.ssp126.2100]]/Table1[[#This Row],[corals.mn.ssp126.2100]])^-1)</f>
        <v/>
      </c>
      <c r="AD1580" s="6" t="str">
        <f>IF( Table1[[#This Row],[Coral.weights.ssp126.2100]]="","", Table1[[#This Row],[Coral.weights.ssp126.2100]]*Table1[[#This Row],[corals.mn.ssp126.2100]])</f>
        <v/>
      </c>
      <c r="AG1580" s="8" t="str">
        <f>IF(Table1[[#This Row],[mangrove.mn.ssp126.2100]]="","",(Table1[[#This Row],[mangrove.sd.ssp126.2100]]/Table1[[#This Row],[mangrove.mn.ssp126.2100]])^-1)</f>
        <v/>
      </c>
      <c r="AH1580" s="6" t="str">
        <f>IF(Table1[[#This Row],[mangrove.weights.ssp126.2100]]="","",Table1[[#This Row],[mangrove.weights.ssp126.2100]]*Table1[[#This Row],[mangrove.mn.ssp126.2100]])</f>
        <v/>
      </c>
      <c r="AI1580" s="7" t="e">
        <f t="shared" si="145"/>
        <v>#DIV/0!</v>
      </c>
      <c r="AL1580" s="6" t="str">
        <f>IF(Table1[[#This Row],[seagrass.mn.ssp245.2050]]="","",(Table1[[#This Row],[seagrass.sd.ssp245.2050]]/Table1[[#This Row],[seagrass.mn.ssp245.2050]])^-1)</f>
        <v/>
      </c>
      <c r="AM1580" s="6" t="str">
        <f>IF(Table1[[#This Row],[seagrass.weights.ssp245.2050]]="","",Table1[[#This Row],[seagrass.weights.ssp245.2050]]*Table1[[#This Row],[seagrass.mn.ssp245.2050]])</f>
        <v/>
      </c>
      <c r="AS1580" s="5"/>
      <c r="AT1580" s="8"/>
      <c r="AU1580" s="8"/>
      <c r="AV1580" s="7" t="e">
        <f t="shared" si="146"/>
        <v>#DIV/0!</v>
      </c>
      <c r="AX1580" s="5"/>
      <c r="AY1580" s="6"/>
      <c r="AZ1580" s="6"/>
      <c r="BB1580" s="5"/>
      <c r="BC1580" s="8"/>
      <c r="BD1580" s="8"/>
      <c r="BE1580" s="5"/>
      <c r="BF1580" s="5"/>
      <c r="BG1580" s="6"/>
      <c r="BH1580" s="6"/>
      <c r="BI1580" s="7" t="e">
        <f t="shared" si="147"/>
        <v>#DIV/0!</v>
      </c>
      <c r="BK1580" s="5"/>
      <c r="BL1580" s="6"/>
      <c r="BM1580" s="6"/>
      <c r="BO1580" s="5"/>
      <c r="BP1580" s="6"/>
      <c r="BQ1580" s="6"/>
      <c r="BR1580" s="5"/>
      <c r="BS1580" s="5"/>
      <c r="BT1580" s="6"/>
      <c r="BU1580" s="6"/>
      <c r="BV1580" s="7" t="e">
        <f t="shared" si="148"/>
        <v>#DIV/0!</v>
      </c>
      <c r="BX1580" s="5"/>
      <c r="BY1580" s="8"/>
      <c r="BZ1580" s="8"/>
      <c r="CA1580" s="5"/>
      <c r="CB1580" s="5"/>
      <c r="CC1580" s="8"/>
      <c r="CD1580" s="8"/>
      <c r="CE1580" s="5"/>
      <c r="CF1580" s="5"/>
      <c r="CG1580" s="12"/>
      <c r="CH1580" s="17"/>
      <c r="CI1580" s="9" t="e">
        <f t="shared" si="149"/>
        <v>#DIV/0!</v>
      </c>
      <c r="CJ1580" s="5"/>
      <c r="CL1580" s="5"/>
      <c r="CM1580" s="5"/>
      <c r="CP1580" s="5"/>
      <c r="CT1580" s="5"/>
    </row>
    <row r="1581" spans="1:98" x14ac:dyDescent="0.25">
      <c r="A1581" s="5" t="s">
        <v>1624</v>
      </c>
      <c r="B1581" s="5">
        <v>21.83934</v>
      </c>
      <c r="C1581" s="5">
        <v>-34.321102000000003</v>
      </c>
      <c r="E1581" s="5">
        <v>0</v>
      </c>
      <c r="G1581" s="5">
        <v>0</v>
      </c>
      <c r="I1581" s="5">
        <v>0</v>
      </c>
      <c r="L1581" s="6" t="str">
        <f>IF(Table1[[#This Row],[seagrass.mn.ssp126.2050]]="","",(Table1[[#This Row],[seagrass.sd.ssp126.2050]]/Table1[[#This Row],[seagrass.mn.ssp126.2050]])^-1)</f>
        <v/>
      </c>
      <c r="M1581" s="6" t="str">
        <f>IF(Table1[[#This Row],[seagrass.weights.ssp126.2050]]="","",Table1[[#This Row],[seagrass.weights.ssp126.2050]]*Table1[[#This Row],[seagrass.mn.ssp126.2050]])</f>
        <v/>
      </c>
      <c r="P1581" s="6" t="str">
        <f>IF(Table1[[#This Row],[corals.mn.ssp126.2050]]="","",(Table1[[#This Row],[corals.sd.ssp126.2050]]/Table1[[#This Row],[corals.mn.ssp126.2050]])^-1)</f>
        <v/>
      </c>
      <c r="Q1581" s="6" t="str">
        <f>IF(Table1[[#This Row],[coral.weights.ssp126.2050]]="","",Table1[[#This Row],[coral.weights.ssp126.2050]]*Table1[[#This Row],[corals.mn.ssp126.2050]])</f>
        <v/>
      </c>
      <c r="T1581" s="6" t="str">
        <f>IF(Table1[[#This Row],[mangrove.mn.ssp126.2050]]="","",(Table1[[#This Row],[mangrove.sd.ssp126.2050]]/Table1[[#This Row],[mangrove.mn.ssp126.2050]])^-1)</f>
        <v/>
      </c>
      <c r="U1581" s="6" t="str">
        <f>IF(Table1[[#This Row],[mangrove.weights.ssp126.2050]]="","",Table1[[#This Row],[mangrove.weights.ssp126.2050]]*Table1[[#This Row],[mangrove.mn.ssp126.2050]])</f>
        <v/>
      </c>
      <c r="V1581" s="7" t="e">
        <f t="shared" si="144"/>
        <v>#DIV/0!</v>
      </c>
      <c r="Y1581" s="6" t="str">
        <f>IF(Table1[[#This Row],[seagrass.mn.ssp126.2100]]="", "", (Table1[[#This Row],[seagrass.sd.ssp126.2100]]/Table1[[#This Row],[seagrass.mn.ssp126.2100]])^-1)</f>
        <v/>
      </c>
      <c r="Z1581" s="6" t="str">
        <f>IF(Table1[[#This Row],[seagrass.weights.ssp126.2100]]="","", Table1[[#This Row],[seagrass.weights.ssp126.2100]]*Table1[[#This Row],[seagrass.mn.ssp126.2100]])</f>
        <v/>
      </c>
      <c r="AC1581" s="6" t="str">
        <f>IF(Table1[[#This Row],[corals.mn.ssp126.2100]]="","",(Table1[[#This Row],[corals.sd.ssp126.2100]]/Table1[[#This Row],[corals.mn.ssp126.2100]])^-1)</f>
        <v/>
      </c>
      <c r="AD1581" s="6" t="str">
        <f>IF( Table1[[#This Row],[Coral.weights.ssp126.2100]]="","", Table1[[#This Row],[Coral.weights.ssp126.2100]]*Table1[[#This Row],[corals.mn.ssp126.2100]])</f>
        <v/>
      </c>
      <c r="AG1581" s="8" t="str">
        <f>IF(Table1[[#This Row],[mangrove.mn.ssp126.2100]]="","",(Table1[[#This Row],[mangrove.sd.ssp126.2100]]/Table1[[#This Row],[mangrove.mn.ssp126.2100]])^-1)</f>
        <v/>
      </c>
      <c r="AH1581" s="6" t="str">
        <f>IF(Table1[[#This Row],[mangrove.weights.ssp126.2100]]="","",Table1[[#This Row],[mangrove.weights.ssp126.2100]]*Table1[[#This Row],[mangrove.mn.ssp126.2100]])</f>
        <v/>
      </c>
      <c r="AI1581" s="7" t="e">
        <f t="shared" si="145"/>
        <v>#DIV/0!</v>
      </c>
      <c r="AL1581" s="6" t="str">
        <f>IF(Table1[[#This Row],[seagrass.mn.ssp245.2050]]="","",(Table1[[#This Row],[seagrass.sd.ssp245.2050]]/Table1[[#This Row],[seagrass.mn.ssp245.2050]])^-1)</f>
        <v/>
      </c>
      <c r="AM1581" s="6" t="str">
        <f>IF(Table1[[#This Row],[seagrass.weights.ssp245.2050]]="","",Table1[[#This Row],[seagrass.weights.ssp245.2050]]*Table1[[#This Row],[seagrass.mn.ssp245.2050]])</f>
        <v/>
      </c>
      <c r="AS1581" s="5"/>
      <c r="AT1581" s="8"/>
      <c r="AU1581" s="8"/>
      <c r="AV1581" s="7" t="e">
        <f t="shared" si="146"/>
        <v>#DIV/0!</v>
      </c>
      <c r="AX1581" s="5"/>
      <c r="AY1581" s="6"/>
      <c r="AZ1581" s="6"/>
      <c r="BB1581" s="5"/>
      <c r="BC1581" s="8"/>
      <c r="BD1581" s="8"/>
      <c r="BE1581" s="5"/>
      <c r="BF1581" s="5"/>
      <c r="BG1581" s="6"/>
      <c r="BH1581" s="6"/>
      <c r="BI1581" s="7" t="e">
        <f t="shared" si="147"/>
        <v>#DIV/0!</v>
      </c>
      <c r="BK1581" s="5"/>
      <c r="BL1581" s="6"/>
      <c r="BM1581" s="6"/>
      <c r="BO1581" s="5"/>
      <c r="BP1581" s="6"/>
      <c r="BQ1581" s="6"/>
      <c r="BR1581" s="5"/>
      <c r="BS1581" s="5"/>
      <c r="BT1581" s="6"/>
      <c r="BU1581" s="6"/>
      <c r="BV1581" s="7" t="e">
        <f t="shared" si="148"/>
        <v>#DIV/0!</v>
      </c>
      <c r="BX1581" s="5"/>
      <c r="BY1581" s="8"/>
      <c r="BZ1581" s="8"/>
      <c r="CA1581" s="5"/>
      <c r="CB1581" s="5"/>
      <c r="CC1581" s="8"/>
      <c r="CD1581" s="8"/>
      <c r="CE1581" s="5"/>
      <c r="CF1581" s="5"/>
      <c r="CG1581" s="12"/>
      <c r="CH1581" s="17"/>
      <c r="CI1581" s="9" t="e">
        <f t="shared" si="149"/>
        <v>#DIV/0!</v>
      </c>
      <c r="CJ1581" s="5"/>
      <c r="CL1581" s="5"/>
      <c r="CM1581" s="5"/>
      <c r="CP1581" s="5"/>
      <c r="CT1581" s="5"/>
    </row>
    <row r="1582" spans="1:98" x14ac:dyDescent="0.25">
      <c r="A1582" s="5" t="s">
        <v>1625</v>
      </c>
      <c r="B1582" s="5">
        <v>22.08934</v>
      </c>
      <c r="C1582" s="5">
        <v>-34.321102000000003</v>
      </c>
      <c r="E1582" s="5">
        <v>0</v>
      </c>
      <c r="G1582" s="5">
        <v>0</v>
      </c>
      <c r="I1582" s="5">
        <v>0</v>
      </c>
      <c r="L1582" s="6" t="str">
        <f>IF(Table1[[#This Row],[seagrass.mn.ssp126.2050]]="","",(Table1[[#This Row],[seagrass.sd.ssp126.2050]]/Table1[[#This Row],[seagrass.mn.ssp126.2050]])^-1)</f>
        <v/>
      </c>
      <c r="M1582" s="6" t="str">
        <f>IF(Table1[[#This Row],[seagrass.weights.ssp126.2050]]="","",Table1[[#This Row],[seagrass.weights.ssp126.2050]]*Table1[[#This Row],[seagrass.mn.ssp126.2050]])</f>
        <v/>
      </c>
      <c r="P1582" s="6" t="str">
        <f>IF(Table1[[#This Row],[corals.mn.ssp126.2050]]="","",(Table1[[#This Row],[corals.sd.ssp126.2050]]/Table1[[#This Row],[corals.mn.ssp126.2050]])^-1)</f>
        <v/>
      </c>
      <c r="Q1582" s="6" t="str">
        <f>IF(Table1[[#This Row],[coral.weights.ssp126.2050]]="","",Table1[[#This Row],[coral.weights.ssp126.2050]]*Table1[[#This Row],[corals.mn.ssp126.2050]])</f>
        <v/>
      </c>
      <c r="T1582" s="6" t="str">
        <f>IF(Table1[[#This Row],[mangrove.mn.ssp126.2050]]="","",(Table1[[#This Row],[mangrove.sd.ssp126.2050]]/Table1[[#This Row],[mangrove.mn.ssp126.2050]])^-1)</f>
        <v/>
      </c>
      <c r="U1582" s="6" t="str">
        <f>IF(Table1[[#This Row],[mangrove.weights.ssp126.2050]]="","",Table1[[#This Row],[mangrove.weights.ssp126.2050]]*Table1[[#This Row],[mangrove.mn.ssp126.2050]])</f>
        <v/>
      </c>
      <c r="V1582" s="7" t="e">
        <f t="shared" si="144"/>
        <v>#DIV/0!</v>
      </c>
      <c r="Y1582" s="6" t="str">
        <f>IF(Table1[[#This Row],[seagrass.mn.ssp126.2100]]="", "", (Table1[[#This Row],[seagrass.sd.ssp126.2100]]/Table1[[#This Row],[seagrass.mn.ssp126.2100]])^-1)</f>
        <v/>
      </c>
      <c r="Z1582" s="6" t="str">
        <f>IF(Table1[[#This Row],[seagrass.weights.ssp126.2100]]="","", Table1[[#This Row],[seagrass.weights.ssp126.2100]]*Table1[[#This Row],[seagrass.mn.ssp126.2100]])</f>
        <v/>
      </c>
      <c r="AC1582" s="6" t="str">
        <f>IF(Table1[[#This Row],[corals.mn.ssp126.2100]]="","",(Table1[[#This Row],[corals.sd.ssp126.2100]]/Table1[[#This Row],[corals.mn.ssp126.2100]])^-1)</f>
        <v/>
      </c>
      <c r="AD1582" s="6" t="str">
        <f>IF( Table1[[#This Row],[Coral.weights.ssp126.2100]]="","", Table1[[#This Row],[Coral.weights.ssp126.2100]]*Table1[[#This Row],[corals.mn.ssp126.2100]])</f>
        <v/>
      </c>
      <c r="AG1582" s="8" t="str">
        <f>IF(Table1[[#This Row],[mangrove.mn.ssp126.2100]]="","",(Table1[[#This Row],[mangrove.sd.ssp126.2100]]/Table1[[#This Row],[mangrove.mn.ssp126.2100]])^-1)</f>
        <v/>
      </c>
      <c r="AH1582" s="6" t="str">
        <f>IF(Table1[[#This Row],[mangrove.weights.ssp126.2100]]="","",Table1[[#This Row],[mangrove.weights.ssp126.2100]]*Table1[[#This Row],[mangrove.mn.ssp126.2100]])</f>
        <v/>
      </c>
      <c r="AI1582" s="7" t="e">
        <f t="shared" si="145"/>
        <v>#DIV/0!</v>
      </c>
      <c r="AL1582" s="6" t="str">
        <f>IF(Table1[[#This Row],[seagrass.mn.ssp245.2050]]="","",(Table1[[#This Row],[seagrass.sd.ssp245.2050]]/Table1[[#This Row],[seagrass.mn.ssp245.2050]])^-1)</f>
        <v/>
      </c>
      <c r="AM1582" s="6" t="str">
        <f>IF(Table1[[#This Row],[seagrass.weights.ssp245.2050]]="","",Table1[[#This Row],[seagrass.weights.ssp245.2050]]*Table1[[#This Row],[seagrass.mn.ssp245.2050]])</f>
        <v/>
      </c>
      <c r="AS1582" s="5"/>
      <c r="AT1582" s="8"/>
      <c r="AU1582" s="8"/>
      <c r="AV1582" s="7" t="e">
        <f t="shared" si="146"/>
        <v>#DIV/0!</v>
      </c>
      <c r="AX1582" s="5"/>
      <c r="AY1582" s="6"/>
      <c r="AZ1582" s="6"/>
      <c r="BB1582" s="5"/>
      <c r="BC1582" s="8"/>
      <c r="BD1582" s="8"/>
      <c r="BE1582" s="5"/>
      <c r="BF1582" s="5"/>
      <c r="BG1582" s="6"/>
      <c r="BH1582" s="6"/>
      <c r="BI1582" s="7" t="e">
        <f t="shared" si="147"/>
        <v>#DIV/0!</v>
      </c>
      <c r="BK1582" s="5"/>
      <c r="BL1582" s="6"/>
      <c r="BM1582" s="6"/>
      <c r="BO1582" s="5"/>
      <c r="BP1582" s="6"/>
      <c r="BQ1582" s="6"/>
      <c r="BR1582" s="5"/>
      <c r="BS1582" s="5"/>
      <c r="BT1582" s="6"/>
      <c r="BU1582" s="6"/>
      <c r="BV1582" s="7" t="e">
        <f t="shared" si="148"/>
        <v>#DIV/0!</v>
      </c>
      <c r="BX1582" s="5"/>
      <c r="BY1582" s="8"/>
      <c r="BZ1582" s="8"/>
      <c r="CA1582" s="5"/>
      <c r="CB1582" s="5"/>
      <c r="CC1582" s="8"/>
      <c r="CD1582" s="8"/>
      <c r="CE1582" s="5"/>
      <c r="CF1582" s="5"/>
      <c r="CG1582" s="12"/>
      <c r="CH1582" s="17"/>
      <c r="CI1582" s="9" t="e">
        <f t="shared" si="149"/>
        <v>#DIV/0!</v>
      </c>
      <c r="CJ1582" s="5"/>
      <c r="CL1582" s="5"/>
      <c r="CM1582" s="5"/>
      <c r="CP1582" s="5"/>
      <c r="CT1582" s="5"/>
    </row>
    <row r="1583" spans="1:98" x14ac:dyDescent="0.25">
      <c r="A1583" s="5" t="s">
        <v>1626</v>
      </c>
      <c r="B1583" s="5">
        <v>22.33934</v>
      </c>
      <c r="C1583" s="5">
        <v>-34.321102000000003</v>
      </c>
      <c r="E1583" s="5">
        <v>0</v>
      </c>
      <c r="G1583" s="5">
        <v>0</v>
      </c>
      <c r="I1583" s="5">
        <v>0</v>
      </c>
      <c r="L1583" s="6" t="str">
        <f>IF(Table1[[#This Row],[seagrass.mn.ssp126.2050]]="","",(Table1[[#This Row],[seagrass.sd.ssp126.2050]]/Table1[[#This Row],[seagrass.mn.ssp126.2050]])^-1)</f>
        <v/>
      </c>
      <c r="M1583" s="6" t="str">
        <f>IF(Table1[[#This Row],[seagrass.weights.ssp126.2050]]="","",Table1[[#This Row],[seagrass.weights.ssp126.2050]]*Table1[[#This Row],[seagrass.mn.ssp126.2050]])</f>
        <v/>
      </c>
      <c r="P1583" s="6" t="str">
        <f>IF(Table1[[#This Row],[corals.mn.ssp126.2050]]="","",(Table1[[#This Row],[corals.sd.ssp126.2050]]/Table1[[#This Row],[corals.mn.ssp126.2050]])^-1)</f>
        <v/>
      </c>
      <c r="Q1583" s="6" t="str">
        <f>IF(Table1[[#This Row],[coral.weights.ssp126.2050]]="","",Table1[[#This Row],[coral.weights.ssp126.2050]]*Table1[[#This Row],[corals.mn.ssp126.2050]])</f>
        <v/>
      </c>
      <c r="T1583" s="6" t="str">
        <f>IF(Table1[[#This Row],[mangrove.mn.ssp126.2050]]="","",(Table1[[#This Row],[mangrove.sd.ssp126.2050]]/Table1[[#This Row],[mangrove.mn.ssp126.2050]])^-1)</f>
        <v/>
      </c>
      <c r="U1583" s="6" t="str">
        <f>IF(Table1[[#This Row],[mangrove.weights.ssp126.2050]]="","",Table1[[#This Row],[mangrove.weights.ssp126.2050]]*Table1[[#This Row],[mangrove.mn.ssp126.2050]])</f>
        <v/>
      </c>
      <c r="V1583" s="7" t="e">
        <f t="shared" si="144"/>
        <v>#DIV/0!</v>
      </c>
      <c r="Y1583" s="6" t="str">
        <f>IF(Table1[[#This Row],[seagrass.mn.ssp126.2100]]="", "", (Table1[[#This Row],[seagrass.sd.ssp126.2100]]/Table1[[#This Row],[seagrass.mn.ssp126.2100]])^-1)</f>
        <v/>
      </c>
      <c r="Z1583" s="6" t="str">
        <f>IF(Table1[[#This Row],[seagrass.weights.ssp126.2100]]="","", Table1[[#This Row],[seagrass.weights.ssp126.2100]]*Table1[[#This Row],[seagrass.mn.ssp126.2100]])</f>
        <v/>
      </c>
      <c r="AC1583" s="6" t="str">
        <f>IF(Table1[[#This Row],[corals.mn.ssp126.2100]]="","",(Table1[[#This Row],[corals.sd.ssp126.2100]]/Table1[[#This Row],[corals.mn.ssp126.2100]])^-1)</f>
        <v/>
      </c>
      <c r="AD1583" s="6" t="str">
        <f>IF( Table1[[#This Row],[Coral.weights.ssp126.2100]]="","", Table1[[#This Row],[Coral.weights.ssp126.2100]]*Table1[[#This Row],[corals.mn.ssp126.2100]])</f>
        <v/>
      </c>
      <c r="AG1583" s="8" t="str">
        <f>IF(Table1[[#This Row],[mangrove.mn.ssp126.2100]]="","",(Table1[[#This Row],[mangrove.sd.ssp126.2100]]/Table1[[#This Row],[mangrove.mn.ssp126.2100]])^-1)</f>
        <v/>
      </c>
      <c r="AH1583" s="6" t="str">
        <f>IF(Table1[[#This Row],[mangrove.weights.ssp126.2100]]="","",Table1[[#This Row],[mangrove.weights.ssp126.2100]]*Table1[[#This Row],[mangrove.mn.ssp126.2100]])</f>
        <v/>
      </c>
      <c r="AI1583" s="7" t="e">
        <f t="shared" si="145"/>
        <v>#DIV/0!</v>
      </c>
      <c r="AL1583" s="6" t="str">
        <f>IF(Table1[[#This Row],[seagrass.mn.ssp245.2050]]="","",(Table1[[#This Row],[seagrass.sd.ssp245.2050]]/Table1[[#This Row],[seagrass.mn.ssp245.2050]])^-1)</f>
        <v/>
      </c>
      <c r="AM1583" s="6" t="str">
        <f>IF(Table1[[#This Row],[seagrass.weights.ssp245.2050]]="","",Table1[[#This Row],[seagrass.weights.ssp245.2050]]*Table1[[#This Row],[seagrass.mn.ssp245.2050]])</f>
        <v/>
      </c>
      <c r="AS1583" s="5"/>
      <c r="AT1583" s="8"/>
      <c r="AU1583" s="8"/>
      <c r="AV1583" s="7" t="e">
        <f t="shared" si="146"/>
        <v>#DIV/0!</v>
      </c>
      <c r="AX1583" s="5"/>
      <c r="AY1583" s="6"/>
      <c r="AZ1583" s="6"/>
      <c r="BB1583" s="5"/>
      <c r="BC1583" s="8"/>
      <c r="BD1583" s="8"/>
      <c r="BE1583" s="5"/>
      <c r="BF1583" s="5"/>
      <c r="BG1583" s="6"/>
      <c r="BH1583" s="6"/>
      <c r="BI1583" s="7" t="e">
        <f t="shared" si="147"/>
        <v>#DIV/0!</v>
      </c>
      <c r="BK1583" s="5"/>
      <c r="BL1583" s="6"/>
      <c r="BM1583" s="6"/>
      <c r="BO1583" s="5"/>
      <c r="BP1583" s="6"/>
      <c r="BQ1583" s="6"/>
      <c r="BR1583" s="5"/>
      <c r="BS1583" s="5"/>
      <c r="BT1583" s="6"/>
      <c r="BU1583" s="6"/>
      <c r="BV1583" s="7" t="e">
        <f t="shared" si="148"/>
        <v>#DIV/0!</v>
      </c>
      <c r="BX1583" s="5"/>
      <c r="BY1583" s="8"/>
      <c r="BZ1583" s="8"/>
      <c r="CA1583" s="5"/>
      <c r="CB1583" s="5"/>
      <c r="CC1583" s="8"/>
      <c r="CD1583" s="8"/>
      <c r="CE1583" s="5"/>
      <c r="CF1583" s="5"/>
      <c r="CG1583" s="12"/>
      <c r="CH1583" s="17"/>
      <c r="CI1583" s="9" t="e">
        <f t="shared" si="149"/>
        <v>#DIV/0!</v>
      </c>
      <c r="CJ1583" s="5"/>
      <c r="CL1583" s="5"/>
      <c r="CM1583" s="5"/>
      <c r="CP1583" s="5"/>
      <c r="CT1583" s="5"/>
    </row>
    <row r="1584" spans="1:98" x14ac:dyDescent="0.25">
      <c r="A1584" s="5" t="s">
        <v>1627</v>
      </c>
      <c r="B1584" s="5">
        <v>22.58934</v>
      </c>
      <c r="C1584" s="5">
        <v>-34.321102000000003</v>
      </c>
      <c r="E1584" s="5">
        <v>0</v>
      </c>
      <c r="G1584" s="5">
        <v>0</v>
      </c>
      <c r="I1584" s="5">
        <v>0</v>
      </c>
      <c r="L1584" s="6" t="str">
        <f>IF(Table1[[#This Row],[seagrass.mn.ssp126.2050]]="","",(Table1[[#This Row],[seagrass.sd.ssp126.2050]]/Table1[[#This Row],[seagrass.mn.ssp126.2050]])^-1)</f>
        <v/>
      </c>
      <c r="M1584" s="6" t="str">
        <f>IF(Table1[[#This Row],[seagrass.weights.ssp126.2050]]="","",Table1[[#This Row],[seagrass.weights.ssp126.2050]]*Table1[[#This Row],[seagrass.mn.ssp126.2050]])</f>
        <v/>
      </c>
      <c r="P1584" s="6" t="str">
        <f>IF(Table1[[#This Row],[corals.mn.ssp126.2050]]="","",(Table1[[#This Row],[corals.sd.ssp126.2050]]/Table1[[#This Row],[corals.mn.ssp126.2050]])^-1)</f>
        <v/>
      </c>
      <c r="Q1584" s="6" t="str">
        <f>IF(Table1[[#This Row],[coral.weights.ssp126.2050]]="","",Table1[[#This Row],[coral.weights.ssp126.2050]]*Table1[[#This Row],[corals.mn.ssp126.2050]])</f>
        <v/>
      </c>
      <c r="T1584" s="6" t="str">
        <f>IF(Table1[[#This Row],[mangrove.mn.ssp126.2050]]="","",(Table1[[#This Row],[mangrove.sd.ssp126.2050]]/Table1[[#This Row],[mangrove.mn.ssp126.2050]])^-1)</f>
        <v/>
      </c>
      <c r="U1584" s="6" t="str">
        <f>IF(Table1[[#This Row],[mangrove.weights.ssp126.2050]]="","",Table1[[#This Row],[mangrove.weights.ssp126.2050]]*Table1[[#This Row],[mangrove.mn.ssp126.2050]])</f>
        <v/>
      </c>
      <c r="V1584" s="7" t="e">
        <f t="shared" si="144"/>
        <v>#DIV/0!</v>
      </c>
      <c r="Y1584" s="6" t="str">
        <f>IF(Table1[[#This Row],[seagrass.mn.ssp126.2100]]="", "", (Table1[[#This Row],[seagrass.sd.ssp126.2100]]/Table1[[#This Row],[seagrass.mn.ssp126.2100]])^-1)</f>
        <v/>
      </c>
      <c r="Z1584" s="6" t="str">
        <f>IF(Table1[[#This Row],[seagrass.weights.ssp126.2100]]="","", Table1[[#This Row],[seagrass.weights.ssp126.2100]]*Table1[[#This Row],[seagrass.mn.ssp126.2100]])</f>
        <v/>
      </c>
      <c r="AC1584" s="6" t="str">
        <f>IF(Table1[[#This Row],[corals.mn.ssp126.2100]]="","",(Table1[[#This Row],[corals.sd.ssp126.2100]]/Table1[[#This Row],[corals.mn.ssp126.2100]])^-1)</f>
        <v/>
      </c>
      <c r="AD1584" s="6" t="str">
        <f>IF( Table1[[#This Row],[Coral.weights.ssp126.2100]]="","", Table1[[#This Row],[Coral.weights.ssp126.2100]]*Table1[[#This Row],[corals.mn.ssp126.2100]])</f>
        <v/>
      </c>
      <c r="AG1584" s="8" t="str">
        <f>IF(Table1[[#This Row],[mangrove.mn.ssp126.2100]]="","",(Table1[[#This Row],[mangrove.sd.ssp126.2100]]/Table1[[#This Row],[mangrove.mn.ssp126.2100]])^-1)</f>
        <v/>
      </c>
      <c r="AH1584" s="6" t="str">
        <f>IF(Table1[[#This Row],[mangrove.weights.ssp126.2100]]="","",Table1[[#This Row],[mangrove.weights.ssp126.2100]]*Table1[[#This Row],[mangrove.mn.ssp126.2100]])</f>
        <v/>
      </c>
      <c r="AI1584" s="7" t="e">
        <f t="shared" si="145"/>
        <v>#DIV/0!</v>
      </c>
      <c r="AL1584" s="6" t="str">
        <f>IF(Table1[[#This Row],[seagrass.mn.ssp245.2050]]="","",(Table1[[#This Row],[seagrass.sd.ssp245.2050]]/Table1[[#This Row],[seagrass.mn.ssp245.2050]])^-1)</f>
        <v/>
      </c>
      <c r="AM1584" s="6" t="str">
        <f>IF(Table1[[#This Row],[seagrass.weights.ssp245.2050]]="","",Table1[[#This Row],[seagrass.weights.ssp245.2050]]*Table1[[#This Row],[seagrass.mn.ssp245.2050]])</f>
        <v/>
      </c>
      <c r="AS1584" s="5"/>
      <c r="AT1584" s="8"/>
      <c r="AU1584" s="8"/>
      <c r="AV1584" s="7" t="e">
        <f t="shared" si="146"/>
        <v>#DIV/0!</v>
      </c>
      <c r="AX1584" s="5"/>
      <c r="AY1584" s="6"/>
      <c r="AZ1584" s="6"/>
      <c r="BB1584" s="5"/>
      <c r="BC1584" s="8"/>
      <c r="BD1584" s="8"/>
      <c r="BE1584" s="5"/>
      <c r="BF1584" s="5"/>
      <c r="BG1584" s="6"/>
      <c r="BH1584" s="6"/>
      <c r="BI1584" s="7" t="e">
        <f t="shared" si="147"/>
        <v>#DIV/0!</v>
      </c>
      <c r="BK1584" s="5"/>
      <c r="BL1584" s="6"/>
      <c r="BM1584" s="6"/>
      <c r="BO1584" s="5"/>
      <c r="BP1584" s="6"/>
      <c r="BQ1584" s="6"/>
      <c r="BR1584" s="5"/>
      <c r="BS1584" s="5"/>
      <c r="BT1584" s="6"/>
      <c r="BU1584" s="6"/>
      <c r="BV1584" s="7" t="e">
        <f t="shared" si="148"/>
        <v>#DIV/0!</v>
      </c>
      <c r="BX1584" s="5"/>
      <c r="BY1584" s="8"/>
      <c r="BZ1584" s="8"/>
      <c r="CA1584" s="5"/>
      <c r="CB1584" s="5"/>
      <c r="CC1584" s="8"/>
      <c r="CD1584" s="8"/>
      <c r="CE1584" s="5"/>
      <c r="CF1584" s="5"/>
      <c r="CG1584" s="12"/>
      <c r="CH1584" s="17"/>
      <c r="CI1584" s="9" t="e">
        <f t="shared" si="149"/>
        <v>#DIV/0!</v>
      </c>
      <c r="CJ1584" s="5"/>
      <c r="CL1584" s="5"/>
      <c r="CM1584" s="5"/>
      <c r="CP1584" s="5"/>
      <c r="CT1584" s="5"/>
    </row>
    <row r="1585" spans="1:98" x14ac:dyDescent="0.25">
      <c r="A1585" s="5" t="s">
        <v>1628</v>
      </c>
      <c r="B1585" s="5">
        <v>22.83934</v>
      </c>
      <c r="C1585" s="5">
        <v>-34.321102000000003</v>
      </c>
      <c r="E1585" s="5">
        <v>0</v>
      </c>
      <c r="G1585" s="5">
        <v>0</v>
      </c>
      <c r="I1585" s="5">
        <v>0</v>
      </c>
      <c r="L1585" s="6" t="str">
        <f>IF(Table1[[#This Row],[seagrass.mn.ssp126.2050]]="","",(Table1[[#This Row],[seagrass.sd.ssp126.2050]]/Table1[[#This Row],[seagrass.mn.ssp126.2050]])^-1)</f>
        <v/>
      </c>
      <c r="M1585" s="6" t="str">
        <f>IF(Table1[[#This Row],[seagrass.weights.ssp126.2050]]="","",Table1[[#This Row],[seagrass.weights.ssp126.2050]]*Table1[[#This Row],[seagrass.mn.ssp126.2050]])</f>
        <v/>
      </c>
      <c r="P1585" s="6" t="str">
        <f>IF(Table1[[#This Row],[corals.mn.ssp126.2050]]="","",(Table1[[#This Row],[corals.sd.ssp126.2050]]/Table1[[#This Row],[corals.mn.ssp126.2050]])^-1)</f>
        <v/>
      </c>
      <c r="Q1585" s="6" t="str">
        <f>IF(Table1[[#This Row],[coral.weights.ssp126.2050]]="","",Table1[[#This Row],[coral.weights.ssp126.2050]]*Table1[[#This Row],[corals.mn.ssp126.2050]])</f>
        <v/>
      </c>
      <c r="T1585" s="6" t="str">
        <f>IF(Table1[[#This Row],[mangrove.mn.ssp126.2050]]="","",(Table1[[#This Row],[mangrove.sd.ssp126.2050]]/Table1[[#This Row],[mangrove.mn.ssp126.2050]])^-1)</f>
        <v/>
      </c>
      <c r="U1585" s="6" t="str">
        <f>IF(Table1[[#This Row],[mangrove.weights.ssp126.2050]]="","",Table1[[#This Row],[mangrove.weights.ssp126.2050]]*Table1[[#This Row],[mangrove.mn.ssp126.2050]])</f>
        <v/>
      </c>
      <c r="V1585" s="7" t="e">
        <f t="shared" si="144"/>
        <v>#DIV/0!</v>
      </c>
      <c r="Y1585" s="6" t="str">
        <f>IF(Table1[[#This Row],[seagrass.mn.ssp126.2100]]="", "", (Table1[[#This Row],[seagrass.sd.ssp126.2100]]/Table1[[#This Row],[seagrass.mn.ssp126.2100]])^-1)</f>
        <v/>
      </c>
      <c r="Z1585" s="6" t="str">
        <f>IF(Table1[[#This Row],[seagrass.weights.ssp126.2100]]="","", Table1[[#This Row],[seagrass.weights.ssp126.2100]]*Table1[[#This Row],[seagrass.mn.ssp126.2100]])</f>
        <v/>
      </c>
      <c r="AC1585" s="6" t="str">
        <f>IF(Table1[[#This Row],[corals.mn.ssp126.2100]]="","",(Table1[[#This Row],[corals.sd.ssp126.2100]]/Table1[[#This Row],[corals.mn.ssp126.2100]])^-1)</f>
        <v/>
      </c>
      <c r="AD1585" s="6" t="str">
        <f>IF( Table1[[#This Row],[Coral.weights.ssp126.2100]]="","", Table1[[#This Row],[Coral.weights.ssp126.2100]]*Table1[[#This Row],[corals.mn.ssp126.2100]])</f>
        <v/>
      </c>
      <c r="AG1585" s="8" t="str">
        <f>IF(Table1[[#This Row],[mangrove.mn.ssp126.2100]]="","",(Table1[[#This Row],[mangrove.sd.ssp126.2100]]/Table1[[#This Row],[mangrove.mn.ssp126.2100]])^-1)</f>
        <v/>
      </c>
      <c r="AH1585" s="6" t="str">
        <f>IF(Table1[[#This Row],[mangrove.weights.ssp126.2100]]="","",Table1[[#This Row],[mangrove.weights.ssp126.2100]]*Table1[[#This Row],[mangrove.mn.ssp126.2100]])</f>
        <v/>
      </c>
      <c r="AI1585" s="7" t="e">
        <f t="shared" si="145"/>
        <v>#DIV/0!</v>
      </c>
      <c r="AL1585" s="6" t="str">
        <f>IF(Table1[[#This Row],[seagrass.mn.ssp245.2050]]="","",(Table1[[#This Row],[seagrass.sd.ssp245.2050]]/Table1[[#This Row],[seagrass.mn.ssp245.2050]])^-1)</f>
        <v/>
      </c>
      <c r="AM1585" s="6" t="str">
        <f>IF(Table1[[#This Row],[seagrass.weights.ssp245.2050]]="","",Table1[[#This Row],[seagrass.weights.ssp245.2050]]*Table1[[#This Row],[seagrass.mn.ssp245.2050]])</f>
        <v/>
      </c>
      <c r="AS1585" s="5"/>
      <c r="AT1585" s="8"/>
      <c r="AU1585" s="8"/>
      <c r="AV1585" s="7" t="e">
        <f t="shared" si="146"/>
        <v>#DIV/0!</v>
      </c>
      <c r="AX1585" s="5"/>
      <c r="AY1585" s="6"/>
      <c r="AZ1585" s="6"/>
      <c r="BB1585" s="5"/>
      <c r="BC1585" s="8"/>
      <c r="BD1585" s="8"/>
      <c r="BE1585" s="5"/>
      <c r="BF1585" s="5"/>
      <c r="BG1585" s="6"/>
      <c r="BH1585" s="6"/>
      <c r="BI1585" s="7" t="e">
        <f t="shared" si="147"/>
        <v>#DIV/0!</v>
      </c>
      <c r="BK1585" s="5"/>
      <c r="BL1585" s="6"/>
      <c r="BM1585" s="6"/>
      <c r="BO1585" s="5"/>
      <c r="BP1585" s="6"/>
      <c r="BQ1585" s="6"/>
      <c r="BR1585" s="5"/>
      <c r="BS1585" s="5"/>
      <c r="BT1585" s="6"/>
      <c r="BU1585" s="6"/>
      <c r="BV1585" s="7" t="e">
        <f t="shared" si="148"/>
        <v>#DIV/0!</v>
      </c>
      <c r="BX1585" s="5"/>
      <c r="BY1585" s="8"/>
      <c r="BZ1585" s="8"/>
      <c r="CA1585" s="5"/>
      <c r="CB1585" s="5"/>
      <c r="CC1585" s="8"/>
      <c r="CD1585" s="8"/>
      <c r="CE1585" s="5"/>
      <c r="CF1585" s="5"/>
      <c r="CG1585" s="12"/>
      <c r="CH1585" s="17"/>
      <c r="CI1585" s="9" t="e">
        <f t="shared" si="149"/>
        <v>#DIV/0!</v>
      </c>
      <c r="CJ1585" s="5"/>
      <c r="CL1585" s="5"/>
      <c r="CM1585" s="5"/>
      <c r="CP1585" s="5"/>
      <c r="CT1585" s="5"/>
    </row>
    <row r="1586" spans="1:98" x14ac:dyDescent="0.25">
      <c r="A1586" s="5" t="s">
        <v>1629</v>
      </c>
      <c r="B1586" s="5">
        <v>23.08934</v>
      </c>
      <c r="C1586" s="5">
        <v>-34.321102000000003</v>
      </c>
      <c r="E1586" s="5">
        <v>0</v>
      </c>
      <c r="G1586" s="5">
        <v>0</v>
      </c>
      <c r="I1586" s="5">
        <v>0</v>
      </c>
      <c r="L1586" s="6" t="str">
        <f>IF(Table1[[#This Row],[seagrass.mn.ssp126.2050]]="","",(Table1[[#This Row],[seagrass.sd.ssp126.2050]]/Table1[[#This Row],[seagrass.mn.ssp126.2050]])^-1)</f>
        <v/>
      </c>
      <c r="M1586" s="6" t="str">
        <f>IF(Table1[[#This Row],[seagrass.weights.ssp126.2050]]="","",Table1[[#This Row],[seagrass.weights.ssp126.2050]]*Table1[[#This Row],[seagrass.mn.ssp126.2050]])</f>
        <v/>
      </c>
      <c r="P1586" s="6" t="str">
        <f>IF(Table1[[#This Row],[corals.mn.ssp126.2050]]="","",(Table1[[#This Row],[corals.sd.ssp126.2050]]/Table1[[#This Row],[corals.mn.ssp126.2050]])^-1)</f>
        <v/>
      </c>
      <c r="Q1586" s="6" t="str">
        <f>IF(Table1[[#This Row],[coral.weights.ssp126.2050]]="","",Table1[[#This Row],[coral.weights.ssp126.2050]]*Table1[[#This Row],[corals.mn.ssp126.2050]])</f>
        <v/>
      </c>
      <c r="T1586" s="6" t="str">
        <f>IF(Table1[[#This Row],[mangrove.mn.ssp126.2050]]="","",(Table1[[#This Row],[mangrove.sd.ssp126.2050]]/Table1[[#This Row],[mangrove.mn.ssp126.2050]])^-1)</f>
        <v/>
      </c>
      <c r="U1586" s="6" t="str">
        <f>IF(Table1[[#This Row],[mangrove.weights.ssp126.2050]]="","",Table1[[#This Row],[mangrove.weights.ssp126.2050]]*Table1[[#This Row],[mangrove.mn.ssp126.2050]])</f>
        <v/>
      </c>
      <c r="V1586" s="7" t="e">
        <f t="shared" si="144"/>
        <v>#DIV/0!</v>
      </c>
      <c r="Y1586" s="6" t="str">
        <f>IF(Table1[[#This Row],[seagrass.mn.ssp126.2100]]="", "", (Table1[[#This Row],[seagrass.sd.ssp126.2100]]/Table1[[#This Row],[seagrass.mn.ssp126.2100]])^-1)</f>
        <v/>
      </c>
      <c r="Z1586" s="6" t="str">
        <f>IF(Table1[[#This Row],[seagrass.weights.ssp126.2100]]="","", Table1[[#This Row],[seagrass.weights.ssp126.2100]]*Table1[[#This Row],[seagrass.mn.ssp126.2100]])</f>
        <v/>
      </c>
      <c r="AC1586" s="6" t="str">
        <f>IF(Table1[[#This Row],[corals.mn.ssp126.2100]]="","",(Table1[[#This Row],[corals.sd.ssp126.2100]]/Table1[[#This Row],[corals.mn.ssp126.2100]])^-1)</f>
        <v/>
      </c>
      <c r="AD1586" s="6" t="str">
        <f>IF( Table1[[#This Row],[Coral.weights.ssp126.2100]]="","", Table1[[#This Row],[Coral.weights.ssp126.2100]]*Table1[[#This Row],[corals.mn.ssp126.2100]])</f>
        <v/>
      </c>
      <c r="AG1586" s="8" t="str">
        <f>IF(Table1[[#This Row],[mangrove.mn.ssp126.2100]]="","",(Table1[[#This Row],[mangrove.sd.ssp126.2100]]/Table1[[#This Row],[mangrove.mn.ssp126.2100]])^-1)</f>
        <v/>
      </c>
      <c r="AH1586" s="6" t="str">
        <f>IF(Table1[[#This Row],[mangrove.weights.ssp126.2100]]="","",Table1[[#This Row],[mangrove.weights.ssp126.2100]]*Table1[[#This Row],[mangrove.mn.ssp126.2100]])</f>
        <v/>
      </c>
      <c r="AI1586" s="7" t="e">
        <f t="shared" si="145"/>
        <v>#DIV/0!</v>
      </c>
      <c r="AL1586" s="6" t="str">
        <f>IF(Table1[[#This Row],[seagrass.mn.ssp245.2050]]="","",(Table1[[#This Row],[seagrass.sd.ssp245.2050]]/Table1[[#This Row],[seagrass.mn.ssp245.2050]])^-1)</f>
        <v/>
      </c>
      <c r="AM1586" s="6" t="str">
        <f>IF(Table1[[#This Row],[seagrass.weights.ssp245.2050]]="","",Table1[[#This Row],[seagrass.weights.ssp245.2050]]*Table1[[#This Row],[seagrass.mn.ssp245.2050]])</f>
        <v/>
      </c>
      <c r="AS1586" s="5"/>
      <c r="AT1586" s="8"/>
      <c r="AU1586" s="8"/>
      <c r="AV1586" s="7" t="e">
        <f t="shared" si="146"/>
        <v>#DIV/0!</v>
      </c>
      <c r="AX1586" s="5"/>
      <c r="AY1586" s="6"/>
      <c r="AZ1586" s="6"/>
      <c r="BB1586" s="5"/>
      <c r="BC1586" s="8"/>
      <c r="BD1586" s="8"/>
      <c r="BE1586" s="5"/>
      <c r="BF1586" s="5"/>
      <c r="BG1586" s="6"/>
      <c r="BH1586" s="6"/>
      <c r="BI1586" s="7" t="e">
        <f t="shared" si="147"/>
        <v>#DIV/0!</v>
      </c>
      <c r="BK1586" s="5"/>
      <c r="BL1586" s="6"/>
      <c r="BM1586" s="6"/>
      <c r="BO1586" s="5"/>
      <c r="BP1586" s="6"/>
      <c r="BQ1586" s="6"/>
      <c r="BR1586" s="5"/>
      <c r="BS1586" s="5"/>
      <c r="BT1586" s="6"/>
      <c r="BU1586" s="6"/>
      <c r="BV1586" s="7" t="e">
        <f t="shared" si="148"/>
        <v>#DIV/0!</v>
      </c>
      <c r="BX1586" s="5"/>
      <c r="BY1586" s="8"/>
      <c r="BZ1586" s="8"/>
      <c r="CA1586" s="5"/>
      <c r="CB1586" s="5"/>
      <c r="CC1586" s="8"/>
      <c r="CD1586" s="8"/>
      <c r="CE1586" s="5"/>
      <c r="CF1586" s="5"/>
      <c r="CG1586" s="12"/>
      <c r="CH1586" s="17"/>
      <c r="CI1586" s="9" t="e">
        <f t="shared" si="149"/>
        <v>#DIV/0!</v>
      </c>
      <c r="CJ1586" s="5"/>
      <c r="CL1586" s="5"/>
      <c r="CM1586" s="5"/>
      <c r="CP1586" s="5"/>
      <c r="CT1586" s="5"/>
    </row>
    <row r="1587" spans="1:98" x14ac:dyDescent="0.25">
      <c r="A1587" s="5" t="s">
        <v>1630</v>
      </c>
      <c r="B1587" s="5">
        <v>23.33934</v>
      </c>
      <c r="C1587" s="5">
        <v>-34.321102000000003</v>
      </c>
      <c r="E1587" s="5">
        <v>0</v>
      </c>
      <c r="G1587" s="5">
        <v>0</v>
      </c>
      <c r="I1587" s="5">
        <v>0</v>
      </c>
      <c r="L1587" s="6" t="str">
        <f>IF(Table1[[#This Row],[seagrass.mn.ssp126.2050]]="","",(Table1[[#This Row],[seagrass.sd.ssp126.2050]]/Table1[[#This Row],[seagrass.mn.ssp126.2050]])^-1)</f>
        <v/>
      </c>
      <c r="M1587" s="6" t="str">
        <f>IF(Table1[[#This Row],[seagrass.weights.ssp126.2050]]="","",Table1[[#This Row],[seagrass.weights.ssp126.2050]]*Table1[[#This Row],[seagrass.mn.ssp126.2050]])</f>
        <v/>
      </c>
      <c r="P1587" s="6" t="str">
        <f>IF(Table1[[#This Row],[corals.mn.ssp126.2050]]="","",(Table1[[#This Row],[corals.sd.ssp126.2050]]/Table1[[#This Row],[corals.mn.ssp126.2050]])^-1)</f>
        <v/>
      </c>
      <c r="Q1587" s="6" t="str">
        <f>IF(Table1[[#This Row],[coral.weights.ssp126.2050]]="","",Table1[[#This Row],[coral.weights.ssp126.2050]]*Table1[[#This Row],[corals.mn.ssp126.2050]])</f>
        <v/>
      </c>
      <c r="T1587" s="6" t="str">
        <f>IF(Table1[[#This Row],[mangrove.mn.ssp126.2050]]="","",(Table1[[#This Row],[mangrove.sd.ssp126.2050]]/Table1[[#This Row],[mangrove.mn.ssp126.2050]])^-1)</f>
        <v/>
      </c>
      <c r="U1587" s="6" t="str">
        <f>IF(Table1[[#This Row],[mangrove.weights.ssp126.2050]]="","",Table1[[#This Row],[mangrove.weights.ssp126.2050]]*Table1[[#This Row],[mangrove.mn.ssp126.2050]])</f>
        <v/>
      </c>
      <c r="V1587" s="7" t="e">
        <f t="shared" si="144"/>
        <v>#DIV/0!</v>
      </c>
      <c r="Y1587" s="6" t="str">
        <f>IF(Table1[[#This Row],[seagrass.mn.ssp126.2100]]="", "", (Table1[[#This Row],[seagrass.sd.ssp126.2100]]/Table1[[#This Row],[seagrass.mn.ssp126.2100]])^-1)</f>
        <v/>
      </c>
      <c r="Z1587" s="6" t="str">
        <f>IF(Table1[[#This Row],[seagrass.weights.ssp126.2100]]="","", Table1[[#This Row],[seagrass.weights.ssp126.2100]]*Table1[[#This Row],[seagrass.mn.ssp126.2100]])</f>
        <v/>
      </c>
      <c r="AC1587" s="6" t="str">
        <f>IF(Table1[[#This Row],[corals.mn.ssp126.2100]]="","",(Table1[[#This Row],[corals.sd.ssp126.2100]]/Table1[[#This Row],[corals.mn.ssp126.2100]])^-1)</f>
        <v/>
      </c>
      <c r="AD1587" s="6" t="str">
        <f>IF( Table1[[#This Row],[Coral.weights.ssp126.2100]]="","", Table1[[#This Row],[Coral.weights.ssp126.2100]]*Table1[[#This Row],[corals.mn.ssp126.2100]])</f>
        <v/>
      </c>
      <c r="AG1587" s="8" t="str">
        <f>IF(Table1[[#This Row],[mangrove.mn.ssp126.2100]]="","",(Table1[[#This Row],[mangrove.sd.ssp126.2100]]/Table1[[#This Row],[mangrove.mn.ssp126.2100]])^-1)</f>
        <v/>
      </c>
      <c r="AH1587" s="6" t="str">
        <f>IF(Table1[[#This Row],[mangrove.weights.ssp126.2100]]="","",Table1[[#This Row],[mangrove.weights.ssp126.2100]]*Table1[[#This Row],[mangrove.mn.ssp126.2100]])</f>
        <v/>
      </c>
      <c r="AI1587" s="7" t="e">
        <f t="shared" si="145"/>
        <v>#DIV/0!</v>
      </c>
      <c r="AL1587" s="6" t="str">
        <f>IF(Table1[[#This Row],[seagrass.mn.ssp245.2050]]="","",(Table1[[#This Row],[seagrass.sd.ssp245.2050]]/Table1[[#This Row],[seagrass.mn.ssp245.2050]])^-1)</f>
        <v/>
      </c>
      <c r="AM1587" s="6" t="str">
        <f>IF(Table1[[#This Row],[seagrass.weights.ssp245.2050]]="","",Table1[[#This Row],[seagrass.weights.ssp245.2050]]*Table1[[#This Row],[seagrass.mn.ssp245.2050]])</f>
        <v/>
      </c>
      <c r="AS1587" s="5"/>
      <c r="AT1587" s="8"/>
      <c r="AU1587" s="8"/>
      <c r="AV1587" s="7" t="e">
        <f t="shared" si="146"/>
        <v>#DIV/0!</v>
      </c>
      <c r="AX1587" s="5"/>
      <c r="AY1587" s="6"/>
      <c r="AZ1587" s="6"/>
      <c r="BB1587" s="5"/>
      <c r="BC1587" s="8"/>
      <c r="BD1587" s="8"/>
      <c r="BE1587" s="5"/>
      <c r="BF1587" s="5"/>
      <c r="BG1587" s="6"/>
      <c r="BH1587" s="6"/>
      <c r="BI1587" s="7" t="e">
        <f t="shared" si="147"/>
        <v>#DIV/0!</v>
      </c>
      <c r="BK1587" s="5"/>
      <c r="BL1587" s="6"/>
      <c r="BM1587" s="6"/>
      <c r="BO1587" s="5"/>
      <c r="BP1587" s="6"/>
      <c r="BQ1587" s="6"/>
      <c r="BR1587" s="5"/>
      <c r="BS1587" s="5"/>
      <c r="BT1587" s="6"/>
      <c r="BU1587" s="6"/>
      <c r="BV1587" s="7" t="e">
        <f t="shared" si="148"/>
        <v>#DIV/0!</v>
      </c>
      <c r="BX1587" s="5"/>
      <c r="BY1587" s="8"/>
      <c r="BZ1587" s="8"/>
      <c r="CA1587" s="5"/>
      <c r="CB1587" s="5"/>
      <c r="CC1587" s="8"/>
      <c r="CD1587" s="8"/>
      <c r="CE1587" s="5"/>
      <c r="CF1587" s="5"/>
      <c r="CG1587" s="12"/>
      <c r="CH1587" s="17"/>
      <c r="CI1587" s="9" t="e">
        <f t="shared" si="149"/>
        <v>#DIV/0!</v>
      </c>
      <c r="CJ1587" s="5"/>
      <c r="CL1587" s="5"/>
      <c r="CM1587" s="5"/>
      <c r="CP1587" s="5"/>
      <c r="CT1587" s="5"/>
    </row>
    <row r="1588" spans="1:98" x14ac:dyDescent="0.25">
      <c r="A1588" s="5" t="s">
        <v>1631</v>
      </c>
      <c r="B1588" s="5">
        <v>23.58934</v>
      </c>
      <c r="C1588" s="5">
        <v>-34.321102000000003</v>
      </c>
      <c r="E1588" s="5">
        <v>0</v>
      </c>
      <c r="G1588" s="5">
        <v>0</v>
      </c>
      <c r="I1588" s="5">
        <v>0</v>
      </c>
      <c r="L1588" s="6" t="str">
        <f>IF(Table1[[#This Row],[seagrass.mn.ssp126.2050]]="","",(Table1[[#This Row],[seagrass.sd.ssp126.2050]]/Table1[[#This Row],[seagrass.mn.ssp126.2050]])^-1)</f>
        <v/>
      </c>
      <c r="M1588" s="6" t="str">
        <f>IF(Table1[[#This Row],[seagrass.weights.ssp126.2050]]="","",Table1[[#This Row],[seagrass.weights.ssp126.2050]]*Table1[[#This Row],[seagrass.mn.ssp126.2050]])</f>
        <v/>
      </c>
      <c r="P1588" s="6" t="str">
        <f>IF(Table1[[#This Row],[corals.mn.ssp126.2050]]="","",(Table1[[#This Row],[corals.sd.ssp126.2050]]/Table1[[#This Row],[corals.mn.ssp126.2050]])^-1)</f>
        <v/>
      </c>
      <c r="Q1588" s="6" t="str">
        <f>IF(Table1[[#This Row],[coral.weights.ssp126.2050]]="","",Table1[[#This Row],[coral.weights.ssp126.2050]]*Table1[[#This Row],[corals.mn.ssp126.2050]])</f>
        <v/>
      </c>
      <c r="T1588" s="6" t="str">
        <f>IF(Table1[[#This Row],[mangrove.mn.ssp126.2050]]="","",(Table1[[#This Row],[mangrove.sd.ssp126.2050]]/Table1[[#This Row],[mangrove.mn.ssp126.2050]])^-1)</f>
        <v/>
      </c>
      <c r="U1588" s="6" t="str">
        <f>IF(Table1[[#This Row],[mangrove.weights.ssp126.2050]]="","",Table1[[#This Row],[mangrove.weights.ssp126.2050]]*Table1[[#This Row],[mangrove.mn.ssp126.2050]])</f>
        <v/>
      </c>
      <c r="V1588" s="7" t="e">
        <f t="shared" si="144"/>
        <v>#DIV/0!</v>
      </c>
      <c r="Y1588" s="6" t="str">
        <f>IF(Table1[[#This Row],[seagrass.mn.ssp126.2100]]="", "", (Table1[[#This Row],[seagrass.sd.ssp126.2100]]/Table1[[#This Row],[seagrass.mn.ssp126.2100]])^-1)</f>
        <v/>
      </c>
      <c r="Z1588" s="6" t="str">
        <f>IF(Table1[[#This Row],[seagrass.weights.ssp126.2100]]="","", Table1[[#This Row],[seagrass.weights.ssp126.2100]]*Table1[[#This Row],[seagrass.mn.ssp126.2100]])</f>
        <v/>
      </c>
      <c r="AC1588" s="6" t="str">
        <f>IF(Table1[[#This Row],[corals.mn.ssp126.2100]]="","",(Table1[[#This Row],[corals.sd.ssp126.2100]]/Table1[[#This Row],[corals.mn.ssp126.2100]])^-1)</f>
        <v/>
      </c>
      <c r="AD1588" s="6" t="str">
        <f>IF( Table1[[#This Row],[Coral.weights.ssp126.2100]]="","", Table1[[#This Row],[Coral.weights.ssp126.2100]]*Table1[[#This Row],[corals.mn.ssp126.2100]])</f>
        <v/>
      </c>
      <c r="AG1588" s="8" t="str">
        <f>IF(Table1[[#This Row],[mangrove.mn.ssp126.2100]]="","",(Table1[[#This Row],[mangrove.sd.ssp126.2100]]/Table1[[#This Row],[mangrove.mn.ssp126.2100]])^-1)</f>
        <v/>
      </c>
      <c r="AH1588" s="6" t="str">
        <f>IF(Table1[[#This Row],[mangrove.weights.ssp126.2100]]="","",Table1[[#This Row],[mangrove.weights.ssp126.2100]]*Table1[[#This Row],[mangrove.mn.ssp126.2100]])</f>
        <v/>
      </c>
      <c r="AI1588" s="7" t="e">
        <f t="shared" si="145"/>
        <v>#DIV/0!</v>
      </c>
      <c r="AL1588" s="6" t="str">
        <f>IF(Table1[[#This Row],[seagrass.mn.ssp245.2050]]="","",(Table1[[#This Row],[seagrass.sd.ssp245.2050]]/Table1[[#This Row],[seagrass.mn.ssp245.2050]])^-1)</f>
        <v/>
      </c>
      <c r="AM1588" s="6" t="str">
        <f>IF(Table1[[#This Row],[seagrass.weights.ssp245.2050]]="","",Table1[[#This Row],[seagrass.weights.ssp245.2050]]*Table1[[#This Row],[seagrass.mn.ssp245.2050]])</f>
        <v/>
      </c>
      <c r="AS1588" s="5"/>
      <c r="AT1588" s="8"/>
      <c r="AU1588" s="8"/>
      <c r="AV1588" s="7" t="e">
        <f t="shared" si="146"/>
        <v>#DIV/0!</v>
      </c>
      <c r="AX1588" s="5"/>
      <c r="AY1588" s="6"/>
      <c r="AZ1588" s="6"/>
      <c r="BB1588" s="5"/>
      <c r="BC1588" s="8"/>
      <c r="BD1588" s="8"/>
      <c r="BE1588" s="5"/>
      <c r="BF1588" s="5"/>
      <c r="BG1588" s="6"/>
      <c r="BH1588" s="6"/>
      <c r="BI1588" s="7" t="e">
        <f t="shared" si="147"/>
        <v>#DIV/0!</v>
      </c>
      <c r="BK1588" s="5"/>
      <c r="BL1588" s="6"/>
      <c r="BM1588" s="6"/>
      <c r="BO1588" s="5"/>
      <c r="BP1588" s="6"/>
      <c r="BQ1588" s="6"/>
      <c r="BR1588" s="5"/>
      <c r="BS1588" s="5"/>
      <c r="BT1588" s="6"/>
      <c r="BU1588" s="6"/>
      <c r="BV1588" s="7" t="e">
        <f t="shared" si="148"/>
        <v>#DIV/0!</v>
      </c>
      <c r="BX1588" s="5"/>
      <c r="BY1588" s="8"/>
      <c r="BZ1588" s="8"/>
      <c r="CA1588" s="5"/>
      <c r="CB1588" s="5"/>
      <c r="CC1588" s="8"/>
      <c r="CD1588" s="8"/>
      <c r="CE1588" s="5"/>
      <c r="CF1588" s="5"/>
      <c r="CG1588" s="12"/>
      <c r="CH1588" s="17"/>
      <c r="CI1588" s="9" t="e">
        <f t="shared" si="149"/>
        <v>#DIV/0!</v>
      </c>
      <c r="CJ1588" s="5"/>
      <c r="CL1588" s="5"/>
      <c r="CM1588" s="5"/>
      <c r="CP1588" s="5"/>
      <c r="CT1588" s="5"/>
    </row>
    <row r="1589" spans="1:98" x14ac:dyDescent="0.25">
      <c r="A1589" s="5" t="s">
        <v>1632</v>
      </c>
      <c r="B1589" s="5">
        <v>23.83934</v>
      </c>
      <c r="C1589" s="5">
        <v>-34.321102000000003</v>
      </c>
      <c r="E1589" s="5">
        <v>0</v>
      </c>
      <c r="G1589" s="5">
        <v>0</v>
      </c>
      <c r="I1589" s="5">
        <v>0</v>
      </c>
      <c r="L1589" s="6" t="str">
        <f>IF(Table1[[#This Row],[seagrass.mn.ssp126.2050]]="","",(Table1[[#This Row],[seagrass.sd.ssp126.2050]]/Table1[[#This Row],[seagrass.mn.ssp126.2050]])^-1)</f>
        <v/>
      </c>
      <c r="M1589" s="6" t="str">
        <f>IF(Table1[[#This Row],[seagrass.weights.ssp126.2050]]="","",Table1[[#This Row],[seagrass.weights.ssp126.2050]]*Table1[[#This Row],[seagrass.mn.ssp126.2050]])</f>
        <v/>
      </c>
      <c r="P1589" s="6" t="str">
        <f>IF(Table1[[#This Row],[corals.mn.ssp126.2050]]="","",(Table1[[#This Row],[corals.sd.ssp126.2050]]/Table1[[#This Row],[corals.mn.ssp126.2050]])^-1)</f>
        <v/>
      </c>
      <c r="Q1589" s="6" t="str">
        <f>IF(Table1[[#This Row],[coral.weights.ssp126.2050]]="","",Table1[[#This Row],[coral.weights.ssp126.2050]]*Table1[[#This Row],[corals.mn.ssp126.2050]])</f>
        <v/>
      </c>
      <c r="T1589" s="6" t="str">
        <f>IF(Table1[[#This Row],[mangrove.mn.ssp126.2050]]="","",(Table1[[#This Row],[mangrove.sd.ssp126.2050]]/Table1[[#This Row],[mangrove.mn.ssp126.2050]])^-1)</f>
        <v/>
      </c>
      <c r="U1589" s="6" t="str">
        <f>IF(Table1[[#This Row],[mangrove.weights.ssp126.2050]]="","",Table1[[#This Row],[mangrove.weights.ssp126.2050]]*Table1[[#This Row],[mangrove.mn.ssp126.2050]])</f>
        <v/>
      </c>
      <c r="V1589" s="7" t="e">
        <f t="shared" si="144"/>
        <v>#DIV/0!</v>
      </c>
      <c r="Y1589" s="6" t="str">
        <f>IF(Table1[[#This Row],[seagrass.mn.ssp126.2100]]="", "", (Table1[[#This Row],[seagrass.sd.ssp126.2100]]/Table1[[#This Row],[seagrass.mn.ssp126.2100]])^-1)</f>
        <v/>
      </c>
      <c r="Z1589" s="6" t="str">
        <f>IF(Table1[[#This Row],[seagrass.weights.ssp126.2100]]="","", Table1[[#This Row],[seagrass.weights.ssp126.2100]]*Table1[[#This Row],[seagrass.mn.ssp126.2100]])</f>
        <v/>
      </c>
      <c r="AC1589" s="6" t="str">
        <f>IF(Table1[[#This Row],[corals.mn.ssp126.2100]]="","",(Table1[[#This Row],[corals.sd.ssp126.2100]]/Table1[[#This Row],[corals.mn.ssp126.2100]])^-1)</f>
        <v/>
      </c>
      <c r="AD1589" s="6" t="str">
        <f>IF( Table1[[#This Row],[Coral.weights.ssp126.2100]]="","", Table1[[#This Row],[Coral.weights.ssp126.2100]]*Table1[[#This Row],[corals.mn.ssp126.2100]])</f>
        <v/>
      </c>
      <c r="AG1589" s="8" t="str">
        <f>IF(Table1[[#This Row],[mangrove.mn.ssp126.2100]]="","",(Table1[[#This Row],[mangrove.sd.ssp126.2100]]/Table1[[#This Row],[mangrove.mn.ssp126.2100]])^-1)</f>
        <v/>
      </c>
      <c r="AH1589" s="6" t="str">
        <f>IF(Table1[[#This Row],[mangrove.weights.ssp126.2100]]="","",Table1[[#This Row],[mangrove.weights.ssp126.2100]]*Table1[[#This Row],[mangrove.mn.ssp126.2100]])</f>
        <v/>
      </c>
      <c r="AI1589" s="7" t="e">
        <f t="shared" si="145"/>
        <v>#DIV/0!</v>
      </c>
      <c r="AL1589" s="6" t="str">
        <f>IF(Table1[[#This Row],[seagrass.mn.ssp245.2050]]="","",(Table1[[#This Row],[seagrass.sd.ssp245.2050]]/Table1[[#This Row],[seagrass.mn.ssp245.2050]])^-1)</f>
        <v/>
      </c>
      <c r="AM1589" s="6" t="str">
        <f>IF(Table1[[#This Row],[seagrass.weights.ssp245.2050]]="","",Table1[[#This Row],[seagrass.weights.ssp245.2050]]*Table1[[#This Row],[seagrass.mn.ssp245.2050]])</f>
        <v/>
      </c>
      <c r="AS1589" s="5"/>
      <c r="AT1589" s="8"/>
      <c r="AU1589" s="8"/>
      <c r="AV1589" s="7" t="e">
        <f t="shared" si="146"/>
        <v>#DIV/0!</v>
      </c>
      <c r="AX1589" s="5"/>
      <c r="AY1589" s="6"/>
      <c r="AZ1589" s="6"/>
      <c r="BB1589" s="5"/>
      <c r="BC1589" s="8"/>
      <c r="BD1589" s="8"/>
      <c r="BE1589" s="5"/>
      <c r="BF1589" s="5"/>
      <c r="BG1589" s="6"/>
      <c r="BH1589" s="6"/>
      <c r="BI1589" s="7" t="e">
        <f t="shared" si="147"/>
        <v>#DIV/0!</v>
      </c>
      <c r="BK1589" s="5"/>
      <c r="BL1589" s="6"/>
      <c r="BM1589" s="6"/>
      <c r="BO1589" s="5"/>
      <c r="BP1589" s="6"/>
      <c r="BQ1589" s="6"/>
      <c r="BR1589" s="5"/>
      <c r="BS1589" s="5"/>
      <c r="BT1589" s="6"/>
      <c r="BU1589" s="6"/>
      <c r="BV1589" s="7" t="e">
        <f t="shared" si="148"/>
        <v>#DIV/0!</v>
      </c>
      <c r="BX1589" s="5"/>
      <c r="BY1589" s="8"/>
      <c r="BZ1589" s="8"/>
      <c r="CA1589" s="5"/>
      <c r="CB1589" s="5"/>
      <c r="CC1589" s="8"/>
      <c r="CD1589" s="8"/>
      <c r="CE1589" s="5"/>
      <c r="CF1589" s="5"/>
      <c r="CG1589" s="12"/>
      <c r="CH1589" s="17"/>
      <c r="CI1589" s="9" t="e">
        <f t="shared" si="149"/>
        <v>#DIV/0!</v>
      </c>
      <c r="CJ1589" s="5"/>
      <c r="CL1589" s="5"/>
      <c r="CM1589" s="5"/>
      <c r="CP1589" s="5"/>
      <c r="CT1589" s="5"/>
    </row>
    <row r="1590" spans="1:98" x14ac:dyDescent="0.25">
      <c r="A1590" s="5" t="s">
        <v>1633</v>
      </c>
      <c r="B1590" s="5">
        <v>24.08934</v>
      </c>
      <c r="C1590" s="5">
        <v>-34.321102000000003</v>
      </c>
      <c r="E1590" s="5">
        <v>0</v>
      </c>
      <c r="G1590" s="5">
        <v>0</v>
      </c>
      <c r="I1590" s="5">
        <v>0</v>
      </c>
      <c r="L1590" s="6" t="str">
        <f>IF(Table1[[#This Row],[seagrass.mn.ssp126.2050]]="","",(Table1[[#This Row],[seagrass.sd.ssp126.2050]]/Table1[[#This Row],[seagrass.mn.ssp126.2050]])^-1)</f>
        <v/>
      </c>
      <c r="M1590" s="6" t="str">
        <f>IF(Table1[[#This Row],[seagrass.weights.ssp126.2050]]="","",Table1[[#This Row],[seagrass.weights.ssp126.2050]]*Table1[[#This Row],[seagrass.mn.ssp126.2050]])</f>
        <v/>
      </c>
      <c r="P1590" s="6" t="str">
        <f>IF(Table1[[#This Row],[corals.mn.ssp126.2050]]="","",(Table1[[#This Row],[corals.sd.ssp126.2050]]/Table1[[#This Row],[corals.mn.ssp126.2050]])^-1)</f>
        <v/>
      </c>
      <c r="Q1590" s="6" t="str">
        <f>IF(Table1[[#This Row],[coral.weights.ssp126.2050]]="","",Table1[[#This Row],[coral.weights.ssp126.2050]]*Table1[[#This Row],[corals.mn.ssp126.2050]])</f>
        <v/>
      </c>
      <c r="T1590" s="6" t="str">
        <f>IF(Table1[[#This Row],[mangrove.mn.ssp126.2050]]="","",(Table1[[#This Row],[mangrove.sd.ssp126.2050]]/Table1[[#This Row],[mangrove.mn.ssp126.2050]])^-1)</f>
        <v/>
      </c>
      <c r="U1590" s="6" t="str">
        <f>IF(Table1[[#This Row],[mangrove.weights.ssp126.2050]]="","",Table1[[#This Row],[mangrove.weights.ssp126.2050]]*Table1[[#This Row],[mangrove.mn.ssp126.2050]])</f>
        <v/>
      </c>
      <c r="V1590" s="7" t="e">
        <f t="shared" si="144"/>
        <v>#DIV/0!</v>
      </c>
      <c r="Y1590" s="6" t="str">
        <f>IF(Table1[[#This Row],[seagrass.mn.ssp126.2100]]="", "", (Table1[[#This Row],[seagrass.sd.ssp126.2100]]/Table1[[#This Row],[seagrass.mn.ssp126.2100]])^-1)</f>
        <v/>
      </c>
      <c r="Z1590" s="6" t="str">
        <f>IF(Table1[[#This Row],[seagrass.weights.ssp126.2100]]="","", Table1[[#This Row],[seagrass.weights.ssp126.2100]]*Table1[[#This Row],[seagrass.mn.ssp126.2100]])</f>
        <v/>
      </c>
      <c r="AC1590" s="6" t="str">
        <f>IF(Table1[[#This Row],[corals.mn.ssp126.2100]]="","",(Table1[[#This Row],[corals.sd.ssp126.2100]]/Table1[[#This Row],[corals.mn.ssp126.2100]])^-1)</f>
        <v/>
      </c>
      <c r="AD1590" s="6" t="str">
        <f>IF( Table1[[#This Row],[Coral.weights.ssp126.2100]]="","", Table1[[#This Row],[Coral.weights.ssp126.2100]]*Table1[[#This Row],[corals.mn.ssp126.2100]])</f>
        <v/>
      </c>
      <c r="AG1590" s="8" t="str">
        <f>IF(Table1[[#This Row],[mangrove.mn.ssp126.2100]]="","",(Table1[[#This Row],[mangrove.sd.ssp126.2100]]/Table1[[#This Row],[mangrove.mn.ssp126.2100]])^-1)</f>
        <v/>
      </c>
      <c r="AH1590" s="6" t="str">
        <f>IF(Table1[[#This Row],[mangrove.weights.ssp126.2100]]="","",Table1[[#This Row],[mangrove.weights.ssp126.2100]]*Table1[[#This Row],[mangrove.mn.ssp126.2100]])</f>
        <v/>
      </c>
      <c r="AI1590" s="7" t="e">
        <f t="shared" si="145"/>
        <v>#DIV/0!</v>
      </c>
      <c r="AL1590" s="6" t="str">
        <f>IF(Table1[[#This Row],[seagrass.mn.ssp245.2050]]="","",(Table1[[#This Row],[seagrass.sd.ssp245.2050]]/Table1[[#This Row],[seagrass.mn.ssp245.2050]])^-1)</f>
        <v/>
      </c>
      <c r="AM1590" s="6" t="str">
        <f>IF(Table1[[#This Row],[seagrass.weights.ssp245.2050]]="","",Table1[[#This Row],[seagrass.weights.ssp245.2050]]*Table1[[#This Row],[seagrass.mn.ssp245.2050]])</f>
        <v/>
      </c>
      <c r="AS1590" s="5"/>
      <c r="AT1590" s="8"/>
      <c r="AU1590" s="8"/>
      <c r="AV1590" s="7" t="e">
        <f t="shared" si="146"/>
        <v>#DIV/0!</v>
      </c>
      <c r="AX1590" s="5"/>
      <c r="AY1590" s="6"/>
      <c r="AZ1590" s="6"/>
      <c r="BB1590" s="5"/>
      <c r="BC1590" s="8"/>
      <c r="BD1590" s="8"/>
      <c r="BE1590" s="5"/>
      <c r="BF1590" s="5"/>
      <c r="BG1590" s="6"/>
      <c r="BH1590" s="6"/>
      <c r="BI1590" s="7" t="e">
        <f t="shared" si="147"/>
        <v>#DIV/0!</v>
      </c>
      <c r="BK1590" s="5"/>
      <c r="BL1590" s="6"/>
      <c r="BM1590" s="6"/>
      <c r="BO1590" s="5"/>
      <c r="BP1590" s="6"/>
      <c r="BQ1590" s="6"/>
      <c r="BR1590" s="5"/>
      <c r="BS1590" s="5"/>
      <c r="BT1590" s="6"/>
      <c r="BU1590" s="6"/>
      <c r="BV1590" s="7" t="e">
        <f t="shared" si="148"/>
        <v>#DIV/0!</v>
      </c>
      <c r="BX1590" s="5"/>
      <c r="BY1590" s="8"/>
      <c r="BZ1590" s="8"/>
      <c r="CA1590" s="5"/>
      <c r="CB1590" s="5"/>
      <c r="CC1590" s="8"/>
      <c r="CD1590" s="8"/>
      <c r="CE1590" s="5"/>
      <c r="CF1590" s="5"/>
      <c r="CG1590" s="12"/>
      <c r="CH1590" s="17"/>
      <c r="CI1590" s="9" t="e">
        <f t="shared" si="149"/>
        <v>#DIV/0!</v>
      </c>
      <c r="CJ1590" s="5"/>
      <c r="CL1590" s="5"/>
      <c r="CM1590" s="5"/>
      <c r="CP1590" s="5"/>
      <c r="CT1590" s="5"/>
    </row>
    <row r="1591" spans="1:98" x14ac:dyDescent="0.25">
      <c r="A1591" s="5" t="s">
        <v>1634</v>
      </c>
      <c r="B1591" s="5">
        <v>24.33934</v>
      </c>
      <c r="C1591" s="5">
        <v>-34.321102000000003</v>
      </c>
      <c r="E1591" s="5">
        <v>0</v>
      </c>
      <c r="G1591" s="5">
        <v>0</v>
      </c>
      <c r="I1591" s="5">
        <v>0</v>
      </c>
      <c r="L1591" s="6" t="str">
        <f>IF(Table1[[#This Row],[seagrass.mn.ssp126.2050]]="","",(Table1[[#This Row],[seagrass.sd.ssp126.2050]]/Table1[[#This Row],[seagrass.mn.ssp126.2050]])^-1)</f>
        <v/>
      </c>
      <c r="M1591" s="6" t="str">
        <f>IF(Table1[[#This Row],[seagrass.weights.ssp126.2050]]="","",Table1[[#This Row],[seagrass.weights.ssp126.2050]]*Table1[[#This Row],[seagrass.mn.ssp126.2050]])</f>
        <v/>
      </c>
      <c r="P1591" s="6" t="str">
        <f>IF(Table1[[#This Row],[corals.mn.ssp126.2050]]="","",(Table1[[#This Row],[corals.sd.ssp126.2050]]/Table1[[#This Row],[corals.mn.ssp126.2050]])^-1)</f>
        <v/>
      </c>
      <c r="Q1591" s="6" t="str">
        <f>IF(Table1[[#This Row],[coral.weights.ssp126.2050]]="","",Table1[[#This Row],[coral.weights.ssp126.2050]]*Table1[[#This Row],[corals.mn.ssp126.2050]])</f>
        <v/>
      </c>
      <c r="T1591" s="6" t="str">
        <f>IF(Table1[[#This Row],[mangrove.mn.ssp126.2050]]="","",(Table1[[#This Row],[mangrove.sd.ssp126.2050]]/Table1[[#This Row],[mangrove.mn.ssp126.2050]])^-1)</f>
        <v/>
      </c>
      <c r="U1591" s="6" t="str">
        <f>IF(Table1[[#This Row],[mangrove.weights.ssp126.2050]]="","",Table1[[#This Row],[mangrove.weights.ssp126.2050]]*Table1[[#This Row],[mangrove.mn.ssp126.2050]])</f>
        <v/>
      </c>
      <c r="V1591" s="7" t="e">
        <f t="shared" si="144"/>
        <v>#DIV/0!</v>
      </c>
      <c r="Y1591" s="6" t="str">
        <f>IF(Table1[[#This Row],[seagrass.mn.ssp126.2100]]="", "", (Table1[[#This Row],[seagrass.sd.ssp126.2100]]/Table1[[#This Row],[seagrass.mn.ssp126.2100]])^-1)</f>
        <v/>
      </c>
      <c r="Z1591" s="6" t="str">
        <f>IF(Table1[[#This Row],[seagrass.weights.ssp126.2100]]="","", Table1[[#This Row],[seagrass.weights.ssp126.2100]]*Table1[[#This Row],[seagrass.mn.ssp126.2100]])</f>
        <v/>
      </c>
      <c r="AC1591" s="6" t="str">
        <f>IF(Table1[[#This Row],[corals.mn.ssp126.2100]]="","",(Table1[[#This Row],[corals.sd.ssp126.2100]]/Table1[[#This Row],[corals.mn.ssp126.2100]])^-1)</f>
        <v/>
      </c>
      <c r="AD1591" s="6" t="str">
        <f>IF( Table1[[#This Row],[Coral.weights.ssp126.2100]]="","", Table1[[#This Row],[Coral.weights.ssp126.2100]]*Table1[[#This Row],[corals.mn.ssp126.2100]])</f>
        <v/>
      </c>
      <c r="AG1591" s="8" t="str">
        <f>IF(Table1[[#This Row],[mangrove.mn.ssp126.2100]]="","",(Table1[[#This Row],[mangrove.sd.ssp126.2100]]/Table1[[#This Row],[mangrove.mn.ssp126.2100]])^-1)</f>
        <v/>
      </c>
      <c r="AH1591" s="6" t="str">
        <f>IF(Table1[[#This Row],[mangrove.weights.ssp126.2100]]="","",Table1[[#This Row],[mangrove.weights.ssp126.2100]]*Table1[[#This Row],[mangrove.mn.ssp126.2100]])</f>
        <v/>
      </c>
      <c r="AI1591" s="7" t="e">
        <f t="shared" si="145"/>
        <v>#DIV/0!</v>
      </c>
      <c r="AL1591" s="6" t="str">
        <f>IF(Table1[[#This Row],[seagrass.mn.ssp245.2050]]="","",(Table1[[#This Row],[seagrass.sd.ssp245.2050]]/Table1[[#This Row],[seagrass.mn.ssp245.2050]])^-1)</f>
        <v/>
      </c>
      <c r="AM1591" s="6" t="str">
        <f>IF(Table1[[#This Row],[seagrass.weights.ssp245.2050]]="","",Table1[[#This Row],[seagrass.weights.ssp245.2050]]*Table1[[#This Row],[seagrass.mn.ssp245.2050]])</f>
        <v/>
      </c>
      <c r="AS1591" s="5"/>
      <c r="AT1591" s="8"/>
      <c r="AU1591" s="8"/>
      <c r="AV1591" s="7" t="e">
        <f t="shared" si="146"/>
        <v>#DIV/0!</v>
      </c>
      <c r="AX1591" s="5"/>
      <c r="AY1591" s="6"/>
      <c r="AZ1591" s="6"/>
      <c r="BB1591" s="5"/>
      <c r="BC1591" s="8"/>
      <c r="BD1591" s="8"/>
      <c r="BE1591" s="5"/>
      <c r="BF1591" s="5"/>
      <c r="BG1591" s="6"/>
      <c r="BH1591" s="6"/>
      <c r="BI1591" s="7" t="e">
        <f t="shared" si="147"/>
        <v>#DIV/0!</v>
      </c>
      <c r="BK1591" s="5"/>
      <c r="BL1591" s="6"/>
      <c r="BM1591" s="6"/>
      <c r="BO1591" s="5"/>
      <c r="BP1591" s="6"/>
      <c r="BQ1591" s="6"/>
      <c r="BR1591" s="5"/>
      <c r="BS1591" s="5"/>
      <c r="BT1591" s="6"/>
      <c r="BU1591" s="6"/>
      <c r="BV1591" s="7" t="e">
        <f t="shared" si="148"/>
        <v>#DIV/0!</v>
      </c>
      <c r="BX1591" s="5"/>
      <c r="BY1591" s="8"/>
      <c r="BZ1591" s="8"/>
      <c r="CA1591" s="5"/>
      <c r="CB1591" s="5"/>
      <c r="CC1591" s="8"/>
      <c r="CD1591" s="8"/>
      <c r="CE1591" s="5"/>
      <c r="CF1591" s="5"/>
      <c r="CG1591" s="12"/>
      <c r="CH1591" s="17"/>
      <c r="CI1591" s="9" t="e">
        <f t="shared" si="149"/>
        <v>#DIV/0!</v>
      </c>
      <c r="CJ1591" s="5"/>
      <c r="CL1591" s="5"/>
      <c r="CM1591" s="5"/>
      <c r="CP1591" s="5"/>
      <c r="CT1591" s="5"/>
    </row>
    <row r="1592" spans="1:98" x14ac:dyDescent="0.25">
      <c r="A1592" s="5" t="s">
        <v>1635</v>
      </c>
      <c r="B1592" s="5">
        <v>24.58934</v>
      </c>
      <c r="C1592" s="5">
        <v>-34.321102000000003</v>
      </c>
      <c r="E1592" s="5">
        <v>0</v>
      </c>
      <c r="G1592" s="5">
        <v>0</v>
      </c>
      <c r="I1592" s="5">
        <v>0</v>
      </c>
      <c r="L1592" s="6" t="str">
        <f>IF(Table1[[#This Row],[seagrass.mn.ssp126.2050]]="","",(Table1[[#This Row],[seagrass.sd.ssp126.2050]]/Table1[[#This Row],[seagrass.mn.ssp126.2050]])^-1)</f>
        <v/>
      </c>
      <c r="M1592" s="6" t="str">
        <f>IF(Table1[[#This Row],[seagrass.weights.ssp126.2050]]="","",Table1[[#This Row],[seagrass.weights.ssp126.2050]]*Table1[[#This Row],[seagrass.mn.ssp126.2050]])</f>
        <v/>
      </c>
      <c r="P1592" s="6" t="str">
        <f>IF(Table1[[#This Row],[corals.mn.ssp126.2050]]="","",(Table1[[#This Row],[corals.sd.ssp126.2050]]/Table1[[#This Row],[corals.mn.ssp126.2050]])^-1)</f>
        <v/>
      </c>
      <c r="Q1592" s="6" t="str">
        <f>IF(Table1[[#This Row],[coral.weights.ssp126.2050]]="","",Table1[[#This Row],[coral.weights.ssp126.2050]]*Table1[[#This Row],[corals.mn.ssp126.2050]])</f>
        <v/>
      </c>
      <c r="T1592" s="6" t="str">
        <f>IF(Table1[[#This Row],[mangrove.mn.ssp126.2050]]="","",(Table1[[#This Row],[mangrove.sd.ssp126.2050]]/Table1[[#This Row],[mangrove.mn.ssp126.2050]])^-1)</f>
        <v/>
      </c>
      <c r="U1592" s="6" t="str">
        <f>IF(Table1[[#This Row],[mangrove.weights.ssp126.2050]]="","",Table1[[#This Row],[mangrove.weights.ssp126.2050]]*Table1[[#This Row],[mangrove.mn.ssp126.2050]])</f>
        <v/>
      </c>
      <c r="V1592" s="7" t="e">
        <f t="shared" si="144"/>
        <v>#DIV/0!</v>
      </c>
      <c r="Y1592" s="6" t="str">
        <f>IF(Table1[[#This Row],[seagrass.mn.ssp126.2100]]="", "", (Table1[[#This Row],[seagrass.sd.ssp126.2100]]/Table1[[#This Row],[seagrass.mn.ssp126.2100]])^-1)</f>
        <v/>
      </c>
      <c r="Z1592" s="6" t="str">
        <f>IF(Table1[[#This Row],[seagrass.weights.ssp126.2100]]="","", Table1[[#This Row],[seagrass.weights.ssp126.2100]]*Table1[[#This Row],[seagrass.mn.ssp126.2100]])</f>
        <v/>
      </c>
      <c r="AC1592" s="6" t="str">
        <f>IF(Table1[[#This Row],[corals.mn.ssp126.2100]]="","",(Table1[[#This Row],[corals.sd.ssp126.2100]]/Table1[[#This Row],[corals.mn.ssp126.2100]])^-1)</f>
        <v/>
      </c>
      <c r="AD1592" s="6" t="str">
        <f>IF( Table1[[#This Row],[Coral.weights.ssp126.2100]]="","", Table1[[#This Row],[Coral.weights.ssp126.2100]]*Table1[[#This Row],[corals.mn.ssp126.2100]])</f>
        <v/>
      </c>
      <c r="AG1592" s="8" t="str">
        <f>IF(Table1[[#This Row],[mangrove.mn.ssp126.2100]]="","",(Table1[[#This Row],[mangrove.sd.ssp126.2100]]/Table1[[#This Row],[mangrove.mn.ssp126.2100]])^-1)</f>
        <v/>
      </c>
      <c r="AH1592" s="6" t="str">
        <f>IF(Table1[[#This Row],[mangrove.weights.ssp126.2100]]="","",Table1[[#This Row],[mangrove.weights.ssp126.2100]]*Table1[[#This Row],[mangrove.mn.ssp126.2100]])</f>
        <v/>
      </c>
      <c r="AI1592" s="7" t="e">
        <f t="shared" si="145"/>
        <v>#DIV/0!</v>
      </c>
      <c r="AL1592" s="6" t="str">
        <f>IF(Table1[[#This Row],[seagrass.mn.ssp245.2050]]="","",(Table1[[#This Row],[seagrass.sd.ssp245.2050]]/Table1[[#This Row],[seagrass.mn.ssp245.2050]])^-1)</f>
        <v/>
      </c>
      <c r="AM1592" s="6" t="str">
        <f>IF(Table1[[#This Row],[seagrass.weights.ssp245.2050]]="","",Table1[[#This Row],[seagrass.weights.ssp245.2050]]*Table1[[#This Row],[seagrass.mn.ssp245.2050]])</f>
        <v/>
      </c>
      <c r="AS1592" s="5"/>
      <c r="AT1592" s="8"/>
      <c r="AU1592" s="8"/>
      <c r="AV1592" s="7" t="e">
        <f t="shared" si="146"/>
        <v>#DIV/0!</v>
      </c>
      <c r="AX1592" s="5"/>
      <c r="AY1592" s="6"/>
      <c r="AZ1592" s="6"/>
      <c r="BB1592" s="5"/>
      <c r="BC1592" s="8"/>
      <c r="BD1592" s="8"/>
      <c r="BE1592" s="5"/>
      <c r="BF1592" s="5"/>
      <c r="BG1592" s="6"/>
      <c r="BH1592" s="6"/>
      <c r="BI1592" s="7" t="e">
        <f t="shared" si="147"/>
        <v>#DIV/0!</v>
      </c>
      <c r="BK1592" s="5"/>
      <c r="BL1592" s="6"/>
      <c r="BM1592" s="6"/>
      <c r="BO1592" s="5"/>
      <c r="BP1592" s="6"/>
      <c r="BQ1592" s="6"/>
      <c r="BR1592" s="5"/>
      <c r="BS1592" s="5"/>
      <c r="BT1592" s="6"/>
      <c r="BU1592" s="6"/>
      <c r="BV1592" s="7" t="e">
        <f t="shared" si="148"/>
        <v>#DIV/0!</v>
      </c>
      <c r="BX1592" s="5"/>
      <c r="BY1592" s="8"/>
      <c r="BZ1592" s="8"/>
      <c r="CA1592" s="5"/>
      <c r="CB1592" s="5"/>
      <c r="CC1592" s="8"/>
      <c r="CD1592" s="8"/>
      <c r="CE1592" s="5"/>
      <c r="CF1592" s="5"/>
      <c r="CG1592" s="12"/>
      <c r="CH1592" s="17"/>
      <c r="CI1592" s="9" t="e">
        <f t="shared" si="149"/>
        <v>#DIV/0!</v>
      </c>
      <c r="CJ1592" s="5"/>
      <c r="CL1592" s="5"/>
      <c r="CM1592" s="5"/>
      <c r="CP1592" s="5"/>
      <c r="CT1592" s="5"/>
    </row>
    <row r="1593" spans="1:98" x14ac:dyDescent="0.25">
      <c r="A1593" s="5" t="s">
        <v>1636</v>
      </c>
      <c r="B1593" s="5">
        <v>24.83934</v>
      </c>
      <c r="C1593" s="5">
        <v>-34.321102000000003</v>
      </c>
      <c r="E1593" s="5">
        <v>0</v>
      </c>
      <c r="G1593" s="5">
        <v>0</v>
      </c>
      <c r="I1593" s="5">
        <v>0</v>
      </c>
      <c r="L1593" s="6" t="str">
        <f>IF(Table1[[#This Row],[seagrass.mn.ssp126.2050]]="","",(Table1[[#This Row],[seagrass.sd.ssp126.2050]]/Table1[[#This Row],[seagrass.mn.ssp126.2050]])^-1)</f>
        <v/>
      </c>
      <c r="M1593" s="6" t="str">
        <f>IF(Table1[[#This Row],[seagrass.weights.ssp126.2050]]="","",Table1[[#This Row],[seagrass.weights.ssp126.2050]]*Table1[[#This Row],[seagrass.mn.ssp126.2050]])</f>
        <v/>
      </c>
      <c r="P1593" s="6" t="str">
        <f>IF(Table1[[#This Row],[corals.mn.ssp126.2050]]="","",(Table1[[#This Row],[corals.sd.ssp126.2050]]/Table1[[#This Row],[corals.mn.ssp126.2050]])^-1)</f>
        <v/>
      </c>
      <c r="Q1593" s="6" t="str">
        <f>IF(Table1[[#This Row],[coral.weights.ssp126.2050]]="","",Table1[[#This Row],[coral.weights.ssp126.2050]]*Table1[[#This Row],[corals.mn.ssp126.2050]])</f>
        <v/>
      </c>
      <c r="T1593" s="6" t="str">
        <f>IF(Table1[[#This Row],[mangrove.mn.ssp126.2050]]="","",(Table1[[#This Row],[mangrove.sd.ssp126.2050]]/Table1[[#This Row],[mangrove.mn.ssp126.2050]])^-1)</f>
        <v/>
      </c>
      <c r="U1593" s="6" t="str">
        <f>IF(Table1[[#This Row],[mangrove.weights.ssp126.2050]]="","",Table1[[#This Row],[mangrove.weights.ssp126.2050]]*Table1[[#This Row],[mangrove.mn.ssp126.2050]])</f>
        <v/>
      </c>
      <c r="V1593" s="7" t="e">
        <f t="shared" si="144"/>
        <v>#DIV/0!</v>
      </c>
      <c r="Y1593" s="6" t="str">
        <f>IF(Table1[[#This Row],[seagrass.mn.ssp126.2100]]="", "", (Table1[[#This Row],[seagrass.sd.ssp126.2100]]/Table1[[#This Row],[seagrass.mn.ssp126.2100]])^-1)</f>
        <v/>
      </c>
      <c r="Z1593" s="6" t="str">
        <f>IF(Table1[[#This Row],[seagrass.weights.ssp126.2100]]="","", Table1[[#This Row],[seagrass.weights.ssp126.2100]]*Table1[[#This Row],[seagrass.mn.ssp126.2100]])</f>
        <v/>
      </c>
      <c r="AC1593" s="6" t="str">
        <f>IF(Table1[[#This Row],[corals.mn.ssp126.2100]]="","",(Table1[[#This Row],[corals.sd.ssp126.2100]]/Table1[[#This Row],[corals.mn.ssp126.2100]])^-1)</f>
        <v/>
      </c>
      <c r="AD1593" s="6" t="str">
        <f>IF( Table1[[#This Row],[Coral.weights.ssp126.2100]]="","", Table1[[#This Row],[Coral.weights.ssp126.2100]]*Table1[[#This Row],[corals.mn.ssp126.2100]])</f>
        <v/>
      </c>
      <c r="AG1593" s="8" t="str">
        <f>IF(Table1[[#This Row],[mangrove.mn.ssp126.2100]]="","",(Table1[[#This Row],[mangrove.sd.ssp126.2100]]/Table1[[#This Row],[mangrove.mn.ssp126.2100]])^-1)</f>
        <v/>
      </c>
      <c r="AH1593" s="6" t="str">
        <f>IF(Table1[[#This Row],[mangrove.weights.ssp126.2100]]="","",Table1[[#This Row],[mangrove.weights.ssp126.2100]]*Table1[[#This Row],[mangrove.mn.ssp126.2100]])</f>
        <v/>
      </c>
      <c r="AI1593" s="7" t="e">
        <f t="shared" si="145"/>
        <v>#DIV/0!</v>
      </c>
      <c r="AL1593" s="6" t="str">
        <f>IF(Table1[[#This Row],[seagrass.mn.ssp245.2050]]="","",(Table1[[#This Row],[seagrass.sd.ssp245.2050]]/Table1[[#This Row],[seagrass.mn.ssp245.2050]])^-1)</f>
        <v/>
      </c>
      <c r="AM1593" s="6" t="str">
        <f>IF(Table1[[#This Row],[seagrass.weights.ssp245.2050]]="","",Table1[[#This Row],[seagrass.weights.ssp245.2050]]*Table1[[#This Row],[seagrass.mn.ssp245.2050]])</f>
        <v/>
      </c>
      <c r="AS1593" s="5"/>
      <c r="AT1593" s="8"/>
      <c r="AU1593" s="8"/>
      <c r="AV1593" s="7" t="e">
        <f t="shared" si="146"/>
        <v>#DIV/0!</v>
      </c>
      <c r="AX1593" s="5"/>
      <c r="AY1593" s="6"/>
      <c r="AZ1593" s="6"/>
      <c r="BB1593" s="5"/>
      <c r="BC1593" s="8"/>
      <c r="BD1593" s="8"/>
      <c r="BE1593" s="5"/>
      <c r="BF1593" s="5"/>
      <c r="BG1593" s="6"/>
      <c r="BH1593" s="6"/>
      <c r="BI1593" s="7" t="e">
        <f t="shared" si="147"/>
        <v>#DIV/0!</v>
      </c>
      <c r="BK1593" s="5"/>
      <c r="BL1593" s="6"/>
      <c r="BM1593" s="6"/>
      <c r="BO1593" s="5"/>
      <c r="BP1593" s="6"/>
      <c r="BQ1593" s="6"/>
      <c r="BR1593" s="5"/>
      <c r="BS1593" s="5"/>
      <c r="BT1593" s="6"/>
      <c r="BU1593" s="6"/>
      <c r="BV1593" s="7" t="e">
        <f t="shared" si="148"/>
        <v>#DIV/0!</v>
      </c>
      <c r="BX1593" s="5"/>
      <c r="BY1593" s="8"/>
      <c r="BZ1593" s="8"/>
      <c r="CA1593" s="5"/>
      <c r="CB1593" s="5"/>
      <c r="CC1593" s="8"/>
      <c r="CD1593" s="8"/>
      <c r="CE1593" s="5"/>
      <c r="CF1593" s="5"/>
      <c r="CG1593" s="12"/>
      <c r="CH1593" s="17"/>
      <c r="CI1593" s="9" t="e">
        <f t="shared" si="149"/>
        <v>#DIV/0!</v>
      </c>
      <c r="CJ1593" s="5"/>
      <c r="CL1593" s="5"/>
      <c r="CM1593" s="5"/>
      <c r="CP1593" s="5"/>
      <c r="CT1593" s="5"/>
    </row>
    <row r="1594" spans="1:98" x14ac:dyDescent="0.25">
      <c r="A1594" s="5" t="s">
        <v>1637</v>
      </c>
      <c r="B1594" s="5">
        <v>25.08934</v>
      </c>
      <c r="C1594" s="5">
        <v>-34.321102000000003</v>
      </c>
      <c r="E1594" s="5">
        <v>0</v>
      </c>
      <c r="G1594" s="5">
        <v>0</v>
      </c>
      <c r="I1594" s="5">
        <v>0</v>
      </c>
      <c r="L1594" s="6" t="str">
        <f>IF(Table1[[#This Row],[seagrass.mn.ssp126.2050]]="","",(Table1[[#This Row],[seagrass.sd.ssp126.2050]]/Table1[[#This Row],[seagrass.mn.ssp126.2050]])^-1)</f>
        <v/>
      </c>
      <c r="M1594" s="6" t="str">
        <f>IF(Table1[[#This Row],[seagrass.weights.ssp126.2050]]="","",Table1[[#This Row],[seagrass.weights.ssp126.2050]]*Table1[[#This Row],[seagrass.mn.ssp126.2050]])</f>
        <v/>
      </c>
      <c r="P1594" s="6" t="str">
        <f>IF(Table1[[#This Row],[corals.mn.ssp126.2050]]="","",(Table1[[#This Row],[corals.sd.ssp126.2050]]/Table1[[#This Row],[corals.mn.ssp126.2050]])^-1)</f>
        <v/>
      </c>
      <c r="Q1594" s="6" t="str">
        <f>IF(Table1[[#This Row],[coral.weights.ssp126.2050]]="","",Table1[[#This Row],[coral.weights.ssp126.2050]]*Table1[[#This Row],[corals.mn.ssp126.2050]])</f>
        <v/>
      </c>
      <c r="T1594" s="6" t="str">
        <f>IF(Table1[[#This Row],[mangrove.mn.ssp126.2050]]="","",(Table1[[#This Row],[mangrove.sd.ssp126.2050]]/Table1[[#This Row],[mangrove.mn.ssp126.2050]])^-1)</f>
        <v/>
      </c>
      <c r="U1594" s="6" t="str">
        <f>IF(Table1[[#This Row],[mangrove.weights.ssp126.2050]]="","",Table1[[#This Row],[mangrove.weights.ssp126.2050]]*Table1[[#This Row],[mangrove.mn.ssp126.2050]])</f>
        <v/>
      </c>
      <c r="V1594" s="7" t="e">
        <f t="shared" si="144"/>
        <v>#DIV/0!</v>
      </c>
      <c r="Y1594" s="6" t="str">
        <f>IF(Table1[[#This Row],[seagrass.mn.ssp126.2100]]="", "", (Table1[[#This Row],[seagrass.sd.ssp126.2100]]/Table1[[#This Row],[seagrass.mn.ssp126.2100]])^-1)</f>
        <v/>
      </c>
      <c r="Z1594" s="6" t="str">
        <f>IF(Table1[[#This Row],[seagrass.weights.ssp126.2100]]="","", Table1[[#This Row],[seagrass.weights.ssp126.2100]]*Table1[[#This Row],[seagrass.mn.ssp126.2100]])</f>
        <v/>
      </c>
      <c r="AC1594" s="6" t="str">
        <f>IF(Table1[[#This Row],[corals.mn.ssp126.2100]]="","",(Table1[[#This Row],[corals.sd.ssp126.2100]]/Table1[[#This Row],[corals.mn.ssp126.2100]])^-1)</f>
        <v/>
      </c>
      <c r="AD1594" s="6" t="str">
        <f>IF( Table1[[#This Row],[Coral.weights.ssp126.2100]]="","", Table1[[#This Row],[Coral.weights.ssp126.2100]]*Table1[[#This Row],[corals.mn.ssp126.2100]])</f>
        <v/>
      </c>
      <c r="AG1594" s="8" t="str">
        <f>IF(Table1[[#This Row],[mangrove.mn.ssp126.2100]]="","",(Table1[[#This Row],[mangrove.sd.ssp126.2100]]/Table1[[#This Row],[mangrove.mn.ssp126.2100]])^-1)</f>
        <v/>
      </c>
      <c r="AH1594" s="6" t="str">
        <f>IF(Table1[[#This Row],[mangrove.weights.ssp126.2100]]="","",Table1[[#This Row],[mangrove.weights.ssp126.2100]]*Table1[[#This Row],[mangrove.mn.ssp126.2100]])</f>
        <v/>
      </c>
      <c r="AI1594" s="7" t="e">
        <f t="shared" si="145"/>
        <v>#DIV/0!</v>
      </c>
      <c r="AL1594" s="6" t="str">
        <f>IF(Table1[[#This Row],[seagrass.mn.ssp245.2050]]="","",(Table1[[#This Row],[seagrass.sd.ssp245.2050]]/Table1[[#This Row],[seagrass.mn.ssp245.2050]])^-1)</f>
        <v/>
      </c>
      <c r="AM1594" s="6" t="str">
        <f>IF(Table1[[#This Row],[seagrass.weights.ssp245.2050]]="","",Table1[[#This Row],[seagrass.weights.ssp245.2050]]*Table1[[#This Row],[seagrass.mn.ssp245.2050]])</f>
        <v/>
      </c>
      <c r="AS1594" s="5"/>
      <c r="AT1594" s="8"/>
      <c r="AU1594" s="8"/>
      <c r="AV1594" s="7" t="e">
        <f t="shared" si="146"/>
        <v>#DIV/0!</v>
      </c>
      <c r="AX1594" s="5"/>
      <c r="AY1594" s="6"/>
      <c r="AZ1594" s="6"/>
      <c r="BB1594" s="5"/>
      <c r="BC1594" s="8"/>
      <c r="BD1594" s="8"/>
      <c r="BE1594" s="5"/>
      <c r="BF1594" s="5"/>
      <c r="BG1594" s="6"/>
      <c r="BH1594" s="6"/>
      <c r="BI1594" s="7" t="e">
        <f t="shared" si="147"/>
        <v>#DIV/0!</v>
      </c>
      <c r="BK1594" s="5"/>
      <c r="BL1594" s="6"/>
      <c r="BM1594" s="6"/>
      <c r="BO1594" s="5"/>
      <c r="BP1594" s="6"/>
      <c r="BQ1594" s="6"/>
      <c r="BR1594" s="5"/>
      <c r="BS1594" s="5"/>
      <c r="BT1594" s="6"/>
      <c r="BU1594" s="6"/>
      <c r="BV1594" s="7" t="e">
        <f t="shared" si="148"/>
        <v>#DIV/0!</v>
      </c>
      <c r="BX1594" s="5"/>
      <c r="BY1594" s="8"/>
      <c r="BZ1594" s="8"/>
      <c r="CA1594" s="5"/>
      <c r="CB1594" s="5"/>
      <c r="CC1594" s="8"/>
      <c r="CD1594" s="8"/>
      <c r="CE1594" s="5"/>
      <c r="CF1594" s="5"/>
      <c r="CG1594" s="12"/>
      <c r="CH1594" s="17"/>
      <c r="CI1594" s="9" t="e">
        <f t="shared" si="149"/>
        <v>#DIV/0!</v>
      </c>
      <c r="CJ1594" s="5"/>
      <c r="CL1594" s="5"/>
      <c r="CM1594" s="5"/>
      <c r="CP1594" s="5"/>
      <c r="CT1594" s="5"/>
    </row>
    <row r="1595" spans="1:98" x14ac:dyDescent="0.25">
      <c r="A1595" s="5" t="s">
        <v>1638</v>
      </c>
      <c r="B1595" s="5">
        <v>25.33934</v>
      </c>
      <c r="C1595" s="5">
        <v>-34.321102000000003</v>
      </c>
      <c r="E1595" s="5">
        <v>0</v>
      </c>
      <c r="G1595" s="5">
        <v>0</v>
      </c>
      <c r="I1595" s="5">
        <v>0</v>
      </c>
      <c r="L1595" s="6" t="str">
        <f>IF(Table1[[#This Row],[seagrass.mn.ssp126.2050]]="","",(Table1[[#This Row],[seagrass.sd.ssp126.2050]]/Table1[[#This Row],[seagrass.mn.ssp126.2050]])^-1)</f>
        <v/>
      </c>
      <c r="M1595" s="6" t="str">
        <f>IF(Table1[[#This Row],[seagrass.weights.ssp126.2050]]="","",Table1[[#This Row],[seagrass.weights.ssp126.2050]]*Table1[[#This Row],[seagrass.mn.ssp126.2050]])</f>
        <v/>
      </c>
      <c r="P1595" s="6" t="str">
        <f>IF(Table1[[#This Row],[corals.mn.ssp126.2050]]="","",(Table1[[#This Row],[corals.sd.ssp126.2050]]/Table1[[#This Row],[corals.mn.ssp126.2050]])^-1)</f>
        <v/>
      </c>
      <c r="Q1595" s="6" t="str">
        <f>IF(Table1[[#This Row],[coral.weights.ssp126.2050]]="","",Table1[[#This Row],[coral.weights.ssp126.2050]]*Table1[[#This Row],[corals.mn.ssp126.2050]])</f>
        <v/>
      </c>
      <c r="T1595" s="6" t="str">
        <f>IF(Table1[[#This Row],[mangrove.mn.ssp126.2050]]="","",(Table1[[#This Row],[mangrove.sd.ssp126.2050]]/Table1[[#This Row],[mangrove.mn.ssp126.2050]])^-1)</f>
        <v/>
      </c>
      <c r="U1595" s="6" t="str">
        <f>IF(Table1[[#This Row],[mangrove.weights.ssp126.2050]]="","",Table1[[#This Row],[mangrove.weights.ssp126.2050]]*Table1[[#This Row],[mangrove.mn.ssp126.2050]])</f>
        <v/>
      </c>
      <c r="V1595" s="7" t="e">
        <f t="shared" si="144"/>
        <v>#DIV/0!</v>
      </c>
      <c r="Y1595" s="6" t="str">
        <f>IF(Table1[[#This Row],[seagrass.mn.ssp126.2100]]="", "", (Table1[[#This Row],[seagrass.sd.ssp126.2100]]/Table1[[#This Row],[seagrass.mn.ssp126.2100]])^-1)</f>
        <v/>
      </c>
      <c r="Z1595" s="6" t="str">
        <f>IF(Table1[[#This Row],[seagrass.weights.ssp126.2100]]="","", Table1[[#This Row],[seagrass.weights.ssp126.2100]]*Table1[[#This Row],[seagrass.mn.ssp126.2100]])</f>
        <v/>
      </c>
      <c r="AC1595" s="6" t="str">
        <f>IF(Table1[[#This Row],[corals.mn.ssp126.2100]]="","",(Table1[[#This Row],[corals.sd.ssp126.2100]]/Table1[[#This Row],[corals.mn.ssp126.2100]])^-1)</f>
        <v/>
      </c>
      <c r="AD1595" s="6" t="str">
        <f>IF( Table1[[#This Row],[Coral.weights.ssp126.2100]]="","", Table1[[#This Row],[Coral.weights.ssp126.2100]]*Table1[[#This Row],[corals.mn.ssp126.2100]])</f>
        <v/>
      </c>
      <c r="AG1595" s="8" t="str">
        <f>IF(Table1[[#This Row],[mangrove.mn.ssp126.2100]]="","",(Table1[[#This Row],[mangrove.sd.ssp126.2100]]/Table1[[#This Row],[mangrove.mn.ssp126.2100]])^-1)</f>
        <v/>
      </c>
      <c r="AH1595" s="6" t="str">
        <f>IF(Table1[[#This Row],[mangrove.weights.ssp126.2100]]="","",Table1[[#This Row],[mangrove.weights.ssp126.2100]]*Table1[[#This Row],[mangrove.mn.ssp126.2100]])</f>
        <v/>
      </c>
      <c r="AI1595" s="7" t="e">
        <f t="shared" si="145"/>
        <v>#DIV/0!</v>
      </c>
      <c r="AL1595" s="6" t="str">
        <f>IF(Table1[[#This Row],[seagrass.mn.ssp245.2050]]="","",(Table1[[#This Row],[seagrass.sd.ssp245.2050]]/Table1[[#This Row],[seagrass.mn.ssp245.2050]])^-1)</f>
        <v/>
      </c>
      <c r="AM1595" s="6" t="str">
        <f>IF(Table1[[#This Row],[seagrass.weights.ssp245.2050]]="","",Table1[[#This Row],[seagrass.weights.ssp245.2050]]*Table1[[#This Row],[seagrass.mn.ssp245.2050]])</f>
        <v/>
      </c>
      <c r="AS1595" s="5"/>
      <c r="AT1595" s="8"/>
      <c r="AU1595" s="8"/>
      <c r="AV1595" s="7" t="e">
        <f t="shared" si="146"/>
        <v>#DIV/0!</v>
      </c>
      <c r="AX1595" s="5"/>
      <c r="AY1595" s="6"/>
      <c r="AZ1595" s="6"/>
      <c r="BB1595" s="5"/>
      <c r="BC1595" s="8"/>
      <c r="BD1595" s="8"/>
      <c r="BE1595" s="5"/>
      <c r="BF1595" s="5"/>
      <c r="BG1595" s="6"/>
      <c r="BH1595" s="6"/>
      <c r="BI1595" s="7" t="e">
        <f t="shared" si="147"/>
        <v>#DIV/0!</v>
      </c>
      <c r="BK1595" s="5"/>
      <c r="BL1595" s="6"/>
      <c r="BM1595" s="6"/>
      <c r="BO1595" s="5"/>
      <c r="BP1595" s="6"/>
      <c r="BQ1595" s="6"/>
      <c r="BR1595" s="5"/>
      <c r="BS1595" s="5"/>
      <c r="BT1595" s="6"/>
      <c r="BU1595" s="6"/>
      <c r="BV1595" s="7" t="e">
        <f t="shared" si="148"/>
        <v>#DIV/0!</v>
      </c>
      <c r="BX1595" s="5"/>
      <c r="BY1595" s="8"/>
      <c r="BZ1595" s="8"/>
      <c r="CA1595" s="5"/>
      <c r="CB1595" s="5"/>
      <c r="CC1595" s="8"/>
      <c r="CD1595" s="8"/>
      <c r="CE1595" s="5"/>
      <c r="CF1595" s="5"/>
      <c r="CG1595" s="12"/>
      <c r="CH1595" s="17"/>
      <c r="CI1595" s="9" t="e">
        <f t="shared" si="149"/>
        <v>#DIV/0!</v>
      </c>
      <c r="CJ1595" s="5"/>
      <c r="CL1595" s="5"/>
      <c r="CM1595" s="5"/>
      <c r="CP1595" s="5"/>
      <c r="CT1595" s="5"/>
    </row>
    <row r="1596" spans="1:98" x14ac:dyDescent="0.25">
      <c r="A1596" s="5" t="s">
        <v>1639</v>
      </c>
      <c r="B1596" s="5">
        <v>25.58934</v>
      </c>
      <c r="C1596" s="5">
        <v>-34.321102000000003</v>
      </c>
      <c r="E1596" s="5">
        <v>0</v>
      </c>
      <c r="G1596" s="5">
        <v>0</v>
      </c>
      <c r="I1596" s="5">
        <v>0</v>
      </c>
      <c r="L1596" s="6" t="str">
        <f>IF(Table1[[#This Row],[seagrass.mn.ssp126.2050]]="","",(Table1[[#This Row],[seagrass.sd.ssp126.2050]]/Table1[[#This Row],[seagrass.mn.ssp126.2050]])^-1)</f>
        <v/>
      </c>
      <c r="M1596" s="6" t="str">
        <f>IF(Table1[[#This Row],[seagrass.weights.ssp126.2050]]="","",Table1[[#This Row],[seagrass.weights.ssp126.2050]]*Table1[[#This Row],[seagrass.mn.ssp126.2050]])</f>
        <v/>
      </c>
      <c r="P1596" s="6" t="str">
        <f>IF(Table1[[#This Row],[corals.mn.ssp126.2050]]="","",(Table1[[#This Row],[corals.sd.ssp126.2050]]/Table1[[#This Row],[corals.mn.ssp126.2050]])^-1)</f>
        <v/>
      </c>
      <c r="Q1596" s="6" t="str">
        <f>IF(Table1[[#This Row],[coral.weights.ssp126.2050]]="","",Table1[[#This Row],[coral.weights.ssp126.2050]]*Table1[[#This Row],[corals.mn.ssp126.2050]])</f>
        <v/>
      </c>
      <c r="T1596" s="6" t="str">
        <f>IF(Table1[[#This Row],[mangrove.mn.ssp126.2050]]="","",(Table1[[#This Row],[mangrove.sd.ssp126.2050]]/Table1[[#This Row],[mangrove.mn.ssp126.2050]])^-1)</f>
        <v/>
      </c>
      <c r="U1596" s="6" t="str">
        <f>IF(Table1[[#This Row],[mangrove.weights.ssp126.2050]]="","",Table1[[#This Row],[mangrove.weights.ssp126.2050]]*Table1[[#This Row],[mangrove.mn.ssp126.2050]])</f>
        <v/>
      </c>
      <c r="V1596" s="7" t="e">
        <f t="shared" si="144"/>
        <v>#DIV/0!</v>
      </c>
      <c r="Y1596" s="6" t="str">
        <f>IF(Table1[[#This Row],[seagrass.mn.ssp126.2100]]="", "", (Table1[[#This Row],[seagrass.sd.ssp126.2100]]/Table1[[#This Row],[seagrass.mn.ssp126.2100]])^-1)</f>
        <v/>
      </c>
      <c r="Z1596" s="6" t="str">
        <f>IF(Table1[[#This Row],[seagrass.weights.ssp126.2100]]="","", Table1[[#This Row],[seagrass.weights.ssp126.2100]]*Table1[[#This Row],[seagrass.mn.ssp126.2100]])</f>
        <v/>
      </c>
      <c r="AC1596" s="6" t="str">
        <f>IF(Table1[[#This Row],[corals.mn.ssp126.2100]]="","",(Table1[[#This Row],[corals.sd.ssp126.2100]]/Table1[[#This Row],[corals.mn.ssp126.2100]])^-1)</f>
        <v/>
      </c>
      <c r="AD1596" s="6" t="str">
        <f>IF( Table1[[#This Row],[Coral.weights.ssp126.2100]]="","", Table1[[#This Row],[Coral.weights.ssp126.2100]]*Table1[[#This Row],[corals.mn.ssp126.2100]])</f>
        <v/>
      </c>
      <c r="AG1596" s="8" t="str">
        <f>IF(Table1[[#This Row],[mangrove.mn.ssp126.2100]]="","",(Table1[[#This Row],[mangrove.sd.ssp126.2100]]/Table1[[#This Row],[mangrove.mn.ssp126.2100]])^-1)</f>
        <v/>
      </c>
      <c r="AH1596" s="6" t="str">
        <f>IF(Table1[[#This Row],[mangrove.weights.ssp126.2100]]="","",Table1[[#This Row],[mangrove.weights.ssp126.2100]]*Table1[[#This Row],[mangrove.mn.ssp126.2100]])</f>
        <v/>
      </c>
      <c r="AI1596" s="7" t="e">
        <f t="shared" si="145"/>
        <v>#DIV/0!</v>
      </c>
      <c r="AL1596" s="6" t="str">
        <f>IF(Table1[[#This Row],[seagrass.mn.ssp245.2050]]="","",(Table1[[#This Row],[seagrass.sd.ssp245.2050]]/Table1[[#This Row],[seagrass.mn.ssp245.2050]])^-1)</f>
        <v/>
      </c>
      <c r="AM1596" s="6" t="str">
        <f>IF(Table1[[#This Row],[seagrass.weights.ssp245.2050]]="","",Table1[[#This Row],[seagrass.weights.ssp245.2050]]*Table1[[#This Row],[seagrass.mn.ssp245.2050]])</f>
        <v/>
      </c>
      <c r="AS1596" s="5"/>
      <c r="AT1596" s="8"/>
      <c r="AU1596" s="8"/>
      <c r="AV1596" s="7" t="e">
        <f t="shared" si="146"/>
        <v>#DIV/0!</v>
      </c>
      <c r="AX1596" s="5"/>
      <c r="AY1596" s="6"/>
      <c r="AZ1596" s="6"/>
      <c r="BB1596" s="5"/>
      <c r="BC1596" s="8"/>
      <c r="BD1596" s="8"/>
      <c r="BE1596" s="5"/>
      <c r="BF1596" s="5"/>
      <c r="BG1596" s="6"/>
      <c r="BH1596" s="6"/>
      <c r="BI1596" s="7" t="e">
        <f t="shared" si="147"/>
        <v>#DIV/0!</v>
      </c>
      <c r="BK1596" s="5"/>
      <c r="BL1596" s="6"/>
      <c r="BM1596" s="6"/>
      <c r="BO1596" s="5"/>
      <c r="BP1596" s="6"/>
      <c r="BQ1596" s="6"/>
      <c r="BR1596" s="5"/>
      <c r="BS1596" s="5"/>
      <c r="BT1596" s="6"/>
      <c r="BU1596" s="6"/>
      <c r="BV1596" s="7" t="e">
        <f t="shared" si="148"/>
        <v>#DIV/0!</v>
      </c>
      <c r="BX1596" s="5"/>
      <c r="BY1596" s="8"/>
      <c r="BZ1596" s="8"/>
      <c r="CA1596" s="5"/>
      <c r="CB1596" s="5"/>
      <c r="CC1596" s="8"/>
      <c r="CD1596" s="8"/>
      <c r="CE1596" s="5"/>
      <c r="CF1596" s="5"/>
      <c r="CG1596" s="12"/>
      <c r="CH1596" s="17"/>
      <c r="CI1596" s="9" t="e">
        <f t="shared" si="149"/>
        <v>#DIV/0!</v>
      </c>
      <c r="CJ1596" s="5"/>
      <c r="CL1596" s="5"/>
      <c r="CM1596" s="5"/>
      <c r="CP1596" s="5"/>
      <c r="CT1596" s="5"/>
    </row>
    <row r="1597" spans="1:98" x14ac:dyDescent="0.25">
      <c r="A1597" s="5" t="s">
        <v>1640</v>
      </c>
      <c r="B1597" s="5">
        <v>25.83934</v>
      </c>
      <c r="C1597" s="5">
        <v>-34.321102000000003</v>
      </c>
      <c r="E1597" s="5">
        <v>0</v>
      </c>
      <c r="G1597" s="5">
        <v>0</v>
      </c>
      <c r="I1597" s="5">
        <v>0</v>
      </c>
      <c r="L1597" s="6" t="str">
        <f>IF(Table1[[#This Row],[seagrass.mn.ssp126.2050]]="","",(Table1[[#This Row],[seagrass.sd.ssp126.2050]]/Table1[[#This Row],[seagrass.mn.ssp126.2050]])^-1)</f>
        <v/>
      </c>
      <c r="M1597" s="6" t="str">
        <f>IF(Table1[[#This Row],[seagrass.weights.ssp126.2050]]="","",Table1[[#This Row],[seagrass.weights.ssp126.2050]]*Table1[[#This Row],[seagrass.mn.ssp126.2050]])</f>
        <v/>
      </c>
      <c r="P1597" s="6" t="str">
        <f>IF(Table1[[#This Row],[corals.mn.ssp126.2050]]="","",(Table1[[#This Row],[corals.sd.ssp126.2050]]/Table1[[#This Row],[corals.mn.ssp126.2050]])^-1)</f>
        <v/>
      </c>
      <c r="Q1597" s="6" t="str">
        <f>IF(Table1[[#This Row],[coral.weights.ssp126.2050]]="","",Table1[[#This Row],[coral.weights.ssp126.2050]]*Table1[[#This Row],[corals.mn.ssp126.2050]])</f>
        <v/>
      </c>
      <c r="T1597" s="6" t="str">
        <f>IF(Table1[[#This Row],[mangrove.mn.ssp126.2050]]="","",(Table1[[#This Row],[mangrove.sd.ssp126.2050]]/Table1[[#This Row],[mangrove.mn.ssp126.2050]])^-1)</f>
        <v/>
      </c>
      <c r="U1597" s="6" t="str">
        <f>IF(Table1[[#This Row],[mangrove.weights.ssp126.2050]]="","",Table1[[#This Row],[mangrove.weights.ssp126.2050]]*Table1[[#This Row],[mangrove.mn.ssp126.2050]])</f>
        <v/>
      </c>
      <c r="V1597" s="7" t="e">
        <f t="shared" si="144"/>
        <v>#DIV/0!</v>
      </c>
      <c r="Y1597" s="6" t="str">
        <f>IF(Table1[[#This Row],[seagrass.mn.ssp126.2100]]="", "", (Table1[[#This Row],[seagrass.sd.ssp126.2100]]/Table1[[#This Row],[seagrass.mn.ssp126.2100]])^-1)</f>
        <v/>
      </c>
      <c r="Z1597" s="6" t="str">
        <f>IF(Table1[[#This Row],[seagrass.weights.ssp126.2100]]="","", Table1[[#This Row],[seagrass.weights.ssp126.2100]]*Table1[[#This Row],[seagrass.mn.ssp126.2100]])</f>
        <v/>
      </c>
      <c r="AC1597" s="6" t="str">
        <f>IF(Table1[[#This Row],[corals.mn.ssp126.2100]]="","",(Table1[[#This Row],[corals.sd.ssp126.2100]]/Table1[[#This Row],[corals.mn.ssp126.2100]])^-1)</f>
        <v/>
      </c>
      <c r="AD1597" s="6" t="str">
        <f>IF( Table1[[#This Row],[Coral.weights.ssp126.2100]]="","", Table1[[#This Row],[Coral.weights.ssp126.2100]]*Table1[[#This Row],[corals.mn.ssp126.2100]])</f>
        <v/>
      </c>
      <c r="AG1597" s="8" t="str">
        <f>IF(Table1[[#This Row],[mangrove.mn.ssp126.2100]]="","",(Table1[[#This Row],[mangrove.sd.ssp126.2100]]/Table1[[#This Row],[mangrove.mn.ssp126.2100]])^-1)</f>
        <v/>
      </c>
      <c r="AH1597" s="6" t="str">
        <f>IF(Table1[[#This Row],[mangrove.weights.ssp126.2100]]="","",Table1[[#This Row],[mangrove.weights.ssp126.2100]]*Table1[[#This Row],[mangrove.mn.ssp126.2100]])</f>
        <v/>
      </c>
      <c r="AI1597" s="7" t="e">
        <f t="shared" si="145"/>
        <v>#DIV/0!</v>
      </c>
      <c r="AL1597" s="6" t="str">
        <f>IF(Table1[[#This Row],[seagrass.mn.ssp245.2050]]="","",(Table1[[#This Row],[seagrass.sd.ssp245.2050]]/Table1[[#This Row],[seagrass.mn.ssp245.2050]])^-1)</f>
        <v/>
      </c>
      <c r="AM1597" s="6" t="str">
        <f>IF(Table1[[#This Row],[seagrass.weights.ssp245.2050]]="","",Table1[[#This Row],[seagrass.weights.ssp245.2050]]*Table1[[#This Row],[seagrass.mn.ssp245.2050]])</f>
        <v/>
      </c>
      <c r="AS1597" s="5"/>
      <c r="AT1597" s="8"/>
      <c r="AU1597" s="8"/>
      <c r="AV1597" s="7" t="e">
        <f t="shared" si="146"/>
        <v>#DIV/0!</v>
      </c>
      <c r="AX1597" s="5"/>
      <c r="AY1597" s="6"/>
      <c r="AZ1597" s="6"/>
      <c r="BB1597" s="5"/>
      <c r="BC1597" s="8"/>
      <c r="BD1597" s="8"/>
      <c r="BE1597" s="5"/>
      <c r="BF1597" s="5"/>
      <c r="BG1597" s="6"/>
      <c r="BH1597" s="6"/>
      <c r="BI1597" s="7" t="e">
        <f t="shared" si="147"/>
        <v>#DIV/0!</v>
      </c>
      <c r="BK1597" s="5"/>
      <c r="BL1597" s="6"/>
      <c r="BM1597" s="6"/>
      <c r="BO1597" s="5"/>
      <c r="BP1597" s="6"/>
      <c r="BQ1597" s="6"/>
      <c r="BR1597" s="5"/>
      <c r="BS1597" s="5"/>
      <c r="BT1597" s="6"/>
      <c r="BU1597" s="6"/>
      <c r="BV1597" s="7" t="e">
        <f t="shared" si="148"/>
        <v>#DIV/0!</v>
      </c>
      <c r="BX1597" s="5"/>
      <c r="BY1597" s="8"/>
      <c r="BZ1597" s="8"/>
      <c r="CA1597" s="5"/>
      <c r="CB1597" s="5"/>
      <c r="CC1597" s="8"/>
      <c r="CD1597" s="8"/>
      <c r="CE1597" s="5"/>
      <c r="CF1597" s="5"/>
      <c r="CG1597" s="12"/>
      <c r="CH1597" s="17"/>
      <c r="CI1597" s="9" t="e">
        <f t="shared" si="149"/>
        <v>#DIV/0!</v>
      </c>
      <c r="CJ1597" s="5"/>
      <c r="CL1597" s="5"/>
      <c r="CM1597" s="5"/>
      <c r="CP1597" s="5"/>
      <c r="CT1597" s="5"/>
    </row>
    <row r="1598" spans="1:98" x14ac:dyDescent="0.25">
      <c r="A1598" s="5" t="s">
        <v>1641</v>
      </c>
      <c r="B1598" s="5">
        <v>18.08934</v>
      </c>
      <c r="C1598" s="5">
        <v>-34.321102000000003</v>
      </c>
      <c r="E1598" s="5">
        <v>0</v>
      </c>
      <c r="G1598" s="5">
        <v>0</v>
      </c>
      <c r="I1598" s="5">
        <v>0</v>
      </c>
      <c r="L1598" s="6" t="str">
        <f>IF(Table1[[#This Row],[seagrass.mn.ssp126.2050]]="","",(Table1[[#This Row],[seagrass.sd.ssp126.2050]]/Table1[[#This Row],[seagrass.mn.ssp126.2050]])^-1)</f>
        <v/>
      </c>
      <c r="M1598" s="6" t="str">
        <f>IF(Table1[[#This Row],[seagrass.weights.ssp126.2050]]="","",Table1[[#This Row],[seagrass.weights.ssp126.2050]]*Table1[[#This Row],[seagrass.mn.ssp126.2050]])</f>
        <v/>
      </c>
      <c r="P1598" s="6" t="str">
        <f>IF(Table1[[#This Row],[corals.mn.ssp126.2050]]="","",(Table1[[#This Row],[corals.sd.ssp126.2050]]/Table1[[#This Row],[corals.mn.ssp126.2050]])^-1)</f>
        <v/>
      </c>
      <c r="Q1598" s="6" t="str">
        <f>IF(Table1[[#This Row],[coral.weights.ssp126.2050]]="","",Table1[[#This Row],[coral.weights.ssp126.2050]]*Table1[[#This Row],[corals.mn.ssp126.2050]])</f>
        <v/>
      </c>
      <c r="T1598" s="6" t="str">
        <f>IF(Table1[[#This Row],[mangrove.mn.ssp126.2050]]="","",(Table1[[#This Row],[mangrove.sd.ssp126.2050]]/Table1[[#This Row],[mangrove.mn.ssp126.2050]])^-1)</f>
        <v/>
      </c>
      <c r="U1598" s="6" t="str">
        <f>IF(Table1[[#This Row],[mangrove.weights.ssp126.2050]]="","",Table1[[#This Row],[mangrove.weights.ssp126.2050]]*Table1[[#This Row],[mangrove.mn.ssp126.2050]])</f>
        <v/>
      </c>
      <c r="V1598" s="7" t="e">
        <f t="shared" si="144"/>
        <v>#DIV/0!</v>
      </c>
      <c r="Y1598" s="6" t="str">
        <f>IF(Table1[[#This Row],[seagrass.mn.ssp126.2100]]="", "", (Table1[[#This Row],[seagrass.sd.ssp126.2100]]/Table1[[#This Row],[seagrass.mn.ssp126.2100]])^-1)</f>
        <v/>
      </c>
      <c r="Z1598" s="6" t="str">
        <f>IF(Table1[[#This Row],[seagrass.weights.ssp126.2100]]="","", Table1[[#This Row],[seagrass.weights.ssp126.2100]]*Table1[[#This Row],[seagrass.mn.ssp126.2100]])</f>
        <v/>
      </c>
      <c r="AC1598" s="6" t="str">
        <f>IF(Table1[[#This Row],[corals.mn.ssp126.2100]]="","",(Table1[[#This Row],[corals.sd.ssp126.2100]]/Table1[[#This Row],[corals.mn.ssp126.2100]])^-1)</f>
        <v/>
      </c>
      <c r="AD1598" s="6" t="str">
        <f>IF( Table1[[#This Row],[Coral.weights.ssp126.2100]]="","", Table1[[#This Row],[Coral.weights.ssp126.2100]]*Table1[[#This Row],[corals.mn.ssp126.2100]])</f>
        <v/>
      </c>
      <c r="AG1598" s="8" t="str">
        <f>IF(Table1[[#This Row],[mangrove.mn.ssp126.2100]]="","",(Table1[[#This Row],[mangrove.sd.ssp126.2100]]/Table1[[#This Row],[mangrove.mn.ssp126.2100]])^-1)</f>
        <v/>
      </c>
      <c r="AH1598" s="6" t="str">
        <f>IF(Table1[[#This Row],[mangrove.weights.ssp126.2100]]="","",Table1[[#This Row],[mangrove.weights.ssp126.2100]]*Table1[[#This Row],[mangrove.mn.ssp126.2100]])</f>
        <v/>
      </c>
      <c r="AI1598" s="7" t="e">
        <f t="shared" si="145"/>
        <v>#DIV/0!</v>
      </c>
      <c r="AL1598" s="6" t="str">
        <f>IF(Table1[[#This Row],[seagrass.mn.ssp245.2050]]="","",(Table1[[#This Row],[seagrass.sd.ssp245.2050]]/Table1[[#This Row],[seagrass.mn.ssp245.2050]])^-1)</f>
        <v/>
      </c>
      <c r="AM1598" s="6" t="str">
        <f>IF(Table1[[#This Row],[seagrass.weights.ssp245.2050]]="","",Table1[[#This Row],[seagrass.weights.ssp245.2050]]*Table1[[#This Row],[seagrass.mn.ssp245.2050]])</f>
        <v/>
      </c>
      <c r="AS1598" s="5"/>
      <c r="AT1598" s="8"/>
      <c r="AU1598" s="8"/>
      <c r="AV1598" s="7" t="e">
        <f t="shared" si="146"/>
        <v>#DIV/0!</v>
      </c>
      <c r="AX1598" s="5"/>
      <c r="AY1598" s="6"/>
      <c r="AZ1598" s="6"/>
      <c r="BB1598" s="5"/>
      <c r="BC1598" s="8"/>
      <c r="BD1598" s="8"/>
      <c r="BE1598" s="5"/>
      <c r="BF1598" s="5"/>
      <c r="BG1598" s="6"/>
      <c r="BH1598" s="6"/>
      <c r="BI1598" s="7" t="e">
        <f t="shared" si="147"/>
        <v>#DIV/0!</v>
      </c>
      <c r="BK1598" s="5"/>
      <c r="BL1598" s="6"/>
      <c r="BM1598" s="6"/>
      <c r="BO1598" s="5"/>
      <c r="BP1598" s="6"/>
      <c r="BQ1598" s="6"/>
      <c r="BR1598" s="5"/>
      <c r="BS1598" s="5"/>
      <c r="BT1598" s="6"/>
      <c r="BU1598" s="6"/>
      <c r="BV1598" s="7" t="e">
        <f t="shared" si="148"/>
        <v>#DIV/0!</v>
      </c>
      <c r="BX1598" s="5"/>
      <c r="BY1598" s="8"/>
      <c r="BZ1598" s="8"/>
      <c r="CA1598" s="5"/>
      <c r="CB1598" s="5"/>
      <c r="CC1598" s="8"/>
      <c r="CD1598" s="8"/>
      <c r="CE1598" s="5"/>
      <c r="CF1598" s="5"/>
      <c r="CG1598" s="12"/>
      <c r="CH1598" s="17"/>
      <c r="CI1598" s="9" t="e">
        <f t="shared" si="149"/>
        <v>#DIV/0!</v>
      </c>
      <c r="CJ1598" s="5"/>
      <c r="CL1598" s="5"/>
      <c r="CM1598" s="5"/>
      <c r="CP1598" s="5"/>
      <c r="CT1598" s="5"/>
    </row>
    <row r="1599" spans="1:98" x14ac:dyDescent="0.25">
      <c r="A1599" s="5" t="s">
        <v>1642</v>
      </c>
      <c r="B1599" s="5">
        <v>18.33934</v>
      </c>
      <c r="C1599" s="5">
        <v>-34.321102000000003</v>
      </c>
      <c r="E1599" s="5">
        <v>0</v>
      </c>
      <c r="G1599" s="5">
        <v>0</v>
      </c>
      <c r="I1599" s="5">
        <v>0</v>
      </c>
      <c r="L1599" s="6" t="str">
        <f>IF(Table1[[#This Row],[seagrass.mn.ssp126.2050]]="","",(Table1[[#This Row],[seagrass.sd.ssp126.2050]]/Table1[[#This Row],[seagrass.mn.ssp126.2050]])^-1)</f>
        <v/>
      </c>
      <c r="M1599" s="6" t="str">
        <f>IF(Table1[[#This Row],[seagrass.weights.ssp126.2050]]="","",Table1[[#This Row],[seagrass.weights.ssp126.2050]]*Table1[[#This Row],[seagrass.mn.ssp126.2050]])</f>
        <v/>
      </c>
      <c r="P1599" s="6" t="str">
        <f>IF(Table1[[#This Row],[corals.mn.ssp126.2050]]="","",(Table1[[#This Row],[corals.sd.ssp126.2050]]/Table1[[#This Row],[corals.mn.ssp126.2050]])^-1)</f>
        <v/>
      </c>
      <c r="Q1599" s="6" t="str">
        <f>IF(Table1[[#This Row],[coral.weights.ssp126.2050]]="","",Table1[[#This Row],[coral.weights.ssp126.2050]]*Table1[[#This Row],[corals.mn.ssp126.2050]])</f>
        <v/>
      </c>
      <c r="T1599" s="6" t="str">
        <f>IF(Table1[[#This Row],[mangrove.mn.ssp126.2050]]="","",(Table1[[#This Row],[mangrove.sd.ssp126.2050]]/Table1[[#This Row],[mangrove.mn.ssp126.2050]])^-1)</f>
        <v/>
      </c>
      <c r="U1599" s="6" t="str">
        <f>IF(Table1[[#This Row],[mangrove.weights.ssp126.2050]]="","",Table1[[#This Row],[mangrove.weights.ssp126.2050]]*Table1[[#This Row],[mangrove.mn.ssp126.2050]])</f>
        <v/>
      </c>
      <c r="V1599" s="7" t="e">
        <f t="shared" si="144"/>
        <v>#DIV/0!</v>
      </c>
      <c r="Y1599" s="6" t="str">
        <f>IF(Table1[[#This Row],[seagrass.mn.ssp126.2100]]="", "", (Table1[[#This Row],[seagrass.sd.ssp126.2100]]/Table1[[#This Row],[seagrass.mn.ssp126.2100]])^-1)</f>
        <v/>
      </c>
      <c r="Z1599" s="6" t="str">
        <f>IF(Table1[[#This Row],[seagrass.weights.ssp126.2100]]="","", Table1[[#This Row],[seagrass.weights.ssp126.2100]]*Table1[[#This Row],[seagrass.mn.ssp126.2100]])</f>
        <v/>
      </c>
      <c r="AC1599" s="6" t="str">
        <f>IF(Table1[[#This Row],[corals.mn.ssp126.2100]]="","",(Table1[[#This Row],[corals.sd.ssp126.2100]]/Table1[[#This Row],[corals.mn.ssp126.2100]])^-1)</f>
        <v/>
      </c>
      <c r="AD1599" s="6" t="str">
        <f>IF( Table1[[#This Row],[Coral.weights.ssp126.2100]]="","", Table1[[#This Row],[Coral.weights.ssp126.2100]]*Table1[[#This Row],[corals.mn.ssp126.2100]])</f>
        <v/>
      </c>
      <c r="AG1599" s="8" t="str">
        <f>IF(Table1[[#This Row],[mangrove.mn.ssp126.2100]]="","",(Table1[[#This Row],[mangrove.sd.ssp126.2100]]/Table1[[#This Row],[mangrove.mn.ssp126.2100]])^-1)</f>
        <v/>
      </c>
      <c r="AH1599" s="6" t="str">
        <f>IF(Table1[[#This Row],[mangrove.weights.ssp126.2100]]="","",Table1[[#This Row],[mangrove.weights.ssp126.2100]]*Table1[[#This Row],[mangrove.mn.ssp126.2100]])</f>
        <v/>
      </c>
      <c r="AI1599" s="7" t="e">
        <f t="shared" si="145"/>
        <v>#DIV/0!</v>
      </c>
      <c r="AL1599" s="6" t="str">
        <f>IF(Table1[[#This Row],[seagrass.mn.ssp245.2050]]="","",(Table1[[#This Row],[seagrass.sd.ssp245.2050]]/Table1[[#This Row],[seagrass.mn.ssp245.2050]])^-1)</f>
        <v/>
      </c>
      <c r="AM1599" s="6" t="str">
        <f>IF(Table1[[#This Row],[seagrass.weights.ssp245.2050]]="","",Table1[[#This Row],[seagrass.weights.ssp245.2050]]*Table1[[#This Row],[seagrass.mn.ssp245.2050]])</f>
        <v/>
      </c>
      <c r="AS1599" s="5"/>
      <c r="AT1599" s="8"/>
      <c r="AU1599" s="8"/>
      <c r="AV1599" s="7" t="e">
        <f t="shared" si="146"/>
        <v>#DIV/0!</v>
      </c>
      <c r="AX1599" s="5"/>
      <c r="AY1599" s="6"/>
      <c r="AZ1599" s="6"/>
      <c r="BB1599" s="5"/>
      <c r="BC1599" s="8"/>
      <c r="BD1599" s="8"/>
      <c r="BE1599" s="5"/>
      <c r="BF1599" s="5"/>
      <c r="BG1599" s="6"/>
      <c r="BH1599" s="6"/>
      <c r="BI1599" s="7" t="e">
        <f t="shared" si="147"/>
        <v>#DIV/0!</v>
      </c>
      <c r="BK1599" s="5"/>
      <c r="BL1599" s="6"/>
      <c r="BM1599" s="6"/>
      <c r="BO1599" s="5"/>
      <c r="BP1599" s="6"/>
      <c r="BQ1599" s="6"/>
      <c r="BR1599" s="5"/>
      <c r="BS1599" s="5"/>
      <c r="BT1599" s="6"/>
      <c r="BU1599" s="6"/>
      <c r="BV1599" s="7" t="e">
        <f t="shared" si="148"/>
        <v>#DIV/0!</v>
      </c>
      <c r="BX1599" s="5"/>
      <c r="BY1599" s="8"/>
      <c r="BZ1599" s="8"/>
      <c r="CA1599" s="5"/>
      <c r="CB1599" s="5"/>
      <c r="CC1599" s="8"/>
      <c r="CD1599" s="8"/>
      <c r="CE1599" s="5"/>
      <c r="CF1599" s="5"/>
      <c r="CG1599" s="12"/>
      <c r="CH1599" s="17"/>
      <c r="CI1599" s="9" t="e">
        <f t="shared" si="149"/>
        <v>#DIV/0!</v>
      </c>
      <c r="CJ1599" s="5"/>
      <c r="CL1599" s="5"/>
      <c r="CM1599" s="5"/>
      <c r="CP1599" s="5"/>
      <c r="CT1599" s="5"/>
    </row>
    <row r="1600" spans="1:98" x14ac:dyDescent="0.25">
      <c r="A1600" s="5" t="s">
        <v>1643</v>
      </c>
      <c r="B1600" s="5">
        <v>18.58934</v>
      </c>
      <c r="C1600" s="5">
        <v>-34.571102000000003</v>
      </c>
      <c r="E1600" s="5">
        <v>0</v>
      </c>
      <c r="G1600" s="5">
        <v>0</v>
      </c>
      <c r="I1600" s="5">
        <v>0</v>
      </c>
      <c r="L1600" s="6" t="str">
        <f>IF(Table1[[#This Row],[seagrass.mn.ssp126.2050]]="","",(Table1[[#This Row],[seagrass.sd.ssp126.2050]]/Table1[[#This Row],[seagrass.mn.ssp126.2050]])^-1)</f>
        <v/>
      </c>
      <c r="M1600" s="6" t="str">
        <f>IF(Table1[[#This Row],[seagrass.weights.ssp126.2050]]="","",Table1[[#This Row],[seagrass.weights.ssp126.2050]]*Table1[[#This Row],[seagrass.mn.ssp126.2050]])</f>
        <v/>
      </c>
      <c r="P1600" s="6" t="str">
        <f>IF(Table1[[#This Row],[corals.mn.ssp126.2050]]="","",(Table1[[#This Row],[corals.sd.ssp126.2050]]/Table1[[#This Row],[corals.mn.ssp126.2050]])^-1)</f>
        <v/>
      </c>
      <c r="Q1600" s="6" t="str">
        <f>IF(Table1[[#This Row],[coral.weights.ssp126.2050]]="","",Table1[[#This Row],[coral.weights.ssp126.2050]]*Table1[[#This Row],[corals.mn.ssp126.2050]])</f>
        <v/>
      </c>
      <c r="T1600" s="6" t="str">
        <f>IF(Table1[[#This Row],[mangrove.mn.ssp126.2050]]="","",(Table1[[#This Row],[mangrove.sd.ssp126.2050]]/Table1[[#This Row],[mangrove.mn.ssp126.2050]])^-1)</f>
        <v/>
      </c>
      <c r="U1600" s="6" t="str">
        <f>IF(Table1[[#This Row],[mangrove.weights.ssp126.2050]]="","",Table1[[#This Row],[mangrove.weights.ssp126.2050]]*Table1[[#This Row],[mangrove.mn.ssp126.2050]])</f>
        <v/>
      </c>
      <c r="V1600" s="7" t="e">
        <f t="shared" si="144"/>
        <v>#DIV/0!</v>
      </c>
      <c r="Y1600" s="6" t="str">
        <f>IF(Table1[[#This Row],[seagrass.mn.ssp126.2100]]="", "", (Table1[[#This Row],[seagrass.sd.ssp126.2100]]/Table1[[#This Row],[seagrass.mn.ssp126.2100]])^-1)</f>
        <v/>
      </c>
      <c r="Z1600" s="6" t="str">
        <f>IF(Table1[[#This Row],[seagrass.weights.ssp126.2100]]="","", Table1[[#This Row],[seagrass.weights.ssp126.2100]]*Table1[[#This Row],[seagrass.mn.ssp126.2100]])</f>
        <v/>
      </c>
      <c r="AC1600" s="6" t="str">
        <f>IF(Table1[[#This Row],[corals.mn.ssp126.2100]]="","",(Table1[[#This Row],[corals.sd.ssp126.2100]]/Table1[[#This Row],[corals.mn.ssp126.2100]])^-1)</f>
        <v/>
      </c>
      <c r="AD1600" s="6" t="str">
        <f>IF( Table1[[#This Row],[Coral.weights.ssp126.2100]]="","", Table1[[#This Row],[Coral.weights.ssp126.2100]]*Table1[[#This Row],[corals.mn.ssp126.2100]])</f>
        <v/>
      </c>
      <c r="AG1600" s="8" t="str">
        <f>IF(Table1[[#This Row],[mangrove.mn.ssp126.2100]]="","",(Table1[[#This Row],[mangrove.sd.ssp126.2100]]/Table1[[#This Row],[mangrove.mn.ssp126.2100]])^-1)</f>
        <v/>
      </c>
      <c r="AH1600" s="6" t="str">
        <f>IF(Table1[[#This Row],[mangrove.weights.ssp126.2100]]="","",Table1[[#This Row],[mangrove.weights.ssp126.2100]]*Table1[[#This Row],[mangrove.mn.ssp126.2100]])</f>
        <v/>
      </c>
      <c r="AI1600" s="7" t="e">
        <f t="shared" si="145"/>
        <v>#DIV/0!</v>
      </c>
      <c r="AL1600" s="6" t="str">
        <f>IF(Table1[[#This Row],[seagrass.mn.ssp245.2050]]="","",(Table1[[#This Row],[seagrass.sd.ssp245.2050]]/Table1[[#This Row],[seagrass.mn.ssp245.2050]])^-1)</f>
        <v/>
      </c>
      <c r="AM1600" s="6" t="str">
        <f>IF(Table1[[#This Row],[seagrass.weights.ssp245.2050]]="","",Table1[[#This Row],[seagrass.weights.ssp245.2050]]*Table1[[#This Row],[seagrass.mn.ssp245.2050]])</f>
        <v/>
      </c>
      <c r="AS1600" s="5"/>
      <c r="AT1600" s="8"/>
      <c r="AU1600" s="8"/>
      <c r="AV1600" s="7" t="e">
        <f t="shared" si="146"/>
        <v>#DIV/0!</v>
      </c>
      <c r="AX1600" s="5"/>
      <c r="AY1600" s="6"/>
      <c r="AZ1600" s="6"/>
      <c r="BB1600" s="5"/>
      <c r="BC1600" s="8"/>
      <c r="BD1600" s="8"/>
      <c r="BE1600" s="5"/>
      <c r="BF1600" s="5"/>
      <c r="BG1600" s="6"/>
      <c r="BH1600" s="6"/>
      <c r="BI1600" s="7" t="e">
        <f t="shared" si="147"/>
        <v>#DIV/0!</v>
      </c>
      <c r="BK1600" s="5"/>
      <c r="BL1600" s="6"/>
      <c r="BM1600" s="6"/>
      <c r="BO1600" s="5"/>
      <c r="BP1600" s="6"/>
      <c r="BQ1600" s="6"/>
      <c r="BR1600" s="5"/>
      <c r="BS1600" s="5"/>
      <c r="BT1600" s="6"/>
      <c r="BU1600" s="6"/>
      <c r="BV1600" s="7" t="e">
        <f t="shared" si="148"/>
        <v>#DIV/0!</v>
      </c>
      <c r="BX1600" s="5"/>
      <c r="BY1600" s="8"/>
      <c r="BZ1600" s="8"/>
      <c r="CA1600" s="5"/>
      <c r="CB1600" s="5"/>
      <c r="CC1600" s="8"/>
      <c r="CD1600" s="8"/>
      <c r="CE1600" s="5"/>
      <c r="CF1600" s="5"/>
      <c r="CG1600" s="12"/>
      <c r="CH1600" s="17"/>
      <c r="CI1600" s="9" t="e">
        <f t="shared" si="149"/>
        <v>#DIV/0!</v>
      </c>
      <c r="CJ1600" s="5"/>
      <c r="CL1600" s="5"/>
      <c r="CM1600" s="5"/>
      <c r="CP1600" s="5"/>
      <c r="CT1600" s="5"/>
    </row>
    <row r="1601" spans="1:98" x14ac:dyDescent="0.25">
      <c r="A1601" s="5" t="s">
        <v>1644</v>
      </c>
      <c r="B1601" s="5">
        <v>18.83934</v>
      </c>
      <c r="C1601" s="5">
        <v>-34.571102000000003</v>
      </c>
      <c r="E1601" s="5">
        <v>0</v>
      </c>
      <c r="G1601" s="5">
        <v>0</v>
      </c>
      <c r="I1601" s="5">
        <v>0</v>
      </c>
      <c r="L1601" s="6" t="str">
        <f>IF(Table1[[#This Row],[seagrass.mn.ssp126.2050]]="","",(Table1[[#This Row],[seagrass.sd.ssp126.2050]]/Table1[[#This Row],[seagrass.mn.ssp126.2050]])^-1)</f>
        <v/>
      </c>
      <c r="M1601" s="6" t="str">
        <f>IF(Table1[[#This Row],[seagrass.weights.ssp126.2050]]="","",Table1[[#This Row],[seagrass.weights.ssp126.2050]]*Table1[[#This Row],[seagrass.mn.ssp126.2050]])</f>
        <v/>
      </c>
      <c r="P1601" s="6" t="str">
        <f>IF(Table1[[#This Row],[corals.mn.ssp126.2050]]="","",(Table1[[#This Row],[corals.sd.ssp126.2050]]/Table1[[#This Row],[corals.mn.ssp126.2050]])^-1)</f>
        <v/>
      </c>
      <c r="Q1601" s="6" t="str">
        <f>IF(Table1[[#This Row],[coral.weights.ssp126.2050]]="","",Table1[[#This Row],[coral.weights.ssp126.2050]]*Table1[[#This Row],[corals.mn.ssp126.2050]])</f>
        <v/>
      </c>
      <c r="T1601" s="6" t="str">
        <f>IF(Table1[[#This Row],[mangrove.mn.ssp126.2050]]="","",(Table1[[#This Row],[mangrove.sd.ssp126.2050]]/Table1[[#This Row],[mangrove.mn.ssp126.2050]])^-1)</f>
        <v/>
      </c>
      <c r="U1601" s="6" t="str">
        <f>IF(Table1[[#This Row],[mangrove.weights.ssp126.2050]]="","",Table1[[#This Row],[mangrove.weights.ssp126.2050]]*Table1[[#This Row],[mangrove.mn.ssp126.2050]])</f>
        <v/>
      </c>
      <c r="V1601" s="7" t="e">
        <f t="shared" si="144"/>
        <v>#DIV/0!</v>
      </c>
      <c r="Y1601" s="6" t="str">
        <f>IF(Table1[[#This Row],[seagrass.mn.ssp126.2100]]="", "", (Table1[[#This Row],[seagrass.sd.ssp126.2100]]/Table1[[#This Row],[seagrass.mn.ssp126.2100]])^-1)</f>
        <v/>
      </c>
      <c r="Z1601" s="6" t="str">
        <f>IF(Table1[[#This Row],[seagrass.weights.ssp126.2100]]="","", Table1[[#This Row],[seagrass.weights.ssp126.2100]]*Table1[[#This Row],[seagrass.mn.ssp126.2100]])</f>
        <v/>
      </c>
      <c r="AC1601" s="6" t="str">
        <f>IF(Table1[[#This Row],[corals.mn.ssp126.2100]]="","",(Table1[[#This Row],[corals.sd.ssp126.2100]]/Table1[[#This Row],[corals.mn.ssp126.2100]])^-1)</f>
        <v/>
      </c>
      <c r="AD1601" s="6" t="str">
        <f>IF( Table1[[#This Row],[Coral.weights.ssp126.2100]]="","", Table1[[#This Row],[Coral.weights.ssp126.2100]]*Table1[[#This Row],[corals.mn.ssp126.2100]])</f>
        <v/>
      </c>
      <c r="AG1601" s="8" t="str">
        <f>IF(Table1[[#This Row],[mangrove.mn.ssp126.2100]]="","",(Table1[[#This Row],[mangrove.sd.ssp126.2100]]/Table1[[#This Row],[mangrove.mn.ssp126.2100]])^-1)</f>
        <v/>
      </c>
      <c r="AH1601" s="6" t="str">
        <f>IF(Table1[[#This Row],[mangrove.weights.ssp126.2100]]="","",Table1[[#This Row],[mangrove.weights.ssp126.2100]]*Table1[[#This Row],[mangrove.mn.ssp126.2100]])</f>
        <v/>
      </c>
      <c r="AI1601" s="7" t="e">
        <f t="shared" si="145"/>
        <v>#DIV/0!</v>
      </c>
      <c r="AL1601" s="6" t="str">
        <f>IF(Table1[[#This Row],[seagrass.mn.ssp245.2050]]="","",(Table1[[#This Row],[seagrass.sd.ssp245.2050]]/Table1[[#This Row],[seagrass.mn.ssp245.2050]])^-1)</f>
        <v/>
      </c>
      <c r="AM1601" s="6" t="str">
        <f>IF(Table1[[#This Row],[seagrass.weights.ssp245.2050]]="","",Table1[[#This Row],[seagrass.weights.ssp245.2050]]*Table1[[#This Row],[seagrass.mn.ssp245.2050]])</f>
        <v/>
      </c>
      <c r="AS1601" s="5"/>
      <c r="AT1601" s="8"/>
      <c r="AU1601" s="8"/>
      <c r="AV1601" s="7" t="e">
        <f t="shared" si="146"/>
        <v>#DIV/0!</v>
      </c>
      <c r="AX1601" s="5"/>
      <c r="AY1601" s="6"/>
      <c r="AZ1601" s="6"/>
      <c r="BB1601" s="5"/>
      <c r="BC1601" s="8"/>
      <c r="BD1601" s="8"/>
      <c r="BE1601" s="5"/>
      <c r="BF1601" s="5"/>
      <c r="BG1601" s="6"/>
      <c r="BH1601" s="6"/>
      <c r="BI1601" s="7" t="e">
        <f t="shared" si="147"/>
        <v>#DIV/0!</v>
      </c>
      <c r="BK1601" s="5"/>
      <c r="BL1601" s="6"/>
      <c r="BM1601" s="6"/>
      <c r="BO1601" s="5"/>
      <c r="BP1601" s="6"/>
      <c r="BQ1601" s="6"/>
      <c r="BR1601" s="5"/>
      <c r="BS1601" s="5"/>
      <c r="BT1601" s="6"/>
      <c r="BU1601" s="6"/>
      <c r="BV1601" s="7" t="e">
        <f t="shared" si="148"/>
        <v>#DIV/0!</v>
      </c>
      <c r="BX1601" s="5"/>
      <c r="BY1601" s="8"/>
      <c r="BZ1601" s="8"/>
      <c r="CA1601" s="5"/>
      <c r="CB1601" s="5"/>
      <c r="CC1601" s="8"/>
      <c r="CD1601" s="8"/>
      <c r="CE1601" s="5"/>
      <c r="CF1601" s="5"/>
      <c r="CG1601" s="12"/>
      <c r="CH1601" s="17"/>
      <c r="CI1601" s="9" t="e">
        <f t="shared" si="149"/>
        <v>#DIV/0!</v>
      </c>
      <c r="CJ1601" s="5"/>
      <c r="CL1601" s="5"/>
      <c r="CM1601" s="5"/>
      <c r="CP1601" s="5"/>
      <c r="CT1601" s="5"/>
    </row>
    <row r="1602" spans="1:98" x14ac:dyDescent="0.25">
      <c r="A1602" s="5" t="s">
        <v>1645</v>
      </c>
      <c r="B1602" s="5">
        <v>19.08934</v>
      </c>
      <c r="C1602" s="5">
        <v>-34.571102000000003</v>
      </c>
      <c r="E1602" s="5">
        <v>0</v>
      </c>
      <c r="G1602" s="5">
        <v>0</v>
      </c>
      <c r="I1602" s="5">
        <v>0</v>
      </c>
      <c r="L1602" s="6" t="str">
        <f>IF(Table1[[#This Row],[seagrass.mn.ssp126.2050]]="","",(Table1[[#This Row],[seagrass.sd.ssp126.2050]]/Table1[[#This Row],[seagrass.mn.ssp126.2050]])^-1)</f>
        <v/>
      </c>
      <c r="M1602" s="6" t="str">
        <f>IF(Table1[[#This Row],[seagrass.weights.ssp126.2050]]="","",Table1[[#This Row],[seagrass.weights.ssp126.2050]]*Table1[[#This Row],[seagrass.mn.ssp126.2050]])</f>
        <v/>
      </c>
      <c r="P1602" s="6" t="str">
        <f>IF(Table1[[#This Row],[corals.mn.ssp126.2050]]="","",(Table1[[#This Row],[corals.sd.ssp126.2050]]/Table1[[#This Row],[corals.mn.ssp126.2050]])^-1)</f>
        <v/>
      </c>
      <c r="Q1602" s="6" t="str">
        <f>IF(Table1[[#This Row],[coral.weights.ssp126.2050]]="","",Table1[[#This Row],[coral.weights.ssp126.2050]]*Table1[[#This Row],[corals.mn.ssp126.2050]])</f>
        <v/>
      </c>
      <c r="T1602" s="6" t="str">
        <f>IF(Table1[[#This Row],[mangrove.mn.ssp126.2050]]="","",(Table1[[#This Row],[mangrove.sd.ssp126.2050]]/Table1[[#This Row],[mangrove.mn.ssp126.2050]])^-1)</f>
        <v/>
      </c>
      <c r="U1602" s="6" t="str">
        <f>IF(Table1[[#This Row],[mangrove.weights.ssp126.2050]]="","",Table1[[#This Row],[mangrove.weights.ssp126.2050]]*Table1[[#This Row],[mangrove.mn.ssp126.2050]])</f>
        <v/>
      </c>
      <c r="V1602" s="7" t="e">
        <f t="shared" ref="V1602:V1665" si="150">SUM(U1602,Q1602,M1602)/SUM(T1602,P1602,L1602)</f>
        <v>#DIV/0!</v>
      </c>
      <c r="Y1602" s="6" t="str">
        <f>IF(Table1[[#This Row],[seagrass.mn.ssp126.2100]]="", "", (Table1[[#This Row],[seagrass.sd.ssp126.2100]]/Table1[[#This Row],[seagrass.mn.ssp126.2100]])^-1)</f>
        <v/>
      </c>
      <c r="Z1602" s="6" t="str">
        <f>IF(Table1[[#This Row],[seagrass.weights.ssp126.2100]]="","", Table1[[#This Row],[seagrass.weights.ssp126.2100]]*Table1[[#This Row],[seagrass.mn.ssp126.2100]])</f>
        <v/>
      </c>
      <c r="AC1602" s="6" t="str">
        <f>IF(Table1[[#This Row],[corals.mn.ssp126.2100]]="","",(Table1[[#This Row],[corals.sd.ssp126.2100]]/Table1[[#This Row],[corals.mn.ssp126.2100]])^-1)</f>
        <v/>
      </c>
      <c r="AD1602" s="6" t="str">
        <f>IF( Table1[[#This Row],[Coral.weights.ssp126.2100]]="","", Table1[[#This Row],[Coral.weights.ssp126.2100]]*Table1[[#This Row],[corals.mn.ssp126.2100]])</f>
        <v/>
      </c>
      <c r="AG1602" s="8" t="str">
        <f>IF(Table1[[#This Row],[mangrove.mn.ssp126.2100]]="","",(Table1[[#This Row],[mangrove.sd.ssp126.2100]]/Table1[[#This Row],[mangrove.mn.ssp126.2100]])^-1)</f>
        <v/>
      </c>
      <c r="AH1602" s="6" t="str">
        <f>IF(Table1[[#This Row],[mangrove.weights.ssp126.2100]]="","",Table1[[#This Row],[mangrove.weights.ssp126.2100]]*Table1[[#This Row],[mangrove.mn.ssp126.2100]])</f>
        <v/>
      </c>
      <c r="AI1602" s="7" t="e">
        <f t="shared" ref="AI1602:AI1665" si="151">SUM(AH1602,AD1602,Z1602)/SUM(Y1602,AC1602,AG1602)</f>
        <v>#DIV/0!</v>
      </c>
      <c r="AL1602" s="6" t="str">
        <f>IF(Table1[[#This Row],[seagrass.mn.ssp245.2050]]="","",(Table1[[#This Row],[seagrass.sd.ssp245.2050]]/Table1[[#This Row],[seagrass.mn.ssp245.2050]])^-1)</f>
        <v/>
      </c>
      <c r="AM1602" s="6" t="str">
        <f>IF(Table1[[#This Row],[seagrass.weights.ssp245.2050]]="","",Table1[[#This Row],[seagrass.weights.ssp245.2050]]*Table1[[#This Row],[seagrass.mn.ssp245.2050]])</f>
        <v/>
      </c>
      <c r="AS1602" s="5"/>
      <c r="AT1602" s="8"/>
      <c r="AU1602" s="8"/>
      <c r="AV1602" s="7" t="e">
        <f t="shared" si="146"/>
        <v>#DIV/0!</v>
      </c>
      <c r="AX1602" s="5"/>
      <c r="AY1602" s="6"/>
      <c r="AZ1602" s="6"/>
      <c r="BB1602" s="5"/>
      <c r="BC1602" s="8"/>
      <c r="BD1602" s="8"/>
      <c r="BE1602" s="5"/>
      <c r="BF1602" s="5"/>
      <c r="BG1602" s="6"/>
      <c r="BH1602" s="6"/>
      <c r="BI1602" s="7" t="e">
        <f t="shared" si="147"/>
        <v>#DIV/0!</v>
      </c>
      <c r="BK1602" s="5"/>
      <c r="BL1602" s="6"/>
      <c r="BM1602" s="6"/>
      <c r="BO1602" s="5"/>
      <c r="BP1602" s="6"/>
      <c r="BQ1602" s="6"/>
      <c r="BR1602" s="5"/>
      <c r="BS1602" s="5"/>
      <c r="BT1602" s="6"/>
      <c r="BU1602" s="6"/>
      <c r="BV1602" s="7" t="e">
        <f t="shared" si="148"/>
        <v>#DIV/0!</v>
      </c>
      <c r="BX1602" s="5"/>
      <c r="BY1602" s="8"/>
      <c r="BZ1602" s="8"/>
      <c r="CA1602" s="5"/>
      <c r="CB1602" s="5"/>
      <c r="CC1602" s="8"/>
      <c r="CD1602" s="8"/>
      <c r="CE1602" s="5"/>
      <c r="CF1602" s="5"/>
      <c r="CG1602" s="12"/>
      <c r="CH1602" s="17"/>
      <c r="CI1602" s="9" t="e">
        <f t="shared" si="149"/>
        <v>#DIV/0!</v>
      </c>
      <c r="CJ1602" s="5"/>
      <c r="CL1602" s="5"/>
      <c r="CM1602" s="5"/>
      <c r="CP1602" s="5"/>
      <c r="CT1602" s="5"/>
    </row>
    <row r="1603" spans="1:98" x14ac:dyDescent="0.25">
      <c r="A1603" s="5" t="s">
        <v>1646</v>
      </c>
      <c r="B1603" s="5">
        <v>19.33934</v>
      </c>
      <c r="C1603" s="5">
        <v>-34.571102000000003</v>
      </c>
      <c r="E1603" s="5">
        <v>0</v>
      </c>
      <c r="G1603" s="5">
        <v>0</v>
      </c>
      <c r="I1603" s="5">
        <v>0</v>
      </c>
      <c r="L1603" s="6" t="str">
        <f>IF(Table1[[#This Row],[seagrass.mn.ssp126.2050]]="","",(Table1[[#This Row],[seagrass.sd.ssp126.2050]]/Table1[[#This Row],[seagrass.mn.ssp126.2050]])^-1)</f>
        <v/>
      </c>
      <c r="M1603" s="6" t="str">
        <f>IF(Table1[[#This Row],[seagrass.weights.ssp126.2050]]="","",Table1[[#This Row],[seagrass.weights.ssp126.2050]]*Table1[[#This Row],[seagrass.mn.ssp126.2050]])</f>
        <v/>
      </c>
      <c r="P1603" s="6" t="str">
        <f>IF(Table1[[#This Row],[corals.mn.ssp126.2050]]="","",(Table1[[#This Row],[corals.sd.ssp126.2050]]/Table1[[#This Row],[corals.mn.ssp126.2050]])^-1)</f>
        <v/>
      </c>
      <c r="Q1603" s="6" t="str">
        <f>IF(Table1[[#This Row],[coral.weights.ssp126.2050]]="","",Table1[[#This Row],[coral.weights.ssp126.2050]]*Table1[[#This Row],[corals.mn.ssp126.2050]])</f>
        <v/>
      </c>
      <c r="T1603" s="6" t="str">
        <f>IF(Table1[[#This Row],[mangrove.mn.ssp126.2050]]="","",(Table1[[#This Row],[mangrove.sd.ssp126.2050]]/Table1[[#This Row],[mangrove.mn.ssp126.2050]])^-1)</f>
        <v/>
      </c>
      <c r="U1603" s="6" t="str">
        <f>IF(Table1[[#This Row],[mangrove.weights.ssp126.2050]]="","",Table1[[#This Row],[mangrove.weights.ssp126.2050]]*Table1[[#This Row],[mangrove.mn.ssp126.2050]])</f>
        <v/>
      </c>
      <c r="V1603" s="7" t="e">
        <f t="shared" si="150"/>
        <v>#DIV/0!</v>
      </c>
      <c r="Y1603" s="6" t="str">
        <f>IF(Table1[[#This Row],[seagrass.mn.ssp126.2100]]="", "", (Table1[[#This Row],[seagrass.sd.ssp126.2100]]/Table1[[#This Row],[seagrass.mn.ssp126.2100]])^-1)</f>
        <v/>
      </c>
      <c r="Z1603" s="6" t="str">
        <f>IF(Table1[[#This Row],[seagrass.weights.ssp126.2100]]="","", Table1[[#This Row],[seagrass.weights.ssp126.2100]]*Table1[[#This Row],[seagrass.mn.ssp126.2100]])</f>
        <v/>
      </c>
      <c r="AC1603" s="6" t="str">
        <f>IF(Table1[[#This Row],[corals.mn.ssp126.2100]]="","",(Table1[[#This Row],[corals.sd.ssp126.2100]]/Table1[[#This Row],[corals.mn.ssp126.2100]])^-1)</f>
        <v/>
      </c>
      <c r="AD1603" s="6" t="str">
        <f>IF( Table1[[#This Row],[Coral.weights.ssp126.2100]]="","", Table1[[#This Row],[Coral.weights.ssp126.2100]]*Table1[[#This Row],[corals.mn.ssp126.2100]])</f>
        <v/>
      </c>
      <c r="AG1603" s="8" t="str">
        <f>IF(Table1[[#This Row],[mangrove.mn.ssp126.2100]]="","",(Table1[[#This Row],[mangrove.sd.ssp126.2100]]/Table1[[#This Row],[mangrove.mn.ssp126.2100]])^-1)</f>
        <v/>
      </c>
      <c r="AH1603" s="6" t="str">
        <f>IF(Table1[[#This Row],[mangrove.weights.ssp126.2100]]="","",Table1[[#This Row],[mangrove.weights.ssp126.2100]]*Table1[[#This Row],[mangrove.mn.ssp126.2100]])</f>
        <v/>
      </c>
      <c r="AI1603" s="7" t="e">
        <f t="shared" si="151"/>
        <v>#DIV/0!</v>
      </c>
      <c r="AL1603" s="6" t="str">
        <f>IF(Table1[[#This Row],[seagrass.mn.ssp245.2050]]="","",(Table1[[#This Row],[seagrass.sd.ssp245.2050]]/Table1[[#This Row],[seagrass.mn.ssp245.2050]])^-1)</f>
        <v/>
      </c>
      <c r="AM1603" s="6" t="str">
        <f>IF(Table1[[#This Row],[seagrass.weights.ssp245.2050]]="","",Table1[[#This Row],[seagrass.weights.ssp245.2050]]*Table1[[#This Row],[seagrass.mn.ssp245.2050]])</f>
        <v/>
      </c>
      <c r="AS1603" s="5"/>
      <c r="AT1603" s="8"/>
      <c r="AU1603" s="8"/>
      <c r="AV1603" s="7" t="e">
        <f t="shared" ref="AV1603:AV1666" si="152">SUM(AU1603,AQ1603,AM1603)/SUM(AT1603,AP1603,AL1603)</f>
        <v>#DIV/0!</v>
      </c>
      <c r="AX1603" s="5"/>
      <c r="AY1603" s="6"/>
      <c r="AZ1603" s="6"/>
      <c r="BB1603" s="5"/>
      <c r="BC1603" s="8"/>
      <c r="BD1603" s="8"/>
      <c r="BE1603" s="5"/>
      <c r="BF1603" s="5"/>
      <c r="BG1603" s="6"/>
      <c r="BH1603" s="6"/>
      <c r="BI1603" s="7" t="e">
        <f t="shared" ref="BI1603:BI1666" si="153">SUM(BH1603,BD1603,AZ1603)/SUM(BG1603,BC1603,AY1603)</f>
        <v>#DIV/0!</v>
      </c>
      <c r="BK1603" s="5"/>
      <c r="BL1603" s="6"/>
      <c r="BM1603" s="6"/>
      <c r="BO1603" s="5"/>
      <c r="BP1603" s="6"/>
      <c r="BQ1603" s="6"/>
      <c r="BR1603" s="5"/>
      <c r="BS1603" s="5"/>
      <c r="BT1603" s="6"/>
      <c r="BU1603" s="6"/>
      <c r="BV1603" s="7" t="e">
        <f t="shared" ref="BV1603:BV1666" si="154">SUM(BU1603,BQ1603,BM1603)/SUM(BT1603,BP1603,BL1603)</f>
        <v>#DIV/0!</v>
      </c>
      <c r="BX1603" s="5"/>
      <c r="BY1603" s="8"/>
      <c r="BZ1603" s="8"/>
      <c r="CA1603" s="5"/>
      <c r="CB1603" s="5"/>
      <c r="CC1603" s="8"/>
      <c r="CD1603" s="8"/>
      <c r="CE1603" s="5"/>
      <c r="CF1603" s="5"/>
      <c r="CG1603" s="12"/>
      <c r="CH1603" s="17"/>
      <c r="CI1603" s="9" t="e">
        <f t="shared" ref="CI1603:CI1666" si="155">SUM(CH1603,CD1603,BZ1603)/SUM(CG1603,CC1603,BY1603)</f>
        <v>#DIV/0!</v>
      </c>
      <c r="CJ1603" s="5"/>
      <c r="CL1603" s="5"/>
      <c r="CM1603" s="5"/>
      <c r="CP1603" s="5"/>
      <c r="CT1603" s="5"/>
    </row>
    <row r="1604" spans="1:98" x14ac:dyDescent="0.25">
      <c r="A1604" s="5" t="s">
        <v>1647</v>
      </c>
      <c r="B1604" s="5">
        <v>19.58934</v>
      </c>
      <c r="C1604" s="5">
        <v>-34.571102000000003</v>
      </c>
      <c r="E1604" s="5">
        <v>0</v>
      </c>
      <c r="G1604" s="5">
        <v>0</v>
      </c>
      <c r="I1604" s="5">
        <v>0</v>
      </c>
      <c r="L1604" s="6" t="str">
        <f>IF(Table1[[#This Row],[seagrass.mn.ssp126.2050]]="","",(Table1[[#This Row],[seagrass.sd.ssp126.2050]]/Table1[[#This Row],[seagrass.mn.ssp126.2050]])^-1)</f>
        <v/>
      </c>
      <c r="M1604" s="6" t="str">
        <f>IF(Table1[[#This Row],[seagrass.weights.ssp126.2050]]="","",Table1[[#This Row],[seagrass.weights.ssp126.2050]]*Table1[[#This Row],[seagrass.mn.ssp126.2050]])</f>
        <v/>
      </c>
      <c r="P1604" s="6" t="str">
        <f>IF(Table1[[#This Row],[corals.mn.ssp126.2050]]="","",(Table1[[#This Row],[corals.sd.ssp126.2050]]/Table1[[#This Row],[corals.mn.ssp126.2050]])^-1)</f>
        <v/>
      </c>
      <c r="Q1604" s="6" t="str">
        <f>IF(Table1[[#This Row],[coral.weights.ssp126.2050]]="","",Table1[[#This Row],[coral.weights.ssp126.2050]]*Table1[[#This Row],[corals.mn.ssp126.2050]])</f>
        <v/>
      </c>
      <c r="T1604" s="6" t="str">
        <f>IF(Table1[[#This Row],[mangrove.mn.ssp126.2050]]="","",(Table1[[#This Row],[mangrove.sd.ssp126.2050]]/Table1[[#This Row],[mangrove.mn.ssp126.2050]])^-1)</f>
        <v/>
      </c>
      <c r="U1604" s="6" t="str">
        <f>IF(Table1[[#This Row],[mangrove.weights.ssp126.2050]]="","",Table1[[#This Row],[mangrove.weights.ssp126.2050]]*Table1[[#This Row],[mangrove.mn.ssp126.2050]])</f>
        <v/>
      </c>
      <c r="V1604" s="7" t="e">
        <f t="shared" si="150"/>
        <v>#DIV/0!</v>
      </c>
      <c r="Y1604" s="6" t="str">
        <f>IF(Table1[[#This Row],[seagrass.mn.ssp126.2100]]="", "", (Table1[[#This Row],[seagrass.sd.ssp126.2100]]/Table1[[#This Row],[seagrass.mn.ssp126.2100]])^-1)</f>
        <v/>
      </c>
      <c r="Z1604" s="6" t="str">
        <f>IF(Table1[[#This Row],[seagrass.weights.ssp126.2100]]="","", Table1[[#This Row],[seagrass.weights.ssp126.2100]]*Table1[[#This Row],[seagrass.mn.ssp126.2100]])</f>
        <v/>
      </c>
      <c r="AC1604" s="6" t="str">
        <f>IF(Table1[[#This Row],[corals.mn.ssp126.2100]]="","",(Table1[[#This Row],[corals.sd.ssp126.2100]]/Table1[[#This Row],[corals.mn.ssp126.2100]])^-1)</f>
        <v/>
      </c>
      <c r="AD1604" s="6" t="str">
        <f>IF( Table1[[#This Row],[Coral.weights.ssp126.2100]]="","", Table1[[#This Row],[Coral.weights.ssp126.2100]]*Table1[[#This Row],[corals.mn.ssp126.2100]])</f>
        <v/>
      </c>
      <c r="AG1604" s="8" t="str">
        <f>IF(Table1[[#This Row],[mangrove.mn.ssp126.2100]]="","",(Table1[[#This Row],[mangrove.sd.ssp126.2100]]/Table1[[#This Row],[mangrove.mn.ssp126.2100]])^-1)</f>
        <v/>
      </c>
      <c r="AH1604" s="6" t="str">
        <f>IF(Table1[[#This Row],[mangrove.weights.ssp126.2100]]="","",Table1[[#This Row],[mangrove.weights.ssp126.2100]]*Table1[[#This Row],[mangrove.mn.ssp126.2100]])</f>
        <v/>
      </c>
      <c r="AI1604" s="7" t="e">
        <f t="shared" si="151"/>
        <v>#DIV/0!</v>
      </c>
      <c r="AL1604" s="6" t="str">
        <f>IF(Table1[[#This Row],[seagrass.mn.ssp245.2050]]="","",(Table1[[#This Row],[seagrass.sd.ssp245.2050]]/Table1[[#This Row],[seagrass.mn.ssp245.2050]])^-1)</f>
        <v/>
      </c>
      <c r="AM1604" s="6" t="str">
        <f>IF(Table1[[#This Row],[seagrass.weights.ssp245.2050]]="","",Table1[[#This Row],[seagrass.weights.ssp245.2050]]*Table1[[#This Row],[seagrass.mn.ssp245.2050]])</f>
        <v/>
      </c>
      <c r="AS1604" s="5"/>
      <c r="AT1604" s="8"/>
      <c r="AU1604" s="8"/>
      <c r="AV1604" s="7" t="e">
        <f t="shared" si="152"/>
        <v>#DIV/0!</v>
      </c>
      <c r="AX1604" s="5"/>
      <c r="AY1604" s="6"/>
      <c r="AZ1604" s="6"/>
      <c r="BB1604" s="5"/>
      <c r="BC1604" s="8"/>
      <c r="BD1604" s="8"/>
      <c r="BE1604" s="5"/>
      <c r="BF1604" s="5"/>
      <c r="BG1604" s="6"/>
      <c r="BH1604" s="6"/>
      <c r="BI1604" s="7" t="e">
        <f t="shared" si="153"/>
        <v>#DIV/0!</v>
      </c>
      <c r="BK1604" s="5"/>
      <c r="BL1604" s="6"/>
      <c r="BM1604" s="6"/>
      <c r="BO1604" s="5"/>
      <c r="BP1604" s="6"/>
      <c r="BQ1604" s="6"/>
      <c r="BR1604" s="5"/>
      <c r="BS1604" s="5"/>
      <c r="BT1604" s="6"/>
      <c r="BU1604" s="6"/>
      <c r="BV1604" s="7" t="e">
        <f t="shared" si="154"/>
        <v>#DIV/0!</v>
      </c>
      <c r="BX1604" s="5"/>
      <c r="BY1604" s="8"/>
      <c r="BZ1604" s="8"/>
      <c r="CA1604" s="5"/>
      <c r="CB1604" s="5"/>
      <c r="CC1604" s="8"/>
      <c r="CD1604" s="8"/>
      <c r="CE1604" s="5"/>
      <c r="CF1604" s="5"/>
      <c r="CG1604" s="12"/>
      <c r="CH1604" s="17"/>
      <c r="CI1604" s="9" t="e">
        <f t="shared" si="155"/>
        <v>#DIV/0!</v>
      </c>
      <c r="CJ1604" s="5"/>
      <c r="CL1604" s="5"/>
      <c r="CM1604" s="5"/>
      <c r="CP1604" s="5"/>
      <c r="CT1604" s="5"/>
    </row>
    <row r="1605" spans="1:98" x14ac:dyDescent="0.25">
      <c r="A1605" s="5" t="s">
        <v>1648</v>
      </c>
      <c r="B1605" s="5">
        <v>19.83934</v>
      </c>
      <c r="C1605" s="5">
        <v>-34.571102000000003</v>
      </c>
      <c r="E1605" s="5">
        <v>0</v>
      </c>
      <c r="G1605" s="5">
        <v>0</v>
      </c>
      <c r="I1605" s="5">
        <v>0</v>
      </c>
      <c r="L1605" s="6" t="str">
        <f>IF(Table1[[#This Row],[seagrass.mn.ssp126.2050]]="","",(Table1[[#This Row],[seagrass.sd.ssp126.2050]]/Table1[[#This Row],[seagrass.mn.ssp126.2050]])^-1)</f>
        <v/>
      </c>
      <c r="M1605" s="6" t="str">
        <f>IF(Table1[[#This Row],[seagrass.weights.ssp126.2050]]="","",Table1[[#This Row],[seagrass.weights.ssp126.2050]]*Table1[[#This Row],[seagrass.mn.ssp126.2050]])</f>
        <v/>
      </c>
      <c r="P1605" s="6" t="str">
        <f>IF(Table1[[#This Row],[corals.mn.ssp126.2050]]="","",(Table1[[#This Row],[corals.sd.ssp126.2050]]/Table1[[#This Row],[corals.mn.ssp126.2050]])^-1)</f>
        <v/>
      </c>
      <c r="Q1605" s="6" t="str">
        <f>IF(Table1[[#This Row],[coral.weights.ssp126.2050]]="","",Table1[[#This Row],[coral.weights.ssp126.2050]]*Table1[[#This Row],[corals.mn.ssp126.2050]])</f>
        <v/>
      </c>
      <c r="T1605" s="6" t="str">
        <f>IF(Table1[[#This Row],[mangrove.mn.ssp126.2050]]="","",(Table1[[#This Row],[mangrove.sd.ssp126.2050]]/Table1[[#This Row],[mangrove.mn.ssp126.2050]])^-1)</f>
        <v/>
      </c>
      <c r="U1605" s="6" t="str">
        <f>IF(Table1[[#This Row],[mangrove.weights.ssp126.2050]]="","",Table1[[#This Row],[mangrove.weights.ssp126.2050]]*Table1[[#This Row],[mangrove.mn.ssp126.2050]])</f>
        <v/>
      </c>
      <c r="V1605" s="7" t="e">
        <f t="shared" si="150"/>
        <v>#DIV/0!</v>
      </c>
      <c r="Y1605" s="6" t="str">
        <f>IF(Table1[[#This Row],[seagrass.mn.ssp126.2100]]="", "", (Table1[[#This Row],[seagrass.sd.ssp126.2100]]/Table1[[#This Row],[seagrass.mn.ssp126.2100]])^-1)</f>
        <v/>
      </c>
      <c r="Z1605" s="6" t="str">
        <f>IF(Table1[[#This Row],[seagrass.weights.ssp126.2100]]="","", Table1[[#This Row],[seagrass.weights.ssp126.2100]]*Table1[[#This Row],[seagrass.mn.ssp126.2100]])</f>
        <v/>
      </c>
      <c r="AC1605" s="6" t="str">
        <f>IF(Table1[[#This Row],[corals.mn.ssp126.2100]]="","",(Table1[[#This Row],[corals.sd.ssp126.2100]]/Table1[[#This Row],[corals.mn.ssp126.2100]])^-1)</f>
        <v/>
      </c>
      <c r="AD1605" s="6" t="str">
        <f>IF( Table1[[#This Row],[Coral.weights.ssp126.2100]]="","", Table1[[#This Row],[Coral.weights.ssp126.2100]]*Table1[[#This Row],[corals.mn.ssp126.2100]])</f>
        <v/>
      </c>
      <c r="AG1605" s="8" t="str">
        <f>IF(Table1[[#This Row],[mangrove.mn.ssp126.2100]]="","",(Table1[[#This Row],[mangrove.sd.ssp126.2100]]/Table1[[#This Row],[mangrove.mn.ssp126.2100]])^-1)</f>
        <v/>
      </c>
      <c r="AH1605" s="6" t="str">
        <f>IF(Table1[[#This Row],[mangrove.weights.ssp126.2100]]="","",Table1[[#This Row],[mangrove.weights.ssp126.2100]]*Table1[[#This Row],[mangrove.mn.ssp126.2100]])</f>
        <v/>
      </c>
      <c r="AI1605" s="7" t="e">
        <f t="shared" si="151"/>
        <v>#DIV/0!</v>
      </c>
      <c r="AL1605" s="6" t="str">
        <f>IF(Table1[[#This Row],[seagrass.mn.ssp245.2050]]="","",(Table1[[#This Row],[seagrass.sd.ssp245.2050]]/Table1[[#This Row],[seagrass.mn.ssp245.2050]])^-1)</f>
        <v/>
      </c>
      <c r="AM1605" s="6" t="str">
        <f>IF(Table1[[#This Row],[seagrass.weights.ssp245.2050]]="","",Table1[[#This Row],[seagrass.weights.ssp245.2050]]*Table1[[#This Row],[seagrass.mn.ssp245.2050]])</f>
        <v/>
      </c>
      <c r="AS1605" s="5"/>
      <c r="AT1605" s="8"/>
      <c r="AU1605" s="8"/>
      <c r="AV1605" s="7" t="e">
        <f t="shared" si="152"/>
        <v>#DIV/0!</v>
      </c>
      <c r="AX1605" s="5"/>
      <c r="AY1605" s="6"/>
      <c r="AZ1605" s="6"/>
      <c r="BB1605" s="5"/>
      <c r="BC1605" s="8"/>
      <c r="BD1605" s="8"/>
      <c r="BE1605" s="5"/>
      <c r="BF1605" s="5"/>
      <c r="BG1605" s="6"/>
      <c r="BH1605" s="6"/>
      <c r="BI1605" s="7" t="e">
        <f t="shared" si="153"/>
        <v>#DIV/0!</v>
      </c>
      <c r="BK1605" s="5"/>
      <c r="BL1605" s="6"/>
      <c r="BM1605" s="6"/>
      <c r="BO1605" s="5"/>
      <c r="BP1605" s="6"/>
      <c r="BQ1605" s="6"/>
      <c r="BR1605" s="5"/>
      <c r="BS1605" s="5"/>
      <c r="BT1605" s="6"/>
      <c r="BU1605" s="6"/>
      <c r="BV1605" s="7" t="e">
        <f t="shared" si="154"/>
        <v>#DIV/0!</v>
      </c>
      <c r="BX1605" s="5"/>
      <c r="BY1605" s="8"/>
      <c r="BZ1605" s="8"/>
      <c r="CA1605" s="5"/>
      <c r="CB1605" s="5"/>
      <c r="CC1605" s="8"/>
      <c r="CD1605" s="8"/>
      <c r="CE1605" s="5"/>
      <c r="CF1605" s="5"/>
      <c r="CG1605" s="12"/>
      <c r="CH1605" s="17"/>
      <c r="CI1605" s="9" t="e">
        <f t="shared" si="155"/>
        <v>#DIV/0!</v>
      </c>
      <c r="CJ1605" s="5"/>
      <c r="CL1605" s="5"/>
      <c r="CM1605" s="5"/>
      <c r="CP1605" s="5"/>
      <c r="CT1605" s="5"/>
    </row>
    <row r="1606" spans="1:98" x14ac:dyDescent="0.25">
      <c r="A1606" s="5" t="s">
        <v>1649</v>
      </c>
      <c r="B1606" s="5">
        <v>20.08934</v>
      </c>
      <c r="C1606" s="5">
        <v>-34.571102000000003</v>
      </c>
      <c r="E1606" s="5">
        <v>0</v>
      </c>
      <c r="G1606" s="5">
        <v>0</v>
      </c>
      <c r="I1606" s="5">
        <v>0</v>
      </c>
      <c r="L1606" s="6" t="str">
        <f>IF(Table1[[#This Row],[seagrass.mn.ssp126.2050]]="","",(Table1[[#This Row],[seagrass.sd.ssp126.2050]]/Table1[[#This Row],[seagrass.mn.ssp126.2050]])^-1)</f>
        <v/>
      </c>
      <c r="M1606" s="6" t="str">
        <f>IF(Table1[[#This Row],[seagrass.weights.ssp126.2050]]="","",Table1[[#This Row],[seagrass.weights.ssp126.2050]]*Table1[[#This Row],[seagrass.mn.ssp126.2050]])</f>
        <v/>
      </c>
      <c r="P1606" s="6" t="str">
        <f>IF(Table1[[#This Row],[corals.mn.ssp126.2050]]="","",(Table1[[#This Row],[corals.sd.ssp126.2050]]/Table1[[#This Row],[corals.mn.ssp126.2050]])^-1)</f>
        <v/>
      </c>
      <c r="Q1606" s="6" t="str">
        <f>IF(Table1[[#This Row],[coral.weights.ssp126.2050]]="","",Table1[[#This Row],[coral.weights.ssp126.2050]]*Table1[[#This Row],[corals.mn.ssp126.2050]])</f>
        <v/>
      </c>
      <c r="T1606" s="6" t="str">
        <f>IF(Table1[[#This Row],[mangrove.mn.ssp126.2050]]="","",(Table1[[#This Row],[mangrove.sd.ssp126.2050]]/Table1[[#This Row],[mangrove.mn.ssp126.2050]])^-1)</f>
        <v/>
      </c>
      <c r="U1606" s="6" t="str">
        <f>IF(Table1[[#This Row],[mangrove.weights.ssp126.2050]]="","",Table1[[#This Row],[mangrove.weights.ssp126.2050]]*Table1[[#This Row],[mangrove.mn.ssp126.2050]])</f>
        <v/>
      </c>
      <c r="V1606" s="7" t="e">
        <f t="shared" si="150"/>
        <v>#DIV/0!</v>
      </c>
      <c r="Y1606" s="6" t="str">
        <f>IF(Table1[[#This Row],[seagrass.mn.ssp126.2100]]="", "", (Table1[[#This Row],[seagrass.sd.ssp126.2100]]/Table1[[#This Row],[seagrass.mn.ssp126.2100]])^-1)</f>
        <v/>
      </c>
      <c r="Z1606" s="6" t="str">
        <f>IF(Table1[[#This Row],[seagrass.weights.ssp126.2100]]="","", Table1[[#This Row],[seagrass.weights.ssp126.2100]]*Table1[[#This Row],[seagrass.mn.ssp126.2100]])</f>
        <v/>
      </c>
      <c r="AC1606" s="6" t="str">
        <f>IF(Table1[[#This Row],[corals.mn.ssp126.2100]]="","",(Table1[[#This Row],[corals.sd.ssp126.2100]]/Table1[[#This Row],[corals.mn.ssp126.2100]])^-1)</f>
        <v/>
      </c>
      <c r="AD1606" s="6" t="str">
        <f>IF( Table1[[#This Row],[Coral.weights.ssp126.2100]]="","", Table1[[#This Row],[Coral.weights.ssp126.2100]]*Table1[[#This Row],[corals.mn.ssp126.2100]])</f>
        <v/>
      </c>
      <c r="AG1606" s="8" t="str">
        <f>IF(Table1[[#This Row],[mangrove.mn.ssp126.2100]]="","",(Table1[[#This Row],[mangrove.sd.ssp126.2100]]/Table1[[#This Row],[mangrove.mn.ssp126.2100]])^-1)</f>
        <v/>
      </c>
      <c r="AH1606" s="6" t="str">
        <f>IF(Table1[[#This Row],[mangrove.weights.ssp126.2100]]="","",Table1[[#This Row],[mangrove.weights.ssp126.2100]]*Table1[[#This Row],[mangrove.mn.ssp126.2100]])</f>
        <v/>
      </c>
      <c r="AI1606" s="7" t="e">
        <f t="shared" si="151"/>
        <v>#DIV/0!</v>
      </c>
      <c r="AL1606" s="6" t="str">
        <f>IF(Table1[[#This Row],[seagrass.mn.ssp245.2050]]="","",(Table1[[#This Row],[seagrass.sd.ssp245.2050]]/Table1[[#This Row],[seagrass.mn.ssp245.2050]])^-1)</f>
        <v/>
      </c>
      <c r="AM1606" s="6" t="str">
        <f>IF(Table1[[#This Row],[seagrass.weights.ssp245.2050]]="","",Table1[[#This Row],[seagrass.weights.ssp245.2050]]*Table1[[#This Row],[seagrass.mn.ssp245.2050]])</f>
        <v/>
      </c>
      <c r="AS1606" s="5"/>
      <c r="AT1606" s="8"/>
      <c r="AU1606" s="8"/>
      <c r="AV1606" s="7" t="e">
        <f t="shared" si="152"/>
        <v>#DIV/0!</v>
      </c>
      <c r="AX1606" s="5"/>
      <c r="AY1606" s="6"/>
      <c r="AZ1606" s="6"/>
      <c r="BB1606" s="5"/>
      <c r="BC1606" s="8"/>
      <c r="BD1606" s="8"/>
      <c r="BE1606" s="5"/>
      <c r="BF1606" s="5"/>
      <c r="BG1606" s="6"/>
      <c r="BH1606" s="6"/>
      <c r="BI1606" s="7" t="e">
        <f t="shared" si="153"/>
        <v>#DIV/0!</v>
      </c>
      <c r="BK1606" s="5"/>
      <c r="BL1606" s="6"/>
      <c r="BM1606" s="6"/>
      <c r="BO1606" s="5"/>
      <c r="BP1606" s="6"/>
      <c r="BQ1606" s="6"/>
      <c r="BR1606" s="5"/>
      <c r="BS1606" s="5"/>
      <c r="BT1606" s="6"/>
      <c r="BU1606" s="6"/>
      <c r="BV1606" s="7" t="e">
        <f t="shared" si="154"/>
        <v>#DIV/0!</v>
      </c>
      <c r="BX1606" s="5"/>
      <c r="BY1606" s="8"/>
      <c r="BZ1606" s="8"/>
      <c r="CA1606" s="5"/>
      <c r="CB1606" s="5"/>
      <c r="CC1606" s="8"/>
      <c r="CD1606" s="8"/>
      <c r="CE1606" s="5"/>
      <c r="CF1606" s="5"/>
      <c r="CG1606" s="12"/>
      <c r="CH1606" s="17"/>
      <c r="CI1606" s="9" t="e">
        <f t="shared" si="155"/>
        <v>#DIV/0!</v>
      </c>
      <c r="CJ1606" s="5"/>
      <c r="CL1606" s="5"/>
      <c r="CM1606" s="5"/>
      <c r="CP1606" s="5"/>
      <c r="CT1606" s="5"/>
    </row>
    <row r="1607" spans="1:98" x14ac:dyDescent="0.25">
      <c r="A1607" s="5" t="s">
        <v>1650</v>
      </c>
      <c r="B1607" s="5">
        <v>20.33934</v>
      </c>
      <c r="C1607" s="5">
        <v>-34.571102000000003</v>
      </c>
      <c r="E1607" s="5">
        <v>0</v>
      </c>
      <c r="G1607" s="5">
        <v>0</v>
      </c>
      <c r="I1607" s="5">
        <v>0</v>
      </c>
      <c r="L1607" s="6" t="str">
        <f>IF(Table1[[#This Row],[seagrass.mn.ssp126.2050]]="","",(Table1[[#This Row],[seagrass.sd.ssp126.2050]]/Table1[[#This Row],[seagrass.mn.ssp126.2050]])^-1)</f>
        <v/>
      </c>
      <c r="M1607" s="6" t="str">
        <f>IF(Table1[[#This Row],[seagrass.weights.ssp126.2050]]="","",Table1[[#This Row],[seagrass.weights.ssp126.2050]]*Table1[[#This Row],[seagrass.mn.ssp126.2050]])</f>
        <v/>
      </c>
      <c r="P1607" s="6" t="str">
        <f>IF(Table1[[#This Row],[corals.mn.ssp126.2050]]="","",(Table1[[#This Row],[corals.sd.ssp126.2050]]/Table1[[#This Row],[corals.mn.ssp126.2050]])^-1)</f>
        <v/>
      </c>
      <c r="Q1607" s="6" t="str">
        <f>IF(Table1[[#This Row],[coral.weights.ssp126.2050]]="","",Table1[[#This Row],[coral.weights.ssp126.2050]]*Table1[[#This Row],[corals.mn.ssp126.2050]])</f>
        <v/>
      </c>
      <c r="T1607" s="6" t="str">
        <f>IF(Table1[[#This Row],[mangrove.mn.ssp126.2050]]="","",(Table1[[#This Row],[mangrove.sd.ssp126.2050]]/Table1[[#This Row],[mangrove.mn.ssp126.2050]])^-1)</f>
        <v/>
      </c>
      <c r="U1607" s="6" t="str">
        <f>IF(Table1[[#This Row],[mangrove.weights.ssp126.2050]]="","",Table1[[#This Row],[mangrove.weights.ssp126.2050]]*Table1[[#This Row],[mangrove.mn.ssp126.2050]])</f>
        <v/>
      </c>
      <c r="V1607" s="7" t="e">
        <f t="shared" si="150"/>
        <v>#DIV/0!</v>
      </c>
      <c r="Y1607" s="6" t="str">
        <f>IF(Table1[[#This Row],[seagrass.mn.ssp126.2100]]="", "", (Table1[[#This Row],[seagrass.sd.ssp126.2100]]/Table1[[#This Row],[seagrass.mn.ssp126.2100]])^-1)</f>
        <v/>
      </c>
      <c r="Z1607" s="6" t="str">
        <f>IF(Table1[[#This Row],[seagrass.weights.ssp126.2100]]="","", Table1[[#This Row],[seagrass.weights.ssp126.2100]]*Table1[[#This Row],[seagrass.mn.ssp126.2100]])</f>
        <v/>
      </c>
      <c r="AC1607" s="6" t="str">
        <f>IF(Table1[[#This Row],[corals.mn.ssp126.2100]]="","",(Table1[[#This Row],[corals.sd.ssp126.2100]]/Table1[[#This Row],[corals.mn.ssp126.2100]])^-1)</f>
        <v/>
      </c>
      <c r="AD1607" s="6" t="str">
        <f>IF( Table1[[#This Row],[Coral.weights.ssp126.2100]]="","", Table1[[#This Row],[Coral.weights.ssp126.2100]]*Table1[[#This Row],[corals.mn.ssp126.2100]])</f>
        <v/>
      </c>
      <c r="AG1607" s="8" t="str">
        <f>IF(Table1[[#This Row],[mangrove.mn.ssp126.2100]]="","",(Table1[[#This Row],[mangrove.sd.ssp126.2100]]/Table1[[#This Row],[mangrove.mn.ssp126.2100]])^-1)</f>
        <v/>
      </c>
      <c r="AH1607" s="6" t="str">
        <f>IF(Table1[[#This Row],[mangrove.weights.ssp126.2100]]="","",Table1[[#This Row],[mangrove.weights.ssp126.2100]]*Table1[[#This Row],[mangrove.mn.ssp126.2100]])</f>
        <v/>
      </c>
      <c r="AI1607" s="7" t="e">
        <f t="shared" si="151"/>
        <v>#DIV/0!</v>
      </c>
      <c r="AL1607" s="6" t="str">
        <f>IF(Table1[[#This Row],[seagrass.mn.ssp245.2050]]="","",(Table1[[#This Row],[seagrass.sd.ssp245.2050]]/Table1[[#This Row],[seagrass.mn.ssp245.2050]])^-1)</f>
        <v/>
      </c>
      <c r="AM1607" s="6" t="str">
        <f>IF(Table1[[#This Row],[seagrass.weights.ssp245.2050]]="","",Table1[[#This Row],[seagrass.weights.ssp245.2050]]*Table1[[#This Row],[seagrass.mn.ssp245.2050]])</f>
        <v/>
      </c>
      <c r="AS1607" s="5"/>
      <c r="AT1607" s="8"/>
      <c r="AU1607" s="8"/>
      <c r="AV1607" s="7" t="e">
        <f t="shared" si="152"/>
        <v>#DIV/0!</v>
      </c>
      <c r="AX1607" s="5"/>
      <c r="AY1607" s="6"/>
      <c r="AZ1607" s="6"/>
      <c r="BB1607" s="5"/>
      <c r="BC1607" s="8"/>
      <c r="BD1607" s="8"/>
      <c r="BE1607" s="5"/>
      <c r="BF1607" s="5"/>
      <c r="BG1607" s="6"/>
      <c r="BH1607" s="6"/>
      <c r="BI1607" s="7" t="e">
        <f t="shared" si="153"/>
        <v>#DIV/0!</v>
      </c>
      <c r="BK1607" s="5"/>
      <c r="BL1607" s="6"/>
      <c r="BM1607" s="6"/>
      <c r="BO1607" s="5"/>
      <c r="BP1607" s="6"/>
      <c r="BQ1607" s="6"/>
      <c r="BR1607" s="5"/>
      <c r="BS1607" s="5"/>
      <c r="BT1607" s="6"/>
      <c r="BU1607" s="6"/>
      <c r="BV1607" s="7" t="e">
        <f t="shared" si="154"/>
        <v>#DIV/0!</v>
      </c>
      <c r="BX1607" s="5"/>
      <c r="BY1607" s="8"/>
      <c r="BZ1607" s="8"/>
      <c r="CA1607" s="5"/>
      <c r="CB1607" s="5"/>
      <c r="CC1607" s="8"/>
      <c r="CD1607" s="8"/>
      <c r="CE1607" s="5"/>
      <c r="CF1607" s="5"/>
      <c r="CG1607" s="12"/>
      <c r="CH1607" s="17"/>
      <c r="CI1607" s="9" t="e">
        <f t="shared" si="155"/>
        <v>#DIV/0!</v>
      </c>
      <c r="CJ1607" s="5"/>
      <c r="CL1607" s="5"/>
      <c r="CM1607" s="5"/>
      <c r="CP1607" s="5"/>
      <c r="CT1607" s="5"/>
    </row>
    <row r="1608" spans="1:98" x14ac:dyDescent="0.25">
      <c r="A1608" s="5" t="s">
        <v>1651</v>
      </c>
      <c r="B1608" s="5">
        <v>20.58934</v>
      </c>
      <c r="C1608" s="5">
        <v>-34.571102000000003</v>
      </c>
      <c r="E1608" s="5">
        <v>0</v>
      </c>
      <c r="G1608" s="5">
        <v>0</v>
      </c>
      <c r="I1608" s="5">
        <v>0</v>
      </c>
      <c r="L1608" s="6" t="str">
        <f>IF(Table1[[#This Row],[seagrass.mn.ssp126.2050]]="","",(Table1[[#This Row],[seagrass.sd.ssp126.2050]]/Table1[[#This Row],[seagrass.mn.ssp126.2050]])^-1)</f>
        <v/>
      </c>
      <c r="M1608" s="6" t="str">
        <f>IF(Table1[[#This Row],[seagrass.weights.ssp126.2050]]="","",Table1[[#This Row],[seagrass.weights.ssp126.2050]]*Table1[[#This Row],[seagrass.mn.ssp126.2050]])</f>
        <v/>
      </c>
      <c r="P1608" s="6" t="str">
        <f>IF(Table1[[#This Row],[corals.mn.ssp126.2050]]="","",(Table1[[#This Row],[corals.sd.ssp126.2050]]/Table1[[#This Row],[corals.mn.ssp126.2050]])^-1)</f>
        <v/>
      </c>
      <c r="Q1608" s="6" t="str">
        <f>IF(Table1[[#This Row],[coral.weights.ssp126.2050]]="","",Table1[[#This Row],[coral.weights.ssp126.2050]]*Table1[[#This Row],[corals.mn.ssp126.2050]])</f>
        <v/>
      </c>
      <c r="T1608" s="6" t="str">
        <f>IF(Table1[[#This Row],[mangrove.mn.ssp126.2050]]="","",(Table1[[#This Row],[mangrove.sd.ssp126.2050]]/Table1[[#This Row],[mangrove.mn.ssp126.2050]])^-1)</f>
        <v/>
      </c>
      <c r="U1608" s="6" t="str">
        <f>IF(Table1[[#This Row],[mangrove.weights.ssp126.2050]]="","",Table1[[#This Row],[mangrove.weights.ssp126.2050]]*Table1[[#This Row],[mangrove.mn.ssp126.2050]])</f>
        <v/>
      </c>
      <c r="V1608" s="7" t="e">
        <f t="shared" si="150"/>
        <v>#DIV/0!</v>
      </c>
      <c r="Y1608" s="6" t="str">
        <f>IF(Table1[[#This Row],[seagrass.mn.ssp126.2100]]="", "", (Table1[[#This Row],[seagrass.sd.ssp126.2100]]/Table1[[#This Row],[seagrass.mn.ssp126.2100]])^-1)</f>
        <v/>
      </c>
      <c r="Z1608" s="6" t="str">
        <f>IF(Table1[[#This Row],[seagrass.weights.ssp126.2100]]="","", Table1[[#This Row],[seagrass.weights.ssp126.2100]]*Table1[[#This Row],[seagrass.mn.ssp126.2100]])</f>
        <v/>
      </c>
      <c r="AC1608" s="6" t="str">
        <f>IF(Table1[[#This Row],[corals.mn.ssp126.2100]]="","",(Table1[[#This Row],[corals.sd.ssp126.2100]]/Table1[[#This Row],[corals.mn.ssp126.2100]])^-1)</f>
        <v/>
      </c>
      <c r="AD1608" s="6" t="str">
        <f>IF( Table1[[#This Row],[Coral.weights.ssp126.2100]]="","", Table1[[#This Row],[Coral.weights.ssp126.2100]]*Table1[[#This Row],[corals.mn.ssp126.2100]])</f>
        <v/>
      </c>
      <c r="AG1608" s="8" t="str">
        <f>IF(Table1[[#This Row],[mangrove.mn.ssp126.2100]]="","",(Table1[[#This Row],[mangrove.sd.ssp126.2100]]/Table1[[#This Row],[mangrove.mn.ssp126.2100]])^-1)</f>
        <v/>
      </c>
      <c r="AH1608" s="6" t="str">
        <f>IF(Table1[[#This Row],[mangrove.weights.ssp126.2100]]="","",Table1[[#This Row],[mangrove.weights.ssp126.2100]]*Table1[[#This Row],[mangrove.mn.ssp126.2100]])</f>
        <v/>
      </c>
      <c r="AI1608" s="7" t="e">
        <f t="shared" si="151"/>
        <v>#DIV/0!</v>
      </c>
      <c r="AL1608" s="6" t="str">
        <f>IF(Table1[[#This Row],[seagrass.mn.ssp245.2050]]="","",(Table1[[#This Row],[seagrass.sd.ssp245.2050]]/Table1[[#This Row],[seagrass.mn.ssp245.2050]])^-1)</f>
        <v/>
      </c>
      <c r="AM1608" s="6" t="str">
        <f>IF(Table1[[#This Row],[seagrass.weights.ssp245.2050]]="","",Table1[[#This Row],[seagrass.weights.ssp245.2050]]*Table1[[#This Row],[seagrass.mn.ssp245.2050]])</f>
        <v/>
      </c>
      <c r="AS1608" s="5"/>
      <c r="AT1608" s="8"/>
      <c r="AU1608" s="8"/>
      <c r="AV1608" s="7" t="e">
        <f t="shared" si="152"/>
        <v>#DIV/0!</v>
      </c>
      <c r="AX1608" s="5"/>
      <c r="AY1608" s="6"/>
      <c r="AZ1608" s="6"/>
      <c r="BB1608" s="5"/>
      <c r="BC1608" s="8"/>
      <c r="BD1608" s="8"/>
      <c r="BE1608" s="5"/>
      <c r="BF1608" s="5"/>
      <c r="BG1608" s="6"/>
      <c r="BH1608" s="6"/>
      <c r="BI1608" s="7" t="e">
        <f t="shared" si="153"/>
        <v>#DIV/0!</v>
      </c>
      <c r="BK1608" s="5"/>
      <c r="BL1608" s="6"/>
      <c r="BM1608" s="6"/>
      <c r="BO1608" s="5"/>
      <c r="BP1608" s="6"/>
      <c r="BQ1608" s="6"/>
      <c r="BR1608" s="5"/>
      <c r="BS1608" s="5"/>
      <c r="BT1608" s="6"/>
      <c r="BU1608" s="6"/>
      <c r="BV1608" s="7" t="e">
        <f t="shared" si="154"/>
        <v>#DIV/0!</v>
      </c>
      <c r="BX1608" s="5"/>
      <c r="BY1608" s="8"/>
      <c r="BZ1608" s="8"/>
      <c r="CA1608" s="5"/>
      <c r="CB1608" s="5"/>
      <c r="CC1608" s="8"/>
      <c r="CD1608" s="8"/>
      <c r="CE1608" s="5"/>
      <c r="CF1608" s="5"/>
      <c r="CG1608" s="12"/>
      <c r="CH1608" s="17"/>
      <c r="CI1608" s="9" t="e">
        <f t="shared" si="155"/>
        <v>#DIV/0!</v>
      </c>
      <c r="CJ1608" s="5"/>
      <c r="CL1608" s="5"/>
      <c r="CM1608" s="5"/>
      <c r="CP1608" s="5"/>
      <c r="CT1608" s="5"/>
    </row>
    <row r="1609" spans="1:98" x14ac:dyDescent="0.25">
      <c r="A1609" s="5" t="s">
        <v>1652</v>
      </c>
      <c r="B1609" s="5">
        <v>20.83934</v>
      </c>
      <c r="C1609" s="5">
        <v>-34.571102000000003</v>
      </c>
      <c r="E1609" s="5">
        <v>0</v>
      </c>
      <c r="G1609" s="5">
        <v>0</v>
      </c>
      <c r="I1609" s="5">
        <v>0</v>
      </c>
      <c r="L1609" s="6" t="str">
        <f>IF(Table1[[#This Row],[seagrass.mn.ssp126.2050]]="","",(Table1[[#This Row],[seagrass.sd.ssp126.2050]]/Table1[[#This Row],[seagrass.mn.ssp126.2050]])^-1)</f>
        <v/>
      </c>
      <c r="M1609" s="6" t="str">
        <f>IF(Table1[[#This Row],[seagrass.weights.ssp126.2050]]="","",Table1[[#This Row],[seagrass.weights.ssp126.2050]]*Table1[[#This Row],[seagrass.mn.ssp126.2050]])</f>
        <v/>
      </c>
      <c r="P1609" s="6" t="str">
        <f>IF(Table1[[#This Row],[corals.mn.ssp126.2050]]="","",(Table1[[#This Row],[corals.sd.ssp126.2050]]/Table1[[#This Row],[corals.mn.ssp126.2050]])^-1)</f>
        <v/>
      </c>
      <c r="Q1609" s="6" t="str">
        <f>IF(Table1[[#This Row],[coral.weights.ssp126.2050]]="","",Table1[[#This Row],[coral.weights.ssp126.2050]]*Table1[[#This Row],[corals.mn.ssp126.2050]])</f>
        <v/>
      </c>
      <c r="T1609" s="6" t="str">
        <f>IF(Table1[[#This Row],[mangrove.mn.ssp126.2050]]="","",(Table1[[#This Row],[mangrove.sd.ssp126.2050]]/Table1[[#This Row],[mangrove.mn.ssp126.2050]])^-1)</f>
        <v/>
      </c>
      <c r="U1609" s="6" t="str">
        <f>IF(Table1[[#This Row],[mangrove.weights.ssp126.2050]]="","",Table1[[#This Row],[mangrove.weights.ssp126.2050]]*Table1[[#This Row],[mangrove.mn.ssp126.2050]])</f>
        <v/>
      </c>
      <c r="V1609" s="7" t="e">
        <f t="shared" si="150"/>
        <v>#DIV/0!</v>
      </c>
      <c r="Y1609" s="6" t="str">
        <f>IF(Table1[[#This Row],[seagrass.mn.ssp126.2100]]="", "", (Table1[[#This Row],[seagrass.sd.ssp126.2100]]/Table1[[#This Row],[seagrass.mn.ssp126.2100]])^-1)</f>
        <v/>
      </c>
      <c r="Z1609" s="6" t="str">
        <f>IF(Table1[[#This Row],[seagrass.weights.ssp126.2100]]="","", Table1[[#This Row],[seagrass.weights.ssp126.2100]]*Table1[[#This Row],[seagrass.mn.ssp126.2100]])</f>
        <v/>
      </c>
      <c r="AC1609" s="6" t="str">
        <f>IF(Table1[[#This Row],[corals.mn.ssp126.2100]]="","",(Table1[[#This Row],[corals.sd.ssp126.2100]]/Table1[[#This Row],[corals.mn.ssp126.2100]])^-1)</f>
        <v/>
      </c>
      <c r="AD1609" s="6" t="str">
        <f>IF( Table1[[#This Row],[Coral.weights.ssp126.2100]]="","", Table1[[#This Row],[Coral.weights.ssp126.2100]]*Table1[[#This Row],[corals.mn.ssp126.2100]])</f>
        <v/>
      </c>
      <c r="AG1609" s="8" t="str">
        <f>IF(Table1[[#This Row],[mangrove.mn.ssp126.2100]]="","",(Table1[[#This Row],[mangrove.sd.ssp126.2100]]/Table1[[#This Row],[mangrove.mn.ssp126.2100]])^-1)</f>
        <v/>
      </c>
      <c r="AH1609" s="6" t="str">
        <f>IF(Table1[[#This Row],[mangrove.weights.ssp126.2100]]="","",Table1[[#This Row],[mangrove.weights.ssp126.2100]]*Table1[[#This Row],[mangrove.mn.ssp126.2100]])</f>
        <v/>
      </c>
      <c r="AI1609" s="7" t="e">
        <f t="shared" si="151"/>
        <v>#DIV/0!</v>
      </c>
      <c r="AL1609" s="6" t="str">
        <f>IF(Table1[[#This Row],[seagrass.mn.ssp245.2050]]="","",(Table1[[#This Row],[seagrass.sd.ssp245.2050]]/Table1[[#This Row],[seagrass.mn.ssp245.2050]])^-1)</f>
        <v/>
      </c>
      <c r="AM1609" s="6" t="str">
        <f>IF(Table1[[#This Row],[seagrass.weights.ssp245.2050]]="","",Table1[[#This Row],[seagrass.weights.ssp245.2050]]*Table1[[#This Row],[seagrass.mn.ssp245.2050]])</f>
        <v/>
      </c>
      <c r="AS1609" s="5"/>
      <c r="AT1609" s="8"/>
      <c r="AU1609" s="8"/>
      <c r="AV1609" s="7" t="e">
        <f t="shared" si="152"/>
        <v>#DIV/0!</v>
      </c>
      <c r="AX1609" s="5"/>
      <c r="AY1609" s="6"/>
      <c r="AZ1609" s="6"/>
      <c r="BB1609" s="5"/>
      <c r="BC1609" s="8"/>
      <c r="BD1609" s="8"/>
      <c r="BE1609" s="5"/>
      <c r="BF1609" s="5"/>
      <c r="BG1609" s="6"/>
      <c r="BH1609" s="6"/>
      <c r="BI1609" s="7" t="e">
        <f t="shared" si="153"/>
        <v>#DIV/0!</v>
      </c>
      <c r="BK1609" s="5"/>
      <c r="BL1609" s="6"/>
      <c r="BM1609" s="6"/>
      <c r="BO1609" s="5"/>
      <c r="BP1609" s="6"/>
      <c r="BQ1609" s="6"/>
      <c r="BR1609" s="5"/>
      <c r="BS1609" s="5"/>
      <c r="BT1609" s="6"/>
      <c r="BU1609" s="6"/>
      <c r="BV1609" s="7" t="e">
        <f t="shared" si="154"/>
        <v>#DIV/0!</v>
      </c>
      <c r="BX1609" s="5"/>
      <c r="BY1609" s="8"/>
      <c r="BZ1609" s="8"/>
      <c r="CA1609" s="5"/>
      <c r="CB1609" s="5"/>
      <c r="CC1609" s="8"/>
      <c r="CD1609" s="8"/>
      <c r="CE1609" s="5"/>
      <c r="CF1609" s="5"/>
      <c r="CG1609" s="12"/>
      <c r="CH1609" s="17"/>
      <c r="CI1609" s="9" t="e">
        <f t="shared" si="155"/>
        <v>#DIV/0!</v>
      </c>
      <c r="CJ1609" s="5"/>
      <c r="CL1609" s="5"/>
      <c r="CM1609" s="5"/>
      <c r="CP1609" s="5"/>
      <c r="CT1609" s="5"/>
    </row>
    <row r="1610" spans="1:98" x14ac:dyDescent="0.25">
      <c r="A1610" s="5" t="s">
        <v>1653</v>
      </c>
      <c r="B1610" s="5">
        <v>21.08934</v>
      </c>
      <c r="C1610" s="5">
        <v>-34.571102000000003</v>
      </c>
      <c r="E1610" s="5">
        <v>0</v>
      </c>
      <c r="G1610" s="5">
        <v>0</v>
      </c>
      <c r="I1610" s="5">
        <v>0</v>
      </c>
      <c r="L1610" s="6" t="str">
        <f>IF(Table1[[#This Row],[seagrass.mn.ssp126.2050]]="","",(Table1[[#This Row],[seagrass.sd.ssp126.2050]]/Table1[[#This Row],[seagrass.mn.ssp126.2050]])^-1)</f>
        <v/>
      </c>
      <c r="M1610" s="6" t="str">
        <f>IF(Table1[[#This Row],[seagrass.weights.ssp126.2050]]="","",Table1[[#This Row],[seagrass.weights.ssp126.2050]]*Table1[[#This Row],[seagrass.mn.ssp126.2050]])</f>
        <v/>
      </c>
      <c r="P1610" s="6" t="str">
        <f>IF(Table1[[#This Row],[corals.mn.ssp126.2050]]="","",(Table1[[#This Row],[corals.sd.ssp126.2050]]/Table1[[#This Row],[corals.mn.ssp126.2050]])^-1)</f>
        <v/>
      </c>
      <c r="Q1610" s="6" t="str">
        <f>IF(Table1[[#This Row],[coral.weights.ssp126.2050]]="","",Table1[[#This Row],[coral.weights.ssp126.2050]]*Table1[[#This Row],[corals.mn.ssp126.2050]])</f>
        <v/>
      </c>
      <c r="T1610" s="6" t="str">
        <f>IF(Table1[[#This Row],[mangrove.mn.ssp126.2050]]="","",(Table1[[#This Row],[mangrove.sd.ssp126.2050]]/Table1[[#This Row],[mangrove.mn.ssp126.2050]])^-1)</f>
        <v/>
      </c>
      <c r="U1610" s="6" t="str">
        <f>IF(Table1[[#This Row],[mangrove.weights.ssp126.2050]]="","",Table1[[#This Row],[mangrove.weights.ssp126.2050]]*Table1[[#This Row],[mangrove.mn.ssp126.2050]])</f>
        <v/>
      </c>
      <c r="V1610" s="7" t="e">
        <f t="shared" si="150"/>
        <v>#DIV/0!</v>
      </c>
      <c r="Y1610" s="6" t="str">
        <f>IF(Table1[[#This Row],[seagrass.mn.ssp126.2100]]="", "", (Table1[[#This Row],[seagrass.sd.ssp126.2100]]/Table1[[#This Row],[seagrass.mn.ssp126.2100]])^-1)</f>
        <v/>
      </c>
      <c r="Z1610" s="6" t="str">
        <f>IF(Table1[[#This Row],[seagrass.weights.ssp126.2100]]="","", Table1[[#This Row],[seagrass.weights.ssp126.2100]]*Table1[[#This Row],[seagrass.mn.ssp126.2100]])</f>
        <v/>
      </c>
      <c r="AC1610" s="6" t="str">
        <f>IF(Table1[[#This Row],[corals.mn.ssp126.2100]]="","",(Table1[[#This Row],[corals.sd.ssp126.2100]]/Table1[[#This Row],[corals.mn.ssp126.2100]])^-1)</f>
        <v/>
      </c>
      <c r="AD1610" s="6" t="str">
        <f>IF( Table1[[#This Row],[Coral.weights.ssp126.2100]]="","", Table1[[#This Row],[Coral.weights.ssp126.2100]]*Table1[[#This Row],[corals.mn.ssp126.2100]])</f>
        <v/>
      </c>
      <c r="AG1610" s="8" t="str">
        <f>IF(Table1[[#This Row],[mangrove.mn.ssp126.2100]]="","",(Table1[[#This Row],[mangrove.sd.ssp126.2100]]/Table1[[#This Row],[mangrove.mn.ssp126.2100]])^-1)</f>
        <v/>
      </c>
      <c r="AH1610" s="6" t="str">
        <f>IF(Table1[[#This Row],[mangrove.weights.ssp126.2100]]="","",Table1[[#This Row],[mangrove.weights.ssp126.2100]]*Table1[[#This Row],[mangrove.mn.ssp126.2100]])</f>
        <v/>
      </c>
      <c r="AI1610" s="7" t="e">
        <f t="shared" si="151"/>
        <v>#DIV/0!</v>
      </c>
      <c r="AL1610" s="6" t="str">
        <f>IF(Table1[[#This Row],[seagrass.mn.ssp245.2050]]="","",(Table1[[#This Row],[seagrass.sd.ssp245.2050]]/Table1[[#This Row],[seagrass.mn.ssp245.2050]])^-1)</f>
        <v/>
      </c>
      <c r="AM1610" s="6" t="str">
        <f>IF(Table1[[#This Row],[seagrass.weights.ssp245.2050]]="","",Table1[[#This Row],[seagrass.weights.ssp245.2050]]*Table1[[#This Row],[seagrass.mn.ssp245.2050]])</f>
        <v/>
      </c>
      <c r="AS1610" s="5"/>
      <c r="AT1610" s="8"/>
      <c r="AU1610" s="8"/>
      <c r="AV1610" s="7" t="e">
        <f t="shared" si="152"/>
        <v>#DIV/0!</v>
      </c>
      <c r="AX1610" s="5"/>
      <c r="AY1610" s="6"/>
      <c r="AZ1610" s="6"/>
      <c r="BB1610" s="5"/>
      <c r="BC1610" s="8"/>
      <c r="BD1610" s="8"/>
      <c r="BE1610" s="5"/>
      <c r="BF1610" s="5"/>
      <c r="BG1610" s="6"/>
      <c r="BH1610" s="6"/>
      <c r="BI1610" s="7" t="e">
        <f t="shared" si="153"/>
        <v>#DIV/0!</v>
      </c>
      <c r="BK1610" s="5"/>
      <c r="BL1610" s="6"/>
      <c r="BM1610" s="6"/>
      <c r="BO1610" s="5"/>
      <c r="BP1610" s="6"/>
      <c r="BQ1610" s="6"/>
      <c r="BR1610" s="5"/>
      <c r="BS1610" s="5"/>
      <c r="BT1610" s="6"/>
      <c r="BU1610" s="6"/>
      <c r="BV1610" s="7" t="e">
        <f t="shared" si="154"/>
        <v>#DIV/0!</v>
      </c>
      <c r="BX1610" s="5"/>
      <c r="BY1610" s="8"/>
      <c r="BZ1610" s="8"/>
      <c r="CA1610" s="5"/>
      <c r="CB1610" s="5"/>
      <c r="CC1610" s="8"/>
      <c r="CD1610" s="8"/>
      <c r="CE1610" s="5"/>
      <c r="CF1610" s="5"/>
      <c r="CG1610" s="12"/>
      <c r="CH1610" s="17"/>
      <c r="CI1610" s="9" t="e">
        <f t="shared" si="155"/>
        <v>#DIV/0!</v>
      </c>
      <c r="CJ1610" s="5"/>
      <c r="CL1610" s="5"/>
      <c r="CM1610" s="5"/>
      <c r="CP1610" s="5"/>
      <c r="CT1610" s="5"/>
    </row>
    <row r="1611" spans="1:98" x14ac:dyDescent="0.25">
      <c r="A1611" s="5" t="s">
        <v>1654</v>
      </c>
      <c r="B1611" s="5">
        <v>21.33934</v>
      </c>
      <c r="C1611" s="5">
        <v>-34.571102000000003</v>
      </c>
      <c r="E1611" s="5">
        <v>0</v>
      </c>
      <c r="G1611" s="5">
        <v>0</v>
      </c>
      <c r="I1611" s="5">
        <v>0</v>
      </c>
      <c r="L1611" s="6" t="str">
        <f>IF(Table1[[#This Row],[seagrass.mn.ssp126.2050]]="","",(Table1[[#This Row],[seagrass.sd.ssp126.2050]]/Table1[[#This Row],[seagrass.mn.ssp126.2050]])^-1)</f>
        <v/>
      </c>
      <c r="M1611" s="6" t="str">
        <f>IF(Table1[[#This Row],[seagrass.weights.ssp126.2050]]="","",Table1[[#This Row],[seagrass.weights.ssp126.2050]]*Table1[[#This Row],[seagrass.mn.ssp126.2050]])</f>
        <v/>
      </c>
      <c r="P1611" s="6" t="str">
        <f>IF(Table1[[#This Row],[corals.mn.ssp126.2050]]="","",(Table1[[#This Row],[corals.sd.ssp126.2050]]/Table1[[#This Row],[corals.mn.ssp126.2050]])^-1)</f>
        <v/>
      </c>
      <c r="Q1611" s="6" t="str">
        <f>IF(Table1[[#This Row],[coral.weights.ssp126.2050]]="","",Table1[[#This Row],[coral.weights.ssp126.2050]]*Table1[[#This Row],[corals.mn.ssp126.2050]])</f>
        <v/>
      </c>
      <c r="T1611" s="6" t="str">
        <f>IF(Table1[[#This Row],[mangrove.mn.ssp126.2050]]="","",(Table1[[#This Row],[mangrove.sd.ssp126.2050]]/Table1[[#This Row],[mangrove.mn.ssp126.2050]])^-1)</f>
        <v/>
      </c>
      <c r="U1611" s="6" t="str">
        <f>IF(Table1[[#This Row],[mangrove.weights.ssp126.2050]]="","",Table1[[#This Row],[mangrove.weights.ssp126.2050]]*Table1[[#This Row],[mangrove.mn.ssp126.2050]])</f>
        <v/>
      </c>
      <c r="V1611" s="7" t="e">
        <f t="shared" si="150"/>
        <v>#DIV/0!</v>
      </c>
      <c r="Y1611" s="6" t="str">
        <f>IF(Table1[[#This Row],[seagrass.mn.ssp126.2100]]="", "", (Table1[[#This Row],[seagrass.sd.ssp126.2100]]/Table1[[#This Row],[seagrass.mn.ssp126.2100]])^-1)</f>
        <v/>
      </c>
      <c r="Z1611" s="6" t="str">
        <f>IF(Table1[[#This Row],[seagrass.weights.ssp126.2100]]="","", Table1[[#This Row],[seagrass.weights.ssp126.2100]]*Table1[[#This Row],[seagrass.mn.ssp126.2100]])</f>
        <v/>
      </c>
      <c r="AC1611" s="6" t="str">
        <f>IF(Table1[[#This Row],[corals.mn.ssp126.2100]]="","",(Table1[[#This Row],[corals.sd.ssp126.2100]]/Table1[[#This Row],[corals.mn.ssp126.2100]])^-1)</f>
        <v/>
      </c>
      <c r="AD1611" s="6" t="str">
        <f>IF( Table1[[#This Row],[Coral.weights.ssp126.2100]]="","", Table1[[#This Row],[Coral.weights.ssp126.2100]]*Table1[[#This Row],[corals.mn.ssp126.2100]])</f>
        <v/>
      </c>
      <c r="AG1611" s="8" t="str">
        <f>IF(Table1[[#This Row],[mangrove.mn.ssp126.2100]]="","",(Table1[[#This Row],[mangrove.sd.ssp126.2100]]/Table1[[#This Row],[mangrove.mn.ssp126.2100]])^-1)</f>
        <v/>
      </c>
      <c r="AH1611" s="6" t="str">
        <f>IF(Table1[[#This Row],[mangrove.weights.ssp126.2100]]="","",Table1[[#This Row],[mangrove.weights.ssp126.2100]]*Table1[[#This Row],[mangrove.mn.ssp126.2100]])</f>
        <v/>
      </c>
      <c r="AI1611" s="7" t="e">
        <f t="shared" si="151"/>
        <v>#DIV/0!</v>
      </c>
      <c r="AL1611" s="6" t="str">
        <f>IF(Table1[[#This Row],[seagrass.mn.ssp245.2050]]="","",(Table1[[#This Row],[seagrass.sd.ssp245.2050]]/Table1[[#This Row],[seagrass.mn.ssp245.2050]])^-1)</f>
        <v/>
      </c>
      <c r="AM1611" s="6" t="str">
        <f>IF(Table1[[#This Row],[seagrass.weights.ssp245.2050]]="","",Table1[[#This Row],[seagrass.weights.ssp245.2050]]*Table1[[#This Row],[seagrass.mn.ssp245.2050]])</f>
        <v/>
      </c>
      <c r="AS1611" s="5"/>
      <c r="AT1611" s="8"/>
      <c r="AU1611" s="8"/>
      <c r="AV1611" s="7" t="e">
        <f t="shared" si="152"/>
        <v>#DIV/0!</v>
      </c>
      <c r="AX1611" s="5"/>
      <c r="AY1611" s="6"/>
      <c r="AZ1611" s="6"/>
      <c r="BB1611" s="5"/>
      <c r="BC1611" s="8"/>
      <c r="BD1611" s="8"/>
      <c r="BE1611" s="5"/>
      <c r="BF1611" s="5"/>
      <c r="BG1611" s="6"/>
      <c r="BH1611" s="6"/>
      <c r="BI1611" s="7" t="e">
        <f t="shared" si="153"/>
        <v>#DIV/0!</v>
      </c>
      <c r="BK1611" s="5"/>
      <c r="BL1611" s="6"/>
      <c r="BM1611" s="6"/>
      <c r="BO1611" s="5"/>
      <c r="BP1611" s="6"/>
      <c r="BQ1611" s="6"/>
      <c r="BR1611" s="5"/>
      <c r="BS1611" s="5"/>
      <c r="BT1611" s="6"/>
      <c r="BU1611" s="6"/>
      <c r="BV1611" s="7" t="e">
        <f t="shared" si="154"/>
        <v>#DIV/0!</v>
      </c>
      <c r="BX1611" s="5"/>
      <c r="BY1611" s="8"/>
      <c r="BZ1611" s="8"/>
      <c r="CA1611" s="5"/>
      <c r="CB1611" s="5"/>
      <c r="CC1611" s="8"/>
      <c r="CD1611" s="8"/>
      <c r="CE1611" s="5"/>
      <c r="CF1611" s="5"/>
      <c r="CG1611" s="12"/>
      <c r="CH1611" s="17"/>
      <c r="CI1611" s="9" t="e">
        <f t="shared" si="155"/>
        <v>#DIV/0!</v>
      </c>
      <c r="CJ1611" s="5"/>
      <c r="CL1611" s="5"/>
      <c r="CM1611" s="5"/>
      <c r="CP1611" s="5"/>
      <c r="CT1611" s="5"/>
    </row>
    <row r="1612" spans="1:98" x14ac:dyDescent="0.25">
      <c r="A1612" s="5" t="s">
        <v>1655</v>
      </c>
      <c r="B1612" s="5">
        <v>21.58934</v>
      </c>
      <c r="C1612" s="5">
        <v>-34.571102000000003</v>
      </c>
      <c r="E1612" s="5">
        <v>0</v>
      </c>
      <c r="G1612" s="5">
        <v>0</v>
      </c>
      <c r="I1612" s="5">
        <v>0</v>
      </c>
      <c r="L1612" s="6" t="str">
        <f>IF(Table1[[#This Row],[seagrass.mn.ssp126.2050]]="","",(Table1[[#This Row],[seagrass.sd.ssp126.2050]]/Table1[[#This Row],[seagrass.mn.ssp126.2050]])^-1)</f>
        <v/>
      </c>
      <c r="M1612" s="6" t="str">
        <f>IF(Table1[[#This Row],[seagrass.weights.ssp126.2050]]="","",Table1[[#This Row],[seagrass.weights.ssp126.2050]]*Table1[[#This Row],[seagrass.mn.ssp126.2050]])</f>
        <v/>
      </c>
      <c r="P1612" s="6" t="str">
        <f>IF(Table1[[#This Row],[corals.mn.ssp126.2050]]="","",(Table1[[#This Row],[corals.sd.ssp126.2050]]/Table1[[#This Row],[corals.mn.ssp126.2050]])^-1)</f>
        <v/>
      </c>
      <c r="Q1612" s="6" t="str">
        <f>IF(Table1[[#This Row],[coral.weights.ssp126.2050]]="","",Table1[[#This Row],[coral.weights.ssp126.2050]]*Table1[[#This Row],[corals.mn.ssp126.2050]])</f>
        <v/>
      </c>
      <c r="T1612" s="6" t="str">
        <f>IF(Table1[[#This Row],[mangrove.mn.ssp126.2050]]="","",(Table1[[#This Row],[mangrove.sd.ssp126.2050]]/Table1[[#This Row],[mangrove.mn.ssp126.2050]])^-1)</f>
        <v/>
      </c>
      <c r="U1612" s="6" t="str">
        <f>IF(Table1[[#This Row],[mangrove.weights.ssp126.2050]]="","",Table1[[#This Row],[mangrove.weights.ssp126.2050]]*Table1[[#This Row],[mangrove.mn.ssp126.2050]])</f>
        <v/>
      </c>
      <c r="V1612" s="7" t="e">
        <f t="shared" si="150"/>
        <v>#DIV/0!</v>
      </c>
      <c r="Y1612" s="6" t="str">
        <f>IF(Table1[[#This Row],[seagrass.mn.ssp126.2100]]="", "", (Table1[[#This Row],[seagrass.sd.ssp126.2100]]/Table1[[#This Row],[seagrass.mn.ssp126.2100]])^-1)</f>
        <v/>
      </c>
      <c r="Z1612" s="6" t="str">
        <f>IF(Table1[[#This Row],[seagrass.weights.ssp126.2100]]="","", Table1[[#This Row],[seagrass.weights.ssp126.2100]]*Table1[[#This Row],[seagrass.mn.ssp126.2100]])</f>
        <v/>
      </c>
      <c r="AC1612" s="6" t="str">
        <f>IF(Table1[[#This Row],[corals.mn.ssp126.2100]]="","",(Table1[[#This Row],[corals.sd.ssp126.2100]]/Table1[[#This Row],[corals.mn.ssp126.2100]])^-1)</f>
        <v/>
      </c>
      <c r="AD1612" s="6" t="str">
        <f>IF( Table1[[#This Row],[Coral.weights.ssp126.2100]]="","", Table1[[#This Row],[Coral.weights.ssp126.2100]]*Table1[[#This Row],[corals.mn.ssp126.2100]])</f>
        <v/>
      </c>
      <c r="AG1612" s="8" t="str">
        <f>IF(Table1[[#This Row],[mangrove.mn.ssp126.2100]]="","",(Table1[[#This Row],[mangrove.sd.ssp126.2100]]/Table1[[#This Row],[mangrove.mn.ssp126.2100]])^-1)</f>
        <v/>
      </c>
      <c r="AH1612" s="6" t="str">
        <f>IF(Table1[[#This Row],[mangrove.weights.ssp126.2100]]="","",Table1[[#This Row],[mangrove.weights.ssp126.2100]]*Table1[[#This Row],[mangrove.mn.ssp126.2100]])</f>
        <v/>
      </c>
      <c r="AI1612" s="7" t="e">
        <f t="shared" si="151"/>
        <v>#DIV/0!</v>
      </c>
      <c r="AL1612" s="6" t="str">
        <f>IF(Table1[[#This Row],[seagrass.mn.ssp245.2050]]="","",(Table1[[#This Row],[seagrass.sd.ssp245.2050]]/Table1[[#This Row],[seagrass.mn.ssp245.2050]])^-1)</f>
        <v/>
      </c>
      <c r="AM1612" s="6" t="str">
        <f>IF(Table1[[#This Row],[seagrass.weights.ssp245.2050]]="","",Table1[[#This Row],[seagrass.weights.ssp245.2050]]*Table1[[#This Row],[seagrass.mn.ssp245.2050]])</f>
        <v/>
      </c>
      <c r="AS1612" s="5"/>
      <c r="AT1612" s="8"/>
      <c r="AU1612" s="8"/>
      <c r="AV1612" s="7" t="e">
        <f t="shared" si="152"/>
        <v>#DIV/0!</v>
      </c>
      <c r="AX1612" s="5"/>
      <c r="AY1612" s="6"/>
      <c r="AZ1612" s="6"/>
      <c r="BB1612" s="5"/>
      <c r="BC1612" s="8"/>
      <c r="BD1612" s="8"/>
      <c r="BE1612" s="5"/>
      <c r="BF1612" s="5"/>
      <c r="BG1612" s="6"/>
      <c r="BH1612" s="6"/>
      <c r="BI1612" s="7" t="e">
        <f t="shared" si="153"/>
        <v>#DIV/0!</v>
      </c>
      <c r="BK1612" s="5"/>
      <c r="BL1612" s="6"/>
      <c r="BM1612" s="6"/>
      <c r="BO1612" s="5"/>
      <c r="BP1612" s="6"/>
      <c r="BQ1612" s="6"/>
      <c r="BR1612" s="5"/>
      <c r="BS1612" s="5"/>
      <c r="BT1612" s="6"/>
      <c r="BU1612" s="6"/>
      <c r="BV1612" s="7" t="e">
        <f t="shared" si="154"/>
        <v>#DIV/0!</v>
      </c>
      <c r="BX1612" s="5"/>
      <c r="BY1612" s="8"/>
      <c r="BZ1612" s="8"/>
      <c r="CA1612" s="5"/>
      <c r="CB1612" s="5"/>
      <c r="CC1612" s="8"/>
      <c r="CD1612" s="8"/>
      <c r="CE1612" s="5"/>
      <c r="CF1612" s="5"/>
      <c r="CG1612" s="12"/>
      <c r="CH1612" s="17"/>
      <c r="CI1612" s="9" t="e">
        <f t="shared" si="155"/>
        <v>#DIV/0!</v>
      </c>
      <c r="CJ1612" s="5"/>
      <c r="CL1612" s="5"/>
      <c r="CM1612" s="5"/>
      <c r="CP1612" s="5"/>
      <c r="CT1612" s="5"/>
    </row>
    <row r="1613" spans="1:98" x14ac:dyDescent="0.25">
      <c r="A1613" s="5" t="s">
        <v>1656</v>
      </c>
      <c r="B1613" s="5">
        <v>21.83934</v>
      </c>
      <c r="C1613" s="5">
        <v>-34.571102000000003</v>
      </c>
      <c r="E1613" s="5">
        <v>0</v>
      </c>
      <c r="G1613" s="5">
        <v>0</v>
      </c>
      <c r="I1613" s="5">
        <v>0</v>
      </c>
      <c r="L1613" s="6" t="str">
        <f>IF(Table1[[#This Row],[seagrass.mn.ssp126.2050]]="","",(Table1[[#This Row],[seagrass.sd.ssp126.2050]]/Table1[[#This Row],[seagrass.mn.ssp126.2050]])^-1)</f>
        <v/>
      </c>
      <c r="M1613" s="6" t="str">
        <f>IF(Table1[[#This Row],[seagrass.weights.ssp126.2050]]="","",Table1[[#This Row],[seagrass.weights.ssp126.2050]]*Table1[[#This Row],[seagrass.mn.ssp126.2050]])</f>
        <v/>
      </c>
      <c r="P1613" s="6" t="str">
        <f>IF(Table1[[#This Row],[corals.mn.ssp126.2050]]="","",(Table1[[#This Row],[corals.sd.ssp126.2050]]/Table1[[#This Row],[corals.mn.ssp126.2050]])^-1)</f>
        <v/>
      </c>
      <c r="Q1613" s="6" t="str">
        <f>IF(Table1[[#This Row],[coral.weights.ssp126.2050]]="","",Table1[[#This Row],[coral.weights.ssp126.2050]]*Table1[[#This Row],[corals.mn.ssp126.2050]])</f>
        <v/>
      </c>
      <c r="T1613" s="6" t="str">
        <f>IF(Table1[[#This Row],[mangrove.mn.ssp126.2050]]="","",(Table1[[#This Row],[mangrove.sd.ssp126.2050]]/Table1[[#This Row],[mangrove.mn.ssp126.2050]])^-1)</f>
        <v/>
      </c>
      <c r="U1613" s="6" t="str">
        <f>IF(Table1[[#This Row],[mangrove.weights.ssp126.2050]]="","",Table1[[#This Row],[mangrove.weights.ssp126.2050]]*Table1[[#This Row],[mangrove.mn.ssp126.2050]])</f>
        <v/>
      </c>
      <c r="V1613" s="7" t="e">
        <f t="shared" si="150"/>
        <v>#DIV/0!</v>
      </c>
      <c r="Y1613" s="6" t="str">
        <f>IF(Table1[[#This Row],[seagrass.mn.ssp126.2100]]="", "", (Table1[[#This Row],[seagrass.sd.ssp126.2100]]/Table1[[#This Row],[seagrass.mn.ssp126.2100]])^-1)</f>
        <v/>
      </c>
      <c r="Z1613" s="6" t="str">
        <f>IF(Table1[[#This Row],[seagrass.weights.ssp126.2100]]="","", Table1[[#This Row],[seagrass.weights.ssp126.2100]]*Table1[[#This Row],[seagrass.mn.ssp126.2100]])</f>
        <v/>
      </c>
      <c r="AC1613" s="6" t="str">
        <f>IF(Table1[[#This Row],[corals.mn.ssp126.2100]]="","",(Table1[[#This Row],[corals.sd.ssp126.2100]]/Table1[[#This Row],[corals.mn.ssp126.2100]])^-1)</f>
        <v/>
      </c>
      <c r="AD1613" s="6" t="str">
        <f>IF( Table1[[#This Row],[Coral.weights.ssp126.2100]]="","", Table1[[#This Row],[Coral.weights.ssp126.2100]]*Table1[[#This Row],[corals.mn.ssp126.2100]])</f>
        <v/>
      </c>
      <c r="AG1613" s="8" t="str">
        <f>IF(Table1[[#This Row],[mangrove.mn.ssp126.2100]]="","",(Table1[[#This Row],[mangrove.sd.ssp126.2100]]/Table1[[#This Row],[mangrove.mn.ssp126.2100]])^-1)</f>
        <v/>
      </c>
      <c r="AH1613" s="6" t="str">
        <f>IF(Table1[[#This Row],[mangrove.weights.ssp126.2100]]="","",Table1[[#This Row],[mangrove.weights.ssp126.2100]]*Table1[[#This Row],[mangrove.mn.ssp126.2100]])</f>
        <v/>
      </c>
      <c r="AI1613" s="7" t="e">
        <f t="shared" si="151"/>
        <v>#DIV/0!</v>
      </c>
      <c r="AL1613" s="6" t="str">
        <f>IF(Table1[[#This Row],[seagrass.mn.ssp245.2050]]="","",(Table1[[#This Row],[seagrass.sd.ssp245.2050]]/Table1[[#This Row],[seagrass.mn.ssp245.2050]])^-1)</f>
        <v/>
      </c>
      <c r="AM1613" s="6" t="str">
        <f>IF(Table1[[#This Row],[seagrass.weights.ssp245.2050]]="","",Table1[[#This Row],[seagrass.weights.ssp245.2050]]*Table1[[#This Row],[seagrass.mn.ssp245.2050]])</f>
        <v/>
      </c>
      <c r="AS1613" s="5"/>
      <c r="AT1613" s="8"/>
      <c r="AU1613" s="8"/>
      <c r="AV1613" s="7" t="e">
        <f t="shared" si="152"/>
        <v>#DIV/0!</v>
      </c>
      <c r="AX1613" s="5"/>
      <c r="AY1613" s="6"/>
      <c r="AZ1613" s="6"/>
      <c r="BB1613" s="5"/>
      <c r="BC1613" s="8"/>
      <c r="BD1613" s="8"/>
      <c r="BE1613" s="5"/>
      <c r="BF1613" s="5"/>
      <c r="BG1613" s="6"/>
      <c r="BH1613" s="6"/>
      <c r="BI1613" s="7" t="e">
        <f t="shared" si="153"/>
        <v>#DIV/0!</v>
      </c>
      <c r="BK1613" s="5"/>
      <c r="BL1613" s="6"/>
      <c r="BM1613" s="6"/>
      <c r="BO1613" s="5"/>
      <c r="BP1613" s="6"/>
      <c r="BQ1613" s="6"/>
      <c r="BR1613" s="5"/>
      <c r="BS1613" s="5"/>
      <c r="BT1613" s="6"/>
      <c r="BU1613" s="6"/>
      <c r="BV1613" s="7" t="e">
        <f t="shared" si="154"/>
        <v>#DIV/0!</v>
      </c>
      <c r="BX1613" s="5"/>
      <c r="BY1613" s="8"/>
      <c r="BZ1613" s="8"/>
      <c r="CA1613" s="5"/>
      <c r="CB1613" s="5"/>
      <c r="CC1613" s="8"/>
      <c r="CD1613" s="8"/>
      <c r="CE1613" s="5"/>
      <c r="CF1613" s="5"/>
      <c r="CG1613" s="12"/>
      <c r="CH1613" s="17"/>
      <c r="CI1613" s="9" t="e">
        <f t="shared" si="155"/>
        <v>#DIV/0!</v>
      </c>
      <c r="CJ1613" s="5"/>
      <c r="CL1613" s="5"/>
      <c r="CM1613" s="5"/>
      <c r="CP1613" s="5"/>
      <c r="CT1613" s="5"/>
    </row>
    <row r="1614" spans="1:98" x14ac:dyDescent="0.25">
      <c r="A1614" s="5" t="s">
        <v>1657</v>
      </c>
      <c r="B1614" s="5">
        <v>22.08934</v>
      </c>
      <c r="C1614" s="5">
        <v>-34.571102000000003</v>
      </c>
      <c r="E1614" s="5">
        <v>0</v>
      </c>
      <c r="G1614" s="5">
        <v>0</v>
      </c>
      <c r="I1614" s="5">
        <v>0</v>
      </c>
      <c r="L1614" s="6" t="str">
        <f>IF(Table1[[#This Row],[seagrass.mn.ssp126.2050]]="","",(Table1[[#This Row],[seagrass.sd.ssp126.2050]]/Table1[[#This Row],[seagrass.mn.ssp126.2050]])^-1)</f>
        <v/>
      </c>
      <c r="M1614" s="6" t="str">
        <f>IF(Table1[[#This Row],[seagrass.weights.ssp126.2050]]="","",Table1[[#This Row],[seagrass.weights.ssp126.2050]]*Table1[[#This Row],[seagrass.mn.ssp126.2050]])</f>
        <v/>
      </c>
      <c r="P1614" s="6" t="str">
        <f>IF(Table1[[#This Row],[corals.mn.ssp126.2050]]="","",(Table1[[#This Row],[corals.sd.ssp126.2050]]/Table1[[#This Row],[corals.mn.ssp126.2050]])^-1)</f>
        <v/>
      </c>
      <c r="Q1614" s="6" t="str">
        <f>IF(Table1[[#This Row],[coral.weights.ssp126.2050]]="","",Table1[[#This Row],[coral.weights.ssp126.2050]]*Table1[[#This Row],[corals.mn.ssp126.2050]])</f>
        <v/>
      </c>
      <c r="T1614" s="6" t="str">
        <f>IF(Table1[[#This Row],[mangrove.mn.ssp126.2050]]="","",(Table1[[#This Row],[mangrove.sd.ssp126.2050]]/Table1[[#This Row],[mangrove.mn.ssp126.2050]])^-1)</f>
        <v/>
      </c>
      <c r="U1614" s="6" t="str">
        <f>IF(Table1[[#This Row],[mangrove.weights.ssp126.2050]]="","",Table1[[#This Row],[mangrove.weights.ssp126.2050]]*Table1[[#This Row],[mangrove.mn.ssp126.2050]])</f>
        <v/>
      </c>
      <c r="V1614" s="7" t="e">
        <f t="shared" si="150"/>
        <v>#DIV/0!</v>
      </c>
      <c r="Y1614" s="6" t="str">
        <f>IF(Table1[[#This Row],[seagrass.mn.ssp126.2100]]="", "", (Table1[[#This Row],[seagrass.sd.ssp126.2100]]/Table1[[#This Row],[seagrass.mn.ssp126.2100]])^-1)</f>
        <v/>
      </c>
      <c r="Z1614" s="6" t="str">
        <f>IF(Table1[[#This Row],[seagrass.weights.ssp126.2100]]="","", Table1[[#This Row],[seagrass.weights.ssp126.2100]]*Table1[[#This Row],[seagrass.mn.ssp126.2100]])</f>
        <v/>
      </c>
      <c r="AC1614" s="6" t="str">
        <f>IF(Table1[[#This Row],[corals.mn.ssp126.2100]]="","",(Table1[[#This Row],[corals.sd.ssp126.2100]]/Table1[[#This Row],[corals.mn.ssp126.2100]])^-1)</f>
        <v/>
      </c>
      <c r="AD1614" s="6" t="str">
        <f>IF( Table1[[#This Row],[Coral.weights.ssp126.2100]]="","", Table1[[#This Row],[Coral.weights.ssp126.2100]]*Table1[[#This Row],[corals.mn.ssp126.2100]])</f>
        <v/>
      </c>
      <c r="AG1614" s="8" t="str">
        <f>IF(Table1[[#This Row],[mangrove.mn.ssp126.2100]]="","",(Table1[[#This Row],[mangrove.sd.ssp126.2100]]/Table1[[#This Row],[mangrove.mn.ssp126.2100]])^-1)</f>
        <v/>
      </c>
      <c r="AH1614" s="6" t="str">
        <f>IF(Table1[[#This Row],[mangrove.weights.ssp126.2100]]="","",Table1[[#This Row],[mangrove.weights.ssp126.2100]]*Table1[[#This Row],[mangrove.mn.ssp126.2100]])</f>
        <v/>
      </c>
      <c r="AI1614" s="7" t="e">
        <f t="shared" si="151"/>
        <v>#DIV/0!</v>
      </c>
      <c r="AL1614" s="6" t="str">
        <f>IF(Table1[[#This Row],[seagrass.mn.ssp245.2050]]="","",(Table1[[#This Row],[seagrass.sd.ssp245.2050]]/Table1[[#This Row],[seagrass.mn.ssp245.2050]])^-1)</f>
        <v/>
      </c>
      <c r="AM1614" s="6" t="str">
        <f>IF(Table1[[#This Row],[seagrass.weights.ssp245.2050]]="","",Table1[[#This Row],[seagrass.weights.ssp245.2050]]*Table1[[#This Row],[seagrass.mn.ssp245.2050]])</f>
        <v/>
      </c>
      <c r="AS1614" s="5"/>
      <c r="AT1614" s="8"/>
      <c r="AU1614" s="8"/>
      <c r="AV1614" s="7" t="e">
        <f t="shared" si="152"/>
        <v>#DIV/0!</v>
      </c>
      <c r="AX1614" s="5"/>
      <c r="AY1614" s="6"/>
      <c r="AZ1614" s="6"/>
      <c r="BB1614" s="5"/>
      <c r="BC1614" s="8"/>
      <c r="BD1614" s="8"/>
      <c r="BE1614" s="5"/>
      <c r="BF1614" s="5"/>
      <c r="BG1614" s="6"/>
      <c r="BH1614" s="6"/>
      <c r="BI1614" s="7" t="e">
        <f t="shared" si="153"/>
        <v>#DIV/0!</v>
      </c>
      <c r="BK1614" s="5"/>
      <c r="BL1614" s="6"/>
      <c r="BM1614" s="6"/>
      <c r="BO1614" s="5"/>
      <c r="BP1614" s="6"/>
      <c r="BQ1614" s="6"/>
      <c r="BR1614" s="5"/>
      <c r="BS1614" s="5"/>
      <c r="BT1614" s="6"/>
      <c r="BU1614" s="6"/>
      <c r="BV1614" s="7" t="e">
        <f t="shared" si="154"/>
        <v>#DIV/0!</v>
      </c>
      <c r="BX1614" s="5"/>
      <c r="BY1614" s="8"/>
      <c r="BZ1614" s="8"/>
      <c r="CA1614" s="5"/>
      <c r="CB1614" s="5"/>
      <c r="CC1614" s="8"/>
      <c r="CD1614" s="8"/>
      <c r="CE1614" s="5"/>
      <c r="CF1614" s="5"/>
      <c r="CG1614" s="12"/>
      <c r="CH1614" s="17"/>
      <c r="CI1614" s="9" t="e">
        <f t="shared" si="155"/>
        <v>#DIV/0!</v>
      </c>
      <c r="CJ1614" s="5"/>
      <c r="CL1614" s="5"/>
      <c r="CM1614" s="5"/>
      <c r="CP1614" s="5"/>
      <c r="CT1614" s="5"/>
    </row>
    <row r="1615" spans="1:98" x14ac:dyDescent="0.25">
      <c r="A1615" s="5" t="s">
        <v>1658</v>
      </c>
      <c r="B1615" s="5">
        <v>18.08934</v>
      </c>
      <c r="C1615" s="5">
        <v>-34.571102000000003</v>
      </c>
      <c r="E1615" s="5">
        <v>0</v>
      </c>
      <c r="G1615" s="5">
        <v>0</v>
      </c>
      <c r="I1615" s="5">
        <v>0</v>
      </c>
      <c r="L1615" s="6" t="str">
        <f>IF(Table1[[#This Row],[seagrass.mn.ssp126.2050]]="","",(Table1[[#This Row],[seagrass.sd.ssp126.2050]]/Table1[[#This Row],[seagrass.mn.ssp126.2050]])^-1)</f>
        <v/>
      </c>
      <c r="M1615" s="6" t="str">
        <f>IF(Table1[[#This Row],[seagrass.weights.ssp126.2050]]="","",Table1[[#This Row],[seagrass.weights.ssp126.2050]]*Table1[[#This Row],[seagrass.mn.ssp126.2050]])</f>
        <v/>
      </c>
      <c r="P1615" s="6" t="str">
        <f>IF(Table1[[#This Row],[corals.mn.ssp126.2050]]="","",(Table1[[#This Row],[corals.sd.ssp126.2050]]/Table1[[#This Row],[corals.mn.ssp126.2050]])^-1)</f>
        <v/>
      </c>
      <c r="Q1615" s="6" t="str">
        <f>IF(Table1[[#This Row],[coral.weights.ssp126.2050]]="","",Table1[[#This Row],[coral.weights.ssp126.2050]]*Table1[[#This Row],[corals.mn.ssp126.2050]])</f>
        <v/>
      </c>
      <c r="T1615" s="6" t="str">
        <f>IF(Table1[[#This Row],[mangrove.mn.ssp126.2050]]="","",(Table1[[#This Row],[mangrove.sd.ssp126.2050]]/Table1[[#This Row],[mangrove.mn.ssp126.2050]])^-1)</f>
        <v/>
      </c>
      <c r="U1615" s="6" t="str">
        <f>IF(Table1[[#This Row],[mangrove.weights.ssp126.2050]]="","",Table1[[#This Row],[mangrove.weights.ssp126.2050]]*Table1[[#This Row],[mangrove.mn.ssp126.2050]])</f>
        <v/>
      </c>
      <c r="V1615" s="7" t="e">
        <f t="shared" si="150"/>
        <v>#DIV/0!</v>
      </c>
      <c r="Y1615" s="6" t="str">
        <f>IF(Table1[[#This Row],[seagrass.mn.ssp126.2100]]="", "", (Table1[[#This Row],[seagrass.sd.ssp126.2100]]/Table1[[#This Row],[seagrass.mn.ssp126.2100]])^-1)</f>
        <v/>
      </c>
      <c r="Z1615" s="6" t="str">
        <f>IF(Table1[[#This Row],[seagrass.weights.ssp126.2100]]="","", Table1[[#This Row],[seagrass.weights.ssp126.2100]]*Table1[[#This Row],[seagrass.mn.ssp126.2100]])</f>
        <v/>
      </c>
      <c r="AC1615" s="6" t="str">
        <f>IF(Table1[[#This Row],[corals.mn.ssp126.2100]]="","",(Table1[[#This Row],[corals.sd.ssp126.2100]]/Table1[[#This Row],[corals.mn.ssp126.2100]])^-1)</f>
        <v/>
      </c>
      <c r="AD1615" s="6" t="str">
        <f>IF( Table1[[#This Row],[Coral.weights.ssp126.2100]]="","", Table1[[#This Row],[Coral.weights.ssp126.2100]]*Table1[[#This Row],[corals.mn.ssp126.2100]])</f>
        <v/>
      </c>
      <c r="AG1615" s="8" t="str">
        <f>IF(Table1[[#This Row],[mangrove.mn.ssp126.2100]]="","",(Table1[[#This Row],[mangrove.sd.ssp126.2100]]/Table1[[#This Row],[mangrove.mn.ssp126.2100]])^-1)</f>
        <v/>
      </c>
      <c r="AH1615" s="6" t="str">
        <f>IF(Table1[[#This Row],[mangrove.weights.ssp126.2100]]="","",Table1[[#This Row],[mangrove.weights.ssp126.2100]]*Table1[[#This Row],[mangrove.mn.ssp126.2100]])</f>
        <v/>
      </c>
      <c r="AI1615" s="7" t="e">
        <f t="shared" si="151"/>
        <v>#DIV/0!</v>
      </c>
      <c r="AL1615" s="6" t="str">
        <f>IF(Table1[[#This Row],[seagrass.mn.ssp245.2050]]="","",(Table1[[#This Row],[seagrass.sd.ssp245.2050]]/Table1[[#This Row],[seagrass.mn.ssp245.2050]])^-1)</f>
        <v/>
      </c>
      <c r="AM1615" s="6" t="str">
        <f>IF(Table1[[#This Row],[seagrass.weights.ssp245.2050]]="","",Table1[[#This Row],[seagrass.weights.ssp245.2050]]*Table1[[#This Row],[seagrass.mn.ssp245.2050]])</f>
        <v/>
      </c>
      <c r="AS1615" s="5"/>
      <c r="AT1615" s="8"/>
      <c r="AU1615" s="8"/>
      <c r="AV1615" s="7" t="e">
        <f t="shared" si="152"/>
        <v>#DIV/0!</v>
      </c>
      <c r="AX1615" s="5"/>
      <c r="AY1615" s="6"/>
      <c r="AZ1615" s="6"/>
      <c r="BB1615" s="5"/>
      <c r="BC1615" s="8"/>
      <c r="BD1615" s="8"/>
      <c r="BE1615" s="5"/>
      <c r="BF1615" s="5"/>
      <c r="BG1615" s="6"/>
      <c r="BH1615" s="6"/>
      <c r="BI1615" s="7" t="e">
        <f t="shared" si="153"/>
        <v>#DIV/0!</v>
      </c>
      <c r="BK1615" s="5"/>
      <c r="BL1615" s="6"/>
      <c r="BM1615" s="6"/>
      <c r="BO1615" s="5"/>
      <c r="BP1615" s="6"/>
      <c r="BQ1615" s="6"/>
      <c r="BR1615" s="5"/>
      <c r="BS1615" s="5"/>
      <c r="BT1615" s="6"/>
      <c r="BU1615" s="6"/>
      <c r="BV1615" s="7" t="e">
        <f t="shared" si="154"/>
        <v>#DIV/0!</v>
      </c>
      <c r="BX1615" s="5"/>
      <c r="BY1615" s="8"/>
      <c r="BZ1615" s="8"/>
      <c r="CA1615" s="5"/>
      <c r="CB1615" s="5"/>
      <c r="CC1615" s="8"/>
      <c r="CD1615" s="8"/>
      <c r="CE1615" s="5"/>
      <c r="CF1615" s="5"/>
      <c r="CG1615" s="12"/>
      <c r="CH1615" s="17"/>
      <c r="CI1615" s="9" t="e">
        <f t="shared" si="155"/>
        <v>#DIV/0!</v>
      </c>
      <c r="CJ1615" s="5"/>
      <c r="CL1615" s="5"/>
      <c r="CM1615" s="5"/>
      <c r="CP1615" s="5"/>
      <c r="CT1615" s="5"/>
    </row>
    <row r="1616" spans="1:98" x14ac:dyDescent="0.25">
      <c r="A1616" s="5" t="s">
        <v>1659</v>
      </c>
      <c r="B1616" s="5">
        <v>18.33934</v>
      </c>
      <c r="C1616" s="5">
        <v>-34.571102000000003</v>
      </c>
      <c r="E1616" s="5">
        <v>0</v>
      </c>
      <c r="G1616" s="5">
        <v>0</v>
      </c>
      <c r="I1616" s="5">
        <v>0</v>
      </c>
      <c r="L1616" s="6" t="str">
        <f>IF(Table1[[#This Row],[seagrass.mn.ssp126.2050]]="","",(Table1[[#This Row],[seagrass.sd.ssp126.2050]]/Table1[[#This Row],[seagrass.mn.ssp126.2050]])^-1)</f>
        <v/>
      </c>
      <c r="M1616" s="6" t="str">
        <f>IF(Table1[[#This Row],[seagrass.weights.ssp126.2050]]="","",Table1[[#This Row],[seagrass.weights.ssp126.2050]]*Table1[[#This Row],[seagrass.mn.ssp126.2050]])</f>
        <v/>
      </c>
      <c r="P1616" s="6" t="str">
        <f>IF(Table1[[#This Row],[corals.mn.ssp126.2050]]="","",(Table1[[#This Row],[corals.sd.ssp126.2050]]/Table1[[#This Row],[corals.mn.ssp126.2050]])^-1)</f>
        <v/>
      </c>
      <c r="Q1616" s="6" t="str">
        <f>IF(Table1[[#This Row],[coral.weights.ssp126.2050]]="","",Table1[[#This Row],[coral.weights.ssp126.2050]]*Table1[[#This Row],[corals.mn.ssp126.2050]])</f>
        <v/>
      </c>
      <c r="T1616" s="6" t="str">
        <f>IF(Table1[[#This Row],[mangrove.mn.ssp126.2050]]="","",(Table1[[#This Row],[mangrove.sd.ssp126.2050]]/Table1[[#This Row],[mangrove.mn.ssp126.2050]])^-1)</f>
        <v/>
      </c>
      <c r="U1616" s="6" t="str">
        <f>IF(Table1[[#This Row],[mangrove.weights.ssp126.2050]]="","",Table1[[#This Row],[mangrove.weights.ssp126.2050]]*Table1[[#This Row],[mangrove.mn.ssp126.2050]])</f>
        <v/>
      </c>
      <c r="V1616" s="7" t="e">
        <f t="shared" si="150"/>
        <v>#DIV/0!</v>
      </c>
      <c r="Y1616" s="6" t="str">
        <f>IF(Table1[[#This Row],[seagrass.mn.ssp126.2100]]="", "", (Table1[[#This Row],[seagrass.sd.ssp126.2100]]/Table1[[#This Row],[seagrass.mn.ssp126.2100]])^-1)</f>
        <v/>
      </c>
      <c r="Z1616" s="6" t="str">
        <f>IF(Table1[[#This Row],[seagrass.weights.ssp126.2100]]="","", Table1[[#This Row],[seagrass.weights.ssp126.2100]]*Table1[[#This Row],[seagrass.mn.ssp126.2100]])</f>
        <v/>
      </c>
      <c r="AC1616" s="6" t="str">
        <f>IF(Table1[[#This Row],[corals.mn.ssp126.2100]]="","",(Table1[[#This Row],[corals.sd.ssp126.2100]]/Table1[[#This Row],[corals.mn.ssp126.2100]])^-1)</f>
        <v/>
      </c>
      <c r="AD1616" s="6" t="str">
        <f>IF( Table1[[#This Row],[Coral.weights.ssp126.2100]]="","", Table1[[#This Row],[Coral.weights.ssp126.2100]]*Table1[[#This Row],[corals.mn.ssp126.2100]])</f>
        <v/>
      </c>
      <c r="AG1616" s="8" t="str">
        <f>IF(Table1[[#This Row],[mangrove.mn.ssp126.2100]]="","",(Table1[[#This Row],[mangrove.sd.ssp126.2100]]/Table1[[#This Row],[mangrove.mn.ssp126.2100]])^-1)</f>
        <v/>
      </c>
      <c r="AH1616" s="6" t="str">
        <f>IF(Table1[[#This Row],[mangrove.weights.ssp126.2100]]="","",Table1[[#This Row],[mangrove.weights.ssp126.2100]]*Table1[[#This Row],[mangrove.mn.ssp126.2100]])</f>
        <v/>
      </c>
      <c r="AI1616" s="7" t="e">
        <f t="shared" si="151"/>
        <v>#DIV/0!</v>
      </c>
      <c r="AL1616" s="6" t="str">
        <f>IF(Table1[[#This Row],[seagrass.mn.ssp245.2050]]="","",(Table1[[#This Row],[seagrass.sd.ssp245.2050]]/Table1[[#This Row],[seagrass.mn.ssp245.2050]])^-1)</f>
        <v/>
      </c>
      <c r="AM1616" s="6" t="str">
        <f>IF(Table1[[#This Row],[seagrass.weights.ssp245.2050]]="","",Table1[[#This Row],[seagrass.weights.ssp245.2050]]*Table1[[#This Row],[seagrass.mn.ssp245.2050]])</f>
        <v/>
      </c>
      <c r="AS1616" s="5"/>
      <c r="AT1616" s="8"/>
      <c r="AU1616" s="8"/>
      <c r="AV1616" s="7" t="e">
        <f t="shared" si="152"/>
        <v>#DIV/0!</v>
      </c>
      <c r="AX1616" s="5"/>
      <c r="AY1616" s="6"/>
      <c r="AZ1616" s="6"/>
      <c r="BB1616" s="5"/>
      <c r="BC1616" s="8"/>
      <c r="BD1616" s="8"/>
      <c r="BE1616" s="5"/>
      <c r="BF1616" s="5"/>
      <c r="BG1616" s="6"/>
      <c r="BH1616" s="6"/>
      <c r="BI1616" s="7" t="e">
        <f t="shared" si="153"/>
        <v>#DIV/0!</v>
      </c>
      <c r="BK1616" s="5"/>
      <c r="BL1616" s="6"/>
      <c r="BM1616" s="6"/>
      <c r="BO1616" s="5"/>
      <c r="BP1616" s="6"/>
      <c r="BQ1616" s="6"/>
      <c r="BR1616" s="5"/>
      <c r="BS1616" s="5"/>
      <c r="BT1616" s="6"/>
      <c r="BU1616" s="6"/>
      <c r="BV1616" s="7" t="e">
        <f t="shared" si="154"/>
        <v>#DIV/0!</v>
      </c>
      <c r="BX1616" s="5"/>
      <c r="BY1616" s="8"/>
      <c r="BZ1616" s="8"/>
      <c r="CA1616" s="5"/>
      <c r="CB1616" s="5"/>
      <c r="CC1616" s="8"/>
      <c r="CD1616" s="8"/>
      <c r="CE1616" s="5"/>
      <c r="CF1616" s="5"/>
      <c r="CG1616" s="12"/>
      <c r="CH1616" s="17"/>
      <c r="CI1616" s="9" t="e">
        <f t="shared" si="155"/>
        <v>#DIV/0!</v>
      </c>
      <c r="CJ1616" s="5"/>
      <c r="CL1616" s="5"/>
      <c r="CM1616" s="5"/>
      <c r="CP1616" s="5"/>
      <c r="CT1616" s="5"/>
    </row>
    <row r="1617" spans="1:98" x14ac:dyDescent="0.25">
      <c r="A1617" s="5" t="s">
        <v>1660</v>
      </c>
      <c r="B1617" s="5">
        <v>19.08934</v>
      </c>
      <c r="C1617" s="5">
        <v>-34.821102000000003</v>
      </c>
      <c r="E1617" s="5">
        <v>0</v>
      </c>
      <c r="G1617" s="5">
        <v>0</v>
      </c>
      <c r="I1617" s="5">
        <v>0</v>
      </c>
      <c r="L1617" s="6" t="str">
        <f>IF(Table1[[#This Row],[seagrass.mn.ssp126.2050]]="","",(Table1[[#This Row],[seagrass.sd.ssp126.2050]]/Table1[[#This Row],[seagrass.mn.ssp126.2050]])^-1)</f>
        <v/>
      </c>
      <c r="M1617" s="6" t="str">
        <f>IF(Table1[[#This Row],[seagrass.weights.ssp126.2050]]="","",Table1[[#This Row],[seagrass.weights.ssp126.2050]]*Table1[[#This Row],[seagrass.mn.ssp126.2050]])</f>
        <v/>
      </c>
      <c r="P1617" s="6" t="str">
        <f>IF(Table1[[#This Row],[corals.mn.ssp126.2050]]="","",(Table1[[#This Row],[corals.sd.ssp126.2050]]/Table1[[#This Row],[corals.mn.ssp126.2050]])^-1)</f>
        <v/>
      </c>
      <c r="Q1617" s="6" t="str">
        <f>IF(Table1[[#This Row],[coral.weights.ssp126.2050]]="","",Table1[[#This Row],[coral.weights.ssp126.2050]]*Table1[[#This Row],[corals.mn.ssp126.2050]])</f>
        <v/>
      </c>
      <c r="T1617" s="6" t="str">
        <f>IF(Table1[[#This Row],[mangrove.mn.ssp126.2050]]="","",(Table1[[#This Row],[mangrove.sd.ssp126.2050]]/Table1[[#This Row],[mangrove.mn.ssp126.2050]])^-1)</f>
        <v/>
      </c>
      <c r="U1617" s="6" t="str">
        <f>IF(Table1[[#This Row],[mangrove.weights.ssp126.2050]]="","",Table1[[#This Row],[mangrove.weights.ssp126.2050]]*Table1[[#This Row],[mangrove.mn.ssp126.2050]])</f>
        <v/>
      </c>
      <c r="V1617" s="7" t="e">
        <f t="shared" si="150"/>
        <v>#DIV/0!</v>
      </c>
      <c r="Y1617" s="6" t="str">
        <f>IF(Table1[[#This Row],[seagrass.mn.ssp126.2100]]="", "", (Table1[[#This Row],[seagrass.sd.ssp126.2100]]/Table1[[#This Row],[seagrass.mn.ssp126.2100]])^-1)</f>
        <v/>
      </c>
      <c r="Z1617" s="6" t="str">
        <f>IF(Table1[[#This Row],[seagrass.weights.ssp126.2100]]="","", Table1[[#This Row],[seagrass.weights.ssp126.2100]]*Table1[[#This Row],[seagrass.mn.ssp126.2100]])</f>
        <v/>
      </c>
      <c r="AC1617" s="6" t="str">
        <f>IF(Table1[[#This Row],[corals.mn.ssp126.2100]]="","",(Table1[[#This Row],[corals.sd.ssp126.2100]]/Table1[[#This Row],[corals.mn.ssp126.2100]])^-1)</f>
        <v/>
      </c>
      <c r="AD1617" s="6" t="str">
        <f>IF( Table1[[#This Row],[Coral.weights.ssp126.2100]]="","", Table1[[#This Row],[Coral.weights.ssp126.2100]]*Table1[[#This Row],[corals.mn.ssp126.2100]])</f>
        <v/>
      </c>
      <c r="AG1617" s="8" t="str">
        <f>IF(Table1[[#This Row],[mangrove.mn.ssp126.2100]]="","",(Table1[[#This Row],[mangrove.sd.ssp126.2100]]/Table1[[#This Row],[mangrove.mn.ssp126.2100]])^-1)</f>
        <v/>
      </c>
      <c r="AH1617" s="6" t="str">
        <f>IF(Table1[[#This Row],[mangrove.weights.ssp126.2100]]="","",Table1[[#This Row],[mangrove.weights.ssp126.2100]]*Table1[[#This Row],[mangrove.mn.ssp126.2100]])</f>
        <v/>
      </c>
      <c r="AI1617" s="7" t="e">
        <f t="shared" si="151"/>
        <v>#DIV/0!</v>
      </c>
      <c r="AL1617" s="6" t="str">
        <f>IF(Table1[[#This Row],[seagrass.mn.ssp245.2050]]="","",(Table1[[#This Row],[seagrass.sd.ssp245.2050]]/Table1[[#This Row],[seagrass.mn.ssp245.2050]])^-1)</f>
        <v/>
      </c>
      <c r="AM1617" s="6" t="str">
        <f>IF(Table1[[#This Row],[seagrass.weights.ssp245.2050]]="","",Table1[[#This Row],[seagrass.weights.ssp245.2050]]*Table1[[#This Row],[seagrass.mn.ssp245.2050]])</f>
        <v/>
      </c>
      <c r="AS1617" s="5"/>
      <c r="AT1617" s="8"/>
      <c r="AU1617" s="8"/>
      <c r="AV1617" s="7" t="e">
        <f t="shared" si="152"/>
        <v>#DIV/0!</v>
      </c>
      <c r="AX1617" s="5"/>
      <c r="AY1617" s="6"/>
      <c r="AZ1617" s="6"/>
      <c r="BB1617" s="5"/>
      <c r="BC1617" s="8"/>
      <c r="BD1617" s="8"/>
      <c r="BE1617" s="5"/>
      <c r="BF1617" s="5"/>
      <c r="BG1617" s="6"/>
      <c r="BH1617" s="6"/>
      <c r="BI1617" s="7" t="e">
        <f t="shared" si="153"/>
        <v>#DIV/0!</v>
      </c>
      <c r="BK1617" s="5"/>
      <c r="BL1617" s="6"/>
      <c r="BM1617" s="6"/>
      <c r="BO1617" s="5"/>
      <c r="BP1617" s="6"/>
      <c r="BQ1617" s="6"/>
      <c r="BR1617" s="5"/>
      <c r="BS1617" s="5"/>
      <c r="BT1617" s="6"/>
      <c r="BU1617" s="6"/>
      <c r="BV1617" s="7" t="e">
        <f t="shared" si="154"/>
        <v>#DIV/0!</v>
      </c>
      <c r="BX1617" s="5"/>
      <c r="BY1617" s="8"/>
      <c r="BZ1617" s="8"/>
      <c r="CA1617" s="5"/>
      <c r="CB1617" s="5"/>
      <c r="CC1617" s="8"/>
      <c r="CD1617" s="8"/>
      <c r="CE1617" s="5"/>
      <c r="CF1617" s="5"/>
      <c r="CG1617" s="12"/>
      <c r="CH1617" s="17"/>
      <c r="CI1617" s="9" t="e">
        <f t="shared" si="155"/>
        <v>#DIV/0!</v>
      </c>
      <c r="CJ1617" s="5"/>
      <c r="CL1617" s="5"/>
      <c r="CM1617" s="5"/>
      <c r="CP1617" s="5"/>
      <c r="CT1617" s="5"/>
    </row>
    <row r="1618" spans="1:98" x14ac:dyDescent="0.25">
      <c r="A1618" s="5" t="s">
        <v>1661</v>
      </c>
      <c r="B1618" s="5">
        <v>19.33934</v>
      </c>
      <c r="C1618" s="5">
        <v>-34.821102000000003</v>
      </c>
      <c r="E1618" s="5">
        <v>0</v>
      </c>
      <c r="G1618" s="5">
        <v>0</v>
      </c>
      <c r="I1618" s="5">
        <v>0</v>
      </c>
      <c r="L1618" s="6" t="str">
        <f>IF(Table1[[#This Row],[seagrass.mn.ssp126.2050]]="","",(Table1[[#This Row],[seagrass.sd.ssp126.2050]]/Table1[[#This Row],[seagrass.mn.ssp126.2050]])^-1)</f>
        <v/>
      </c>
      <c r="M1618" s="6" t="str">
        <f>IF(Table1[[#This Row],[seagrass.weights.ssp126.2050]]="","",Table1[[#This Row],[seagrass.weights.ssp126.2050]]*Table1[[#This Row],[seagrass.mn.ssp126.2050]])</f>
        <v/>
      </c>
      <c r="P1618" s="6" t="str">
        <f>IF(Table1[[#This Row],[corals.mn.ssp126.2050]]="","",(Table1[[#This Row],[corals.sd.ssp126.2050]]/Table1[[#This Row],[corals.mn.ssp126.2050]])^-1)</f>
        <v/>
      </c>
      <c r="Q1618" s="6" t="str">
        <f>IF(Table1[[#This Row],[coral.weights.ssp126.2050]]="","",Table1[[#This Row],[coral.weights.ssp126.2050]]*Table1[[#This Row],[corals.mn.ssp126.2050]])</f>
        <v/>
      </c>
      <c r="T1618" s="6" t="str">
        <f>IF(Table1[[#This Row],[mangrove.mn.ssp126.2050]]="","",(Table1[[#This Row],[mangrove.sd.ssp126.2050]]/Table1[[#This Row],[mangrove.mn.ssp126.2050]])^-1)</f>
        <v/>
      </c>
      <c r="U1618" s="6" t="str">
        <f>IF(Table1[[#This Row],[mangrove.weights.ssp126.2050]]="","",Table1[[#This Row],[mangrove.weights.ssp126.2050]]*Table1[[#This Row],[mangrove.mn.ssp126.2050]])</f>
        <v/>
      </c>
      <c r="V1618" s="7" t="e">
        <f t="shared" si="150"/>
        <v>#DIV/0!</v>
      </c>
      <c r="Y1618" s="6" t="str">
        <f>IF(Table1[[#This Row],[seagrass.mn.ssp126.2100]]="", "", (Table1[[#This Row],[seagrass.sd.ssp126.2100]]/Table1[[#This Row],[seagrass.mn.ssp126.2100]])^-1)</f>
        <v/>
      </c>
      <c r="Z1618" s="6" t="str">
        <f>IF(Table1[[#This Row],[seagrass.weights.ssp126.2100]]="","", Table1[[#This Row],[seagrass.weights.ssp126.2100]]*Table1[[#This Row],[seagrass.mn.ssp126.2100]])</f>
        <v/>
      </c>
      <c r="AC1618" s="6" t="str">
        <f>IF(Table1[[#This Row],[corals.mn.ssp126.2100]]="","",(Table1[[#This Row],[corals.sd.ssp126.2100]]/Table1[[#This Row],[corals.mn.ssp126.2100]])^-1)</f>
        <v/>
      </c>
      <c r="AD1618" s="6" t="str">
        <f>IF( Table1[[#This Row],[Coral.weights.ssp126.2100]]="","", Table1[[#This Row],[Coral.weights.ssp126.2100]]*Table1[[#This Row],[corals.mn.ssp126.2100]])</f>
        <v/>
      </c>
      <c r="AG1618" s="8" t="str">
        <f>IF(Table1[[#This Row],[mangrove.mn.ssp126.2100]]="","",(Table1[[#This Row],[mangrove.sd.ssp126.2100]]/Table1[[#This Row],[mangrove.mn.ssp126.2100]])^-1)</f>
        <v/>
      </c>
      <c r="AH1618" s="6" t="str">
        <f>IF(Table1[[#This Row],[mangrove.weights.ssp126.2100]]="","",Table1[[#This Row],[mangrove.weights.ssp126.2100]]*Table1[[#This Row],[mangrove.mn.ssp126.2100]])</f>
        <v/>
      </c>
      <c r="AI1618" s="7" t="e">
        <f t="shared" si="151"/>
        <v>#DIV/0!</v>
      </c>
      <c r="AL1618" s="6" t="str">
        <f>IF(Table1[[#This Row],[seagrass.mn.ssp245.2050]]="","",(Table1[[#This Row],[seagrass.sd.ssp245.2050]]/Table1[[#This Row],[seagrass.mn.ssp245.2050]])^-1)</f>
        <v/>
      </c>
      <c r="AM1618" s="6" t="str">
        <f>IF(Table1[[#This Row],[seagrass.weights.ssp245.2050]]="","",Table1[[#This Row],[seagrass.weights.ssp245.2050]]*Table1[[#This Row],[seagrass.mn.ssp245.2050]])</f>
        <v/>
      </c>
      <c r="AS1618" s="5"/>
      <c r="AT1618" s="8"/>
      <c r="AU1618" s="8"/>
      <c r="AV1618" s="7" t="e">
        <f t="shared" si="152"/>
        <v>#DIV/0!</v>
      </c>
      <c r="AX1618" s="5"/>
      <c r="AY1618" s="6"/>
      <c r="AZ1618" s="6"/>
      <c r="BB1618" s="5"/>
      <c r="BC1618" s="8"/>
      <c r="BD1618" s="8"/>
      <c r="BE1618" s="5"/>
      <c r="BF1618" s="5"/>
      <c r="BG1618" s="6"/>
      <c r="BH1618" s="6"/>
      <c r="BI1618" s="7" t="e">
        <f t="shared" si="153"/>
        <v>#DIV/0!</v>
      </c>
      <c r="BK1618" s="5"/>
      <c r="BL1618" s="6"/>
      <c r="BM1618" s="6"/>
      <c r="BO1618" s="5"/>
      <c r="BP1618" s="6"/>
      <c r="BQ1618" s="6"/>
      <c r="BR1618" s="5"/>
      <c r="BS1618" s="5"/>
      <c r="BT1618" s="6"/>
      <c r="BU1618" s="6"/>
      <c r="BV1618" s="7" t="e">
        <f t="shared" si="154"/>
        <v>#DIV/0!</v>
      </c>
      <c r="BX1618" s="5"/>
      <c r="BY1618" s="8"/>
      <c r="BZ1618" s="8"/>
      <c r="CA1618" s="5"/>
      <c r="CB1618" s="5"/>
      <c r="CC1618" s="8"/>
      <c r="CD1618" s="8"/>
      <c r="CE1618" s="5"/>
      <c r="CF1618" s="5"/>
      <c r="CG1618" s="12"/>
      <c r="CH1618" s="17"/>
      <c r="CI1618" s="9" t="e">
        <f t="shared" si="155"/>
        <v>#DIV/0!</v>
      </c>
      <c r="CJ1618" s="5"/>
      <c r="CL1618" s="5"/>
      <c r="CM1618" s="5"/>
      <c r="CP1618" s="5"/>
      <c r="CT1618" s="5"/>
    </row>
    <row r="1619" spans="1:98" x14ac:dyDescent="0.25">
      <c r="A1619" s="5" t="s">
        <v>1662</v>
      </c>
      <c r="B1619" s="5">
        <v>19.58934</v>
      </c>
      <c r="C1619" s="5">
        <v>-34.821102000000003</v>
      </c>
      <c r="E1619" s="5">
        <v>0</v>
      </c>
      <c r="G1619" s="5">
        <v>0</v>
      </c>
      <c r="I1619" s="5">
        <v>0</v>
      </c>
      <c r="L1619" s="6" t="str">
        <f>IF(Table1[[#This Row],[seagrass.mn.ssp126.2050]]="","",(Table1[[#This Row],[seagrass.sd.ssp126.2050]]/Table1[[#This Row],[seagrass.mn.ssp126.2050]])^-1)</f>
        <v/>
      </c>
      <c r="M1619" s="6" t="str">
        <f>IF(Table1[[#This Row],[seagrass.weights.ssp126.2050]]="","",Table1[[#This Row],[seagrass.weights.ssp126.2050]]*Table1[[#This Row],[seagrass.mn.ssp126.2050]])</f>
        <v/>
      </c>
      <c r="P1619" s="6" t="str">
        <f>IF(Table1[[#This Row],[corals.mn.ssp126.2050]]="","",(Table1[[#This Row],[corals.sd.ssp126.2050]]/Table1[[#This Row],[corals.mn.ssp126.2050]])^-1)</f>
        <v/>
      </c>
      <c r="Q1619" s="6" t="str">
        <f>IF(Table1[[#This Row],[coral.weights.ssp126.2050]]="","",Table1[[#This Row],[coral.weights.ssp126.2050]]*Table1[[#This Row],[corals.mn.ssp126.2050]])</f>
        <v/>
      </c>
      <c r="T1619" s="6" t="str">
        <f>IF(Table1[[#This Row],[mangrove.mn.ssp126.2050]]="","",(Table1[[#This Row],[mangrove.sd.ssp126.2050]]/Table1[[#This Row],[mangrove.mn.ssp126.2050]])^-1)</f>
        <v/>
      </c>
      <c r="U1619" s="6" t="str">
        <f>IF(Table1[[#This Row],[mangrove.weights.ssp126.2050]]="","",Table1[[#This Row],[mangrove.weights.ssp126.2050]]*Table1[[#This Row],[mangrove.mn.ssp126.2050]])</f>
        <v/>
      </c>
      <c r="V1619" s="7" t="e">
        <f t="shared" si="150"/>
        <v>#DIV/0!</v>
      </c>
      <c r="Y1619" s="6" t="str">
        <f>IF(Table1[[#This Row],[seagrass.mn.ssp126.2100]]="", "", (Table1[[#This Row],[seagrass.sd.ssp126.2100]]/Table1[[#This Row],[seagrass.mn.ssp126.2100]])^-1)</f>
        <v/>
      </c>
      <c r="Z1619" s="6" t="str">
        <f>IF(Table1[[#This Row],[seagrass.weights.ssp126.2100]]="","", Table1[[#This Row],[seagrass.weights.ssp126.2100]]*Table1[[#This Row],[seagrass.mn.ssp126.2100]])</f>
        <v/>
      </c>
      <c r="AC1619" s="6" t="str">
        <f>IF(Table1[[#This Row],[corals.mn.ssp126.2100]]="","",(Table1[[#This Row],[corals.sd.ssp126.2100]]/Table1[[#This Row],[corals.mn.ssp126.2100]])^-1)</f>
        <v/>
      </c>
      <c r="AD1619" s="6" t="str">
        <f>IF( Table1[[#This Row],[Coral.weights.ssp126.2100]]="","", Table1[[#This Row],[Coral.weights.ssp126.2100]]*Table1[[#This Row],[corals.mn.ssp126.2100]])</f>
        <v/>
      </c>
      <c r="AG1619" s="8" t="str">
        <f>IF(Table1[[#This Row],[mangrove.mn.ssp126.2100]]="","",(Table1[[#This Row],[mangrove.sd.ssp126.2100]]/Table1[[#This Row],[mangrove.mn.ssp126.2100]])^-1)</f>
        <v/>
      </c>
      <c r="AH1619" s="6" t="str">
        <f>IF(Table1[[#This Row],[mangrove.weights.ssp126.2100]]="","",Table1[[#This Row],[mangrove.weights.ssp126.2100]]*Table1[[#This Row],[mangrove.mn.ssp126.2100]])</f>
        <v/>
      </c>
      <c r="AI1619" s="7" t="e">
        <f t="shared" si="151"/>
        <v>#DIV/0!</v>
      </c>
      <c r="AL1619" s="6" t="str">
        <f>IF(Table1[[#This Row],[seagrass.mn.ssp245.2050]]="","",(Table1[[#This Row],[seagrass.sd.ssp245.2050]]/Table1[[#This Row],[seagrass.mn.ssp245.2050]])^-1)</f>
        <v/>
      </c>
      <c r="AM1619" s="6" t="str">
        <f>IF(Table1[[#This Row],[seagrass.weights.ssp245.2050]]="","",Table1[[#This Row],[seagrass.weights.ssp245.2050]]*Table1[[#This Row],[seagrass.mn.ssp245.2050]])</f>
        <v/>
      </c>
      <c r="AS1619" s="5"/>
      <c r="AT1619" s="8"/>
      <c r="AU1619" s="8"/>
      <c r="AV1619" s="7" t="e">
        <f t="shared" si="152"/>
        <v>#DIV/0!</v>
      </c>
      <c r="AX1619" s="5"/>
      <c r="AY1619" s="6"/>
      <c r="AZ1619" s="6"/>
      <c r="BB1619" s="5"/>
      <c r="BC1619" s="8"/>
      <c r="BD1619" s="8"/>
      <c r="BE1619" s="5"/>
      <c r="BF1619" s="5"/>
      <c r="BG1619" s="6"/>
      <c r="BH1619" s="6"/>
      <c r="BI1619" s="7" t="e">
        <f t="shared" si="153"/>
        <v>#DIV/0!</v>
      </c>
      <c r="BK1619" s="5"/>
      <c r="BL1619" s="6"/>
      <c r="BM1619" s="6"/>
      <c r="BO1619" s="5"/>
      <c r="BP1619" s="6"/>
      <c r="BQ1619" s="6"/>
      <c r="BR1619" s="5"/>
      <c r="BS1619" s="5"/>
      <c r="BT1619" s="6"/>
      <c r="BU1619" s="6"/>
      <c r="BV1619" s="7" t="e">
        <f t="shared" si="154"/>
        <v>#DIV/0!</v>
      </c>
      <c r="BX1619" s="5"/>
      <c r="BY1619" s="8"/>
      <c r="BZ1619" s="8"/>
      <c r="CA1619" s="5"/>
      <c r="CB1619" s="5"/>
      <c r="CC1619" s="8"/>
      <c r="CD1619" s="8"/>
      <c r="CE1619" s="5"/>
      <c r="CF1619" s="5"/>
      <c r="CG1619" s="12"/>
      <c r="CH1619" s="17"/>
      <c r="CI1619" s="9" t="e">
        <f t="shared" si="155"/>
        <v>#DIV/0!</v>
      </c>
      <c r="CJ1619" s="5"/>
      <c r="CL1619" s="5"/>
      <c r="CM1619" s="5"/>
      <c r="CP1619" s="5"/>
      <c r="CT1619" s="5"/>
    </row>
    <row r="1620" spans="1:98" x14ac:dyDescent="0.25">
      <c r="A1620" s="5" t="s">
        <v>1663</v>
      </c>
      <c r="B1620" s="5">
        <v>19.83934</v>
      </c>
      <c r="C1620" s="5">
        <v>-34.821102000000003</v>
      </c>
      <c r="E1620" s="5">
        <v>0</v>
      </c>
      <c r="G1620" s="5">
        <v>0</v>
      </c>
      <c r="I1620" s="5">
        <v>0</v>
      </c>
      <c r="L1620" s="6" t="str">
        <f>IF(Table1[[#This Row],[seagrass.mn.ssp126.2050]]="","",(Table1[[#This Row],[seagrass.sd.ssp126.2050]]/Table1[[#This Row],[seagrass.mn.ssp126.2050]])^-1)</f>
        <v/>
      </c>
      <c r="M1620" s="6" t="str">
        <f>IF(Table1[[#This Row],[seagrass.weights.ssp126.2050]]="","",Table1[[#This Row],[seagrass.weights.ssp126.2050]]*Table1[[#This Row],[seagrass.mn.ssp126.2050]])</f>
        <v/>
      </c>
      <c r="P1620" s="6" t="str">
        <f>IF(Table1[[#This Row],[corals.mn.ssp126.2050]]="","",(Table1[[#This Row],[corals.sd.ssp126.2050]]/Table1[[#This Row],[corals.mn.ssp126.2050]])^-1)</f>
        <v/>
      </c>
      <c r="Q1620" s="6" t="str">
        <f>IF(Table1[[#This Row],[coral.weights.ssp126.2050]]="","",Table1[[#This Row],[coral.weights.ssp126.2050]]*Table1[[#This Row],[corals.mn.ssp126.2050]])</f>
        <v/>
      </c>
      <c r="T1620" s="6" t="str">
        <f>IF(Table1[[#This Row],[mangrove.mn.ssp126.2050]]="","",(Table1[[#This Row],[mangrove.sd.ssp126.2050]]/Table1[[#This Row],[mangrove.mn.ssp126.2050]])^-1)</f>
        <v/>
      </c>
      <c r="U1620" s="6" t="str">
        <f>IF(Table1[[#This Row],[mangrove.weights.ssp126.2050]]="","",Table1[[#This Row],[mangrove.weights.ssp126.2050]]*Table1[[#This Row],[mangrove.mn.ssp126.2050]])</f>
        <v/>
      </c>
      <c r="V1620" s="7" t="e">
        <f t="shared" si="150"/>
        <v>#DIV/0!</v>
      </c>
      <c r="Y1620" s="6" t="str">
        <f>IF(Table1[[#This Row],[seagrass.mn.ssp126.2100]]="", "", (Table1[[#This Row],[seagrass.sd.ssp126.2100]]/Table1[[#This Row],[seagrass.mn.ssp126.2100]])^-1)</f>
        <v/>
      </c>
      <c r="Z1620" s="6" t="str">
        <f>IF(Table1[[#This Row],[seagrass.weights.ssp126.2100]]="","", Table1[[#This Row],[seagrass.weights.ssp126.2100]]*Table1[[#This Row],[seagrass.mn.ssp126.2100]])</f>
        <v/>
      </c>
      <c r="AC1620" s="6" t="str">
        <f>IF(Table1[[#This Row],[corals.mn.ssp126.2100]]="","",(Table1[[#This Row],[corals.sd.ssp126.2100]]/Table1[[#This Row],[corals.mn.ssp126.2100]])^-1)</f>
        <v/>
      </c>
      <c r="AD1620" s="6" t="str">
        <f>IF( Table1[[#This Row],[Coral.weights.ssp126.2100]]="","", Table1[[#This Row],[Coral.weights.ssp126.2100]]*Table1[[#This Row],[corals.mn.ssp126.2100]])</f>
        <v/>
      </c>
      <c r="AG1620" s="8" t="str">
        <f>IF(Table1[[#This Row],[mangrove.mn.ssp126.2100]]="","",(Table1[[#This Row],[mangrove.sd.ssp126.2100]]/Table1[[#This Row],[mangrove.mn.ssp126.2100]])^-1)</f>
        <v/>
      </c>
      <c r="AH1620" s="6" t="str">
        <f>IF(Table1[[#This Row],[mangrove.weights.ssp126.2100]]="","",Table1[[#This Row],[mangrove.weights.ssp126.2100]]*Table1[[#This Row],[mangrove.mn.ssp126.2100]])</f>
        <v/>
      </c>
      <c r="AI1620" s="7" t="e">
        <f t="shared" si="151"/>
        <v>#DIV/0!</v>
      </c>
      <c r="AL1620" s="6" t="str">
        <f>IF(Table1[[#This Row],[seagrass.mn.ssp245.2050]]="","",(Table1[[#This Row],[seagrass.sd.ssp245.2050]]/Table1[[#This Row],[seagrass.mn.ssp245.2050]])^-1)</f>
        <v/>
      </c>
      <c r="AM1620" s="6" t="str">
        <f>IF(Table1[[#This Row],[seagrass.weights.ssp245.2050]]="","",Table1[[#This Row],[seagrass.weights.ssp245.2050]]*Table1[[#This Row],[seagrass.mn.ssp245.2050]])</f>
        <v/>
      </c>
      <c r="AS1620" s="5"/>
      <c r="AT1620" s="8"/>
      <c r="AU1620" s="8"/>
      <c r="AV1620" s="7" t="e">
        <f t="shared" si="152"/>
        <v>#DIV/0!</v>
      </c>
      <c r="AX1620" s="5"/>
      <c r="AY1620" s="6"/>
      <c r="AZ1620" s="6"/>
      <c r="BB1620" s="5"/>
      <c r="BC1620" s="8"/>
      <c r="BD1620" s="8"/>
      <c r="BE1620" s="5"/>
      <c r="BF1620" s="5"/>
      <c r="BG1620" s="6"/>
      <c r="BH1620" s="6"/>
      <c r="BI1620" s="7" t="e">
        <f t="shared" si="153"/>
        <v>#DIV/0!</v>
      </c>
      <c r="BK1620" s="5"/>
      <c r="BL1620" s="6"/>
      <c r="BM1620" s="6"/>
      <c r="BO1620" s="5"/>
      <c r="BP1620" s="6"/>
      <c r="BQ1620" s="6"/>
      <c r="BR1620" s="5"/>
      <c r="BS1620" s="5"/>
      <c r="BT1620" s="6"/>
      <c r="BU1620" s="6"/>
      <c r="BV1620" s="7" t="e">
        <f t="shared" si="154"/>
        <v>#DIV/0!</v>
      </c>
      <c r="BX1620" s="5"/>
      <c r="BY1620" s="8"/>
      <c r="BZ1620" s="8"/>
      <c r="CA1620" s="5"/>
      <c r="CB1620" s="5"/>
      <c r="CC1620" s="8"/>
      <c r="CD1620" s="8"/>
      <c r="CE1620" s="5"/>
      <c r="CF1620" s="5"/>
      <c r="CG1620" s="12"/>
      <c r="CH1620" s="17"/>
      <c r="CI1620" s="9" t="e">
        <f t="shared" si="155"/>
        <v>#DIV/0!</v>
      </c>
      <c r="CJ1620" s="5"/>
      <c r="CL1620" s="5"/>
      <c r="CM1620" s="5"/>
      <c r="CP1620" s="5"/>
      <c r="CT1620" s="5"/>
    </row>
    <row r="1621" spans="1:98" x14ac:dyDescent="0.25">
      <c r="A1621" s="5" t="s">
        <v>1664</v>
      </c>
      <c r="B1621" s="5">
        <v>20.08934</v>
      </c>
      <c r="C1621" s="5">
        <v>-34.821102000000003</v>
      </c>
      <c r="E1621" s="5">
        <v>0</v>
      </c>
      <c r="G1621" s="5">
        <v>0</v>
      </c>
      <c r="I1621" s="5">
        <v>0</v>
      </c>
      <c r="L1621" s="6" t="str">
        <f>IF(Table1[[#This Row],[seagrass.mn.ssp126.2050]]="","",(Table1[[#This Row],[seagrass.sd.ssp126.2050]]/Table1[[#This Row],[seagrass.mn.ssp126.2050]])^-1)</f>
        <v/>
      </c>
      <c r="M1621" s="6" t="str">
        <f>IF(Table1[[#This Row],[seagrass.weights.ssp126.2050]]="","",Table1[[#This Row],[seagrass.weights.ssp126.2050]]*Table1[[#This Row],[seagrass.mn.ssp126.2050]])</f>
        <v/>
      </c>
      <c r="P1621" s="6" t="str">
        <f>IF(Table1[[#This Row],[corals.mn.ssp126.2050]]="","",(Table1[[#This Row],[corals.sd.ssp126.2050]]/Table1[[#This Row],[corals.mn.ssp126.2050]])^-1)</f>
        <v/>
      </c>
      <c r="Q1621" s="6" t="str">
        <f>IF(Table1[[#This Row],[coral.weights.ssp126.2050]]="","",Table1[[#This Row],[coral.weights.ssp126.2050]]*Table1[[#This Row],[corals.mn.ssp126.2050]])</f>
        <v/>
      </c>
      <c r="T1621" s="6" t="str">
        <f>IF(Table1[[#This Row],[mangrove.mn.ssp126.2050]]="","",(Table1[[#This Row],[mangrove.sd.ssp126.2050]]/Table1[[#This Row],[mangrove.mn.ssp126.2050]])^-1)</f>
        <v/>
      </c>
      <c r="U1621" s="6" t="str">
        <f>IF(Table1[[#This Row],[mangrove.weights.ssp126.2050]]="","",Table1[[#This Row],[mangrove.weights.ssp126.2050]]*Table1[[#This Row],[mangrove.mn.ssp126.2050]])</f>
        <v/>
      </c>
      <c r="V1621" s="7" t="e">
        <f t="shared" si="150"/>
        <v>#DIV/0!</v>
      </c>
      <c r="Y1621" s="6" t="str">
        <f>IF(Table1[[#This Row],[seagrass.mn.ssp126.2100]]="", "", (Table1[[#This Row],[seagrass.sd.ssp126.2100]]/Table1[[#This Row],[seagrass.mn.ssp126.2100]])^-1)</f>
        <v/>
      </c>
      <c r="Z1621" s="6" t="str">
        <f>IF(Table1[[#This Row],[seagrass.weights.ssp126.2100]]="","", Table1[[#This Row],[seagrass.weights.ssp126.2100]]*Table1[[#This Row],[seagrass.mn.ssp126.2100]])</f>
        <v/>
      </c>
      <c r="AC1621" s="6" t="str">
        <f>IF(Table1[[#This Row],[corals.mn.ssp126.2100]]="","",(Table1[[#This Row],[corals.sd.ssp126.2100]]/Table1[[#This Row],[corals.mn.ssp126.2100]])^-1)</f>
        <v/>
      </c>
      <c r="AD1621" s="6" t="str">
        <f>IF( Table1[[#This Row],[Coral.weights.ssp126.2100]]="","", Table1[[#This Row],[Coral.weights.ssp126.2100]]*Table1[[#This Row],[corals.mn.ssp126.2100]])</f>
        <v/>
      </c>
      <c r="AG1621" s="8" t="str">
        <f>IF(Table1[[#This Row],[mangrove.mn.ssp126.2100]]="","",(Table1[[#This Row],[mangrove.sd.ssp126.2100]]/Table1[[#This Row],[mangrove.mn.ssp126.2100]])^-1)</f>
        <v/>
      </c>
      <c r="AH1621" s="6" t="str">
        <f>IF(Table1[[#This Row],[mangrove.weights.ssp126.2100]]="","",Table1[[#This Row],[mangrove.weights.ssp126.2100]]*Table1[[#This Row],[mangrove.mn.ssp126.2100]])</f>
        <v/>
      </c>
      <c r="AI1621" s="7" t="e">
        <f t="shared" si="151"/>
        <v>#DIV/0!</v>
      </c>
      <c r="AL1621" s="6" t="str">
        <f>IF(Table1[[#This Row],[seagrass.mn.ssp245.2050]]="","",(Table1[[#This Row],[seagrass.sd.ssp245.2050]]/Table1[[#This Row],[seagrass.mn.ssp245.2050]])^-1)</f>
        <v/>
      </c>
      <c r="AM1621" s="6" t="str">
        <f>IF(Table1[[#This Row],[seagrass.weights.ssp245.2050]]="","",Table1[[#This Row],[seagrass.weights.ssp245.2050]]*Table1[[#This Row],[seagrass.mn.ssp245.2050]])</f>
        <v/>
      </c>
      <c r="AS1621" s="5"/>
      <c r="AT1621" s="8"/>
      <c r="AU1621" s="8"/>
      <c r="AV1621" s="7" t="e">
        <f t="shared" si="152"/>
        <v>#DIV/0!</v>
      </c>
      <c r="AX1621" s="5"/>
      <c r="AY1621" s="6"/>
      <c r="AZ1621" s="6"/>
      <c r="BB1621" s="5"/>
      <c r="BC1621" s="8"/>
      <c r="BD1621" s="8"/>
      <c r="BE1621" s="5"/>
      <c r="BF1621" s="5"/>
      <c r="BG1621" s="6"/>
      <c r="BH1621" s="6"/>
      <c r="BI1621" s="7" t="e">
        <f t="shared" si="153"/>
        <v>#DIV/0!</v>
      </c>
      <c r="BK1621" s="5"/>
      <c r="BL1621" s="6"/>
      <c r="BM1621" s="6"/>
      <c r="BO1621" s="5"/>
      <c r="BP1621" s="6"/>
      <c r="BQ1621" s="6"/>
      <c r="BR1621" s="5"/>
      <c r="BS1621" s="5"/>
      <c r="BT1621" s="6"/>
      <c r="BU1621" s="6"/>
      <c r="BV1621" s="7" t="e">
        <f t="shared" si="154"/>
        <v>#DIV/0!</v>
      </c>
      <c r="BX1621" s="5"/>
      <c r="BY1621" s="8"/>
      <c r="BZ1621" s="8"/>
      <c r="CA1621" s="5"/>
      <c r="CB1621" s="5"/>
      <c r="CC1621" s="8"/>
      <c r="CD1621" s="8"/>
      <c r="CE1621" s="5"/>
      <c r="CF1621" s="5"/>
      <c r="CG1621" s="12"/>
      <c r="CH1621" s="17"/>
      <c r="CI1621" s="9" t="e">
        <f t="shared" si="155"/>
        <v>#DIV/0!</v>
      </c>
      <c r="CJ1621" s="5"/>
      <c r="CL1621" s="5"/>
      <c r="CM1621" s="5"/>
      <c r="CP1621" s="5"/>
      <c r="CT1621" s="5"/>
    </row>
    <row r="1622" spans="1:98" x14ac:dyDescent="0.25">
      <c r="A1622" s="5" t="s">
        <v>1665</v>
      </c>
      <c r="B1622" s="5">
        <v>20.33934</v>
      </c>
      <c r="C1622" s="5">
        <v>-34.821102000000003</v>
      </c>
      <c r="E1622" s="5">
        <v>0</v>
      </c>
      <c r="G1622" s="5">
        <v>0</v>
      </c>
      <c r="I1622" s="5">
        <v>0</v>
      </c>
      <c r="L1622" s="6" t="str">
        <f>IF(Table1[[#This Row],[seagrass.mn.ssp126.2050]]="","",(Table1[[#This Row],[seagrass.sd.ssp126.2050]]/Table1[[#This Row],[seagrass.mn.ssp126.2050]])^-1)</f>
        <v/>
      </c>
      <c r="M1622" s="6" t="str">
        <f>IF(Table1[[#This Row],[seagrass.weights.ssp126.2050]]="","",Table1[[#This Row],[seagrass.weights.ssp126.2050]]*Table1[[#This Row],[seagrass.mn.ssp126.2050]])</f>
        <v/>
      </c>
      <c r="P1622" s="6" t="str">
        <f>IF(Table1[[#This Row],[corals.mn.ssp126.2050]]="","",(Table1[[#This Row],[corals.sd.ssp126.2050]]/Table1[[#This Row],[corals.mn.ssp126.2050]])^-1)</f>
        <v/>
      </c>
      <c r="Q1622" s="6" t="str">
        <f>IF(Table1[[#This Row],[coral.weights.ssp126.2050]]="","",Table1[[#This Row],[coral.weights.ssp126.2050]]*Table1[[#This Row],[corals.mn.ssp126.2050]])</f>
        <v/>
      </c>
      <c r="T1622" s="6" t="str">
        <f>IF(Table1[[#This Row],[mangrove.mn.ssp126.2050]]="","",(Table1[[#This Row],[mangrove.sd.ssp126.2050]]/Table1[[#This Row],[mangrove.mn.ssp126.2050]])^-1)</f>
        <v/>
      </c>
      <c r="U1622" s="6" t="str">
        <f>IF(Table1[[#This Row],[mangrove.weights.ssp126.2050]]="","",Table1[[#This Row],[mangrove.weights.ssp126.2050]]*Table1[[#This Row],[mangrove.mn.ssp126.2050]])</f>
        <v/>
      </c>
      <c r="V1622" s="7" t="e">
        <f t="shared" si="150"/>
        <v>#DIV/0!</v>
      </c>
      <c r="Y1622" s="6" t="str">
        <f>IF(Table1[[#This Row],[seagrass.mn.ssp126.2100]]="", "", (Table1[[#This Row],[seagrass.sd.ssp126.2100]]/Table1[[#This Row],[seagrass.mn.ssp126.2100]])^-1)</f>
        <v/>
      </c>
      <c r="Z1622" s="6" t="str">
        <f>IF(Table1[[#This Row],[seagrass.weights.ssp126.2100]]="","", Table1[[#This Row],[seagrass.weights.ssp126.2100]]*Table1[[#This Row],[seagrass.mn.ssp126.2100]])</f>
        <v/>
      </c>
      <c r="AC1622" s="6" t="str">
        <f>IF(Table1[[#This Row],[corals.mn.ssp126.2100]]="","",(Table1[[#This Row],[corals.sd.ssp126.2100]]/Table1[[#This Row],[corals.mn.ssp126.2100]])^-1)</f>
        <v/>
      </c>
      <c r="AD1622" s="6" t="str">
        <f>IF( Table1[[#This Row],[Coral.weights.ssp126.2100]]="","", Table1[[#This Row],[Coral.weights.ssp126.2100]]*Table1[[#This Row],[corals.mn.ssp126.2100]])</f>
        <v/>
      </c>
      <c r="AG1622" s="8" t="str">
        <f>IF(Table1[[#This Row],[mangrove.mn.ssp126.2100]]="","",(Table1[[#This Row],[mangrove.sd.ssp126.2100]]/Table1[[#This Row],[mangrove.mn.ssp126.2100]])^-1)</f>
        <v/>
      </c>
      <c r="AH1622" s="6" t="str">
        <f>IF(Table1[[#This Row],[mangrove.weights.ssp126.2100]]="","",Table1[[#This Row],[mangrove.weights.ssp126.2100]]*Table1[[#This Row],[mangrove.mn.ssp126.2100]])</f>
        <v/>
      </c>
      <c r="AI1622" s="7" t="e">
        <f t="shared" si="151"/>
        <v>#DIV/0!</v>
      </c>
      <c r="AL1622" s="6" t="str">
        <f>IF(Table1[[#This Row],[seagrass.mn.ssp245.2050]]="","",(Table1[[#This Row],[seagrass.sd.ssp245.2050]]/Table1[[#This Row],[seagrass.mn.ssp245.2050]])^-1)</f>
        <v/>
      </c>
      <c r="AM1622" s="6" t="str">
        <f>IF(Table1[[#This Row],[seagrass.weights.ssp245.2050]]="","",Table1[[#This Row],[seagrass.weights.ssp245.2050]]*Table1[[#This Row],[seagrass.mn.ssp245.2050]])</f>
        <v/>
      </c>
      <c r="AS1622" s="5"/>
      <c r="AT1622" s="8"/>
      <c r="AU1622" s="8"/>
      <c r="AV1622" s="7" t="e">
        <f t="shared" si="152"/>
        <v>#DIV/0!</v>
      </c>
      <c r="AX1622" s="5"/>
      <c r="AY1622" s="6"/>
      <c r="AZ1622" s="6"/>
      <c r="BB1622" s="5"/>
      <c r="BC1622" s="8"/>
      <c r="BD1622" s="8"/>
      <c r="BE1622" s="5"/>
      <c r="BF1622" s="5"/>
      <c r="BG1622" s="6"/>
      <c r="BH1622" s="6"/>
      <c r="BI1622" s="7" t="e">
        <f t="shared" si="153"/>
        <v>#DIV/0!</v>
      </c>
      <c r="BK1622" s="5"/>
      <c r="BL1622" s="6"/>
      <c r="BM1622" s="6"/>
      <c r="BO1622" s="5"/>
      <c r="BP1622" s="6"/>
      <c r="BQ1622" s="6"/>
      <c r="BR1622" s="5"/>
      <c r="BS1622" s="5"/>
      <c r="BT1622" s="6"/>
      <c r="BU1622" s="6"/>
      <c r="BV1622" s="7" t="e">
        <f t="shared" si="154"/>
        <v>#DIV/0!</v>
      </c>
      <c r="BX1622" s="5"/>
      <c r="BY1622" s="8"/>
      <c r="BZ1622" s="8"/>
      <c r="CA1622" s="5"/>
      <c r="CB1622" s="5"/>
      <c r="CC1622" s="8"/>
      <c r="CD1622" s="8"/>
      <c r="CE1622" s="5"/>
      <c r="CF1622" s="5"/>
      <c r="CG1622" s="12"/>
      <c r="CH1622" s="17"/>
      <c r="CI1622" s="9" t="e">
        <f t="shared" si="155"/>
        <v>#DIV/0!</v>
      </c>
      <c r="CJ1622" s="5"/>
      <c r="CL1622" s="5"/>
      <c r="CM1622" s="5"/>
      <c r="CP1622" s="5"/>
      <c r="CT1622" s="5"/>
    </row>
    <row r="1623" spans="1:98" x14ac:dyDescent="0.25">
      <c r="A1623" s="5" t="s">
        <v>1666</v>
      </c>
      <c r="B1623" s="5">
        <v>20.58934</v>
      </c>
      <c r="C1623" s="5">
        <v>-34.821102000000003</v>
      </c>
      <c r="E1623" s="5">
        <v>0</v>
      </c>
      <c r="G1623" s="5">
        <v>0</v>
      </c>
      <c r="I1623" s="5">
        <v>0</v>
      </c>
      <c r="L1623" s="6" t="str">
        <f>IF(Table1[[#This Row],[seagrass.mn.ssp126.2050]]="","",(Table1[[#This Row],[seagrass.sd.ssp126.2050]]/Table1[[#This Row],[seagrass.mn.ssp126.2050]])^-1)</f>
        <v/>
      </c>
      <c r="M1623" s="6" t="str">
        <f>IF(Table1[[#This Row],[seagrass.weights.ssp126.2050]]="","",Table1[[#This Row],[seagrass.weights.ssp126.2050]]*Table1[[#This Row],[seagrass.mn.ssp126.2050]])</f>
        <v/>
      </c>
      <c r="P1623" s="6" t="str">
        <f>IF(Table1[[#This Row],[corals.mn.ssp126.2050]]="","",(Table1[[#This Row],[corals.sd.ssp126.2050]]/Table1[[#This Row],[corals.mn.ssp126.2050]])^-1)</f>
        <v/>
      </c>
      <c r="Q1623" s="6" t="str">
        <f>IF(Table1[[#This Row],[coral.weights.ssp126.2050]]="","",Table1[[#This Row],[coral.weights.ssp126.2050]]*Table1[[#This Row],[corals.mn.ssp126.2050]])</f>
        <v/>
      </c>
      <c r="T1623" s="6" t="str">
        <f>IF(Table1[[#This Row],[mangrove.mn.ssp126.2050]]="","",(Table1[[#This Row],[mangrove.sd.ssp126.2050]]/Table1[[#This Row],[mangrove.mn.ssp126.2050]])^-1)</f>
        <v/>
      </c>
      <c r="U1623" s="6" t="str">
        <f>IF(Table1[[#This Row],[mangrove.weights.ssp126.2050]]="","",Table1[[#This Row],[mangrove.weights.ssp126.2050]]*Table1[[#This Row],[mangrove.mn.ssp126.2050]])</f>
        <v/>
      </c>
      <c r="V1623" s="7" t="e">
        <f t="shared" si="150"/>
        <v>#DIV/0!</v>
      </c>
      <c r="Y1623" s="6" t="str">
        <f>IF(Table1[[#This Row],[seagrass.mn.ssp126.2100]]="", "", (Table1[[#This Row],[seagrass.sd.ssp126.2100]]/Table1[[#This Row],[seagrass.mn.ssp126.2100]])^-1)</f>
        <v/>
      </c>
      <c r="Z1623" s="6" t="str">
        <f>IF(Table1[[#This Row],[seagrass.weights.ssp126.2100]]="","", Table1[[#This Row],[seagrass.weights.ssp126.2100]]*Table1[[#This Row],[seagrass.mn.ssp126.2100]])</f>
        <v/>
      </c>
      <c r="AC1623" s="6" t="str">
        <f>IF(Table1[[#This Row],[corals.mn.ssp126.2100]]="","",(Table1[[#This Row],[corals.sd.ssp126.2100]]/Table1[[#This Row],[corals.mn.ssp126.2100]])^-1)</f>
        <v/>
      </c>
      <c r="AD1623" s="6" t="str">
        <f>IF( Table1[[#This Row],[Coral.weights.ssp126.2100]]="","", Table1[[#This Row],[Coral.weights.ssp126.2100]]*Table1[[#This Row],[corals.mn.ssp126.2100]])</f>
        <v/>
      </c>
      <c r="AG1623" s="8" t="str">
        <f>IF(Table1[[#This Row],[mangrove.mn.ssp126.2100]]="","",(Table1[[#This Row],[mangrove.sd.ssp126.2100]]/Table1[[#This Row],[mangrove.mn.ssp126.2100]])^-1)</f>
        <v/>
      </c>
      <c r="AH1623" s="6" t="str">
        <f>IF(Table1[[#This Row],[mangrove.weights.ssp126.2100]]="","",Table1[[#This Row],[mangrove.weights.ssp126.2100]]*Table1[[#This Row],[mangrove.mn.ssp126.2100]])</f>
        <v/>
      </c>
      <c r="AI1623" s="7" t="e">
        <f t="shared" si="151"/>
        <v>#DIV/0!</v>
      </c>
      <c r="AL1623" s="6" t="str">
        <f>IF(Table1[[#This Row],[seagrass.mn.ssp245.2050]]="","",(Table1[[#This Row],[seagrass.sd.ssp245.2050]]/Table1[[#This Row],[seagrass.mn.ssp245.2050]])^-1)</f>
        <v/>
      </c>
      <c r="AM1623" s="6" t="str">
        <f>IF(Table1[[#This Row],[seagrass.weights.ssp245.2050]]="","",Table1[[#This Row],[seagrass.weights.ssp245.2050]]*Table1[[#This Row],[seagrass.mn.ssp245.2050]])</f>
        <v/>
      </c>
      <c r="AS1623" s="5"/>
      <c r="AT1623" s="8"/>
      <c r="AU1623" s="8"/>
      <c r="AV1623" s="7" t="e">
        <f t="shared" si="152"/>
        <v>#DIV/0!</v>
      </c>
      <c r="AX1623" s="5"/>
      <c r="AY1623" s="6"/>
      <c r="AZ1623" s="6"/>
      <c r="BB1623" s="5"/>
      <c r="BC1623" s="8"/>
      <c r="BD1623" s="8"/>
      <c r="BE1623" s="5"/>
      <c r="BF1623" s="5"/>
      <c r="BG1623" s="6"/>
      <c r="BH1623" s="6"/>
      <c r="BI1623" s="7" t="e">
        <f t="shared" si="153"/>
        <v>#DIV/0!</v>
      </c>
      <c r="BK1623" s="5"/>
      <c r="BL1623" s="6"/>
      <c r="BM1623" s="6"/>
      <c r="BO1623" s="5"/>
      <c r="BP1623" s="6"/>
      <c r="BQ1623" s="6"/>
      <c r="BR1623" s="5"/>
      <c r="BS1623" s="5"/>
      <c r="BT1623" s="6"/>
      <c r="BU1623" s="6"/>
      <c r="BV1623" s="7" t="e">
        <f t="shared" si="154"/>
        <v>#DIV/0!</v>
      </c>
      <c r="BX1623" s="5"/>
      <c r="BY1623" s="8"/>
      <c r="BZ1623" s="8"/>
      <c r="CA1623" s="5"/>
      <c r="CB1623" s="5"/>
      <c r="CC1623" s="8"/>
      <c r="CD1623" s="8"/>
      <c r="CE1623" s="5"/>
      <c r="CF1623" s="5"/>
      <c r="CG1623" s="12"/>
      <c r="CH1623" s="17"/>
      <c r="CI1623" s="9" t="e">
        <f t="shared" si="155"/>
        <v>#DIV/0!</v>
      </c>
      <c r="CJ1623" s="5"/>
      <c r="CL1623" s="5"/>
      <c r="CM1623" s="5"/>
      <c r="CP1623" s="5"/>
      <c r="CT1623" s="5"/>
    </row>
    <row r="1624" spans="1:98" x14ac:dyDescent="0.25">
      <c r="A1624" s="5" t="s">
        <v>1667</v>
      </c>
      <c r="B1624" s="5">
        <v>19.58934</v>
      </c>
      <c r="C1624" s="5">
        <v>-35.071102000000003</v>
      </c>
      <c r="E1624" s="5">
        <v>0</v>
      </c>
      <c r="G1624" s="5">
        <v>0</v>
      </c>
      <c r="I1624" s="5">
        <v>0</v>
      </c>
      <c r="L1624" s="6" t="str">
        <f>IF(Table1[[#This Row],[seagrass.mn.ssp126.2050]]="","",(Table1[[#This Row],[seagrass.sd.ssp126.2050]]/Table1[[#This Row],[seagrass.mn.ssp126.2050]])^-1)</f>
        <v/>
      </c>
      <c r="M1624" s="6" t="str">
        <f>IF(Table1[[#This Row],[seagrass.weights.ssp126.2050]]="","",Table1[[#This Row],[seagrass.weights.ssp126.2050]]*Table1[[#This Row],[seagrass.mn.ssp126.2050]])</f>
        <v/>
      </c>
      <c r="P1624" s="6" t="str">
        <f>IF(Table1[[#This Row],[corals.mn.ssp126.2050]]="","",(Table1[[#This Row],[corals.sd.ssp126.2050]]/Table1[[#This Row],[corals.mn.ssp126.2050]])^-1)</f>
        <v/>
      </c>
      <c r="Q1624" s="6" t="str">
        <f>IF(Table1[[#This Row],[coral.weights.ssp126.2050]]="","",Table1[[#This Row],[coral.weights.ssp126.2050]]*Table1[[#This Row],[corals.mn.ssp126.2050]])</f>
        <v/>
      </c>
      <c r="T1624" s="6" t="str">
        <f>IF(Table1[[#This Row],[mangrove.mn.ssp126.2050]]="","",(Table1[[#This Row],[mangrove.sd.ssp126.2050]]/Table1[[#This Row],[mangrove.mn.ssp126.2050]])^-1)</f>
        <v/>
      </c>
      <c r="U1624" s="6" t="str">
        <f>IF(Table1[[#This Row],[mangrove.weights.ssp126.2050]]="","",Table1[[#This Row],[mangrove.weights.ssp126.2050]]*Table1[[#This Row],[mangrove.mn.ssp126.2050]])</f>
        <v/>
      </c>
      <c r="V1624" s="7" t="e">
        <f t="shared" si="150"/>
        <v>#DIV/0!</v>
      </c>
      <c r="Y1624" s="6" t="str">
        <f>IF(Table1[[#This Row],[seagrass.mn.ssp126.2100]]="", "", (Table1[[#This Row],[seagrass.sd.ssp126.2100]]/Table1[[#This Row],[seagrass.mn.ssp126.2100]])^-1)</f>
        <v/>
      </c>
      <c r="Z1624" s="6" t="str">
        <f>IF(Table1[[#This Row],[seagrass.weights.ssp126.2100]]="","", Table1[[#This Row],[seagrass.weights.ssp126.2100]]*Table1[[#This Row],[seagrass.mn.ssp126.2100]])</f>
        <v/>
      </c>
      <c r="AC1624" s="6" t="str">
        <f>IF(Table1[[#This Row],[corals.mn.ssp126.2100]]="","",(Table1[[#This Row],[corals.sd.ssp126.2100]]/Table1[[#This Row],[corals.mn.ssp126.2100]])^-1)</f>
        <v/>
      </c>
      <c r="AD1624" s="6" t="str">
        <f>IF( Table1[[#This Row],[Coral.weights.ssp126.2100]]="","", Table1[[#This Row],[Coral.weights.ssp126.2100]]*Table1[[#This Row],[corals.mn.ssp126.2100]])</f>
        <v/>
      </c>
      <c r="AG1624" s="8" t="str">
        <f>IF(Table1[[#This Row],[mangrove.mn.ssp126.2100]]="","",(Table1[[#This Row],[mangrove.sd.ssp126.2100]]/Table1[[#This Row],[mangrove.mn.ssp126.2100]])^-1)</f>
        <v/>
      </c>
      <c r="AH1624" s="6" t="str">
        <f>IF(Table1[[#This Row],[mangrove.weights.ssp126.2100]]="","",Table1[[#This Row],[mangrove.weights.ssp126.2100]]*Table1[[#This Row],[mangrove.mn.ssp126.2100]])</f>
        <v/>
      </c>
      <c r="AI1624" s="7" t="e">
        <f t="shared" si="151"/>
        <v>#DIV/0!</v>
      </c>
      <c r="AL1624" s="6" t="str">
        <f>IF(Table1[[#This Row],[seagrass.mn.ssp245.2050]]="","",(Table1[[#This Row],[seagrass.sd.ssp245.2050]]/Table1[[#This Row],[seagrass.mn.ssp245.2050]])^-1)</f>
        <v/>
      </c>
      <c r="AM1624" s="6" t="str">
        <f>IF(Table1[[#This Row],[seagrass.weights.ssp245.2050]]="","",Table1[[#This Row],[seagrass.weights.ssp245.2050]]*Table1[[#This Row],[seagrass.mn.ssp245.2050]])</f>
        <v/>
      </c>
      <c r="AS1624" s="5"/>
      <c r="AT1624" s="8"/>
      <c r="AU1624" s="8"/>
      <c r="AV1624" s="7" t="e">
        <f t="shared" si="152"/>
        <v>#DIV/0!</v>
      </c>
      <c r="AX1624" s="5"/>
      <c r="AY1624" s="6"/>
      <c r="AZ1624" s="6"/>
      <c r="BB1624" s="5"/>
      <c r="BC1624" s="8"/>
      <c r="BD1624" s="8"/>
      <c r="BE1624" s="5"/>
      <c r="BF1624" s="5"/>
      <c r="BG1624" s="6"/>
      <c r="BH1624" s="6"/>
      <c r="BI1624" s="7" t="e">
        <f t="shared" si="153"/>
        <v>#DIV/0!</v>
      </c>
      <c r="BK1624" s="5"/>
      <c r="BL1624" s="6"/>
      <c r="BM1624" s="6"/>
      <c r="BO1624" s="5"/>
      <c r="BP1624" s="6"/>
      <c r="BQ1624" s="6"/>
      <c r="BR1624" s="5"/>
      <c r="BS1624" s="5"/>
      <c r="BT1624" s="6"/>
      <c r="BU1624" s="6"/>
      <c r="BV1624" s="7" t="e">
        <f t="shared" si="154"/>
        <v>#DIV/0!</v>
      </c>
      <c r="BX1624" s="5"/>
      <c r="BY1624" s="8"/>
      <c r="BZ1624" s="8"/>
      <c r="CA1624" s="5"/>
      <c r="CB1624" s="5"/>
      <c r="CC1624" s="8"/>
      <c r="CD1624" s="8"/>
      <c r="CE1624" s="5"/>
      <c r="CF1624" s="5"/>
      <c r="CG1624" s="12"/>
      <c r="CH1624" s="17"/>
      <c r="CI1624" s="9" t="e">
        <f t="shared" si="155"/>
        <v>#DIV/0!</v>
      </c>
      <c r="CJ1624" s="5"/>
      <c r="CL1624" s="5"/>
      <c r="CM1624" s="5"/>
      <c r="CP1624" s="5"/>
      <c r="CT1624" s="5"/>
    </row>
    <row r="1625" spans="1:98" x14ac:dyDescent="0.25">
      <c r="A1625" s="5" t="s">
        <v>1668</v>
      </c>
      <c r="B1625" s="5">
        <v>19.83934</v>
      </c>
      <c r="C1625" s="5">
        <v>-35.071102000000003</v>
      </c>
      <c r="E1625" s="5">
        <v>0</v>
      </c>
      <c r="G1625" s="5">
        <v>0</v>
      </c>
      <c r="I1625" s="5">
        <v>0</v>
      </c>
      <c r="L1625" s="6" t="str">
        <f>IF(Table1[[#This Row],[seagrass.mn.ssp126.2050]]="","",(Table1[[#This Row],[seagrass.sd.ssp126.2050]]/Table1[[#This Row],[seagrass.mn.ssp126.2050]])^-1)</f>
        <v/>
      </c>
      <c r="M1625" s="6" t="str">
        <f>IF(Table1[[#This Row],[seagrass.weights.ssp126.2050]]="","",Table1[[#This Row],[seagrass.weights.ssp126.2050]]*Table1[[#This Row],[seagrass.mn.ssp126.2050]])</f>
        <v/>
      </c>
      <c r="P1625" s="6" t="str">
        <f>IF(Table1[[#This Row],[corals.mn.ssp126.2050]]="","",(Table1[[#This Row],[corals.sd.ssp126.2050]]/Table1[[#This Row],[corals.mn.ssp126.2050]])^-1)</f>
        <v/>
      </c>
      <c r="Q1625" s="6" t="str">
        <f>IF(Table1[[#This Row],[coral.weights.ssp126.2050]]="","",Table1[[#This Row],[coral.weights.ssp126.2050]]*Table1[[#This Row],[corals.mn.ssp126.2050]])</f>
        <v/>
      </c>
      <c r="T1625" s="6" t="str">
        <f>IF(Table1[[#This Row],[mangrove.mn.ssp126.2050]]="","",(Table1[[#This Row],[mangrove.sd.ssp126.2050]]/Table1[[#This Row],[mangrove.mn.ssp126.2050]])^-1)</f>
        <v/>
      </c>
      <c r="U1625" s="6" t="str">
        <f>IF(Table1[[#This Row],[mangrove.weights.ssp126.2050]]="","",Table1[[#This Row],[mangrove.weights.ssp126.2050]]*Table1[[#This Row],[mangrove.mn.ssp126.2050]])</f>
        <v/>
      </c>
      <c r="V1625" s="7" t="e">
        <f t="shared" si="150"/>
        <v>#DIV/0!</v>
      </c>
      <c r="Y1625" s="6" t="str">
        <f>IF(Table1[[#This Row],[seagrass.mn.ssp126.2100]]="", "", (Table1[[#This Row],[seagrass.sd.ssp126.2100]]/Table1[[#This Row],[seagrass.mn.ssp126.2100]])^-1)</f>
        <v/>
      </c>
      <c r="Z1625" s="6" t="str">
        <f>IF(Table1[[#This Row],[seagrass.weights.ssp126.2100]]="","", Table1[[#This Row],[seagrass.weights.ssp126.2100]]*Table1[[#This Row],[seagrass.mn.ssp126.2100]])</f>
        <v/>
      </c>
      <c r="AC1625" s="6" t="str">
        <f>IF(Table1[[#This Row],[corals.mn.ssp126.2100]]="","",(Table1[[#This Row],[corals.sd.ssp126.2100]]/Table1[[#This Row],[corals.mn.ssp126.2100]])^-1)</f>
        <v/>
      </c>
      <c r="AD1625" s="6" t="str">
        <f>IF( Table1[[#This Row],[Coral.weights.ssp126.2100]]="","", Table1[[#This Row],[Coral.weights.ssp126.2100]]*Table1[[#This Row],[corals.mn.ssp126.2100]])</f>
        <v/>
      </c>
      <c r="AG1625" s="8" t="str">
        <f>IF(Table1[[#This Row],[mangrove.mn.ssp126.2100]]="","",(Table1[[#This Row],[mangrove.sd.ssp126.2100]]/Table1[[#This Row],[mangrove.mn.ssp126.2100]])^-1)</f>
        <v/>
      </c>
      <c r="AH1625" s="6" t="str">
        <f>IF(Table1[[#This Row],[mangrove.weights.ssp126.2100]]="","",Table1[[#This Row],[mangrove.weights.ssp126.2100]]*Table1[[#This Row],[mangrove.mn.ssp126.2100]])</f>
        <v/>
      </c>
      <c r="AI1625" s="7" t="e">
        <f t="shared" si="151"/>
        <v>#DIV/0!</v>
      </c>
      <c r="AL1625" s="6" t="str">
        <f>IF(Table1[[#This Row],[seagrass.mn.ssp245.2050]]="","",(Table1[[#This Row],[seagrass.sd.ssp245.2050]]/Table1[[#This Row],[seagrass.mn.ssp245.2050]])^-1)</f>
        <v/>
      </c>
      <c r="AM1625" s="6" t="str">
        <f>IF(Table1[[#This Row],[seagrass.weights.ssp245.2050]]="","",Table1[[#This Row],[seagrass.weights.ssp245.2050]]*Table1[[#This Row],[seagrass.mn.ssp245.2050]])</f>
        <v/>
      </c>
      <c r="AS1625" s="5"/>
      <c r="AT1625" s="8"/>
      <c r="AU1625" s="8"/>
      <c r="AV1625" s="7" t="e">
        <f t="shared" si="152"/>
        <v>#DIV/0!</v>
      </c>
      <c r="AX1625" s="5"/>
      <c r="AY1625" s="6"/>
      <c r="AZ1625" s="6"/>
      <c r="BB1625" s="5"/>
      <c r="BC1625" s="8"/>
      <c r="BD1625" s="8"/>
      <c r="BE1625" s="5"/>
      <c r="BF1625" s="5"/>
      <c r="BG1625" s="6"/>
      <c r="BH1625" s="6"/>
      <c r="BI1625" s="7" t="e">
        <f t="shared" si="153"/>
        <v>#DIV/0!</v>
      </c>
      <c r="BK1625" s="5"/>
      <c r="BL1625" s="6"/>
      <c r="BM1625" s="6"/>
      <c r="BO1625" s="5"/>
      <c r="BP1625" s="6"/>
      <c r="BQ1625" s="6"/>
      <c r="BR1625" s="5"/>
      <c r="BS1625" s="5"/>
      <c r="BT1625" s="6"/>
      <c r="BU1625" s="6"/>
      <c r="BV1625" s="7" t="e">
        <f t="shared" si="154"/>
        <v>#DIV/0!</v>
      </c>
      <c r="BX1625" s="5"/>
      <c r="BY1625" s="8"/>
      <c r="BZ1625" s="8"/>
      <c r="CA1625" s="5"/>
      <c r="CB1625" s="5"/>
      <c r="CC1625" s="8"/>
      <c r="CD1625" s="8"/>
      <c r="CE1625" s="5"/>
      <c r="CF1625" s="5"/>
      <c r="CG1625" s="12"/>
      <c r="CH1625" s="17"/>
      <c r="CI1625" s="9" t="e">
        <f t="shared" si="155"/>
        <v>#DIV/0!</v>
      </c>
      <c r="CJ1625" s="5"/>
      <c r="CL1625" s="5"/>
      <c r="CM1625" s="5"/>
      <c r="CP1625" s="5"/>
      <c r="CT1625" s="5"/>
    </row>
    <row r="1626" spans="1:98" x14ac:dyDescent="0.25">
      <c r="A1626" s="5" t="s">
        <v>1669</v>
      </c>
      <c r="B1626" s="5">
        <v>20.08934</v>
      </c>
      <c r="C1626" s="5">
        <v>-35.071102000000003</v>
      </c>
      <c r="E1626" s="5">
        <v>0</v>
      </c>
      <c r="G1626" s="5">
        <v>0</v>
      </c>
      <c r="I1626" s="5">
        <v>0</v>
      </c>
      <c r="L1626" s="6" t="str">
        <f>IF(Table1[[#This Row],[seagrass.mn.ssp126.2050]]="","",(Table1[[#This Row],[seagrass.sd.ssp126.2050]]/Table1[[#This Row],[seagrass.mn.ssp126.2050]])^-1)</f>
        <v/>
      </c>
      <c r="M1626" s="6" t="str">
        <f>IF(Table1[[#This Row],[seagrass.weights.ssp126.2050]]="","",Table1[[#This Row],[seagrass.weights.ssp126.2050]]*Table1[[#This Row],[seagrass.mn.ssp126.2050]])</f>
        <v/>
      </c>
      <c r="P1626" s="6" t="str">
        <f>IF(Table1[[#This Row],[corals.mn.ssp126.2050]]="","",(Table1[[#This Row],[corals.sd.ssp126.2050]]/Table1[[#This Row],[corals.mn.ssp126.2050]])^-1)</f>
        <v/>
      </c>
      <c r="Q1626" s="6" t="str">
        <f>IF(Table1[[#This Row],[coral.weights.ssp126.2050]]="","",Table1[[#This Row],[coral.weights.ssp126.2050]]*Table1[[#This Row],[corals.mn.ssp126.2050]])</f>
        <v/>
      </c>
      <c r="T1626" s="6" t="str">
        <f>IF(Table1[[#This Row],[mangrove.mn.ssp126.2050]]="","",(Table1[[#This Row],[mangrove.sd.ssp126.2050]]/Table1[[#This Row],[mangrove.mn.ssp126.2050]])^-1)</f>
        <v/>
      </c>
      <c r="U1626" s="6" t="str">
        <f>IF(Table1[[#This Row],[mangrove.weights.ssp126.2050]]="","",Table1[[#This Row],[mangrove.weights.ssp126.2050]]*Table1[[#This Row],[mangrove.mn.ssp126.2050]])</f>
        <v/>
      </c>
      <c r="V1626" s="7" t="e">
        <f t="shared" si="150"/>
        <v>#DIV/0!</v>
      </c>
      <c r="Y1626" s="6" t="str">
        <f>IF(Table1[[#This Row],[seagrass.mn.ssp126.2100]]="", "", (Table1[[#This Row],[seagrass.sd.ssp126.2100]]/Table1[[#This Row],[seagrass.mn.ssp126.2100]])^-1)</f>
        <v/>
      </c>
      <c r="Z1626" s="6" t="str">
        <f>IF(Table1[[#This Row],[seagrass.weights.ssp126.2100]]="","", Table1[[#This Row],[seagrass.weights.ssp126.2100]]*Table1[[#This Row],[seagrass.mn.ssp126.2100]])</f>
        <v/>
      </c>
      <c r="AC1626" s="6" t="str">
        <f>IF(Table1[[#This Row],[corals.mn.ssp126.2100]]="","",(Table1[[#This Row],[corals.sd.ssp126.2100]]/Table1[[#This Row],[corals.mn.ssp126.2100]])^-1)</f>
        <v/>
      </c>
      <c r="AD1626" s="6" t="str">
        <f>IF( Table1[[#This Row],[Coral.weights.ssp126.2100]]="","", Table1[[#This Row],[Coral.weights.ssp126.2100]]*Table1[[#This Row],[corals.mn.ssp126.2100]])</f>
        <v/>
      </c>
      <c r="AG1626" s="8" t="str">
        <f>IF(Table1[[#This Row],[mangrove.mn.ssp126.2100]]="","",(Table1[[#This Row],[mangrove.sd.ssp126.2100]]/Table1[[#This Row],[mangrove.mn.ssp126.2100]])^-1)</f>
        <v/>
      </c>
      <c r="AH1626" s="6" t="str">
        <f>IF(Table1[[#This Row],[mangrove.weights.ssp126.2100]]="","",Table1[[#This Row],[mangrove.weights.ssp126.2100]]*Table1[[#This Row],[mangrove.mn.ssp126.2100]])</f>
        <v/>
      </c>
      <c r="AI1626" s="7" t="e">
        <f t="shared" si="151"/>
        <v>#DIV/0!</v>
      </c>
      <c r="AL1626" s="6" t="str">
        <f>IF(Table1[[#This Row],[seagrass.mn.ssp245.2050]]="","",(Table1[[#This Row],[seagrass.sd.ssp245.2050]]/Table1[[#This Row],[seagrass.mn.ssp245.2050]])^-1)</f>
        <v/>
      </c>
      <c r="AM1626" s="6" t="str">
        <f>IF(Table1[[#This Row],[seagrass.weights.ssp245.2050]]="","",Table1[[#This Row],[seagrass.weights.ssp245.2050]]*Table1[[#This Row],[seagrass.mn.ssp245.2050]])</f>
        <v/>
      </c>
      <c r="AS1626" s="5"/>
      <c r="AT1626" s="8"/>
      <c r="AU1626" s="8"/>
      <c r="AV1626" s="7" t="e">
        <f t="shared" si="152"/>
        <v>#DIV/0!</v>
      </c>
      <c r="AX1626" s="5"/>
      <c r="AY1626" s="6"/>
      <c r="AZ1626" s="6"/>
      <c r="BB1626" s="5"/>
      <c r="BC1626" s="8"/>
      <c r="BD1626" s="8"/>
      <c r="BE1626" s="5"/>
      <c r="BF1626" s="5"/>
      <c r="BG1626" s="6"/>
      <c r="BH1626" s="6"/>
      <c r="BI1626" s="7" t="e">
        <f t="shared" si="153"/>
        <v>#DIV/0!</v>
      </c>
      <c r="BK1626" s="5"/>
      <c r="BL1626" s="6"/>
      <c r="BM1626" s="6"/>
      <c r="BO1626" s="5"/>
      <c r="BP1626" s="6"/>
      <c r="BQ1626" s="6"/>
      <c r="BR1626" s="5"/>
      <c r="BS1626" s="5"/>
      <c r="BT1626" s="6"/>
      <c r="BU1626" s="6"/>
      <c r="BV1626" s="7" t="e">
        <f t="shared" si="154"/>
        <v>#DIV/0!</v>
      </c>
      <c r="BX1626" s="5"/>
      <c r="BY1626" s="8"/>
      <c r="BZ1626" s="8"/>
      <c r="CA1626" s="5"/>
      <c r="CB1626" s="5"/>
      <c r="CC1626" s="8"/>
      <c r="CD1626" s="8"/>
      <c r="CE1626" s="5"/>
      <c r="CF1626" s="5"/>
      <c r="CG1626" s="12"/>
      <c r="CH1626" s="17"/>
      <c r="CI1626" s="9" t="e">
        <f t="shared" si="155"/>
        <v>#DIV/0!</v>
      </c>
      <c r="CJ1626" s="5"/>
      <c r="CL1626" s="5"/>
      <c r="CM1626" s="5"/>
      <c r="CP1626" s="5"/>
      <c r="CT1626" s="5"/>
    </row>
    <row r="1627" spans="1:98" x14ac:dyDescent="0.25">
      <c r="A1627" s="5" t="s">
        <v>1670</v>
      </c>
      <c r="B1627" s="5">
        <v>20.33934</v>
      </c>
      <c r="C1627" s="5">
        <v>-35.071102000000003</v>
      </c>
      <c r="E1627" s="5">
        <v>0</v>
      </c>
      <c r="G1627" s="5">
        <v>0</v>
      </c>
      <c r="I1627" s="5">
        <v>0</v>
      </c>
      <c r="L1627" s="6" t="str">
        <f>IF(Table1[[#This Row],[seagrass.mn.ssp126.2050]]="","",(Table1[[#This Row],[seagrass.sd.ssp126.2050]]/Table1[[#This Row],[seagrass.mn.ssp126.2050]])^-1)</f>
        <v/>
      </c>
      <c r="M1627" s="6" t="str">
        <f>IF(Table1[[#This Row],[seagrass.weights.ssp126.2050]]="","",Table1[[#This Row],[seagrass.weights.ssp126.2050]]*Table1[[#This Row],[seagrass.mn.ssp126.2050]])</f>
        <v/>
      </c>
      <c r="P1627" s="6" t="str">
        <f>IF(Table1[[#This Row],[corals.mn.ssp126.2050]]="","",(Table1[[#This Row],[corals.sd.ssp126.2050]]/Table1[[#This Row],[corals.mn.ssp126.2050]])^-1)</f>
        <v/>
      </c>
      <c r="Q1627" s="6" t="str">
        <f>IF(Table1[[#This Row],[coral.weights.ssp126.2050]]="","",Table1[[#This Row],[coral.weights.ssp126.2050]]*Table1[[#This Row],[corals.mn.ssp126.2050]])</f>
        <v/>
      </c>
      <c r="T1627" s="6" t="str">
        <f>IF(Table1[[#This Row],[mangrove.mn.ssp126.2050]]="","",(Table1[[#This Row],[mangrove.sd.ssp126.2050]]/Table1[[#This Row],[mangrove.mn.ssp126.2050]])^-1)</f>
        <v/>
      </c>
      <c r="U1627" s="6" t="str">
        <f>IF(Table1[[#This Row],[mangrove.weights.ssp126.2050]]="","",Table1[[#This Row],[mangrove.weights.ssp126.2050]]*Table1[[#This Row],[mangrove.mn.ssp126.2050]])</f>
        <v/>
      </c>
      <c r="V1627" s="7" t="e">
        <f t="shared" si="150"/>
        <v>#DIV/0!</v>
      </c>
      <c r="Y1627" s="6" t="str">
        <f>IF(Table1[[#This Row],[seagrass.mn.ssp126.2100]]="", "", (Table1[[#This Row],[seagrass.sd.ssp126.2100]]/Table1[[#This Row],[seagrass.mn.ssp126.2100]])^-1)</f>
        <v/>
      </c>
      <c r="Z1627" s="6" t="str">
        <f>IF(Table1[[#This Row],[seagrass.weights.ssp126.2100]]="","", Table1[[#This Row],[seagrass.weights.ssp126.2100]]*Table1[[#This Row],[seagrass.mn.ssp126.2100]])</f>
        <v/>
      </c>
      <c r="AC1627" s="6" t="str">
        <f>IF(Table1[[#This Row],[corals.mn.ssp126.2100]]="","",(Table1[[#This Row],[corals.sd.ssp126.2100]]/Table1[[#This Row],[corals.mn.ssp126.2100]])^-1)</f>
        <v/>
      </c>
      <c r="AD1627" s="6" t="str">
        <f>IF( Table1[[#This Row],[Coral.weights.ssp126.2100]]="","", Table1[[#This Row],[Coral.weights.ssp126.2100]]*Table1[[#This Row],[corals.mn.ssp126.2100]])</f>
        <v/>
      </c>
      <c r="AG1627" s="8" t="str">
        <f>IF(Table1[[#This Row],[mangrove.mn.ssp126.2100]]="","",(Table1[[#This Row],[mangrove.sd.ssp126.2100]]/Table1[[#This Row],[mangrove.mn.ssp126.2100]])^-1)</f>
        <v/>
      </c>
      <c r="AH1627" s="6" t="str">
        <f>IF(Table1[[#This Row],[mangrove.weights.ssp126.2100]]="","",Table1[[#This Row],[mangrove.weights.ssp126.2100]]*Table1[[#This Row],[mangrove.mn.ssp126.2100]])</f>
        <v/>
      </c>
      <c r="AI1627" s="7" t="e">
        <f t="shared" si="151"/>
        <v>#DIV/0!</v>
      </c>
      <c r="AL1627" s="6" t="str">
        <f>IF(Table1[[#This Row],[seagrass.mn.ssp245.2050]]="","",(Table1[[#This Row],[seagrass.sd.ssp245.2050]]/Table1[[#This Row],[seagrass.mn.ssp245.2050]])^-1)</f>
        <v/>
      </c>
      <c r="AM1627" s="6" t="str">
        <f>IF(Table1[[#This Row],[seagrass.weights.ssp245.2050]]="","",Table1[[#This Row],[seagrass.weights.ssp245.2050]]*Table1[[#This Row],[seagrass.mn.ssp245.2050]])</f>
        <v/>
      </c>
      <c r="AS1627" s="5"/>
      <c r="AT1627" s="8"/>
      <c r="AU1627" s="8"/>
      <c r="AV1627" s="7" t="e">
        <f t="shared" si="152"/>
        <v>#DIV/0!</v>
      </c>
      <c r="AX1627" s="5"/>
      <c r="AY1627" s="6"/>
      <c r="AZ1627" s="6"/>
      <c r="BB1627" s="5"/>
      <c r="BC1627" s="8"/>
      <c r="BD1627" s="8"/>
      <c r="BE1627" s="5"/>
      <c r="BF1627" s="5"/>
      <c r="BG1627" s="6"/>
      <c r="BH1627" s="6"/>
      <c r="BI1627" s="7" t="e">
        <f t="shared" si="153"/>
        <v>#DIV/0!</v>
      </c>
      <c r="BK1627" s="5"/>
      <c r="BL1627" s="6"/>
      <c r="BM1627" s="6"/>
      <c r="BO1627" s="5"/>
      <c r="BP1627" s="6"/>
      <c r="BQ1627" s="6"/>
      <c r="BR1627" s="5"/>
      <c r="BS1627" s="5"/>
      <c r="BT1627" s="6"/>
      <c r="BU1627" s="6"/>
      <c r="BV1627" s="7" t="e">
        <f t="shared" si="154"/>
        <v>#DIV/0!</v>
      </c>
      <c r="BX1627" s="5"/>
      <c r="BY1627" s="8"/>
      <c r="BZ1627" s="8"/>
      <c r="CA1627" s="5"/>
      <c r="CB1627" s="5"/>
      <c r="CC1627" s="8"/>
      <c r="CD1627" s="8"/>
      <c r="CE1627" s="5"/>
      <c r="CF1627" s="5"/>
      <c r="CG1627" s="12"/>
      <c r="CH1627" s="17"/>
      <c r="CI1627" s="9" t="e">
        <f t="shared" si="155"/>
        <v>#DIV/0!</v>
      </c>
      <c r="CJ1627" s="5"/>
      <c r="CL1627" s="5"/>
      <c r="CM1627" s="5"/>
      <c r="CP1627" s="5"/>
      <c r="CT1627" s="5"/>
    </row>
    <row r="1628" spans="1:98" x14ac:dyDescent="0.25">
      <c r="A1628" s="5" t="s">
        <v>1671</v>
      </c>
      <c r="B1628" s="5">
        <v>77.339340000000007</v>
      </c>
      <c r="C1628" s="5">
        <v>-37.571102000000003</v>
      </c>
      <c r="E1628" s="5">
        <v>0</v>
      </c>
      <c r="G1628" s="5">
        <v>0</v>
      </c>
      <c r="I1628" s="5">
        <v>0</v>
      </c>
      <c r="L1628" s="6" t="str">
        <f>IF(Table1[[#This Row],[seagrass.mn.ssp126.2050]]="","",(Table1[[#This Row],[seagrass.sd.ssp126.2050]]/Table1[[#This Row],[seagrass.mn.ssp126.2050]])^-1)</f>
        <v/>
      </c>
      <c r="M1628" s="6" t="str">
        <f>IF(Table1[[#This Row],[seagrass.weights.ssp126.2050]]="","",Table1[[#This Row],[seagrass.weights.ssp126.2050]]*Table1[[#This Row],[seagrass.mn.ssp126.2050]])</f>
        <v/>
      </c>
      <c r="P1628" s="6" t="str">
        <f>IF(Table1[[#This Row],[corals.mn.ssp126.2050]]="","",(Table1[[#This Row],[corals.sd.ssp126.2050]]/Table1[[#This Row],[corals.mn.ssp126.2050]])^-1)</f>
        <v/>
      </c>
      <c r="Q1628" s="6" t="str">
        <f>IF(Table1[[#This Row],[coral.weights.ssp126.2050]]="","",Table1[[#This Row],[coral.weights.ssp126.2050]]*Table1[[#This Row],[corals.mn.ssp126.2050]])</f>
        <v/>
      </c>
      <c r="T1628" s="6" t="str">
        <f>IF(Table1[[#This Row],[mangrove.mn.ssp126.2050]]="","",(Table1[[#This Row],[mangrove.sd.ssp126.2050]]/Table1[[#This Row],[mangrove.mn.ssp126.2050]])^-1)</f>
        <v/>
      </c>
      <c r="U1628" s="6" t="str">
        <f>IF(Table1[[#This Row],[mangrove.weights.ssp126.2050]]="","",Table1[[#This Row],[mangrove.weights.ssp126.2050]]*Table1[[#This Row],[mangrove.mn.ssp126.2050]])</f>
        <v/>
      </c>
      <c r="V1628" s="7" t="e">
        <f t="shared" si="150"/>
        <v>#DIV/0!</v>
      </c>
      <c r="Y1628" s="6" t="str">
        <f>IF(Table1[[#This Row],[seagrass.mn.ssp126.2100]]="", "", (Table1[[#This Row],[seagrass.sd.ssp126.2100]]/Table1[[#This Row],[seagrass.mn.ssp126.2100]])^-1)</f>
        <v/>
      </c>
      <c r="Z1628" s="6" t="str">
        <f>IF(Table1[[#This Row],[seagrass.weights.ssp126.2100]]="","", Table1[[#This Row],[seagrass.weights.ssp126.2100]]*Table1[[#This Row],[seagrass.mn.ssp126.2100]])</f>
        <v/>
      </c>
      <c r="AC1628" s="6" t="str">
        <f>IF(Table1[[#This Row],[corals.mn.ssp126.2100]]="","",(Table1[[#This Row],[corals.sd.ssp126.2100]]/Table1[[#This Row],[corals.mn.ssp126.2100]])^-1)</f>
        <v/>
      </c>
      <c r="AD1628" s="6" t="str">
        <f>IF( Table1[[#This Row],[Coral.weights.ssp126.2100]]="","", Table1[[#This Row],[Coral.weights.ssp126.2100]]*Table1[[#This Row],[corals.mn.ssp126.2100]])</f>
        <v/>
      </c>
      <c r="AG1628" s="8" t="str">
        <f>IF(Table1[[#This Row],[mangrove.mn.ssp126.2100]]="","",(Table1[[#This Row],[mangrove.sd.ssp126.2100]]/Table1[[#This Row],[mangrove.mn.ssp126.2100]])^-1)</f>
        <v/>
      </c>
      <c r="AH1628" s="6" t="str">
        <f>IF(Table1[[#This Row],[mangrove.weights.ssp126.2100]]="","",Table1[[#This Row],[mangrove.weights.ssp126.2100]]*Table1[[#This Row],[mangrove.mn.ssp126.2100]])</f>
        <v/>
      </c>
      <c r="AI1628" s="7" t="e">
        <f t="shared" si="151"/>
        <v>#DIV/0!</v>
      </c>
      <c r="AL1628" s="6" t="str">
        <f>IF(Table1[[#This Row],[seagrass.mn.ssp245.2050]]="","",(Table1[[#This Row],[seagrass.sd.ssp245.2050]]/Table1[[#This Row],[seagrass.mn.ssp245.2050]])^-1)</f>
        <v/>
      </c>
      <c r="AM1628" s="6" t="str">
        <f>IF(Table1[[#This Row],[seagrass.weights.ssp245.2050]]="","",Table1[[#This Row],[seagrass.weights.ssp245.2050]]*Table1[[#This Row],[seagrass.mn.ssp245.2050]])</f>
        <v/>
      </c>
      <c r="AS1628" s="5"/>
      <c r="AT1628" s="8"/>
      <c r="AU1628" s="8"/>
      <c r="AV1628" s="7" t="e">
        <f t="shared" si="152"/>
        <v>#DIV/0!</v>
      </c>
      <c r="AX1628" s="5"/>
      <c r="AY1628" s="6"/>
      <c r="AZ1628" s="6"/>
      <c r="BB1628" s="5"/>
      <c r="BC1628" s="8"/>
      <c r="BD1628" s="8"/>
      <c r="BE1628" s="5"/>
      <c r="BF1628" s="5"/>
      <c r="BG1628" s="6"/>
      <c r="BH1628" s="6"/>
      <c r="BI1628" s="7" t="e">
        <f t="shared" si="153"/>
        <v>#DIV/0!</v>
      </c>
      <c r="BK1628" s="5"/>
      <c r="BL1628" s="6"/>
      <c r="BM1628" s="6"/>
      <c r="BO1628" s="5"/>
      <c r="BP1628" s="6"/>
      <c r="BQ1628" s="6"/>
      <c r="BR1628" s="5"/>
      <c r="BS1628" s="5"/>
      <c r="BT1628" s="6"/>
      <c r="BU1628" s="6"/>
      <c r="BV1628" s="7" t="e">
        <f t="shared" si="154"/>
        <v>#DIV/0!</v>
      </c>
      <c r="BX1628" s="5"/>
      <c r="BY1628" s="8"/>
      <c r="BZ1628" s="8"/>
      <c r="CA1628" s="5"/>
      <c r="CB1628" s="5"/>
      <c r="CC1628" s="8"/>
      <c r="CD1628" s="8"/>
      <c r="CE1628" s="5"/>
      <c r="CF1628" s="5"/>
      <c r="CG1628" s="12"/>
      <c r="CH1628" s="17"/>
      <c r="CI1628" s="9" t="e">
        <f t="shared" si="155"/>
        <v>#DIV/0!</v>
      </c>
      <c r="CJ1628" s="5"/>
      <c r="CL1628" s="5"/>
      <c r="CM1628" s="5"/>
      <c r="CP1628" s="5"/>
      <c r="CT1628" s="5"/>
    </row>
    <row r="1629" spans="1:98" x14ac:dyDescent="0.25">
      <c r="A1629" s="5" t="s">
        <v>1672</v>
      </c>
      <c r="B1629" s="5">
        <v>77.589340000000007</v>
      </c>
      <c r="C1629" s="5">
        <v>-37.571102000000003</v>
      </c>
      <c r="E1629" s="5">
        <v>0</v>
      </c>
      <c r="G1629" s="5">
        <v>0</v>
      </c>
      <c r="I1629" s="5">
        <v>0</v>
      </c>
      <c r="L1629" s="6" t="str">
        <f>IF(Table1[[#This Row],[seagrass.mn.ssp126.2050]]="","",(Table1[[#This Row],[seagrass.sd.ssp126.2050]]/Table1[[#This Row],[seagrass.mn.ssp126.2050]])^-1)</f>
        <v/>
      </c>
      <c r="M1629" s="6" t="str">
        <f>IF(Table1[[#This Row],[seagrass.weights.ssp126.2050]]="","",Table1[[#This Row],[seagrass.weights.ssp126.2050]]*Table1[[#This Row],[seagrass.mn.ssp126.2050]])</f>
        <v/>
      </c>
      <c r="P1629" s="6" t="str">
        <f>IF(Table1[[#This Row],[corals.mn.ssp126.2050]]="","",(Table1[[#This Row],[corals.sd.ssp126.2050]]/Table1[[#This Row],[corals.mn.ssp126.2050]])^-1)</f>
        <v/>
      </c>
      <c r="Q1629" s="6" t="str">
        <f>IF(Table1[[#This Row],[coral.weights.ssp126.2050]]="","",Table1[[#This Row],[coral.weights.ssp126.2050]]*Table1[[#This Row],[corals.mn.ssp126.2050]])</f>
        <v/>
      </c>
      <c r="T1629" s="6" t="str">
        <f>IF(Table1[[#This Row],[mangrove.mn.ssp126.2050]]="","",(Table1[[#This Row],[mangrove.sd.ssp126.2050]]/Table1[[#This Row],[mangrove.mn.ssp126.2050]])^-1)</f>
        <v/>
      </c>
      <c r="U1629" s="6" t="str">
        <f>IF(Table1[[#This Row],[mangrove.weights.ssp126.2050]]="","",Table1[[#This Row],[mangrove.weights.ssp126.2050]]*Table1[[#This Row],[mangrove.mn.ssp126.2050]])</f>
        <v/>
      </c>
      <c r="V1629" s="7" t="e">
        <f t="shared" si="150"/>
        <v>#DIV/0!</v>
      </c>
      <c r="Y1629" s="6" t="str">
        <f>IF(Table1[[#This Row],[seagrass.mn.ssp126.2100]]="", "", (Table1[[#This Row],[seagrass.sd.ssp126.2100]]/Table1[[#This Row],[seagrass.mn.ssp126.2100]])^-1)</f>
        <v/>
      </c>
      <c r="Z1629" s="6" t="str">
        <f>IF(Table1[[#This Row],[seagrass.weights.ssp126.2100]]="","", Table1[[#This Row],[seagrass.weights.ssp126.2100]]*Table1[[#This Row],[seagrass.mn.ssp126.2100]])</f>
        <v/>
      </c>
      <c r="AC1629" s="6" t="str">
        <f>IF(Table1[[#This Row],[corals.mn.ssp126.2100]]="","",(Table1[[#This Row],[corals.sd.ssp126.2100]]/Table1[[#This Row],[corals.mn.ssp126.2100]])^-1)</f>
        <v/>
      </c>
      <c r="AD1629" s="6" t="str">
        <f>IF( Table1[[#This Row],[Coral.weights.ssp126.2100]]="","", Table1[[#This Row],[Coral.weights.ssp126.2100]]*Table1[[#This Row],[corals.mn.ssp126.2100]])</f>
        <v/>
      </c>
      <c r="AG1629" s="8" t="str">
        <f>IF(Table1[[#This Row],[mangrove.mn.ssp126.2100]]="","",(Table1[[#This Row],[mangrove.sd.ssp126.2100]]/Table1[[#This Row],[mangrove.mn.ssp126.2100]])^-1)</f>
        <v/>
      </c>
      <c r="AH1629" s="6" t="str">
        <f>IF(Table1[[#This Row],[mangrove.weights.ssp126.2100]]="","",Table1[[#This Row],[mangrove.weights.ssp126.2100]]*Table1[[#This Row],[mangrove.mn.ssp126.2100]])</f>
        <v/>
      </c>
      <c r="AI1629" s="7" t="e">
        <f t="shared" si="151"/>
        <v>#DIV/0!</v>
      </c>
      <c r="AL1629" s="6" t="str">
        <f>IF(Table1[[#This Row],[seagrass.mn.ssp245.2050]]="","",(Table1[[#This Row],[seagrass.sd.ssp245.2050]]/Table1[[#This Row],[seagrass.mn.ssp245.2050]])^-1)</f>
        <v/>
      </c>
      <c r="AM1629" s="6" t="str">
        <f>IF(Table1[[#This Row],[seagrass.weights.ssp245.2050]]="","",Table1[[#This Row],[seagrass.weights.ssp245.2050]]*Table1[[#This Row],[seagrass.mn.ssp245.2050]])</f>
        <v/>
      </c>
      <c r="AS1629" s="5"/>
      <c r="AT1629" s="8"/>
      <c r="AU1629" s="8"/>
      <c r="AV1629" s="7" t="e">
        <f t="shared" si="152"/>
        <v>#DIV/0!</v>
      </c>
      <c r="AX1629" s="5"/>
      <c r="AY1629" s="6"/>
      <c r="AZ1629" s="6"/>
      <c r="BB1629" s="5"/>
      <c r="BC1629" s="8"/>
      <c r="BD1629" s="8"/>
      <c r="BE1629" s="5"/>
      <c r="BF1629" s="5"/>
      <c r="BG1629" s="6"/>
      <c r="BH1629" s="6"/>
      <c r="BI1629" s="7" t="e">
        <f t="shared" si="153"/>
        <v>#DIV/0!</v>
      </c>
      <c r="BK1629" s="5"/>
      <c r="BL1629" s="6"/>
      <c r="BM1629" s="6"/>
      <c r="BO1629" s="5"/>
      <c r="BP1629" s="6"/>
      <c r="BQ1629" s="6"/>
      <c r="BR1629" s="5"/>
      <c r="BS1629" s="5"/>
      <c r="BT1629" s="6"/>
      <c r="BU1629" s="6"/>
      <c r="BV1629" s="7" t="e">
        <f t="shared" si="154"/>
        <v>#DIV/0!</v>
      </c>
      <c r="BX1629" s="5"/>
      <c r="BY1629" s="8"/>
      <c r="BZ1629" s="8"/>
      <c r="CA1629" s="5"/>
      <c r="CB1629" s="5"/>
      <c r="CC1629" s="8"/>
      <c r="CD1629" s="8"/>
      <c r="CE1629" s="5"/>
      <c r="CF1629" s="5"/>
      <c r="CG1629" s="12"/>
      <c r="CH1629" s="17"/>
      <c r="CI1629" s="9" t="e">
        <f t="shared" si="155"/>
        <v>#DIV/0!</v>
      </c>
      <c r="CJ1629" s="5"/>
      <c r="CL1629" s="5"/>
      <c r="CM1629" s="5"/>
      <c r="CP1629" s="5"/>
      <c r="CT1629" s="5"/>
    </row>
    <row r="1630" spans="1:98" x14ac:dyDescent="0.25">
      <c r="A1630" s="5" t="s">
        <v>1673</v>
      </c>
      <c r="B1630" s="5">
        <v>77.839340000000007</v>
      </c>
      <c r="C1630" s="5">
        <v>-37.571102000000003</v>
      </c>
      <c r="E1630" s="5">
        <v>0</v>
      </c>
      <c r="G1630" s="5">
        <v>0</v>
      </c>
      <c r="I1630" s="5">
        <v>0</v>
      </c>
      <c r="L1630" s="6" t="str">
        <f>IF(Table1[[#This Row],[seagrass.mn.ssp126.2050]]="","",(Table1[[#This Row],[seagrass.sd.ssp126.2050]]/Table1[[#This Row],[seagrass.mn.ssp126.2050]])^-1)</f>
        <v/>
      </c>
      <c r="M1630" s="6" t="str">
        <f>IF(Table1[[#This Row],[seagrass.weights.ssp126.2050]]="","",Table1[[#This Row],[seagrass.weights.ssp126.2050]]*Table1[[#This Row],[seagrass.mn.ssp126.2050]])</f>
        <v/>
      </c>
      <c r="P1630" s="6" t="str">
        <f>IF(Table1[[#This Row],[corals.mn.ssp126.2050]]="","",(Table1[[#This Row],[corals.sd.ssp126.2050]]/Table1[[#This Row],[corals.mn.ssp126.2050]])^-1)</f>
        <v/>
      </c>
      <c r="Q1630" s="6" t="str">
        <f>IF(Table1[[#This Row],[coral.weights.ssp126.2050]]="","",Table1[[#This Row],[coral.weights.ssp126.2050]]*Table1[[#This Row],[corals.mn.ssp126.2050]])</f>
        <v/>
      </c>
      <c r="T1630" s="6" t="str">
        <f>IF(Table1[[#This Row],[mangrove.mn.ssp126.2050]]="","",(Table1[[#This Row],[mangrove.sd.ssp126.2050]]/Table1[[#This Row],[mangrove.mn.ssp126.2050]])^-1)</f>
        <v/>
      </c>
      <c r="U1630" s="6" t="str">
        <f>IF(Table1[[#This Row],[mangrove.weights.ssp126.2050]]="","",Table1[[#This Row],[mangrove.weights.ssp126.2050]]*Table1[[#This Row],[mangrove.mn.ssp126.2050]])</f>
        <v/>
      </c>
      <c r="V1630" s="7" t="e">
        <f t="shared" si="150"/>
        <v>#DIV/0!</v>
      </c>
      <c r="Y1630" s="6" t="str">
        <f>IF(Table1[[#This Row],[seagrass.mn.ssp126.2100]]="", "", (Table1[[#This Row],[seagrass.sd.ssp126.2100]]/Table1[[#This Row],[seagrass.mn.ssp126.2100]])^-1)</f>
        <v/>
      </c>
      <c r="Z1630" s="6" t="str">
        <f>IF(Table1[[#This Row],[seagrass.weights.ssp126.2100]]="","", Table1[[#This Row],[seagrass.weights.ssp126.2100]]*Table1[[#This Row],[seagrass.mn.ssp126.2100]])</f>
        <v/>
      </c>
      <c r="AC1630" s="6" t="str">
        <f>IF(Table1[[#This Row],[corals.mn.ssp126.2100]]="","",(Table1[[#This Row],[corals.sd.ssp126.2100]]/Table1[[#This Row],[corals.mn.ssp126.2100]])^-1)</f>
        <v/>
      </c>
      <c r="AD1630" s="6" t="str">
        <f>IF( Table1[[#This Row],[Coral.weights.ssp126.2100]]="","", Table1[[#This Row],[Coral.weights.ssp126.2100]]*Table1[[#This Row],[corals.mn.ssp126.2100]])</f>
        <v/>
      </c>
      <c r="AG1630" s="8" t="str">
        <f>IF(Table1[[#This Row],[mangrove.mn.ssp126.2100]]="","",(Table1[[#This Row],[mangrove.sd.ssp126.2100]]/Table1[[#This Row],[mangrove.mn.ssp126.2100]])^-1)</f>
        <v/>
      </c>
      <c r="AH1630" s="6" t="str">
        <f>IF(Table1[[#This Row],[mangrove.weights.ssp126.2100]]="","",Table1[[#This Row],[mangrove.weights.ssp126.2100]]*Table1[[#This Row],[mangrove.mn.ssp126.2100]])</f>
        <v/>
      </c>
      <c r="AI1630" s="7" t="e">
        <f t="shared" si="151"/>
        <v>#DIV/0!</v>
      </c>
      <c r="AL1630" s="6" t="str">
        <f>IF(Table1[[#This Row],[seagrass.mn.ssp245.2050]]="","",(Table1[[#This Row],[seagrass.sd.ssp245.2050]]/Table1[[#This Row],[seagrass.mn.ssp245.2050]])^-1)</f>
        <v/>
      </c>
      <c r="AM1630" s="6" t="str">
        <f>IF(Table1[[#This Row],[seagrass.weights.ssp245.2050]]="","",Table1[[#This Row],[seagrass.weights.ssp245.2050]]*Table1[[#This Row],[seagrass.mn.ssp245.2050]])</f>
        <v/>
      </c>
      <c r="AS1630" s="5"/>
      <c r="AT1630" s="8"/>
      <c r="AU1630" s="8"/>
      <c r="AV1630" s="7" t="e">
        <f t="shared" si="152"/>
        <v>#DIV/0!</v>
      </c>
      <c r="AX1630" s="5"/>
      <c r="AY1630" s="6"/>
      <c r="AZ1630" s="6"/>
      <c r="BB1630" s="5"/>
      <c r="BC1630" s="8"/>
      <c r="BD1630" s="8"/>
      <c r="BE1630" s="5"/>
      <c r="BF1630" s="5"/>
      <c r="BG1630" s="6"/>
      <c r="BH1630" s="6"/>
      <c r="BI1630" s="7" t="e">
        <f t="shared" si="153"/>
        <v>#DIV/0!</v>
      </c>
      <c r="BK1630" s="5"/>
      <c r="BL1630" s="6"/>
      <c r="BM1630" s="6"/>
      <c r="BO1630" s="5"/>
      <c r="BP1630" s="6"/>
      <c r="BQ1630" s="6"/>
      <c r="BR1630" s="5"/>
      <c r="BS1630" s="5"/>
      <c r="BT1630" s="6"/>
      <c r="BU1630" s="6"/>
      <c r="BV1630" s="7" t="e">
        <f t="shared" si="154"/>
        <v>#DIV/0!</v>
      </c>
      <c r="BX1630" s="5"/>
      <c r="BY1630" s="8"/>
      <c r="BZ1630" s="8"/>
      <c r="CA1630" s="5"/>
      <c r="CB1630" s="5"/>
      <c r="CC1630" s="8"/>
      <c r="CD1630" s="8"/>
      <c r="CE1630" s="5"/>
      <c r="CF1630" s="5"/>
      <c r="CG1630" s="12"/>
      <c r="CH1630" s="17"/>
      <c r="CI1630" s="9" t="e">
        <f t="shared" si="155"/>
        <v>#DIV/0!</v>
      </c>
      <c r="CJ1630" s="5"/>
      <c r="CL1630" s="5"/>
      <c r="CM1630" s="5"/>
      <c r="CP1630" s="5"/>
      <c r="CT1630" s="5"/>
    </row>
    <row r="1631" spans="1:98" x14ac:dyDescent="0.25">
      <c r="A1631" s="5" t="s">
        <v>1674</v>
      </c>
      <c r="B1631" s="5">
        <v>77.339340000000007</v>
      </c>
      <c r="C1631" s="5">
        <v>-37.821102000000003</v>
      </c>
      <c r="E1631" s="5">
        <v>0</v>
      </c>
      <c r="G1631" s="5">
        <v>0</v>
      </c>
      <c r="I1631" s="5">
        <v>0</v>
      </c>
      <c r="L1631" s="6" t="str">
        <f>IF(Table1[[#This Row],[seagrass.mn.ssp126.2050]]="","",(Table1[[#This Row],[seagrass.sd.ssp126.2050]]/Table1[[#This Row],[seagrass.mn.ssp126.2050]])^-1)</f>
        <v/>
      </c>
      <c r="M1631" s="6" t="str">
        <f>IF(Table1[[#This Row],[seagrass.weights.ssp126.2050]]="","",Table1[[#This Row],[seagrass.weights.ssp126.2050]]*Table1[[#This Row],[seagrass.mn.ssp126.2050]])</f>
        <v/>
      </c>
      <c r="P1631" s="6" t="str">
        <f>IF(Table1[[#This Row],[corals.mn.ssp126.2050]]="","",(Table1[[#This Row],[corals.sd.ssp126.2050]]/Table1[[#This Row],[corals.mn.ssp126.2050]])^-1)</f>
        <v/>
      </c>
      <c r="Q1631" s="6" t="str">
        <f>IF(Table1[[#This Row],[coral.weights.ssp126.2050]]="","",Table1[[#This Row],[coral.weights.ssp126.2050]]*Table1[[#This Row],[corals.mn.ssp126.2050]])</f>
        <v/>
      </c>
      <c r="T1631" s="6" t="str">
        <f>IF(Table1[[#This Row],[mangrove.mn.ssp126.2050]]="","",(Table1[[#This Row],[mangrove.sd.ssp126.2050]]/Table1[[#This Row],[mangrove.mn.ssp126.2050]])^-1)</f>
        <v/>
      </c>
      <c r="U1631" s="6" t="str">
        <f>IF(Table1[[#This Row],[mangrove.weights.ssp126.2050]]="","",Table1[[#This Row],[mangrove.weights.ssp126.2050]]*Table1[[#This Row],[mangrove.mn.ssp126.2050]])</f>
        <v/>
      </c>
      <c r="V1631" s="7" t="e">
        <f t="shared" si="150"/>
        <v>#DIV/0!</v>
      </c>
      <c r="Y1631" s="6" t="str">
        <f>IF(Table1[[#This Row],[seagrass.mn.ssp126.2100]]="", "", (Table1[[#This Row],[seagrass.sd.ssp126.2100]]/Table1[[#This Row],[seagrass.mn.ssp126.2100]])^-1)</f>
        <v/>
      </c>
      <c r="Z1631" s="6" t="str">
        <f>IF(Table1[[#This Row],[seagrass.weights.ssp126.2100]]="","", Table1[[#This Row],[seagrass.weights.ssp126.2100]]*Table1[[#This Row],[seagrass.mn.ssp126.2100]])</f>
        <v/>
      </c>
      <c r="AC1631" s="6" t="str">
        <f>IF(Table1[[#This Row],[corals.mn.ssp126.2100]]="","",(Table1[[#This Row],[corals.sd.ssp126.2100]]/Table1[[#This Row],[corals.mn.ssp126.2100]])^-1)</f>
        <v/>
      </c>
      <c r="AD1631" s="6" t="str">
        <f>IF( Table1[[#This Row],[Coral.weights.ssp126.2100]]="","", Table1[[#This Row],[Coral.weights.ssp126.2100]]*Table1[[#This Row],[corals.mn.ssp126.2100]])</f>
        <v/>
      </c>
      <c r="AG1631" s="8" t="str">
        <f>IF(Table1[[#This Row],[mangrove.mn.ssp126.2100]]="","",(Table1[[#This Row],[mangrove.sd.ssp126.2100]]/Table1[[#This Row],[mangrove.mn.ssp126.2100]])^-1)</f>
        <v/>
      </c>
      <c r="AH1631" s="6" t="str">
        <f>IF(Table1[[#This Row],[mangrove.weights.ssp126.2100]]="","",Table1[[#This Row],[mangrove.weights.ssp126.2100]]*Table1[[#This Row],[mangrove.mn.ssp126.2100]])</f>
        <v/>
      </c>
      <c r="AI1631" s="7" t="e">
        <f t="shared" si="151"/>
        <v>#DIV/0!</v>
      </c>
      <c r="AL1631" s="6" t="str">
        <f>IF(Table1[[#This Row],[seagrass.mn.ssp245.2050]]="","",(Table1[[#This Row],[seagrass.sd.ssp245.2050]]/Table1[[#This Row],[seagrass.mn.ssp245.2050]])^-1)</f>
        <v/>
      </c>
      <c r="AM1631" s="6" t="str">
        <f>IF(Table1[[#This Row],[seagrass.weights.ssp245.2050]]="","",Table1[[#This Row],[seagrass.weights.ssp245.2050]]*Table1[[#This Row],[seagrass.mn.ssp245.2050]])</f>
        <v/>
      </c>
      <c r="AS1631" s="5"/>
      <c r="AT1631" s="8"/>
      <c r="AU1631" s="8"/>
      <c r="AV1631" s="7" t="e">
        <f t="shared" si="152"/>
        <v>#DIV/0!</v>
      </c>
      <c r="AX1631" s="5"/>
      <c r="AY1631" s="6"/>
      <c r="AZ1631" s="6"/>
      <c r="BB1631" s="5"/>
      <c r="BC1631" s="8"/>
      <c r="BD1631" s="8"/>
      <c r="BE1631" s="5"/>
      <c r="BF1631" s="5"/>
      <c r="BG1631" s="6"/>
      <c r="BH1631" s="6"/>
      <c r="BI1631" s="7" t="e">
        <f t="shared" si="153"/>
        <v>#DIV/0!</v>
      </c>
      <c r="BK1631" s="5"/>
      <c r="BL1631" s="6"/>
      <c r="BM1631" s="6"/>
      <c r="BO1631" s="5"/>
      <c r="BP1631" s="6"/>
      <c r="BQ1631" s="6"/>
      <c r="BR1631" s="5"/>
      <c r="BS1631" s="5"/>
      <c r="BT1631" s="6"/>
      <c r="BU1631" s="6"/>
      <c r="BV1631" s="7" t="e">
        <f t="shared" si="154"/>
        <v>#DIV/0!</v>
      </c>
      <c r="BX1631" s="5"/>
      <c r="BY1631" s="8"/>
      <c r="BZ1631" s="8"/>
      <c r="CA1631" s="5"/>
      <c r="CB1631" s="5"/>
      <c r="CC1631" s="8"/>
      <c r="CD1631" s="8"/>
      <c r="CE1631" s="5"/>
      <c r="CF1631" s="5"/>
      <c r="CG1631" s="12"/>
      <c r="CH1631" s="17"/>
      <c r="CI1631" s="9" t="e">
        <f t="shared" si="155"/>
        <v>#DIV/0!</v>
      </c>
      <c r="CJ1631" s="5"/>
      <c r="CL1631" s="5"/>
      <c r="CM1631" s="5"/>
      <c r="CP1631" s="5"/>
      <c r="CT1631" s="5"/>
    </row>
    <row r="1632" spans="1:98" x14ac:dyDescent="0.25">
      <c r="A1632" s="5" t="s">
        <v>1675</v>
      </c>
      <c r="B1632" s="5">
        <v>77.589340000000007</v>
      </c>
      <c r="C1632" s="5">
        <v>-37.821102000000003</v>
      </c>
      <c r="E1632" s="5">
        <v>0</v>
      </c>
      <c r="G1632" s="5">
        <v>0</v>
      </c>
      <c r="I1632" s="5">
        <v>0</v>
      </c>
      <c r="L1632" s="6" t="str">
        <f>IF(Table1[[#This Row],[seagrass.mn.ssp126.2050]]="","",(Table1[[#This Row],[seagrass.sd.ssp126.2050]]/Table1[[#This Row],[seagrass.mn.ssp126.2050]])^-1)</f>
        <v/>
      </c>
      <c r="M1632" s="6" t="str">
        <f>IF(Table1[[#This Row],[seagrass.weights.ssp126.2050]]="","",Table1[[#This Row],[seagrass.weights.ssp126.2050]]*Table1[[#This Row],[seagrass.mn.ssp126.2050]])</f>
        <v/>
      </c>
      <c r="P1632" s="6" t="str">
        <f>IF(Table1[[#This Row],[corals.mn.ssp126.2050]]="","",(Table1[[#This Row],[corals.sd.ssp126.2050]]/Table1[[#This Row],[corals.mn.ssp126.2050]])^-1)</f>
        <v/>
      </c>
      <c r="Q1632" s="6" t="str">
        <f>IF(Table1[[#This Row],[coral.weights.ssp126.2050]]="","",Table1[[#This Row],[coral.weights.ssp126.2050]]*Table1[[#This Row],[corals.mn.ssp126.2050]])</f>
        <v/>
      </c>
      <c r="T1632" s="6" t="str">
        <f>IF(Table1[[#This Row],[mangrove.mn.ssp126.2050]]="","",(Table1[[#This Row],[mangrove.sd.ssp126.2050]]/Table1[[#This Row],[mangrove.mn.ssp126.2050]])^-1)</f>
        <v/>
      </c>
      <c r="U1632" s="6" t="str">
        <f>IF(Table1[[#This Row],[mangrove.weights.ssp126.2050]]="","",Table1[[#This Row],[mangrove.weights.ssp126.2050]]*Table1[[#This Row],[mangrove.mn.ssp126.2050]])</f>
        <v/>
      </c>
      <c r="V1632" s="7" t="e">
        <f t="shared" si="150"/>
        <v>#DIV/0!</v>
      </c>
      <c r="Y1632" s="6" t="str">
        <f>IF(Table1[[#This Row],[seagrass.mn.ssp126.2100]]="", "", (Table1[[#This Row],[seagrass.sd.ssp126.2100]]/Table1[[#This Row],[seagrass.mn.ssp126.2100]])^-1)</f>
        <v/>
      </c>
      <c r="Z1632" s="6" t="str">
        <f>IF(Table1[[#This Row],[seagrass.weights.ssp126.2100]]="","", Table1[[#This Row],[seagrass.weights.ssp126.2100]]*Table1[[#This Row],[seagrass.mn.ssp126.2100]])</f>
        <v/>
      </c>
      <c r="AC1632" s="6" t="str">
        <f>IF(Table1[[#This Row],[corals.mn.ssp126.2100]]="","",(Table1[[#This Row],[corals.sd.ssp126.2100]]/Table1[[#This Row],[corals.mn.ssp126.2100]])^-1)</f>
        <v/>
      </c>
      <c r="AD1632" s="6" t="str">
        <f>IF( Table1[[#This Row],[Coral.weights.ssp126.2100]]="","", Table1[[#This Row],[Coral.weights.ssp126.2100]]*Table1[[#This Row],[corals.mn.ssp126.2100]])</f>
        <v/>
      </c>
      <c r="AG1632" s="8" t="str">
        <f>IF(Table1[[#This Row],[mangrove.mn.ssp126.2100]]="","",(Table1[[#This Row],[mangrove.sd.ssp126.2100]]/Table1[[#This Row],[mangrove.mn.ssp126.2100]])^-1)</f>
        <v/>
      </c>
      <c r="AH1632" s="6" t="str">
        <f>IF(Table1[[#This Row],[mangrove.weights.ssp126.2100]]="","",Table1[[#This Row],[mangrove.weights.ssp126.2100]]*Table1[[#This Row],[mangrove.mn.ssp126.2100]])</f>
        <v/>
      </c>
      <c r="AI1632" s="7" t="e">
        <f t="shared" si="151"/>
        <v>#DIV/0!</v>
      </c>
      <c r="AL1632" s="6" t="str">
        <f>IF(Table1[[#This Row],[seagrass.mn.ssp245.2050]]="","",(Table1[[#This Row],[seagrass.sd.ssp245.2050]]/Table1[[#This Row],[seagrass.mn.ssp245.2050]])^-1)</f>
        <v/>
      </c>
      <c r="AM1632" s="6" t="str">
        <f>IF(Table1[[#This Row],[seagrass.weights.ssp245.2050]]="","",Table1[[#This Row],[seagrass.weights.ssp245.2050]]*Table1[[#This Row],[seagrass.mn.ssp245.2050]])</f>
        <v/>
      </c>
      <c r="AS1632" s="5"/>
      <c r="AT1632" s="8"/>
      <c r="AU1632" s="8"/>
      <c r="AV1632" s="7" t="e">
        <f t="shared" si="152"/>
        <v>#DIV/0!</v>
      </c>
      <c r="AX1632" s="5"/>
      <c r="AY1632" s="6"/>
      <c r="AZ1632" s="6"/>
      <c r="BB1632" s="5"/>
      <c r="BC1632" s="8"/>
      <c r="BD1632" s="8"/>
      <c r="BE1632" s="5"/>
      <c r="BF1632" s="5"/>
      <c r="BG1632" s="6"/>
      <c r="BH1632" s="6"/>
      <c r="BI1632" s="7" t="e">
        <f t="shared" si="153"/>
        <v>#DIV/0!</v>
      </c>
      <c r="BK1632" s="5"/>
      <c r="BL1632" s="6"/>
      <c r="BM1632" s="6"/>
      <c r="BO1632" s="5"/>
      <c r="BP1632" s="6"/>
      <c r="BQ1632" s="6"/>
      <c r="BR1632" s="5"/>
      <c r="BS1632" s="5"/>
      <c r="BT1632" s="6"/>
      <c r="BU1632" s="6"/>
      <c r="BV1632" s="7" t="e">
        <f t="shared" si="154"/>
        <v>#DIV/0!</v>
      </c>
      <c r="BX1632" s="5"/>
      <c r="BY1632" s="8"/>
      <c r="BZ1632" s="8"/>
      <c r="CA1632" s="5"/>
      <c r="CB1632" s="5"/>
      <c r="CC1632" s="8"/>
      <c r="CD1632" s="8"/>
      <c r="CE1632" s="5"/>
      <c r="CF1632" s="5"/>
      <c r="CG1632" s="12"/>
      <c r="CH1632" s="17"/>
      <c r="CI1632" s="9" t="e">
        <f t="shared" si="155"/>
        <v>#DIV/0!</v>
      </c>
      <c r="CJ1632" s="5"/>
      <c r="CL1632" s="5"/>
      <c r="CM1632" s="5"/>
      <c r="CP1632" s="5"/>
      <c r="CT1632" s="5"/>
    </row>
    <row r="1633" spans="1:98" x14ac:dyDescent="0.25">
      <c r="A1633" s="5" t="s">
        <v>1676</v>
      </c>
      <c r="B1633" s="5">
        <v>77.839340000000007</v>
      </c>
      <c r="C1633" s="5">
        <v>-37.821102000000003</v>
      </c>
      <c r="E1633" s="5">
        <v>0</v>
      </c>
      <c r="G1633" s="5">
        <v>0</v>
      </c>
      <c r="I1633" s="5">
        <v>0</v>
      </c>
      <c r="L1633" s="6" t="str">
        <f>IF(Table1[[#This Row],[seagrass.mn.ssp126.2050]]="","",(Table1[[#This Row],[seagrass.sd.ssp126.2050]]/Table1[[#This Row],[seagrass.mn.ssp126.2050]])^-1)</f>
        <v/>
      </c>
      <c r="M1633" s="6" t="str">
        <f>IF(Table1[[#This Row],[seagrass.weights.ssp126.2050]]="","",Table1[[#This Row],[seagrass.weights.ssp126.2050]]*Table1[[#This Row],[seagrass.mn.ssp126.2050]])</f>
        <v/>
      </c>
      <c r="P1633" s="6" t="str">
        <f>IF(Table1[[#This Row],[corals.mn.ssp126.2050]]="","",(Table1[[#This Row],[corals.sd.ssp126.2050]]/Table1[[#This Row],[corals.mn.ssp126.2050]])^-1)</f>
        <v/>
      </c>
      <c r="Q1633" s="6" t="str">
        <f>IF(Table1[[#This Row],[coral.weights.ssp126.2050]]="","",Table1[[#This Row],[coral.weights.ssp126.2050]]*Table1[[#This Row],[corals.mn.ssp126.2050]])</f>
        <v/>
      </c>
      <c r="T1633" s="6" t="str">
        <f>IF(Table1[[#This Row],[mangrove.mn.ssp126.2050]]="","",(Table1[[#This Row],[mangrove.sd.ssp126.2050]]/Table1[[#This Row],[mangrove.mn.ssp126.2050]])^-1)</f>
        <v/>
      </c>
      <c r="U1633" s="6" t="str">
        <f>IF(Table1[[#This Row],[mangrove.weights.ssp126.2050]]="","",Table1[[#This Row],[mangrove.weights.ssp126.2050]]*Table1[[#This Row],[mangrove.mn.ssp126.2050]])</f>
        <v/>
      </c>
      <c r="V1633" s="7" t="e">
        <f t="shared" si="150"/>
        <v>#DIV/0!</v>
      </c>
      <c r="Y1633" s="6" t="str">
        <f>IF(Table1[[#This Row],[seagrass.mn.ssp126.2100]]="", "", (Table1[[#This Row],[seagrass.sd.ssp126.2100]]/Table1[[#This Row],[seagrass.mn.ssp126.2100]])^-1)</f>
        <v/>
      </c>
      <c r="Z1633" s="6" t="str">
        <f>IF(Table1[[#This Row],[seagrass.weights.ssp126.2100]]="","", Table1[[#This Row],[seagrass.weights.ssp126.2100]]*Table1[[#This Row],[seagrass.mn.ssp126.2100]])</f>
        <v/>
      </c>
      <c r="AC1633" s="6" t="str">
        <f>IF(Table1[[#This Row],[corals.mn.ssp126.2100]]="","",(Table1[[#This Row],[corals.sd.ssp126.2100]]/Table1[[#This Row],[corals.mn.ssp126.2100]])^-1)</f>
        <v/>
      </c>
      <c r="AD1633" s="6" t="str">
        <f>IF( Table1[[#This Row],[Coral.weights.ssp126.2100]]="","", Table1[[#This Row],[Coral.weights.ssp126.2100]]*Table1[[#This Row],[corals.mn.ssp126.2100]])</f>
        <v/>
      </c>
      <c r="AG1633" s="8" t="str">
        <f>IF(Table1[[#This Row],[mangrove.mn.ssp126.2100]]="","",(Table1[[#This Row],[mangrove.sd.ssp126.2100]]/Table1[[#This Row],[mangrove.mn.ssp126.2100]])^-1)</f>
        <v/>
      </c>
      <c r="AH1633" s="6" t="str">
        <f>IF(Table1[[#This Row],[mangrove.weights.ssp126.2100]]="","",Table1[[#This Row],[mangrove.weights.ssp126.2100]]*Table1[[#This Row],[mangrove.mn.ssp126.2100]])</f>
        <v/>
      </c>
      <c r="AI1633" s="7" t="e">
        <f t="shared" si="151"/>
        <v>#DIV/0!</v>
      </c>
      <c r="AL1633" s="6" t="str">
        <f>IF(Table1[[#This Row],[seagrass.mn.ssp245.2050]]="","",(Table1[[#This Row],[seagrass.sd.ssp245.2050]]/Table1[[#This Row],[seagrass.mn.ssp245.2050]])^-1)</f>
        <v/>
      </c>
      <c r="AM1633" s="6" t="str">
        <f>IF(Table1[[#This Row],[seagrass.weights.ssp245.2050]]="","",Table1[[#This Row],[seagrass.weights.ssp245.2050]]*Table1[[#This Row],[seagrass.mn.ssp245.2050]])</f>
        <v/>
      </c>
      <c r="AS1633" s="5"/>
      <c r="AT1633" s="8"/>
      <c r="AU1633" s="8"/>
      <c r="AV1633" s="7" t="e">
        <f t="shared" si="152"/>
        <v>#DIV/0!</v>
      </c>
      <c r="AX1633" s="5"/>
      <c r="AY1633" s="6"/>
      <c r="AZ1633" s="6"/>
      <c r="BB1633" s="5"/>
      <c r="BC1633" s="8"/>
      <c r="BD1633" s="8"/>
      <c r="BE1633" s="5"/>
      <c r="BF1633" s="5"/>
      <c r="BG1633" s="6"/>
      <c r="BH1633" s="6"/>
      <c r="BI1633" s="7" t="e">
        <f t="shared" si="153"/>
        <v>#DIV/0!</v>
      </c>
      <c r="BK1633" s="5"/>
      <c r="BL1633" s="6"/>
      <c r="BM1633" s="6"/>
      <c r="BO1633" s="5"/>
      <c r="BP1633" s="6"/>
      <c r="BQ1633" s="6"/>
      <c r="BR1633" s="5"/>
      <c r="BS1633" s="5"/>
      <c r="BT1633" s="6"/>
      <c r="BU1633" s="6"/>
      <c r="BV1633" s="7" t="e">
        <f t="shared" si="154"/>
        <v>#DIV/0!</v>
      </c>
      <c r="BX1633" s="5"/>
      <c r="BY1633" s="8"/>
      <c r="BZ1633" s="8"/>
      <c r="CA1633" s="5"/>
      <c r="CB1633" s="5"/>
      <c r="CC1633" s="8"/>
      <c r="CD1633" s="8"/>
      <c r="CE1633" s="5"/>
      <c r="CF1633" s="5"/>
      <c r="CG1633" s="12"/>
      <c r="CH1633" s="17"/>
      <c r="CI1633" s="9" t="e">
        <f t="shared" si="155"/>
        <v>#DIV/0!</v>
      </c>
      <c r="CJ1633" s="5"/>
      <c r="CL1633" s="5"/>
      <c r="CM1633" s="5"/>
      <c r="CP1633" s="5"/>
      <c r="CT1633" s="5"/>
    </row>
    <row r="1634" spans="1:98" x14ac:dyDescent="0.25">
      <c r="A1634" s="5" t="s">
        <v>1677</v>
      </c>
      <c r="B1634" s="5">
        <v>77.339340000000007</v>
      </c>
      <c r="C1634" s="5">
        <v>-38.071102000000003</v>
      </c>
      <c r="E1634" s="5">
        <v>0</v>
      </c>
      <c r="G1634" s="5">
        <v>0</v>
      </c>
      <c r="I1634" s="5">
        <v>0</v>
      </c>
      <c r="L1634" s="6" t="str">
        <f>IF(Table1[[#This Row],[seagrass.mn.ssp126.2050]]="","",(Table1[[#This Row],[seagrass.sd.ssp126.2050]]/Table1[[#This Row],[seagrass.mn.ssp126.2050]])^-1)</f>
        <v/>
      </c>
      <c r="M1634" s="6" t="str">
        <f>IF(Table1[[#This Row],[seagrass.weights.ssp126.2050]]="","",Table1[[#This Row],[seagrass.weights.ssp126.2050]]*Table1[[#This Row],[seagrass.mn.ssp126.2050]])</f>
        <v/>
      </c>
      <c r="P1634" s="6" t="str">
        <f>IF(Table1[[#This Row],[corals.mn.ssp126.2050]]="","",(Table1[[#This Row],[corals.sd.ssp126.2050]]/Table1[[#This Row],[corals.mn.ssp126.2050]])^-1)</f>
        <v/>
      </c>
      <c r="Q1634" s="6" t="str">
        <f>IF(Table1[[#This Row],[coral.weights.ssp126.2050]]="","",Table1[[#This Row],[coral.weights.ssp126.2050]]*Table1[[#This Row],[corals.mn.ssp126.2050]])</f>
        <v/>
      </c>
      <c r="T1634" s="6" t="str">
        <f>IF(Table1[[#This Row],[mangrove.mn.ssp126.2050]]="","",(Table1[[#This Row],[mangrove.sd.ssp126.2050]]/Table1[[#This Row],[mangrove.mn.ssp126.2050]])^-1)</f>
        <v/>
      </c>
      <c r="U1634" s="6" t="str">
        <f>IF(Table1[[#This Row],[mangrove.weights.ssp126.2050]]="","",Table1[[#This Row],[mangrove.weights.ssp126.2050]]*Table1[[#This Row],[mangrove.mn.ssp126.2050]])</f>
        <v/>
      </c>
      <c r="V1634" s="7" t="e">
        <f t="shared" si="150"/>
        <v>#DIV/0!</v>
      </c>
      <c r="Y1634" s="6" t="str">
        <f>IF(Table1[[#This Row],[seagrass.mn.ssp126.2100]]="", "", (Table1[[#This Row],[seagrass.sd.ssp126.2100]]/Table1[[#This Row],[seagrass.mn.ssp126.2100]])^-1)</f>
        <v/>
      </c>
      <c r="Z1634" s="6" t="str">
        <f>IF(Table1[[#This Row],[seagrass.weights.ssp126.2100]]="","", Table1[[#This Row],[seagrass.weights.ssp126.2100]]*Table1[[#This Row],[seagrass.mn.ssp126.2100]])</f>
        <v/>
      </c>
      <c r="AC1634" s="6" t="str">
        <f>IF(Table1[[#This Row],[corals.mn.ssp126.2100]]="","",(Table1[[#This Row],[corals.sd.ssp126.2100]]/Table1[[#This Row],[corals.mn.ssp126.2100]])^-1)</f>
        <v/>
      </c>
      <c r="AD1634" s="6" t="str">
        <f>IF( Table1[[#This Row],[Coral.weights.ssp126.2100]]="","", Table1[[#This Row],[Coral.weights.ssp126.2100]]*Table1[[#This Row],[corals.mn.ssp126.2100]])</f>
        <v/>
      </c>
      <c r="AG1634" s="8" t="str">
        <f>IF(Table1[[#This Row],[mangrove.mn.ssp126.2100]]="","",(Table1[[#This Row],[mangrove.sd.ssp126.2100]]/Table1[[#This Row],[mangrove.mn.ssp126.2100]])^-1)</f>
        <v/>
      </c>
      <c r="AH1634" s="6" t="str">
        <f>IF(Table1[[#This Row],[mangrove.weights.ssp126.2100]]="","",Table1[[#This Row],[mangrove.weights.ssp126.2100]]*Table1[[#This Row],[mangrove.mn.ssp126.2100]])</f>
        <v/>
      </c>
      <c r="AI1634" s="7" t="e">
        <f t="shared" si="151"/>
        <v>#DIV/0!</v>
      </c>
      <c r="AL1634" s="6" t="str">
        <f>IF(Table1[[#This Row],[seagrass.mn.ssp245.2050]]="","",(Table1[[#This Row],[seagrass.sd.ssp245.2050]]/Table1[[#This Row],[seagrass.mn.ssp245.2050]])^-1)</f>
        <v/>
      </c>
      <c r="AM1634" s="6" t="str">
        <f>IF(Table1[[#This Row],[seagrass.weights.ssp245.2050]]="","",Table1[[#This Row],[seagrass.weights.ssp245.2050]]*Table1[[#This Row],[seagrass.mn.ssp245.2050]])</f>
        <v/>
      </c>
      <c r="AS1634" s="5"/>
      <c r="AT1634" s="8"/>
      <c r="AU1634" s="8"/>
      <c r="AV1634" s="7" t="e">
        <f t="shared" si="152"/>
        <v>#DIV/0!</v>
      </c>
      <c r="AX1634" s="5"/>
      <c r="AY1634" s="6"/>
      <c r="AZ1634" s="6"/>
      <c r="BB1634" s="5"/>
      <c r="BC1634" s="8"/>
      <c r="BD1634" s="8"/>
      <c r="BE1634" s="5"/>
      <c r="BF1634" s="5"/>
      <c r="BG1634" s="6"/>
      <c r="BH1634" s="6"/>
      <c r="BI1634" s="7" t="e">
        <f t="shared" si="153"/>
        <v>#DIV/0!</v>
      </c>
      <c r="BK1634" s="5"/>
      <c r="BL1634" s="6"/>
      <c r="BM1634" s="6"/>
      <c r="BO1634" s="5"/>
      <c r="BP1634" s="6"/>
      <c r="BQ1634" s="6"/>
      <c r="BR1634" s="5"/>
      <c r="BS1634" s="5"/>
      <c r="BT1634" s="6"/>
      <c r="BU1634" s="6"/>
      <c r="BV1634" s="7" t="e">
        <f t="shared" si="154"/>
        <v>#DIV/0!</v>
      </c>
      <c r="BX1634" s="5"/>
      <c r="BY1634" s="8"/>
      <c r="BZ1634" s="8"/>
      <c r="CA1634" s="5"/>
      <c r="CB1634" s="5"/>
      <c r="CC1634" s="8"/>
      <c r="CD1634" s="8"/>
      <c r="CE1634" s="5"/>
      <c r="CF1634" s="5"/>
      <c r="CG1634" s="12"/>
      <c r="CH1634" s="17"/>
      <c r="CI1634" s="9" t="e">
        <f t="shared" si="155"/>
        <v>#DIV/0!</v>
      </c>
      <c r="CJ1634" s="5"/>
      <c r="CL1634" s="5"/>
      <c r="CM1634" s="5"/>
      <c r="CP1634" s="5"/>
      <c r="CT1634" s="5"/>
    </row>
    <row r="1635" spans="1:98" x14ac:dyDescent="0.25">
      <c r="A1635" s="5" t="s">
        <v>1678</v>
      </c>
      <c r="B1635" s="5">
        <v>77.589340000000007</v>
      </c>
      <c r="C1635" s="5">
        <v>-38.071102000000003</v>
      </c>
      <c r="E1635" s="5">
        <v>0</v>
      </c>
      <c r="G1635" s="5">
        <v>0</v>
      </c>
      <c r="I1635" s="5">
        <v>0</v>
      </c>
      <c r="L1635" s="6" t="str">
        <f>IF(Table1[[#This Row],[seagrass.mn.ssp126.2050]]="","",(Table1[[#This Row],[seagrass.sd.ssp126.2050]]/Table1[[#This Row],[seagrass.mn.ssp126.2050]])^-1)</f>
        <v/>
      </c>
      <c r="M1635" s="6" t="str">
        <f>IF(Table1[[#This Row],[seagrass.weights.ssp126.2050]]="","",Table1[[#This Row],[seagrass.weights.ssp126.2050]]*Table1[[#This Row],[seagrass.mn.ssp126.2050]])</f>
        <v/>
      </c>
      <c r="P1635" s="6" t="str">
        <f>IF(Table1[[#This Row],[corals.mn.ssp126.2050]]="","",(Table1[[#This Row],[corals.sd.ssp126.2050]]/Table1[[#This Row],[corals.mn.ssp126.2050]])^-1)</f>
        <v/>
      </c>
      <c r="Q1635" s="6" t="str">
        <f>IF(Table1[[#This Row],[coral.weights.ssp126.2050]]="","",Table1[[#This Row],[coral.weights.ssp126.2050]]*Table1[[#This Row],[corals.mn.ssp126.2050]])</f>
        <v/>
      </c>
      <c r="T1635" s="6" t="str">
        <f>IF(Table1[[#This Row],[mangrove.mn.ssp126.2050]]="","",(Table1[[#This Row],[mangrove.sd.ssp126.2050]]/Table1[[#This Row],[mangrove.mn.ssp126.2050]])^-1)</f>
        <v/>
      </c>
      <c r="U1635" s="6" t="str">
        <f>IF(Table1[[#This Row],[mangrove.weights.ssp126.2050]]="","",Table1[[#This Row],[mangrove.weights.ssp126.2050]]*Table1[[#This Row],[mangrove.mn.ssp126.2050]])</f>
        <v/>
      </c>
      <c r="V1635" s="7" t="e">
        <f t="shared" si="150"/>
        <v>#DIV/0!</v>
      </c>
      <c r="Y1635" s="6" t="str">
        <f>IF(Table1[[#This Row],[seagrass.mn.ssp126.2100]]="", "", (Table1[[#This Row],[seagrass.sd.ssp126.2100]]/Table1[[#This Row],[seagrass.mn.ssp126.2100]])^-1)</f>
        <v/>
      </c>
      <c r="Z1635" s="6" t="str">
        <f>IF(Table1[[#This Row],[seagrass.weights.ssp126.2100]]="","", Table1[[#This Row],[seagrass.weights.ssp126.2100]]*Table1[[#This Row],[seagrass.mn.ssp126.2100]])</f>
        <v/>
      </c>
      <c r="AC1635" s="6" t="str">
        <f>IF(Table1[[#This Row],[corals.mn.ssp126.2100]]="","",(Table1[[#This Row],[corals.sd.ssp126.2100]]/Table1[[#This Row],[corals.mn.ssp126.2100]])^-1)</f>
        <v/>
      </c>
      <c r="AD1635" s="6" t="str">
        <f>IF( Table1[[#This Row],[Coral.weights.ssp126.2100]]="","", Table1[[#This Row],[Coral.weights.ssp126.2100]]*Table1[[#This Row],[corals.mn.ssp126.2100]])</f>
        <v/>
      </c>
      <c r="AG1635" s="8" t="str">
        <f>IF(Table1[[#This Row],[mangrove.mn.ssp126.2100]]="","",(Table1[[#This Row],[mangrove.sd.ssp126.2100]]/Table1[[#This Row],[mangrove.mn.ssp126.2100]])^-1)</f>
        <v/>
      </c>
      <c r="AH1635" s="6" t="str">
        <f>IF(Table1[[#This Row],[mangrove.weights.ssp126.2100]]="","",Table1[[#This Row],[mangrove.weights.ssp126.2100]]*Table1[[#This Row],[mangrove.mn.ssp126.2100]])</f>
        <v/>
      </c>
      <c r="AI1635" s="7" t="e">
        <f t="shared" si="151"/>
        <v>#DIV/0!</v>
      </c>
      <c r="AL1635" s="6" t="str">
        <f>IF(Table1[[#This Row],[seagrass.mn.ssp245.2050]]="","",(Table1[[#This Row],[seagrass.sd.ssp245.2050]]/Table1[[#This Row],[seagrass.mn.ssp245.2050]])^-1)</f>
        <v/>
      </c>
      <c r="AM1635" s="6" t="str">
        <f>IF(Table1[[#This Row],[seagrass.weights.ssp245.2050]]="","",Table1[[#This Row],[seagrass.weights.ssp245.2050]]*Table1[[#This Row],[seagrass.mn.ssp245.2050]])</f>
        <v/>
      </c>
      <c r="AS1635" s="5"/>
      <c r="AT1635" s="8"/>
      <c r="AU1635" s="8"/>
      <c r="AV1635" s="7" t="e">
        <f t="shared" si="152"/>
        <v>#DIV/0!</v>
      </c>
      <c r="AX1635" s="5"/>
      <c r="AY1635" s="6"/>
      <c r="AZ1635" s="6"/>
      <c r="BB1635" s="5"/>
      <c r="BC1635" s="8"/>
      <c r="BD1635" s="8"/>
      <c r="BE1635" s="5"/>
      <c r="BF1635" s="5"/>
      <c r="BG1635" s="6"/>
      <c r="BH1635" s="6"/>
      <c r="BI1635" s="7" t="e">
        <f t="shared" si="153"/>
        <v>#DIV/0!</v>
      </c>
      <c r="BK1635" s="5"/>
      <c r="BL1635" s="6"/>
      <c r="BM1635" s="6"/>
      <c r="BO1635" s="5"/>
      <c r="BP1635" s="6"/>
      <c r="BQ1635" s="6"/>
      <c r="BR1635" s="5"/>
      <c r="BS1635" s="5"/>
      <c r="BT1635" s="6"/>
      <c r="BU1635" s="6"/>
      <c r="BV1635" s="7" t="e">
        <f t="shared" si="154"/>
        <v>#DIV/0!</v>
      </c>
      <c r="BX1635" s="5"/>
      <c r="BY1635" s="8"/>
      <c r="BZ1635" s="8"/>
      <c r="CA1635" s="5"/>
      <c r="CB1635" s="5"/>
      <c r="CC1635" s="8"/>
      <c r="CD1635" s="8"/>
      <c r="CE1635" s="5"/>
      <c r="CF1635" s="5"/>
      <c r="CG1635" s="12"/>
      <c r="CH1635" s="17"/>
      <c r="CI1635" s="9" t="e">
        <f t="shared" si="155"/>
        <v>#DIV/0!</v>
      </c>
      <c r="CJ1635" s="5"/>
      <c r="CL1635" s="5"/>
      <c r="CM1635" s="5"/>
      <c r="CP1635" s="5"/>
      <c r="CT1635" s="5"/>
    </row>
    <row r="1636" spans="1:98" x14ac:dyDescent="0.25">
      <c r="A1636" s="5" t="s">
        <v>1679</v>
      </c>
      <c r="B1636" s="5">
        <v>77.839340000000007</v>
      </c>
      <c r="C1636" s="5">
        <v>-38.071102000000003</v>
      </c>
      <c r="E1636" s="5">
        <v>0</v>
      </c>
      <c r="G1636" s="5">
        <v>0</v>
      </c>
      <c r="I1636" s="5">
        <v>0</v>
      </c>
      <c r="L1636" s="6" t="str">
        <f>IF(Table1[[#This Row],[seagrass.mn.ssp126.2050]]="","",(Table1[[#This Row],[seagrass.sd.ssp126.2050]]/Table1[[#This Row],[seagrass.mn.ssp126.2050]])^-1)</f>
        <v/>
      </c>
      <c r="M1636" s="6" t="str">
        <f>IF(Table1[[#This Row],[seagrass.weights.ssp126.2050]]="","",Table1[[#This Row],[seagrass.weights.ssp126.2050]]*Table1[[#This Row],[seagrass.mn.ssp126.2050]])</f>
        <v/>
      </c>
      <c r="P1636" s="6" t="str">
        <f>IF(Table1[[#This Row],[corals.mn.ssp126.2050]]="","",(Table1[[#This Row],[corals.sd.ssp126.2050]]/Table1[[#This Row],[corals.mn.ssp126.2050]])^-1)</f>
        <v/>
      </c>
      <c r="Q1636" s="6" t="str">
        <f>IF(Table1[[#This Row],[coral.weights.ssp126.2050]]="","",Table1[[#This Row],[coral.weights.ssp126.2050]]*Table1[[#This Row],[corals.mn.ssp126.2050]])</f>
        <v/>
      </c>
      <c r="T1636" s="6" t="str">
        <f>IF(Table1[[#This Row],[mangrove.mn.ssp126.2050]]="","",(Table1[[#This Row],[mangrove.sd.ssp126.2050]]/Table1[[#This Row],[mangrove.mn.ssp126.2050]])^-1)</f>
        <v/>
      </c>
      <c r="U1636" s="6" t="str">
        <f>IF(Table1[[#This Row],[mangrove.weights.ssp126.2050]]="","",Table1[[#This Row],[mangrove.weights.ssp126.2050]]*Table1[[#This Row],[mangrove.mn.ssp126.2050]])</f>
        <v/>
      </c>
      <c r="V1636" s="7" t="e">
        <f t="shared" si="150"/>
        <v>#DIV/0!</v>
      </c>
      <c r="Y1636" s="6" t="str">
        <f>IF(Table1[[#This Row],[seagrass.mn.ssp126.2100]]="", "", (Table1[[#This Row],[seagrass.sd.ssp126.2100]]/Table1[[#This Row],[seagrass.mn.ssp126.2100]])^-1)</f>
        <v/>
      </c>
      <c r="Z1636" s="6" t="str">
        <f>IF(Table1[[#This Row],[seagrass.weights.ssp126.2100]]="","", Table1[[#This Row],[seagrass.weights.ssp126.2100]]*Table1[[#This Row],[seagrass.mn.ssp126.2100]])</f>
        <v/>
      </c>
      <c r="AC1636" s="6" t="str">
        <f>IF(Table1[[#This Row],[corals.mn.ssp126.2100]]="","",(Table1[[#This Row],[corals.sd.ssp126.2100]]/Table1[[#This Row],[corals.mn.ssp126.2100]])^-1)</f>
        <v/>
      </c>
      <c r="AD1636" s="6" t="str">
        <f>IF( Table1[[#This Row],[Coral.weights.ssp126.2100]]="","", Table1[[#This Row],[Coral.weights.ssp126.2100]]*Table1[[#This Row],[corals.mn.ssp126.2100]])</f>
        <v/>
      </c>
      <c r="AG1636" s="8" t="str">
        <f>IF(Table1[[#This Row],[mangrove.mn.ssp126.2100]]="","",(Table1[[#This Row],[mangrove.sd.ssp126.2100]]/Table1[[#This Row],[mangrove.mn.ssp126.2100]])^-1)</f>
        <v/>
      </c>
      <c r="AH1636" s="6" t="str">
        <f>IF(Table1[[#This Row],[mangrove.weights.ssp126.2100]]="","",Table1[[#This Row],[mangrove.weights.ssp126.2100]]*Table1[[#This Row],[mangrove.mn.ssp126.2100]])</f>
        <v/>
      </c>
      <c r="AI1636" s="7" t="e">
        <f t="shared" si="151"/>
        <v>#DIV/0!</v>
      </c>
      <c r="AL1636" s="6" t="str">
        <f>IF(Table1[[#This Row],[seagrass.mn.ssp245.2050]]="","",(Table1[[#This Row],[seagrass.sd.ssp245.2050]]/Table1[[#This Row],[seagrass.mn.ssp245.2050]])^-1)</f>
        <v/>
      </c>
      <c r="AM1636" s="6" t="str">
        <f>IF(Table1[[#This Row],[seagrass.weights.ssp245.2050]]="","",Table1[[#This Row],[seagrass.weights.ssp245.2050]]*Table1[[#This Row],[seagrass.mn.ssp245.2050]])</f>
        <v/>
      </c>
      <c r="AS1636" s="5"/>
      <c r="AT1636" s="8"/>
      <c r="AU1636" s="8"/>
      <c r="AV1636" s="7" t="e">
        <f t="shared" si="152"/>
        <v>#DIV/0!</v>
      </c>
      <c r="AX1636" s="5"/>
      <c r="AY1636" s="6"/>
      <c r="AZ1636" s="6"/>
      <c r="BB1636" s="5"/>
      <c r="BC1636" s="8"/>
      <c r="BD1636" s="8"/>
      <c r="BE1636" s="5"/>
      <c r="BF1636" s="5"/>
      <c r="BG1636" s="6"/>
      <c r="BH1636" s="6"/>
      <c r="BI1636" s="7" t="e">
        <f t="shared" si="153"/>
        <v>#DIV/0!</v>
      </c>
      <c r="BK1636" s="5"/>
      <c r="BL1636" s="6"/>
      <c r="BM1636" s="6"/>
      <c r="BO1636" s="5"/>
      <c r="BP1636" s="6"/>
      <c r="BQ1636" s="6"/>
      <c r="BR1636" s="5"/>
      <c r="BS1636" s="5"/>
      <c r="BT1636" s="6"/>
      <c r="BU1636" s="6"/>
      <c r="BV1636" s="7" t="e">
        <f t="shared" si="154"/>
        <v>#DIV/0!</v>
      </c>
      <c r="BX1636" s="5"/>
      <c r="BY1636" s="8"/>
      <c r="BZ1636" s="8"/>
      <c r="CA1636" s="5"/>
      <c r="CB1636" s="5"/>
      <c r="CC1636" s="8"/>
      <c r="CD1636" s="8"/>
      <c r="CE1636" s="5"/>
      <c r="CF1636" s="5"/>
      <c r="CG1636" s="12"/>
      <c r="CH1636" s="17"/>
      <c r="CI1636" s="9" t="e">
        <f t="shared" si="155"/>
        <v>#DIV/0!</v>
      </c>
      <c r="CJ1636" s="5"/>
      <c r="CL1636" s="5"/>
      <c r="CM1636" s="5"/>
      <c r="CP1636" s="5"/>
      <c r="CT1636" s="5"/>
    </row>
    <row r="1637" spans="1:98" x14ac:dyDescent="0.25">
      <c r="A1637" s="5" t="s">
        <v>1680</v>
      </c>
      <c r="B1637" s="5">
        <v>77.339340000000007</v>
      </c>
      <c r="C1637" s="5">
        <v>-38.571102000000003</v>
      </c>
      <c r="E1637" s="5">
        <v>0</v>
      </c>
      <c r="G1637" s="5">
        <v>0</v>
      </c>
      <c r="I1637" s="5">
        <v>0</v>
      </c>
      <c r="L1637" s="6" t="str">
        <f>IF(Table1[[#This Row],[seagrass.mn.ssp126.2050]]="","",(Table1[[#This Row],[seagrass.sd.ssp126.2050]]/Table1[[#This Row],[seagrass.mn.ssp126.2050]])^-1)</f>
        <v/>
      </c>
      <c r="M1637" s="6" t="str">
        <f>IF(Table1[[#This Row],[seagrass.weights.ssp126.2050]]="","",Table1[[#This Row],[seagrass.weights.ssp126.2050]]*Table1[[#This Row],[seagrass.mn.ssp126.2050]])</f>
        <v/>
      </c>
      <c r="P1637" s="6" t="str">
        <f>IF(Table1[[#This Row],[corals.mn.ssp126.2050]]="","",(Table1[[#This Row],[corals.sd.ssp126.2050]]/Table1[[#This Row],[corals.mn.ssp126.2050]])^-1)</f>
        <v/>
      </c>
      <c r="Q1637" s="6" t="str">
        <f>IF(Table1[[#This Row],[coral.weights.ssp126.2050]]="","",Table1[[#This Row],[coral.weights.ssp126.2050]]*Table1[[#This Row],[corals.mn.ssp126.2050]])</f>
        <v/>
      </c>
      <c r="T1637" s="6" t="str">
        <f>IF(Table1[[#This Row],[mangrove.mn.ssp126.2050]]="","",(Table1[[#This Row],[mangrove.sd.ssp126.2050]]/Table1[[#This Row],[mangrove.mn.ssp126.2050]])^-1)</f>
        <v/>
      </c>
      <c r="U1637" s="6" t="str">
        <f>IF(Table1[[#This Row],[mangrove.weights.ssp126.2050]]="","",Table1[[#This Row],[mangrove.weights.ssp126.2050]]*Table1[[#This Row],[mangrove.mn.ssp126.2050]])</f>
        <v/>
      </c>
      <c r="V1637" s="7" t="e">
        <f t="shared" si="150"/>
        <v>#DIV/0!</v>
      </c>
      <c r="Y1637" s="6" t="str">
        <f>IF(Table1[[#This Row],[seagrass.mn.ssp126.2100]]="", "", (Table1[[#This Row],[seagrass.sd.ssp126.2100]]/Table1[[#This Row],[seagrass.mn.ssp126.2100]])^-1)</f>
        <v/>
      </c>
      <c r="Z1637" s="6" t="str">
        <f>IF(Table1[[#This Row],[seagrass.weights.ssp126.2100]]="","", Table1[[#This Row],[seagrass.weights.ssp126.2100]]*Table1[[#This Row],[seagrass.mn.ssp126.2100]])</f>
        <v/>
      </c>
      <c r="AC1637" s="6" t="str">
        <f>IF(Table1[[#This Row],[corals.mn.ssp126.2100]]="","",(Table1[[#This Row],[corals.sd.ssp126.2100]]/Table1[[#This Row],[corals.mn.ssp126.2100]])^-1)</f>
        <v/>
      </c>
      <c r="AD1637" s="6" t="str">
        <f>IF( Table1[[#This Row],[Coral.weights.ssp126.2100]]="","", Table1[[#This Row],[Coral.weights.ssp126.2100]]*Table1[[#This Row],[corals.mn.ssp126.2100]])</f>
        <v/>
      </c>
      <c r="AG1637" s="8" t="str">
        <f>IF(Table1[[#This Row],[mangrove.mn.ssp126.2100]]="","",(Table1[[#This Row],[mangrove.sd.ssp126.2100]]/Table1[[#This Row],[mangrove.mn.ssp126.2100]])^-1)</f>
        <v/>
      </c>
      <c r="AH1637" s="6" t="str">
        <f>IF(Table1[[#This Row],[mangrove.weights.ssp126.2100]]="","",Table1[[#This Row],[mangrove.weights.ssp126.2100]]*Table1[[#This Row],[mangrove.mn.ssp126.2100]])</f>
        <v/>
      </c>
      <c r="AI1637" s="7" t="e">
        <f t="shared" si="151"/>
        <v>#DIV/0!</v>
      </c>
      <c r="AL1637" s="6" t="str">
        <f>IF(Table1[[#This Row],[seagrass.mn.ssp245.2050]]="","",(Table1[[#This Row],[seagrass.sd.ssp245.2050]]/Table1[[#This Row],[seagrass.mn.ssp245.2050]])^-1)</f>
        <v/>
      </c>
      <c r="AM1637" s="6" t="str">
        <f>IF(Table1[[#This Row],[seagrass.weights.ssp245.2050]]="","",Table1[[#This Row],[seagrass.weights.ssp245.2050]]*Table1[[#This Row],[seagrass.mn.ssp245.2050]])</f>
        <v/>
      </c>
      <c r="AS1637" s="5"/>
      <c r="AT1637" s="8"/>
      <c r="AU1637" s="8"/>
      <c r="AV1637" s="7" t="e">
        <f t="shared" si="152"/>
        <v>#DIV/0!</v>
      </c>
      <c r="AX1637" s="5"/>
      <c r="AY1637" s="6"/>
      <c r="AZ1637" s="6"/>
      <c r="BB1637" s="5"/>
      <c r="BC1637" s="8"/>
      <c r="BD1637" s="8"/>
      <c r="BE1637" s="5"/>
      <c r="BF1637" s="5"/>
      <c r="BG1637" s="6"/>
      <c r="BH1637" s="6"/>
      <c r="BI1637" s="7" t="e">
        <f t="shared" si="153"/>
        <v>#DIV/0!</v>
      </c>
      <c r="BK1637" s="5"/>
      <c r="BL1637" s="6"/>
      <c r="BM1637" s="6"/>
      <c r="BO1637" s="5"/>
      <c r="BP1637" s="6"/>
      <c r="BQ1637" s="6"/>
      <c r="BR1637" s="5"/>
      <c r="BS1637" s="5"/>
      <c r="BT1637" s="6"/>
      <c r="BU1637" s="6"/>
      <c r="BV1637" s="7" t="e">
        <f t="shared" si="154"/>
        <v>#DIV/0!</v>
      </c>
      <c r="BX1637" s="5"/>
      <c r="BY1637" s="8"/>
      <c r="BZ1637" s="8"/>
      <c r="CA1637" s="5"/>
      <c r="CB1637" s="5"/>
      <c r="CC1637" s="8"/>
      <c r="CD1637" s="8"/>
      <c r="CE1637" s="5"/>
      <c r="CF1637" s="5"/>
      <c r="CG1637" s="12"/>
      <c r="CH1637" s="17"/>
      <c r="CI1637" s="9" t="e">
        <f t="shared" si="155"/>
        <v>#DIV/0!</v>
      </c>
      <c r="CJ1637" s="5"/>
      <c r="CL1637" s="5"/>
      <c r="CM1637" s="5"/>
      <c r="CP1637" s="5"/>
      <c r="CT1637" s="5"/>
    </row>
    <row r="1638" spans="1:98" x14ac:dyDescent="0.25">
      <c r="A1638" s="5" t="s">
        <v>1681</v>
      </c>
      <c r="B1638" s="5">
        <v>77.589340000000007</v>
      </c>
      <c r="C1638" s="5">
        <v>-38.571102000000003</v>
      </c>
      <c r="E1638" s="5">
        <v>0</v>
      </c>
      <c r="G1638" s="5">
        <v>0</v>
      </c>
      <c r="I1638" s="5">
        <v>0</v>
      </c>
      <c r="L1638" s="6" t="str">
        <f>IF(Table1[[#This Row],[seagrass.mn.ssp126.2050]]="","",(Table1[[#This Row],[seagrass.sd.ssp126.2050]]/Table1[[#This Row],[seagrass.mn.ssp126.2050]])^-1)</f>
        <v/>
      </c>
      <c r="M1638" s="6" t="str">
        <f>IF(Table1[[#This Row],[seagrass.weights.ssp126.2050]]="","",Table1[[#This Row],[seagrass.weights.ssp126.2050]]*Table1[[#This Row],[seagrass.mn.ssp126.2050]])</f>
        <v/>
      </c>
      <c r="P1638" s="6" t="str">
        <f>IF(Table1[[#This Row],[corals.mn.ssp126.2050]]="","",(Table1[[#This Row],[corals.sd.ssp126.2050]]/Table1[[#This Row],[corals.mn.ssp126.2050]])^-1)</f>
        <v/>
      </c>
      <c r="Q1638" s="6" t="str">
        <f>IF(Table1[[#This Row],[coral.weights.ssp126.2050]]="","",Table1[[#This Row],[coral.weights.ssp126.2050]]*Table1[[#This Row],[corals.mn.ssp126.2050]])</f>
        <v/>
      </c>
      <c r="T1638" s="6" t="str">
        <f>IF(Table1[[#This Row],[mangrove.mn.ssp126.2050]]="","",(Table1[[#This Row],[mangrove.sd.ssp126.2050]]/Table1[[#This Row],[mangrove.mn.ssp126.2050]])^-1)</f>
        <v/>
      </c>
      <c r="U1638" s="6" t="str">
        <f>IF(Table1[[#This Row],[mangrove.weights.ssp126.2050]]="","",Table1[[#This Row],[mangrove.weights.ssp126.2050]]*Table1[[#This Row],[mangrove.mn.ssp126.2050]])</f>
        <v/>
      </c>
      <c r="V1638" s="7" t="e">
        <f t="shared" si="150"/>
        <v>#DIV/0!</v>
      </c>
      <c r="Y1638" s="6" t="str">
        <f>IF(Table1[[#This Row],[seagrass.mn.ssp126.2100]]="", "", (Table1[[#This Row],[seagrass.sd.ssp126.2100]]/Table1[[#This Row],[seagrass.mn.ssp126.2100]])^-1)</f>
        <v/>
      </c>
      <c r="Z1638" s="6" t="str">
        <f>IF(Table1[[#This Row],[seagrass.weights.ssp126.2100]]="","", Table1[[#This Row],[seagrass.weights.ssp126.2100]]*Table1[[#This Row],[seagrass.mn.ssp126.2100]])</f>
        <v/>
      </c>
      <c r="AC1638" s="6" t="str">
        <f>IF(Table1[[#This Row],[corals.mn.ssp126.2100]]="","",(Table1[[#This Row],[corals.sd.ssp126.2100]]/Table1[[#This Row],[corals.mn.ssp126.2100]])^-1)</f>
        <v/>
      </c>
      <c r="AD1638" s="6" t="str">
        <f>IF( Table1[[#This Row],[Coral.weights.ssp126.2100]]="","", Table1[[#This Row],[Coral.weights.ssp126.2100]]*Table1[[#This Row],[corals.mn.ssp126.2100]])</f>
        <v/>
      </c>
      <c r="AG1638" s="8" t="str">
        <f>IF(Table1[[#This Row],[mangrove.mn.ssp126.2100]]="","",(Table1[[#This Row],[mangrove.sd.ssp126.2100]]/Table1[[#This Row],[mangrove.mn.ssp126.2100]])^-1)</f>
        <v/>
      </c>
      <c r="AH1638" s="6" t="str">
        <f>IF(Table1[[#This Row],[mangrove.weights.ssp126.2100]]="","",Table1[[#This Row],[mangrove.weights.ssp126.2100]]*Table1[[#This Row],[mangrove.mn.ssp126.2100]])</f>
        <v/>
      </c>
      <c r="AI1638" s="7" t="e">
        <f t="shared" si="151"/>
        <v>#DIV/0!</v>
      </c>
      <c r="AL1638" s="6" t="str">
        <f>IF(Table1[[#This Row],[seagrass.mn.ssp245.2050]]="","",(Table1[[#This Row],[seagrass.sd.ssp245.2050]]/Table1[[#This Row],[seagrass.mn.ssp245.2050]])^-1)</f>
        <v/>
      </c>
      <c r="AM1638" s="6" t="str">
        <f>IF(Table1[[#This Row],[seagrass.weights.ssp245.2050]]="","",Table1[[#This Row],[seagrass.weights.ssp245.2050]]*Table1[[#This Row],[seagrass.mn.ssp245.2050]])</f>
        <v/>
      </c>
      <c r="AS1638" s="5"/>
      <c r="AT1638" s="8"/>
      <c r="AU1638" s="8"/>
      <c r="AV1638" s="7" t="e">
        <f t="shared" si="152"/>
        <v>#DIV/0!</v>
      </c>
      <c r="AX1638" s="5"/>
      <c r="AY1638" s="6"/>
      <c r="AZ1638" s="6"/>
      <c r="BB1638" s="5"/>
      <c r="BC1638" s="8"/>
      <c r="BD1638" s="8"/>
      <c r="BE1638" s="5"/>
      <c r="BF1638" s="5"/>
      <c r="BG1638" s="6"/>
      <c r="BH1638" s="6"/>
      <c r="BI1638" s="7" t="e">
        <f t="shared" si="153"/>
        <v>#DIV/0!</v>
      </c>
      <c r="BK1638" s="5"/>
      <c r="BL1638" s="6"/>
      <c r="BM1638" s="6"/>
      <c r="BO1638" s="5"/>
      <c r="BP1638" s="6"/>
      <c r="BQ1638" s="6"/>
      <c r="BR1638" s="5"/>
      <c r="BS1638" s="5"/>
      <c r="BT1638" s="6"/>
      <c r="BU1638" s="6"/>
      <c r="BV1638" s="7" t="e">
        <f t="shared" si="154"/>
        <v>#DIV/0!</v>
      </c>
      <c r="BX1638" s="5"/>
      <c r="BY1638" s="8"/>
      <c r="BZ1638" s="8"/>
      <c r="CA1638" s="5"/>
      <c r="CB1638" s="5"/>
      <c r="CC1638" s="8"/>
      <c r="CD1638" s="8"/>
      <c r="CE1638" s="5"/>
      <c r="CF1638" s="5"/>
      <c r="CG1638" s="12"/>
      <c r="CH1638" s="17"/>
      <c r="CI1638" s="9" t="e">
        <f t="shared" si="155"/>
        <v>#DIV/0!</v>
      </c>
      <c r="CJ1638" s="5"/>
      <c r="CL1638" s="5"/>
      <c r="CM1638" s="5"/>
      <c r="CP1638" s="5"/>
      <c r="CT1638" s="5"/>
    </row>
    <row r="1639" spans="1:98" x14ac:dyDescent="0.25">
      <c r="A1639" s="5" t="s">
        <v>1682</v>
      </c>
      <c r="B1639" s="5">
        <v>77.839340000000007</v>
      </c>
      <c r="C1639" s="5">
        <v>-38.571102000000003</v>
      </c>
      <c r="E1639" s="5">
        <v>0</v>
      </c>
      <c r="G1639" s="5">
        <v>0</v>
      </c>
      <c r="I1639" s="5">
        <v>0</v>
      </c>
      <c r="L1639" s="6" t="str">
        <f>IF(Table1[[#This Row],[seagrass.mn.ssp126.2050]]="","",(Table1[[#This Row],[seagrass.sd.ssp126.2050]]/Table1[[#This Row],[seagrass.mn.ssp126.2050]])^-1)</f>
        <v/>
      </c>
      <c r="M1639" s="6" t="str">
        <f>IF(Table1[[#This Row],[seagrass.weights.ssp126.2050]]="","",Table1[[#This Row],[seagrass.weights.ssp126.2050]]*Table1[[#This Row],[seagrass.mn.ssp126.2050]])</f>
        <v/>
      </c>
      <c r="P1639" s="6" t="str">
        <f>IF(Table1[[#This Row],[corals.mn.ssp126.2050]]="","",(Table1[[#This Row],[corals.sd.ssp126.2050]]/Table1[[#This Row],[corals.mn.ssp126.2050]])^-1)</f>
        <v/>
      </c>
      <c r="Q1639" s="6" t="str">
        <f>IF(Table1[[#This Row],[coral.weights.ssp126.2050]]="","",Table1[[#This Row],[coral.weights.ssp126.2050]]*Table1[[#This Row],[corals.mn.ssp126.2050]])</f>
        <v/>
      </c>
      <c r="T1639" s="6" t="str">
        <f>IF(Table1[[#This Row],[mangrove.mn.ssp126.2050]]="","",(Table1[[#This Row],[mangrove.sd.ssp126.2050]]/Table1[[#This Row],[mangrove.mn.ssp126.2050]])^-1)</f>
        <v/>
      </c>
      <c r="U1639" s="6" t="str">
        <f>IF(Table1[[#This Row],[mangrove.weights.ssp126.2050]]="","",Table1[[#This Row],[mangrove.weights.ssp126.2050]]*Table1[[#This Row],[mangrove.mn.ssp126.2050]])</f>
        <v/>
      </c>
      <c r="V1639" s="7" t="e">
        <f t="shared" si="150"/>
        <v>#DIV/0!</v>
      </c>
      <c r="Y1639" s="6" t="str">
        <f>IF(Table1[[#This Row],[seagrass.mn.ssp126.2100]]="", "", (Table1[[#This Row],[seagrass.sd.ssp126.2100]]/Table1[[#This Row],[seagrass.mn.ssp126.2100]])^-1)</f>
        <v/>
      </c>
      <c r="Z1639" s="6" t="str">
        <f>IF(Table1[[#This Row],[seagrass.weights.ssp126.2100]]="","", Table1[[#This Row],[seagrass.weights.ssp126.2100]]*Table1[[#This Row],[seagrass.mn.ssp126.2100]])</f>
        <v/>
      </c>
      <c r="AC1639" s="6" t="str">
        <f>IF(Table1[[#This Row],[corals.mn.ssp126.2100]]="","",(Table1[[#This Row],[corals.sd.ssp126.2100]]/Table1[[#This Row],[corals.mn.ssp126.2100]])^-1)</f>
        <v/>
      </c>
      <c r="AD1639" s="6" t="str">
        <f>IF( Table1[[#This Row],[Coral.weights.ssp126.2100]]="","", Table1[[#This Row],[Coral.weights.ssp126.2100]]*Table1[[#This Row],[corals.mn.ssp126.2100]])</f>
        <v/>
      </c>
      <c r="AG1639" s="8" t="str">
        <f>IF(Table1[[#This Row],[mangrove.mn.ssp126.2100]]="","",(Table1[[#This Row],[mangrove.sd.ssp126.2100]]/Table1[[#This Row],[mangrove.mn.ssp126.2100]])^-1)</f>
        <v/>
      </c>
      <c r="AH1639" s="6" t="str">
        <f>IF(Table1[[#This Row],[mangrove.weights.ssp126.2100]]="","",Table1[[#This Row],[mangrove.weights.ssp126.2100]]*Table1[[#This Row],[mangrove.mn.ssp126.2100]])</f>
        <v/>
      </c>
      <c r="AI1639" s="7" t="e">
        <f t="shared" si="151"/>
        <v>#DIV/0!</v>
      </c>
      <c r="AL1639" s="6" t="str">
        <f>IF(Table1[[#This Row],[seagrass.mn.ssp245.2050]]="","",(Table1[[#This Row],[seagrass.sd.ssp245.2050]]/Table1[[#This Row],[seagrass.mn.ssp245.2050]])^-1)</f>
        <v/>
      </c>
      <c r="AM1639" s="6" t="str">
        <f>IF(Table1[[#This Row],[seagrass.weights.ssp245.2050]]="","",Table1[[#This Row],[seagrass.weights.ssp245.2050]]*Table1[[#This Row],[seagrass.mn.ssp245.2050]])</f>
        <v/>
      </c>
      <c r="AS1639" s="5"/>
      <c r="AT1639" s="8"/>
      <c r="AU1639" s="8"/>
      <c r="AV1639" s="7" t="e">
        <f t="shared" si="152"/>
        <v>#DIV/0!</v>
      </c>
      <c r="AX1639" s="5"/>
      <c r="AY1639" s="6"/>
      <c r="AZ1639" s="6"/>
      <c r="BB1639" s="5"/>
      <c r="BC1639" s="8"/>
      <c r="BD1639" s="8"/>
      <c r="BE1639" s="5"/>
      <c r="BF1639" s="5"/>
      <c r="BG1639" s="6"/>
      <c r="BH1639" s="6"/>
      <c r="BI1639" s="7" t="e">
        <f t="shared" si="153"/>
        <v>#DIV/0!</v>
      </c>
      <c r="BK1639" s="5"/>
      <c r="BL1639" s="6"/>
      <c r="BM1639" s="6"/>
      <c r="BO1639" s="5"/>
      <c r="BP1639" s="6"/>
      <c r="BQ1639" s="6"/>
      <c r="BR1639" s="5"/>
      <c r="BS1639" s="5"/>
      <c r="BT1639" s="6"/>
      <c r="BU1639" s="6"/>
      <c r="BV1639" s="7" t="e">
        <f t="shared" si="154"/>
        <v>#DIV/0!</v>
      </c>
      <c r="BX1639" s="5"/>
      <c r="BY1639" s="8"/>
      <c r="BZ1639" s="8"/>
      <c r="CA1639" s="5"/>
      <c r="CB1639" s="5"/>
      <c r="CC1639" s="8"/>
      <c r="CD1639" s="8"/>
      <c r="CE1639" s="5"/>
      <c r="CF1639" s="5"/>
      <c r="CG1639" s="12"/>
      <c r="CH1639" s="17"/>
      <c r="CI1639" s="9" t="e">
        <f t="shared" si="155"/>
        <v>#DIV/0!</v>
      </c>
      <c r="CJ1639" s="5"/>
      <c r="CL1639" s="5"/>
      <c r="CM1639" s="5"/>
      <c r="CP1639" s="5"/>
      <c r="CT1639" s="5"/>
    </row>
    <row r="1640" spans="1:98" x14ac:dyDescent="0.25">
      <c r="A1640" s="5" t="s">
        <v>1683</v>
      </c>
      <c r="B1640" s="5">
        <v>77.339340000000007</v>
      </c>
      <c r="C1640" s="5">
        <v>-38.821102000000003</v>
      </c>
      <c r="E1640" s="5">
        <v>0</v>
      </c>
      <c r="G1640" s="5">
        <v>0</v>
      </c>
      <c r="I1640" s="5">
        <v>0</v>
      </c>
      <c r="L1640" s="6" t="str">
        <f>IF(Table1[[#This Row],[seagrass.mn.ssp126.2050]]="","",(Table1[[#This Row],[seagrass.sd.ssp126.2050]]/Table1[[#This Row],[seagrass.mn.ssp126.2050]])^-1)</f>
        <v/>
      </c>
      <c r="M1640" s="6" t="str">
        <f>IF(Table1[[#This Row],[seagrass.weights.ssp126.2050]]="","",Table1[[#This Row],[seagrass.weights.ssp126.2050]]*Table1[[#This Row],[seagrass.mn.ssp126.2050]])</f>
        <v/>
      </c>
      <c r="P1640" s="6" t="str">
        <f>IF(Table1[[#This Row],[corals.mn.ssp126.2050]]="","",(Table1[[#This Row],[corals.sd.ssp126.2050]]/Table1[[#This Row],[corals.mn.ssp126.2050]])^-1)</f>
        <v/>
      </c>
      <c r="Q1640" s="6" t="str">
        <f>IF(Table1[[#This Row],[coral.weights.ssp126.2050]]="","",Table1[[#This Row],[coral.weights.ssp126.2050]]*Table1[[#This Row],[corals.mn.ssp126.2050]])</f>
        <v/>
      </c>
      <c r="T1640" s="6" t="str">
        <f>IF(Table1[[#This Row],[mangrove.mn.ssp126.2050]]="","",(Table1[[#This Row],[mangrove.sd.ssp126.2050]]/Table1[[#This Row],[mangrove.mn.ssp126.2050]])^-1)</f>
        <v/>
      </c>
      <c r="U1640" s="6" t="str">
        <f>IF(Table1[[#This Row],[mangrove.weights.ssp126.2050]]="","",Table1[[#This Row],[mangrove.weights.ssp126.2050]]*Table1[[#This Row],[mangrove.mn.ssp126.2050]])</f>
        <v/>
      </c>
      <c r="V1640" s="7" t="e">
        <f t="shared" si="150"/>
        <v>#DIV/0!</v>
      </c>
      <c r="Y1640" s="6" t="str">
        <f>IF(Table1[[#This Row],[seagrass.mn.ssp126.2100]]="", "", (Table1[[#This Row],[seagrass.sd.ssp126.2100]]/Table1[[#This Row],[seagrass.mn.ssp126.2100]])^-1)</f>
        <v/>
      </c>
      <c r="Z1640" s="6" t="str">
        <f>IF(Table1[[#This Row],[seagrass.weights.ssp126.2100]]="","", Table1[[#This Row],[seagrass.weights.ssp126.2100]]*Table1[[#This Row],[seagrass.mn.ssp126.2100]])</f>
        <v/>
      </c>
      <c r="AC1640" s="6" t="str">
        <f>IF(Table1[[#This Row],[corals.mn.ssp126.2100]]="","",(Table1[[#This Row],[corals.sd.ssp126.2100]]/Table1[[#This Row],[corals.mn.ssp126.2100]])^-1)</f>
        <v/>
      </c>
      <c r="AD1640" s="6" t="str">
        <f>IF( Table1[[#This Row],[Coral.weights.ssp126.2100]]="","", Table1[[#This Row],[Coral.weights.ssp126.2100]]*Table1[[#This Row],[corals.mn.ssp126.2100]])</f>
        <v/>
      </c>
      <c r="AG1640" s="8" t="str">
        <f>IF(Table1[[#This Row],[mangrove.mn.ssp126.2100]]="","",(Table1[[#This Row],[mangrove.sd.ssp126.2100]]/Table1[[#This Row],[mangrove.mn.ssp126.2100]])^-1)</f>
        <v/>
      </c>
      <c r="AH1640" s="6" t="str">
        <f>IF(Table1[[#This Row],[mangrove.weights.ssp126.2100]]="","",Table1[[#This Row],[mangrove.weights.ssp126.2100]]*Table1[[#This Row],[mangrove.mn.ssp126.2100]])</f>
        <v/>
      </c>
      <c r="AI1640" s="7" t="e">
        <f t="shared" si="151"/>
        <v>#DIV/0!</v>
      </c>
      <c r="AL1640" s="6" t="str">
        <f>IF(Table1[[#This Row],[seagrass.mn.ssp245.2050]]="","",(Table1[[#This Row],[seagrass.sd.ssp245.2050]]/Table1[[#This Row],[seagrass.mn.ssp245.2050]])^-1)</f>
        <v/>
      </c>
      <c r="AM1640" s="6" t="str">
        <f>IF(Table1[[#This Row],[seagrass.weights.ssp245.2050]]="","",Table1[[#This Row],[seagrass.weights.ssp245.2050]]*Table1[[#This Row],[seagrass.mn.ssp245.2050]])</f>
        <v/>
      </c>
      <c r="AS1640" s="5"/>
      <c r="AT1640" s="8"/>
      <c r="AU1640" s="8"/>
      <c r="AV1640" s="7" t="e">
        <f t="shared" si="152"/>
        <v>#DIV/0!</v>
      </c>
      <c r="AX1640" s="5"/>
      <c r="AY1640" s="6"/>
      <c r="AZ1640" s="6"/>
      <c r="BB1640" s="5"/>
      <c r="BC1640" s="8"/>
      <c r="BD1640" s="8"/>
      <c r="BE1640" s="5"/>
      <c r="BF1640" s="5"/>
      <c r="BG1640" s="6"/>
      <c r="BH1640" s="6"/>
      <c r="BI1640" s="7" t="e">
        <f t="shared" si="153"/>
        <v>#DIV/0!</v>
      </c>
      <c r="BK1640" s="5"/>
      <c r="BL1640" s="6"/>
      <c r="BM1640" s="6"/>
      <c r="BO1640" s="5"/>
      <c r="BP1640" s="6"/>
      <c r="BQ1640" s="6"/>
      <c r="BR1640" s="5"/>
      <c r="BS1640" s="5"/>
      <c r="BT1640" s="6"/>
      <c r="BU1640" s="6"/>
      <c r="BV1640" s="7" t="e">
        <f t="shared" si="154"/>
        <v>#DIV/0!</v>
      </c>
      <c r="BX1640" s="5"/>
      <c r="BY1640" s="8"/>
      <c r="BZ1640" s="8"/>
      <c r="CA1640" s="5"/>
      <c r="CB1640" s="5"/>
      <c r="CC1640" s="8"/>
      <c r="CD1640" s="8"/>
      <c r="CE1640" s="5"/>
      <c r="CF1640" s="5"/>
      <c r="CG1640" s="12"/>
      <c r="CH1640" s="17"/>
      <c r="CI1640" s="9" t="e">
        <f t="shared" si="155"/>
        <v>#DIV/0!</v>
      </c>
      <c r="CJ1640" s="5"/>
      <c r="CL1640" s="5"/>
      <c r="CM1640" s="5"/>
      <c r="CP1640" s="5"/>
      <c r="CT1640" s="5"/>
    </row>
    <row r="1641" spans="1:98" x14ac:dyDescent="0.25">
      <c r="A1641" s="5" t="s">
        <v>1684</v>
      </c>
      <c r="B1641" s="5">
        <v>77.589340000000007</v>
      </c>
      <c r="C1641" s="5">
        <v>-38.821102000000003</v>
      </c>
      <c r="E1641" s="5">
        <v>0</v>
      </c>
      <c r="G1641" s="5">
        <v>0</v>
      </c>
      <c r="I1641" s="5">
        <v>0</v>
      </c>
      <c r="L1641" s="6" t="str">
        <f>IF(Table1[[#This Row],[seagrass.mn.ssp126.2050]]="","",(Table1[[#This Row],[seagrass.sd.ssp126.2050]]/Table1[[#This Row],[seagrass.mn.ssp126.2050]])^-1)</f>
        <v/>
      </c>
      <c r="M1641" s="6" t="str">
        <f>IF(Table1[[#This Row],[seagrass.weights.ssp126.2050]]="","",Table1[[#This Row],[seagrass.weights.ssp126.2050]]*Table1[[#This Row],[seagrass.mn.ssp126.2050]])</f>
        <v/>
      </c>
      <c r="P1641" s="6" t="str">
        <f>IF(Table1[[#This Row],[corals.mn.ssp126.2050]]="","",(Table1[[#This Row],[corals.sd.ssp126.2050]]/Table1[[#This Row],[corals.mn.ssp126.2050]])^-1)</f>
        <v/>
      </c>
      <c r="Q1641" s="6" t="str">
        <f>IF(Table1[[#This Row],[coral.weights.ssp126.2050]]="","",Table1[[#This Row],[coral.weights.ssp126.2050]]*Table1[[#This Row],[corals.mn.ssp126.2050]])</f>
        <v/>
      </c>
      <c r="T1641" s="6" t="str">
        <f>IF(Table1[[#This Row],[mangrove.mn.ssp126.2050]]="","",(Table1[[#This Row],[mangrove.sd.ssp126.2050]]/Table1[[#This Row],[mangrove.mn.ssp126.2050]])^-1)</f>
        <v/>
      </c>
      <c r="U1641" s="6" t="str">
        <f>IF(Table1[[#This Row],[mangrove.weights.ssp126.2050]]="","",Table1[[#This Row],[mangrove.weights.ssp126.2050]]*Table1[[#This Row],[mangrove.mn.ssp126.2050]])</f>
        <v/>
      </c>
      <c r="V1641" s="7" t="e">
        <f t="shared" si="150"/>
        <v>#DIV/0!</v>
      </c>
      <c r="Y1641" s="6" t="str">
        <f>IF(Table1[[#This Row],[seagrass.mn.ssp126.2100]]="", "", (Table1[[#This Row],[seagrass.sd.ssp126.2100]]/Table1[[#This Row],[seagrass.mn.ssp126.2100]])^-1)</f>
        <v/>
      </c>
      <c r="Z1641" s="6" t="str">
        <f>IF(Table1[[#This Row],[seagrass.weights.ssp126.2100]]="","", Table1[[#This Row],[seagrass.weights.ssp126.2100]]*Table1[[#This Row],[seagrass.mn.ssp126.2100]])</f>
        <v/>
      </c>
      <c r="AC1641" s="6" t="str">
        <f>IF(Table1[[#This Row],[corals.mn.ssp126.2100]]="","",(Table1[[#This Row],[corals.sd.ssp126.2100]]/Table1[[#This Row],[corals.mn.ssp126.2100]])^-1)</f>
        <v/>
      </c>
      <c r="AD1641" s="6" t="str">
        <f>IF( Table1[[#This Row],[Coral.weights.ssp126.2100]]="","", Table1[[#This Row],[Coral.weights.ssp126.2100]]*Table1[[#This Row],[corals.mn.ssp126.2100]])</f>
        <v/>
      </c>
      <c r="AG1641" s="8" t="str">
        <f>IF(Table1[[#This Row],[mangrove.mn.ssp126.2100]]="","",(Table1[[#This Row],[mangrove.sd.ssp126.2100]]/Table1[[#This Row],[mangrove.mn.ssp126.2100]])^-1)</f>
        <v/>
      </c>
      <c r="AH1641" s="6" t="str">
        <f>IF(Table1[[#This Row],[mangrove.weights.ssp126.2100]]="","",Table1[[#This Row],[mangrove.weights.ssp126.2100]]*Table1[[#This Row],[mangrove.mn.ssp126.2100]])</f>
        <v/>
      </c>
      <c r="AI1641" s="7" t="e">
        <f t="shared" si="151"/>
        <v>#DIV/0!</v>
      </c>
      <c r="AL1641" s="6" t="str">
        <f>IF(Table1[[#This Row],[seagrass.mn.ssp245.2050]]="","",(Table1[[#This Row],[seagrass.sd.ssp245.2050]]/Table1[[#This Row],[seagrass.mn.ssp245.2050]])^-1)</f>
        <v/>
      </c>
      <c r="AM1641" s="6" t="str">
        <f>IF(Table1[[#This Row],[seagrass.weights.ssp245.2050]]="","",Table1[[#This Row],[seagrass.weights.ssp245.2050]]*Table1[[#This Row],[seagrass.mn.ssp245.2050]])</f>
        <v/>
      </c>
      <c r="AS1641" s="5"/>
      <c r="AT1641" s="8"/>
      <c r="AU1641" s="8"/>
      <c r="AV1641" s="7" t="e">
        <f t="shared" si="152"/>
        <v>#DIV/0!</v>
      </c>
      <c r="AX1641" s="5"/>
      <c r="AY1641" s="6"/>
      <c r="AZ1641" s="6"/>
      <c r="BB1641" s="5"/>
      <c r="BC1641" s="8"/>
      <c r="BD1641" s="8"/>
      <c r="BE1641" s="5"/>
      <c r="BF1641" s="5"/>
      <c r="BG1641" s="6"/>
      <c r="BH1641" s="6"/>
      <c r="BI1641" s="7" t="e">
        <f t="shared" si="153"/>
        <v>#DIV/0!</v>
      </c>
      <c r="BK1641" s="5"/>
      <c r="BL1641" s="6"/>
      <c r="BM1641" s="6"/>
      <c r="BO1641" s="5"/>
      <c r="BP1641" s="6"/>
      <c r="BQ1641" s="6"/>
      <c r="BR1641" s="5"/>
      <c r="BS1641" s="5"/>
      <c r="BT1641" s="6"/>
      <c r="BU1641" s="6"/>
      <c r="BV1641" s="7" t="e">
        <f t="shared" si="154"/>
        <v>#DIV/0!</v>
      </c>
      <c r="BX1641" s="5"/>
      <c r="BY1641" s="8"/>
      <c r="BZ1641" s="8"/>
      <c r="CA1641" s="5"/>
      <c r="CB1641" s="5"/>
      <c r="CC1641" s="8"/>
      <c r="CD1641" s="8"/>
      <c r="CE1641" s="5"/>
      <c r="CF1641" s="5"/>
      <c r="CG1641" s="12"/>
      <c r="CH1641" s="17"/>
      <c r="CI1641" s="9" t="e">
        <f t="shared" si="155"/>
        <v>#DIV/0!</v>
      </c>
      <c r="CJ1641" s="5"/>
      <c r="CL1641" s="5"/>
      <c r="CM1641" s="5"/>
      <c r="CP1641" s="5"/>
      <c r="CT1641" s="5"/>
    </row>
    <row r="1642" spans="1:98" x14ac:dyDescent="0.25">
      <c r="A1642" s="5" t="s">
        <v>1685</v>
      </c>
      <c r="B1642" s="5">
        <v>77.839340000000007</v>
      </c>
      <c r="C1642" s="5">
        <v>-38.821102000000003</v>
      </c>
      <c r="E1642" s="5">
        <v>0</v>
      </c>
      <c r="G1642" s="5">
        <v>0</v>
      </c>
      <c r="I1642" s="5">
        <v>0</v>
      </c>
      <c r="L1642" s="6" t="str">
        <f>IF(Table1[[#This Row],[seagrass.mn.ssp126.2050]]="","",(Table1[[#This Row],[seagrass.sd.ssp126.2050]]/Table1[[#This Row],[seagrass.mn.ssp126.2050]])^-1)</f>
        <v/>
      </c>
      <c r="M1642" s="6" t="str">
        <f>IF(Table1[[#This Row],[seagrass.weights.ssp126.2050]]="","",Table1[[#This Row],[seagrass.weights.ssp126.2050]]*Table1[[#This Row],[seagrass.mn.ssp126.2050]])</f>
        <v/>
      </c>
      <c r="P1642" s="6" t="str">
        <f>IF(Table1[[#This Row],[corals.mn.ssp126.2050]]="","",(Table1[[#This Row],[corals.sd.ssp126.2050]]/Table1[[#This Row],[corals.mn.ssp126.2050]])^-1)</f>
        <v/>
      </c>
      <c r="Q1642" s="6" t="str">
        <f>IF(Table1[[#This Row],[coral.weights.ssp126.2050]]="","",Table1[[#This Row],[coral.weights.ssp126.2050]]*Table1[[#This Row],[corals.mn.ssp126.2050]])</f>
        <v/>
      </c>
      <c r="T1642" s="6" t="str">
        <f>IF(Table1[[#This Row],[mangrove.mn.ssp126.2050]]="","",(Table1[[#This Row],[mangrove.sd.ssp126.2050]]/Table1[[#This Row],[mangrove.mn.ssp126.2050]])^-1)</f>
        <v/>
      </c>
      <c r="U1642" s="6" t="str">
        <f>IF(Table1[[#This Row],[mangrove.weights.ssp126.2050]]="","",Table1[[#This Row],[mangrove.weights.ssp126.2050]]*Table1[[#This Row],[mangrove.mn.ssp126.2050]])</f>
        <v/>
      </c>
      <c r="V1642" s="7" t="e">
        <f t="shared" si="150"/>
        <v>#DIV/0!</v>
      </c>
      <c r="Y1642" s="6" t="str">
        <f>IF(Table1[[#This Row],[seagrass.mn.ssp126.2100]]="", "", (Table1[[#This Row],[seagrass.sd.ssp126.2100]]/Table1[[#This Row],[seagrass.mn.ssp126.2100]])^-1)</f>
        <v/>
      </c>
      <c r="Z1642" s="6" t="str">
        <f>IF(Table1[[#This Row],[seagrass.weights.ssp126.2100]]="","", Table1[[#This Row],[seagrass.weights.ssp126.2100]]*Table1[[#This Row],[seagrass.mn.ssp126.2100]])</f>
        <v/>
      </c>
      <c r="AC1642" s="6" t="str">
        <f>IF(Table1[[#This Row],[corals.mn.ssp126.2100]]="","",(Table1[[#This Row],[corals.sd.ssp126.2100]]/Table1[[#This Row],[corals.mn.ssp126.2100]])^-1)</f>
        <v/>
      </c>
      <c r="AD1642" s="6" t="str">
        <f>IF( Table1[[#This Row],[Coral.weights.ssp126.2100]]="","", Table1[[#This Row],[Coral.weights.ssp126.2100]]*Table1[[#This Row],[corals.mn.ssp126.2100]])</f>
        <v/>
      </c>
      <c r="AG1642" s="8" t="str">
        <f>IF(Table1[[#This Row],[mangrove.mn.ssp126.2100]]="","",(Table1[[#This Row],[mangrove.sd.ssp126.2100]]/Table1[[#This Row],[mangrove.mn.ssp126.2100]])^-1)</f>
        <v/>
      </c>
      <c r="AH1642" s="6" t="str">
        <f>IF(Table1[[#This Row],[mangrove.weights.ssp126.2100]]="","",Table1[[#This Row],[mangrove.weights.ssp126.2100]]*Table1[[#This Row],[mangrove.mn.ssp126.2100]])</f>
        <v/>
      </c>
      <c r="AI1642" s="7" t="e">
        <f t="shared" si="151"/>
        <v>#DIV/0!</v>
      </c>
      <c r="AL1642" s="6" t="str">
        <f>IF(Table1[[#This Row],[seagrass.mn.ssp245.2050]]="","",(Table1[[#This Row],[seagrass.sd.ssp245.2050]]/Table1[[#This Row],[seagrass.mn.ssp245.2050]])^-1)</f>
        <v/>
      </c>
      <c r="AM1642" s="6" t="str">
        <f>IF(Table1[[#This Row],[seagrass.weights.ssp245.2050]]="","",Table1[[#This Row],[seagrass.weights.ssp245.2050]]*Table1[[#This Row],[seagrass.mn.ssp245.2050]])</f>
        <v/>
      </c>
      <c r="AS1642" s="5"/>
      <c r="AT1642" s="8"/>
      <c r="AU1642" s="8"/>
      <c r="AV1642" s="7" t="e">
        <f t="shared" si="152"/>
        <v>#DIV/0!</v>
      </c>
      <c r="AX1642" s="5"/>
      <c r="AY1642" s="6"/>
      <c r="AZ1642" s="6"/>
      <c r="BB1642" s="5"/>
      <c r="BC1642" s="8"/>
      <c r="BD1642" s="8"/>
      <c r="BE1642" s="5"/>
      <c r="BF1642" s="5"/>
      <c r="BG1642" s="6"/>
      <c r="BH1642" s="6"/>
      <c r="BI1642" s="7" t="e">
        <f t="shared" si="153"/>
        <v>#DIV/0!</v>
      </c>
      <c r="BK1642" s="5"/>
      <c r="BL1642" s="6"/>
      <c r="BM1642" s="6"/>
      <c r="BO1642" s="5"/>
      <c r="BP1642" s="6"/>
      <c r="BQ1642" s="6"/>
      <c r="BR1642" s="5"/>
      <c r="BS1642" s="5"/>
      <c r="BT1642" s="6"/>
      <c r="BU1642" s="6"/>
      <c r="BV1642" s="7" t="e">
        <f t="shared" si="154"/>
        <v>#DIV/0!</v>
      </c>
      <c r="BX1642" s="5"/>
      <c r="BY1642" s="8"/>
      <c r="BZ1642" s="8"/>
      <c r="CA1642" s="5"/>
      <c r="CB1642" s="5"/>
      <c r="CC1642" s="8"/>
      <c r="CD1642" s="8"/>
      <c r="CE1642" s="5"/>
      <c r="CF1642" s="5"/>
      <c r="CG1642" s="12"/>
      <c r="CH1642" s="17"/>
      <c r="CI1642" s="9" t="e">
        <f t="shared" si="155"/>
        <v>#DIV/0!</v>
      </c>
      <c r="CJ1642" s="5"/>
      <c r="CL1642" s="5"/>
      <c r="CM1642" s="5"/>
      <c r="CP1642" s="5"/>
      <c r="CT1642" s="5"/>
    </row>
    <row r="1643" spans="1:98" x14ac:dyDescent="0.25">
      <c r="A1643" s="5" t="s">
        <v>1686</v>
      </c>
      <c r="B1643" s="5">
        <v>77.339340000000007</v>
      </c>
      <c r="C1643" s="5">
        <v>-39.071102000000003</v>
      </c>
      <c r="E1643" s="5">
        <v>0</v>
      </c>
      <c r="G1643" s="5">
        <v>0</v>
      </c>
      <c r="I1643" s="5">
        <v>0</v>
      </c>
      <c r="L1643" s="6" t="str">
        <f>IF(Table1[[#This Row],[seagrass.mn.ssp126.2050]]="","",(Table1[[#This Row],[seagrass.sd.ssp126.2050]]/Table1[[#This Row],[seagrass.mn.ssp126.2050]])^-1)</f>
        <v/>
      </c>
      <c r="M1643" s="6" t="str">
        <f>IF(Table1[[#This Row],[seagrass.weights.ssp126.2050]]="","",Table1[[#This Row],[seagrass.weights.ssp126.2050]]*Table1[[#This Row],[seagrass.mn.ssp126.2050]])</f>
        <v/>
      </c>
      <c r="P1643" s="6" t="str">
        <f>IF(Table1[[#This Row],[corals.mn.ssp126.2050]]="","",(Table1[[#This Row],[corals.sd.ssp126.2050]]/Table1[[#This Row],[corals.mn.ssp126.2050]])^-1)</f>
        <v/>
      </c>
      <c r="Q1643" s="6" t="str">
        <f>IF(Table1[[#This Row],[coral.weights.ssp126.2050]]="","",Table1[[#This Row],[coral.weights.ssp126.2050]]*Table1[[#This Row],[corals.mn.ssp126.2050]])</f>
        <v/>
      </c>
      <c r="T1643" s="6" t="str">
        <f>IF(Table1[[#This Row],[mangrove.mn.ssp126.2050]]="","",(Table1[[#This Row],[mangrove.sd.ssp126.2050]]/Table1[[#This Row],[mangrove.mn.ssp126.2050]])^-1)</f>
        <v/>
      </c>
      <c r="U1643" s="6" t="str">
        <f>IF(Table1[[#This Row],[mangrove.weights.ssp126.2050]]="","",Table1[[#This Row],[mangrove.weights.ssp126.2050]]*Table1[[#This Row],[mangrove.mn.ssp126.2050]])</f>
        <v/>
      </c>
      <c r="V1643" s="7" t="e">
        <f t="shared" si="150"/>
        <v>#DIV/0!</v>
      </c>
      <c r="Y1643" s="6" t="str">
        <f>IF(Table1[[#This Row],[seagrass.mn.ssp126.2100]]="", "", (Table1[[#This Row],[seagrass.sd.ssp126.2100]]/Table1[[#This Row],[seagrass.mn.ssp126.2100]])^-1)</f>
        <v/>
      </c>
      <c r="Z1643" s="6" t="str">
        <f>IF(Table1[[#This Row],[seagrass.weights.ssp126.2100]]="","", Table1[[#This Row],[seagrass.weights.ssp126.2100]]*Table1[[#This Row],[seagrass.mn.ssp126.2100]])</f>
        <v/>
      </c>
      <c r="AC1643" s="6" t="str">
        <f>IF(Table1[[#This Row],[corals.mn.ssp126.2100]]="","",(Table1[[#This Row],[corals.sd.ssp126.2100]]/Table1[[#This Row],[corals.mn.ssp126.2100]])^-1)</f>
        <v/>
      </c>
      <c r="AD1643" s="6" t="str">
        <f>IF( Table1[[#This Row],[Coral.weights.ssp126.2100]]="","", Table1[[#This Row],[Coral.weights.ssp126.2100]]*Table1[[#This Row],[corals.mn.ssp126.2100]])</f>
        <v/>
      </c>
      <c r="AG1643" s="8" t="str">
        <f>IF(Table1[[#This Row],[mangrove.mn.ssp126.2100]]="","",(Table1[[#This Row],[mangrove.sd.ssp126.2100]]/Table1[[#This Row],[mangrove.mn.ssp126.2100]])^-1)</f>
        <v/>
      </c>
      <c r="AH1643" s="6" t="str">
        <f>IF(Table1[[#This Row],[mangrove.weights.ssp126.2100]]="","",Table1[[#This Row],[mangrove.weights.ssp126.2100]]*Table1[[#This Row],[mangrove.mn.ssp126.2100]])</f>
        <v/>
      </c>
      <c r="AI1643" s="7" t="e">
        <f t="shared" si="151"/>
        <v>#DIV/0!</v>
      </c>
      <c r="AL1643" s="6" t="str">
        <f>IF(Table1[[#This Row],[seagrass.mn.ssp245.2050]]="","",(Table1[[#This Row],[seagrass.sd.ssp245.2050]]/Table1[[#This Row],[seagrass.mn.ssp245.2050]])^-1)</f>
        <v/>
      </c>
      <c r="AM1643" s="6" t="str">
        <f>IF(Table1[[#This Row],[seagrass.weights.ssp245.2050]]="","",Table1[[#This Row],[seagrass.weights.ssp245.2050]]*Table1[[#This Row],[seagrass.mn.ssp245.2050]])</f>
        <v/>
      </c>
      <c r="AS1643" s="5"/>
      <c r="AT1643" s="8"/>
      <c r="AU1643" s="8"/>
      <c r="AV1643" s="7" t="e">
        <f t="shared" si="152"/>
        <v>#DIV/0!</v>
      </c>
      <c r="AX1643" s="5"/>
      <c r="AY1643" s="6"/>
      <c r="AZ1643" s="6"/>
      <c r="BB1643" s="5"/>
      <c r="BC1643" s="8"/>
      <c r="BD1643" s="8"/>
      <c r="BE1643" s="5"/>
      <c r="BF1643" s="5"/>
      <c r="BG1643" s="6"/>
      <c r="BH1643" s="6"/>
      <c r="BI1643" s="7" t="e">
        <f t="shared" si="153"/>
        <v>#DIV/0!</v>
      </c>
      <c r="BK1643" s="5"/>
      <c r="BL1643" s="6"/>
      <c r="BM1643" s="6"/>
      <c r="BO1643" s="5"/>
      <c r="BP1643" s="6"/>
      <c r="BQ1643" s="6"/>
      <c r="BR1643" s="5"/>
      <c r="BS1643" s="5"/>
      <c r="BT1643" s="6"/>
      <c r="BU1643" s="6"/>
      <c r="BV1643" s="7" t="e">
        <f t="shared" si="154"/>
        <v>#DIV/0!</v>
      </c>
      <c r="BX1643" s="5"/>
      <c r="BY1643" s="8"/>
      <c r="BZ1643" s="8"/>
      <c r="CA1643" s="5"/>
      <c r="CB1643" s="5"/>
      <c r="CC1643" s="8"/>
      <c r="CD1643" s="8"/>
      <c r="CE1643" s="5"/>
      <c r="CF1643" s="5"/>
      <c r="CG1643" s="12"/>
      <c r="CH1643" s="17"/>
      <c r="CI1643" s="9" t="e">
        <f t="shared" si="155"/>
        <v>#DIV/0!</v>
      </c>
      <c r="CJ1643" s="5"/>
      <c r="CL1643" s="5"/>
      <c r="CM1643" s="5"/>
      <c r="CP1643" s="5"/>
      <c r="CT1643" s="5"/>
    </row>
    <row r="1644" spans="1:98" x14ac:dyDescent="0.25">
      <c r="A1644" s="5" t="s">
        <v>1687</v>
      </c>
      <c r="B1644" s="5">
        <v>77.589340000000007</v>
      </c>
      <c r="C1644" s="5">
        <v>-39.071102000000003</v>
      </c>
      <c r="E1644" s="5">
        <v>0</v>
      </c>
      <c r="G1644" s="5">
        <v>0</v>
      </c>
      <c r="I1644" s="5">
        <v>0</v>
      </c>
      <c r="L1644" s="6" t="str">
        <f>IF(Table1[[#This Row],[seagrass.mn.ssp126.2050]]="","",(Table1[[#This Row],[seagrass.sd.ssp126.2050]]/Table1[[#This Row],[seagrass.mn.ssp126.2050]])^-1)</f>
        <v/>
      </c>
      <c r="M1644" s="6" t="str">
        <f>IF(Table1[[#This Row],[seagrass.weights.ssp126.2050]]="","",Table1[[#This Row],[seagrass.weights.ssp126.2050]]*Table1[[#This Row],[seagrass.mn.ssp126.2050]])</f>
        <v/>
      </c>
      <c r="P1644" s="6" t="str">
        <f>IF(Table1[[#This Row],[corals.mn.ssp126.2050]]="","",(Table1[[#This Row],[corals.sd.ssp126.2050]]/Table1[[#This Row],[corals.mn.ssp126.2050]])^-1)</f>
        <v/>
      </c>
      <c r="Q1644" s="6" t="str">
        <f>IF(Table1[[#This Row],[coral.weights.ssp126.2050]]="","",Table1[[#This Row],[coral.weights.ssp126.2050]]*Table1[[#This Row],[corals.mn.ssp126.2050]])</f>
        <v/>
      </c>
      <c r="T1644" s="6" t="str">
        <f>IF(Table1[[#This Row],[mangrove.mn.ssp126.2050]]="","",(Table1[[#This Row],[mangrove.sd.ssp126.2050]]/Table1[[#This Row],[mangrove.mn.ssp126.2050]])^-1)</f>
        <v/>
      </c>
      <c r="U1644" s="6" t="str">
        <f>IF(Table1[[#This Row],[mangrove.weights.ssp126.2050]]="","",Table1[[#This Row],[mangrove.weights.ssp126.2050]]*Table1[[#This Row],[mangrove.mn.ssp126.2050]])</f>
        <v/>
      </c>
      <c r="V1644" s="7" t="e">
        <f t="shared" si="150"/>
        <v>#DIV/0!</v>
      </c>
      <c r="Y1644" s="6" t="str">
        <f>IF(Table1[[#This Row],[seagrass.mn.ssp126.2100]]="", "", (Table1[[#This Row],[seagrass.sd.ssp126.2100]]/Table1[[#This Row],[seagrass.mn.ssp126.2100]])^-1)</f>
        <v/>
      </c>
      <c r="Z1644" s="6" t="str">
        <f>IF(Table1[[#This Row],[seagrass.weights.ssp126.2100]]="","", Table1[[#This Row],[seagrass.weights.ssp126.2100]]*Table1[[#This Row],[seagrass.mn.ssp126.2100]])</f>
        <v/>
      </c>
      <c r="AC1644" s="6" t="str">
        <f>IF(Table1[[#This Row],[corals.mn.ssp126.2100]]="","",(Table1[[#This Row],[corals.sd.ssp126.2100]]/Table1[[#This Row],[corals.mn.ssp126.2100]])^-1)</f>
        <v/>
      </c>
      <c r="AD1644" s="6" t="str">
        <f>IF( Table1[[#This Row],[Coral.weights.ssp126.2100]]="","", Table1[[#This Row],[Coral.weights.ssp126.2100]]*Table1[[#This Row],[corals.mn.ssp126.2100]])</f>
        <v/>
      </c>
      <c r="AG1644" s="8" t="str">
        <f>IF(Table1[[#This Row],[mangrove.mn.ssp126.2100]]="","",(Table1[[#This Row],[mangrove.sd.ssp126.2100]]/Table1[[#This Row],[mangrove.mn.ssp126.2100]])^-1)</f>
        <v/>
      </c>
      <c r="AH1644" s="6" t="str">
        <f>IF(Table1[[#This Row],[mangrove.weights.ssp126.2100]]="","",Table1[[#This Row],[mangrove.weights.ssp126.2100]]*Table1[[#This Row],[mangrove.mn.ssp126.2100]])</f>
        <v/>
      </c>
      <c r="AI1644" s="7" t="e">
        <f t="shared" si="151"/>
        <v>#DIV/0!</v>
      </c>
      <c r="AL1644" s="6" t="str">
        <f>IF(Table1[[#This Row],[seagrass.mn.ssp245.2050]]="","",(Table1[[#This Row],[seagrass.sd.ssp245.2050]]/Table1[[#This Row],[seagrass.mn.ssp245.2050]])^-1)</f>
        <v/>
      </c>
      <c r="AM1644" s="6" t="str">
        <f>IF(Table1[[#This Row],[seagrass.weights.ssp245.2050]]="","",Table1[[#This Row],[seagrass.weights.ssp245.2050]]*Table1[[#This Row],[seagrass.mn.ssp245.2050]])</f>
        <v/>
      </c>
      <c r="AS1644" s="5"/>
      <c r="AT1644" s="8"/>
      <c r="AU1644" s="8"/>
      <c r="AV1644" s="7" t="e">
        <f t="shared" si="152"/>
        <v>#DIV/0!</v>
      </c>
      <c r="AX1644" s="5"/>
      <c r="AY1644" s="6"/>
      <c r="AZ1644" s="6"/>
      <c r="BB1644" s="5"/>
      <c r="BC1644" s="8"/>
      <c r="BD1644" s="8"/>
      <c r="BE1644" s="5"/>
      <c r="BF1644" s="5"/>
      <c r="BG1644" s="6"/>
      <c r="BH1644" s="6"/>
      <c r="BI1644" s="7" t="e">
        <f t="shared" si="153"/>
        <v>#DIV/0!</v>
      </c>
      <c r="BK1644" s="5"/>
      <c r="BL1644" s="6"/>
      <c r="BM1644" s="6"/>
      <c r="BO1644" s="5"/>
      <c r="BP1644" s="6"/>
      <c r="BQ1644" s="6"/>
      <c r="BR1644" s="5"/>
      <c r="BS1644" s="5"/>
      <c r="BT1644" s="6"/>
      <c r="BU1644" s="6"/>
      <c r="BV1644" s="7" t="e">
        <f t="shared" si="154"/>
        <v>#DIV/0!</v>
      </c>
      <c r="BX1644" s="5"/>
      <c r="BY1644" s="8"/>
      <c r="BZ1644" s="8"/>
      <c r="CA1644" s="5"/>
      <c r="CB1644" s="5"/>
      <c r="CC1644" s="8"/>
      <c r="CD1644" s="8"/>
      <c r="CE1644" s="5"/>
      <c r="CF1644" s="5"/>
      <c r="CG1644" s="12"/>
      <c r="CH1644" s="17"/>
      <c r="CI1644" s="9" t="e">
        <f t="shared" si="155"/>
        <v>#DIV/0!</v>
      </c>
      <c r="CJ1644" s="5"/>
      <c r="CL1644" s="5"/>
      <c r="CM1644" s="5"/>
      <c r="CP1644" s="5"/>
      <c r="CT1644" s="5"/>
    </row>
    <row r="1645" spans="1:98" x14ac:dyDescent="0.25">
      <c r="A1645" s="5" t="s">
        <v>1688</v>
      </c>
      <c r="B1645" s="5">
        <v>44.33934</v>
      </c>
      <c r="C1645" s="5">
        <v>10.428898</v>
      </c>
      <c r="E1645" s="5">
        <v>0</v>
      </c>
      <c r="G1645" s="5">
        <v>0</v>
      </c>
      <c r="I1645" s="5">
        <v>0</v>
      </c>
      <c r="L1645" s="6" t="str">
        <f>IF(Table1[[#This Row],[seagrass.mn.ssp126.2050]]="","",(Table1[[#This Row],[seagrass.sd.ssp126.2050]]/Table1[[#This Row],[seagrass.mn.ssp126.2050]])^-1)</f>
        <v/>
      </c>
      <c r="M1645" s="6" t="str">
        <f>IF(Table1[[#This Row],[seagrass.weights.ssp126.2050]]="","",Table1[[#This Row],[seagrass.weights.ssp126.2050]]*Table1[[#This Row],[seagrass.mn.ssp126.2050]])</f>
        <v/>
      </c>
      <c r="P1645" s="6" t="str">
        <f>IF(Table1[[#This Row],[corals.mn.ssp126.2050]]="","",(Table1[[#This Row],[corals.sd.ssp126.2050]]/Table1[[#This Row],[corals.mn.ssp126.2050]])^-1)</f>
        <v/>
      </c>
      <c r="Q1645" s="6" t="str">
        <f>IF(Table1[[#This Row],[coral.weights.ssp126.2050]]="","",Table1[[#This Row],[coral.weights.ssp126.2050]]*Table1[[#This Row],[corals.mn.ssp126.2050]])</f>
        <v/>
      </c>
      <c r="T1645" s="6" t="str">
        <f>IF(Table1[[#This Row],[mangrove.mn.ssp126.2050]]="","",(Table1[[#This Row],[mangrove.sd.ssp126.2050]]/Table1[[#This Row],[mangrove.mn.ssp126.2050]])^-1)</f>
        <v/>
      </c>
      <c r="U1645" s="6" t="str">
        <f>IF(Table1[[#This Row],[mangrove.weights.ssp126.2050]]="","",Table1[[#This Row],[mangrove.weights.ssp126.2050]]*Table1[[#This Row],[mangrove.mn.ssp126.2050]])</f>
        <v/>
      </c>
      <c r="V1645" s="7" t="e">
        <f t="shared" si="150"/>
        <v>#DIV/0!</v>
      </c>
      <c r="Y1645" s="6" t="str">
        <f>IF(Table1[[#This Row],[seagrass.mn.ssp126.2100]]="", "", (Table1[[#This Row],[seagrass.sd.ssp126.2100]]/Table1[[#This Row],[seagrass.mn.ssp126.2100]])^-1)</f>
        <v/>
      </c>
      <c r="Z1645" s="6" t="str">
        <f>IF(Table1[[#This Row],[seagrass.weights.ssp126.2100]]="","", Table1[[#This Row],[seagrass.weights.ssp126.2100]]*Table1[[#This Row],[seagrass.mn.ssp126.2100]])</f>
        <v/>
      </c>
      <c r="AC1645" s="6" t="str">
        <f>IF(Table1[[#This Row],[corals.mn.ssp126.2100]]="","",(Table1[[#This Row],[corals.sd.ssp126.2100]]/Table1[[#This Row],[corals.mn.ssp126.2100]])^-1)</f>
        <v/>
      </c>
      <c r="AD1645" s="6" t="str">
        <f>IF( Table1[[#This Row],[Coral.weights.ssp126.2100]]="","", Table1[[#This Row],[Coral.weights.ssp126.2100]]*Table1[[#This Row],[corals.mn.ssp126.2100]])</f>
        <v/>
      </c>
      <c r="AG1645" s="8" t="str">
        <f>IF(Table1[[#This Row],[mangrove.mn.ssp126.2100]]="","",(Table1[[#This Row],[mangrove.sd.ssp126.2100]]/Table1[[#This Row],[mangrove.mn.ssp126.2100]])^-1)</f>
        <v/>
      </c>
      <c r="AH1645" s="6" t="str">
        <f>IF(Table1[[#This Row],[mangrove.weights.ssp126.2100]]="","",Table1[[#This Row],[mangrove.weights.ssp126.2100]]*Table1[[#This Row],[mangrove.mn.ssp126.2100]])</f>
        <v/>
      </c>
      <c r="AI1645" s="7" t="e">
        <f t="shared" si="151"/>
        <v>#DIV/0!</v>
      </c>
      <c r="AL1645" s="6" t="str">
        <f>IF(Table1[[#This Row],[seagrass.mn.ssp245.2050]]="","",(Table1[[#This Row],[seagrass.sd.ssp245.2050]]/Table1[[#This Row],[seagrass.mn.ssp245.2050]])^-1)</f>
        <v/>
      </c>
      <c r="AM1645" s="6" t="str">
        <f>IF(Table1[[#This Row],[seagrass.weights.ssp245.2050]]="","",Table1[[#This Row],[seagrass.weights.ssp245.2050]]*Table1[[#This Row],[seagrass.mn.ssp245.2050]])</f>
        <v/>
      </c>
      <c r="AS1645" s="5"/>
      <c r="AT1645" s="8"/>
      <c r="AU1645" s="8"/>
      <c r="AV1645" s="7" t="e">
        <f t="shared" si="152"/>
        <v>#DIV/0!</v>
      </c>
      <c r="AX1645" s="5"/>
      <c r="AY1645" s="6"/>
      <c r="AZ1645" s="6"/>
      <c r="BB1645" s="5"/>
      <c r="BC1645" s="8"/>
      <c r="BD1645" s="8"/>
      <c r="BE1645" s="5"/>
      <c r="BF1645" s="5"/>
      <c r="BG1645" s="6"/>
      <c r="BH1645" s="6"/>
      <c r="BI1645" s="7" t="e">
        <f t="shared" si="153"/>
        <v>#DIV/0!</v>
      </c>
      <c r="BK1645" s="5"/>
      <c r="BL1645" s="6"/>
      <c r="BM1645" s="6"/>
      <c r="BO1645" s="5"/>
      <c r="BP1645" s="6"/>
      <c r="BQ1645" s="6"/>
      <c r="BR1645" s="5"/>
      <c r="BS1645" s="5"/>
      <c r="BT1645" s="6"/>
      <c r="BU1645" s="6"/>
      <c r="BV1645" s="7" t="e">
        <f t="shared" si="154"/>
        <v>#DIV/0!</v>
      </c>
      <c r="BX1645" s="5"/>
      <c r="BY1645" s="8"/>
      <c r="BZ1645" s="8"/>
      <c r="CA1645" s="5"/>
      <c r="CB1645" s="5"/>
      <c r="CC1645" s="8"/>
      <c r="CD1645" s="8"/>
      <c r="CE1645" s="5"/>
      <c r="CF1645" s="5"/>
      <c r="CG1645" s="12"/>
      <c r="CH1645" s="17"/>
      <c r="CI1645" s="9" t="e">
        <f t="shared" si="155"/>
        <v>#DIV/0!</v>
      </c>
      <c r="CJ1645" s="5"/>
      <c r="CL1645" s="5"/>
      <c r="CM1645" s="5"/>
      <c r="CP1645" s="5"/>
      <c r="CT1645" s="5"/>
    </row>
    <row r="1646" spans="1:98" x14ac:dyDescent="0.25">
      <c r="A1646" s="5" t="s">
        <v>1689</v>
      </c>
      <c r="B1646" s="5">
        <v>44.58934</v>
      </c>
      <c r="C1646" s="5">
        <v>10.428898</v>
      </c>
      <c r="E1646" s="5">
        <v>0</v>
      </c>
      <c r="G1646" s="5">
        <v>0</v>
      </c>
      <c r="I1646" s="5">
        <v>0</v>
      </c>
      <c r="L1646" s="6" t="str">
        <f>IF(Table1[[#This Row],[seagrass.mn.ssp126.2050]]="","",(Table1[[#This Row],[seagrass.sd.ssp126.2050]]/Table1[[#This Row],[seagrass.mn.ssp126.2050]])^-1)</f>
        <v/>
      </c>
      <c r="M1646" s="6" t="str">
        <f>IF(Table1[[#This Row],[seagrass.weights.ssp126.2050]]="","",Table1[[#This Row],[seagrass.weights.ssp126.2050]]*Table1[[#This Row],[seagrass.mn.ssp126.2050]])</f>
        <v/>
      </c>
      <c r="P1646" s="6" t="str">
        <f>IF(Table1[[#This Row],[corals.mn.ssp126.2050]]="","",(Table1[[#This Row],[corals.sd.ssp126.2050]]/Table1[[#This Row],[corals.mn.ssp126.2050]])^-1)</f>
        <v/>
      </c>
      <c r="Q1646" s="6" t="str">
        <f>IF(Table1[[#This Row],[coral.weights.ssp126.2050]]="","",Table1[[#This Row],[coral.weights.ssp126.2050]]*Table1[[#This Row],[corals.mn.ssp126.2050]])</f>
        <v/>
      </c>
      <c r="T1646" s="6" t="str">
        <f>IF(Table1[[#This Row],[mangrove.mn.ssp126.2050]]="","",(Table1[[#This Row],[mangrove.sd.ssp126.2050]]/Table1[[#This Row],[mangrove.mn.ssp126.2050]])^-1)</f>
        <v/>
      </c>
      <c r="U1646" s="6" t="str">
        <f>IF(Table1[[#This Row],[mangrove.weights.ssp126.2050]]="","",Table1[[#This Row],[mangrove.weights.ssp126.2050]]*Table1[[#This Row],[mangrove.mn.ssp126.2050]])</f>
        <v/>
      </c>
      <c r="V1646" s="7" t="e">
        <f t="shared" si="150"/>
        <v>#DIV/0!</v>
      </c>
      <c r="Y1646" s="6" t="str">
        <f>IF(Table1[[#This Row],[seagrass.mn.ssp126.2100]]="", "", (Table1[[#This Row],[seagrass.sd.ssp126.2100]]/Table1[[#This Row],[seagrass.mn.ssp126.2100]])^-1)</f>
        <v/>
      </c>
      <c r="Z1646" s="6" t="str">
        <f>IF(Table1[[#This Row],[seagrass.weights.ssp126.2100]]="","", Table1[[#This Row],[seagrass.weights.ssp126.2100]]*Table1[[#This Row],[seagrass.mn.ssp126.2100]])</f>
        <v/>
      </c>
      <c r="AC1646" s="6" t="str">
        <f>IF(Table1[[#This Row],[corals.mn.ssp126.2100]]="","",(Table1[[#This Row],[corals.sd.ssp126.2100]]/Table1[[#This Row],[corals.mn.ssp126.2100]])^-1)</f>
        <v/>
      </c>
      <c r="AD1646" s="6" t="str">
        <f>IF( Table1[[#This Row],[Coral.weights.ssp126.2100]]="","", Table1[[#This Row],[Coral.weights.ssp126.2100]]*Table1[[#This Row],[corals.mn.ssp126.2100]])</f>
        <v/>
      </c>
      <c r="AG1646" s="8" t="str">
        <f>IF(Table1[[#This Row],[mangrove.mn.ssp126.2100]]="","",(Table1[[#This Row],[mangrove.sd.ssp126.2100]]/Table1[[#This Row],[mangrove.mn.ssp126.2100]])^-1)</f>
        <v/>
      </c>
      <c r="AH1646" s="6" t="str">
        <f>IF(Table1[[#This Row],[mangrove.weights.ssp126.2100]]="","",Table1[[#This Row],[mangrove.weights.ssp126.2100]]*Table1[[#This Row],[mangrove.mn.ssp126.2100]])</f>
        <v/>
      </c>
      <c r="AI1646" s="7" t="e">
        <f t="shared" si="151"/>
        <v>#DIV/0!</v>
      </c>
      <c r="AL1646" s="6" t="str">
        <f>IF(Table1[[#This Row],[seagrass.mn.ssp245.2050]]="","",(Table1[[#This Row],[seagrass.sd.ssp245.2050]]/Table1[[#This Row],[seagrass.mn.ssp245.2050]])^-1)</f>
        <v/>
      </c>
      <c r="AM1646" s="6" t="str">
        <f>IF(Table1[[#This Row],[seagrass.weights.ssp245.2050]]="","",Table1[[#This Row],[seagrass.weights.ssp245.2050]]*Table1[[#This Row],[seagrass.mn.ssp245.2050]])</f>
        <v/>
      </c>
      <c r="AS1646" s="5"/>
      <c r="AT1646" s="8"/>
      <c r="AU1646" s="8"/>
      <c r="AV1646" s="7" t="e">
        <f t="shared" si="152"/>
        <v>#DIV/0!</v>
      </c>
      <c r="AX1646" s="5"/>
      <c r="AY1646" s="6"/>
      <c r="AZ1646" s="6"/>
      <c r="BB1646" s="5"/>
      <c r="BC1646" s="8"/>
      <c r="BD1646" s="8"/>
      <c r="BE1646" s="5"/>
      <c r="BF1646" s="5"/>
      <c r="BG1646" s="6"/>
      <c r="BH1646" s="6"/>
      <c r="BI1646" s="7" t="e">
        <f t="shared" si="153"/>
        <v>#DIV/0!</v>
      </c>
      <c r="BK1646" s="5"/>
      <c r="BL1646" s="6"/>
      <c r="BM1646" s="6"/>
      <c r="BO1646" s="5"/>
      <c r="BP1646" s="6"/>
      <c r="BQ1646" s="6"/>
      <c r="BR1646" s="5"/>
      <c r="BS1646" s="5"/>
      <c r="BT1646" s="6"/>
      <c r="BU1646" s="6"/>
      <c r="BV1646" s="7" t="e">
        <f t="shared" si="154"/>
        <v>#DIV/0!</v>
      </c>
      <c r="BX1646" s="5"/>
      <c r="BY1646" s="8"/>
      <c r="BZ1646" s="8"/>
      <c r="CA1646" s="5"/>
      <c r="CB1646" s="5"/>
      <c r="CC1646" s="8"/>
      <c r="CD1646" s="8"/>
      <c r="CE1646" s="5"/>
      <c r="CF1646" s="5"/>
      <c r="CG1646" s="12"/>
      <c r="CH1646" s="17"/>
      <c r="CI1646" s="9" t="e">
        <f t="shared" si="155"/>
        <v>#DIV/0!</v>
      </c>
      <c r="CJ1646" s="5"/>
      <c r="CL1646" s="5"/>
      <c r="CM1646" s="5"/>
      <c r="CP1646" s="5"/>
      <c r="CT1646" s="5"/>
    </row>
    <row r="1647" spans="1:98" x14ac:dyDescent="0.25">
      <c r="A1647" s="5" t="s">
        <v>1690</v>
      </c>
      <c r="B1647" s="5">
        <v>44.83934</v>
      </c>
      <c r="C1647" s="5">
        <v>10.428898</v>
      </c>
      <c r="E1647" s="5">
        <v>0</v>
      </c>
      <c r="G1647" s="5">
        <v>0</v>
      </c>
      <c r="I1647" s="5">
        <v>0</v>
      </c>
      <c r="L1647" s="6" t="str">
        <f>IF(Table1[[#This Row],[seagrass.mn.ssp126.2050]]="","",(Table1[[#This Row],[seagrass.sd.ssp126.2050]]/Table1[[#This Row],[seagrass.mn.ssp126.2050]])^-1)</f>
        <v/>
      </c>
      <c r="M1647" s="6" t="str">
        <f>IF(Table1[[#This Row],[seagrass.weights.ssp126.2050]]="","",Table1[[#This Row],[seagrass.weights.ssp126.2050]]*Table1[[#This Row],[seagrass.mn.ssp126.2050]])</f>
        <v/>
      </c>
      <c r="P1647" s="6" t="str">
        <f>IF(Table1[[#This Row],[corals.mn.ssp126.2050]]="","",(Table1[[#This Row],[corals.sd.ssp126.2050]]/Table1[[#This Row],[corals.mn.ssp126.2050]])^-1)</f>
        <v/>
      </c>
      <c r="Q1647" s="6" t="str">
        <f>IF(Table1[[#This Row],[coral.weights.ssp126.2050]]="","",Table1[[#This Row],[coral.weights.ssp126.2050]]*Table1[[#This Row],[corals.mn.ssp126.2050]])</f>
        <v/>
      </c>
      <c r="T1647" s="6" t="str">
        <f>IF(Table1[[#This Row],[mangrove.mn.ssp126.2050]]="","",(Table1[[#This Row],[mangrove.sd.ssp126.2050]]/Table1[[#This Row],[mangrove.mn.ssp126.2050]])^-1)</f>
        <v/>
      </c>
      <c r="U1647" s="6" t="str">
        <f>IF(Table1[[#This Row],[mangrove.weights.ssp126.2050]]="","",Table1[[#This Row],[mangrove.weights.ssp126.2050]]*Table1[[#This Row],[mangrove.mn.ssp126.2050]])</f>
        <v/>
      </c>
      <c r="V1647" s="7" t="e">
        <f t="shared" si="150"/>
        <v>#DIV/0!</v>
      </c>
      <c r="Y1647" s="6" t="str">
        <f>IF(Table1[[#This Row],[seagrass.mn.ssp126.2100]]="", "", (Table1[[#This Row],[seagrass.sd.ssp126.2100]]/Table1[[#This Row],[seagrass.mn.ssp126.2100]])^-1)</f>
        <v/>
      </c>
      <c r="Z1647" s="6" t="str">
        <f>IF(Table1[[#This Row],[seagrass.weights.ssp126.2100]]="","", Table1[[#This Row],[seagrass.weights.ssp126.2100]]*Table1[[#This Row],[seagrass.mn.ssp126.2100]])</f>
        <v/>
      </c>
      <c r="AC1647" s="6" t="str">
        <f>IF(Table1[[#This Row],[corals.mn.ssp126.2100]]="","",(Table1[[#This Row],[corals.sd.ssp126.2100]]/Table1[[#This Row],[corals.mn.ssp126.2100]])^-1)</f>
        <v/>
      </c>
      <c r="AD1647" s="6" t="str">
        <f>IF( Table1[[#This Row],[Coral.weights.ssp126.2100]]="","", Table1[[#This Row],[Coral.weights.ssp126.2100]]*Table1[[#This Row],[corals.mn.ssp126.2100]])</f>
        <v/>
      </c>
      <c r="AG1647" s="8" t="str">
        <f>IF(Table1[[#This Row],[mangrove.mn.ssp126.2100]]="","",(Table1[[#This Row],[mangrove.sd.ssp126.2100]]/Table1[[#This Row],[mangrove.mn.ssp126.2100]])^-1)</f>
        <v/>
      </c>
      <c r="AH1647" s="6" t="str">
        <f>IF(Table1[[#This Row],[mangrove.weights.ssp126.2100]]="","",Table1[[#This Row],[mangrove.weights.ssp126.2100]]*Table1[[#This Row],[mangrove.mn.ssp126.2100]])</f>
        <v/>
      </c>
      <c r="AI1647" s="7" t="e">
        <f t="shared" si="151"/>
        <v>#DIV/0!</v>
      </c>
      <c r="AL1647" s="6" t="str">
        <f>IF(Table1[[#This Row],[seagrass.mn.ssp245.2050]]="","",(Table1[[#This Row],[seagrass.sd.ssp245.2050]]/Table1[[#This Row],[seagrass.mn.ssp245.2050]])^-1)</f>
        <v/>
      </c>
      <c r="AM1647" s="6" t="str">
        <f>IF(Table1[[#This Row],[seagrass.weights.ssp245.2050]]="","",Table1[[#This Row],[seagrass.weights.ssp245.2050]]*Table1[[#This Row],[seagrass.mn.ssp245.2050]])</f>
        <v/>
      </c>
      <c r="AS1647" s="5"/>
      <c r="AT1647" s="8"/>
      <c r="AU1647" s="8"/>
      <c r="AV1647" s="7" t="e">
        <f t="shared" si="152"/>
        <v>#DIV/0!</v>
      </c>
      <c r="AX1647" s="5"/>
      <c r="AY1647" s="6"/>
      <c r="AZ1647" s="6"/>
      <c r="BB1647" s="5"/>
      <c r="BC1647" s="8"/>
      <c r="BD1647" s="8"/>
      <c r="BE1647" s="5"/>
      <c r="BF1647" s="5"/>
      <c r="BG1647" s="6"/>
      <c r="BH1647" s="6"/>
      <c r="BI1647" s="7" t="e">
        <f t="shared" si="153"/>
        <v>#DIV/0!</v>
      </c>
      <c r="BK1647" s="5"/>
      <c r="BL1647" s="6"/>
      <c r="BM1647" s="6"/>
      <c r="BO1647" s="5"/>
      <c r="BP1647" s="6"/>
      <c r="BQ1647" s="6"/>
      <c r="BR1647" s="5"/>
      <c r="BS1647" s="5"/>
      <c r="BT1647" s="6"/>
      <c r="BU1647" s="6"/>
      <c r="BV1647" s="7" t="e">
        <f t="shared" si="154"/>
        <v>#DIV/0!</v>
      </c>
      <c r="BX1647" s="5"/>
      <c r="BY1647" s="8"/>
      <c r="BZ1647" s="8"/>
      <c r="CA1647" s="5"/>
      <c r="CB1647" s="5"/>
      <c r="CC1647" s="8"/>
      <c r="CD1647" s="8"/>
      <c r="CE1647" s="5"/>
      <c r="CF1647" s="5"/>
      <c r="CG1647" s="12"/>
      <c r="CH1647" s="17"/>
      <c r="CI1647" s="9" t="e">
        <f t="shared" si="155"/>
        <v>#DIV/0!</v>
      </c>
      <c r="CJ1647" s="5"/>
      <c r="CL1647" s="5"/>
      <c r="CM1647" s="5"/>
      <c r="CP1647" s="5"/>
      <c r="CT1647" s="5"/>
    </row>
    <row r="1648" spans="1:98" x14ac:dyDescent="0.25">
      <c r="A1648" s="5" t="s">
        <v>1691</v>
      </c>
      <c r="B1648" s="5">
        <v>45.08934</v>
      </c>
      <c r="C1648" s="5">
        <v>10.428898</v>
      </c>
      <c r="E1648" s="5">
        <v>0</v>
      </c>
      <c r="G1648" s="5">
        <v>0</v>
      </c>
      <c r="I1648" s="5">
        <v>0</v>
      </c>
      <c r="L1648" s="6" t="str">
        <f>IF(Table1[[#This Row],[seagrass.mn.ssp126.2050]]="","",(Table1[[#This Row],[seagrass.sd.ssp126.2050]]/Table1[[#This Row],[seagrass.mn.ssp126.2050]])^-1)</f>
        <v/>
      </c>
      <c r="M1648" s="6" t="str">
        <f>IF(Table1[[#This Row],[seagrass.weights.ssp126.2050]]="","",Table1[[#This Row],[seagrass.weights.ssp126.2050]]*Table1[[#This Row],[seagrass.mn.ssp126.2050]])</f>
        <v/>
      </c>
      <c r="P1648" s="6" t="str">
        <f>IF(Table1[[#This Row],[corals.mn.ssp126.2050]]="","",(Table1[[#This Row],[corals.sd.ssp126.2050]]/Table1[[#This Row],[corals.mn.ssp126.2050]])^-1)</f>
        <v/>
      </c>
      <c r="Q1648" s="6" t="str">
        <f>IF(Table1[[#This Row],[coral.weights.ssp126.2050]]="","",Table1[[#This Row],[coral.weights.ssp126.2050]]*Table1[[#This Row],[corals.mn.ssp126.2050]])</f>
        <v/>
      </c>
      <c r="T1648" s="6" t="str">
        <f>IF(Table1[[#This Row],[mangrove.mn.ssp126.2050]]="","",(Table1[[#This Row],[mangrove.sd.ssp126.2050]]/Table1[[#This Row],[mangrove.mn.ssp126.2050]])^-1)</f>
        <v/>
      </c>
      <c r="U1648" s="6" t="str">
        <f>IF(Table1[[#This Row],[mangrove.weights.ssp126.2050]]="","",Table1[[#This Row],[mangrove.weights.ssp126.2050]]*Table1[[#This Row],[mangrove.mn.ssp126.2050]])</f>
        <v/>
      </c>
      <c r="V1648" s="7" t="e">
        <f t="shared" si="150"/>
        <v>#DIV/0!</v>
      </c>
      <c r="Y1648" s="6" t="str">
        <f>IF(Table1[[#This Row],[seagrass.mn.ssp126.2100]]="", "", (Table1[[#This Row],[seagrass.sd.ssp126.2100]]/Table1[[#This Row],[seagrass.mn.ssp126.2100]])^-1)</f>
        <v/>
      </c>
      <c r="Z1648" s="6" t="str">
        <f>IF(Table1[[#This Row],[seagrass.weights.ssp126.2100]]="","", Table1[[#This Row],[seagrass.weights.ssp126.2100]]*Table1[[#This Row],[seagrass.mn.ssp126.2100]])</f>
        <v/>
      </c>
      <c r="AC1648" s="6" t="str">
        <f>IF(Table1[[#This Row],[corals.mn.ssp126.2100]]="","",(Table1[[#This Row],[corals.sd.ssp126.2100]]/Table1[[#This Row],[corals.mn.ssp126.2100]])^-1)</f>
        <v/>
      </c>
      <c r="AD1648" s="6" t="str">
        <f>IF( Table1[[#This Row],[Coral.weights.ssp126.2100]]="","", Table1[[#This Row],[Coral.weights.ssp126.2100]]*Table1[[#This Row],[corals.mn.ssp126.2100]])</f>
        <v/>
      </c>
      <c r="AG1648" s="8" t="str">
        <f>IF(Table1[[#This Row],[mangrove.mn.ssp126.2100]]="","",(Table1[[#This Row],[mangrove.sd.ssp126.2100]]/Table1[[#This Row],[mangrove.mn.ssp126.2100]])^-1)</f>
        <v/>
      </c>
      <c r="AH1648" s="6" t="str">
        <f>IF(Table1[[#This Row],[mangrove.weights.ssp126.2100]]="","",Table1[[#This Row],[mangrove.weights.ssp126.2100]]*Table1[[#This Row],[mangrove.mn.ssp126.2100]])</f>
        <v/>
      </c>
      <c r="AI1648" s="7" t="e">
        <f t="shared" si="151"/>
        <v>#DIV/0!</v>
      </c>
      <c r="AL1648" s="6" t="str">
        <f>IF(Table1[[#This Row],[seagrass.mn.ssp245.2050]]="","",(Table1[[#This Row],[seagrass.sd.ssp245.2050]]/Table1[[#This Row],[seagrass.mn.ssp245.2050]])^-1)</f>
        <v/>
      </c>
      <c r="AM1648" s="6" t="str">
        <f>IF(Table1[[#This Row],[seagrass.weights.ssp245.2050]]="","",Table1[[#This Row],[seagrass.weights.ssp245.2050]]*Table1[[#This Row],[seagrass.mn.ssp245.2050]])</f>
        <v/>
      </c>
      <c r="AS1648" s="5"/>
      <c r="AT1648" s="8"/>
      <c r="AU1648" s="8"/>
      <c r="AV1648" s="7" t="e">
        <f t="shared" si="152"/>
        <v>#DIV/0!</v>
      </c>
      <c r="AX1648" s="5"/>
      <c r="AY1648" s="6"/>
      <c r="AZ1648" s="6"/>
      <c r="BB1648" s="5"/>
      <c r="BC1648" s="8"/>
      <c r="BD1648" s="8"/>
      <c r="BE1648" s="5"/>
      <c r="BF1648" s="5"/>
      <c r="BG1648" s="6"/>
      <c r="BH1648" s="6"/>
      <c r="BI1648" s="7" t="e">
        <f t="shared" si="153"/>
        <v>#DIV/0!</v>
      </c>
      <c r="BK1648" s="5"/>
      <c r="BL1648" s="6"/>
      <c r="BM1648" s="6"/>
      <c r="BO1648" s="5"/>
      <c r="BP1648" s="6"/>
      <c r="BQ1648" s="6"/>
      <c r="BR1648" s="5"/>
      <c r="BS1648" s="5"/>
      <c r="BT1648" s="6"/>
      <c r="BU1648" s="6"/>
      <c r="BV1648" s="7" t="e">
        <f t="shared" si="154"/>
        <v>#DIV/0!</v>
      </c>
      <c r="BX1648" s="5"/>
      <c r="BY1648" s="8"/>
      <c r="BZ1648" s="8"/>
      <c r="CA1648" s="5"/>
      <c r="CB1648" s="5"/>
      <c r="CC1648" s="8"/>
      <c r="CD1648" s="8"/>
      <c r="CE1648" s="5"/>
      <c r="CF1648" s="5"/>
      <c r="CG1648" s="12"/>
      <c r="CH1648" s="17"/>
      <c r="CI1648" s="9" t="e">
        <f t="shared" si="155"/>
        <v>#DIV/0!</v>
      </c>
      <c r="CJ1648" s="5"/>
      <c r="CL1648" s="5"/>
      <c r="CM1648" s="5"/>
      <c r="CP1648" s="5"/>
      <c r="CT1648" s="5"/>
    </row>
    <row r="1649" spans="1:98" x14ac:dyDescent="0.25">
      <c r="A1649" s="5" t="s">
        <v>1692</v>
      </c>
      <c r="B1649" s="5">
        <v>45.33934</v>
      </c>
      <c r="C1649" s="5">
        <v>10.428898</v>
      </c>
      <c r="E1649" s="5">
        <v>0</v>
      </c>
      <c r="G1649" s="5">
        <v>0</v>
      </c>
      <c r="I1649" s="5">
        <v>0</v>
      </c>
      <c r="L1649" s="6" t="str">
        <f>IF(Table1[[#This Row],[seagrass.mn.ssp126.2050]]="","",(Table1[[#This Row],[seagrass.sd.ssp126.2050]]/Table1[[#This Row],[seagrass.mn.ssp126.2050]])^-1)</f>
        <v/>
      </c>
      <c r="M1649" s="6" t="str">
        <f>IF(Table1[[#This Row],[seagrass.weights.ssp126.2050]]="","",Table1[[#This Row],[seagrass.weights.ssp126.2050]]*Table1[[#This Row],[seagrass.mn.ssp126.2050]])</f>
        <v/>
      </c>
      <c r="P1649" s="6" t="str">
        <f>IF(Table1[[#This Row],[corals.mn.ssp126.2050]]="","",(Table1[[#This Row],[corals.sd.ssp126.2050]]/Table1[[#This Row],[corals.mn.ssp126.2050]])^-1)</f>
        <v/>
      </c>
      <c r="Q1649" s="6" t="str">
        <f>IF(Table1[[#This Row],[coral.weights.ssp126.2050]]="","",Table1[[#This Row],[coral.weights.ssp126.2050]]*Table1[[#This Row],[corals.mn.ssp126.2050]])</f>
        <v/>
      </c>
      <c r="T1649" s="6" t="str">
        <f>IF(Table1[[#This Row],[mangrove.mn.ssp126.2050]]="","",(Table1[[#This Row],[mangrove.sd.ssp126.2050]]/Table1[[#This Row],[mangrove.mn.ssp126.2050]])^-1)</f>
        <v/>
      </c>
      <c r="U1649" s="6" t="str">
        <f>IF(Table1[[#This Row],[mangrove.weights.ssp126.2050]]="","",Table1[[#This Row],[mangrove.weights.ssp126.2050]]*Table1[[#This Row],[mangrove.mn.ssp126.2050]])</f>
        <v/>
      </c>
      <c r="V1649" s="7" t="e">
        <f t="shared" si="150"/>
        <v>#DIV/0!</v>
      </c>
      <c r="Y1649" s="6" t="str">
        <f>IF(Table1[[#This Row],[seagrass.mn.ssp126.2100]]="", "", (Table1[[#This Row],[seagrass.sd.ssp126.2100]]/Table1[[#This Row],[seagrass.mn.ssp126.2100]])^-1)</f>
        <v/>
      </c>
      <c r="Z1649" s="6" t="str">
        <f>IF(Table1[[#This Row],[seagrass.weights.ssp126.2100]]="","", Table1[[#This Row],[seagrass.weights.ssp126.2100]]*Table1[[#This Row],[seagrass.mn.ssp126.2100]])</f>
        <v/>
      </c>
      <c r="AC1649" s="6" t="str">
        <f>IF(Table1[[#This Row],[corals.mn.ssp126.2100]]="","",(Table1[[#This Row],[corals.sd.ssp126.2100]]/Table1[[#This Row],[corals.mn.ssp126.2100]])^-1)</f>
        <v/>
      </c>
      <c r="AD1649" s="6" t="str">
        <f>IF( Table1[[#This Row],[Coral.weights.ssp126.2100]]="","", Table1[[#This Row],[Coral.weights.ssp126.2100]]*Table1[[#This Row],[corals.mn.ssp126.2100]])</f>
        <v/>
      </c>
      <c r="AG1649" s="8" t="str">
        <f>IF(Table1[[#This Row],[mangrove.mn.ssp126.2100]]="","",(Table1[[#This Row],[mangrove.sd.ssp126.2100]]/Table1[[#This Row],[mangrove.mn.ssp126.2100]])^-1)</f>
        <v/>
      </c>
      <c r="AH1649" s="6" t="str">
        <f>IF(Table1[[#This Row],[mangrove.weights.ssp126.2100]]="","",Table1[[#This Row],[mangrove.weights.ssp126.2100]]*Table1[[#This Row],[mangrove.mn.ssp126.2100]])</f>
        <v/>
      </c>
      <c r="AI1649" s="7" t="e">
        <f t="shared" si="151"/>
        <v>#DIV/0!</v>
      </c>
      <c r="AL1649" s="6" t="str">
        <f>IF(Table1[[#This Row],[seagrass.mn.ssp245.2050]]="","",(Table1[[#This Row],[seagrass.sd.ssp245.2050]]/Table1[[#This Row],[seagrass.mn.ssp245.2050]])^-1)</f>
        <v/>
      </c>
      <c r="AM1649" s="6" t="str">
        <f>IF(Table1[[#This Row],[seagrass.weights.ssp245.2050]]="","",Table1[[#This Row],[seagrass.weights.ssp245.2050]]*Table1[[#This Row],[seagrass.mn.ssp245.2050]])</f>
        <v/>
      </c>
      <c r="AS1649" s="5"/>
      <c r="AT1649" s="8"/>
      <c r="AU1649" s="8"/>
      <c r="AV1649" s="7" t="e">
        <f t="shared" si="152"/>
        <v>#DIV/0!</v>
      </c>
      <c r="AX1649" s="5"/>
      <c r="AY1649" s="6"/>
      <c r="AZ1649" s="6"/>
      <c r="BB1649" s="5"/>
      <c r="BC1649" s="8"/>
      <c r="BD1649" s="8"/>
      <c r="BE1649" s="5"/>
      <c r="BF1649" s="5"/>
      <c r="BG1649" s="6"/>
      <c r="BH1649" s="6"/>
      <c r="BI1649" s="7" t="e">
        <f t="shared" si="153"/>
        <v>#DIV/0!</v>
      </c>
      <c r="BK1649" s="5"/>
      <c r="BL1649" s="6"/>
      <c r="BM1649" s="6"/>
      <c r="BO1649" s="5"/>
      <c r="BP1649" s="6"/>
      <c r="BQ1649" s="6"/>
      <c r="BR1649" s="5"/>
      <c r="BS1649" s="5"/>
      <c r="BT1649" s="6"/>
      <c r="BU1649" s="6"/>
      <c r="BV1649" s="7" t="e">
        <f t="shared" si="154"/>
        <v>#DIV/0!</v>
      </c>
      <c r="BX1649" s="5"/>
      <c r="BY1649" s="8"/>
      <c r="BZ1649" s="8"/>
      <c r="CA1649" s="5"/>
      <c r="CB1649" s="5"/>
      <c r="CC1649" s="8"/>
      <c r="CD1649" s="8"/>
      <c r="CE1649" s="5"/>
      <c r="CF1649" s="5"/>
      <c r="CG1649" s="12"/>
      <c r="CH1649" s="17"/>
      <c r="CI1649" s="9" t="e">
        <f t="shared" si="155"/>
        <v>#DIV/0!</v>
      </c>
      <c r="CJ1649" s="5"/>
      <c r="CL1649" s="5"/>
      <c r="CM1649" s="5"/>
      <c r="CP1649" s="5"/>
      <c r="CT1649" s="5"/>
    </row>
    <row r="1650" spans="1:98" x14ac:dyDescent="0.25">
      <c r="A1650" s="5" t="s">
        <v>1693</v>
      </c>
      <c r="B1650" s="5">
        <v>45.58934</v>
      </c>
      <c r="C1650" s="5">
        <v>10.428898</v>
      </c>
      <c r="E1650" s="5">
        <v>0</v>
      </c>
      <c r="G1650" s="5">
        <v>0</v>
      </c>
      <c r="I1650" s="5">
        <v>0</v>
      </c>
      <c r="L1650" s="6" t="str">
        <f>IF(Table1[[#This Row],[seagrass.mn.ssp126.2050]]="","",(Table1[[#This Row],[seagrass.sd.ssp126.2050]]/Table1[[#This Row],[seagrass.mn.ssp126.2050]])^-1)</f>
        <v/>
      </c>
      <c r="M1650" s="6" t="str">
        <f>IF(Table1[[#This Row],[seagrass.weights.ssp126.2050]]="","",Table1[[#This Row],[seagrass.weights.ssp126.2050]]*Table1[[#This Row],[seagrass.mn.ssp126.2050]])</f>
        <v/>
      </c>
      <c r="P1650" s="6" t="str">
        <f>IF(Table1[[#This Row],[corals.mn.ssp126.2050]]="","",(Table1[[#This Row],[corals.sd.ssp126.2050]]/Table1[[#This Row],[corals.mn.ssp126.2050]])^-1)</f>
        <v/>
      </c>
      <c r="Q1650" s="6" t="str">
        <f>IF(Table1[[#This Row],[coral.weights.ssp126.2050]]="","",Table1[[#This Row],[coral.weights.ssp126.2050]]*Table1[[#This Row],[corals.mn.ssp126.2050]])</f>
        <v/>
      </c>
      <c r="T1650" s="6" t="str">
        <f>IF(Table1[[#This Row],[mangrove.mn.ssp126.2050]]="","",(Table1[[#This Row],[mangrove.sd.ssp126.2050]]/Table1[[#This Row],[mangrove.mn.ssp126.2050]])^-1)</f>
        <v/>
      </c>
      <c r="U1650" s="6" t="str">
        <f>IF(Table1[[#This Row],[mangrove.weights.ssp126.2050]]="","",Table1[[#This Row],[mangrove.weights.ssp126.2050]]*Table1[[#This Row],[mangrove.mn.ssp126.2050]])</f>
        <v/>
      </c>
      <c r="V1650" s="7" t="e">
        <f t="shared" si="150"/>
        <v>#DIV/0!</v>
      </c>
      <c r="Y1650" s="6" t="str">
        <f>IF(Table1[[#This Row],[seagrass.mn.ssp126.2100]]="", "", (Table1[[#This Row],[seagrass.sd.ssp126.2100]]/Table1[[#This Row],[seagrass.mn.ssp126.2100]])^-1)</f>
        <v/>
      </c>
      <c r="Z1650" s="6" t="str">
        <f>IF(Table1[[#This Row],[seagrass.weights.ssp126.2100]]="","", Table1[[#This Row],[seagrass.weights.ssp126.2100]]*Table1[[#This Row],[seagrass.mn.ssp126.2100]])</f>
        <v/>
      </c>
      <c r="AC1650" s="6" t="str">
        <f>IF(Table1[[#This Row],[corals.mn.ssp126.2100]]="","",(Table1[[#This Row],[corals.sd.ssp126.2100]]/Table1[[#This Row],[corals.mn.ssp126.2100]])^-1)</f>
        <v/>
      </c>
      <c r="AD1650" s="6" t="str">
        <f>IF( Table1[[#This Row],[Coral.weights.ssp126.2100]]="","", Table1[[#This Row],[Coral.weights.ssp126.2100]]*Table1[[#This Row],[corals.mn.ssp126.2100]])</f>
        <v/>
      </c>
      <c r="AG1650" s="8" t="str">
        <f>IF(Table1[[#This Row],[mangrove.mn.ssp126.2100]]="","",(Table1[[#This Row],[mangrove.sd.ssp126.2100]]/Table1[[#This Row],[mangrove.mn.ssp126.2100]])^-1)</f>
        <v/>
      </c>
      <c r="AH1650" s="6" t="str">
        <f>IF(Table1[[#This Row],[mangrove.weights.ssp126.2100]]="","",Table1[[#This Row],[mangrove.weights.ssp126.2100]]*Table1[[#This Row],[mangrove.mn.ssp126.2100]])</f>
        <v/>
      </c>
      <c r="AI1650" s="7" t="e">
        <f t="shared" si="151"/>
        <v>#DIV/0!</v>
      </c>
      <c r="AL1650" s="6" t="str">
        <f>IF(Table1[[#This Row],[seagrass.mn.ssp245.2050]]="","",(Table1[[#This Row],[seagrass.sd.ssp245.2050]]/Table1[[#This Row],[seagrass.mn.ssp245.2050]])^-1)</f>
        <v/>
      </c>
      <c r="AM1650" s="6" t="str">
        <f>IF(Table1[[#This Row],[seagrass.weights.ssp245.2050]]="","",Table1[[#This Row],[seagrass.weights.ssp245.2050]]*Table1[[#This Row],[seagrass.mn.ssp245.2050]])</f>
        <v/>
      </c>
      <c r="AS1650" s="5"/>
      <c r="AT1650" s="8"/>
      <c r="AU1650" s="8"/>
      <c r="AV1650" s="7" t="e">
        <f t="shared" si="152"/>
        <v>#DIV/0!</v>
      </c>
      <c r="AX1650" s="5"/>
      <c r="AY1650" s="6"/>
      <c r="AZ1650" s="6"/>
      <c r="BB1650" s="5"/>
      <c r="BC1650" s="8"/>
      <c r="BD1650" s="8"/>
      <c r="BE1650" s="5"/>
      <c r="BF1650" s="5"/>
      <c r="BG1650" s="6"/>
      <c r="BH1650" s="6"/>
      <c r="BI1650" s="7" t="e">
        <f t="shared" si="153"/>
        <v>#DIV/0!</v>
      </c>
      <c r="BK1650" s="5"/>
      <c r="BL1650" s="6"/>
      <c r="BM1650" s="6"/>
      <c r="BO1650" s="5"/>
      <c r="BP1650" s="6"/>
      <c r="BQ1650" s="6"/>
      <c r="BR1650" s="5"/>
      <c r="BS1650" s="5"/>
      <c r="BT1650" s="6"/>
      <c r="BU1650" s="6"/>
      <c r="BV1650" s="7" t="e">
        <f t="shared" si="154"/>
        <v>#DIV/0!</v>
      </c>
      <c r="BX1650" s="5"/>
      <c r="BY1650" s="8"/>
      <c r="BZ1650" s="8"/>
      <c r="CA1650" s="5"/>
      <c r="CB1650" s="5"/>
      <c r="CC1650" s="8"/>
      <c r="CD1650" s="8"/>
      <c r="CE1650" s="5"/>
      <c r="CF1650" s="5"/>
      <c r="CG1650" s="12"/>
      <c r="CH1650" s="17"/>
      <c r="CI1650" s="9" t="e">
        <f t="shared" si="155"/>
        <v>#DIV/0!</v>
      </c>
      <c r="CJ1650" s="5"/>
      <c r="CL1650" s="5"/>
      <c r="CM1650" s="5"/>
      <c r="CP1650" s="5"/>
      <c r="CT1650" s="5"/>
    </row>
    <row r="1651" spans="1:98" x14ac:dyDescent="0.25">
      <c r="A1651" s="5" t="s">
        <v>1694</v>
      </c>
      <c r="B1651" s="5">
        <v>50.83934</v>
      </c>
      <c r="C1651" s="5">
        <v>10.428898</v>
      </c>
      <c r="E1651" s="5">
        <v>0</v>
      </c>
      <c r="G1651" s="5">
        <v>0</v>
      </c>
      <c r="I1651" s="5">
        <v>0</v>
      </c>
      <c r="L1651" s="6" t="str">
        <f>IF(Table1[[#This Row],[seagrass.mn.ssp126.2050]]="","",(Table1[[#This Row],[seagrass.sd.ssp126.2050]]/Table1[[#This Row],[seagrass.mn.ssp126.2050]])^-1)</f>
        <v/>
      </c>
      <c r="M1651" s="6" t="str">
        <f>IF(Table1[[#This Row],[seagrass.weights.ssp126.2050]]="","",Table1[[#This Row],[seagrass.weights.ssp126.2050]]*Table1[[#This Row],[seagrass.mn.ssp126.2050]])</f>
        <v/>
      </c>
      <c r="P1651" s="6" t="str">
        <f>IF(Table1[[#This Row],[corals.mn.ssp126.2050]]="","",(Table1[[#This Row],[corals.sd.ssp126.2050]]/Table1[[#This Row],[corals.mn.ssp126.2050]])^-1)</f>
        <v/>
      </c>
      <c r="Q1651" s="6" t="str">
        <f>IF(Table1[[#This Row],[coral.weights.ssp126.2050]]="","",Table1[[#This Row],[coral.weights.ssp126.2050]]*Table1[[#This Row],[corals.mn.ssp126.2050]])</f>
        <v/>
      </c>
      <c r="T1651" s="6" t="str">
        <f>IF(Table1[[#This Row],[mangrove.mn.ssp126.2050]]="","",(Table1[[#This Row],[mangrove.sd.ssp126.2050]]/Table1[[#This Row],[mangrove.mn.ssp126.2050]])^-1)</f>
        <v/>
      </c>
      <c r="U1651" s="6" t="str">
        <f>IF(Table1[[#This Row],[mangrove.weights.ssp126.2050]]="","",Table1[[#This Row],[mangrove.weights.ssp126.2050]]*Table1[[#This Row],[mangrove.mn.ssp126.2050]])</f>
        <v/>
      </c>
      <c r="V1651" s="7" t="e">
        <f t="shared" si="150"/>
        <v>#DIV/0!</v>
      </c>
      <c r="Y1651" s="6" t="str">
        <f>IF(Table1[[#This Row],[seagrass.mn.ssp126.2100]]="", "", (Table1[[#This Row],[seagrass.sd.ssp126.2100]]/Table1[[#This Row],[seagrass.mn.ssp126.2100]])^-1)</f>
        <v/>
      </c>
      <c r="Z1651" s="6" t="str">
        <f>IF(Table1[[#This Row],[seagrass.weights.ssp126.2100]]="","", Table1[[#This Row],[seagrass.weights.ssp126.2100]]*Table1[[#This Row],[seagrass.mn.ssp126.2100]])</f>
        <v/>
      </c>
      <c r="AC1651" s="6" t="str">
        <f>IF(Table1[[#This Row],[corals.mn.ssp126.2100]]="","",(Table1[[#This Row],[corals.sd.ssp126.2100]]/Table1[[#This Row],[corals.mn.ssp126.2100]])^-1)</f>
        <v/>
      </c>
      <c r="AD1651" s="6" t="str">
        <f>IF( Table1[[#This Row],[Coral.weights.ssp126.2100]]="","", Table1[[#This Row],[Coral.weights.ssp126.2100]]*Table1[[#This Row],[corals.mn.ssp126.2100]])</f>
        <v/>
      </c>
      <c r="AG1651" s="8" t="str">
        <f>IF(Table1[[#This Row],[mangrove.mn.ssp126.2100]]="","",(Table1[[#This Row],[mangrove.sd.ssp126.2100]]/Table1[[#This Row],[mangrove.mn.ssp126.2100]])^-1)</f>
        <v/>
      </c>
      <c r="AH1651" s="6" t="str">
        <f>IF(Table1[[#This Row],[mangrove.weights.ssp126.2100]]="","",Table1[[#This Row],[mangrove.weights.ssp126.2100]]*Table1[[#This Row],[mangrove.mn.ssp126.2100]])</f>
        <v/>
      </c>
      <c r="AI1651" s="7" t="e">
        <f t="shared" si="151"/>
        <v>#DIV/0!</v>
      </c>
      <c r="AL1651" s="6" t="str">
        <f>IF(Table1[[#This Row],[seagrass.mn.ssp245.2050]]="","",(Table1[[#This Row],[seagrass.sd.ssp245.2050]]/Table1[[#This Row],[seagrass.mn.ssp245.2050]])^-1)</f>
        <v/>
      </c>
      <c r="AM1651" s="6" t="str">
        <f>IF(Table1[[#This Row],[seagrass.weights.ssp245.2050]]="","",Table1[[#This Row],[seagrass.weights.ssp245.2050]]*Table1[[#This Row],[seagrass.mn.ssp245.2050]])</f>
        <v/>
      </c>
      <c r="AS1651" s="5"/>
      <c r="AT1651" s="8"/>
      <c r="AU1651" s="8"/>
      <c r="AV1651" s="7" t="e">
        <f t="shared" si="152"/>
        <v>#DIV/0!</v>
      </c>
      <c r="AX1651" s="5"/>
      <c r="AY1651" s="6"/>
      <c r="AZ1651" s="6"/>
      <c r="BB1651" s="5"/>
      <c r="BC1651" s="8"/>
      <c r="BD1651" s="8"/>
      <c r="BE1651" s="5"/>
      <c r="BF1651" s="5"/>
      <c r="BG1651" s="6"/>
      <c r="BH1651" s="6"/>
      <c r="BI1651" s="7" t="e">
        <f t="shared" si="153"/>
        <v>#DIV/0!</v>
      </c>
      <c r="BK1651" s="5"/>
      <c r="BL1651" s="6"/>
      <c r="BM1651" s="6"/>
      <c r="BO1651" s="5"/>
      <c r="BP1651" s="6"/>
      <c r="BQ1651" s="6"/>
      <c r="BR1651" s="5"/>
      <c r="BS1651" s="5"/>
      <c r="BT1651" s="6"/>
      <c r="BU1651" s="6"/>
      <c r="BV1651" s="7" t="e">
        <f t="shared" si="154"/>
        <v>#DIV/0!</v>
      </c>
      <c r="BX1651" s="5"/>
      <c r="BY1651" s="8"/>
      <c r="BZ1651" s="8"/>
      <c r="CA1651" s="5"/>
      <c r="CB1651" s="5"/>
      <c r="CC1651" s="8"/>
      <c r="CD1651" s="8"/>
      <c r="CE1651" s="5"/>
      <c r="CF1651" s="5"/>
      <c r="CG1651" s="12"/>
      <c r="CH1651" s="17"/>
      <c r="CI1651" s="9" t="e">
        <f t="shared" si="155"/>
        <v>#DIV/0!</v>
      </c>
      <c r="CJ1651" s="5"/>
      <c r="CL1651" s="5"/>
      <c r="CM1651" s="5"/>
      <c r="CP1651" s="5"/>
      <c r="CT1651" s="5"/>
    </row>
    <row r="1652" spans="1:98" x14ac:dyDescent="0.25">
      <c r="A1652" s="5" t="s">
        <v>1695</v>
      </c>
      <c r="B1652" s="5">
        <v>51.08934</v>
      </c>
      <c r="C1652" s="5">
        <v>10.428898</v>
      </c>
      <c r="E1652" s="5">
        <v>0</v>
      </c>
      <c r="G1652" s="5">
        <v>0</v>
      </c>
      <c r="I1652" s="5">
        <v>0</v>
      </c>
      <c r="L1652" s="6" t="str">
        <f>IF(Table1[[#This Row],[seagrass.mn.ssp126.2050]]="","",(Table1[[#This Row],[seagrass.sd.ssp126.2050]]/Table1[[#This Row],[seagrass.mn.ssp126.2050]])^-1)</f>
        <v/>
      </c>
      <c r="M1652" s="6" t="str">
        <f>IF(Table1[[#This Row],[seagrass.weights.ssp126.2050]]="","",Table1[[#This Row],[seagrass.weights.ssp126.2050]]*Table1[[#This Row],[seagrass.mn.ssp126.2050]])</f>
        <v/>
      </c>
      <c r="P1652" s="6" t="str">
        <f>IF(Table1[[#This Row],[corals.mn.ssp126.2050]]="","",(Table1[[#This Row],[corals.sd.ssp126.2050]]/Table1[[#This Row],[corals.mn.ssp126.2050]])^-1)</f>
        <v/>
      </c>
      <c r="Q1652" s="6" t="str">
        <f>IF(Table1[[#This Row],[coral.weights.ssp126.2050]]="","",Table1[[#This Row],[coral.weights.ssp126.2050]]*Table1[[#This Row],[corals.mn.ssp126.2050]])</f>
        <v/>
      </c>
      <c r="T1652" s="6" t="str">
        <f>IF(Table1[[#This Row],[mangrove.mn.ssp126.2050]]="","",(Table1[[#This Row],[mangrove.sd.ssp126.2050]]/Table1[[#This Row],[mangrove.mn.ssp126.2050]])^-1)</f>
        <v/>
      </c>
      <c r="U1652" s="6" t="str">
        <f>IF(Table1[[#This Row],[mangrove.weights.ssp126.2050]]="","",Table1[[#This Row],[mangrove.weights.ssp126.2050]]*Table1[[#This Row],[mangrove.mn.ssp126.2050]])</f>
        <v/>
      </c>
      <c r="V1652" s="7" t="e">
        <f t="shared" si="150"/>
        <v>#DIV/0!</v>
      </c>
      <c r="Y1652" s="6" t="str">
        <f>IF(Table1[[#This Row],[seagrass.mn.ssp126.2100]]="", "", (Table1[[#This Row],[seagrass.sd.ssp126.2100]]/Table1[[#This Row],[seagrass.mn.ssp126.2100]])^-1)</f>
        <v/>
      </c>
      <c r="Z1652" s="6" t="str">
        <f>IF(Table1[[#This Row],[seagrass.weights.ssp126.2100]]="","", Table1[[#This Row],[seagrass.weights.ssp126.2100]]*Table1[[#This Row],[seagrass.mn.ssp126.2100]])</f>
        <v/>
      </c>
      <c r="AC1652" s="6" t="str">
        <f>IF(Table1[[#This Row],[corals.mn.ssp126.2100]]="","",(Table1[[#This Row],[corals.sd.ssp126.2100]]/Table1[[#This Row],[corals.mn.ssp126.2100]])^-1)</f>
        <v/>
      </c>
      <c r="AD1652" s="6" t="str">
        <f>IF( Table1[[#This Row],[Coral.weights.ssp126.2100]]="","", Table1[[#This Row],[Coral.weights.ssp126.2100]]*Table1[[#This Row],[corals.mn.ssp126.2100]])</f>
        <v/>
      </c>
      <c r="AG1652" s="8" t="str">
        <f>IF(Table1[[#This Row],[mangrove.mn.ssp126.2100]]="","",(Table1[[#This Row],[mangrove.sd.ssp126.2100]]/Table1[[#This Row],[mangrove.mn.ssp126.2100]])^-1)</f>
        <v/>
      </c>
      <c r="AH1652" s="6" t="str">
        <f>IF(Table1[[#This Row],[mangrove.weights.ssp126.2100]]="","",Table1[[#This Row],[mangrove.weights.ssp126.2100]]*Table1[[#This Row],[mangrove.mn.ssp126.2100]])</f>
        <v/>
      </c>
      <c r="AI1652" s="7" t="e">
        <f t="shared" si="151"/>
        <v>#DIV/0!</v>
      </c>
      <c r="AL1652" s="6" t="str">
        <f>IF(Table1[[#This Row],[seagrass.mn.ssp245.2050]]="","",(Table1[[#This Row],[seagrass.sd.ssp245.2050]]/Table1[[#This Row],[seagrass.mn.ssp245.2050]])^-1)</f>
        <v/>
      </c>
      <c r="AM1652" s="6" t="str">
        <f>IF(Table1[[#This Row],[seagrass.weights.ssp245.2050]]="","",Table1[[#This Row],[seagrass.weights.ssp245.2050]]*Table1[[#This Row],[seagrass.mn.ssp245.2050]])</f>
        <v/>
      </c>
      <c r="AS1652" s="5"/>
      <c r="AT1652" s="8"/>
      <c r="AU1652" s="8"/>
      <c r="AV1652" s="7" t="e">
        <f t="shared" si="152"/>
        <v>#DIV/0!</v>
      </c>
      <c r="AX1652" s="5"/>
      <c r="AY1652" s="6"/>
      <c r="AZ1652" s="6"/>
      <c r="BB1652" s="5"/>
      <c r="BC1652" s="8"/>
      <c r="BD1652" s="8"/>
      <c r="BE1652" s="5"/>
      <c r="BF1652" s="5"/>
      <c r="BG1652" s="6"/>
      <c r="BH1652" s="6"/>
      <c r="BI1652" s="7" t="e">
        <f t="shared" si="153"/>
        <v>#DIV/0!</v>
      </c>
      <c r="BK1652" s="5"/>
      <c r="BL1652" s="6"/>
      <c r="BM1652" s="6"/>
      <c r="BO1652" s="5"/>
      <c r="BP1652" s="6"/>
      <c r="BQ1652" s="6"/>
      <c r="BR1652" s="5"/>
      <c r="BS1652" s="5"/>
      <c r="BT1652" s="6"/>
      <c r="BU1652" s="6"/>
      <c r="BV1652" s="7" t="e">
        <f t="shared" si="154"/>
        <v>#DIV/0!</v>
      </c>
      <c r="BX1652" s="5"/>
      <c r="BY1652" s="8"/>
      <c r="BZ1652" s="8"/>
      <c r="CA1652" s="5"/>
      <c r="CB1652" s="5"/>
      <c r="CC1652" s="8"/>
      <c r="CD1652" s="8"/>
      <c r="CE1652" s="5"/>
      <c r="CF1652" s="5"/>
      <c r="CG1652" s="12"/>
      <c r="CH1652" s="17"/>
      <c r="CI1652" s="9" t="e">
        <f t="shared" si="155"/>
        <v>#DIV/0!</v>
      </c>
      <c r="CJ1652" s="5"/>
      <c r="CL1652" s="5"/>
      <c r="CM1652" s="5"/>
      <c r="CP1652" s="5"/>
      <c r="CT1652" s="5"/>
    </row>
    <row r="1653" spans="1:98" x14ac:dyDescent="0.25">
      <c r="A1653" s="5" t="s">
        <v>1696</v>
      </c>
      <c r="B1653" s="5">
        <v>51.33934</v>
      </c>
      <c r="C1653" s="5">
        <v>10.428898</v>
      </c>
      <c r="E1653" s="5">
        <v>0</v>
      </c>
      <c r="G1653" s="5">
        <v>0</v>
      </c>
      <c r="I1653" s="5">
        <v>0</v>
      </c>
      <c r="L1653" s="6" t="str">
        <f>IF(Table1[[#This Row],[seagrass.mn.ssp126.2050]]="","",(Table1[[#This Row],[seagrass.sd.ssp126.2050]]/Table1[[#This Row],[seagrass.mn.ssp126.2050]])^-1)</f>
        <v/>
      </c>
      <c r="M1653" s="6" t="str">
        <f>IF(Table1[[#This Row],[seagrass.weights.ssp126.2050]]="","",Table1[[#This Row],[seagrass.weights.ssp126.2050]]*Table1[[#This Row],[seagrass.mn.ssp126.2050]])</f>
        <v/>
      </c>
      <c r="P1653" s="6" t="str">
        <f>IF(Table1[[#This Row],[corals.mn.ssp126.2050]]="","",(Table1[[#This Row],[corals.sd.ssp126.2050]]/Table1[[#This Row],[corals.mn.ssp126.2050]])^-1)</f>
        <v/>
      </c>
      <c r="Q1653" s="6" t="str">
        <f>IF(Table1[[#This Row],[coral.weights.ssp126.2050]]="","",Table1[[#This Row],[coral.weights.ssp126.2050]]*Table1[[#This Row],[corals.mn.ssp126.2050]])</f>
        <v/>
      </c>
      <c r="T1653" s="6" t="str">
        <f>IF(Table1[[#This Row],[mangrove.mn.ssp126.2050]]="","",(Table1[[#This Row],[mangrove.sd.ssp126.2050]]/Table1[[#This Row],[mangrove.mn.ssp126.2050]])^-1)</f>
        <v/>
      </c>
      <c r="U1653" s="6" t="str">
        <f>IF(Table1[[#This Row],[mangrove.weights.ssp126.2050]]="","",Table1[[#This Row],[mangrove.weights.ssp126.2050]]*Table1[[#This Row],[mangrove.mn.ssp126.2050]])</f>
        <v/>
      </c>
      <c r="V1653" s="7" t="e">
        <f t="shared" si="150"/>
        <v>#DIV/0!</v>
      </c>
      <c r="Y1653" s="6" t="str">
        <f>IF(Table1[[#This Row],[seagrass.mn.ssp126.2100]]="", "", (Table1[[#This Row],[seagrass.sd.ssp126.2100]]/Table1[[#This Row],[seagrass.mn.ssp126.2100]])^-1)</f>
        <v/>
      </c>
      <c r="Z1653" s="6" t="str">
        <f>IF(Table1[[#This Row],[seagrass.weights.ssp126.2100]]="","", Table1[[#This Row],[seagrass.weights.ssp126.2100]]*Table1[[#This Row],[seagrass.mn.ssp126.2100]])</f>
        <v/>
      </c>
      <c r="AC1653" s="6" t="str">
        <f>IF(Table1[[#This Row],[corals.mn.ssp126.2100]]="","",(Table1[[#This Row],[corals.sd.ssp126.2100]]/Table1[[#This Row],[corals.mn.ssp126.2100]])^-1)</f>
        <v/>
      </c>
      <c r="AD1653" s="6" t="str">
        <f>IF( Table1[[#This Row],[Coral.weights.ssp126.2100]]="","", Table1[[#This Row],[Coral.weights.ssp126.2100]]*Table1[[#This Row],[corals.mn.ssp126.2100]])</f>
        <v/>
      </c>
      <c r="AG1653" s="8" t="str">
        <f>IF(Table1[[#This Row],[mangrove.mn.ssp126.2100]]="","",(Table1[[#This Row],[mangrove.sd.ssp126.2100]]/Table1[[#This Row],[mangrove.mn.ssp126.2100]])^-1)</f>
        <v/>
      </c>
      <c r="AH1653" s="6" t="str">
        <f>IF(Table1[[#This Row],[mangrove.weights.ssp126.2100]]="","",Table1[[#This Row],[mangrove.weights.ssp126.2100]]*Table1[[#This Row],[mangrove.mn.ssp126.2100]])</f>
        <v/>
      </c>
      <c r="AI1653" s="7" t="e">
        <f t="shared" si="151"/>
        <v>#DIV/0!</v>
      </c>
      <c r="AL1653" s="6" t="str">
        <f>IF(Table1[[#This Row],[seagrass.mn.ssp245.2050]]="","",(Table1[[#This Row],[seagrass.sd.ssp245.2050]]/Table1[[#This Row],[seagrass.mn.ssp245.2050]])^-1)</f>
        <v/>
      </c>
      <c r="AM1653" s="6" t="str">
        <f>IF(Table1[[#This Row],[seagrass.weights.ssp245.2050]]="","",Table1[[#This Row],[seagrass.weights.ssp245.2050]]*Table1[[#This Row],[seagrass.mn.ssp245.2050]])</f>
        <v/>
      </c>
      <c r="AS1653" s="5"/>
      <c r="AT1653" s="8"/>
      <c r="AU1653" s="8"/>
      <c r="AV1653" s="7" t="e">
        <f t="shared" si="152"/>
        <v>#DIV/0!</v>
      </c>
      <c r="AX1653" s="5"/>
      <c r="AY1653" s="6"/>
      <c r="AZ1653" s="6"/>
      <c r="BB1653" s="5"/>
      <c r="BC1653" s="8"/>
      <c r="BD1653" s="8"/>
      <c r="BE1653" s="5"/>
      <c r="BF1653" s="5"/>
      <c r="BG1653" s="6"/>
      <c r="BH1653" s="6"/>
      <c r="BI1653" s="7" t="e">
        <f t="shared" si="153"/>
        <v>#DIV/0!</v>
      </c>
      <c r="BK1653" s="5"/>
      <c r="BL1653" s="6"/>
      <c r="BM1653" s="6"/>
      <c r="BO1653" s="5"/>
      <c r="BP1653" s="6"/>
      <c r="BQ1653" s="6"/>
      <c r="BR1653" s="5"/>
      <c r="BS1653" s="5"/>
      <c r="BT1653" s="6"/>
      <c r="BU1653" s="6"/>
      <c r="BV1653" s="7" t="e">
        <f t="shared" si="154"/>
        <v>#DIV/0!</v>
      </c>
      <c r="BX1653" s="5"/>
      <c r="BY1653" s="8"/>
      <c r="BZ1653" s="8"/>
      <c r="CA1653" s="5"/>
      <c r="CB1653" s="5"/>
      <c r="CC1653" s="8"/>
      <c r="CD1653" s="8"/>
      <c r="CE1653" s="5"/>
      <c r="CF1653" s="5"/>
      <c r="CG1653" s="12"/>
      <c r="CH1653" s="17"/>
      <c r="CI1653" s="9" t="e">
        <f t="shared" si="155"/>
        <v>#DIV/0!</v>
      </c>
      <c r="CJ1653" s="5"/>
      <c r="CL1653" s="5"/>
      <c r="CM1653" s="5"/>
      <c r="CP1653" s="5"/>
      <c r="CT1653" s="5"/>
    </row>
    <row r="1654" spans="1:98" x14ac:dyDescent="0.25">
      <c r="A1654" s="5" t="s">
        <v>1697</v>
      </c>
      <c r="B1654" s="5">
        <v>51.58934</v>
      </c>
      <c r="C1654" s="5">
        <v>10.428898</v>
      </c>
      <c r="E1654" s="5">
        <v>0</v>
      </c>
      <c r="G1654" s="5">
        <v>0</v>
      </c>
      <c r="I1654" s="5">
        <v>0</v>
      </c>
      <c r="L1654" s="6" t="str">
        <f>IF(Table1[[#This Row],[seagrass.mn.ssp126.2050]]="","",(Table1[[#This Row],[seagrass.sd.ssp126.2050]]/Table1[[#This Row],[seagrass.mn.ssp126.2050]])^-1)</f>
        <v/>
      </c>
      <c r="M1654" s="6" t="str">
        <f>IF(Table1[[#This Row],[seagrass.weights.ssp126.2050]]="","",Table1[[#This Row],[seagrass.weights.ssp126.2050]]*Table1[[#This Row],[seagrass.mn.ssp126.2050]])</f>
        <v/>
      </c>
      <c r="P1654" s="6" t="str">
        <f>IF(Table1[[#This Row],[corals.mn.ssp126.2050]]="","",(Table1[[#This Row],[corals.sd.ssp126.2050]]/Table1[[#This Row],[corals.mn.ssp126.2050]])^-1)</f>
        <v/>
      </c>
      <c r="Q1654" s="6" t="str">
        <f>IF(Table1[[#This Row],[coral.weights.ssp126.2050]]="","",Table1[[#This Row],[coral.weights.ssp126.2050]]*Table1[[#This Row],[corals.mn.ssp126.2050]])</f>
        <v/>
      </c>
      <c r="T1654" s="6" t="str">
        <f>IF(Table1[[#This Row],[mangrove.mn.ssp126.2050]]="","",(Table1[[#This Row],[mangrove.sd.ssp126.2050]]/Table1[[#This Row],[mangrove.mn.ssp126.2050]])^-1)</f>
        <v/>
      </c>
      <c r="U1654" s="6" t="str">
        <f>IF(Table1[[#This Row],[mangrove.weights.ssp126.2050]]="","",Table1[[#This Row],[mangrove.weights.ssp126.2050]]*Table1[[#This Row],[mangrove.mn.ssp126.2050]])</f>
        <v/>
      </c>
      <c r="V1654" s="7" t="e">
        <f t="shared" si="150"/>
        <v>#DIV/0!</v>
      </c>
      <c r="Y1654" s="6" t="str">
        <f>IF(Table1[[#This Row],[seagrass.mn.ssp126.2100]]="", "", (Table1[[#This Row],[seagrass.sd.ssp126.2100]]/Table1[[#This Row],[seagrass.mn.ssp126.2100]])^-1)</f>
        <v/>
      </c>
      <c r="Z1654" s="6" t="str">
        <f>IF(Table1[[#This Row],[seagrass.weights.ssp126.2100]]="","", Table1[[#This Row],[seagrass.weights.ssp126.2100]]*Table1[[#This Row],[seagrass.mn.ssp126.2100]])</f>
        <v/>
      </c>
      <c r="AC1654" s="6" t="str">
        <f>IF(Table1[[#This Row],[corals.mn.ssp126.2100]]="","",(Table1[[#This Row],[corals.sd.ssp126.2100]]/Table1[[#This Row],[corals.mn.ssp126.2100]])^-1)</f>
        <v/>
      </c>
      <c r="AD1654" s="6" t="str">
        <f>IF( Table1[[#This Row],[Coral.weights.ssp126.2100]]="","", Table1[[#This Row],[Coral.weights.ssp126.2100]]*Table1[[#This Row],[corals.mn.ssp126.2100]])</f>
        <v/>
      </c>
      <c r="AG1654" s="8" t="str">
        <f>IF(Table1[[#This Row],[mangrove.mn.ssp126.2100]]="","",(Table1[[#This Row],[mangrove.sd.ssp126.2100]]/Table1[[#This Row],[mangrove.mn.ssp126.2100]])^-1)</f>
        <v/>
      </c>
      <c r="AH1654" s="6" t="str">
        <f>IF(Table1[[#This Row],[mangrove.weights.ssp126.2100]]="","",Table1[[#This Row],[mangrove.weights.ssp126.2100]]*Table1[[#This Row],[mangrove.mn.ssp126.2100]])</f>
        <v/>
      </c>
      <c r="AI1654" s="7" t="e">
        <f t="shared" si="151"/>
        <v>#DIV/0!</v>
      </c>
      <c r="AL1654" s="6" t="str">
        <f>IF(Table1[[#This Row],[seagrass.mn.ssp245.2050]]="","",(Table1[[#This Row],[seagrass.sd.ssp245.2050]]/Table1[[#This Row],[seagrass.mn.ssp245.2050]])^-1)</f>
        <v/>
      </c>
      <c r="AM1654" s="6" t="str">
        <f>IF(Table1[[#This Row],[seagrass.weights.ssp245.2050]]="","",Table1[[#This Row],[seagrass.weights.ssp245.2050]]*Table1[[#This Row],[seagrass.mn.ssp245.2050]])</f>
        <v/>
      </c>
      <c r="AS1654" s="5"/>
      <c r="AT1654" s="8"/>
      <c r="AU1654" s="8"/>
      <c r="AV1654" s="7" t="e">
        <f t="shared" si="152"/>
        <v>#DIV/0!</v>
      </c>
      <c r="AX1654" s="5"/>
      <c r="AY1654" s="6"/>
      <c r="AZ1654" s="6"/>
      <c r="BB1654" s="5"/>
      <c r="BC1654" s="8"/>
      <c r="BD1654" s="8"/>
      <c r="BE1654" s="5"/>
      <c r="BF1654" s="5"/>
      <c r="BG1654" s="6"/>
      <c r="BH1654" s="6"/>
      <c r="BI1654" s="7" t="e">
        <f t="shared" si="153"/>
        <v>#DIV/0!</v>
      </c>
      <c r="BK1654" s="5"/>
      <c r="BL1654" s="6"/>
      <c r="BM1654" s="6"/>
      <c r="BO1654" s="5"/>
      <c r="BP1654" s="6"/>
      <c r="BQ1654" s="6"/>
      <c r="BR1654" s="5"/>
      <c r="BS1654" s="5"/>
      <c r="BT1654" s="6"/>
      <c r="BU1654" s="6"/>
      <c r="BV1654" s="7" t="e">
        <f t="shared" si="154"/>
        <v>#DIV/0!</v>
      </c>
      <c r="BX1654" s="5"/>
      <c r="BY1654" s="8"/>
      <c r="BZ1654" s="8"/>
      <c r="CA1654" s="5"/>
      <c r="CB1654" s="5"/>
      <c r="CC1654" s="8"/>
      <c r="CD1654" s="8"/>
      <c r="CE1654" s="5"/>
      <c r="CF1654" s="5"/>
      <c r="CG1654" s="12"/>
      <c r="CH1654" s="17"/>
      <c r="CI1654" s="9" t="e">
        <f t="shared" si="155"/>
        <v>#DIV/0!</v>
      </c>
      <c r="CJ1654" s="5"/>
      <c r="CL1654" s="5"/>
      <c r="CM1654" s="5"/>
      <c r="CP1654" s="5"/>
      <c r="CT1654" s="5"/>
    </row>
    <row r="1655" spans="1:98" x14ac:dyDescent="0.25">
      <c r="A1655" s="5" t="s">
        <v>1698</v>
      </c>
      <c r="B1655" s="5">
        <v>49.83934</v>
      </c>
      <c r="C1655" s="5">
        <v>-45.821102000000003</v>
      </c>
      <c r="E1655" s="5">
        <v>0</v>
      </c>
      <c r="G1655" s="5">
        <v>0</v>
      </c>
      <c r="I1655" s="5">
        <v>0</v>
      </c>
      <c r="L1655" s="6" t="str">
        <f>IF(Table1[[#This Row],[seagrass.mn.ssp126.2050]]="","",(Table1[[#This Row],[seagrass.sd.ssp126.2050]]/Table1[[#This Row],[seagrass.mn.ssp126.2050]])^-1)</f>
        <v/>
      </c>
      <c r="M1655" s="6" t="str">
        <f>IF(Table1[[#This Row],[seagrass.weights.ssp126.2050]]="","",Table1[[#This Row],[seagrass.weights.ssp126.2050]]*Table1[[#This Row],[seagrass.mn.ssp126.2050]])</f>
        <v/>
      </c>
      <c r="P1655" s="6" t="str">
        <f>IF(Table1[[#This Row],[corals.mn.ssp126.2050]]="","",(Table1[[#This Row],[corals.sd.ssp126.2050]]/Table1[[#This Row],[corals.mn.ssp126.2050]])^-1)</f>
        <v/>
      </c>
      <c r="Q1655" s="6" t="str">
        <f>IF(Table1[[#This Row],[coral.weights.ssp126.2050]]="","",Table1[[#This Row],[coral.weights.ssp126.2050]]*Table1[[#This Row],[corals.mn.ssp126.2050]])</f>
        <v/>
      </c>
      <c r="T1655" s="6" t="str">
        <f>IF(Table1[[#This Row],[mangrove.mn.ssp126.2050]]="","",(Table1[[#This Row],[mangrove.sd.ssp126.2050]]/Table1[[#This Row],[mangrove.mn.ssp126.2050]])^-1)</f>
        <v/>
      </c>
      <c r="U1655" s="6" t="str">
        <f>IF(Table1[[#This Row],[mangrove.weights.ssp126.2050]]="","",Table1[[#This Row],[mangrove.weights.ssp126.2050]]*Table1[[#This Row],[mangrove.mn.ssp126.2050]])</f>
        <v/>
      </c>
      <c r="V1655" s="7" t="e">
        <f t="shared" si="150"/>
        <v>#DIV/0!</v>
      </c>
      <c r="Y1655" s="6" t="str">
        <f>IF(Table1[[#This Row],[seagrass.mn.ssp126.2100]]="", "", (Table1[[#This Row],[seagrass.sd.ssp126.2100]]/Table1[[#This Row],[seagrass.mn.ssp126.2100]])^-1)</f>
        <v/>
      </c>
      <c r="Z1655" s="6" t="str">
        <f>IF(Table1[[#This Row],[seagrass.weights.ssp126.2100]]="","", Table1[[#This Row],[seagrass.weights.ssp126.2100]]*Table1[[#This Row],[seagrass.mn.ssp126.2100]])</f>
        <v/>
      </c>
      <c r="AC1655" s="6" t="str">
        <f>IF(Table1[[#This Row],[corals.mn.ssp126.2100]]="","",(Table1[[#This Row],[corals.sd.ssp126.2100]]/Table1[[#This Row],[corals.mn.ssp126.2100]])^-1)</f>
        <v/>
      </c>
      <c r="AD1655" s="6" t="str">
        <f>IF( Table1[[#This Row],[Coral.weights.ssp126.2100]]="","", Table1[[#This Row],[Coral.weights.ssp126.2100]]*Table1[[#This Row],[corals.mn.ssp126.2100]])</f>
        <v/>
      </c>
      <c r="AG1655" s="8" t="str">
        <f>IF(Table1[[#This Row],[mangrove.mn.ssp126.2100]]="","",(Table1[[#This Row],[mangrove.sd.ssp126.2100]]/Table1[[#This Row],[mangrove.mn.ssp126.2100]])^-1)</f>
        <v/>
      </c>
      <c r="AH1655" s="6" t="str">
        <f>IF(Table1[[#This Row],[mangrove.weights.ssp126.2100]]="","",Table1[[#This Row],[mangrove.weights.ssp126.2100]]*Table1[[#This Row],[mangrove.mn.ssp126.2100]])</f>
        <v/>
      </c>
      <c r="AI1655" s="7" t="e">
        <f t="shared" si="151"/>
        <v>#DIV/0!</v>
      </c>
      <c r="AL1655" s="6" t="str">
        <f>IF(Table1[[#This Row],[seagrass.mn.ssp245.2050]]="","",(Table1[[#This Row],[seagrass.sd.ssp245.2050]]/Table1[[#This Row],[seagrass.mn.ssp245.2050]])^-1)</f>
        <v/>
      </c>
      <c r="AM1655" s="6" t="str">
        <f>IF(Table1[[#This Row],[seagrass.weights.ssp245.2050]]="","",Table1[[#This Row],[seagrass.weights.ssp245.2050]]*Table1[[#This Row],[seagrass.mn.ssp245.2050]])</f>
        <v/>
      </c>
      <c r="AS1655" s="5"/>
      <c r="AT1655" s="8"/>
      <c r="AU1655" s="8"/>
      <c r="AV1655" s="7" t="e">
        <f t="shared" si="152"/>
        <v>#DIV/0!</v>
      </c>
      <c r="AX1655" s="5"/>
      <c r="AY1655" s="6"/>
      <c r="AZ1655" s="6"/>
      <c r="BB1655" s="5"/>
      <c r="BC1655" s="8"/>
      <c r="BD1655" s="8"/>
      <c r="BE1655" s="5"/>
      <c r="BF1655" s="5"/>
      <c r="BG1655" s="6"/>
      <c r="BH1655" s="6"/>
      <c r="BI1655" s="7" t="e">
        <f t="shared" si="153"/>
        <v>#DIV/0!</v>
      </c>
      <c r="BK1655" s="5"/>
      <c r="BL1655" s="6"/>
      <c r="BM1655" s="6"/>
      <c r="BO1655" s="5"/>
      <c r="BP1655" s="6"/>
      <c r="BQ1655" s="6"/>
      <c r="BR1655" s="5"/>
      <c r="BS1655" s="5"/>
      <c r="BT1655" s="6"/>
      <c r="BU1655" s="6"/>
      <c r="BV1655" s="7" t="e">
        <f t="shared" si="154"/>
        <v>#DIV/0!</v>
      </c>
      <c r="BX1655" s="5"/>
      <c r="BY1655" s="8"/>
      <c r="BZ1655" s="8"/>
      <c r="CA1655" s="5"/>
      <c r="CB1655" s="5"/>
      <c r="CC1655" s="8"/>
      <c r="CD1655" s="8"/>
      <c r="CE1655" s="5"/>
      <c r="CF1655" s="5"/>
      <c r="CG1655" s="12"/>
      <c r="CH1655" s="17"/>
      <c r="CI1655" s="9" t="e">
        <f t="shared" si="155"/>
        <v>#DIV/0!</v>
      </c>
      <c r="CJ1655" s="5"/>
      <c r="CL1655" s="5"/>
      <c r="CM1655" s="5"/>
      <c r="CP1655" s="5"/>
      <c r="CT1655" s="5"/>
    </row>
    <row r="1656" spans="1:98" x14ac:dyDescent="0.25">
      <c r="A1656" s="5" t="s">
        <v>1699</v>
      </c>
      <c r="B1656" s="5">
        <v>50.08934</v>
      </c>
      <c r="C1656" s="5">
        <v>-45.821102000000003</v>
      </c>
      <c r="E1656" s="5">
        <v>0</v>
      </c>
      <c r="G1656" s="5">
        <v>0</v>
      </c>
      <c r="I1656" s="5">
        <v>0</v>
      </c>
      <c r="L1656" s="6" t="str">
        <f>IF(Table1[[#This Row],[seagrass.mn.ssp126.2050]]="","",(Table1[[#This Row],[seagrass.sd.ssp126.2050]]/Table1[[#This Row],[seagrass.mn.ssp126.2050]])^-1)</f>
        <v/>
      </c>
      <c r="M1656" s="6" t="str">
        <f>IF(Table1[[#This Row],[seagrass.weights.ssp126.2050]]="","",Table1[[#This Row],[seagrass.weights.ssp126.2050]]*Table1[[#This Row],[seagrass.mn.ssp126.2050]])</f>
        <v/>
      </c>
      <c r="P1656" s="6" t="str">
        <f>IF(Table1[[#This Row],[corals.mn.ssp126.2050]]="","",(Table1[[#This Row],[corals.sd.ssp126.2050]]/Table1[[#This Row],[corals.mn.ssp126.2050]])^-1)</f>
        <v/>
      </c>
      <c r="Q1656" s="6" t="str">
        <f>IF(Table1[[#This Row],[coral.weights.ssp126.2050]]="","",Table1[[#This Row],[coral.weights.ssp126.2050]]*Table1[[#This Row],[corals.mn.ssp126.2050]])</f>
        <v/>
      </c>
      <c r="T1656" s="6" t="str">
        <f>IF(Table1[[#This Row],[mangrove.mn.ssp126.2050]]="","",(Table1[[#This Row],[mangrove.sd.ssp126.2050]]/Table1[[#This Row],[mangrove.mn.ssp126.2050]])^-1)</f>
        <v/>
      </c>
      <c r="U1656" s="6" t="str">
        <f>IF(Table1[[#This Row],[mangrove.weights.ssp126.2050]]="","",Table1[[#This Row],[mangrove.weights.ssp126.2050]]*Table1[[#This Row],[mangrove.mn.ssp126.2050]])</f>
        <v/>
      </c>
      <c r="V1656" s="7" t="e">
        <f t="shared" si="150"/>
        <v>#DIV/0!</v>
      </c>
      <c r="Y1656" s="6" t="str">
        <f>IF(Table1[[#This Row],[seagrass.mn.ssp126.2100]]="", "", (Table1[[#This Row],[seagrass.sd.ssp126.2100]]/Table1[[#This Row],[seagrass.mn.ssp126.2100]])^-1)</f>
        <v/>
      </c>
      <c r="Z1656" s="6" t="str">
        <f>IF(Table1[[#This Row],[seagrass.weights.ssp126.2100]]="","", Table1[[#This Row],[seagrass.weights.ssp126.2100]]*Table1[[#This Row],[seagrass.mn.ssp126.2100]])</f>
        <v/>
      </c>
      <c r="AC1656" s="6" t="str">
        <f>IF(Table1[[#This Row],[corals.mn.ssp126.2100]]="","",(Table1[[#This Row],[corals.sd.ssp126.2100]]/Table1[[#This Row],[corals.mn.ssp126.2100]])^-1)</f>
        <v/>
      </c>
      <c r="AD1656" s="6" t="str">
        <f>IF( Table1[[#This Row],[Coral.weights.ssp126.2100]]="","", Table1[[#This Row],[Coral.weights.ssp126.2100]]*Table1[[#This Row],[corals.mn.ssp126.2100]])</f>
        <v/>
      </c>
      <c r="AG1656" s="8" t="str">
        <f>IF(Table1[[#This Row],[mangrove.mn.ssp126.2100]]="","",(Table1[[#This Row],[mangrove.sd.ssp126.2100]]/Table1[[#This Row],[mangrove.mn.ssp126.2100]])^-1)</f>
        <v/>
      </c>
      <c r="AH1656" s="6" t="str">
        <f>IF(Table1[[#This Row],[mangrove.weights.ssp126.2100]]="","",Table1[[#This Row],[mangrove.weights.ssp126.2100]]*Table1[[#This Row],[mangrove.mn.ssp126.2100]])</f>
        <v/>
      </c>
      <c r="AI1656" s="7" t="e">
        <f t="shared" si="151"/>
        <v>#DIV/0!</v>
      </c>
      <c r="AL1656" s="6" t="str">
        <f>IF(Table1[[#This Row],[seagrass.mn.ssp245.2050]]="","",(Table1[[#This Row],[seagrass.sd.ssp245.2050]]/Table1[[#This Row],[seagrass.mn.ssp245.2050]])^-1)</f>
        <v/>
      </c>
      <c r="AM1656" s="6" t="str">
        <f>IF(Table1[[#This Row],[seagrass.weights.ssp245.2050]]="","",Table1[[#This Row],[seagrass.weights.ssp245.2050]]*Table1[[#This Row],[seagrass.mn.ssp245.2050]])</f>
        <v/>
      </c>
      <c r="AS1656" s="5"/>
      <c r="AT1656" s="8"/>
      <c r="AU1656" s="8"/>
      <c r="AV1656" s="7" t="e">
        <f t="shared" si="152"/>
        <v>#DIV/0!</v>
      </c>
      <c r="AX1656" s="5"/>
      <c r="AY1656" s="6"/>
      <c r="AZ1656" s="6"/>
      <c r="BB1656" s="5"/>
      <c r="BC1656" s="8"/>
      <c r="BD1656" s="8"/>
      <c r="BE1656" s="5"/>
      <c r="BF1656" s="5"/>
      <c r="BG1656" s="6"/>
      <c r="BH1656" s="6"/>
      <c r="BI1656" s="7" t="e">
        <f t="shared" si="153"/>
        <v>#DIV/0!</v>
      </c>
      <c r="BK1656" s="5"/>
      <c r="BL1656" s="6"/>
      <c r="BM1656" s="6"/>
      <c r="BO1656" s="5"/>
      <c r="BP1656" s="6"/>
      <c r="BQ1656" s="6"/>
      <c r="BR1656" s="5"/>
      <c r="BS1656" s="5"/>
      <c r="BT1656" s="6"/>
      <c r="BU1656" s="6"/>
      <c r="BV1656" s="7" t="e">
        <f t="shared" si="154"/>
        <v>#DIV/0!</v>
      </c>
      <c r="BX1656" s="5"/>
      <c r="BY1656" s="8"/>
      <c r="BZ1656" s="8"/>
      <c r="CA1656" s="5"/>
      <c r="CB1656" s="5"/>
      <c r="CC1656" s="8"/>
      <c r="CD1656" s="8"/>
      <c r="CE1656" s="5"/>
      <c r="CF1656" s="5"/>
      <c r="CG1656" s="12"/>
      <c r="CH1656" s="17"/>
      <c r="CI1656" s="9" t="e">
        <f t="shared" si="155"/>
        <v>#DIV/0!</v>
      </c>
      <c r="CJ1656" s="5"/>
      <c r="CL1656" s="5"/>
      <c r="CM1656" s="5"/>
      <c r="CP1656" s="5"/>
      <c r="CT1656" s="5"/>
    </row>
    <row r="1657" spans="1:98" x14ac:dyDescent="0.25">
      <c r="A1657" s="5" t="s">
        <v>1700</v>
      </c>
      <c r="B1657" s="5">
        <v>50.33934</v>
      </c>
      <c r="C1657" s="5">
        <v>-45.821102000000003</v>
      </c>
      <c r="E1657" s="5">
        <v>0</v>
      </c>
      <c r="G1657" s="5">
        <v>0</v>
      </c>
      <c r="I1657" s="5">
        <v>0</v>
      </c>
      <c r="L1657" s="6" t="str">
        <f>IF(Table1[[#This Row],[seagrass.mn.ssp126.2050]]="","",(Table1[[#This Row],[seagrass.sd.ssp126.2050]]/Table1[[#This Row],[seagrass.mn.ssp126.2050]])^-1)</f>
        <v/>
      </c>
      <c r="M1657" s="6" t="str">
        <f>IF(Table1[[#This Row],[seagrass.weights.ssp126.2050]]="","",Table1[[#This Row],[seagrass.weights.ssp126.2050]]*Table1[[#This Row],[seagrass.mn.ssp126.2050]])</f>
        <v/>
      </c>
      <c r="P1657" s="6" t="str">
        <f>IF(Table1[[#This Row],[corals.mn.ssp126.2050]]="","",(Table1[[#This Row],[corals.sd.ssp126.2050]]/Table1[[#This Row],[corals.mn.ssp126.2050]])^-1)</f>
        <v/>
      </c>
      <c r="Q1657" s="6" t="str">
        <f>IF(Table1[[#This Row],[coral.weights.ssp126.2050]]="","",Table1[[#This Row],[coral.weights.ssp126.2050]]*Table1[[#This Row],[corals.mn.ssp126.2050]])</f>
        <v/>
      </c>
      <c r="T1657" s="6" t="str">
        <f>IF(Table1[[#This Row],[mangrove.mn.ssp126.2050]]="","",(Table1[[#This Row],[mangrove.sd.ssp126.2050]]/Table1[[#This Row],[mangrove.mn.ssp126.2050]])^-1)</f>
        <v/>
      </c>
      <c r="U1657" s="6" t="str">
        <f>IF(Table1[[#This Row],[mangrove.weights.ssp126.2050]]="","",Table1[[#This Row],[mangrove.weights.ssp126.2050]]*Table1[[#This Row],[mangrove.mn.ssp126.2050]])</f>
        <v/>
      </c>
      <c r="V1657" s="7" t="e">
        <f t="shared" si="150"/>
        <v>#DIV/0!</v>
      </c>
      <c r="Y1657" s="6" t="str">
        <f>IF(Table1[[#This Row],[seagrass.mn.ssp126.2100]]="", "", (Table1[[#This Row],[seagrass.sd.ssp126.2100]]/Table1[[#This Row],[seagrass.mn.ssp126.2100]])^-1)</f>
        <v/>
      </c>
      <c r="Z1657" s="6" t="str">
        <f>IF(Table1[[#This Row],[seagrass.weights.ssp126.2100]]="","", Table1[[#This Row],[seagrass.weights.ssp126.2100]]*Table1[[#This Row],[seagrass.mn.ssp126.2100]])</f>
        <v/>
      </c>
      <c r="AC1657" s="6" t="str">
        <f>IF(Table1[[#This Row],[corals.mn.ssp126.2100]]="","",(Table1[[#This Row],[corals.sd.ssp126.2100]]/Table1[[#This Row],[corals.mn.ssp126.2100]])^-1)</f>
        <v/>
      </c>
      <c r="AD1657" s="6" t="str">
        <f>IF( Table1[[#This Row],[Coral.weights.ssp126.2100]]="","", Table1[[#This Row],[Coral.weights.ssp126.2100]]*Table1[[#This Row],[corals.mn.ssp126.2100]])</f>
        <v/>
      </c>
      <c r="AG1657" s="8" t="str">
        <f>IF(Table1[[#This Row],[mangrove.mn.ssp126.2100]]="","",(Table1[[#This Row],[mangrove.sd.ssp126.2100]]/Table1[[#This Row],[mangrove.mn.ssp126.2100]])^-1)</f>
        <v/>
      </c>
      <c r="AH1657" s="6" t="str">
        <f>IF(Table1[[#This Row],[mangrove.weights.ssp126.2100]]="","",Table1[[#This Row],[mangrove.weights.ssp126.2100]]*Table1[[#This Row],[mangrove.mn.ssp126.2100]])</f>
        <v/>
      </c>
      <c r="AI1657" s="7" t="e">
        <f t="shared" si="151"/>
        <v>#DIV/0!</v>
      </c>
      <c r="AL1657" s="6" t="str">
        <f>IF(Table1[[#This Row],[seagrass.mn.ssp245.2050]]="","",(Table1[[#This Row],[seagrass.sd.ssp245.2050]]/Table1[[#This Row],[seagrass.mn.ssp245.2050]])^-1)</f>
        <v/>
      </c>
      <c r="AM1657" s="6" t="str">
        <f>IF(Table1[[#This Row],[seagrass.weights.ssp245.2050]]="","",Table1[[#This Row],[seagrass.weights.ssp245.2050]]*Table1[[#This Row],[seagrass.mn.ssp245.2050]])</f>
        <v/>
      </c>
      <c r="AS1657" s="5"/>
      <c r="AT1657" s="8"/>
      <c r="AU1657" s="8"/>
      <c r="AV1657" s="7" t="e">
        <f t="shared" si="152"/>
        <v>#DIV/0!</v>
      </c>
      <c r="AX1657" s="5"/>
      <c r="AY1657" s="6"/>
      <c r="AZ1657" s="6"/>
      <c r="BB1657" s="5"/>
      <c r="BC1657" s="8"/>
      <c r="BD1657" s="8"/>
      <c r="BE1657" s="5"/>
      <c r="BF1657" s="5"/>
      <c r="BG1657" s="6"/>
      <c r="BH1657" s="6"/>
      <c r="BI1657" s="7" t="e">
        <f t="shared" si="153"/>
        <v>#DIV/0!</v>
      </c>
      <c r="BK1657" s="5"/>
      <c r="BL1657" s="6"/>
      <c r="BM1657" s="6"/>
      <c r="BO1657" s="5"/>
      <c r="BP1657" s="6"/>
      <c r="BQ1657" s="6"/>
      <c r="BR1657" s="5"/>
      <c r="BS1657" s="5"/>
      <c r="BT1657" s="6"/>
      <c r="BU1657" s="6"/>
      <c r="BV1657" s="7" t="e">
        <f t="shared" si="154"/>
        <v>#DIV/0!</v>
      </c>
      <c r="BX1657" s="5"/>
      <c r="BY1657" s="8"/>
      <c r="BZ1657" s="8"/>
      <c r="CA1657" s="5"/>
      <c r="CB1657" s="5"/>
      <c r="CC1657" s="8"/>
      <c r="CD1657" s="8"/>
      <c r="CE1657" s="5"/>
      <c r="CF1657" s="5"/>
      <c r="CG1657" s="12"/>
      <c r="CH1657" s="17"/>
      <c r="CI1657" s="9" t="e">
        <f t="shared" si="155"/>
        <v>#DIV/0!</v>
      </c>
      <c r="CJ1657" s="5"/>
      <c r="CL1657" s="5"/>
      <c r="CM1657" s="5"/>
      <c r="CP1657" s="5"/>
      <c r="CT1657" s="5"/>
    </row>
    <row r="1658" spans="1:98" x14ac:dyDescent="0.25">
      <c r="A1658" s="5" t="s">
        <v>1701</v>
      </c>
      <c r="B1658" s="5">
        <v>50.58934</v>
      </c>
      <c r="C1658" s="5">
        <v>-45.821102000000003</v>
      </c>
      <c r="E1658" s="5">
        <v>0</v>
      </c>
      <c r="G1658" s="5">
        <v>0</v>
      </c>
      <c r="I1658" s="5">
        <v>0</v>
      </c>
      <c r="L1658" s="6" t="str">
        <f>IF(Table1[[#This Row],[seagrass.mn.ssp126.2050]]="","",(Table1[[#This Row],[seagrass.sd.ssp126.2050]]/Table1[[#This Row],[seagrass.mn.ssp126.2050]])^-1)</f>
        <v/>
      </c>
      <c r="M1658" s="6" t="str">
        <f>IF(Table1[[#This Row],[seagrass.weights.ssp126.2050]]="","",Table1[[#This Row],[seagrass.weights.ssp126.2050]]*Table1[[#This Row],[seagrass.mn.ssp126.2050]])</f>
        <v/>
      </c>
      <c r="P1658" s="6" t="str">
        <f>IF(Table1[[#This Row],[corals.mn.ssp126.2050]]="","",(Table1[[#This Row],[corals.sd.ssp126.2050]]/Table1[[#This Row],[corals.mn.ssp126.2050]])^-1)</f>
        <v/>
      </c>
      <c r="Q1658" s="6" t="str">
        <f>IF(Table1[[#This Row],[coral.weights.ssp126.2050]]="","",Table1[[#This Row],[coral.weights.ssp126.2050]]*Table1[[#This Row],[corals.mn.ssp126.2050]])</f>
        <v/>
      </c>
      <c r="T1658" s="6" t="str">
        <f>IF(Table1[[#This Row],[mangrove.mn.ssp126.2050]]="","",(Table1[[#This Row],[mangrove.sd.ssp126.2050]]/Table1[[#This Row],[mangrove.mn.ssp126.2050]])^-1)</f>
        <v/>
      </c>
      <c r="U1658" s="6" t="str">
        <f>IF(Table1[[#This Row],[mangrove.weights.ssp126.2050]]="","",Table1[[#This Row],[mangrove.weights.ssp126.2050]]*Table1[[#This Row],[mangrove.mn.ssp126.2050]])</f>
        <v/>
      </c>
      <c r="V1658" s="7" t="e">
        <f t="shared" si="150"/>
        <v>#DIV/0!</v>
      </c>
      <c r="Y1658" s="6" t="str">
        <f>IF(Table1[[#This Row],[seagrass.mn.ssp126.2100]]="", "", (Table1[[#This Row],[seagrass.sd.ssp126.2100]]/Table1[[#This Row],[seagrass.mn.ssp126.2100]])^-1)</f>
        <v/>
      </c>
      <c r="Z1658" s="6" t="str">
        <f>IF(Table1[[#This Row],[seagrass.weights.ssp126.2100]]="","", Table1[[#This Row],[seagrass.weights.ssp126.2100]]*Table1[[#This Row],[seagrass.mn.ssp126.2100]])</f>
        <v/>
      </c>
      <c r="AC1658" s="6" t="str">
        <f>IF(Table1[[#This Row],[corals.mn.ssp126.2100]]="","",(Table1[[#This Row],[corals.sd.ssp126.2100]]/Table1[[#This Row],[corals.mn.ssp126.2100]])^-1)</f>
        <v/>
      </c>
      <c r="AD1658" s="6" t="str">
        <f>IF( Table1[[#This Row],[Coral.weights.ssp126.2100]]="","", Table1[[#This Row],[Coral.weights.ssp126.2100]]*Table1[[#This Row],[corals.mn.ssp126.2100]])</f>
        <v/>
      </c>
      <c r="AG1658" s="8" t="str">
        <f>IF(Table1[[#This Row],[mangrove.mn.ssp126.2100]]="","",(Table1[[#This Row],[mangrove.sd.ssp126.2100]]/Table1[[#This Row],[mangrove.mn.ssp126.2100]])^-1)</f>
        <v/>
      </c>
      <c r="AH1658" s="6" t="str">
        <f>IF(Table1[[#This Row],[mangrove.weights.ssp126.2100]]="","",Table1[[#This Row],[mangrove.weights.ssp126.2100]]*Table1[[#This Row],[mangrove.mn.ssp126.2100]])</f>
        <v/>
      </c>
      <c r="AI1658" s="7" t="e">
        <f t="shared" si="151"/>
        <v>#DIV/0!</v>
      </c>
      <c r="AL1658" s="6" t="str">
        <f>IF(Table1[[#This Row],[seagrass.mn.ssp245.2050]]="","",(Table1[[#This Row],[seagrass.sd.ssp245.2050]]/Table1[[#This Row],[seagrass.mn.ssp245.2050]])^-1)</f>
        <v/>
      </c>
      <c r="AM1658" s="6" t="str">
        <f>IF(Table1[[#This Row],[seagrass.weights.ssp245.2050]]="","",Table1[[#This Row],[seagrass.weights.ssp245.2050]]*Table1[[#This Row],[seagrass.mn.ssp245.2050]])</f>
        <v/>
      </c>
      <c r="AS1658" s="5"/>
      <c r="AT1658" s="8"/>
      <c r="AU1658" s="8"/>
      <c r="AV1658" s="7" t="e">
        <f t="shared" si="152"/>
        <v>#DIV/0!</v>
      </c>
      <c r="AX1658" s="5"/>
      <c r="AY1658" s="6"/>
      <c r="AZ1658" s="6"/>
      <c r="BB1658" s="5"/>
      <c r="BC1658" s="8"/>
      <c r="BD1658" s="8"/>
      <c r="BE1658" s="5"/>
      <c r="BF1658" s="5"/>
      <c r="BG1658" s="6"/>
      <c r="BH1658" s="6"/>
      <c r="BI1658" s="7" t="e">
        <f t="shared" si="153"/>
        <v>#DIV/0!</v>
      </c>
      <c r="BK1658" s="5"/>
      <c r="BL1658" s="6"/>
      <c r="BM1658" s="6"/>
      <c r="BO1658" s="5"/>
      <c r="BP1658" s="6"/>
      <c r="BQ1658" s="6"/>
      <c r="BR1658" s="5"/>
      <c r="BS1658" s="5"/>
      <c r="BT1658" s="6"/>
      <c r="BU1658" s="6"/>
      <c r="BV1658" s="7" t="e">
        <f t="shared" si="154"/>
        <v>#DIV/0!</v>
      </c>
      <c r="BX1658" s="5"/>
      <c r="BY1658" s="8"/>
      <c r="BZ1658" s="8"/>
      <c r="CA1658" s="5"/>
      <c r="CB1658" s="5"/>
      <c r="CC1658" s="8"/>
      <c r="CD1658" s="8"/>
      <c r="CE1658" s="5"/>
      <c r="CF1658" s="5"/>
      <c r="CG1658" s="12"/>
      <c r="CH1658" s="17"/>
      <c r="CI1658" s="9" t="e">
        <f t="shared" si="155"/>
        <v>#DIV/0!</v>
      </c>
      <c r="CJ1658" s="5"/>
      <c r="CL1658" s="5"/>
      <c r="CM1658" s="5"/>
      <c r="CP1658" s="5"/>
      <c r="CT1658" s="5"/>
    </row>
    <row r="1659" spans="1:98" x14ac:dyDescent="0.25">
      <c r="A1659" s="5" t="s">
        <v>1702</v>
      </c>
      <c r="B1659" s="5">
        <v>49.83934</v>
      </c>
      <c r="C1659" s="5">
        <v>-46.071102000000003</v>
      </c>
      <c r="E1659" s="5">
        <v>0</v>
      </c>
      <c r="G1659" s="5">
        <v>0</v>
      </c>
      <c r="I1659" s="5">
        <v>0</v>
      </c>
      <c r="L1659" s="6" t="str">
        <f>IF(Table1[[#This Row],[seagrass.mn.ssp126.2050]]="","",(Table1[[#This Row],[seagrass.sd.ssp126.2050]]/Table1[[#This Row],[seagrass.mn.ssp126.2050]])^-1)</f>
        <v/>
      </c>
      <c r="M1659" s="6" t="str">
        <f>IF(Table1[[#This Row],[seagrass.weights.ssp126.2050]]="","",Table1[[#This Row],[seagrass.weights.ssp126.2050]]*Table1[[#This Row],[seagrass.mn.ssp126.2050]])</f>
        <v/>
      </c>
      <c r="P1659" s="6" t="str">
        <f>IF(Table1[[#This Row],[corals.mn.ssp126.2050]]="","",(Table1[[#This Row],[corals.sd.ssp126.2050]]/Table1[[#This Row],[corals.mn.ssp126.2050]])^-1)</f>
        <v/>
      </c>
      <c r="Q1659" s="6" t="str">
        <f>IF(Table1[[#This Row],[coral.weights.ssp126.2050]]="","",Table1[[#This Row],[coral.weights.ssp126.2050]]*Table1[[#This Row],[corals.mn.ssp126.2050]])</f>
        <v/>
      </c>
      <c r="T1659" s="6" t="str">
        <f>IF(Table1[[#This Row],[mangrove.mn.ssp126.2050]]="","",(Table1[[#This Row],[mangrove.sd.ssp126.2050]]/Table1[[#This Row],[mangrove.mn.ssp126.2050]])^-1)</f>
        <v/>
      </c>
      <c r="U1659" s="6" t="str">
        <f>IF(Table1[[#This Row],[mangrove.weights.ssp126.2050]]="","",Table1[[#This Row],[mangrove.weights.ssp126.2050]]*Table1[[#This Row],[mangrove.mn.ssp126.2050]])</f>
        <v/>
      </c>
      <c r="V1659" s="7" t="e">
        <f t="shared" si="150"/>
        <v>#DIV/0!</v>
      </c>
      <c r="Y1659" s="6" t="str">
        <f>IF(Table1[[#This Row],[seagrass.mn.ssp126.2100]]="", "", (Table1[[#This Row],[seagrass.sd.ssp126.2100]]/Table1[[#This Row],[seagrass.mn.ssp126.2100]])^-1)</f>
        <v/>
      </c>
      <c r="Z1659" s="6" t="str">
        <f>IF(Table1[[#This Row],[seagrass.weights.ssp126.2100]]="","", Table1[[#This Row],[seagrass.weights.ssp126.2100]]*Table1[[#This Row],[seagrass.mn.ssp126.2100]])</f>
        <v/>
      </c>
      <c r="AC1659" s="6" t="str">
        <f>IF(Table1[[#This Row],[corals.mn.ssp126.2100]]="","",(Table1[[#This Row],[corals.sd.ssp126.2100]]/Table1[[#This Row],[corals.mn.ssp126.2100]])^-1)</f>
        <v/>
      </c>
      <c r="AD1659" s="6" t="str">
        <f>IF( Table1[[#This Row],[Coral.weights.ssp126.2100]]="","", Table1[[#This Row],[Coral.weights.ssp126.2100]]*Table1[[#This Row],[corals.mn.ssp126.2100]])</f>
        <v/>
      </c>
      <c r="AG1659" s="8" t="str">
        <f>IF(Table1[[#This Row],[mangrove.mn.ssp126.2100]]="","",(Table1[[#This Row],[mangrove.sd.ssp126.2100]]/Table1[[#This Row],[mangrove.mn.ssp126.2100]])^-1)</f>
        <v/>
      </c>
      <c r="AH1659" s="6" t="str">
        <f>IF(Table1[[#This Row],[mangrove.weights.ssp126.2100]]="","",Table1[[#This Row],[mangrove.weights.ssp126.2100]]*Table1[[#This Row],[mangrove.mn.ssp126.2100]])</f>
        <v/>
      </c>
      <c r="AI1659" s="7" t="e">
        <f t="shared" si="151"/>
        <v>#DIV/0!</v>
      </c>
      <c r="AL1659" s="6" t="str">
        <f>IF(Table1[[#This Row],[seagrass.mn.ssp245.2050]]="","",(Table1[[#This Row],[seagrass.sd.ssp245.2050]]/Table1[[#This Row],[seagrass.mn.ssp245.2050]])^-1)</f>
        <v/>
      </c>
      <c r="AM1659" s="6" t="str">
        <f>IF(Table1[[#This Row],[seagrass.weights.ssp245.2050]]="","",Table1[[#This Row],[seagrass.weights.ssp245.2050]]*Table1[[#This Row],[seagrass.mn.ssp245.2050]])</f>
        <v/>
      </c>
      <c r="AS1659" s="5"/>
      <c r="AT1659" s="8"/>
      <c r="AU1659" s="8"/>
      <c r="AV1659" s="7" t="e">
        <f t="shared" si="152"/>
        <v>#DIV/0!</v>
      </c>
      <c r="AX1659" s="5"/>
      <c r="AY1659" s="6"/>
      <c r="AZ1659" s="6"/>
      <c r="BB1659" s="5"/>
      <c r="BC1659" s="8"/>
      <c r="BD1659" s="8"/>
      <c r="BE1659" s="5"/>
      <c r="BF1659" s="5"/>
      <c r="BG1659" s="6"/>
      <c r="BH1659" s="6"/>
      <c r="BI1659" s="7" t="e">
        <f t="shared" si="153"/>
        <v>#DIV/0!</v>
      </c>
      <c r="BK1659" s="5"/>
      <c r="BL1659" s="6"/>
      <c r="BM1659" s="6"/>
      <c r="BO1659" s="5"/>
      <c r="BP1659" s="6"/>
      <c r="BQ1659" s="6"/>
      <c r="BR1659" s="5"/>
      <c r="BS1659" s="5"/>
      <c r="BT1659" s="6"/>
      <c r="BU1659" s="6"/>
      <c r="BV1659" s="7" t="e">
        <f t="shared" si="154"/>
        <v>#DIV/0!</v>
      </c>
      <c r="BX1659" s="5"/>
      <c r="BY1659" s="8"/>
      <c r="BZ1659" s="8"/>
      <c r="CA1659" s="5"/>
      <c r="CB1659" s="5"/>
      <c r="CC1659" s="8"/>
      <c r="CD1659" s="8"/>
      <c r="CE1659" s="5"/>
      <c r="CF1659" s="5"/>
      <c r="CG1659" s="12"/>
      <c r="CH1659" s="17"/>
      <c r="CI1659" s="9" t="e">
        <f t="shared" si="155"/>
        <v>#DIV/0!</v>
      </c>
      <c r="CJ1659" s="5"/>
      <c r="CL1659" s="5"/>
      <c r="CM1659" s="5"/>
      <c r="CP1659" s="5"/>
      <c r="CT1659" s="5"/>
    </row>
    <row r="1660" spans="1:98" x14ac:dyDescent="0.25">
      <c r="A1660" s="5" t="s">
        <v>1703</v>
      </c>
      <c r="B1660" s="5">
        <v>50.08934</v>
      </c>
      <c r="C1660" s="5">
        <v>-46.071102000000003</v>
      </c>
      <c r="E1660" s="5">
        <v>0</v>
      </c>
      <c r="G1660" s="5">
        <v>0</v>
      </c>
      <c r="I1660" s="5">
        <v>0</v>
      </c>
      <c r="L1660" s="6" t="str">
        <f>IF(Table1[[#This Row],[seagrass.mn.ssp126.2050]]="","",(Table1[[#This Row],[seagrass.sd.ssp126.2050]]/Table1[[#This Row],[seagrass.mn.ssp126.2050]])^-1)</f>
        <v/>
      </c>
      <c r="M1660" s="6" t="str">
        <f>IF(Table1[[#This Row],[seagrass.weights.ssp126.2050]]="","",Table1[[#This Row],[seagrass.weights.ssp126.2050]]*Table1[[#This Row],[seagrass.mn.ssp126.2050]])</f>
        <v/>
      </c>
      <c r="P1660" s="6" t="str">
        <f>IF(Table1[[#This Row],[corals.mn.ssp126.2050]]="","",(Table1[[#This Row],[corals.sd.ssp126.2050]]/Table1[[#This Row],[corals.mn.ssp126.2050]])^-1)</f>
        <v/>
      </c>
      <c r="Q1660" s="6" t="str">
        <f>IF(Table1[[#This Row],[coral.weights.ssp126.2050]]="","",Table1[[#This Row],[coral.weights.ssp126.2050]]*Table1[[#This Row],[corals.mn.ssp126.2050]])</f>
        <v/>
      </c>
      <c r="T1660" s="6" t="str">
        <f>IF(Table1[[#This Row],[mangrove.mn.ssp126.2050]]="","",(Table1[[#This Row],[mangrove.sd.ssp126.2050]]/Table1[[#This Row],[mangrove.mn.ssp126.2050]])^-1)</f>
        <v/>
      </c>
      <c r="U1660" s="6" t="str">
        <f>IF(Table1[[#This Row],[mangrove.weights.ssp126.2050]]="","",Table1[[#This Row],[mangrove.weights.ssp126.2050]]*Table1[[#This Row],[mangrove.mn.ssp126.2050]])</f>
        <v/>
      </c>
      <c r="V1660" s="7" t="e">
        <f t="shared" si="150"/>
        <v>#DIV/0!</v>
      </c>
      <c r="Y1660" s="6" t="str">
        <f>IF(Table1[[#This Row],[seagrass.mn.ssp126.2100]]="", "", (Table1[[#This Row],[seagrass.sd.ssp126.2100]]/Table1[[#This Row],[seagrass.mn.ssp126.2100]])^-1)</f>
        <v/>
      </c>
      <c r="Z1660" s="6" t="str">
        <f>IF(Table1[[#This Row],[seagrass.weights.ssp126.2100]]="","", Table1[[#This Row],[seagrass.weights.ssp126.2100]]*Table1[[#This Row],[seagrass.mn.ssp126.2100]])</f>
        <v/>
      </c>
      <c r="AC1660" s="6" t="str">
        <f>IF(Table1[[#This Row],[corals.mn.ssp126.2100]]="","",(Table1[[#This Row],[corals.sd.ssp126.2100]]/Table1[[#This Row],[corals.mn.ssp126.2100]])^-1)</f>
        <v/>
      </c>
      <c r="AD1660" s="6" t="str">
        <f>IF( Table1[[#This Row],[Coral.weights.ssp126.2100]]="","", Table1[[#This Row],[Coral.weights.ssp126.2100]]*Table1[[#This Row],[corals.mn.ssp126.2100]])</f>
        <v/>
      </c>
      <c r="AG1660" s="8" t="str">
        <f>IF(Table1[[#This Row],[mangrove.mn.ssp126.2100]]="","",(Table1[[#This Row],[mangrove.sd.ssp126.2100]]/Table1[[#This Row],[mangrove.mn.ssp126.2100]])^-1)</f>
        <v/>
      </c>
      <c r="AH1660" s="6" t="str">
        <f>IF(Table1[[#This Row],[mangrove.weights.ssp126.2100]]="","",Table1[[#This Row],[mangrove.weights.ssp126.2100]]*Table1[[#This Row],[mangrove.mn.ssp126.2100]])</f>
        <v/>
      </c>
      <c r="AI1660" s="7" t="e">
        <f t="shared" si="151"/>
        <v>#DIV/0!</v>
      </c>
      <c r="AL1660" s="6" t="str">
        <f>IF(Table1[[#This Row],[seagrass.mn.ssp245.2050]]="","",(Table1[[#This Row],[seagrass.sd.ssp245.2050]]/Table1[[#This Row],[seagrass.mn.ssp245.2050]])^-1)</f>
        <v/>
      </c>
      <c r="AM1660" s="6" t="str">
        <f>IF(Table1[[#This Row],[seagrass.weights.ssp245.2050]]="","",Table1[[#This Row],[seagrass.weights.ssp245.2050]]*Table1[[#This Row],[seagrass.mn.ssp245.2050]])</f>
        <v/>
      </c>
      <c r="AS1660" s="5"/>
      <c r="AT1660" s="8"/>
      <c r="AU1660" s="8"/>
      <c r="AV1660" s="7" t="e">
        <f t="shared" si="152"/>
        <v>#DIV/0!</v>
      </c>
      <c r="AX1660" s="5"/>
      <c r="AY1660" s="6"/>
      <c r="AZ1660" s="6"/>
      <c r="BB1660" s="5"/>
      <c r="BC1660" s="8"/>
      <c r="BD1660" s="8"/>
      <c r="BE1660" s="5"/>
      <c r="BF1660" s="5"/>
      <c r="BG1660" s="6"/>
      <c r="BH1660" s="6"/>
      <c r="BI1660" s="7" t="e">
        <f t="shared" si="153"/>
        <v>#DIV/0!</v>
      </c>
      <c r="BK1660" s="5"/>
      <c r="BL1660" s="6"/>
      <c r="BM1660" s="6"/>
      <c r="BO1660" s="5"/>
      <c r="BP1660" s="6"/>
      <c r="BQ1660" s="6"/>
      <c r="BR1660" s="5"/>
      <c r="BS1660" s="5"/>
      <c r="BT1660" s="6"/>
      <c r="BU1660" s="6"/>
      <c r="BV1660" s="7" t="e">
        <f t="shared" si="154"/>
        <v>#DIV/0!</v>
      </c>
      <c r="BX1660" s="5"/>
      <c r="BY1660" s="8"/>
      <c r="BZ1660" s="8"/>
      <c r="CA1660" s="5"/>
      <c r="CB1660" s="5"/>
      <c r="CC1660" s="8"/>
      <c r="CD1660" s="8"/>
      <c r="CE1660" s="5"/>
      <c r="CF1660" s="5"/>
      <c r="CG1660" s="12"/>
      <c r="CH1660" s="17"/>
      <c r="CI1660" s="9" t="e">
        <f t="shared" si="155"/>
        <v>#DIV/0!</v>
      </c>
      <c r="CJ1660" s="5"/>
      <c r="CL1660" s="5"/>
      <c r="CM1660" s="5"/>
      <c r="CP1660" s="5"/>
      <c r="CT1660" s="5"/>
    </row>
    <row r="1661" spans="1:98" x14ac:dyDescent="0.25">
      <c r="A1661" s="5" t="s">
        <v>1704</v>
      </c>
      <c r="B1661" s="5">
        <v>50.33934</v>
      </c>
      <c r="C1661" s="5">
        <v>-46.071102000000003</v>
      </c>
      <c r="E1661" s="5">
        <v>0</v>
      </c>
      <c r="G1661" s="5">
        <v>0</v>
      </c>
      <c r="I1661" s="5">
        <v>0</v>
      </c>
      <c r="L1661" s="6" t="str">
        <f>IF(Table1[[#This Row],[seagrass.mn.ssp126.2050]]="","",(Table1[[#This Row],[seagrass.sd.ssp126.2050]]/Table1[[#This Row],[seagrass.mn.ssp126.2050]])^-1)</f>
        <v/>
      </c>
      <c r="M1661" s="6" t="str">
        <f>IF(Table1[[#This Row],[seagrass.weights.ssp126.2050]]="","",Table1[[#This Row],[seagrass.weights.ssp126.2050]]*Table1[[#This Row],[seagrass.mn.ssp126.2050]])</f>
        <v/>
      </c>
      <c r="P1661" s="6" t="str">
        <f>IF(Table1[[#This Row],[corals.mn.ssp126.2050]]="","",(Table1[[#This Row],[corals.sd.ssp126.2050]]/Table1[[#This Row],[corals.mn.ssp126.2050]])^-1)</f>
        <v/>
      </c>
      <c r="Q1661" s="6" t="str">
        <f>IF(Table1[[#This Row],[coral.weights.ssp126.2050]]="","",Table1[[#This Row],[coral.weights.ssp126.2050]]*Table1[[#This Row],[corals.mn.ssp126.2050]])</f>
        <v/>
      </c>
      <c r="T1661" s="6" t="str">
        <f>IF(Table1[[#This Row],[mangrove.mn.ssp126.2050]]="","",(Table1[[#This Row],[mangrove.sd.ssp126.2050]]/Table1[[#This Row],[mangrove.mn.ssp126.2050]])^-1)</f>
        <v/>
      </c>
      <c r="U1661" s="6" t="str">
        <f>IF(Table1[[#This Row],[mangrove.weights.ssp126.2050]]="","",Table1[[#This Row],[mangrove.weights.ssp126.2050]]*Table1[[#This Row],[mangrove.mn.ssp126.2050]])</f>
        <v/>
      </c>
      <c r="V1661" s="7" t="e">
        <f t="shared" si="150"/>
        <v>#DIV/0!</v>
      </c>
      <c r="Y1661" s="6" t="str">
        <f>IF(Table1[[#This Row],[seagrass.mn.ssp126.2100]]="", "", (Table1[[#This Row],[seagrass.sd.ssp126.2100]]/Table1[[#This Row],[seagrass.mn.ssp126.2100]])^-1)</f>
        <v/>
      </c>
      <c r="Z1661" s="6" t="str">
        <f>IF(Table1[[#This Row],[seagrass.weights.ssp126.2100]]="","", Table1[[#This Row],[seagrass.weights.ssp126.2100]]*Table1[[#This Row],[seagrass.mn.ssp126.2100]])</f>
        <v/>
      </c>
      <c r="AC1661" s="6" t="str">
        <f>IF(Table1[[#This Row],[corals.mn.ssp126.2100]]="","",(Table1[[#This Row],[corals.sd.ssp126.2100]]/Table1[[#This Row],[corals.mn.ssp126.2100]])^-1)</f>
        <v/>
      </c>
      <c r="AD1661" s="6" t="str">
        <f>IF( Table1[[#This Row],[Coral.weights.ssp126.2100]]="","", Table1[[#This Row],[Coral.weights.ssp126.2100]]*Table1[[#This Row],[corals.mn.ssp126.2100]])</f>
        <v/>
      </c>
      <c r="AG1661" s="8" t="str">
        <f>IF(Table1[[#This Row],[mangrove.mn.ssp126.2100]]="","",(Table1[[#This Row],[mangrove.sd.ssp126.2100]]/Table1[[#This Row],[mangrove.mn.ssp126.2100]])^-1)</f>
        <v/>
      </c>
      <c r="AH1661" s="6" t="str">
        <f>IF(Table1[[#This Row],[mangrove.weights.ssp126.2100]]="","",Table1[[#This Row],[mangrove.weights.ssp126.2100]]*Table1[[#This Row],[mangrove.mn.ssp126.2100]])</f>
        <v/>
      </c>
      <c r="AI1661" s="7" t="e">
        <f t="shared" si="151"/>
        <v>#DIV/0!</v>
      </c>
      <c r="AL1661" s="6" t="str">
        <f>IF(Table1[[#This Row],[seagrass.mn.ssp245.2050]]="","",(Table1[[#This Row],[seagrass.sd.ssp245.2050]]/Table1[[#This Row],[seagrass.mn.ssp245.2050]])^-1)</f>
        <v/>
      </c>
      <c r="AM1661" s="6" t="str">
        <f>IF(Table1[[#This Row],[seagrass.weights.ssp245.2050]]="","",Table1[[#This Row],[seagrass.weights.ssp245.2050]]*Table1[[#This Row],[seagrass.mn.ssp245.2050]])</f>
        <v/>
      </c>
      <c r="AS1661" s="5"/>
      <c r="AT1661" s="8"/>
      <c r="AU1661" s="8"/>
      <c r="AV1661" s="7" t="e">
        <f t="shared" si="152"/>
        <v>#DIV/0!</v>
      </c>
      <c r="AX1661" s="5"/>
      <c r="AY1661" s="6"/>
      <c r="AZ1661" s="6"/>
      <c r="BB1661" s="5"/>
      <c r="BC1661" s="8"/>
      <c r="BD1661" s="8"/>
      <c r="BE1661" s="5"/>
      <c r="BF1661" s="5"/>
      <c r="BG1661" s="6"/>
      <c r="BH1661" s="6"/>
      <c r="BI1661" s="7" t="e">
        <f t="shared" si="153"/>
        <v>#DIV/0!</v>
      </c>
      <c r="BK1661" s="5"/>
      <c r="BL1661" s="6"/>
      <c r="BM1661" s="6"/>
      <c r="BO1661" s="5"/>
      <c r="BP1661" s="6"/>
      <c r="BQ1661" s="6"/>
      <c r="BR1661" s="5"/>
      <c r="BS1661" s="5"/>
      <c r="BT1661" s="6"/>
      <c r="BU1661" s="6"/>
      <c r="BV1661" s="7" t="e">
        <f t="shared" si="154"/>
        <v>#DIV/0!</v>
      </c>
      <c r="BX1661" s="5"/>
      <c r="BY1661" s="8"/>
      <c r="BZ1661" s="8"/>
      <c r="CA1661" s="5"/>
      <c r="CB1661" s="5"/>
      <c r="CC1661" s="8"/>
      <c r="CD1661" s="8"/>
      <c r="CE1661" s="5"/>
      <c r="CF1661" s="5"/>
      <c r="CG1661" s="12"/>
      <c r="CH1661" s="17"/>
      <c r="CI1661" s="9" t="e">
        <f t="shared" si="155"/>
        <v>#DIV/0!</v>
      </c>
      <c r="CJ1661" s="5"/>
      <c r="CL1661" s="5"/>
      <c r="CM1661" s="5"/>
      <c r="CP1661" s="5"/>
      <c r="CT1661" s="5"/>
    </row>
    <row r="1662" spans="1:98" x14ac:dyDescent="0.25">
      <c r="A1662" s="5" t="s">
        <v>1705</v>
      </c>
      <c r="B1662" s="5">
        <v>50.58934</v>
      </c>
      <c r="C1662" s="5">
        <v>-46.071102000000003</v>
      </c>
      <c r="E1662" s="5">
        <v>0</v>
      </c>
      <c r="G1662" s="5">
        <v>0</v>
      </c>
      <c r="I1662" s="5">
        <v>0</v>
      </c>
      <c r="L1662" s="6" t="str">
        <f>IF(Table1[[#This Row],[seagrass.mn.ssp126.2050]]="","",(Table1[[#This Row],[seagrass.sd.ssp126.2050]]/Table1[[#This Row],[seagrass.mn.ssp126.2050]])^-1)</f>
        <v/>
      </c>
      <c r="M1662" s="6" t="str">
        <f>IF(Table1[[#This Row],[seagrass.weights.ssp126.2050]]="","",Table1[[#This Row],[seagrass.weights.ssp126.2050]]*Table1[[#This Row],[seagrass.mn.ssp126.2050]])</f>
        <v/>
      </c>
      <c r="P1662" s="6" t="str">
        <f>IF(Table1[[#This Row],[corals.mn.ssp126.2050]]="","",(Table1[[#This Row],[corals.sd.ssp126.2050]]/Table1[[#This Row],[corals.mn.ssp126.2050]])^-1)</f>
        <v/>
      </c>
      <c r="Q1662" s="6" t="str">
        <f>IF(Table1[[#This Row],[coral.weights.ssp126.2050]]="","",Table1[[#This Row],[coral.weights.ssp126.2050]]*Table1[[#This Row],[corals.mn.ssp126.2050]])</f>
        <v/>
      </c>
      <c r="T1662" s="6" t="str">
        <f>IF(Table1[[#This Row],[mangrove.mn.ssp126.2050]]="","",(Table1[[#This Row],[mangrove.sd.ssp126.2050]]/Table1[[#This Row],[mangrove.mn.ssp126.2050]])^-1)</f>
        <v/>
      </c>
      <c r="U1662" s="6" t="str">
        <f>IF(Table1[[#This Row],[mangrove.weights.ssp126.2050]]="","",Table1[[#This Row],[mangrove.weights.ssp126.2050]]*Table1[[#This Row],[mangrove.mn.ssp126.2050]])</f>
        <v/>
      </c>
      <c r="V1662" s="7" t="e">
        <f t="shared" si="150"/>
        <v>#DIV/0!</v>
      </c>
      <c r="Y1662" s="6" t="str">
        <f>IF(Table1[[#This Row],[seagrass.mn.ssp126.2100]]="", "", (Table1[[#This Row],[seagrass.sd.ssp126.2100]]/Table1[[#This Row],[seagrass.mn.ssp126.2100]])^-1)</f>
        <v/>
      </c>
      <c r="Z1662" s="6" t="str">
        <f>IF(Table1[[#This Row],[seagrass.weights.ssp126.2100]]="","", Table1[[#This Row],[seagrass.weights.ssp126.2100]]*Table1[[#This Row],[seagrass.mn.ssp126.2100]])</f>
        <v/>
      </c>
      <c r="AC1662" s="6" t="str">
        <f>IF(Table1[[#This Row],[corals.mn.ssp126.2100]]="","",(Table1[[#This Row],[corals.sd.ssp126.2100]]/Table1[[#This Row],[corals.mn.ssp126.2100]])^-1)</f>
        <v/>
      </c>
      <c r="AD1662" s="6" t="str">
        <f>IF( Table1[[#This Row],[Coral.weights.ssp126.2100]]="","", Table1[[#This Row],[Coral.weights.ssp126.2100]]*Table1[[#This Row],[corals.mn.ssp126.2100]])</f>
        <v/>
      </c>
      <c r="AG1662" s="8" t="str">
        <f>IF(Table1[[#This Row],[mangrove.mn.ssp126.2100]]="","",(Table1[[#This Row],[mangrove.sd.ssp126.2100]]/Table1[[#This Row],[mangrove.mn.ssp126.2100]])^-1)</f>
        <v/>
      </c>
      <c r="AH1662" s="6" t="str">
        <f>IF(Table1[[#This Row],[mangrove.weights.ssp126.2100]]="","",Table1[[#This Row],[mangrove.weights.ssp126.2100]]*Table1[[#This Row],[mangrove.mn.ssp126.2100]])</f>
        <v/>
      </c>
      <c r="AI1662" s="7" t="e">
        <f t="shared" si="151"/>
        <v>#DIV/0!</v>
      </c>
      <c r="AL1662" s="6" t="str">
        <f>IF(Table1[[#This Row],[seagrass.mn.ssp245.2050]]="","",(Table1[[#This Row],[seagrass.sd.ssp245.2050]]/Table1[[#This Row],[seagrass.mn.ssp245.2050]])^-1)</f>
        <v/>
      </c>
      <c r="AM1662" s="6" t="str">
        <f>IF(Table1[[#This Row],[seagrass.weights.ssp245.2050]]="","",Table1[[#This Row],[seagrass.weights.ssp245.2050]]*Table1[[#This Row],[seagrass.mn.ssp245.2050]])</f>
        <v/>
      </c>
      <c r="AS1662" s="5"/>
      <c r="AT1662" s="8"/>
      <c r="AU1662" s="8"/>
      <c r="AV1662" s="7" t="e">
        <f t="shared" si="152"/>
        <v>#DIV/0!</v>
      </c>
      <c r="AX1662" s="5"/>
      <c r="AY1662" s="6"/>
      <c r="AZ1662" s="6"/>
      <c r="BB1662" s="5"/>
      <c r="BC1662" s="8"/>
      <c r="BD1662" s="8"/>
      <c r="BE1662" s="5"/>
      <c r="BF1662" s="5"/>
      <c r="BG1662" s="6"/>
      <c r="BH1662" s="6"/>
      <c r="BI1662" s="7" t="e">
        <f t="shared" si="153"/>
        <v>#DIV/0!</v>
      </c>
      <c r="BK1662" s="5"/>
      <c r="BL1662" s="6"/>
      <c r="BM1662" s="6"/>
      <c r="BO1662" s="5"/>
      <c r="BP1662" s="6"/>
      <c r="BQ1662" s="6"/>
      <c r="BR1662" s="5"/>
      <c r="BS1662" s="5"/>
      <c r="BT1662" s="6"/>
      <c r="BU1662" s="6"/>
      <c r="BV1662" s="7" t="e">
        <f t="shared" si="154"/>
        <v>#DIV/0!</v>
      </c>
      <c r="BX1662" s="5"/>
      <c r="BY1662" s="8"/>
      <c r="BZ1662" s="8"/>
      <c r="CA1662" s="5"/>
      <c r="CB1662" s="5"/>
      <c r="CC1662" s="8"/>
      <c r="CD1662" s="8"/>
      <c r="CE1662" s="5"/>
      <c r="CF1662" s="5"/>
      <c r="CG1662" s="12"/>
      <c r="CH1662" s="17"/>
      <c r="CI1662" s="9" t="e">
        <f t="shared" si="155"/>
        <v>#DIV/0!</v>
      </c>
      <c r="CJ1662" s="5"/>
      <c r="CL1662" s="5"/>
      <c r="CM1662" s="5"/>
      <c r="CP1662" s="5"/>
      <c r="CT1662" s="5"/>
    </row>
    <row r="1663" spans="1:98" x14ac:dyDescent="0.25">
      <c r="A1663" s="5" t="s">
        <v>1706</v>
      </c>
      <c r="B1663" s="5">
        <v>51.58934</v>
      </c>
      <c r="C1663" s="5">
        <v>-46.071102000000003</v>
      </c>
      <c r="E1663" s="5">
        <v>0</v>
      </c>
      <c r="G1663" s="5">
        <v>0</v>
      </c>
      <c r="I1663" s="5">
        <v>0</v>
      </c>
      <c r="L1663" s="6" t="str">
        <f>IF(Table1[[#This Row],[seagrass.mn.ssp126.2050]]="","",(Table1[[#This Row],[seagrass.sd.ssp126.2050]]/Table1[[#This Row],[seagrass.mn.ssp126.2050]])^-1)</f>
        <v/>
      </c>
      <c r="M1663" s="6" t="str">
        <f>IF(Table1[[#This Row],[seagrass.weights.ssp126.2050]]="","",Table1[[#This Row],[seagrass.weights.ssp126.2050]]*Table1[[#This Row],[seagrass.mn.ssp126.2050]])</f>
        <v/>
      </c>
      <c r="P1663" s="6" t="str">
        <f>IF(Table1[[#This Row],[corals.mn.ssp126.2050]]="","",(Table1[[#This Row],[corals.sd.ssp126.2050]]/Table1[[#This Row],[corals.mn.ssp126.2050]])^-1)</f>
        <v/>
      </c>
      <c r="Q1663" s="6" t="str">
        <f>IF(Table1[[#This Row],[coral.weights.ssp126.2050]]="","",Table1[[#This Row],[coral.weights.ssp126.2050]]*Table1[[#This Row],[corals.mn.ssp126.2050]])</f>
        <v/>
      </c>
      <c r="T1663" s="6" t="str">
        <f>IF(Table1[[#This Row],[mangrove.mn.ssp126.2050]]="","",(Table1[[#This Row],[mangrove.sd.ssp126.2050]]/Table1[[#This Row],[mangrove.mn.ssp126.2050]])^-1)</f>
        <v/>
      </c>
      <c r="U1663" s="6" t="str">
        <f>IF(Table1[[#This Row],[mangrove.weights.ssp126.2050]]="","",Table1[[#This Row],[mangrove.weights.ssp126.2050]]*Table1[[#This Row],[mangrove.mn.ssp126.2050]])</f>
        <v/>
      </c>
      <c r="V1663" s="7" t="e">
        <f t="shared" si="150"/>
        <v>#DIV/0!</v>
      </c>
      <c r="Y1663" s="6" t="str">
        <f>IF(Table1[[#This Row],[seagrass.mn.ssp126.2100]]="", "", (Table1[[#This Row],[seagrass.sd.ssp126.2100]]/Table1[[#This Row],[seagrass.mn.ssp126.2100]])^-1)</f>
        <v/>
      </c>
      <c r="Z1663" s="6" t="str">
        <f>IF(Table1[[#This Row],[seagrass.weights.ssp126.2100]]="","", Table1[[#This Row],[seagrass.weights.ssp126.2100]]*Table1[[#This Row],[seagrass.mn.ssp126.2100]])</f>
        <v/>
      </c>
      <c r="AC1663" s="6" t="str">
        <f>IF(Table1[[#This Row],[corals.mn.ssp126.2100]]="","",(Table1[[#This Row],[corals.sd.ssp126.2100]]/Table1[[#This Row],[corals.mn.ssp126.2100]])^-1)</f>
        <v/>
      </c>
      <c r="AD1663" s="6" t="str">
        <f>IF( Table1[[#This Row],[Coral.weights.ssp126.2100]]="","", Table1[[#This Row],[Coral.weights.ssp126.2100]]*Table1[[#This Row],[corals.mn.ssp126.2100]])</f>
        <v/>
      </c>
      <c r="AG1663" s="8" t="str">
        <f>IF(Table1[[#This Row],[mangrove.mn.ssp126.2100]]="","",(Table1[[#This Row],[mangrove.sd.ssp126.2100]]/Table1[[#This Row],[mangrove.mn.ssp126.2100]])^-1)</f>
        <v/>
      </c>
      <c r="AH1663" s="6" t="str">
        <f>IF(Table1[[#This Row],[mangrove.weights.ssp126.2100]]="","",Table1[[#This Row],[mangrove.weights.ssp126.2100]]*Table1[[#This Row],[mangrove.mn.ssp126.2100]])</f>
        <v/>
      </c>
      <c r="AI1663" s="7" t="e">
        <f t="shared" si="151"/>
        <v>#DIV/0!</v>
      </c>
      <c r="AL1663" s="6" t="str">
        <f>IF(Table1[[#This Row],[seagrass.mn.ssp245.2050]]="","",(Table1[[#This Row],[seagrass.sd.ssp245.2050]]/Table1[[#This Row],[seagrass.mn.ssp245.2050]])^-1)</f>
        <v/>
      </c>
      <c r="AM1663" s="6" t="str">
        <f>IF(Table1[[#This Row],[seagrass.weights.ssp245.2050]]="","",Table1[[#This Row],[seagrass.weights.ssp245.2050]]*Table1[[#This Row],[seagrass.mn.ssp245.2050]])</f>
        <v/>
      </c>
      <c r="AS1663" s="5"/>
      <c r="AT1663" s="8"/>
      <c r="AU1663" s="8"/>
      <c r="AV1663" s="7" t="e">
        <f t="shared" si="152"/>
        <v>#DIV/0!</v>
      </c>
      <c r="AX1663" s="5"/>
      <c r="AY1663" s="6"/>
      <c r="AZ1663" s="6"/>
      <c r="BB1663" s="5"/>
      <c r="BC1663" s="8"/>
      <c r="BD1663" s="8"/>
      <c r="BE1663" s="5"/>
      <c r="BF1663" s="5"/>
      <c r="BG1663" s="6"/>
      <c r="BH1663" s="6"/>
      <c r="BI1663" s="7" t="e">
        <f t="shared" si="153"/>
        <v>#DIV/0!</v>
      </c>
      <c r="BK1663" s="5"/>
      <c r="BL1663" s="6"/>
      <c r="BM1663" s="6"/>
      <c r="BO1663" s="5"/>
      <c r="BP1663" s="6"/>
      <c r="BQ1663" s="6"/>
      <c r="BR1663" s="5"/>
      <c r="BS1663" s="5"/>
      <c r="BT1663" s="6"/>
      <c r="BU1663" s="6"/>
      <c r="BV1663" s="7" t="e">
        <f t="shared" si="154"/>
        <v>#DIV/0!</v>
      </c>
      <c r="BX1663" s="5"/>
      <c r="BY1663" s="8"/>
      <c r="BZ1663" s="8"/>
      <c r="CA1663" s="5"/>
      <c r="CB1663" s="5"/>
      <c r="CC1663" s="8"/>
      <c r="CD1663" s="8"/>
      <c r="CE1663" s="5"/>
      <c r="CF1663" s="5"/>
      <c r="CG1663" s="12"/>
      <c r="CH1663" s="17"/>
      <c r="CI1663" s="9" t="e">
        <f t="shared" si="155"/>
        <v>#DIV/0!</v>
      </c>
      <c r="CJ1663" s="5"/>
      <c r="CL1663" s="5"/>
      <c r="CM1663" s="5"/>
      <c r="CP1663" s="5"/>
      <c r="CT1663" s="5"/>
    </row>
    <row r="1664" spans="1:98" x14ac:dyDescent="0.25">
      <c r="A1664" s="5" t="s">
        <v>1707</v>
      </c>
      <c r="B1664" s="5">
        <v>51.83934</v>
      </c>
      <c r="C1664" s="5">
        <v>-46.071102000000003</v>
      </c>
      <c r="E1664" s="5">
        <v>0</v>
      </c>
      <c r="G1664" s="5">
        <v>0</v>
      </c>
      <c r="I1664" s="5">
        <v>0</v>
      </c>
      <c r="L1664" s="6" t="str">
        <f>IF(Table1[[#This Row],[seagrass.mn.ssp126.2050]]="","",(Table1[[#This Row],[seagrass.sd.ssp126.2050]]/Table1[[#This Row],[seagrass.mn.ssp126.2050]])^-1)</f>
        <v/>
      </c>
      <c r="M1664" s="6" t="str">
        <f>IF(Table1[[#This Row],[seagrass.weights.ssp126.2050]]="","",Table1[[#This Row],[seagrass.weights.ssp126.2050]]*Table1[[#This Row],[seagrass.mn.ssp126.2050]])</f>
        <v/>
      </c>
      <c r="P1664" s="6" t="str">
        <f>IF(Table1[[#This Row],[corals.mn.ssp126.2050]]="","",(Table1[[#This Row],[corals.sd.ssp126.2050]]/Table1[[#This Row],[corals.mn.ssp126.2050]])^-1)</f>
        <v/>
      </c>
      <c r="Q1664" s="6" t="str">
        <f>IF(Table1[[#This Row],[coral.weights.ssp126.2050]]="","",Table1[[#This Row],[coral.weights.ssp126.2050]]*Table1[[#This Row],[corals.mn.ssp126.2050]])</f>
        <v/>
      </c>
      <c r="T1664" s="6" t="str">
        <f>IF(Table1[[#This Row],[mangrove.mn.ssp126.2050]]="","",(Table1[[#This Row],[mangrove.sd.ssp126.2050]]/Table1[[#This Row],[mangrove.mn.ssp126.2050]])^-1)</f>
        <v/>
      </c>
      <c r="U1664" s="6" t="str">
        <f>IF(Table1[[#This Row],[mangrove.weights.ssp126.2050]]="","",Table1[[#This Row],[mangrove.weights.ssp126.2050]]*Table1[[#This Row],[mangrove.mn.ssp126.2050]])</f>
        <v/>
      </c>
      <c r="V1664" s="7" t="e">
        <f t="shared" si="150"/>
        <v>#DIV/0!</v>
      </c>
      <c r="Y1664" s="6" t="str">
        <f>IF(Table1[[#This Row],[seagrass.mn.ssp126.2100]]="", "", (Table1[[#This Row],[seagrass.sd.ssp126.2100]]/Table1[[#This Row],[seagrass.mn.ssp126.2100]])^-1)</f>
        <v/>
      </c>
      <c r="Z1664" s="6" t="str">
        <f>IF(Table1[[#This Row],[seagrass.weights.ssp126.2100]]="","", Table1[[#This Row],[seagrass.weights.ssp126.2100]]*Table1[[#This Row],[seagrass.mn.ssp126.2100]])</f>
        <v/>
      </c>
      <c r="AC1664" s="6" t="str">
        <f>IF(Table1[[#This Row],[corals.mn.ssp126.2100]]="","",(Table1[[#This Row],[corals.sd.ssp126.2100]]/Table1[[#This Row],[corals.mn.ssp126.2100]])^-1)</f>
        <v/>
      </c>
      <c r="AD1664" s="6" t="str">
        <f>IF( Table1[[#This Row],[Coral.weights.ssp126.2100]]="","", Table1[[#This Row],[Coral.weights.ssp126.2100]]*Table1[[#This Row],[corals.mn.ssp126.2100]])</f>
        <v/>
      </c>
      <c r="AG1664" s="8" t="str">
        <f>IF(Table1[[#This Row],[mangrove.mn.ssp126.2100]]="","",(Table1[[#This Row],[mangrove.sd.ssp126.2100]]/Table1[[#This Row],[mangrove.mn.ssp126.2100]])^-1)</f>
        <v/>
      </c>
      <c r="AH1664" s="6" t="str">
        <f>IF(Table1[[#This Row],[mangrove.weights.ssp126.2100]]="","",Table1[[#This Row],[mangrove.weights.ssp126.2100]]*Table1[[#This Row],[mangrove.mn.ssp126.2100]])</f>
        <v/>
      </c>
      <c r="AI1664" s="7" t="e">
        <f t="shared" si="151"/>
        <v>#DIV/0!</v>
      </c>
      <c r="AL1664" s="6" t="str">
        <f>IF(Table1[[#This Row],[seagrass.mn.ssp245.2050]]="","",(Table1[[#This Row],[seagrass.sd.ssp245.2050]]/Table1[[#This Row],[seagrass.mn.ssp245.2050]])^-1)</f>
        <v/>
      </c>
      <c r="AM1664" s="6" t="str">
        <f>IF(Table1[[#This Row],[seagrass.weights.ssp245.2050]]="","",Table1[[#This Row],[seagrass.weights.ssp245.2050]]*Table1[[#This Row],[seagrass.mn.ssp245.2050]])</f>
        <v/>
      </c>
      <c r="AS1664" s="5"/>
      <c r="AT1664" s="8"/>
      <c r="AU1664" s="8"/>
      <c r="AV1664" s="7" t="e">
        <f t="shared" si="152"/>
        <v>#DIV/0!</v>
      </c>
      <c r="AX1664" s="5"/>
      <c r="AY1664" s="6"/>
      <c r="AZ1664" s="6"/>
      <c r="BB1664" s="5"/>
      <c r="BC1664" s="8"/>
      <c r="BD1664" s="8"/>
      <c r="BE1664" s="5"/>
      <c r="BF1664" s="5"/>
      <c r="BG1664" s="6"/>
      <c r="BH1664" s="6"/>
      <c r="BI1664" s="7" t="e">
        <f t="shared" si="153"/>
        <v>#DIV/0!</v>
      </c>
      <c r="BK1664" s="5"/>
      <c r="BL1664" s="6"/>
      <c r="BM1664" s="6"/>
      <c r="BO1664" s="5"/>
      <c r="BP1664" s="6"/>
      <c r="BQ1664" s="6"/>
      <c r="BR1664" s="5"/>
      <c r="BS1664" s="5"/>
      <c r="BT1664" s="6"/>
      <c r="BU1664" s="6"/>
      <c r="BV1664" s="7" t="e">
        <f t="shared" si="154"/>
        <v>#DIV/0!</v>
      </c>
      <c r="BX1664" s="5"/>
      <c r="BY1664" s="8"/>
      <c r="BZ1664" s="8"/>
      <c r="CA1664" s="5"/>
      <c r="CB1664" s="5"/>
      <c r="CC1664" s="8"/>
      <c r="CD1664" s="8"/>
      <c r="CE1664" s="5"/>
      <c r="CF1664" s="5"/>
      <c r="CG1664" s="12"/>
      <c r="CH1664" s="17"/>
      <c r="CI1664" s="9" t="e">
        <f t="shared" si="155"/>
        <v>#DIV/0!</v>
      </c>
      <c r="CJ1664" s="5"/>
      <c r="CL1664" s="5"/>
      <c r="CM1664" s="5"/>
      <c r="CP1664" s="5"/>
      <c r="CT1664" s="5"/>
    </row>
    <row r="1665" spans="1:98" x14ac:dyDescent="0.25">
      <c r="A1665" s="5" t="s">
        <v>1708</v>
      </c>
      <c r="B1665" s="5">
        <v>52.08934</v>
      </c>
      <c r="C1665" s="5">
        <v>-46.071102000000003</v>
      </c>
      <c r="E1665" s="5">
        <v>0</v>
      </c>
      <c r="G1665" s="5">
        <v>0</v>
      </c>
      <c r="I1665" s="5">
        <v>0</v>
      </c>
      <c r="L1665" s="6" t="str">
        <f>IF(Table1[[#This Row],[seagrass.mn.ssp126.2050]]="","",(Table1[[#This Row],[seagrass.sd.ssp126.2050]]/Table1[[#This Row],[seagrass.mn.ssp126.2050]])^-1)</f>
        <v/>
      </c>
      <c r="M1665" s="6" t="str">
        <f>IF(Table1[[#This Row],[seagrass.weights.ssp126.2050]]="","",Table1[[#This Row],[seagrass.weights.ssp126.2050]]*Table1[[#This Row],[seagrass.mn.ssp126.2050]])</f>
        <v/>
      </c>
      <c r="P1665" s="6" t="str">
        <f>IF(Table1[[#This Row],[corals.mn.ssp126.2050]]="","",(Table1[[#This Row],[corals.sd.ssp126.2050]]/Table1[[#This Row],[corals.mn.ssp126.2050]])^-1)</f>
        <v/>
      </c>
      <c r="Q1665" s="6" t="str">
        <f>IF(Table1[[#This Row],[coral.weights.ssp126.2050]]="","",Table1[[#This Row],[coral.weights.ssp126.2050]]*Table1[[#This Row],[corals.mn.ssp126.2050]])</f>
        <v/>
      </c>
      <c r="T1665" s="6" t="str">
        <f>IF(Table1[[#This Row],[mangrove.mn.ssp126.2050]]="","",(Table1[[#This Row],[mangrove.sd.ssp126.2050]]/Table1[[#This Row],[mangrove.mn.ssp126.2050]])^-1)</f>
        <v/>
      </c>
      <c r="U1665" s="6" t="str">
        <f>IF(Table1[[#This Row],[mangrove.weights.ssp126.2050]]="","",Table1[[#This Row],[mangrove.weights.ssp126.2050]]*Table1[[#This Row],[mangrove.mn.ssp126.2050]])</f>
        <v/>
      </c>
      <c r="V1665" s="7" t="e">
        <f t="shared" si="150"/>
        <v>#DIV/0!</v>
      </c>
      <c r="Y1665" s="6" t="str">
        <f>IF(Table1[[#This Row],[seagrass.mn.ssp126.2100]]="", "", (Table1[[#This Row],[seagrass.sd.ssp126.2100]]/Table1[[#This Row],[seagrass.mn.ssp126.2100]])^-1)</f>
        <v/>
      </c>
      <c r="Z1665" s="6" t="str">
        <f>IF(Table1[[#This Row],[seagrass.weights.ssp126.2100]]="","", Table1[[#This Row],[seagrass.weights.ssp126.2100]]*Table1[[#This Row],[seagrass.mn.ssp126.2100]])</f>
        <v/>
      </c>
      <c r="AC1665" s="6" t="str">
        <f>IF(Table1[[#This Row],[corals.mn.ssp126.2100]]="","",(Table1[[#This Row],[corals.sd.ssp126.2100]]/Table1[[#This Row],[corals.mn.ssp126.2100]])^-1)</f>
        <v/>
      </c>
      <c r="AD1665" s="6" t="str">
        <f>IF( Table1[[#This Row],[Coral.weights.ssp126.2100]]="","", Table1[[#This Row],[Coral.weights.ssp126.2100]]*Table1[[#This Row],[corals.mn.ssp126.2100]])</f>
        <v/>
      </c>
      <c r="AG1665" s="8" t="str">
        <f>IF(Table1[[#This Row],[mangrove.mn.ssp126.2100]]="","",(Table1[[#This Row],[mangrove.sd.ssp126.2100]]/Table1[[#This Row],[mangrove.mn.ssp126.2100]])^-1)</f>
        <v/>
      </c>
      <c r="AH1665" s="6" t="str">
        <f>IF(Table1[[#This Row],[mangrove.weights.ssp126.2100]]="","",Table1[[#This Row],[mangrove.weights.ssp126.2100]]*Table1[[#This Row],[mangrove.mn.ssp126.2100]])</f>
        <v/>
      </c>
      <c r="AI1665" s="7" t="e">
        <f t="shared" si="151"/>
        <v>#DIV/0!</v>
      </c>
      <c r="AL1665" s="6" t="str">
        <f>IF(Table1[[#This Row],[seagrass.mn.ssp245.2050]]="","",(Table1[[#This Row],[seagrass.sd.ssp245.2050]]/Table1[[#This Row],[seagrass.mn.ssp245.2050]])^-1)</f>
        <v/>
      </c>
      <c r="AM1665" s="6" t="str">
        <f>IF(Table1[[#This Row],[seagrass.weights.ssp245.2050]]="","",Table1[[#This Row],[seagrass.weights.ssp245.2050]]*Table1[[#This Row],[seagrass.mn.ssp245.2050]])</f>
        <v/>
      </c>
      <c r="AS1665" s="5"/>
      <c r="AT1665" s="8"/>
      <c r="AU1665" s="8"/>
      <c r="AV1665" s="7" t="e">
        <f t="shared" si="152"/>
        <v>#DIV/0!</v>
      </c>
      <c r="AX1665" s="5"/>
      <c r="AY1665" s="6"/>
      <c r="AZ1665" s="6"/>
      <c r="BB1665" s="5"/>
      <c r="BC1665" s="8"/>
      <c r="BD1665" s="8"/>
      <c r="BE1665" s="5"/>
      <c r="BF1665" s="5"/>
      <c r="BG1665" s="6"/>
      <c r="BH1665" s="6"/>
      <c r="BI1665" s="7" t="e">
        <f t="shared" si="153"/>
        <v>#DIV/0!</v>
      </c>
      <c r="BK1665" s="5"/>
      <c r="BL1665" s="6"/>
      <c r="BM1665" s="6"/>
      <c r="BO1665" s="5"/>
      <c r="BP1665" s="6"/>
      <c r="BQ1665" s="6"/>
      <c r="BR1665" s="5"/>
      <c r="BS1665" s="5"/>
      <c r="BT1665" s="6"/>
      <c r="BU1665" s="6"/>
      <c r="BV1665" s="7" t="e">
        <f t="shared" si="154"/>
        <v>#DIV/0!</v>
      </c>
      <c r="BX1665" s="5"/>
      <c r="BY1665" s="8"/>
      <c r="BZ1665" s="8"/>
      <c r="CA1665" s="5"/>
      <c r="CB1665" s="5"/>
      <c r="CC1665" s="8"/>
      <c r="CD1665" s="8"/>
      <c r="CE1665" s="5"/>
      <c r="CF1665" s="5"/>
      <c r="CG1665" s="12"/>
      <c r="CH1665" s="17"/>
      <c r="CI1665" s="9" t="e">
        <f t="shared" si="155"/>
        <v>#DIV/0!</v>
      </c>
      <c r="CJ1665" s="5"/>
      <c r="CL1665" s="5"/>
      <c r="CM1665" s="5"/>
      <c r="CP1665" s="5"/>
      <c r="CT1665" s="5"/>
    </row>
    <row r="1666" spans="1:98" x14ac:dyDescent="0.25">
      <c r="A1666" s="5" t="s">
        <v>1709</v>
      </c>
      <c r="B1666" s="5">
        <v>44.33934</v>
      </c>
      <c r="C1666" s="5">
        <v>10.178898</v>
      </c>
      <c r="E1666" s="5">
        <v>0</v>
      </c>
      <c r="G1666" s="5">
        <v>0</v>
      </c>
      <c r="I1666" s="5">
        <v>0</v>
      </c>
      <c r="L1666" s="6" t="str">
        <f>IF(Table1[[#This Row],[seagrass.mn.ssp126.2050]]="","",(Table1[[#This Row],[seagrass.sd.ssp126.2050]]/Table1[[#This Row],[seagrass.mn.ssp126.2050]])^-1)</f>
        <v/>
      </c>
      <c r="M1666" s="6" t="str">
        <f>IF(Table1[[#This Row],[seagrass.weights.ssp126.2050]]="","",Table1[[#This Row],[seagrass.weights.ssp126.2050]]*Table1[[#This Row],[seagrass.mn.ssp126.2050]])</f>
        <v/>
      </c>
      <c r="P1666" s="6" t="str">
        <f>IF(Table1[[#This Row],[corals.mn.ssp126.2050]]="","",(Table1[[#This Row],[corals.sd.ssp126.2050]]/Table1[[#This Row],[corals.mn.ssp126.2050]])^-1)</f>
        <v/>
      </c>
      <c r="Q1666" s="6" t="str">
        <f>IF(Table1[[#This Row],[coral.weights.ssp126.2050]]="","",Table1[[#This Row],[coral.weights.ssp126.2050]]*Table1[[#This Row],[corals.mn.ssp126.2050]])</f>
        <v/>
      </c>
      <c r="T1666" s="6" t="str">
        <f>IF(Table1[[#This Row],[mangrove.mn.ssp126.2050]]="","",(Table1[[#This Row],[mangrove.sd.ssp126.2050]]/Table1[[#This Row],[mangrove.mn.ssp126.2050]])^-1)</f>
        <v/>
      </c>
      <c r="U1666" s="6" t="str">
        <f>IF(Table1[[#This Row],[mangrove.weights.ssp126.2050]]="","",Table1[[#This Row],[mangrove.weights.ssp126.2050]]*Table1[[#This Row],[mangrove.mn.ssp126.2050]])</f>
        <v/>
      </c>
      <c r="V1666" s="7" t="e">
        <f t="shared" ref="V1666:V1729" si="156">SUM(U1666,Q1666,M1666)/SUM(T1666,P1666,L1666)</f>
        <v>#DIV/0!</v>
      </c>
      <c r="Y1666" s="6" t="str">
        <f>IF(Table1[[#This Row],[seagrass.mn.ssp126.2100]]="", "", (Table1[[#This Row],[seagrass.sd.ssp126.2100]]/Table1[[#This Row],[seagrass.mn.ssp126.2100]])^-1)</f>
        <v/>
      </c>
      <c r="Z1666" s="6" t="str">
        <f>IF(Table1[[#This Row],[seagrass.weights.ssp126.2100]]="","", Table1[[#This Row],[seagrass.weights.ssp126.2100]]*Table1[[#This Row],[seagrass.mn.ssp126.2100]])</f>
        <v/>
      </c>
      <c r="AC1666" s="6" t="str">
        <f>IF(Table1[[#This Row],[corals.mn.ssp126.2100]]="","",(Table1[[#This Row],[corals.sd.ssp126.2100]]/Table1[[#This Row],[corals.mn.ssp126.2100]])^-1)</f>
        <v/>
      </c>
      <c r="AD1666" s="6" t="str">
        <f>IF( Table1[[#This Row],[Coral.weights.ssp126.2100]]="","", Table1[[#This Row],[Coral.weights.ssp126.2100]]*Table1[[#This Row],[corals.mn.ssp126.2100]])</f>
        <v/>
      </c>
      <c r="AG1666" s="8" t="str">
        <f>IF(Table1[[#This Row],[mangrove.mn.ssp126.2100]]="","",(Table1[[#This Row],[mangrove.sd.ssp126.2100]]/Table1[[#This Row],[mangrove.mn.ssp126.2100]])^-1)</f>
        <v/>
      </c>
      <c r="AH1666" s="6" t="str">
        <f>IF(Table1[[#This Row],[mangrove.weights.ssp126.2100]]="","",Table1[[#This Row],[mangrove.weights.ssp126.2100]]*Table1[[#This Row],[mangrove.mn.ssp126.2100]])</f>
        <v/>
      </c>
      <c r="AI1666" s="7" t="e">
        <f t="shared" ref="AI1666:AI1729" si="157">SUM(AH1666,AD1666,Z1666)/SUM(Y1666,AC1666,AG1666)</f>
        <v>#DIV/0!</v>
      </c>
      <c r="AL1666" s="6" t="str">
        <f>IF(Table1[[#This Row],[seagrass.mn.ssp245.2050]]="","",(Table1[[#This Row],[seagrass.sd.ssp245.2050]]/Table1[[#This Row],[seagrass.mn.ssp245.2050]])^-1)</f>
        <v/>
      </c>
      <c r="AM1666" s="6" t="str">
        <f>IF(Table1[[#This Row],[seagrass.weights.ssp245.2050]]="","",Table1[[#This Row],[seagrass.weights.ssp245.2050]]*Table1[[#This Row],[seagrass.mn.ssp245.2050]])</f>
        <v/>
      </c>
      <c r="AS1666" s="5"/>
      <c r="AT1666" s="8"/>
      <c r="AU1666" s="8"/>
      <c r="AV1666" s="7" t="e">
        <f t="shared" si="152"/>
        <v>#DIV/0!</v>
      </c>
      <c r="AX1666" s="5"/>
      <c r="AY1666" s="6"/>
      <c r="AZ1666" s="6"/>
      <c r="BB1666" s="5"/>
      <c r="BC1666" s="8"/>
      <c r="BD1666" s="8"/>
      <c r="BE1666" s="5"/>
      <c r="BF1666" s="5"/>
      <c r="BG1666" s="6"/>
      <c r="BH1666" s="6"/>
      <c r="BI1666" s="7" t="e">
        <f t="shared" si="153"/>
        <v>#DIV/0!</v>
      </c>
      <c r="BK1666" s="5"/>
      <c r="BL1666" s="6"/>
      <c r="BM1666" s="6"/>
      <c r="BO1666" s="5"/>
      <c r="BP1666" s="6"/>
      <c r="BQ1666" s="6"/>
      <c r="BR1666" s="5"/>
      <c r="BS1666" s="5"/>
      <c r="BT1666" s="6"/>
      <c r="BU1666" s="6"/>
      <c r="BV1666" s="7" t="e">
        <f t="shared" si="154"/>
        <v>#DIV/0!</v>
      </c>
      <c r="BX1666" s="5"/>
      <c r="BY1666" s="8"/>
      <c r="BZ1666" s="8"/>
      <c r="CA1666" s="5"/>
      <c r="CB1666" s="5"/>
      <c r="CC1666" s="8"/>
      <c r="CD1666" s="8"/>
      <c r="CE1666" s="5"/>
      <c r="CF1666" s="5"/>
      <c r="CG1666" s="12"/>
      <c r="CH1666" s="17"/>
      <c r="CI1666" s="9" t="e">
        <f t="shared" si="155"/>
        <v>#DIV/0!</v>
      </c>
      <c r="CJ1666" s="5"/>
      <c r="CL1666" s="5"/>
      <c r="CM1666" s="5"/>
      <c r="CP1666" s="5"/>
      <c r="CT1666" s="5"/>
    </row>
    <row r="1667" spans="1:98" x14ac:dyDescent="0.25">
      <c r="A1667" s="5" t="s">
        <v>1710</v>
      </c>
      <c r="B1667" s="5">
        <v>44.58934</v>
      </c>
      <c r="C1667" s="5">
        <v>10.178898</v>
      </c>
      <c r="E1667" s="5">
        <v>0</v>
      </c>
      <c r="G1667" s="5">
        <v>0</v>
      </c>
      <c r="I1667" s="5">
        <v>0</v>
      </c>
      <c r="L1667" s="6" t="str">
        <f>IF(Table1[[#This Row],[seagrass.mn.ssp126.2050]]="","",(Table1[[#This Row],[seagrass.sd.ssp126.2050]]/Table1[[#This Row],[seagrass.mn.ssp126.2050]])^-1)</f>
        <v/>
      </c>
      <c r="M1667" s="6" t="str">
        <f>IF(Table1[[#This Row],[seagrass.weights.ssp126.2050]]="","",Table1[[#This Row],[seagrass.weights.ssp126.2050]]*Table1[[#This Row],[seagrass.mn.ssp126.2050]])</f>
        <v/>
      </c>
      <c r="P1667" s="6" t="str">
        <f>IF(Table1[[#This Row],[corals.mn.ssp126.2050]]="","",(Table1[[#This Row],[corals.sd.ssp126.2050]]/Table1[[#This Row],[corals.mn.ssp126.2050]])^-1)</f>
        <v/>
      </c>
      <c r="Q1667" s="6" t="str">
        <f>IF(Table1[[#This Row],[coral.weights.ssp126.2050]]="","",Table1[[#This Row],[coral.weights.ssp126.2050]]*Table1[[#This Row],[corals.mn.ssp126.2050]])</f>
        <v/>
      </c>
      <c r="T1667" s="6" t="str">
        <f>IF(Table1[[#This Row],[mangrove.mn.ssp126.2050]]="","",(Table1[[#This Row],[mangrove.sd.ssp126.2050]]/Table1[[#This Row],[mangrove.mn.ssp126.2050]])^-1)</f>
        <v/>
      </c>
      <c r="U1667" s="6" t="str">
        <f>IF(Table1[[#This Row],[mangrove.weights.ssp126.2050]]="","",Table1[[#This Row],[mangrove.weights.ssp126.2050]]*Table1[[#This Row],[mangrove.mn.ssp126.2050]])</f>
        <v/>
      </c>
      <c r="V1667" s="7" t="e">
        <f t="shared" si="156"/>
        <v>#DIV/0!</v>
      </c>
      <c r="Y1667" s="6" t="str">
        <f>IF(Table1[[#This Row],[seagrass.mn.ssp126.2100]]="", "", (Table1[[#This Row],[seagrass.sd.ssp126.2100]]/Table1[[#This Row],[seagrass.mn.ssp126.2100]])^-1)</f>
        <v/>
      </c>
      <c r="Z1667" s="6" t="str">
        <f>IF(Table1[[#This Row],[seagrass.weights.ssp126.2100]]="","", Table1[[#This Row],[seagrass.weights.ssp126.2100]]*Table1[[#This Row],[seagrass.mn.ssp126.2100]])</f>
        <v/>
      </c>
      <c r="AC1667" s="6" t="str">
        <f>IF(Table1[[#This Row],[corals.mn.ssp126.2100]]="","",(Table1[[#This Row],[corals.sd.ssp126.2100]]/Table1[[#This Row],[corals.mn.ssp126.2100]])^-1)</f>
        <v/>
      </c>
      <c r="AD1667" s="6" t="str">
        <f>IF( Table1[[#This Row],[Coral.weights.ssp126.2100]]="","", Table1[[#This Row],[Coral.weights.ssp126.2100]]*Table1[[#This Row],[corals.mn.ssp126.2100]])</f>
        <v/>
      </c>
      <c r="AG1667" s="8" t="str">
        <f>IF(Table1[[#This Row],[mangrove.mn.ssp126.2100]]="","",(Table1[[#This Row],[mangrove.sd.ssp126.2100]]/Table1[[#This Row],[mangrove.mn.ssp126.2100]])^-1)</f>
        <v/>
      </c>
      <c r="AH1667" s="6" t="str">
        <f>IF(Table1[[#This Row],[mangrove.weights.ssp126.2100]]="","",Table1[[#This Row],[mangrove.weights.ssp126.2100]]*Table1[[#This Row],[mangrove.mn.ssp126.2100]])</f>
        <v/>
      </c>
      <c r="AI1667" s="7" t="e">
        <f t="shared" si="157"/>
        <v>#DIV/0!</v>
      </c>
      <c r="AL1667" s="6" t="str">
        <f>IF(Table1[[#This Row],[seagrass.mn.ssp245.2050]]="","",(Table1[[#This Row],[seagrass.sd.ssp245.2050]]/Table1[[#This Row],[seagrass.mn.ssp245.2050]])^-1)</f>
        <v/>
      </c>
      <c r="AM1667" s="6" t="str">
        <f>IF(Table1[[#This Row],[seagrass.weights.ssp245.2050]]="","",Table1[[#This Row],[seagrass.weights.ssp245.2050]]*Table1[[#This Row],[seagrass.mn.ssp245.2050]])</f>
        <v/>
      </c>
      <c r="AS1667" s="5"/>
      <c r="AT1667" s="8"/>
      <c r="AU1667" s="8"/>
      <c r="AV1667" s="7" t="e">
        <f t="shared" ref="AV1667:AV1730" si="158">SUM(AU1667,AQ1667,AM1667)/SUM(AT1667,AP1667,AL1667)</f>
        <v>#DIV/0!</v>
      </c>
      <c r="AX1667" s="5"/>
      <c r="AY1667" s="6"/>
      <c r="AZ1667" s="6"/>
      <c r="BB1667" s="5"/>
      <c r="BC1667" s="8"/>
      <c r="BD1667" s="8"/>
      <c r="BE1667" s="5"/>
      <c r="BF1667" s="5"/>
      <c r="BG1667" s="6"/>
      <c r="BH1667" s="6"/>
      <c r="BI1667" s="7" t="e">
        <f t="shared" ref="BI1667:BI1730" si="159">SUM(BH1667,BD1667,AZ1667)/SUM(BG1667,BC1667,AY1667)</f>
        <v>#DIV/0!</v>
      </c>
      <c r="BK1667" s="5"/>
      <c r="BL1667" s="6"/>
      <c r="BM1667" s="6"/>
      <c r="BO1667" s="5"/>
      <c r="BP1667" s="6"/>
      <c r="BQ1667" s="6"/>
      <c r="BR1667" s="5"/>
      <c r="BS1667" s="5"/>
      <c r="BT1667" s="6"/>
      <c r="BU1667" s="6"/>
      <c r="BV1667" s="7" t="e">
        <f t="shared" ref="BV1667:BV1730" si="160">SUM(BU1667,BQ1667,BM1667)/SUM(BT1667,BP1667,BL1667)</f>
        <v>#DIV/0!</v>
      </c>
      <c r="BX1667" s="5"/>
      <c r="BY1667" s="8"/>
      <c r="BZ1667" s="8"/>
      <c r="CA1667" s="5"/>
      <c r="CB1667" s="5"/>
      <c r="CC1667" s="8"/>
      <c r="CD1667" s="8"/>
      <c r="CE1667" s="5"/>
      <c r="CF1667" s="5"/>
      <c r="CG1667" s="12"/>
      <c r="CH1667" s="17"/>
      <c r="CI1667" s="9" t="e">
        <f t="shared" ref="CI1667:CI1730" si="161">SUM(CH1667,CD1667,BZ1667)/SUM(CG1667,CC1667,BY1667)</f>
        <v>#DIV/0!</v>
      </c>
      <c r="CJ1667" s="5"/>
      <c r="CL1667" s="5"/>
      <c r="CM1667" s="5"/>
      <c r="CP1667" s="5"/>
      <c r="CT1667" s="5"/>
    </row>
    <row r="1668" spans="1:98" x14ac:dyDescent="0.25">
      <c r="A1668" s="5" t="s">
        <v>1711</v>
      </c>
      <c r="B1668" s="5">
        <v>44.83934</v>
      </c>
      <c r="C1668" s="5">
        <v>10.178898</v>
      </c>
      <c r="E1668" s="5">
        <v>0</v>
      </c>
      <c r="G1668" s="5">
        <v>0</v>
      </c>
      <c r="I1668" s="5">
        <v>0</v>
      </c>
      <c r="L1668" s="6" t="str">
        <f>IF(Table1[[#This Row],[seagrass.mn.ssp126.2050]]="","",(Table1[[#This Row],[seagrass.sd.ssp126.2050]]/Table1[[#This Row],[seagrass.mn.ssp126.2050]])^-1)</f>
        <v/>
      </c>
      <c r="M1668" s="6" t="str">
        <f>IF(Table1[[#This Row],[seagrass.weights.ssp126.2050]]="","",Table1[[#This Row],[seagrass.weights.ssp126.2050]]*Table1[[#This Row],[seagrass.mn.ssp126.2050]])</f>
        <v/>
      </c>
      <c r="P1668" s="6" t="str">
        <f>IF(Table1[[#This Row],[corals.mn.ssp126.2050]]="","",(Table1[[#This Row],[corals.sd.ssp126.2050]]/Table1[[#This Row],[corals.mn.ssp126.2050]])^-1)</f>
        <v/>
      </c>
      <c r="Q1668" s="6" t="str">
        <f>IF(Table1[[#This Row],[coral.weights.ssp126.2050]]="","",Table1[[#This Row],[coral.weights.ssp126.2050]]*Table1[[#This Row],[corals.mn.ssp126.2050]])</f>
        <v/>
      </c>
      <c r="T1668" s="6" t="str">
        <f>IF(Table1[[#This Row],[mangrove.mn.ssp126.2050]]="","",(Table1[[#This Row],[mangrove.sd.ssp126.2050]]/Table1[[#This Row],[mangrove.mn.ssp126.2050]])^-1)</f>
        <v/>
      </c>
      <c r="U1668" s="6" t="str">
        <f>IF(Table1[[#This Row],[mangrove.weights.ssp126.2050]]="","",Table1[[#This Row],[mangrove.weights.ssp126.2050]]*Table1[[#This Row],[mangrove.mn.ssp126.2050]])</f>
        <v/>
      </c>
      <c r="V1668" s="7" t="e">
        <f t="shared" si="156"/>
        <v>#DIV/0!</v>
      </c>
      <c r="Y1668" s="6" t="str">
        <f>IF(Table1[[#This Row],[seagrass.mn.ssp126.2100]]="", "", (Table1[[#This Row],[seagrass.sd.ssp126.2100]]/Table1[[#This Row],[seagrass.mn.ssp126.2100]])^-1)</f>
        <v/>
      </c>
      <c r="Z1668" s="6" t="str">
        <f>IF(Table1[[#This Row],[seagrass.weights.ssp126.2100]]="","", Table1[[#This Row],[seagrass.weights.ssp126.2100]]*Table1[[#This Row],[seagrass.mn.ssp126.2100]])</f>
        <v/>
      </c>
      <c r="AC1668" s="6" t="str">
        <f>IF(Table1[[#This Row],[corals.mn.ssp126.2100]]="","",(Table1[[#This Row],[corals.sd.ssp126.2100]]/Table1[[#This Row],[corals.mn.ssp126.2100]])^-1)</f>
        <v/>
      </c>
      <c r="AD1668" s="6" t="str">
        <f>IF( Table1[[#This Row],[Coral.weights.ssp126.2100]]="","", Table1[[#This Row],[Coral.weights.ssp126.2100]]*Table1[[#This Row],[corals.mn.ssp126.2100]])</f>
        <v/>
      </c>
      <c r="AG1668" s="8" t="str">
        <f>IF(Table1[[#This Row],[mangrove.mn.ssp126.2100]]="","",(Table1[[#This Row],[mangrove.sd.ssp126.2100]]/Table1[[#This Row],[mangrove.mn.ssp126.2100]])^-1)</f>
        <v/>
      </c>
      <c r="AH1668" s="6" t="str">
        <f>IF(Table1[[#This Row],[mangrove.weights.ssp126.2100]]="","",Table1[[#This Row],[mangrove.weights.ssp126.2100]]*Table1[[#This Row],[mangrove.mn.ssp126.2100]])</f>
        <v/>
      </c>
      <c r="AI1668" s="7" t="e">
        <f t="shared" si="157"/>
        <v>#DIV/0!</v>
      </c>
      <c r="AL1668" s="6" t="str">
        <f>IF(Table1[[#This Row],[seagrass.mn.ssp245.2050]]="","",(Table1[[#This Row],[seagrass.sd.ssp245.2050]]/Table1[[#This Row],[seagrass.mn.ssp245.2050]])^-1)</f>
        <v/>
      </c>
      <c r="AM1668" s="6" t="str">
        <f>IF(Table1[[#This Row],[seagrass.weights.ssp245.2050]]="","",Table1[[#This Row],[seagrass.weights.ssp245.2050]]*Table1[[#This Row],[seagrass.mn.ssp245.2050]])</f>
        <v/>
      </c>
      <c r="AS1668" s="5"/>
      <c r="AT1668" s="8"/>
      <c r="AU1668" s="8"/>
      <c r="AV1668" s="7" t="e">
        <f t="shared" si="158"/>
        <v>#DIV/0!</v>
      </c>
      <c r="AX1668" s="5"/>
      <c r="AY1668" s="6"/>
      <c r="AZ1668" s="6"/>
      <c r="BB1668" s="5"/>
      <c r="BC1668" s="8"/>
      <c r="BD1668" s="8"/>
      <c r="BE1668" s="5"/>
      <c r="BF1668" s="5"/>
      <c r="BG1668" s="6"/>
      <c r="BH1668" s="6"/>
      <c r="BI1668" s="7" t="e">
        <f t="shared" si="159"/>
        <v>#DIV/0!</v>
      </c>
      <c r="BK1668" s="5"/>
      <c r="BL1668" s="6"/>
      <c r="BM1668" s="6"/>
      <c r="BO1668" s="5"/>
      <c r="BP1668" s="6"/>
      <c r="BQ1668" s="6"/>
      <c r="BR1668" s="5"/>
      <c r="BS1668" s="5"/>
      <c r="BT1668" s="6"/>
      <c r="BU1668" s="6"/>
      <c r="BV1668" s="7" t="e">
        <f t="shared" si="160"/>
        <v>#DIV/0!</v>
      </c>
      <c r="BX1668" s="5"/>
      <c r="BY1668" s="8"/>
      <c r="BZ1668" s="8"/>
      <c r="CA1668" s="5"/>
      <c r="CB1668" s="5"/>
      <c r="CC1668" s="8"/>
      <c r="CD1668" s="8"/>
      <c r="CE1668" s="5"/>
      <c r="CF1668" s="5"/>
      <c r="CG1668" s="12"/>
      <c r="CH1668" s="17"/>
      <c r="CI1668" s="9" t="e">
        <f t="shared" si="161"/>
        <v>#DIV/0!</v>
      </c>
      <c r="CJ1668" s="5"/>
      <c r="CL1668" s="5"/>
      <c r="CM1668" s="5"/>
      <c r="CP1668" s="5"/>
      <c r="CT1668" s="5"/>
    </row>
    <row r="1669" spans="1:98" x14ac:dyDescent="0.25">
      <c r="A1669" s="5" t="s">
        <v>1712</v>
      </c>
      <c r="B1669" s="5">
        <v>45.08934</v>
      </c>
      <c r="C1669" s="5">
        <v>10.178898</v>
      </c>
      <c r="E1669" s="5">
        <v>0</v>
      </c>
      <c r="G1669" s="5">
        <v>0</v>
      </c>
      <c r="I1669" s="5">
        <v>0</v>
      </c>
      <c r="L1669" s="6" t="str">
        <f>IF(Table1[[#This Row],[seagrass.mn.ssp126.2050]]="","",(Table1[[#This Row],[seagrass.sd.ssp126.2050]]/Table1[[#This Row],[seagrass.mn.ssp126.2050]])^-1)</f>
        <v/>
      </c>
      <c r="M1669" s="6" t="str">
        <f>IF(Table1[[#This Row],[seagrass.weights.ssp126.2050]]="","",Table1[[#This Row],[seagrass.weights.ssp126.2050]]*Table1[[#This Row],[seagrass.mn.ssp126.2050]])</f>
        <v/>
      </c>
      <c r="P1669" s="6" t="str">
        <f>IF(Table1[[#This Row],[corals.mn.ssp126.2050]]="","",(Table1[[#This Row],[corals.sd.ssp126.2050]]/Table1[[#This Row],[corals.mn.ssp126.2050]])^-1)</f>
        <v/>
      </c>
      <c r="Q1669" s="6" t="str">
        <f>IF(Table1[[#This Row],[coral.weights.ssp126.2050]]="","",Table1[[#This Row],[coral.weights.ssp126.2050]]*Table1[[#This Row],[corals.mn.ssp126.2050]])</f>
        <v/>
      </c>
      <c r="T1669" s="6" t="str">
        <f>IF(Table1[[#This Row],[mangrove.mn.ssp126.2050]]="","",(Table1[[#This Row],[mangrove.sd.ssp126.2050]]/Table1[[#This Row],[mangrove.mn.ssp126.2050]])^-1)</f>
        <v/>
      </c>
      <c r="U1669" s="6" t="str">
        <f>IF(Table1[[#This Row],[mangrove.weights.ssp126.2050]]="","",Table1[[#This Row],[mangrove.weights.ssp126.2050]]*Table1[[#This Row],[mangrove.mn.ssp126.2050]])</f>
        <v/>
      </c>
      <c r="V1669" s="7" t="e">
        <f t="shared" si="156"/>
        <v>#DIV/0!</v>
      </c>
      <c r="Y1669" s="6" t="str">
        <f>IF(Table1[[#This Row],[seagrass.mn.ssp126.2100]]="", "", (Table1[[#This Row],[seagrass.sd.ssp126.2100]]/Table1[[#This Row],[seagrass.mn.ssp126.2100]])^-1)</f>
        <v/>
      </c>
      <c r="Z1669" s="6" t="str">
        <f>IF(Table1[[#This Row],[seagrass.weights.ssp126.2100]]="","", Table1[[#This Row],[seagrass.weights.ssp126.2100]]*Table1[[#This Row],[seagrass.mn.ssp126.2100]])</f>
        <v/>
      </c>
      <c r="AC1669" s="6" t="str">
        <f>IF(Table1[[#This Row],[corals.mn.ssp126.2100]]="","",(Table1[[#This Row],[corals.sd.ssp126.2100]]/Table1[[#This Row],[corals.mn.ssp126.2100]])^-1)</f>
        <v/>
      </c>
      <c r="AD1669" s="6" t="str">
        <f>IF( Table1[[#This Row],[Coral.weights.ssp126.2100]]="","", Table1[[#This Row],[Coral.weights.ssp126.2100]]*Table1[[#This Row],[corals.mn.ssp126.2100]])</f>
        <v/>
      </c>
      <c r="AG1669" s="8" t="str">
        <f>IF(Table1[[#This Row],[mangrove.mn.ssp126.2100]]="","",(Table1[[#This Row],[mangrove.sd.ssp126.2100]]/Table1[[#This Row],[mangrove.mn.ssp126.2100]])^-1)</f>
        <v/>
      </c>
      <c r="AH1669" s="6" t="str">
        <f>IF(Table1[[#This Row],[mangrove.weights.ssp126.2100]]="","",Table1[[#This Row],[mangrove.weights.ssp126.2100]]*Table1[[#This Row],[mangrove.mn.ssp126.2100]])</f>
        <v/>
      </c>
      <c r="AI1669" s="7" t="e">
        <f t="shared" si="157"/>
        <v>#DIV/0!</v>
      </c>
      <c r="AL1669" s="6" t="str">
        <f>IF(Table1[[#This Row],[seagrass.mn.ssp245.2050]]="","",(Table1[[#This Row],[seagrass.sd.ssp245.2050]]/Table1[[#This Row],[seagrass.mn.ssp245.2050]])^-1)</f>
        <v/>
      </c>
      <c r="AM1669" s="6" t="str">
        <f>IF(Table1[[#This Row],[seagrass.weights.ssp245.2050]]="","",Table1[[#This Row],[seagrass.weights.ssp245.2050]]*Table1[[#This Row],[seagrass.mn.ssp245.2050]])</f>
        <v/>
      </c>
      <c r="AS1669" s="5"/>
      <c r="AT1669" s="8"/>
      <c r="AU1669" s="8"/>
      <c r="AV1669" s="7" t="e">
        <f t="shared" si="158"/>
        <v>#DIV/0!</v>
      </c>
      <c r="AX1669" s="5"/>
      <c r="AY1669" s="6"/>
      <c r="AZ1669" s="6"/>
      <c r="BB1669" s="5"/>
      <c r="BC1669" s="8"/>
      <c r="BD1669" s="8"/>
      <c r="BE1669" s="5"/>
      <c r="BF1669" s="5"/>
      <c r="BG1669" s="6"/>
      <c r="BH1669" s="6"/>
      <c r="BI1669" s="7" t="e">
        <f t="shared" si="159"/>
        <v>#DIV/0!</v>
      </c>
      <c r="BK1669" s="5"/>
      <c r="BL1669" s="6"/>
      <c r="BM1669" s="6"/>
      <c r="BO1669" s="5"/>
      <c r="BP1669" s="6"/>
      <c r="BQ1669" s="6"/>
      <c r="BR1669" s="5"/>
      <c r="BS1669" s="5"/>
      <c r="BT1669" s="6"/>
      <c r="BU1669" s="6"/>
      <c r="BV1669" s="7" t="e">
        <f t="shared" si="160"/>
        <v>#DIV/0!</v>
      </c>
      <c r="BX1669" s="5"/>
      <c r="BY1669" s="8"/>
      <c r="BZ1669" s="8"/>
      <c r="CA1669" s="5"/>
      <c r="CB1669" s="5"/>
      <c r="CC1669" s="8"/>
      <c r="CD1669" s="8"/>
      <c r="CE1669" s="5"/>
      <c r="CF1669" s="5"/>
      <c r="CG1669" s="12"/>
      <c r="CH1669" s="17"/>
      <c r="CI1669" s="9" t="e">
        <f t="shared" si="161"/>
        <v>#DIV/0!</v>
      </c>
      <c r="CJ1669" s="5"/>
      <c r="CL1669" s="5"/>
      <c r="CM1669" s="5"/>
      <c r="CP1669" s="5"/>
      <c r="CT1669" s="5"/>
    </row>
    <row r="1670" spans="1:98" x14ac:dyDescent="0.25">
      <c r="A1670" s="5" t="s">
        <v>1713</v>
      </c>
      <c r="B1670" s="5">
        <v>50.58934</v>
      </c>
      <c r="C1670" s="5">
        <v>10.178898</v>
      </c>
      <c r="E1670" s="5">
        <v>0</v>
      </c>
      <c r="G1670" s="5">
        <v>0</v>
      </c>
      <c r="I1670" s="5">
        <v>0</v>
      </c>
      <c r="L1670" s="6" t="str">
        <f>IF(Table1[[#This Row],[seagrass.mn.ssp126.2050]]="","",(Table1[[#This Row],[seagrass.sd.ssp126.2050]]/Table1[[#This Row],[seagrass.mn.ssp126.2050]])^-1)</f>
        <v/>
      </c>
      <c r="M1670" s="6" t="str">
        <f>IF(Table1[[#This Row],[seagrass.weights.ssp126.2050]]="","",Table1[[#This Row],[seagrass.weights.ssp126.2050]]*Table1[[#This Row],[seagrass.mn.ssp126.2050]])</f>
        <v/>
      </c>
      <c r="P1670" s="6" t="str">
        <f>IF(Table1[[#This Row],[corals.mn.ssp126.2050]]="","",(Table1[[#This Row],[corals.sd.ssp126.2050]]/Table1[[#This Row],[corals.mn.ssp126.2050]])^-1)</f>
        <v/>
      </c>
      <c r="Q1670" s="6" t="str">
        <f>IF(Table1[[#This Row],[coral.weights.ssp126.2050]]="","",Table1[[#This Row],[coral.weights.ssp126.2050]]*Table1[[#This Row],[corals.mn.ssp126.2050]])</f>
        <v/>
      </c>
      <c r="T1670" s="6" t="str">
        <f>IF(Table1[[#This Row],[mangrove.mn.ssp126.2050]]="","",(Table1[[#This Row],[mangrove.sd.ssp126.2050]]/Table1[[#This Row],[mangrove.mn.ssp126.2050]])^-1)</f>
        <v/>
      </c>
      <c r="U1670" s="6" t="str">
        <f>IF(Table1[[#This Row],[mangrove.weights.ssp126.2050]]="","",Table1[[#This Row],[mangrove.weights.ssp126.2050]]*Table1[[#This Row],[mangrove.mn.ssp126.2050]])</f>
        <v/>
      </c>
      <c r="V1670" s="7" t="e">
        <f t="shared" si="156"/>
        <v>#DIV/0!</v>
      </c>
      <c r="Y1670" s="6" t="str">
        <f>IF(Table1[[#This Row],[seagrass.mn.ssp126.2100]]="", "", (Table1[[#This Row],[seagrass.sd.ssp126.2100]]/Table1[[#This Row],[seagrass.mn.ssp126.2100]])^-1)</f>
        <v/>
      </c>
      <c r="Z1670" s="6" t="str">
        <f>IF(Table1[[#This Row],[seagrass.weights.ssp126.2100]]="","", Table1[[#This Row],[seagrass.weights.ssp126.2100]]*Table1[[#This Row],[seagrass.mn.ssp126.2100]])</f>
        <v/>
      </c>
      <c r="AC1670" s="6" t="str">
        <f>IF(Table1[[#This Row],[corals.mn.ssp126.2100]]="","",(Table1[[#This Row],[corals.sd.ssp126.2100]]/Table1[[#This Row],[corals.mn.ssp126.2100]])^-1)</f>
        <v/>
      </c>
      <c r="AD1670" s="6" t="str">
        <f>IF( Table1[[#This Row],[Coral.weights.ssp126.2100]]="","", Table1[[#This Row],[Coral.weights.ssp126.2100]]*Table1[[#This Row],[corals.mn.ssp126.2100]])</f>
        <v/>
      </c>
      <c r="AG1670" s="8" t="str">
        <f>IF(Table1[[#This Row],[mangrove.mn.ssp126.2100]]="","",(Table1[[#This Row],[mangrove.sd.ssp126.2100]]/Table1[[#This Row],[mangrove.mn.ssp126.2100]])^-1)</f>
        <v/>
      </c>
      <c r="AH1670" s="6" t="str">
        <f>IF(Table1[[#This Row],[mangrove.weights.ssp126.2100]]="","",Table1[[#This Row],[mangrove.weights.ssp126.2100]]*Table1[[#This Row],[mangrove.mn.ssp126.2100]])</f>
        <v/>
      </c>
      <c r="AI1670" s="7" t="e">
        <f t="shared" si="157"/>
        <v>#DIV/0!</v>
      </c>
      <c r="AL1670" s="6" t="str">
        <f>IF(Table1[[#This Row],[seagrass.mn.ssp245.2050]]="","",(Table1[[#This Row],[seagrass.sd.ssp245.2050]]/Table1[[#This Row],[seagrass.mn.ssp245.2050]])^-1)</f>
        <v/>
      </c>
      <c r="AM1670" s="6" t="str">
        <f>IF(Table1[[#This Row],[seagrass.weights.ssp245.2050]]="","",Table1[[#This Row],[seagrass.weights.ssp245.2050]]*Table1[[#This Row],[seagrass.mn.ssp245.2050]])</f>
        <v/>
      </c>
      <c r="AS1670" s="5"/>
      <c r="AT1670" s="8"/>
      <c r="AU1670" s="8"/>
      <c r="AV1670" s="7" t="e">
        <f t="shared" si="158"/>
        <v>#DIV/0!</v>
      </c>
      <c r="AX1670" s="5"/>
      <c r="AY1670" s="6"/>
      <c r="AZ1670" s="6"/>
      <c r="BB1670" s="5"/>
      <c r="BC1670" s="8"/>
      <c r="BD1670" s="8"/>
      <c r="BE1670" s="5"/>
      <c r="BF1670" s="5"/>
      <c r="BG1670" s="6"/>
      <c r="BH1670" s="6"/>
      <c r="BI1670" s="7" t="e">
        <f t="shared" si="159"/>
        <v>#DIV/0!</v>
      </c>
      <c r="BK1670" s="5"/>
      <c r="BL1670" s="6"/>
      <c r="BM1670" s="6"/>
      <c r="BO1670" s="5"/>
      <c r="BP1670" s="6"/>
      <c r="BQ1670" s="6"/>
      <c r="BR1670" s="5"/>
      <c r="BS1670" s="5"/>
      <c r="BT1670" s="6"/>
      <c r="BU1670" s="6"/>
      <c r="BV1670" s="7" t="e">
        <f t="shared" si="160"/>
        <v>#DIV/0!</v>
      </c>
      <c r="BX1670" s="5"/>
      <c r="BY1670" s="8"/>
      <c r="BZ1670" s="8"/>
      <c r="CA1670" s="5"/>
      <c r="CB1670" s="5"/>
      <c r="CC1670" s="8"/>
      <c r="CD1670" s="8"/>
      <c r="CE1670" s="5"/>
      <c r="CF1670" s="5"/>
      <c r="CG1670" s="12"/>
      <c r="CH1670" s="17"/>
      <c r="CI1670" s="9" t="e">
        <f t="shared" si="161"/>
        <v>#DIV/0!</v>
      </c>
      <c r="CJ1670" s="5"/>
      <c r="CL1670" s="5"/>
      <c r="CM1670" s="5"/>
      <c r="CP1670" s="5"/>
      <c r="CT1670" s="5"/>
    </row>
    <row r="1671" spans="1:98" x14ac:dyDescent="0.25">
      <c r="A1671" s="5" t="s">
        <v>1714</v>
      </c>
      <c r="B1671" s="5">
        <v>50.83934</v>
      </c>
      <c r="C1671" s="5">
        <v>10.178898</v>
      </c>
      <c r="E1671" s="5">
        <v>0</v>
      </c>
      <c r="G1671" s="5">
        <v>0</v>
      </c>
      <c r="I1671" s="5">
        <v>0</v>
      </c>
      <c r="L1671" s="6" t="str">
        <f>IF(Table1[[#This Row],[seagrass.mn.ssp126.2050]]="","",(Table1[[#This Row],[seagrass.sd.ssp126.2050]]/Table1[[#This Row],[seagrass.mn.ssp126.2050]])^-1)</f>
        <v/>
      </c>
      <c r="M1671" s="6" t="str">
        <f>IF(Table1[[#This Row],[seagrass.weights.ssp126.2050]]="","",Table1[[#This Row],[seagrass.weights.ssp126.2050]]*Table1[[#This Row],[seagrass.mn.ssp126.2050]])</f>
        <v/>
      </c>
      <c r="P1671" s="6" t="str">
        <f>IF(Table1[[#This Row],[corals.mn.ssp126.2050]]="","",(Table1[[#This Row],[corals.sd.ssp126.2050]]/Table1[[#This Row],[corals.mn.ssp126.2050]])^-1)</f>
        <v/>
      </c>
      <c r="Q1671" s="6" t="str">
        <f>IF(Table1[[#This Row],[coral.weights.ssp126.2050]]="","",Table1[[#This Row],[coral.weights.ssp126.2050]]*Table1[[#This Row],[corals.mn.ssp126.2050]])</f>
        <v/>
      </c>
      <c r="T1671" s="6" t="str">
        <f>IF(Table1[[#This Row],[mangrove.mn.ssp126.2050]]="","",(Table1[[#This Row],[mangrove.sd.ssp126.2050]]/Table1[[#This Row],[mangrove.mn.ssp126.2050]])^-1)</f>
        <v/>
      </c>
      <c r="U1671" s="6" t="str">
        <f>IF(Table1[[#This Row],[mangrove.weights.ssp126.2050]]="","",Table1[[#This Row],[mangrove.weights.ssp126.2050]]*Table1[[#This Row],[mangrove.mn.ssp126.2050]])</f>
        <v/>
      </c>
      <c r="V1671" s="7" t="e">
        <f t="shared" si="156"/>
        <v>#DIV/0!</v>
      </c>
      <c r="Y1671" s="6" t="str">
        <f>IF(Table1[[#This Row],[seagrass.mn.ssp126.2100]]="", "", (Table1[[#This Row],[seagrass.sd.ssp126.2100]]/Table1[[#This Row],[seagrass.mn.ssp126.2100]])^-1)</f>
        <v/>
      </c>
      <c r="Z1671" s="6" t="str">
        <f>IF(Table1[[#This Row],[seagrass.weights.ssp126.2100]]="","", Table1[[#This Row],[seagrass.weights.ssp126.2100]]*Table1[[#This Row],[seagrass.mn.ssp126.2100]])</f>
        <v/>
      </c>
      <c r="AC1671" s="6" t="str">
        <f>IF(Table1[[#This Row],[corals.mn.ssp126.2100]]="","",(Table1[[#This Row],[corals.sd.ssp126.2100]]/Table1[[#This Row],[corals.mn.ssp126.2100]])^-1)</f>
        <v/>
      </c>
      <c r="AD1671" s="6" t="str">
        <f>IF( Table1[[#This Row],[Coral.weights.ssp126.2100]]="","", Table1[[#This Row],[Coral.weights.ssp126.2100]]*Table1[[#This Row],[corals.mn.ssp126.2100]])</f>
        <v/>
      </c>
      <c r="AG1671" s="8" t="str">
        <f>IF(Table1[[#This Row],[mangrove.mn.ssp126.2100]]="","",(Table1[[#This Row],[mangrove.sd.ssp126.2100]]/Table1[[#This Row],[mangrove.mn.ssp126.2100]])^-1)</f>
        <v/>
      </c>
      <c r="AH1671" s="6" t="str">
        <f>IF(Table1[[#This Row],[mangrove.weights.ssp126.2100]]="","",Table1[[#This Row],[mangrove.weights.ssp126.2100]]*Table1[[#This Row],[mangrove.mn.ssp126.2100]])</f>
        <v/>
      </c>
      <c r="AI1671" s="7" t="e">
        <f t="shared" si="157"/>
        <v>#DIV/0!</v>
      </c>
      <c r="AL1671" s="6" t="str">
        <f>IF(Table1[[#This Row],[seagrass.mn.ssp245.2050]]="","",(Table1[[#This Row],[seagrass.sd.ssp245.2050]]/Table1[[#This Row],[seagrass.mn.ssp245.2050]])^-1)</f>
        <v/>
      </c>
      <c r="AM1671" s="6" t="str">
        <f>IF(Table1[[#This Row],[seagrass.weights.ssp245.2050]]="","",Table1[[#This Row],[seagrass.weights.ssp245.2050]]*Table1[[#This Row],[seagrass.mn.ssp245.2050]])</f>
        <v/>
      </c>
      <c r="AS1671" s="5"/>
      <c r="AT1671" s="8"/>
      <c r="AU1671" s="8"/>
      <c r="AV1671" s="7" t="e">
        <f t="shared" si="158"/>
        <v>#DIV/0!</v>
      </c>
      <c r="AX1671" s="5"/>
      <c r="AY1671" s="6"/>
      <c r="AZ1671" s="6"/>
      <c r="BB1671" s="5"/>
      <c r="BC1671" s="8"/>
      <c r="BD1671" s="8"/>
      <c r="BE1671" s="5"/>
      <c r="BF1671" s="5"/>
      <c r="BG1671" s="6"/>
      <c r="BH1671" s="6"/>
      <c r="BI1671" s="7" t="e">
        <f t="shared" si="159"/>
        <v>#DIV/0!</v>
      </c>
      <c r="BK1671" s="5"/>
      <c r="BL1671" s="6"/>
      <c r="BM1671" s="6"/>
      <c r="BO1671" s="5"/>
      <c r="BP1671" s="6"/>
      <c r="BQ1671" s="6"/>
      <c r="BR1671" s="5"/>
      <c r="BS1671" s="5"/>
      <c r="BT1671" s="6"/>
      <c r="BU1671" s="6"/>
      <c r="BV1671" s="7" t="e">
        <f t="shared" si="160"/>
        <v>#DIV/0!</v>
      </c>
      <c r="BX1671" s="5"/>
      <c r="BY1671" s="8"/>
      <c r="BZ1671" s="8"/>
      <c r="CA1671" s="5"/>
      <c r="CB1671" s="5"/>
      <c r="CC1671" s="8"/>
      <c r="CD1671" s="8"/>
      <c r="CE1671" s="5"/>
      <c r="CF1671" s="5"/>
      <c r="CG1671" s="12"/>
      <c r="CH1671" s="17"/>
      <c r="CI1671" s="9" t="e">
        <f t="shared" si="161"/>
        <v>#DIV/0!</v>
      </c>
      <c r="CJ1671" s="5"/>
      <c r="CL1671" s="5"/>
      <c r="CM1671" s="5"/>
      <c r="CP1671" s="5"/>
      <c r="CT1671" s="5"/>
    </row>
    <row r="1672" spans="1:98" x14ac:dyDescent="0.25">
      <c r="A1672" s="5" t="s">
        <v>1715</v>
      </c>
      <c r="B1672" s="5">
        <v>51.08934</v>
      </c>
      <c r="C1672" s="5">
        <v>10.178898</v>
      </c>
      <c r="E1672" s="5">
        <v>0</v>
      </c>
      <c r="G1672" s="5">
        <v>0</v>
      </c>
      <c r="I1672" s="5">
        <v>0</v>
      </c>
      <c r="L1672" s="6" t="str">
        <f>IF(Table1[[#This Row],[seagrass.mn.ssp126.2050]]="","",(Table1[[#This Row],[seagrass.sd.ssp126.2050]]/Table1[[#This Row],[seagrass.mn.ssp126.2050]])^-1)</f>
        <v/>
      </c>
      <c r="M1672" s="6" t="str">
        <f>IF(Table1[[#This Row],[seagrass.weights.ssp126.2050]]="","",Table1[[#This Row],[seagrass.weights.ssp126.2050]]*Table1[[#This Row],[seagrass.mn.ssp126.2050]])</f>
        <v/>
      </c>
      <c r="P1672" s="6" t="str">
        <f>IF(Table1[[#This Row],[corals.mn.ssp126.2050]]="","",(Table1[[#This Row],[corals.sd.ssp126.2050]]/Table1[[#This Row],[corals.mn.ssp126.2050]])^-1)</f>
        <v/>
      </c>
      <c r="Q1672" s="6" t="str">
        <f>IF(Table1[[#This Row],[coral.weights.ssp126.2050]]="","",Table1[[#This Row],[coral.weights.ssp126.2050]]*Table1[[#This Row],[corals.mn.ssp126.2050]])</f>
        <v/>
      </c>
      <c r="T1672" s="6" t="str">
        <f>IF(Table1[[#This Row],[mangrove.mn.ssp126.2050]]="","",(Table1[[#This Row],[mangrove.sd.ssp126.2050]]/Table1[[#This Row],[mangrove.mn.ssp126.2050]])^-1)</f>
        <v/>
      </c>
      <c r="U1672" s="6" t="str">
        <f>IF(Table1[[#This Row],[mangrove.weights.ssp126.2050]]="","",Table1[[#This Row],[mangrove.weights.ssp126.2050]]*Table1[[#This Row],[mangrove.mn.ssp126.2050]])</f>
        <v/>
      </c>
      <c r="V1672" s="7" t="e">
        <f t="shared" si="156"/>
        <v>#DIV/0!</v>
      </c>
      <c r="Y1672" s="6" t="str">
        <f>IF(Table1[[#This Row],[seagrass.mn.ssp126.2100]]="", "", (Table1[[#This Row],[seagrass.sd.ssp126.2100]]/Table1[[#This Row],[seagrass.mn.ssp126.2100]])^-1)</f>
        <v/>
      </c>
      <c r="Z1672" s="6" t="str">
        <f>IF(Table1[[#This Row],[seagrass.weights.ssp126.2100]]="","", Table1[[#This Row],[seagrass.weights.ssp126.2100]]*Table1[[#This Row],[seagrass.mn.ssp126.2100]])</f>
        <v/>
      </c>
      <c r="AC1672" s="6" t="str">
        <f>IF(Table1[[#This Row],[corals.mn.ssp126.2100]]="","",(Table1[[#This Row],[corals.sd.ssp126.2100]]/Table1[[#This Row],[corals.mn.ssp126.2100]])^-1)</f>
        <v/>
      </c>
      <c r="AD1672" s="6" t="str">
        <f>IF( Table1[[#This Row],[Coral.weights.ssp126.2100]]="","", Table1[[#This Row],[Coral.weights.ssp126.2100]]*Table1[[#This Row],[corals.mn.ssp126.2100]])</f>
        <v/>
      </c>
      <c r="AG1672" s="8" t="str">
        <f>IF(Table1[[#This Row],[mangrove.mn.ssp126.2100]]="","",(Table1[[#This Row],[mangrove.sd.ssp126.2100]]/Table1[[#This Row],[mangrove.mn.ssp126.2100]])^-1)</f>
        <v/>
      </c>
      <c r="AH1672" s="6" t="str">
        <f>IF(Table1[[#This Row],[mangrove.weights.ssp126.2100]]="","",Table1[[#This Row],[mangrove.weights.ssp126.2100]]*Table1[[#This Row],[mangrove.mn.ssp126.2100]])</f>
        <v/>
      </c>
      <c r="AI1672" s="7" t="e">
        <f t="shared" si="157"/>
        <v>#DIV/0!</v>
      </c>
      <c r="AL1672" s="6" t="str">
        <f>IF(Table1[[#This Row],[seagrass.mn.ssp245.2050]]="","",(Table1[[#This Row],[seagrass.sd.ssp245.2050]]/Table1[[#This Row],[seagrass.mn.ssp245.2050]])^-1)</f>
        <v/>
      </c>
      <c r="AM1672" s="6" t="str">
        <f>IF(Table1[[#This Row],[seagrass.weights.ssp245.2050]]="","",Table1[[#This Row],[seagrass.weights.ssp245.2050]]*Table1[[#This Row],[seagrass.mn.ssp245.2050]])</f>
        <v/>
      </c>
      <c r="AS1672" s="5"/>
      <c r="AT1672" s="8"/>
      <c r="AU1672" s="8"/>
      <c r="AV1672" s="7" t="e">
        <f t="shared" si="158"/>
        <v>#DIV/0!</v>
      </c>
      <c r="AX1672" s="5"/>
      <c r="AY1672" s="6"/>
      <c r="AZ1672" s="6"/>
      <c r="BB1672" s="5"/>
      <c r="BC1672" s="8"/>
      <c r="BD1672" s="8"/>
      <c r="BE1672" s="5"/>
      <c r="BF1672" s="5"/>
      <c r="BG1672" s="6"/>
      <c r="BH1672" s="6"/>
      <c r="BI1672" s="7" t="e">
        <f t="shared" si="159"/>
        <v>#DIV/0!</v>
      </c>
      <c r="BK1672" s="5"/>
      <c r="BL1672" s="6"/>
      <c r="BM1672" s="6"/>
      <c r="BO1672" s="5"/>
      <c r="BP1672" s="6"/>
      <c r="BQ1672" s="6"/>
      <c r="BR1672" s="5"/>
      <c r="BS1672" s="5"/>
      <c r="BT1672" s="6"/>
      <c r="BU1672" s="6"/>
      <c r="BV1672" s="7" t="e">
        <f t="shared" si="160"/>
        <v>#DIV/0!</v>
      </c>
      <c r="BX1672" s="5"/>
      <c r="BY1672" s="8"/>
      <c r="BZ1672" s="8"/>
      <c r="CA1672" s="5"/>
      <c r="CB1672" s="5"/>
      <c r="CC1672" s="8"/>
      <c r="CD1672" s="8"/>
      <c r="CE1672" s="5"/>
      <c r="CF1672" s="5"/>
      <c r="CG1672" s="12"/>
      <c r="CH1672" s="17"/>
      <c r="CI1672" s="9" t="e">
        <f t="shared" si="161"/>
        <v>#DIV/0!</v>
      </c>
      <c r="CJ1672" s="5"/>
      <c r="CL1672" s="5"/>
      <c r="CM1672" s="5"/>
      <c r="CP1672" s="5"/>
      <c r="CT1672" s="5"/>
    </row>
    <row r="1673" spans="1:98" x14ac:dyDescent="0.25">
      <c r="A1673" s="5" t="s">
        <v>1716</v>
      </c>
      <c r="B1673" s="5">
        <v>51.33934</v>
      </c>
      <c r="C1673" s="5">
        <v>10.178898</v>
      </c>
      <c r="E1673" s="5">
        <v>0</v>
      </c>
      <c r="G1673" s="5">
        <v>0</v>
      </c>
      <c r="I1673" s="5">
        <v>0</v>
      </c>
      <c r="L1673" s="6" t="str">
        <f>IF(Table1[[#This Row],[seagrass.mn.ssp126.2050]]="","",(Table1[[#This Row],[seagrass.sd.ssp126.2050]]/Table1[[#This Row],[seagrass.mn.ssp126.2050]])^-1)</f>
        <v/>
      </c>
      <c r="M1673" s="6" t="str">
        <f>IF(Table1[[#This Row],[seagrass.weights.ssp126.2050]]="","",Table1[[#This Row],[seagrass.weights.ssp126.2050]]*Table1[[#This Row],[seagrass.mn.ssp126.2050]])</f>
        <v/>
      </c>
      <c r="P1673" s="6" t="str">
        <f>IF(Table1[[#This Row],[corals.mn.ssp126.2050]]="","",(Table1[[#This Row],[corals.sd.ssp126.2050]]/Table1[[#This Row],[corals.mn.ssp126.2050]])^-1)</f>
        <v/>
      </c>
      <c r="Q1673" s="6" t="str">
        <f>IF(Table1[[#This Row],[coral.weights.ssp126.2050]]="","",Table1[[#This Row],[coral.weights.ssp126.2050]]*Table1[[#This Row],[corals.mn.ssp126.2050]])</f>
        <v/>
      </c>
      <c r="T1673" s="6" t="str">
        <f>IF(Table1[[#This Row],[mangrove.mn.ssp126.2050]]="","",(Table1[[#This Row],[mangrove.sd.ssp126.2050]]/Table1[[#This Row],[mangrove.mn.ssp126.2050]])^-1)</f>
        <v/>
      </c>
      <c r="U1673" s="6" t="str">
        <f>IF(Table1[[#This Row],[mangrove.weights.ssp126.2050]]="","",Table1[[#This Row],[mangrove.weights.ssp126.2050]]*Table1[[#This Row],[mangrove.mn.ssp126.2050]])</f>
        <v/>
      </c>
      <c r="V1673" s="7" t="e">
        <f t="shared" si="156"/>
        <v>#DIV/0!</v>
      </c>
      <c r="Y1673" s="6" t="str">
        <f>IF(Table1[[#This Row],[seagrass.mn.ssp126.2100]]="", "", (Table1[[#This Row],[seagrass.sd.ssp126.2100]]/Table1[[#This Row],[seagrass.mn.ssp126.2100]])^-1)</f>
        <v/>
      </c>
      <c r="Z1673" s="6" t="str">
        <f>IF(Table1[[#This Row],[seagrass.weights.ssp126.2100]]="","", Table1[[#This Row],[seagrass.weights.ssp126.2100]]*Table1[[#This Row],[seagrass.mn.ssp126.2100]])</f>
        <v/>
      </c>
      <c r="AC1673" s="6" t="str">
        <f>IF(Table1[[#This Row],[corals.mn.ssp126.2100]]="","",(Table1[[#This Row],[corals.sd.ssp126.2100]]/Table1[[#This Row],[corals.mn.ssp126.2100]])^-1)</f>
        <v/>
      </c>
      <c r="AD1673" s="6" t="str">
        <f>IF( Table1[[#This Row],[Coral.weights.ssp126.2100]]="","", Table1[[#This Row],[Coral.weights.ssp126.2100]]*Table1[[#This Row],[corals.mn.ssp126.2100]])</f>
        <v/>
      </c>
      <c r="AG1673" s="8" t="str">
        <f>IF(Table1[[#This Row],[mangrove.mn.ssp126.2100]]="","",(Table1[[#This Row],[mangrove.sd.ssp126.2100]]/Table1[[#This Row],[mangrove.mn.ssp126.2100]])^-1)</f>
        <v/>
      </c>
      <c r="AH1673" s="6" t="str">
        <f>IF(Table1[[#This Row],[mangrove.weights.ssp126.2100]]="","",Table1[[#This Row],[mangrove.weights.ssp126.2100]]*Table1[[#This Row],[mangrove.mn.ssp126.2100]])</f>
        <v/>
      </c>
      <c r="AI1673" s="7" t="e">
        <f t="shared" si="157"/>
        <v>#DIV/0!</v>
      </c>
      <c r="AL1673" s="6" t="str">
        <f>IF(Table1[[#This Row],[seagrass.mn.ssp245.2050]]="","",(Table1[[#This Row],[seagrass.sd.ssp245.2050]]/Table1[[#This Row],[seagrass.mn.ssp245.2050]])^-1)</f>
        <v/>
      </c>
      <c r="AM1673" s="6" t="str">
        <f>IF(Table1[[#This Row],[seagrass.weights.ssp245.2050]]="","",Table1[[#This Row],[seagrass.weights.ssp245.2050]]*Table1[[#This Row],[seagrass.mn.ssp245.2050]])</f>
        <v/>
      </c>
      <c r="AS1673" s="5"/>
      <c r="AT1673" s="8"/>
      <c r="AU1673" s="8"/>
      <c r="AV1673" s="7" t="e">
        <f t="shared" si="158"/>
        <v>#DIV/0!</v>
      </c>
      <c r="AX1673" s="5"/>
      <c r="AY1673" s="6"/>
      <c r="AZ1673" s="6"/>
      <c r="BB1673" s="5"/>
      <c r="BC1673" s="8"/>
      <c r="BD1673" s="8"/>
      <c r="BE1673" s="5"/>
      <c r="BF1673" s="5"/>
      <c r="BG1673" s="6"/>
      <c r="BH1673" s="6"/>
      <c r="BI1673" s="7" t="e">
        <f t="shared" si="159"/>
        <v>#DIV/0!</v>
      </c>
      <c r="BK1673" s="5"/>
      <c r="BL1673" s="6"/>
      <c r="BM1673" s="6"/>
      <c r="BO1673" s="5"/>
      <c r="BP1673" s="6"/>
      <c r="BQ1673" s="6"/>
      <c r="BR1673" s="5"/>
      <c r="BS1673" s="5"/>
      <c r="BT1673" s="6"/>
      <c r="BU1673" s="6"/>
      <c r="BV1673" s="7" t="e">
        <f t="shared" si="160"/>
        <v>#DIV/0!</v>
      </c>
      <c r="BX1673" s="5"/>
      <c r="BY1673" s="8"/>
      <c r="BZ1673" s="8"/>
      <c r="CA1673" s="5"/>
      <c r="CB1673" s="5"/>
      <c r="CC1673" s="8"/>
      <c r="CD1673" s="8"/>
      <c r="CE1673" s="5"/>
      <c r="CF1673" s="5"/>
      <c r="CG1673" s="12"/>
      <c r="CH1673" s="17"/>
      <c r="CI1673" s="9" t="e">
        <f t="shared" si="161"/>
        <v>#DIV/0!</v>
      </c>
      <c r="CJ1673" s="5"/>
      <c r="CL1673" s="5"/>
      <c r="CM1673" s="5"/>
      <c r="CP1673" s="5"/>
      <c r="CT1673" s="5"/>
    </row>
    <row r="1674" spans="1:98" x14ac:dyDescent="0.25">
      <c r="A1674" s="5" t="s">
        <v>1717</v>
      </c>
      <c r="B1674" s="5">
        <v>51.58934</v>
      </c>
      <c r="C1674" s="5">
        <v>10.178898</v>
      </c>
      <c r="E1674" s="5">
        <v>0</v>
      </c>
      <c r="G1674" s="5">
        <v>0</v>
      </c>
      <c r="I1674" s="5">
        <v>0</v>
      </c>
      <c r="L1674" s="6" t="str">
        <f>IF(Table1[[#This Row],[seagrass.mn.ssp126.2050]]="","",(Table1[[#This Row],[seagrass.sd.ssp126.2050]]/Table1[[#This Row],[seagrass.mn.ssp126.2050]])^-1)</f>
        <v/>
      </c>
      <c r="M1674" s="6" t="str">
        <f>IF(Table1[[#This Row],[seagrass.weights.ssp126.2050]]="","",Table1[[#This Row],[seagrass.weights.ssp126.2050]]*Table1[[#This Row],[seagrass.mn.ssp126.2050]])</f>
        <v/>
      </c>
      <c r="P1674" s="6" t="str">
        <f>IF(Table1[[#This Row],[corals.mn.ssp126.2050]]="","",(Table1[[#This Row],[corals.sd.ssp126.2050]]/Table1[[#This Row],[corals.mn.ssp126.2050]])^-1)</f>
        <v/>
      </c>
      <c r="Q1674" s="6" t="str">
        <f>IF(Table1[[#This Row],[coral.weights.ssp126.2050]]="","",Table1[[#This Row],[coral.weights.ssp126.2050]]*Table1[[#This Row],[corals.mn.ssp126.2050]])</f>
        <v/>
      </c>
      <c r="T1674" s="6" t="str">
        <f>IF(Table1[[#This Row],[mangrove.mn.ssp126.2050]]="","",(Table1[[#This Row],[mangrove.sd.ssp126.2050]]/Table1[[#This Row],[mangrove.mn.ssp126.2050]])^-1)</f>
        <v/>
      </c>
      <c r="U1674" s="6" t="str">
        <f>IF(Table1[[#This Row],[mangrove.weights.ssp126.2050]]="","",Table1[[#This Row],[mangrove.weights.ssp126.2050]]*Table1[[#This Row],[mangrove.mn.ssp126.2050]])</f>
        <v/>
      </c>
      <c r="V1674" s="7" t="e">
        <f t="shared" si="156"/>
        <v>#DIV/0!</v>
      </c>
      <c r="Y1674" s="6" t="str">
        <f>IF(Table1[[#This Row],[seagrass.mn.ssp126.2100]]="", "", (Table1[[#This Row],[seagrass.sd.ssp126.2100]]/Table1[[#This Row],[seagrass.mn.ssp126.2100]])^-1)</f>
        <v/>
      </c>
      <c r="Z1674" s="6" t="str">
        <f>IF(Table1[[#This Row],[seagrass.weights.ssp126.2100]]="","", Table1[[#This Row],[seagrass.weights.ssp126.2100]]*Table1[[#This Row],[seagrass.mn.ssp126.2100]])</f>
        <v/>
      </c>
      <c r="AC1674" s="6" t="str">
        <f>IF(Table1[[#This Row],[corals.mn.ssp126.2100]]="","",(Table1[[#This Row],[corals.sd.ssp126.2100]]/Table1[[#This Row],[corals.mn.ssp126.2100]])^-1)</f>
        <v/>
      </c>
      <c r="AD1674" s="6" t="str">
        <f>IF( Table1[[#This Row],[Coral.weights.ssp126.2100]]="","", Table1[[#This Row],[Coral.weights.ssp126.2100]]*Table1[[#This Row],[corals.mn.ssp126.2100]])</f>
        <v/>
      </c>
      <c r="AG1674" s="8" t="str">
        <f>IF(Table1[[#This Row],[mangrove.mn.ssp126.2100]]="","",(Table1[[#This Row],[mangrove.sd.ssp126.2100]]/Table1[[#This Row],[mangrove.mn.ssp126.2100]])^-1)</f>
        <v/>
      </c>
      <c r="AH1674" s="6" t="str">
        <f>IF(Table1[[#This Row],[mangrove.weights.ssp126.2100]]="","",Table1[[#This Row],[mangrove.weights.ssp126.2100]]*Table1[[#This Row],[mangrove.mn.ssp126.2100]])</f>
        <v/>
      </c>
      <c r="AI1674" s="7" t="e">
        <f t="shared" si="157"/>
        <v>#DIV/0!</v>
      </c>
      <c r="AL1674" s="6" t="str">
        <f>IF(Table1[[#This Row],[seagrass.mn.ssp245.2050]]="","",(Table1[[#This Row],[seagrass.sd.ssp245.2050]]/Table1[[#This Row],[seagrass.mn.ssp245.2050]])^-1)</f>
        <v/>
      </c>
      <c r="AM1674" s="6" t="str">
        <f>IF(Table1[[#This Row],[seagrass.weights.ssp245.2050]]="","",Table1[[#This Row],[seagrass.weights.ssp245.2050]]*Table1[[#This Row],[seagrass.mn.ssp245.2050]])</f>
        <v/>
      </c>
      <c r="AS1674" s="5"/>
      <c r="AT1674" s="8"/>
      <c r="AU1674" s="8"/>
      <c r="AV1674" s="7" t="e">
        <f t="shared" si="158"/>
        <v>#DIV/0!</v>
      </c>
      <c r="AX1674" s="5"/>
      <c r="AY1674" s="6"/>
      <c r="AZ1674" s="6"/>
      <c r="BB1674" s="5"/>
      <c r="BC1674" s="8"/>
      <c r="BD1674" s="8"/>
      <c r="BE1674" s="5"/>
      <c r="BF1674" s="5"/>
      <c r="BG1674" s="6"/>
      <c r="BH1674" s="6"/>
      <c r="BI1674" s="7" t="e">
        <f t="shared" si="159"/>
        <v>#DIV/0!</v>
      </c>
      <c r="BK1674" s="5"/>
      <c r="BL1674" s="6"/>
      <c r="BM1674" s="6"/>
      <c r="BO1674" s="5"/>
      <c r="BP1674" s="6"/>
      <c r="BQ1674" s="6"/>
      <c r="BR1674" s="5"/>
      <c r="BS1674" s="5"/>
      <c r="BT1674" s="6"/>
      <c r="BU1674" s="6"/>
      <c r="BV1674" s="7" t="e">
        <f t="shared" si="160"/>
        <v>#DIV/0!</v>
      </c>
      <c r="BX1674" s="5"/>
      <c r="BY1674" s="8"/>
      <c r="BZ1674" s="8"/>
      <c r="CA1674" s="5"/>
      <c r="CB1674" s="5"/>
      <c r="CC1674" s="8"/>
      <c r="CD1674" s="8"/>
      <c r="CE1674" s="5"/>
      <c r="CF1674" s="5"/>
      <c r="CG1674" s="12"/>
      <c r="CH1674" s="17"/>
      <c r="CI1674" s="9" t="e">
        <f t="shared" si="161"/>
        <v>#DIV/0!</v>
      </c>
      <c r="CJ1674" s="5"/>
      <c r="CL1674" s="5"/>
      <c r="CM1674" s="5"/>
      <c r="CP1674" s="5"/>
      <c r="CT1674" s="5"/>
    </row>
    <row r="1675" spans="1:98" x14ac:dyDescent="0.25">
      <c r="A1675" s="5" t="s">
        <v>1718</v>
      </c>
      <c r="B1675" s="5">
        <v>49.83934</v>
      </c>
      <c r="C1675" s="5">
        <v>-46.321102000000003</v>
      </c>
      <c r="E1675" s="5">
        <v>0</v>
      </c>
      <c r="G1675" s="5">
        <v>0</v>
      </c>
      <c r="I1675" s="5">
        <v>0</v>
      </c>
      <c r="L1675" s="6" t="str">
        <f>IF(Table1[[#This Row],[seagrass.mn.ssp126.2050]]="","",(Table1[[#This Row],[seagrass.sd.ssp126.2050]]/Table1[[#This Row],[seagrass.mn.ssp126.2050]])^-1)</f>
        <v/>
      </c>
      <c r="M1675" s="6" t="str">
        <f>IF(Table1[[#This Row],[seagrass.weights.ssp126.2050]]="","",Table1[[#This Row],[seagrass.weights.ssp126.2050]]*Table1[[#This Row],[seagrass.mn.ssp126.2050]])</f>
        <v/>
      </c>
      <c r="P1675" s="6" t="str">
        <f>IF(Table1[[#This Row],[corals.mn.ssp126.2050]]="","",(Table1[[#This Row],[corals.sd.ssp126.2050]]/Table1[[#This Row],[corals.mn.ssp126.2050]])^-1)</f>
        <v/>
      </c>
      <c r="Q1675" s="6" t="str">
        <f>IF(Table1[[#This Row],[coral.weights.ssp126.2050]]="","",Table1[[#This Row],[coral.weights.ssp126.2050]]*Table1[[#This Row],[corals.mn.ssp126.2050]])</f>
        <v/>
      </c>
      <c r="T1675" s="6" t="str">
        <f>IF(Table1[[#This Row],[mangrove.mn.ssp126.2050]]="","",(Table1[[#This Row],[mangrove.sd.ssp126.2050]]/Table1[[#This Row],[mangrove.mn.ssp126.2050]])^-1)</f>
        <v/>
      </c>
      <c r="U1675" s="6" t="str">
        <f>IF(Table1[[#This Row],[mangrove.weights.ssp126.2050]]="","",Table1[[#This Row],[mangrove.weights.ssp126.2050]]*Table1[[#This Row],[mangrove.mn.ssp126.2050]])</f>
        <v/>
      </c>
      <c r="V1675" s="7" t="e">
        <f t="shared" si="156"/>
        <v>#DIV/0!</v>
      </c>
      <c r="Y1675" s="6" t="str">
        <f>IF(Table1[[#This Row],[seagrass.mn.ssp126.2100]]="", "", (Table1[[#This Row],[seagrass.sd.ssp126.2100]]/Table1[[#This Row],[seagrass.mn.ssp126.2100]])^-1)</f>
        <v/>
      </c>
      <c r="Z1675" s="6" t="str">
        <f>IF(Table1[[#This Row],[seagrass.weights.ssp126.2100]]="","", Table1[[#This Row],[seagrass.weights.ssp126.2100]]*Table1[[#This Row],[seagrass.mn.ssp126.2100]])</f>
        <v/>
      </c>
      <c r="AC1675" s="6" t="str">
        <f>IF(Table1[[#This Row],[corals.mn.ssp126.2100]]="","",(Table1[[#This Row],[corals.sd.ssp126.2100]]/Table1[[#This Row],[corals.mn.ssp126.2100]])^-1)</f>
        <v/>
      </c>
      <c r="AD1675" s="6" t="str">
        <f>IF( Table1[[#This Row],[Coral.weights.ssp126.2100]]="","", Table1[[#This Row],[Coral.weights.ssp126.2100]]*Table1[[#This Row],[corals.mn.ssp126.2100]])</f>
        <v/>
      </c>
      <c r="AG1675" s="8" t="str">
        <f>IF(Table1[[#This Row],[mangrove.mn.ssp126.2100]]="","",(Table1[[#This Row],[mangrove.sd.ssp126.2100]]/Table1[[#This Row],[mangrove.mn.ssp126.2100]])^-1)</f>
        <v/>
      </c>
      <c r="AH1675" s="6" t="str">
        <f>IF(Table1[[#This Row],[mangrove.weights.ssp126.2100]]="","",Table1[[#This Row],[mangrove.weights.ssp126.2100]]*Table1[[#This Row],[mangrove.mn.ssp126.2100]])</f>
        <v/>
      </c>
      <c r="AI1675" s="7" t="e">
        <f t="shared" si="157"/>
        <v>#DIV/0!</v>
      </c>
      <c r="AL1675" s="6" t="str">
        <f>IF(Table1[[#This Row],[seagrass.mn.ssp245.2050]]="","",(Table1[[#This Row],[seagrass.sd.ssp245.2050]]/Table1[[#This Row],[seagrass.mn.ssp245.2050]])^-1)</f>
        <v/>
      </c>
      <c r="AM1675" s="6" t="str">
        <f>IF(Table1[[#This Row],[seagrass.weights.ssp245.2050]]="","",Table1[[#This Row],[seagrass.weights.ssp245.2050]]*Table1[[#This Row],[seagrass.mn.ssp245.2050]])</f>
        <v/>
      </c>
      <c r="AS1675" s="5"/>
      <c r="AT1675" s="8"/>
      <c r="AU1675" s="8"/>
      <c r="AV1675" s="7" t="e">
        <f t="shared" si="158"/>
        <v>#DIV/0!</v>
      </c>
      <c r="AX1675" s="5"/>
      <c r="AY1675" s="6"/>
      <c r="AZ1675" s="6"/>
      <c r="BB1675" s="5"/>
      <c r="BC1675" s="8"/>
      <c r="BD1675" s="8"/>
      <c r="BE1675" s="5"/>
      <c r="BF1675" s="5"/>
      <c r="BG1675" s="6"/>
      <c r="BH1675" s="6"/>
      <c r="BI1675" s="7" t="e">
        <f t="shared" si="159"/>
        <v>#DIV/0!</v>
      </c>
      <c r="BK1675" s="5"/>
      <c r="BL1675" s="6"/>
      <c r="BM1675" s="6"/>
      <c r="BO1675" s="5"/>
      <c r="BP1675" s="6"/>
      <c r="BQ1675" s="6"/>
      <c r="BR1675" s="5"/>
      <c r="BS1675" s="5"/>
      <c r="BT1675" s="6"/>
      <c r="BU1675" s="6"/>
      <c r="BV1675" s="7" t="e">
        <f t="shared" si="160"/>
        <v>#DIV/0!</v>
      </c>
      <c r="BX1675" s="5"/>
      <c r="BY1675" s="8"/>
      <c r="BZ1675" s="8"/>
      <c r="CA1675" s="5"/>
      <c r="CB1675" s="5"/>
      <c r="CC1675" s="8"/>
      <c r="CD1675" s="8"/>
      <c r="CE1675" s="5"/>
      <c r="CF1675" s="5"/>
      <c r="CG1675" s="12"/>
      <c r="CH1675" s="17"/>
      <c r="CI1675" s="9" t="e">
        <f t="shared" si="161"/>
        <v>#DIV/0!</v>
      </c>
      <c r="CJ1675" s="5"/>
      <c r="CL1675" s="5"/>
      <c r="CM1675" s="5"/>
      <c r="CP1675" s="5"/>
      <c r="CT1675" s="5"/>
    </row>
    <row r="1676" spans="1:98" x14ac:dyDescent="0.25">
      <c r="A1676" s="5" t="s">
        <v>1719</v>
      </c>
      <c r="B1676" s="5">
        <v>50.08934</v>
      </c>
      <c r="C1676" s="5">
        <v>-46.321102000000003</v>
      </c>
      <c r="E1676" s="5">
        <v>0</v>
      </c>
      <c r="G1676" s="5">
        <v>0</v>
      </c>
      <c r="I1676" s="5">
        <v>0</v>
      </c>
      <c r="L1676" s="6" t="str">
        <f>IF(Table1[[#This Row],[seagrass.mn.ssp126.2050]]="","",(Table1[[#This Row],[seagrass.sd.ssp126.2050]]/Table1[[#This Row],[seagrass.mn.ssp126.2050]])^-1)</f>
        <v/>
      </c>
      <c r="M1676" s="6" t="str">
        <f>IF(Table1[[#This Row],[seagrass.weights.ssp126.2050]]="","",Table1[[#This Row],[seagrass.weights.ssp126.2050]]*Table1[[#This Row],[seagrass.mn.ssp126.2050]])</f>
        <v/>
      </c>
      <c r="P1676" s="6" t="str">
        <f>IF(Table1[[#This Row],[corals.mn.ssp126.2050]]="","",(Table1[[#This Row],[corals.sd.ssp126.2050]]/Table1[[#This Row],[corals.mn.ssp126.2050]])^-1)</f>
        <v/>
      </c>
      <c r="Q1676" s="6" t="str">
        <f>IF(Table1[[#This Row],[coral.weights.ssp126.2050]]="","",Table1[[#This Row],[coral.weights.ssp126.2050]]*Table1[[#This Row],[corals.mn.ssp126.2050]])</f>
        <v/>
      </c>
      <c r="T1676" s="6" t="str">
        <f>IF(Table1[[#This Row],[mangrove.mn.ssp126.2050]]="","",(Table1[[#This Row],[mangrove.sd.ssp126.2050]]/Table1[[#This Row],[mangrove.mn.ssp126.2050]])^-1)</f>
        <v/>
      </c>
      <c r="U1676" s="6" t="str">
        <f>IF(Table1[[#This Row],[mangrove.weights.ssp126.2050]]="","",Table1[[#This Row],[mangrove.weights.ssp126.2050]]*Table1[[#This Row],[mangrove.mn.ssp126.2050]])</f>
        <v/>
      </c>
      <c r="V1676" s="7" t="e">
        <f t="shared" si="156"/>
        <v>#DIV/0!</v>
      </c>
      <c r="Y1676" s="6" t="str">
        <f>IF(Table1[[#This Row],[seagrass.mn.ssp126.2100]]="", "", (Table1[[#This Row],[seagrass.sd.ssp126.2100]]/Table1[[#This Row],[seagrass.mn.ssp126.2100]])^-1)</f>
        <v/>
      </c>
      <c r="Z1676" s="6" t="str">
        <f>IF(Table1[[#This Row],[seagrass.weights.ssp126.2100]]="","", Table1[[#This Row],[seagrass.weights.ssp126.2100]]*Table1[[#This Row],[seagrass.mn.ssp126.2100]])</f>
        <v/>
      </c>
      <c r="AC1676" s="6" t="str">
        <f>IF(Table1[[#This Row],[corals.mn.ssp126.2100]]="","",(Table1[[#This Row],[corals.sd.ssp126.2100]]/Table1[[#This Row],[corals.mn.ssp126.2100]])^-1)</f>
        <v/>
      </c>
      <c r="AD1676" s="6" t="str">
        <f>IF( Table1[[#This Row],[Coral.weights.ssp126.2100]]="","", Table1[[#This Row],[Coral.weights.ssp126.2100]]*Table1[[#This Row],[corals.mn.ssp126.2100]])</f>
        <v/>
      </c>
      <c r="AG1676" s="8" t="str">
        <f>IF(Table1[[#This Row],[mangrove.mn.ssp126.2100]]="","",(Table1[[#This Row],[mangrove.sd.ssp126.2100]]/Table1[[#This Row],[mangrove.mn.ssp126.2100]])^-1)</f>
        <v/>
      </c>
      <c r="AH1676" s="6" t="str">
        <f>IF(Table1[[#This Row],[mangrove.weights.ssp126.2100]]="","",Table1[[#This Row],[mangrove.weights.ssp126.2100]]*Table1[[#This Row],[mangrove.mn.ssp126.2100]])</f>
        <v/>
      </c>
      <c r="AI1676" s="7" t="e">
        <f t="shared" si="157"/>
        <v>#DIV/0!</v>
      </c>
      <c r="AL1676" s="6" t="str">
        <f>IF(Table1[[#This Row],[seagrass.mn.ssp245.2050]]="","",(Table1[[#This Row],[seagrass.sd.ssp245.2050]]/Table1[[#This Row],[seagrass.mn.ssp245.2050]])^-1)</f>
        <v/>
      </c>
      <c r="AM1676" s="6" t="str">
        <f>IF(Table1[[#This Row],[seagrass.weights.ssp245.2050]]="","",Table1[[#This Row],[seagrass.weights.ssp245.2050]]*Table1[[#This Row],[seagrass.mn.ssp245.2050]])</f>
        <v/>
      </c>
      <c r="AS1676" s="5"/>
      <c r="AT1676" s="8"/>
      <c r="AU1676" s="8"/>
      <c r="AV1676" s="7" t="e">
        <f t="shared" si="158"/>
        <v>#DIV/0!</v>
      </c>
      <c r="AX1676" s="5"/>
      <c r="AY1676" s="6"/>
      <c r="AZ1676" s="6"/>
      <c r="BB1676" s="5"/>
      <c r="BC1676" s="8"/>
      <c r="BD1676" s="8"/>
      <c r="BE1676" s="5"/>
      <c r="BF1676" s="5"/>
      <c r="BG1676" s="6"/>
      <c r="BH1676" s="6"/>
      <c r="BI1676" s="7" t="e">
        <f t="shared" si="159"/>
        <v>#DIV/0!</v>
      </c>
      <c r="BK1676" s="5"/>
      <c r="BL1676" s="6"/>
      <c r="BM1676" s="6"/>
      <c r="BO1676" s="5"/>
      <c r="BP1676" s="6"/>
      <c r="BQ1676" s="6"/>
      <c r="BR1676" s="5"/>
      <c r="BS1676" s="5"/>
      <c r="BT1676" s="6"/>
      <c r="BU1676" s="6"/>
      <c r="BV1676" s="7" t="e">
        <f t="shared" si="160"/>
        <v>#DIV/0!</v>
      </c>
      <c r="BX1676" s="5"/>
      <c r="BY1676" s="8"/>
      <c r="BZ1676" s="8"/>
      <c r="CA1676" s="5"/>
      <c r="CB1676" s="5"/>
      <c r="CC1676" s="8"/>
      <c r="CD1676" s="8"/>
      <c r="CE1676" s="5"/>
      <c r="CF1676" s="5"/>
      <c r="CG1676" s="12"/>
      <c r="CH1676" s="17"/>
      <c r="CI1676" s="9" t="e">
        <f t="shared" si="161"/>
        <v>#DIV/0!</v>
      </c>
      <c r="CJ1676" s="5"/>
      <c r="CL1676" s="5"/>
      <c r="CM1676" s="5"/>
      <c r="CP1676" s="5"/>
      <c r="CT1676" s="5"/>
    </row>
    <row r="1677" spans="1:98" x14ac:dyDescent="0.25">
      <c r="A1677" s="5" t="s">
        <v>1720</v>
      </c>
      <c r="B1677" s="5">
        <v>50.33934</v>
      </c>
      <c r="C1677" s="5">
        <v>-46.321102000000003</v>
      </c>
      <c r="E1677" s="5">
        <v>0</v>
      </c>
      <c r="G1677" s="5">
        <v>0</v>
      </c>
      <c r="I1677" s="5">
        <v>0</v>
      </c>
      <c r="L1677" s="6" t="str">
        <f>IF(Table1[[#This Row],[seagrass.mn.ssp126.2050]]="","",(Table1[[#This Row],[seagrass.sd.ssp126.2050]]/Table1[[#This Row],[seagrass.mn.ssp126.2050]])^-1)</f>
        <v/>
      </c>
      <c r="M1677" s="6" t="str">
        <f>IF(Table1[[#This Row],[seagrass.weights.ssp126.2050]]="","",Table1[[#This Row],[seagrass.weights.ssp126.2050]]*Table1[[#This Row],[seagrass.mn.ssp126.2050]])</f>
        <v/>
      </c>
      <c r="P1677" s="6" t="str">
        <f>IF(Table1[[#This Row],[corals.mn.ssp126.2050]]="","",(Table1[[#This Row],[corals.sd.ssp126.2050]]/Table1[[#This Row],[corals.mn.ssp126.2050]])^-1)</f>
        <v/>
      </c>
      <c r="Q1677" s="6" t="str">
        <f>IF(Table1[[#This Row],[coral.weights.ssp126.2050]]="","",Table1[[#This Row],[coral.weights.ssp126.2050]]*Table1[[#This Row],[corals.mn.ssp126.2050]])</f>
        <v/>
      </c>
      <c r="T1677" s="6" t="str">
        <f>IF(Table1[[#This Row],[mangrove.mn.ssp126.2050]]="","",(Table1[[#This Row],[mangrove.sd.ssp126.2050]]/Table1[[#This Row],[mangrove.mn.ssp126.2050]])^-1)</f>
        <v/>
      </c>
      <c r="U1677" s="6" t="str">
        <f>IF(Table1[[#This Row],[mangrove.weights.ssp126.2050]]="","",Table1[[#This Row],[mangrove.weights.ssp126.2050]]*Table1[[#This Row],[mangrove.mn.ssp126.2050]])</f>
        <v/>
      </c>
      <c r="V1677" s="7" t="e">
        <f t="shared" si="156"/>
        <v>#DIV/0!</v>
      </c>
      <c r="Y1677" s="6" t="str">
        <f>IF(Table1[[#This Row],[seagrass.mn.ssp126.2100]]="", "", (Table1[[#This Row],[seagrass.sd.ssp126.2100]]/Table1[[#This Row],[seagrass.mn.ssp126.2100]])^-1)</f>
        <v/>
      </c>
      <c r="Z1677" s="6" t="str">
        <f>IF(Table1[[#This Row],[seagrass.weights.ssp126.2100]]="","", Table1[[#This Row],[seagrass.weights.ssp126.2100]]*Table1[[#This Row],[seagrass.mn.ssp126.2100]])</f>
        <v/>
      </c>
      <c r="AC1677" s="6" t="str">
        <f>IF(Table1[[#This Row],[corals.mn.ssp126.2100]]="","",(Table1[[#This Row],[corals.sd.ssp126.2100]]/Table1[[#This Row],[corals.mn.ssp126.2100]])^-1)</f>
        <v/>
      </c>
      <c r="AD1677" s="6" t="str">
        <f>IF( Table1[[#This Row],[Coral.weights.ssp126.2100]]="","", Table1[[#This Row],[Coral.weights.ssp126.2100]]*Table1[[#This Row],[corals.mn.ssp126.2100]])</f>
        <v/>
      </c>
      <c r="AG1677" s="8" t="str">
        <f>IF(Table1[[#This Row],[mangrove.mn.ssp126.2100]]="","",(Table1[[#This Row],[mangrove.sd.ssp126.2100]]/Table1[[#This Row],[mangrove.mn.ssp126.2100]])^-1)</f>
        <v/>
      </c>
      <c r="AH1677" s="6" t="str">
        <f>IF(Table1[[#This Row],[mangrove.weights.ssp126.2100]]="","",Table1[[#This Row],[mangrove.weights.ssp126.2100]]*Table1[[#This Row],[mangrove.mn.ssp126.2100]])</f>
        <v/>
      </c>
      <c r="AI1677" s="7" t="e">
        <f t="shared" si="157"/>
        <v>#DIV/0!</v>
      </c>
      <c r="AL1677" s="6" t="str">
        <f>IF(Table1[[#This Row],[seagrass.mn.ssp245.2050]]="","",(Table1[[#This Row],[seagrass.sd.ssp245.2050]]/Table1[[#This Row],[seagrass.mn.ssp245.2050]])^-1)</f>
        <v/>
      </c>
      <c r="AM1677" s="6" t="str">
        <f>IF(Table1[[#This Row],[seagrass.weights.ssp245.2050]]="","",Table1[[#This Row],[seagrass.weights.ssp245.2050]]*Table1[[#This Row],[seagrass.mn.ssp245.2050]])</f>
        <v/>
      </c>
      <c r="AS1677" s="5"/>
      <c r="AT1677" s="8"/>
      <c r="AU1677" s="8"/>
      <c r="AV1677" s="7" t="e">
        <f t="shared" si="158"/>
        <v>#DIV/0!</v>
      </c>
      <c r="AX1677" s="5"/>
      <c r="AY1677" s="6"/>
      <c r="AZ1677" s="6"/>
      <c r="BB1677" s="5"/>
      <c r="BC1677" s="8"/>
      <c r="BD1677" s="8"/>
      <c r="BE1677" s="5"/>
      <c r="BF1677" s="5"/>
      <c r="BG1677" s="6"/>
      <c r="BH1677" s="6"/>
      <c r="BI1677" s="7" t="e">
        <f t="shared" si="159"/>
        <v>#DIV/0!</v>
      </c>
      <c r="BK1677" s="5"/>
      <c r="BL1677" s="6"/>
      <c r="BM1677" s="6"/>
      <c r="BO1677" s="5"/>
      <c r="BP1677" s="6"/>
      <c r="BQ1677" s="6"/>
      <c r="BR1677" s="5"/>
      <c r="BS1677" s="5"/>
      <c r="BT1677" s="6"/>
      <c r="BU1677" s="6"/>
      <c r="BV1677" s="7" t="e">
        <f t="shared" si="160"/>
        <v>#DIV/0!</v>
      </c>
      <c r="BX1677" s="5"/>
      <c r="BY1677" s="8"/>
      <c r="BZ1677" s="8"/>
      <c r="CA1677" s="5"/>
      <c r="CB1677" s="5"/>
      <c r="CC1677" s="8"/>
      <c r="CD1677" s="8"/>
      <c r="CE1677" s="5"/>
      <c r="CF1677" s="5"/>
      <c r="CG1677" s="12"/>
      <c r="CH1677" s="17"/>
      <c r="CI1677" s="9" t="e">
        <f t="shared" si="161"/>
        <v>#DIV/0!</v>
      </c>
      <c r="CJ1677" s="5"/>
      <c r="CL1677" s="5"/>
      <c r="CM1677" s="5"/>
      <c r="CP1677" s="5"/>
      <c r="CT1677" s="5"/>
    </row>
    <row r="1678" spans="1:98" x14ac:dyDescent="0.25">
      <c r="A1678" s="5" t="s">
        <v>1721</v>
      </c>
      <c r="B1678" s="5">
        <v>50.58934</v>
      </c>
      <c r="C1678" s="5">
        <v>-46.321102000000003</v>
      </c>
      <c r="E1678" s="5">
        <v>0</v>
      </c>
      <c r="G1678" s="5">
        <v>0</v>
      </c>
      <c r="I1678" s="5">
        <v>0</v>
      </c>
      <c r="L1678" s="6" t="str">
        <f>IF(Table1[[#This Row],[seagrass.mn.ssp126.2050]]="","",(Table1[[#This Row],[seagrass.sd.ssp126.2050]]/Table1[[#This Row],[seagrass.mn.ssp126.2050]])^-1)</f>
        <v/>
      </c>
      <c r="M1678" s="6" t="str">
        <f>IF(Table1[[#This Row],[seagrass.weights.ssp126.2050]]="","",Table1[[#This Row],[seagrass.weights.ssp126.2050]]*Table1[[#This Row],[seagrass.mn.ssp126.2050]])</f>
        <v/>
      </c>
      <c r="P1678" s="6" t="str">
        <f>IF(Table1[[#This Row],[corals.mn.ssp126.2050]]="","",(Table1[[#This Row],[corals.sd.ssp126.2050]]/Table1[[#This Row],[corals.mn.ssp126.2050]])^-1)</f>
        <v/>
      </c>
      <c r="Q1678" s="6" t="str">
        <f>IF(Table1[[#This Row],[coral.weights.ssp126.2050]]="","",Table1[[#This Row],[coral.weights.ssp126.2050]]*Table1[[#This Row],[corals.mn.ssp126.2050]])</f>
        <v/>
      </c>
      <c r="T1678" s="6" t="str">
        <f>IF(Table1[[#This Row],[mangrove.mn.ssp126.2050]]="","",(Table1[[#This Row],[mangrove.sd.ssp126.2050]]/Table1[[#This Row],[mangrove.mn.ssp126.2050]])^-1)</f>
        <v/>
      </c>
      <c r="U1678" s="6" t="str">
        <f>IF(Table1[[#This Row],[mangrove.weights.ssp126.2050]]="","",Table1[[#This Row],[mangrove.weights.ssp126.2050]]*Table1[[#This Row],[mangrove.mn.ssp126.2050]])</f>
        <v/>
      </c>
      <c r="V1678" s="7" t="e">
        <f t="shared" si="156"/>
        <v>#DIV/0!</v>
      </c>
      <c r="Y1678" s="6" t="str">
        <f>IF(Table1[[#This Row],[seagrass.mn.ssp126.2100]]="", "", (Table1[[#This Row],[seagrass.sd.ssp126.2100]]/Table1[[#This Row],[seagrass.mn.ssp126.2100]])^-1)</f>
        <v/>
      </c>
      <c r="Z1678" s="6" t="str">
        <f>IF(Table1[[#This Row],[seagrass.weights.ssp126.2100]]="","", Table1[[#This Row],[seagrass.weights.ssp126.2100]]*Table1[[#This Row],[seagrass.mn.ssp126.2100]])</f>
        <v/>
      </c>
      <c r="AC1678" s="6" t="str">
        <f>IF(Table1[[#This Row],[corals.mn.ssp126.2100]]="","",(Table1[[#This Row],[corals.sd.ssp126.2100]]/Table1[[#This Row],[corals.mn.ssp126.2100]])^-1)</f>
        <v/>
      </c>
      <c r="AD1678" s="6" t="str">
        <f>IF( Table1[[#This Row],[Coral.weights.ssp126.2100]]="","", Table1[[#This Row],[Coral.weights.ssp126.2100]]*Table1[[#This Row],[corals.mn.ssp126.2100]])</f>
        <v/>
      </c>
      <c r="AG1678" s="8" t="str">
        <f>IF(Table1[[#This Row],[mangrove.mn.ssp126.2100]]="","",(Table1[[#This Row],[mangrove.sd.ssp126.2100]]/Table1[[#This Row],[mangrove.mn.ssp126.2100]])^-1)</f>
        <v/>
      </c>
      <c r="AH1678" s="6" t="str">
        <f>IF(Table1[[#This Row],[mangrove.weights.ssp126.2100]]="","",Table1[[#This Row],[mangrove.weights.ssp126.2100]]*Table1[[#This Row],[mangrove.mn.ssp126.2100]])</f>
        <v/>
      </c>
      <c r="AI1678" s="7" t="e">
        <f t="shared" si="157"/>
        <v>#DIV/0!</v>
      </c>
      <c r="AL1678" s="6" t="str">
        <f>IF(Table1[[#This Row],[seagrass.mn.ssp245.2050]]="","",(Table1[[#This Row],[seagrass.sd.ssp245.2050]]/Table1[[#This Row],[seagrass.mn.ssp245.2050]])^-1)</f>
        <v/>
      </c>
      <c r="AM1678" s="6" t="str">
        <f>IF(Table1[[#This Row],[seagrass.weights.ssp245.2050]]="","",Table1[[#This Row],[seagrass.weights.ssp245.2050]]*Table1[[#This Row],[seagrass.mn.ssp245.2050]])</f>
        <v/>
      </c>
      <c r="AS1678" s="5"/>
      <c r="AT1678" s="8"/>
      <c r="AU1678" s="8"/>
      <c r="AV1678" s="7" t="e">
        <f t="shared" si="158"/>
        <v>#DIV/0!</v>
      </c>
      <c r="AX1678" s="5"/>
      <c r="AY1678" s="6"/>
      <c r="AZ1678" s="6"/>
      <c r="BB1678" s="5"/>
      <c r="BC1678" s="8"/>
      <c r="BD1678" s="8"/>
      <c r="BE1678" s="5"/>
      <c r="BF1678" s="5"/>
      <c r="BG1678" s="6"/>
      <c r="BH1678" s="6"/>
      <c r="BI1678" s="7" t="e">
        <f t="shared" si="159"/>
        <v>#DIV/0!</v>
      </c>
      <c r="BK1678" s="5"/>
      <c r="BL1678" s="6"/>
      <c r="BM1678" s="6"/>
      <c r="BO1678" s="5"/>
      <c r="BP1678" s="6"/>
      <c r="BQ1678" s="6"/>
      <c r="BR1678" s="5"/>
      <c r="BS1678" s="5"/>
      <c r="BT1678" s="6"/>
      <c r="BU1678" s="6"/>
      <c r="BV1678" s="7" t="e">
        <f t="shared" si="160"/>
        <v>#DIV/0!</v>
      </c>
      <c r="BX1678" s="5"/>
      <c r="BY1678" s="8"/>
      <c r="BZ1678" s="8"/>
      <c r="CA1678" s="5"/>
      <c r="CB1678" s="5"/>
      <c r="CC1678" s="8"/>
      <c r="CD1678" s="8"/>
      <c r="CE1678" s="5"/>
      <c r="CF1678" s="5"/>
      <c r="CG1678" s="12"/>
      <c r="CH1678" s="17"/>
      <c r="CI1678" s="9" t="e">
        <f t="shared" si="161"/>
        <v>#DIV/0!</v>
      </c>
      <c r="CJ1678" s="5"/>
      <c r="CL1678" s="5"/>
      <c r="CM1678" s="5"/>
      <c r="CP1678" s="5"/>
      <c r="CT1678" s="5"/>
    </row>
    <row r="1679" spans="1:98" x14ac:dyDescent="0.25">
      <c r="A1679" s="5" t="s">
        <v>1722</v>
      </c>
      <c r="B1679" s="5">
        <v>51.33934</v>
      </c>
      <c r="C1679" s="5">
        <v>-46.321102000000003</v>
      </c>
      <c r="E1679" s="5">
        <v>0</v>
      </c>
      <c r="G1679" s="5">
        <v>0</v>
      </c>
      <c r="I1679" s="5">
        <v>0</v>
      </c>
      <c r="L1679" s="6" t="str">
        <f>IF(Table1[[#This Row],[seagrass.mn.ssp126.2050]]="","",(Table1[[#This Row],[seagrass.sd.ssp126.2050]]/Table1[[#This Row],[seagrass.mn.ssp126.2050]])^-1)</f>
        <v/>
      </c>
      <c r="M1679" s="6" t="str">
        <f>IF(Table1[[#This Row],[seagrass.weights.ssp126.2050]]="","",Table1[[#This Row],[seagrass.weights.ssp126.2050]]*Table1[[#This Row],[seagrass.mn.ssp126.2050]])</f>
        <v/>
      </c>
      <c r="P1679" s="6" t="str">
        <f>IF(Table1[[#This Row],[corals.mn.ssp126.2050]]="","",(Table1[[#This Row],[corals.sd.ssp126.2050]]/Table1[[#This Row],[corals.mn.ssp126.2050]])^-1)</f>
        <v/>
      </c>
      <c r="Q1679" s="6" t="str">
        <f>IF(Table1[[#This Row],[coral.weights.ssp126.2050]]="","",Table1[[#This Row],[coral.weights.ssp126.2050]]*Table1[[#This Row],[corals.mn.ssp126.2050]])</f>
        <v/>
      </c>
      <c r="T1679" s="6" t="str">
        <f>IF(Table1[[#This Row],[mangrove.mn.ssp126.2050]]="","",(Table1[[#This Row],[mangrove.sd.ssp126.2050]]/Table1[[#This Row],[mangrove.mn.ssp126.2050]])^-1)</f>
        <v/>
      </c>
      <c r="U1679" s="6" t="str">
        <f>IF(Table1[[#This Row],[mangrove.weights.ssp126.2050]]="","",Table1[[#This Row],[mangrove.weights.ssp126.2050]]*Table1[[#This Row],[mangrove.mn.ssp126.2050]])</f>
        <v/>
      </c>
      <c r="V1679" s="7" t="e">
        <f t="shared" si="156"/>
        <v>#DIV/0!</v>
      </c>
      <c r="Y1679" s="6" t="str">
        <f>IF(Table1[[#This Row],[seagrass.mn.ssp126.2100]]="", "", (Table1[[#This Row],[seagrass.sd.ssp126.2100]]/Table1[[#This Row],[seagrass.mn.ssp126.2100]])^-1)</f>
        <v/>
      </c>
      <c r="Z1679" s="6" t="str">
        <f>IF(Table1[[#This Row],[seagrass.weights.ssp126.2100]]="","", Table1[[#This Row],[seagrass.weights.ssp126.2100]]*Table1[[#This Row],[seagrass.mn.ssp126.2100]])</f>
        <v/>
      </c>
      <c r="AC1679" s="6" t="str">
        <f>IF(Table1[[#This Row],[corals.mn.ssp126.2100]]="","",(Table1[[#This Row],[corals.sd.ssp126.2100]]/Table1[[#This Row],[corals.mn.ssp126.2100]])^-1)</f>
        <v/>
      </c>
      <c r="AD1679" s="6" t="str">
        <f>IF( Table1[[#This Row],[Coral.weights.ssp126.2100]]="","", Table1[[#This Row],[Coral.weights.ssp126.2100]]*Table1[[#This Row],[corals.mn.ssp126.2100]])</f>
        <v/>
      </c>
      <c r="AG1679" s="8" t="str">
        <f>IF(Table1[[#This Row],[mangrove.mn.ssp126.2100]]="","",(Table1[[#This Row],[mangrove.sd.ssp126.2100]]/Table1[[#This Row],[mangrove.mn.ssp126.2100]])^-1)</f>
        <v/>
      </c>
      <c r="AH1679" s="6" t="str">
        <f>IF(Table1[[#This Row],[mangrove.weights.ssp126.2100]]="","",Table1[[#This Row],[mangrove.weights.ssp126.2100]]*Table1[[#This Row],[mangrove.mn.ssp126.2100]])</f>
        <v/>
      </c>
      <c r="AI1679" s="7" t="e">
        <f t="shared" si="157"/>
        <v>#DIV/0!</v>
      </c>
      <c r="AL1679" s="6" t="str">
        <f>IF(Table1[[#This Row],[seagrass.mn.ssp245.2050]]="","",(Table1[[#This Row],[seagrass.sd.ssp245.2050]]/Table1[[#This Row],[seagrass.mn.ssp245.2050]])^-1)</f>
        <v/>
      </c>
      <c r="AM1679" s="6" t="str">
        <f>IF(Table1[[#This Row],[seagrass.weights.ssp245.2050]]="","",Table1[[#This Row],[seagrass.weights.ssp245.2050]]*Table1[[#This Row],[seagrass.mn.ssp245.2050]])</f>
        <v/>
      </c>
      <c r="AS1679" s="5"/>
      <c r="AT1679" s="8"/>
      <c r="AU1679" s="8"/>
      <c r="AV1679" s="7" t="e">
        <f t="shared" si="158"/>
        <v>#DIV/0!</v>
      </c>
      <c r="AX1679" s="5"/>
      <c r="AY1679" s="6"/>
      <c r="AZ1679" s="6"/>
      <c r="BB1679" s="5"/>
      <c r="BC1679" s="8"/>
      <c r="BD1679" s="8"/>
      <c r="BE1679" s="5"/>
      <c r="BF1679" s="5"/>
      <c r="BG1679" s="6"/>
      <c r="BH1679" s="6"/>
      <c r="BI1679" s="7" t="e">
        <f t="shared" si="159"/>
        <v>#DIV/0!</v>
      </c>
      <c r="BK1679" s="5"/>
      <c r="BL1679" s="6"/>
      <c r="BM1679" s="6"/>
      <c r="BO1679" s="5"/>
      <c r="BP1679" s="6"/>
      <c r="BQ1679" s="6"/>
      <c r="BR1679" s="5"/>
      <c r="BS1679" s="5"/>
      <c r="BT1679" s="6"/>
      <c r="BU1679" s="6"/>
      <c r="BV1679" s="7" t="e">
        <f t="shared" si="160"/>
        <v>#DIV/0!</v>
      </c>
      <c r="BX1679" s="5"/>
      <c r="BY1679" s="8"/>
      <c r="BZ1679" s="8"/>
      <c r="CA1679" s="5"/>
      <c r="CB1679" s="5"/>
      <c r="CC1679" s="8"/>
      <c r="CD1679" s="8"/>
      <c r="CE1679" s="5"/>
      <c r="CF1679" s="5"/>
      <c r="CG1679" s="12"/>
      <c r="CH1679" s="17"/>
      <c r="CI1679" s="9" t="e">
        <f t="shared" si="161"/>
        <v>#DIV/0!</v>
      </c>
      <c r="CJ1679" s="5"/>
      <c r="CL1679" s="5"/>
      <c r="CM1679" s="5"/>
      <c r="CP1679" s="5"/>
      <c r="CT1679" s="5"/>
    </row>
    <row r="1680" spans="1:98" x14ac:dyDescent="0.25">
      <c r="A1680" s="5" t="s">
        <v>1723</v>
      </c>
      <c r="B1680" s="5">
        <v>51.58934</v>
      </c>
      <c r="C1680" s="5">
        <v>-46.321102000000003</v>
      </c>
      <c r="E1680" s="5">
        <v>0</v>
      </c>
      <c r="G1680" s="5">
        <v>0</v>
      </c>
      <c r="I1680" s="5">
        <v>0</v>
      </c>
      <c r="L1680" s="6" t="str">
        <f>IF(Table1[[#This Row],[seagrass.mn.ssp126.2050]]="","",(Table1[[#This Row],[seagrass.sd.ssp126.2050]]/Table1[[#This Row],[seagrass.mn.ssp126.2050]])^-1)</f>
        <v/>
      </c>
      <c r="M1680" s="6" t="str">
        <f>IF(Table1[[#This Row],[seagrass.weights.ssp126.2050]]="","",Table1[[#This Row],[seagrass.weights.ssp126.2050]]*Table1[[#This Row],[seagrass.mn.ssp126.2050]])</f>
        <v/>
      </c>
      <c r="P1680" s="6" t="str">
        <f>IF(Table1[[#This Row],[corals.mn.ssp126.2050]]="","",(Table1[[#This Row],[corals.sd.ssp126.2050]]/Table1[[#This Row],[corals.mn.ssp126.2050]])^-1)</f>
        <v/>
      </c>
      <c r="Q1680" s="6" t="str">
        <f>IF(Table1[[#This Row],[coral.weights.ssp126.2050]]="","",Table1[[#This Row],[coral.weights.ssp126.2050]]*Table1[[#This Row],[corals.mn.ssp126.2050]])</f>
        <v/>
      </c>
      <c r="T1680" s="6" t="str">
        <f>IF(Table1[[#This Row],[mangrove.mn.ssp126.2050]]="","",(Table1[[#This Row],[mangrove.sd.ssp126.2050]]/Table1[[#This Row],[mangrove.mn.ssp126.2050]])^-1)</f>
        <v/>
      </c>
      <c r="U1680" s="6" t="str">
        <f>IF(Table1[[#This Row],[mangrove.weights.ssp126.2050]]="","",Table1[[#This Row],[mangrove.weights.ssp126.2050]]*Table1[[#This Row],[mangrove.mn.ssp126.2050]])</f>
        <v/>
      </c>
      <c r="V1680" s="7" t="e">
        <f t="shared" si="156"/>
        <v>#DIV/0!</v>
      </c>
      <c r="Y1680" s="6" t="str">
        <f>IF(Table1[[#This Row],[seagrass.mn.ssp126.2100]]="", "", (Table1[[#This Row],[seagrass.sd.ssp126.2100]]/Table1[[#This Row],[seagrass.mn.ssp126.2100]])^-1)</f>
        <v/>
      </c>
      <c r="Z1680" s="6" t="str">
        <f>IF(Table1[[#This Row],[seagrass.weights.ssp126.2100]]="","", Table1[[#This Row],[seagrass.weights.ssp126.2100]]*Table1[[#This Row],[seagrass.mn.ssp126.2100]])</f>
        <v/>
      </c>
      <c r="AC1680" s="6" t="str">
        <f>IF(Table1[[#This Row],[corals.mn.ssp126.2100]]="","",(Table1[[#This Row],[corals.sd.ssp126.2100]]/Table1[[#This Row],[corals.mn.ssp126.2100]])^-1)</f>
        <v/>
      </c>
      <c r="AD1680" s="6" t="str">
        <f>IF( Table1[[#This Row],[Coral.weights.ssp126.2100]]="","", Table1[[#This Row],[Coral.weights.ssp126.2100]]*Table1[[#This Row],[corals.mn.ssp126.2100]])</f>
        <v/>
      </c>
      <c r="AG1680" s="8" t="str">
        <f>IF(Table1[[#This Row],[mangrove.mn.ssp126.2100]]="","",(Table1[[#This Row],[mangrove.sd.ssp126.2100]]/Table1[[#This Row],[mangrove.mn.ssp126.2100]])^-1)</f>
        <v/>
      </c>
      <c r="AH1680" s="6" t="str">
        <f>IF(Table1[[#This Row],[mangrove.weights.ssp126.2100]]="","",Table1[[#This Row],[mangrove.weights.ssp126.2100]]*Table1[[#This Row],[mangrove.mn.ssp126.2100]])</f>
        <v/>
      </c>
      <c r="AI1680" s="7" t="e">
        <f t="shared" si="157"/>
        <v>#DIV/0!</v>
      </c>
      <c r="AL1680" s="6" t="str">
        <f>IF(Table1[[#This Row],[seagrass.mn.ssp245.2050]]="","",(Table1[[#This Row],[seagrass.sd.ssp245.2050]]/Table1[[#This Row],[seagrass.mn.ssp245.2050]])^-1)</f>
        <v/>
      </c>
      <c r="AM1680" s="6" t="str">
        <f>IF(Table1[[#This Row],[seagrass.weights.ssp245.2050]]="","",Table1[[#This Row],[seagrass.weights.ssp245.2050]]*Table1[[#This Row],[seagrass.mn.ssp245.2050]])</f>
        <v/>
      </c>
      <c r="AS1680" s="5"/>
      <c r="AT1680" s="8"/>
      <c r="AU1680" s="8"/>
      <c r="AV1680" s="7" t="e">
        <f t="shared" si="158"/>
        <v>#DIV/0!</v>
      </c>
      <c r="AX1680" s="5"/>
      <c r="AY1680" s="6"/>
      <c r="AZ1680" s="6"/>
      <c r="BB1680" s="5"/>
      <c r="BC1680" s="8"/>
      <c r="BD1680" s="8"/>
      <c r="BE1680" s="5"/>
      <c r="BF1680" s="5"/>
      <c r="BG1680" s="6"/>
      <c r="BH1680" s="6"/>
      <c r="BI1680" s="7" t="e">
        <f t="shared" si="159"/>
        <v>#DIV/0!</v>
      </c>
      <c r="BK1680" s="5"/>
      <c r="BL1680" s="6"/>
      <c r="BM1680" s="6"/>
      <c r="BO1680" s="5"/>
      <c r="BP1680" s="6"/>
      <c r="BQ1680" s="6"/>
      <c r="BR1680" s="5"/>
      <c r="BS1680" s="5"/>
      <c r="BT1680" s="6"/>
      <c r="BU1680" s="6"/>
      <c r="BV1680" s="7" t="e">
        <f t="shared" si="160"/>
        <v>#DIV/0!</v>
      </c>
      <c r="BX1680" s="5"/>
      <c r="BY1680" s="8"/>
      <c r="BZ1680" s="8"/>
      <c r="CA1680" s="5"/>
      <c r="CB1680" s="5"/>
      <c r="CC1680" s="8"/>
      <c r="CD1680" s="8"/>
      <c r="CE1680" s="5"/>
      <c r="CF1680" s="5"/>
      <c r="CG1680" s="12"/>
      <c r="CH1680" s="17"/>
      <c r="CI1680" s="9" t="e">
        <f t="shared" si="161"/>
        <v>#DIV/0!</v>
      </c>
      <c r="CJ1680" s="5"/>
      <c r="CL1680" s="5"/>
      <c r="CM1680" s="5"/>
      <c r="CP1680" s="5"/>
      <c r="CT1680" s="5"/>
    </row>
    <row r="1681" spans="1:98" x14ac:dyDescent="0.25">
      <c r="A1681" s="5" t="s">
        <v>1724</v>
      </c>
      <c r="B1681" s="5">
        <v>51.83934</v>
      </c>
      <c r="C1681" s="5">
        <v>-46.321102000000003</v>
      </c>
      <c r="E1681" s="5">
        <v>0</v>
      </c>
      <c r="G1681" s="5">
        <v>0</v>
      </c>
      <c r="I1681" s="5">
        <v>0</v>
      </c>
      <c r="L1681" s="6" t="str">
        <f>IF(Table1[[#This Row],[seagrass.mn.ssp126.2050]]="","",(Table1[[#This Row],[seagrass.sd.ssp126.2050]]/Table1[[#This Row],[seagrass.mn.ssp126.2050]])^-1)</f>
        <v/>
      </c>
      <c r="M1681" s="6" t="str">
        <f>IF(Table1[[#This Row],[seagrass.weights.ssp126.2050]]="","",Table1[[#This Row],[seagrass.weights.ssp126.2050]]*Table1[[#This Row],[seagrass.mn.ssp126.2050]])</f>
        <v/>
      </c>
      <c r="P1681" s="6" t="str">
        <f>IF(Table1[[#This Row],[corals.mn.ssp126.2050]]="","",(Table1[[#This Row],[corals.sd.ssp126.2050]]/Table1[[#This Row],[corals.mn.ssp126.2050]])^-1)</f>
        <v/>
      </c>
      <c r="Q1681" s="6" t="str">
        <f>IF(Table1[[#This Row],[coral.weights.ssp126.2050]]="","",Table1[[#This Row],[coral.weights.ssp126.2050]]*Table1[[#This Row],[corals.mn.ssp126.2050]])</f>
        <v/>
      </c>
      <c r="T1681" s="6" t="str">
        <f>IF(Table1[[#This Row],[mangrove.mn.ssp126.2050]]="","",(Table1[[#This Row],[mangrove.sd.ssp126.2050]]/Table1[[#This Row],[mangrove.mn.ssp126.2050]])^-1)</f>
        <v/>
      </c>
      <c r="U1681" s="6" t="str">
        <f>IF(Table1[[#This Row],[mangrove.weights.ssp126.2050]]="","",Table1[[#This Row],[mangrove.weights.ssp126.2050]]*Table1[[#This Row],[mangrove.mn.ssp126.2050]])</f>
        <v/>
      </c>
      <c r="V1681" s="7" t="e">
        <f t="shared" si="156"/>
        <v>#DIV/0!</v>
      </c>
      <c r="Y1681" s="6" t="str">
        <f>IF(Table1[[#This Row],[seagrass.mn.ssp126.2100]]="", "", (Table1[[#This Row],[seagrass.sd.ssp126.2100]]/Table1[[#This Row],[seagrass.mn.ssp126.2100]])^-1)</f>
        <v/>
      </c>
      <c r="Z1681" s="6" t="str">
        <f>IF(Table1[[#This Row],[seagrass.weights.ssp126.2100]]="","", Table1[[#This Row],[seagrass.weights.ssp126.2100]]*Table1[[#This Row],[seagrass.mn.ssp126.2100]])</f>
        <v/>
      </c>
      <c r="AC1681" s="6" t="str">
        <f>IF(Table1[[#This Row],[corals.mn.ssp126.2100]]="","",(Table1[[#This Row],[corals.sd.ssp126.2100]]/Table1[[#This Row],[corals.mn.ssp126.2100]])^-1)</f>
        <v/>
      </c>
      <c r="AD1681" s="6" t="str">
        <f>IF( Table1[[#This Row],[Coral.weights.ssp126.2100]]="","", Table1[[#This Row],[Coral.weights.ssp126.2100]]*Table1[[#This Row],[corals.mn.ssp126.2100]])</f>
        <v/>
      </c>
      <c r="AG1681" s="8" t="str">
        <f>IF(Table1[[#This Row],[mangrove.mn.ssp126.2100]]="","",(Table1[[#This Row],[mangrove.sd.ssp126.2100]]/Table1[[#This Row],[mangrove.mn.ssp126.2100]])^-1)</f>
        <v/>
      </c>
      <c r="AH1681" s="6" t="str">
        <f>IF(Table1[[#This Row],[mangrove.weights.ssp126.2100]]="","",Table1[[#This Row],[mangrove.weights.ssp126.2100]]*Table1[[#This Row],[mangrove.mn.ssp126.2100]])</f>
        <v/>
      </c>
      <c r="AI1681" s="7" t="e">
        <f t="shared" si="157"/>
        <v>#DIV/0!</v>
      </c>
      <c r="AL1681" s="6" t="str">
        <f>IF(Table1[[#This Row],[seagrass.mn.ssp245.2050]]="","",(Table1[[#This Row],[seagrass.sd.ssp245.2050]]/Table1[[#This Row],[seagrass.mn.ssp245.2050]])^-1)</f>
        <v/>
      </c>
      <c r="AM1681" s="6" t="str">
        <f>IF(Table1[[#This Row],[seagrass.weights.ssp245.2050]]="","",Table1[[#This Row],[seagrass.weights.ssp245.2050]]*Table1[[#This Row],[seagrass.mn.ssp245.2050]])</f>
        <v/>
      </c>
      <c r="AS1681" s="5"/>
      <c r="AT1681" s="8"/>
      <c r="AU1681" s="8"/>
      <c r="AV1681" s="7" t="e">
        <f t="shared" si="158"/>
        <v>#DIV/0!</v>
      </c>
      <c r="AX1681" s="5"/>
      <c r="AY1681" s="6"/>
      <c r="AZ1681" s="6"/>
      <c r="BB1681" s="5"/>
      <c r="BC1681" s="8"/>
      <c r="BD1681" s="8"/>
      <c r="BE1681" s="5"/>
      <c r="BF1681" s="5"/>
      <c r="BG1681" s="6"/>
      <c r="BH1681" s="6"/>
      <c r="BI1681" s="7" t="e">
        <f t="shared" si="159"/>
        <v>#DIV/0!</v>
      </c>
      <c r="BK1681" s="5"/>
      <c r="BL1681" s="6"/>
      <c r="BM1681" s="6"/>
      <c r="BO1681" s="5"/>
      <c r="BP1681" s="6"/>
      <c r="BQ1681" s="6"/>
      <c r="BR1681" s="5"/>
      <c r="BS1681" s="5"/>
      <c r="BT1681" s="6"/>
      <c r="BU1681" s="6"/>
      <c r="BV1681" s="7" t="e">
        <f t="shared" si="160"/>
        <v>#DIV/0!</v>
      </c>
      <c r="BX1681" s="5"/>
      <c r="BY1681" s="8"/>
      <c r="BZ1681" s="8"/>
      <c r="CA1681" s="5"/>
      <c r="CB1681" s="5"/>
      <c r="CC1681" s="8"/>
      <c r="CD1681" s="8"/>
      <c r="CE1681" s="5"/>
      <c r="CF1681" s="5"/>
      <c r="CG1681" s="12"/>
      <c r="CH1681" s="17"/>
      <c r="CI1681" s="9" t="e">
        <f t="shared" si="161"/>
        <v>#DIV/0!</v>
      </c>
      <c r="CJ1681" s="5"/>
      <c r="CL1681" s="5"/>
      <c r="CM1681" s="5"/>
      <c r="CP1681" s="5"/>
      <c r="CT1681" s="5"/>
    </row>
    <row r="1682" spans="1:98" x14ac:dyDescent="0.25">
      <c r="A1682" s="5" t="s">
        <v>1725</v>
      </c>
      <c r="B1682" s="5">
        <v>52.08934</v>
      </c>
      <c r="C1682" s="5">
        <v>-46.321102000000003</v>
      </c>
      <c r="E1682" s="5">
        <v>0</v>
      </c>
      <c r="G1682" s="5">
        <v>0</v>
      </c>
      <c r="I1682" s="5">
        <v>0</v>
      </c>
      <c r="L1682" s="6" t="str">
        <f>IF(Table1[[#This Row],[seagrass.mn.ssp126.2050]]="","",(Table1[[#This Row],[seagrass.sd.ssp126.2050]]/Table1[[#This Row],[seagrass.mn.ssp126.2050]])^-1)</f>
        <v/>
      </c>
      <c r="M1682" s="6" t="str">
        <f>IF(Table1[[#This Row],[seagrass.weights.ssp126.2050]]="","",Table1[[#This Row],[seagrass.weights.ssp126.2050]]*Table1[[#This Row],[seagrass.mn.ssp126.2050]])</f>
        <v/>
      </c>
      <c r="P1682" s="6" t="str">
        <f>IF(Table1[[#This Row],[corals.mn.ssp126.2050]]="","",(Table1[[#This Row],[corals.sd.ssp126.2050]]/Table1[[#This Row],[corals.mn.ssp126.2050]])^-1)</f>
        <v/>
      </c>
      <c r="Q1682" s="6" t="str">
        <f>IF(Table1[[#This Row],[coral.weights.ssp126.2050]]="","",Table1[[#This Row],[coral.weights.ssp126.2050]]*Table1[[#This Row],[corals.mn.ssp126.2050]])</f>
        <v/>
      </c>
      <c r="T1682" s="6" t="str">
        <f>IF(Table1[[#This Row],[mangrove.mn.ssp126.2050]]="","",(Table1[[#This Row],[mangrove.sd.ssp126.2050]]/Table1[[#This Row],[mangrove.mn.ssp126.2050]])^-1)</f>
        <v/>
      </c>
      <c r="U1682" s="6" t="str">
        <f>IF(Table1[[#This Row],[mangrove.weights.ssp126.2050]]="","",Table1[[#This Row],[mangrove.weights.ssp126.2050]]*Table1[[#This Row],[mangrove.mn.ssp126.2050]])</f>
        <v/>
      </c>
      <c r="V1682" s="7" t="e">
        <f t="shared" si="156"/>
        <v>#DIV/0!</v>
      </c>
      <c r="Y1682" s="6" t="str">
        <f>IF(Table1[[#This Row],[seagrass.mn.ssp126.2100]]="", "", (Table1[[#This Row],[seagrass.sd.ssp126.2100]]/Table1[[#This Row],[seagrass.mn.ssp126.2100]])^-1)</f>
        <v/>
      </c>
      <c r="Z1682" s="6" t="str">
        <f>IF(Table1[[#This Row],[seagrass.weights.ssp126.2100]]="","", Table1[[#This Row],[seagrass.weights.ssp126.2100]]*Table1[[#This Row],[seagrass.mn.ssp126.2100]])</f>
        <v/>
      </c>
      <c r="AC1682" s="6" t="str">
        <f>IF(Table1[[#This Row],[corals.mn.ssp126.2100]]="","",(Table1[[#This Row],[corals.sd.ssp126.2100]]/Table1[[#This Row],[corals.mn.ssp126.2100]])^-1)</f>
        <v/>
      </c>
      <c r="AD1682" s="6" t="str">
        <f>IF( Table1[[#This Row],[Coral.weights.ssp126.2100]]="","", Table1[[#This Row],[Coral.weights.ssp126.2100]]*Table1[[#This Row],[corals.mn.ssp126.2100]])</f>
        <v/>
      </c>
      <c r="AG1682" s="8" t="str">
        <f>IF(Table1[[#This Row],[mangrove.mn.ssp126.2100]]="","",(Table1[[#This Row],[mangrove.sd.ssp126.2100]]/Table1[[#This Row],[mangrove.mn.ssp126.2100]])^-1)</f>
        <v/>
      </c>
      <c r="AH1682" s="6" t="str">
        <f>IF(Table1[[#This Row],[mangrove.weights.ssp126.2100]]="","",Table1[[#This Row],[mangrove.weights.ssp126.2100]]*Table1[[#This Row],[mangrove.mn.ssp126.2100]])</f>
        <v/>
      </c>
      <c r="AI1682" s="7" t="e">
        <f t="shared" si="157"/>
        <v>#DIV/0!</v>
      </c>
      <c r="AL1682" s="6" t="str">
        <f>IF(Table1[[#This Row],[seagrass.mn.ssp245.2050]]="","",(Table1[[#This Row],[seagrass.sd.ssp245.2050]]/Table1[[#This Row],[seagrass.mn.ssp245.2050]])^-1)</f>
        <v/>
      </c>
      <c r="AM1682" s="6" t="str">
        <f>IF(Table1[[#This Row],[seagrass.weights.ssp245.2050]]="","",Table1[[#This Row],[seagrass.weights.ssp245.2050]]*Table1[[#This Row],[seagrass.mn.ssp245.2050]])</f>
        <v/>
      </c>
      <c r="AS1682" s="5"/>
      <c r="AT1682" s="8"/>
      <c r="AU1682" s="8"/>
      <c r="AV1682" s="7" t="e">
        <f t="shared" si="158"/>
        <v>#DIV/0!</v>
      </c>
      <c r="AX1682" s="5"/>
      <c r="AY1682" s="6"/>
      <c r="AZ1682" s="6"/>
      <c r="BB1682" s="5"/>
      <c r="BC1682" s="8"/>
      <c r="BD1682" s="8"/>
      <c r="BE1682" s="5"/>
      <c r="BF1682" s="5"/>
      <c r="BG1682" s="6"/>
      <c r="BH1682" s="6"/>
      <c r="BI1682" s="7" t="e">
        <f t="shared" si="159"/>
        <v>#DIV/0!</v>
      </c>
      <c r="BK1682" s="5"/>
      <c r="BL1682" s="6"/>
      <c r="BM1682" s="6"/>
      <c r="BO1682" s="5"/>
      <c r="BP1682" s="6"/>
      <c r="BQ1682" s="6"/>
      <c r="BR1682" s="5"/>
      <c r="BS1682" s="5"/>
      <c r="BT1682" s="6"/>
      <c r="BU1682" s="6"/>
      <c r="BV1682" s="7" t="e">
        <f t="shared" si="160"/>
        <v>#DIV/0!</v>
      </c>
      <c r="BX1682" s="5"/>
      <c r="BY1682" s="8"/>
      <c r="BZ1682" s="8"/>
      <c r="CA1682" s="5"/>
      <c r="CB1682" s="5"/>
      <c r="CC1682" s="8"/>
      <c r="CD1682" s="8"/>
      <c r="CE1682" s="5"/>
      <c r="CF1682" s="5"/>
      <c r="CG1682" s="12"/>
      <c r="CH1682" s="17"/>
      <c r="CI1682" s="9" t="e">
        <f t="shared" si="161"/>
        <v>#DIV/0!</v>
      </c>
      <c r="CJ1682" s="5"/>
      <c r="CL1682" s="5"/>
      <c r="CM1682" s="5"/>
      <c r="CP1682" s="5"/>
      <c r="CT1682" s="5"/>
    </row>
    <row r="1683" spans="1:98" x14ac:dyDescent="0.25">
      <c r="A1683" s="5" t="s">
        <v>1726</v>
      </c>
      <c r="B1683" s="5">
        <v>37.83934</v>
      </c>
      <c r="C1683" s="5">
        <v>-46.321102000000003</v>
      </c>
      <c r="E1683" s="5">
        <v>0</v>
      </c>
      <c r="G1683" s="5">
        <v>0</v>
      </c>
      <c r="I1683" s="5">
        <v>0</v>
      </c>
      <c r="L1683" s="6" t="str">
        <f>IF(Table1[[#This Row],[seagrass.mn.ssp126.2050]]="","",(Table1[[#This Row],[seagrass.sd.ssp126.2050]]/Table1[[#This Row],[seagrass.mn.ssp126.2050]])^-1)</f>
        <v/>
      </c>
      <c r="M1683" s="6" t="str">
        <f>IF(Table1[[#This Row],[seagrass.weights.ssp126.2050]]="","",Table1[[#This Row],[seagrass.weights.ssp126.2050]]*Table1[[#This Row],[seagrass.mn.ssp126.2050]])</f>
        <v/>
      </c>
      <c r="P1683" s="6" t="str">
        <f>IF(Table1[[#This Row],[corals.mn.ssp126.2050]]="","",(Table1[[#This Row],[corals.sd.ssp126.2050]]/Table1[[#This Row],[corals.mn.ssp126.2050]])^-1)</f>
        <v/>
      </c>
      <c r="Q1683" s="6" t="str">
        <f>IF(Table1[[#This Row],[coral.weights.ssp126.2050]]="","",Table1[[#This Row],[coral.weights.ssp126.2050]]*Table1[[#This Row],[corals.mn.ssp126.2050]])</f>
        <v/>
      </c>
      <c r="T1683" s="6" t="str">
        <f>IF(Table1[[#This Row],[mangrove.mn.ssp126.2050]]="","",(Table1[[#This Row],[mangrove.sd.ssp126.2050]]/Table1[[#This Row],[mangrove.mn.ssp126.2050]])^-1)</f>
        <v/>
      </c>
      <c r="U1683" s="6" t="str">
        <f>IF(Table1[[#This Row],[mangrove.weights.ssp126.2050]]="","",Table1[[#This Row],[mangrove.weights.ssp126.2050]]*Table1[[#This Row],[mangrove.mn.ssp126.2050]])</f>
        <v/>
      </c>
      <c r="V1683" s="7" t="e">
        <f t="shared" si="156"/>
        <v>#DIV/0!</v>
      </c>
      <c r="Y1683" s="6" t="str">
        <f>IF(Table1[[#This Row],[seagrass.mn.ssp126.2100]]="", "", (Table1[[#This Row],[seagrass.sd.ssp126.2100]]/Table1[[#This Row],[seagrass.mn.ssp126.2100]])^-1)</f>
        <v/>
      </c>
      <c r="Z1683" s="6" t="str">
        <f>IF(Table1[[#This Row],[seagrass.weights.ssp126.2100]]="","", Table1[[#This Row],[seagrass.weights.ssp126.2100]]*Table1[[#This Row],[seagrass.mn.ssp126.2100]])</f>
        <v/>
      </c>
      <c r="AC1683" s="6" t="str">
        <f>IF(Table1[[#This Row],[corals.mn.ssp126.2100]]="","",(Table1[[#This Row],[corals.sd.ssp126.2100]]/Table1[[#This Row],[corals.mn.ssp126.2100]])^-1)</f>
        <v/>
      </c>
      <c r="AD1683" s="6" t="str">
        <f>IF( Table1[[#This Row],[Coral.weights.ssp126.2100]]="","", Table1[[#This Row],[Coral.weights.ssp126.2100]]*Table1[[#This Row],[corals.mn.ssp126.2100]])</f>
        <v/>
      </c>
      <c r="AG1683" s="8" t="str">
        <f>IF(Table1[[#This Row],[mangrove.mn.ssp126.2100]]="","",(Table1[[#This Row],[mangrove.sd.ssp126.2100]]/Table1[[#This Row],[mangrove.mn.ssp126.2100]])^-1)</f>
        <v/>
      </c>
      <c r="AH1683" s="6" t="str">
        <f>IF(Table1[[#This Row],[mangrove.weights.ssp126.2100]]="","",Table1[[#This Row],[mangrove.weights.ssp126.2100]]*Table1[[#This Row],[mangrove.mn.ssp126.2100]])</f>
        <v/>
      </c>
      <c r="AI1683" s="7" t="e">
        <f t="shared" si="157"/>
        <v>#DIV/0!</v>
      </c>
      <c r="AL1683" s="6" t="str">
        <f>IF(Table1[[#This Row],[seagrass.mn.ssp245.2050]]="","",(Table1[[#This Row],[seagrass.sd.ssp245.2050]]/Table1[[#This Row],[seagrass.mn.ssp245.2050]])^-1)</f>
        <v/>
      </c>
      <c r="AM1683" s="6" t="str">
        <f>IF(Table1[[#This Row],[seagrass.weights.ssp245.2050]]="","",Table1[[#This Row],[seagrass.weights.ssp245.2050]]*Table1[[#This Row],[seagrass.mn.ssp245.2050]])</f>
        <v/>
      </c>
      <c r="AS1683" s="5"/>
      <c r="AT1683" s="8"/>
      <c r="AU1683" s="8"/>
      <c r="AV1683" s="7" t="e">
        <f t="shared" si="158"/>
        <v>#DIV/0!</v>
      </c>
      <c r="AX1683" s="5"/>
      <c r="AY1683" s="6"/>
      <c r="AZ1683" s="6"/>
      <c r="BB1683" s="5"/>
      <c r="BC1683" s="8"/>
      <c r="BD1683" s="8"/>
      <c r="BE1683" s="5"/>
      <c r="BF1683" s="5"/>
      <c r="BG1683" s="6"/>
      <c r="BH1683" s="6"/>
      <c r="BI1683" s="7" t="e">
        <f t="shared" si="159"/>
        <v>#DIV/0!</v>
      </c>
      <c r="BK1683" s="5"/>
      <c r="BL1683" s="6"/>
      <c r="BM1683" s="6"/>
      <c r="BO1683" s="5"/>
      <c r="BP1683" s="6"/>
      <c r="BQ1683" s="6"/>
      <c r="BR1683" s="5"/>
      <c r="BS1683" s="5"/>
      <c r="BT1683" s="6"/>
      <c r="BU1683" s="6"/>
      <c r="BV1683" s="7" t="e">
        <f t="shared" si="160"/>
        <v>#DIV/0!</v>
      </c>
      <c r="BX1683" s="5"/>
      <c r="BY1683" s="8"/>
      <c r="BZ1683" s="8"/>
      <c r="CA1683" s="5"/>
      <c r="CB1683" s="5"/>
      <c r="CC1683" s="8"/>
      <c r="CD1683" s="8"/>
      <c r="CE1683" s="5"/>
      <c r="CF1683" s="5"/>
      <c r="CG1683" s="12"/>
      <c r="CH1683" s="17"/>
      <c r="CI1683" s="9" t="e">
        <f t="shared" si="161"/>
        <v>#DIV/0!</v>
      </c>
      <c r="CJ1683" s="5"/>
      <c r="CL1683" s="5"/>
      <c r="CM1683" s="5"/>
      <c r="CP1683" s="5"/>
      <c r="CT1683" s="5"/>
    </row>
    <row r="1684" spans="1:98" x14ac:dyDescent="0.25">
      <c r="A1684" s="5" t="s">
        <v>1727</v>
      </c>
      <c r="B1684" s="5">
        <v>38.08934</v>
      </c>
      <c r="C1684" s="5">
        <v>-46.321102000000003</v>
      </c>
      <c r="E1684" s="5">
        <v>0</v>
      </c>
      <c r="G1684" s="5">
        <v>0</v>
      </c>
      <c r="I1684" s="5">
        <v>0</v>
      </c>
      <c r="L1684" s="6" t="str">
        <f>IF(Table1[[#This Row],[seagrass.mn.ssp126.2050]]="","",(Table1[[#This Row],[seagrass.sd.ssp126.2050]]/Table1[[#This Row],[seagrass.mn.ssp126.2050]])^-1)</f>
        <v/>
      </c>
      <c r="M1684" s="6" t="str">
        <f>IF(Table1[[#This Row],[seagrass.weights.ssp126.2050]]="","",Table1[[#This Row],[seagrass.weights.ssp126.2050]]*Table1[[#This Row],[seagrass.mn.ssp126.2050]])</f>
        <v/>
      </c>
      <c r="P1684" s="6" t="str">
        <f>IF(Table1[[#This Row],[corals.mn.ssp126.2050]]="","",(Table1[[#This Row],[corals.sd.ssp126.2050]]/Table1[[#This Row],[corals.mn.ssp126.2050]])^-1)</f>
        <v/>
      </c>
      <c r="Q1684" s="6" t="str">
        <f>IF(Table1[[#This Row],[coral.weights.ssp126.2050]]="","",Table1[[#This Row],[coral.weights.ssp126.2050]]*Table1[[#This Row],[corals.mn.ssp126.2050]])</f>
        <v/>
      </c>
      <c r="T1684" s="6" t="str">
        <f>IF(Table1[[#This Row],[mangrove.mn.ssp126.2050]]="","",(Table1[[#This Row],[mangrove.sd.ssp126.2050]]/Table1[[#This Row],[mangrove.mn.ssp126.2050]])^-1)</f>
        <v/>
      </c>
      <c r="U1684" s="6" t="str">
        <f>IF(Table1[[#This Row],[mangrove.weights.ssp126.2050]]="","",Table1[[#This Row],[mangrove.weights.ssp126.2050]]*Table1[[#This Row],[mangrove.mn.ssp126.2050]])</f>
        <v/>
      </c>
      <c r="V1684" s="7" t="e">
        <f t="shared" si="156"/>
        <v>#DIV/0!</v>
      </c>
      <c r="Y1684" s="6" t="str">
        <f>IF(Table1[[#This Row],[seagrass.mn.ssp126.2100]]="", "", (Table1[[#This Row],[seagrass.sd.ssp126.2100]]/Table1[[#This Row],[seagrass.mn.ssp126.2100]])^-1)</f>
        <v/>
      </c>
      <c r="Z1684" s="6" t="str">
        <f>IF(Table1[[#This Row],[seagrass.weights.ssp126.2100]]="","", Table1[[#This Row],[seagrass.weights.ssp126.2100]]*Table1[[#This Row],[seagrass.mn.ssp126.2100]])</f>
        <v/>
      </c>
      <c r="AC1684" s="6" t="str">
        <f>IF(Table1[[#This Row],[corals.mn.ssp126.2100]]="","",(Table1[[#This Row],[corals.sd.ssp126.2100]]/Table1[[#This Row],[corals.mn.ssp126.2100]])^-1)</f>
        <v/>
      </c>
      <c r="AD1684" s="6" t="str">
        <f>IF( Table1[[#This Row],[Coral.weights.ssp126.2100]]="","", Table1[[#This Row],[Coral.weights.ssp126.2100]]*Table1[[#This Row],[corals.mn.ssp126.2100]])</f>
        <v/>
      </c>
      <c r="AG1684" s="8" t="str">
        <f>IF(Table1[[#This Row],[mangrove.mn.ssp126.2100]]="","",(Table1[[#This Row],[mangrove.sd.ssp126.2100]]/Table1[[#This Row],[mangrove.mn.ssp126.2100]])^-1)</f>
        <v/>
      </c>
      <c r="AH1684" s="6" t="str">
        <f>IF(Table1[[#This Row],[mangrove.weights.ssp126.2100]]="","",Table1[[#This Row],[mangrove.weights.ssp126.2100]]*Table1[[#This Row],[mangrove.mn.ssp126.2100]])</f>
        <v/>
      </c>
      <c r="AI1684" s="7" t="e">
        <f t="shared" si="157"/>
        <v>#DIV/0!</v>
      </c>
      <c r="AL1684" s="6" t="str">
        <f>IF(Table1[[#This Row],[seagrass.mn.ssp245.2050]]="","",(Table1[[#This Row],[seagrass.sd.ssp245.2050]]/Table1[[#This Row],[seagrass.mn.ssp245.2050]])^-1)</f>
        <v/>
      </c>
      <c r="AM1684" s="6" t="str">
        <f>IF(Table1[[#This Row],[seagrass.weights.ssp245.2050]]="","",Table1[[#This Row],[seagrass.weights.ssp245.2050]]*Table1[[#This Row],[seagrass.mn.ssp245.2050]])</f>
        <v/>
      </c>
      <c r="AS1684" s="5"/>
      <c r="AT1684" s="8"/>
      <c r="AU1684" s="8"/>
      <c r="AV1684" s="7" t="e">
        <f t="shared" si="158"/>
        <v>#DIV/0!</v>
      </c>
      <c r="AX1684" s="5"/>
      <c r="AY1684" s="6"/>
      <c r="AZ1684" s="6"/>
      <c r="BB1684" s="5"/>
      <c r="BC1684" s="8"/>
      <c r="BD1684" s="8"/>
      <c r="BE1684" s="5"/>
      <c r="BF1684" s="5"/>
      <c r="BG1684" s="6"/>
      <c r="BH1684" s="6"/>
      <c r="BI1684" s="7" t="e">
        <f t="shared" si="159"/>
        <v>#DIV/0!</v>
      </c>
      <c r="BK1684" s="5"/>
      <c r="BL1684" s="6"/>
      <c r="BM1684" s="6"/>
      <c r="BO1684" s="5"/>
      <c r="BP1684" s="6"/>
      <c r="BQ1684" s="6"/>
      <c r="BR1684" s="5"/>
      <c r="BS1684" s="5"/>
      <c r="BT1684" s="6"/>
      <c r="BU1684" s="6"/>
      <c r="BV1684" s="7" t="e">
        <f t="shared" si="160"/>
        <v>#DIV/0!</v>
      </c>
      <c r="BX1684" s="5"/>
      <c r="BY1684" s="8"/>
      <c r="BZ1684" s="8"/>
      <c r="CA1684" s="5"/>
      <c r="CB1684" s="5"/>
      <c r="CC1684" s="8"/>
      <c r="CD1684" s="8"/>
      <c r="CE1684" s="5"/>
      <c r="CF1684" s="5"/>
      <c r="CG1684" s="12"/>
      <c r="CH1684" s="17"/>
      <c r="CI1684" s="9" t="e">
        <f t="shared" si="161"/>
        <v>#DIV/0!</v>
      </c>
      <c r="CJ1684" s="5"/>
      <c r="CL1684" s="5"/>
      <c r="CM1684" s="5"/>
      <c r="CP1684" s="5"/>
      <c r="CT1684" s="5"/>
    </row>
    <row r="1685" spans="1:98" x14ac:dyDescent="0.25">
      <c r="A1685" s="5" t="s">
        <v>1728</v>
      </c>
      <c r="B1685" s="5">
        <v>51.33934</v>
      </c>
      <c r="C1685" s="5">
        <v>-46.571102000000003</v>
      </c>
      <c r="E1685" s="5">
        <v>0</v>
      </c>
      <c r="G1685" s="5">
        <v>0</v>
      </c>
      <c r="I1685" s="5">
        <v>0</v>
      </c>
      <c r="L1685" s="6" t="str">
        <f>IF(Table1[[#This Row],[seagrass.mn.ssp126.2050]]="","",(Table1[[#This Row],[seagrass.sd.ssp126.2050]]/Table1[[#This Row],[seagrass.mn.ssp126.2050]])^-1)</f>
        <v/>
      </c>
      <c r="M1685" s="6" t="str">
        <f>IF(Table1[[#This Row],[seagrass.weights.ssp126.2050]]="","",Table1[[#This Row],[seagrass.weights.ssp126.2050]]*Table1[[#This Row],[seagrass.mn.ssp126.2050]])</f>
        <v/>
      </c>
      <c r="P1685" s="6" t="str">
        <f>IF(Table1[[#This Row],[corals.mn.ssp126.2050]]="","",(Table1[[#This Row],[corals.sd.ssp126.2050]]/Table1[[#This Row],[corals.mn.ssp126.2050]])^-1)</f>
        <v/>
      </c>
      <c r="Q1685" s="6" t="str">
        <f>IF(Table1[[#This Row],[coral.weights.ssp126.2050]]="","",Table1[[#This Row],[coral.weights.ssp126.2050]]*Table1[[#This Row],[corals.mn.ssp126.2050]])</f>
        <v/>
      </c>
      <c r="T1685" s="6" t="str">
        <f>IF(Table1[[#This Row],[mangrove.mn.ssp126.2050]]="","",(Table1[[#This Row],[mangrove.sd.ssp126.2050]]/Table1[[#This Row],[mangrove.mn.ssp126.2050]])^-1)</f>
        <v/>
      </c>
      <c r="U1685" s="6" t="str">
        <f>IF(Table1[[#This Row],[mangrove.weights.ssp126.2050]]="","",Table1[[#This Row],[mangrove.weights.ssp126.2050]]*Table1[[#This Row],[mangrove.mn.ssp126.2050]])</f>
        <v/>
      </c>
      <c r="V1685" s="7" t="e">
        <f t="shared" si="156"/>
        <v>#DIV/0!</v>
      </c>
      <c r="Y1685" s="6" t="str">
        <f>IF(Table1[[#This Row],[seagrass.mn.ssp126.2100]]="", "", (Table1[[#This Row],[seagrass.sd.ssp126.2100]]/Table1[[#This Row],[seagrass.mn.ssp126.2100]])^-1)</f>
        <v/>
      </c>
      <c r="Z1685" s="6" t="str">
        <f>IF(Table1[[#This Row],[seagrass.weights.ssp126.2100]]="","", Table1[[#This Row],[seagrass.weights.ssp126.2100]]*Table1[[#This Row],[seagrass.mn.ssp126.2100]])</f>
        <v/>
      </c>
      <c r="AC1685" s="6" t="str">
        <f>IF(Table1[[#This Row],[corals.mn.ssp126.2100]]="","",(Table1[[#This Row],[corals.sd.ssp126.2100]]/Table1[[#This Row],[corals.mn.ssp126.2100]])^-1)</f>
        <v/>
      </c>
      <c r="AD1685" s="6" t="str">
        <f>IF( Table1[[#This Row],[Coral.weights.ssp126.2100]]="","", Table1[[#This Row],[Coral.weights.ssp126.2100]]*Table1[[#This Row],[corals.mn.ssp126.2100]])</f>
        <v/>
      </c>
      <c r="AG1685" s="8" t="str">
        <f>IF(Table1[[#This Row],[mangrove.mn.ssp126.2100]]="","",(Table1[[#This Row],[mangrove.sd.ssp126.2100]]/Table1[[#This Row],[mangrove.mn.ssp126.2100]])^-1)</f>
        <v/>
      </c>
      <c r="AH1685" s="6" t="str">
        <f>IF(Table1[[#This Row],[mangrove.weights.ssp126.2100]]="","",Table1[[#This Row],[mangrove.weights.ssp126.2100]]*Table1[[#This Row],[mangrove.mn.ssp126.2100]])</f>
        <v/>
      </c>
      <c r="AI1685" s="7" t="e">
        <f t="shared" si="157"/>
        <v>#DIV/0!</v>
      </c>
      <c r="AL1685" s="6" t="str">
        <f>IF(Table1[[#This Row],[seagrass.mn.ssp245.2050]]="","",(Table1[[#This Row],[seagrass.sd.ssp245.2050]]/Table1[[#This Row],[seagrass.mn.ssp245.2050]])^-1)</f>
        <v/>
      </c>
      <c r="AM1685" s="6" t="str">
        <f>IF(Table1[[#This Row],[seagrass.weights.ssp245.2050]]="","",Table1[[#This Row],[seagrass.weights.ssp245.2050]]*Table1[[#This Row],[seagrass.mn.ssp245.2050]])</f>
        <v/>
      </c>
      <c r="AS1685" s="5"/>
      <c r="AT1685" s="8"/>
      <c r="AU1685" s="8"/>
      <c r="AV1685" s="7" t="e">
        <f t="shared" si="158"/>
        <v>#DIV/0!</v>
      </c>
      <c r="AX1685" s="5"/>
      <c r="AY1685" s="6"/>
      <c r="AZ1685" s="6"/>
      <c r="BB1685" s="5"/>
      <c r="BC1685" s="8"/>
      <c r="BD1685" s="8"/>
      <c r="BE1685" s="5"/>
      <c r="BF1685" s="5"/>
      <c r="BG1685" s="6"/>
      <c r="BH1685" s="6"/>
      <c r="BI1685" s="7" t="e">
        <f t="shared" si="159"/>
        <v>#DIV/0!</v>
      </c>
      <c r="BK1685" s="5"/>
      <c r="BL1685" s="6"/>
      <c r="BM1685" s="6"/>
      <c r="BO1685" s="5"/>
      <c r="BP1685" s="6"/>
      <c r="BQ1685" s="6"/>
      <c r="BR1685" s="5"/>
      <c r="BS1685" s="5"/>
      <c r="BT1685" s="6"/>
      <c r="BU1685" s="6"/>
      <c r="BV1685" s="7" t="e">
        <f t="shared" si="160"/>
        <v>#DIV/0!</v>
      </c>
      <c r="BX1685" s="5"/>
      <c r="BY1685" s="8"/>
      <c r="BZ1685" s="8"/>
      <c r="CA1685" s="5"/>
      <c r="CB1685" s="5"/>
      <c r="CC1685" s="8"/>
      <c r="CD1685" s="8"/>
      <c r="CE1685" s="5"/>
      <c r="CF1685" s="5"/>
      <c r="CG1685" s="12"/>
      <c r="CH1685" s="17"/>
      <c r="CI1685" s="9" t="e">
        <f t="shared" si="161"/>
        <v>#DIV/0!</v>
      </c>
      <c r="CJ1685" s="5"/>
      <c r="CL1685" s="5"/>
      <c r="CM1685" s="5"/>
      <c r="CP1685" s="5"/>
      <c r="CT1685" s="5"/>
    </row>
    <row r="1686" spans="1:98" x14ac:dyDescent="0.25">
      <c r="A1686" s="5" t="s">
        <v>1729</v>
      </c>
      <c r="B1686" s="5">
        <v>51.58934</v>
      </c>
      <c r="C1686" s="5">
        <v>-46.571102000000003</v>
      </c>
      <c r="E1686" s="5">
        <v>0</v>
      </c>
      <c r="G1686" s="5">
        <v>0</v>
      </c>
      <c r="I1686" s="5">
        <v>0</v>
      </c>
      <c r="L1686" s="6" t="str">
        <f>IF(Table1[[#This Row],[seagrass.mn.ssp126.2050]]="","",(Table1[[#This Row],[seagrass.sd.ssp126.2050]]/Table1[[#This Row],[seagrass.mn.ssp126.2050]])^-1)</f>
        <v/>
      </c>
      <c r="M1686" s="6" t="str">
        <f>IF(Table1[[#This Row],[seagrass.weights.ssp126.2050]]="","",Table1[[#This Row],[seagrass.weights.ssp126.2050]]*Table1[[#This Row],[seagrass.mn.ssp126.2050]])</f>
        <v/>
      </c>
      <c r="P1686" s="6" t="str">
        <f>IF(Table1[[#This Row],[corals.mn.ssp126.2050]]="","",(Table1[[#This Row],[corals.sd.ssp126.2050]]/Table1[[#This Row],[corals.mn.ssp126.2050]])^-1)</f>
        <v/>
      </c>
      <c r="Q1686" s="6" t="str">
        <f>IF(Table1[[#This Row],[coral.weights.ssp126.2050]]="","",Table1[[#This Row],[coral.weights.ssp126.2050]]*Table1[[#This Row],[corals.mn.ssp126.2050]])</f>
        <v/>
      </c>
      <c r="T1686" s="6" t="str">
        <f>IF(Table1[[#This Row],[mangrove.mn.ssp126.2050]]="","",(Table1[[#This Row],[mangrove.sd.ssp126.2050]]/Table1[[#This Row],[mangrove.mn.ssp126.2050]])^-1)</f>
        <v/>
      </c>
      <c r="U1686" s="6" t="str">
        <f>IF(Table1[[#This Row],[mangrove.weights.ssp126.2050]]="","",Table1[[#This Row],[mangrove.weights.ssp126.2050]]*Table1[[#This Row],[mangrove.mn.ssp126.2050]])</f>
        <v/>
      </c>
      <c r="V1686" s="7" t="e">
        <f t="shared" si="156"/>
        <v>#DIV/0!</v>
      </c>
      <c r="Y1686" s="6" t="str">
        <f>IF(Table1[[#This Row],[seagrass.mn.ssp126.2100]]="", "", (Table1[[#This Row],[seagrass.sd.ssp126.2100]]/Table1[[#This Row],[seagrass.mn.ssp126.2100]])^-1)</f>
        <v/>
      </c>
      <c r="Z1686" s="6" t="str">
        <f>IF(Table1[[#This Row],[seagrass.weights.ssp126.2100]]="","", Table1[[#This Row],[seagrass.weights.ssp126.2100]]*Table1[[#This Row],[seagrass.mn.ssp126.2100]])</f>
        <v/>
      </c>
      <c r="AC1686" s="6" t="str">
        <f>IF(Table1[[#This Row],[corals.mn.ssp126.2100]]="","",(Table1[[#This Row],[corals.sd.ssp126.2100]]/Table1[[#This Row],[corals.mn.ssp126.2100]])^-1)</f>
        <v/>
      </c>
      <c r="AD1686" s="6" t="str">
        <f>IF( Table1[[#This Row],[Coral.weights.ssp126.2100]]="","", Table1[[#This Row],[Coral.weights.ssp126.2100]]*Table1[[#This Row],[corals.mn.ssp126.2100]])</f>
        <v/>
      </c>
      <c r="AG1686" s="8" t="str">
        <f>IF(Table1[[#This Row],[mangrove.mn.ssp126.2100]]="","",(Table1[[#This Row],[mangrove.sd.ssp126.2100]]/Table1[[#This Row],[mangrove.mn.ssp126.2100]])^-1)</f>
        <v/>
      </c>
      <c r="AH1686" s="6" t="str">
        <f>IF(Table1[[#This Row],[mangrove.weights.ssp126.2100]]="","",Table1[[#This Row],[mangrove.weights.ssp126.2100]]*Table1[[#This Row],[mangrove.mn.ssp126.2100]])</f>
        <v/>
      </c>
      <c r="AI1686" s="7" t="e">
        <f t="shared" si="157"/>
        <v>#DIV/0!</v>
      </c>
      <c r="AL1686" s="6" t="str">
        <f>IF(Table1[[#This Row],[seagrass.mn.ssp245.2050]]="","",(Table1[[#This Row],[seagrass.sd.ssp245.2050]]/Table1[[#This Row],[seagrass.mn.ssp245.2050]])^-1)</f>
        <v/>
      </c>
      <c r="AM1686" s="6" t="str">
        <f>IF(Table1[[#This Row],[seagrass.weights.ssp245.2050]]="","",Table1[[#This Row],[seagrass.weights.ssp245.2050]]*Table1[[#This Row],[seagrass.mn.ssp245.2050]])</f>
        <v/>
      </c>
      <c r="AS1686" s="5"/>
      <c r="AT1686" s="8"/>
      <c r="AU1686" s="8"/>
      <c r="AV1686" s="7" t="e">
        <f t="shared" si="158"/>
        <v>#DIV/0!</v>
      </c>
      <c r="AX1686" s="5"/>
      <c r="AY1686" s="6"/>
      <c r="AZ1686" s="6"/>
      <c r="BB1686" s="5"/>
      <c r="BC1686" s="8"/>
      <c r="BD1686" s="8"/>
      <c r="BE1686" s="5"/>
      <c r="BF1686" s="5"/>
      <c r="BG1686" s="6"/>
      <c r="BH1686" s="6"/>
      <c r="BI1686" s="7" t="e">
        <f t="shared" si="159"/>
        <v>#DIV/0!</v>
      </c>
      <c r="BK1686" s="5"/>
      <c r="BL1686" s="6"/>
      <c r="BM1686" s="6"/>
      <c r="BO1686" s="5"/>
      <c r="BP1686" s="6"/>
      <c r="BQ1686" s="6"/>
      <c r="BR1686" s="5"/>
      <c r="BS1686" s="5"/>
      <c r="BT1686" s="6"/>
      <c r="BU1686" s="6"/>
      <c r="BV1686" s="7" t="e">
        <f t="shared" si="160"/>
        <v>#DIV/0!</v>
      </c>
      <c r="BX1686" s="5"/>
      <c r="BY1686" s="8"/>
      <c r="BZ1686" s="8"/>
      <c r="CA1686" s="5"/>
      <c r="CB1686" s="5"/>
      <c r="CC1686" s="8"/>
      <c r="CD1686" s="8"/>
      <c r="CE1686" s="5"/>
      <c r="CF1686" s="5"/>
      <c r="CG1686" s="12"/>
      <c r="CH1686" s="17"/>
      <c r="CI1686" s="9" t="e">
        <f t="shared" si="161"/>
        <v>#DIV/0!</v>
      </c>
      <c r="CJ1686" s="5"/>
      <c r="CL1686" s="5"/>
      <c r="CM1686" s="5"/>
      <c r="CP1686" s="5"/>
      <c r="CT1686" s="5"/>
    </row>
    <row r="1687" spans="1:98" x14ac:dyDescent="0.25">
      <c r="A1687" s="5" t="s">
        <v>1730</v>
      </c>
      <c r="B1687" s="5">
        <v>51.83934</v>
      </c>
      <c r="C1687" s="5">
        <v>-46.571102000000003</v>
      </c>
      <c r="E1687" s="5">
        <v>0</v>
      </c>
      <c r="G1687" s="5">
        <v>0</v>
      </c>
      <c r="I1687" s="5">
        <v>0</v>
      </c>
      <c r="L1687" s="6" t="str">
        <f>IF(Table1[[#This Row],[seagrass.mn.ssp126.2050]]="","",(Table1[[#This Row],[seagrass.sd.ssp126.2050]]/Table1[[#This Row],[seagrass.mn.ssp126.2050]])^-1)</f>
        <v/>
      </c>
      <c r="M1687" s="6" t="str">
        <f>IF(Table1[[#This Row],[seagrass.weights.ssp126.2050]]="","",Table1[[#This Row],[seagrass.weights.ssp126.2050]]*Table1[[#This Row],[seagrass.mn.ssp126.2050]])</f>
        <v/>
      </c>
      <c r="P1687" s="6" t="str">
        <f>IF(Table1[[#This Row],[corals.mn.ssp126.2050]]="","",(Table1[[#This Row],[corals.sd.ssp126.2050]]/Table1[[#This Row],[corals.mn.ssp126.2050]])^-1)</f>
        <v/>
      </c>
      <c r="Q1687" s="6" t="str">
        <f>IF(Table1[[#This Row],[coral.weights.ssp126.2050]]="","",Table1[[#This Row],[coral.weights.ssp126.2050]]*Table1[[#This Row],[corals.mn.ssp126.2050]])</f>
        <v/>
      </c>
      <c r="T1687" s="6" t="str">
        <f>IF(Table1[[#This Row],[mangrove.mn.ssp126.2050]]="","",(Table1[[#This Row],[mangrove.sd.ssp126.2050]]/Table1[[#This Row],[mangrove.mn.ssp126.2050]])^-1)</f>
        <v/>
      </c>
      <c r="U1687" s="6" t="str">
        <f>IF(Table1[[#This Row],[mangrove.weights.ssp126.2050]]="","",Table1[[#This Row],[mangrove.weights.ssp126.2050]]*Table1[[#This Row],[mangrove.mn.ssp126.2050]])</f>
        <v/>
      </c>
      <c r="V1687" s="7" t="e">
        <f t="shared" si="156"/>
        <v>#DIV/0!</v>
      </c>
      <c r="Y1687" s="6" t="str">
        <f>IF(Table1[[#This Row],[seagrass.mn.ssp126.2100]]="", "", (Table1[[#This Row],[seagrass.sd.ssp126.2100]]/Table1[[#This Row],[seagrass.mn.ssp126.2100]])^-1)</f>
        <v/>
      </c>
      <c r="Z1687" s="6" t="str">
        <f>IF(Table1[[#This Row],[seagrass.weights.ssp126.2100]]="","", Table1[[#This Row],[seagrass.weights.ssp126.2100]]*Table1[[#This Row],[seagrass.mn.ssp126.2100]])</f>
        <v/>
      </c>
      <c r="AC1687" s="6" t="str">
        <f>IF(Table1[[#This Row],[corals.mn.ssp126.2100]]="","",(Table1[[#This Row],[corals.sd.ssp126.2100]]/Table1[[#This Row],[corals.mn.ssp126.2100]])^-1)</f>
        <v/>
      </c>
      <c r="AD1687" s="6" t="str">
        <f>IF( Table1[[#This Row],[Coral.weights.ssp126.2100]]="","", Table1[[#This Row],[Coral.weights.ssp126.2100]]*Table1[[#This Row],[corals.mn.ssp126.2100]])</f>
        <v/>
      </c>
      <c r="AG1687" s="8" t="str">
        <f>IF(Table1[[#This Row],[mangrove.mn.ssp126.2100]]="","",(Table1[[#This Row],[mangrove.sd.ssp126.2100]]/Table1[[#This Row],[mangrove.mn.ssp126.2100]])^-1)</f>
        <v/>
      </c>
      <c r="AH1687" s="6" t="str">
        <f>IF(Table1[[#This Row],[mangrove.weights.ssp126.2100]]="","",Table1[[#This Row],[mangrove.weights.ssp126.2100]]*Table1[[#This Row],[mangrove.mn.ssp126.2100]])</f>
        <v/>
      </c>
      <c r="AI1687" s="7" t="e">
        <f t="shared" si="157"/>
        <v>#DIV/0!</v>
      </c>
      <c r="AL1687" s="6" t="str">
        <f>IF(Table1[[#This Row],[seagrass.mn.ssp245.2050]]="","",(Table1[[#This Row],[seagrass.sd.ssp245.2050]]/Table1[[#This Row],[seagrass.mn.ssp245.2050]])^-1)</f>
        <v/>
      </c>
      <c r="AM1687" s="6" t="str">
        <f>IF(Table1[[#This Row],[seagrass.weights.ssp245.2050]]="","",Table1[[#This Row],[seagrass.weights.ssp245.2050]]*Table1[[#This Row],[seagrass.mn.ssp245.2050]])</f>
        <v/>
      </c>
      <c r="AS1687" s="5"/>
      <c r="AT1687" s="8"/>
      <c r="AU1687" s="8"/>
      <c r="AV1687" s="7" t="e">
        <f t="shared" si="158"/>
        <v>#DIV/0!</v>
      </c>
      <c r="AX1687" s="5"/>
      <c r="AY1687" s="6"/>
      <c r="AZ1687" s="6"/>
      <c r="BB1687" s="5"/>
      <c r="BC1687" s="8"/>
      <c r="BD1687" s="8"/>
      <c r="BE1687" s="5"/>
      <c r="BF1687" s="5"/>
      <c r="BG1687" s="6"/>
      <c r="BH1687" s="6"/>
      <c r="BI1687" s="7" t="e">
        <f t="shared" si="159"/>
        <v>#DIV/0!</v>
      </c>
      <c r="BK1687" s="5"/>
      <c r="BL1687" s="6"/>
      <c r="BM1687" s="6"/>
      <c r="BO1687" s="5"/>
      <c r="BP1687" s="6"/>
      <c r="BQ1687" s="6"/>
      <c r="BR1687" s="5"/>
      <c r="BS1687" s="5"/>
      <c r="BT1687" s="6"/>
      <c r="BU1687" s="6"/>
      <c r="BV1687" s="7" t="e">
        <f t="shared" si="160"/>
        <v>#DIV/0!</v>
      </c>
      <c r="BX1687" s="5"/>
      <c r="BY1687" s="8"/>
      <c r="BZ1687" s="8"/>
      <c r="CA1687" s="5"/>
      <c r="CB1687" s="5"/>
      <c r="CC1687" s="8"/>
      <c r="CD1687" s="8"/>
      <c r="CE1687" s="5"/>
      <c r="CF1687" s="5"/>
      <c r="CG1687" s="12"/>
      <c r="CH1687" s="17"/>
      <c r="CI1687" s="9" t="e">
        <f t="shared" si="161"/>
        <v>#DIV/0!</v>
      </c>
      <c r="CJ1687" s="5"/>
      <c r="CL1687" s="5"/>
      <c r="CM1687" s="5"/>
      <c r="CP1687" s="5"/>
      <c r="CT1687" s="5"/>
    </row>
    <row r="1688" spans="1:98" x14ac:dyDescent="0.25">
      <c r="A1688" s="5" t="s">
        <v>1731</v>
      </c>
      <c r="B1688" s="5">
        <v>52.08934</v>
      </c>
      <c r="C1688" s="5">
        <v>-46.571102000000003</v>
      </c>
      <c r="E1688" s="5">
        <v>0</v>
      </c>
      <c r="G1688" s="5">
        <v>0</v>
      </c>
      <c r="I1688" s="5">
        <v>0</v>
      </c>
      <c r="L1688" s="6" t="str">
        <f>IF(Table1[[#This Row],[seagrass.mn.ssp126.2050]]="","",(Table1[[#This Row],[seagrass.sd.ssp126.2050]]/Table1[[#This Row],[seagrass.mn.ssp126.2050]])^-1)</f>
        <v/>
      </c>
      <c r="M1688" s="6" t="str">
        <f>IF(Table1[[#This Row],[seagrass.weights.ssp126.2050]]="","",Table1[[#This Row],[seagrass.weights.ssp126.2050]]*Table1[[#This Row],[seagrass.mn.ssp126.2050]])</f>
        <v/>
      </c>
      <c r="P1688" s="6" t="str">
        <f>IF(Table1[[#This Row],[corals.mn.ssp126.2050]]="","",(Table1[[#This Row],[corals.sd.ssp126.2050]]/Table1[[#This Row],[corals.mn.ssp126.2050]])^-1)</f>
        <v/>
      </c>
      <c r="Q1688" s="6" t="str">
        <f>IF(Table1[[#This Row],[coral.weights.ssp126.2050]]="","",Table1[[#This Row],[coral.weights.ssp126.2050]]*Table1[[#This Row],[corals.mn.ssp126.2050]])</f>
        <v/>
      </c>
      <c r="T1688" s="6" t="str">
        <f>IF(Table1[[#This Row],[mangrove.mn.ssp126.2050]]="","",(Table1[[#This Row],[mangrove.sd.ssp126.2050]]/Table1[[#This Row],[mangrove.mn.ssp126.2050]])^-1)</f>
        <v/>
      </c>
      <c r="U1688" s="6" t="str">
        <f>IF(Table1[[#This Row],[mangrove.weights.ssp126.2050]]="","",Table1[[#This Row],[mangrove.weights.ssp126.2050]]*Table1[[#This Row],[mangrove.mn.ssp126.2050]])</f>
        <v/>
      </c>
      <c r="V1688" s="7" t="e">
        <f t="shared" si="156"/>
        <v>#DIV/0!</v>
      </c>
      <c r="Y1688" s="6" t="str">
        <f>IF(Table1[[#This Row],[seagrass.mn.ssp126.2100]]="", "", (Table1[[#This Row],[seagrass.sd.ssp126.2100]]/Table1[[#This Row],[seagrass.mn.ssp126.2100]])^-1)</f>
        <v/>
      </c>
      <c r="Z1688" s="6" t="str">
        <f>IF(Table1[[#This Row],[seagrass.weights.ssp126.2100]]="","", Table1[[#This Row],[seagrass.weights.ssp126.2100]]*Table1[[#This Row],[seagrass.mn.ssp126.2100]])</f>
        <v/>
      </c>
      <c r="AC1688" s="6" t="str">
        <f>IF(Table1[[#This Row],[corals.mn.ssp126.2100]]="","",(Table1[[#This Row],[corals.sd.ssp126.2100]]/Table1[[#This Row],[corals.mn.ssp126.2100]])^-1)</f>
        <v/>
      </c>
      <c r="AD1688" s="6" t="str">
        <f>IF( Table1[[#This Row],[Coral.weights.ssp126.2100]]="","", Table1[[#This Row],[Coral.weights.ssp126.2100]]*Table1[[#This Row],[corals.mn.ssp126.2100]])</f>
        <v/>
      </c>
      <c r="AG1688" s="8" t="str">
        <f>IF(Table1[[#This Row],[mangrove.mn.ssp126.2100]]="","",(Table1[[#This Row],[mangrove.sd.ssp126.2100]]/Table1[[#This Row],[mangrove.mn.ssp126.2100]])^-1)</f>
        <v/>
      </c>
      <c r="AH1688" s="6" t="str">
        <f>IF(Table1[[#This Row],[mangrove.weights.ssp126.2100]]="","",Table1[[#This Row],[mangrove.weights.ssp126.2100]]*Table1[[#This Row],[mangrove.mn.ssp126.2100]])</f>
        <v/>
      </c>
      <c r="AI1688" s="7" t="e">
        <f t="shared" si="157"/>
        <v>#DIV/0!</v>
      </c>
      <c r="AL1688" s="6" t="str">
        <f>IF(Table1[[#This Row],[seagrass.mn.ssp245.2050]]="","",(Table1[[#This Row],[seagrass.sd.ssp245.2050]]/Table1[[#This Row],[seagrass.mn.ssp245.2050]])^-1)</f>
        <v/>
      </c>
      <c r="AM1688" s="6" t="str">
        <f>IF(Table1[[#This Row],[seagrass.weights.ssp245.2050]]="","",Table1[[#This Row],[seagrass.weights.ssp245.2050]]*Table1[[#This Row],[seagrass.mn.ssp245.2050]])</f>
        <v/>
      </c>
      <c r="AS1688" s="5"/>
      <c r="AT1688" s="8"/>
      <c r="AU1688" s="8"/>
      <c r="AV1688" s="7" t="e">
        <f t="shared" si="158"/>
        <v>#DIV/0!</v>
      </c>
      <c r="AX1688" s="5"/>
      <c r="AY1688" s="6"/>
      <c r="AZ1688" s="6"/>
      <c r="BB1688" s="5"/>
      <c r="BC1688" s="8"/>
      <c r="BD1688" s="8"/>
      <c r="BE1688" s="5"/>
      <c r="BF1688" s="5"/>
      <c r="BG1688" s="6"/>
      <c r="BH1688" s="6"/>
      <c r="BI1688" s="7" t="e">
        <f t="shared" si="159"/>
        <v>#DIV/0!</v>
      </c>
      <c r="BK1688" s="5"/>
      <c r="BL1688" s="6"/>
      <c r="BM1688" s="6"/>
      <c r="BO1688" s="5"/>
      <c r="BP1688" s="6"/>
      <c r="BQ1688" s="6"/>
      <c r="BR1688" s="5"/>
      <c r="BS1688" s="5"/>
      <c r="BT1688" s="6"/>
      <c r="BU1688" s="6"/>
      <c r="BV1688" s="7" t="e">
        <f t="shared" si="160"/>
        <v>#DIV/0!</v>
      </c>
      <c r="BX1688" s="5"/>
      <c r="BY1688" s="8"/>
      <c r="BZ1688" s="8"/>
      <c r="CA1688" s="5"/>
      <c r="CB1688" s="5"/>
      <c r="CC1688" s="8"/>
      <c r="CD1688" s="8"/>
      <c r="CE1688" s="5"/>
      <c r="CF1688" s="5"/>
      <c r="CG1688" s="12"/>
      <c r="CH1688" s="17"/>
      <c r="CI1688" s="9" t="e">
        <f t="shared" si="161"/>
        <v>#DIV/0!</v>
      </c>
      <c r="CJ1688" s="5"/>
      <c r="CL1688" s="5"/>
      <c r="CM1688" s="5"/>
      <c r="CP1688" s="5"/>
      <c r="CT1688" s="5"/>
    </row>
    <row r="1689" spans="1:98" x14ac:dyDescent="0.25">
      <c r="A1689" s="5" t="s">
        <v>1732</v>
      </c>
      <c r="B1689" s="5">
        <v>37.58934</v>
      </c>
      <c r="C1689" s="5">
        <v>-46.571102000000003</v>
      </c>
      <c r="E1689" s="5">
        <v>0</v>
      </c>
      <c r="G1689" s="5">
        <v>0</v>
      </c>
      <c r="I1689" s="5">
        <v>0</v>
      </c>
      <c r="L1689" s="6" t="str">
        <f>IF(Table1[[#This Row],[seagrass.mn.ssp126.2050]]="","",(Table1[[#This Row],[seagrass.sd.ssp126.2050]]/Table1[[#This Row],[seagrass.mn.ssp126.2050]])^-1)</f>
        <v/>
      </c>
      <c r="M1689" s="6" t="str">
        <f>IF(Table1[[#This Row],[seagrass.weights.ssp126.2050]]="","",Table1[[#This Row],[seagrass.weights.ssp126.2050]]*Table1[[#This Row],[seagrass.mn.ssp126.2050]])</f>
        <v/>
      </c>
      <c r="P1689" s="6" t="str">
        <f>IF(Table1[[#This Row],[corals.mn.ssp126.2050]]="","",(Table1[[#This Row],[corals.sd.ssp126.2050]]/Table1[[#This Row],[corals.mn.ssp126.2050]])^-1)</f>
        <v/>
      </c>
      <c r="Q1689" s="6" t="str">
        <f>IF(Table1[[#This Row],[coral.weights.ssp126.2050]]="","",Table1[[#This Row],[coral.weights.ssp126.2050]]*Table1[[#This Row],[corals.mn.ssp126.2050]])</f>
        <v/>
      </c>
      <c r="T1689" s="6" t="str">
        <f>IF(Table1[[#This Row],[mangrove.mn.ssp126.2050]]="","",(Table1[[#This Row],[mangrove.sd.ssp126.2050]]/Table1[[#This Row],[mangrove.mn.ssp126.2050]])^-1)</f>
        <v/>
      </c>
      <c r="U1689" s="6" t="str">
        <f>IF(Table1[[#This Row],[mangrove.weights.ssp126.2050]]="","",Table1[[#This Row],[mangrove.weights.ssp126.2050]]*Table1[[#This Row],[mangrove.mn.ssp126.2050]])</f>
        <v/>
      </c>
      <c r="V1689" s="7" t="e">
        <f t="shared" si="156"/>
        <v>#DIV/0!</v>
      </c>
      <c r="Y1689" s="6" t="str">
        <f>IF(Table1[[#This Row],[seagrass.mn.ssp126.2100]]="", "", (Table1[[#This Row],[seagrass.sd.ssp126.2100]]/Table1[[#This Row],[seagrass.mn.ssp126.2100]])^-1)</f>
        <v/>
      </c>
      <c r="Z1689" s="6" t="str">
        <f>IF(Table1[[#This Row],[seagrass.weights.ssp126.2100]]="","", Table1[[#This Row],[seagrass.weights.ssp126.2100]]*Table1[[#This Row],[seagrass.mn.ssp126.2100]])</f>
        <v/>
      </c>
      <c r="AC1689" s="6" t="str">
        <f>IF(Table1[[#This Row],[corals.mn.ssp126.2100]]="","",(Table1[[#This Row],[corals.sd.ssp126.2100]]/Table1[[#This Row],[corals.mn.ssp126.2100]])^-1)</f>
        <v/>
      </c>
      <c r="AD1689" s="6" t="str">
        <f>IF( Table1[[#This Row],[Coral.weights.ssp126.2100]]="","", Table1[[#This Row],[Coral.weights.ssp126.2100]]*Table1[[#This Row],[corals.mn.ssp126.2100]])</f>
        <v/>
      </c>
      <c r="AG1689" s="8" t="str">
        <f>IF(Table1[[#This Row],[mangrove.mn.ssp126.2100]]="","",(Table1[[#This Row],[mangrove.sd.ssp126.2100]]/Table1[[#This Row],[mangrove.mn.ssp126.2100]])^-1)</f>
        <v/>
      </c>
      <c r="AH1689" s="6" t="str">
        <f>IF(Table1[[#This Row],[mangrove.weights.ssp126.2100]]="","",Table1[[#This Row],[mangrove.weights.ssp126.2100]]*Table1[[#This Row],[mangrove.mn.ssp126.2100]])</f>
        <v/>
      </c>
      <c r="AI1689" s="7" t="e">
        <f t="shared" si="157"/>
        <v>#DIV/0!</v>
      </c>
      <c r="AL1689" s="6" t="str">
        <f>IF(Table1[[#This Row],[seagrass.mn.ssp245.2050]]="","",(Table1[[#This Row],[seagrass.sd.ssp245.2050]]/Table1[[#This Row],[seagrass.mn.ssp245.2050]])^-1)</f>
        <v/>
      </c>
      <c r="AM1689" s="6" t="str">
        <f>IF(Table1[[#This Row],[seagrass.weights.ssp245.2050]]="","",Table1[[#This Row],[seagrass.weights.ssp245.2050]]*Table1[[#This Row],[seagrass.mn.ssp245.2050]])</f>
        <v/>
      </c>
      <c r="AS1689" s="5"/>
      <c r="AT1689" s="8"/>
      <c r="AU1689" s="8"/>
      <c r="AV1689" s="7" t="e">
        <f t="shared" si="158"/>
        <v>#DIV/0!</v>
      </c>
      <c r="AX1689" s="5"/>
      <c r="AY1689" s="6"/>
      <c r="AZ1689" s="6"/>
      <c r="BB1689" s="5"/>
      <c r="BC1689" s="8"/>
      <c r="BD1689" s="8"/>
      <c r="BE1689" s="5"/>
      <c r="BF1689" s="5"/>
      <c r="BG1689" s="6"/>
      <c r="BH1689" s="6"/>
      <c r="BI1689" s="7" t="e">
        <f t="shared" si="159"/>
        <v>#DIV/0!</v>
      </c>
      <c r="BK1689" s="5"/>
      <c r="BL1689" s="6"/>
      <c r="BM1689" s="6"/>
      <c r="BO1689" s="5"/>
      <c r="BP1689" s="6"/>
      <c r="BQ1689" s="6"/>
      <c r="BR1689" s="5"/>
      <c r="BS1689" s="5"/>
      <c r="BT1689" s="6"/>
      <c r="BU1689" s="6"/>
      <c r="BV1689" s="7" t="e">
        <f t="shared" si="160"/>
        <v>#DIV/0!</v>
      </c>
      <c r="BX1689" s="5"/>
      <c r="BY1689" s="8"/>
      <c r="BZ1689" s="8"/>
      <c r="CA1689" s="5"/>
      <c r="CB1689" s="5"/>
      <c r="CC1689" s="8"/>
      <c r="CD1689" s="8"/>
      <c r="CE1689" s="5"/>
      <c r="CF1689" s="5"/>
      <c r="CG1689" s="12"/>
      <c r="CH1689" s="17"/>
      <c r="CI1689" s="9" t="e">
        <f t="shared" si="161"/>
        <v>#DIV/0!</v>
      </c>
      <c r="CJ1689" s="5"/>
      <c r="CL1689" s="5"/>
      <c r="CM1689" s="5"/>
      <c r="CP1689" s="5"/>
      <c r="CT1689" s="5"/>
    </row>
    <row r="1690" spans="1:98" x14ac:dyDescent="0.25">
      <c r="A1690" s="5" t="s">
        <v>1733</v>
      </c>
      <c r="B1690" s="5">
        <v>37.83934</v>
      </c>
      <c r="C1690" s="5">
        <v>-46.571102000000003</v>
      </c>
      <c r="E1690" s="5">
        <v>0</v>
      </c>
      <c r="G1690" s="5">
        <v>0</v>
      </c>
      <c r="I1690" s="5">
        <v>0</v>
      </c>
      <c r="L1690" s="6" t="str">
        <f>IF(Table1[[#This Row],[seagrass.mn.ssp126.2050]]="","",(Table1[[#This Row],[seagrass.sd.ssp126.2050]]/Table1[[#This Row],[seagrass.mn.ssp126.2050]])^-1)</f>
        <v/>
      </c>
      <c r="M1690" s="6" t="str">
        <f>IF(Table1[[#This Row],[seagrass.weights.ssp126.2050]]="","",Table1[[#This Row],[seagrass.weights.ssp126.2050]]*Table1[[#This Row],[seagrass.mn.ssp126.2050]])</f>
        <v/>
      </c>
      <c r="P1690" s="6" t="str">
        <f>IF(Table1[[#This Row],[corals.mn.ssp126.2050]]="","",(Table1[[#This Row],[corals.sd.ssp126.2050]]/Table1[[#This Row],[corals.mn.ssp126.2050]])^-1)</f>
        <v/>
      </c>
      <c r="Q1690" s="6" t="str">
        <f>IF(Table1[[#This Row],[coral.weights.ssp126.2050]]="","",Table1[[#This Row],[coral.weights.ssp126.2050]]*Table1[[#This Row],[corals.mn.ssp126.2050]])</f>
        <v/>
      </c>
      <c r="T1690" s="6" t="str">
        <f>IF(Table1[[#This Row],[mangrove.mn.ssp126.2050]]="","",(Table1[[#This Row],[mangrove.sd.ssp126.2050]]/Table1[[#This Row],[mangrove.mn.ssp126.2050]])^-1)</f>
        <v/>
      </c>
      <c r="U1690" s="6" t="str">
        <f>IF(Table1[[#This Row],[mangrove.weights.ssp126.2050]]="","",Table1[[#This Row],[mangrove.weights.ssp126.2050]]*Table1[[#This Row],[mangrove.mn.ssp126.2050]])</f>
        <v/>
      </c>
      <c r="V1690" s="7" t="e">
        <f t="shared" si="156"/>
        <v>#DIV/0!</v>
      </c>
      <c r="Y1690" s="6" t="str">
        <f>IF(Table1[[#This Row],[seagrass.mn.ssp126.2100]]="", "", (Table1[[#This Row],[seagrass.sd.ssp126.2100]]/Table1[[#This Row],[seagrass.mn.ssp126.2100]])^-1)</f>
        <v/>
      </c>
      <c r="Z1690" s="6" t="str">
        <f>IF(Table1[[#This Row],[seagrass.weights.ssp126.2100]]="","", Table1[[#This Row],[seagrass.weights.ssp126.2100]]*Table1[[#This Row],[seagrass.mn.ssp126.2100]])</f>
        <v/>
      </c>
      <c r="AC1690" s="6" t="str">
        <f>IF(Table1[[#This Row],[corals.mn.ssp126.2100]]="","",(Table1[[#This Row],[corals.sd.ssp126.2100]]/Table1[[#This Row],[corals.mn.ssp126.2100]])^-1)</f>
        <v/>
      </c>
      <c r="AD1690" s="6" t="str">
        <f>IF( Table1[[#This Row],[Coral.weights.ssp126.2100]]="","", Table1[[#This Row],[Coral.weights.ssp126.2100]]*Table1[[#This Row],[corals.mn.ssp126.2100]])</f>
        <v/>
      </c>
      <c r="AG1690" s="8" t="str">
        <f>IF(Table1[[#This Row],[mangrove.mn.ssp126.2100]]="","",(Table1[[#This Row],[mangrove.sd.ssp126.2100]]/Table1[[#This Row],[mangrove.mn.ssp126.2100]])^-1)</f>
        <v/>
      </c>
      <c r="AH1690" s="6" t="str">
        <f>IF(Table1[[#This Row],[mangrove.weights.ssp126.2100]]="","",Table1[[#This Row],[mangrove.weights.ssp126.2100]]*Table1[[#This Row],[mangrove.mn.ssp126.2100]])</f>
        <v/>
      </c>
      <c r="AI1690" s="7" t="e">
        <f t="shared" si="157"/>
        <v>#DIV/0!</v>
      </c>
      <c r="AL1690" s="6" t="str">
        <f>IF(Table1[[#This Row],[seagrass.mn.ssp245.2050]]="","",(Table1[[#This Row],[seagrass.sd.ssp245.2050]]/Table1[[#This Row],[seagrass.mn.ssp245.2050]])^-1)</f>
        <v/>
      </c>
      <c r="AM1690" s="6" t="str">
        <f>IF(Table1[[#This Row],[seagrass.weights.ssp245.2050]]="","",Table1[[#This Row],[seagrass.weights.ssp245.2050]]*Table1[[#This Row],[seagrass.mn.ssp245.2050]])</f>
        <v/>
      </c>
      <c r="AS1690" s="5"/>
      <c r="AT1690" s="8"/>
      <c r="AU1690" s="8"/>
      <c r="AV1690" s="7" t="e">
        <f t="shared" si="158"/>
        <v>#DIV/0!</v>
      </c>
      <c r="AX1690" s="5"/>
      <c r="AY1690" s="6"/>
      <c r="AZ1690" s="6"/>
      <c r="BB1690" s="5"/>
      <c r="BC1690" s="8"/>
      <c r="BD1690" s="8"/>
      <c r="BE1690" s="5"/>
      <c r="BF1690" s="5"/>
      <c r="BG1690" s="6"/>
      <c r="BH1690" s="6"/>
      <c r="BI1690" s="7" t="e">
        <f t="shared" si="159"/>
        <v>#DIV/0!</v>
      </c>
      <c r="BK1690" s="5"/>
      <c r="BL1690" s="6"/>
      <c r="BM1690" s="6"/>
      <c r="BO1690" s="5"/>
      <c r="BP1690" s="6"/>
      <c r="BQ1690" s="6"/>
      <c r="BR1690" s="5"/>
      <c r="BS1690" s="5"/>
      <c r="BT1690" s="6"/>
      <c r="BU1690" s="6"/>
      <c r="BV1690" s="7" t="e">
        <f t="shared" si="160"/>
        <v>#DIV/0!</v>
      </c>
      <c r="BX1690" s="5"/>
      <c r="BY1690" s="8"/>
      <c r="BZ1690" s="8"/>
      <c r="CA1690" s="5"/>
      <c r="CB1690" s="5"/>
      <c r="CC1690" s="8"/>
      <c r="CD1690" s="8"/>
      <c r="CE1690" s="5"/>
      <c r="CF1690" s="5"/>
      <c r="CG1690" s="12"/>
      <c r="CH1690" s="17"/>
      <c r="CI1690" s="9" t="e">
        <f t="shared" si="161"/>
        <v>#DIV/0!</v>
      </c>
      <c r="CJ1690" s="5"/>
      <c r="CL1690" s="5"/>
      <c r="CM1690" s="5"/>
      <c r="CP1690" s="5"/>
      <c r="CT1690" s="5"/>
    </row>
    <row r="1691" spans="1:98" x14ac:dyDescent="0.25">
      <c r="A1691" s="5" t="s">
        <v>1734</v>
      </c>
      <c r="B1691" s="5">
        <v>38.08934</v>
      </c>
      <c r="C1691" s="5">
        <v>-46.571102000000003</v>
      </c>
      <c r="E1691" s="5">
        <v>0</v>
      </c>
      <c r="G1691" s="5">
        <v>0</v>
      </c>
      <c r="I1691" s="5">
        <v>0</v>
      </c>
      <c r="L1691" s="6" t="str">
        <f>IF(Table1[[#This Row],[seagrass.mn.ssp126.2050]]="","",(Table1[[#This Row],[seagrass.sd.ssp126.2050]]/Table1[[#This Row],[seagrass.mn.ssp126.2050]])^-1)</f>
        <v/>
      </c>
      <c r="M1691" s="6" t="str">
        <f>IF(Table1[[#This Row],[seagrass.weights.ssp126.2050]]="","",Table1[[#This Row],[seagrass.weights.ssp126.2050]]*Table1[[#This Row],[seagrass.mn.ssp126.2050]])</f>
        <v/>
      </c>
      <c r="P1691" s="6" t="str">
        <f>IF(Table1[[#This Row],[corals.mn.ssp126.2050]]="","",(Table1[[#This Row],[corals.sd.ssp126.2050]]/Table1[[#This Row],[corals.mn.ssp126.2050]])^-1)</f>
        <v/>
      </c>
      <c r="Q1691" s="6" t="str">
        <f>IF(Table1[[#This Row],[coral.weights.ssp126.2050]]="","",Table1[[#This Row],[coral.weights.ssp126.2050]]*Table1[[#This Row],[corals.mn.ssp126.2050]])</f>
        <v/>
      </c>
      <c r="T1691" s="6" t="str">
        <f>IF(Table1[[#This Row],[mangrove.mn.ssp126.2050]]="","",(Table1[[#This Row],[mangrove.sd.ssp126.2050]]/Table1[[#This Row],[mangrove.mn.ssp126.2050]])^-1)</f>
        <v/>
      </c>
      <c r="U1691" s="6" t="str">
        <f>IF(Table1[[#This Row],[mangrove.weights.ssp126.2050]]="","",Table1[[#This Row],[mangrove.weights.ssp126.2050]]*Table1[[#This Row],[mangrove.mn.ssp126.2050]])</f>
        <v/>
      </c>
      <c r="V1691" s="7" t="e">
        <f t="shared" si="156"/>
        <v>#DIV/0!</v>
      </c>
      <c r="Y1691" s="6" t="str">
        <f>IF(Table1[[#This Row],[seagrass.mn.ssp126.2100]]="", "", (Table1[[#This Row],[seagrass.sd.ssp126.2100]]/Table1[[#This Row],[seagrass.mn.ssp126.2100]])^-1)</f>
        <v/>
      </c>
      <c r="Z1691" s="6" t="str">
        <f>IF(Table1[[#This Row],[seagrass.weights.ssp126.2100]]="","", Table1[[#This Row],[seagrass.weights.ssp126.2100]]*Table1[[#This Row],[seagrass.mn.ssp126.2100]])</f>
        <v/>
      </c>
      <c r="AC1691" s="6" t="str">
        <f>IF(Table1[[#This Row],[corals.mn.ssp126.2100]]="","",(Table1[[#This Row],[corals.sd.ssp126.2100]]/Table1[[#This Row],[corals.mn.ssp126.2100]])^-1)</f>
        <v/>
      </c>
      <c r="AD1691" s="6" t="str">
        <f>IF( Table1[[#This Row],[Coral.weights.ssp126.2100]]="","", Table1[[#This Row],[Coral.weights.ssp126.2100]]*Table1[[#This Row],[corals.mn.ssp126.2100]])</f>
        <v/>
      </c>
      <c r="AG1691" s="8" t="str">
        <f>IF(Table1[[#This Row],[mangrove.mn.ssp126.2100]]="","",(Table1[[#This Row],[mangrove.sd.ssp126.2100]]/Table1[[#This Row],[mangrove.mn.ssp126.2100]])^-1)</f>
        <v/>
      </c>
      <c r="AH1691" s="6" t="str">
        <f>IF(Table1[[#This Row],[mangrove.weights.ssp126.2100]]="","",Table1[[#This Row],[mangrove.weights.ssp126.2100]]*Table1[[#This Row],[mangrove.mn.ssp126.2100]])</f>
        <v/>
      </c>
      <c r="AI1691" s="7" t="e">
        <f t="shared" si="157"/>
        <v>#DIV/0!</v>
      </c>
      <c r="AL1691" s="6" t="str">
        <f>IF(Table1[[#This Row],[seagrass.mn.ssp245.2050]]="","",(Table1[[#This Row],[seagrass.sd.ssp245.2050]]/Table1[[#This Row],[seagrass.mn.ssp245.2050]])^-1)</f>
        <v/>
      </c>
      <c r="AM1691" s="6" t="str">
        <f>IF(Table1[[#This Row],[seagrass.weights.ssp245.2050]]="","",Table1[[#This Row],[seagrass.weights.ssp245.2050]]*Table1[[#This Row],[seagrass.mn.ssp245.2050]])</f>
        <v/>
      </c>
      <c r="AS1691" s="5"/>
      <c r="AT1691" s="8"/>
      <c r="AU1691" s="8"/>
      <c r="AV1691" s="7" t="e">
        <f t="shared" si="158"/>
        <v>#DIV/0!</v>
      </c>
      <c r="AX1691" s="5"/>
      <c r="AY1691" s="6"/>
      <c r="AZ1691" s="6"/>
      <c r="BB1691" s="5"/>
      <c r="BC1691" s="8"/>
      <c r="BD1691" s="8"/>
      <c r="BE1691" s="5"/>
      <c r="BF1691" s="5"/>
      <c r="BG1691" s="6"/>
      <c r="BH1691" s="6"/>
      <c r="BI1691" s="7" t="e">
        <f t="shared" si="159"/>
        <v>#DIV/0!</v>
      </c>
      <c r="BK1691" s="5"/>
      <c r="BL1691" s="6"/>
      <c r="BM1691" s="6"/>
      <c r="BO1691" s="5"/>
      <c r="BP1691" s="6"/>
      <c r="BQ1691" s="6"/>
      <c r="BR1691" s="5"/>
      <c r="BS1691" s="5"/>
      <c r="BT1691" s="6"/>
      <c r="BU1691" s="6"/>
      <c r="BV1691" s="7" t="e">
        <f t="shared" si="160"/>
        <v>#DIV/0!</v>
      </c>
      <c r="BX1691" s="5"/>
      <c r="BY1691" s="8"/>
      <c r="BZ1691" s="8"/>
      <c r="CA1691" s="5"/>
      <c r="CB1691" s="5"/>
      <c r="CC1691" s="8"/>
      <c r="CD1691" s="8"/>
      <c r="CE1691" s="5"/>
      <c r="CF1691" s="5"/>
      <c r="CG1691" s="12"/>
      <c r="CH1691" s="17"/>
      <c r="CI1691" s="9" t="e">
        <f t="shared" si="161"/>
        <v>#DIV/0!</v>
      </c>
      <c r="CJ1691" s="5"/>
      <c r="CL1691" s="5"/>
      <c r="CM1691" s="5"/>
      <c r="CP1691" s="5"/>
      <c r="CT1691" s="5"/>
    </row>
    <row r="1692" spans="1:98" x14ac:dyDescent="0.25">
      <c r="A1692" s="5" t="s">
        <v>1735</v>
      </c>
      <c r="B1692" s="5">
        <v>38.33934</v>
      </c>
      <c r="C1692" s="5">
        <v>-46.571102000000003</v>
      </c>
      <c r="E1692" s="5">
        <v>0</v>
      </c>
      <c r="G1692" s="5">
        <v>0</v>
      </c>
      <c r="I1692" s="5">
        <v>0</v>
      </c>
      <c r="L1692" s="6" t="str">
        <f>IF(Table1[[#This Row],[seagrass.mn.ssp126.2050]]="","",(Table1[[#This Row],[seagrass.sd.ssp126.2050]]/Table1[[#This Row],[seagrass.mn.ssp126.2050]])^-1)</f>
        <v/>
      </c>
      <c r="M1692" s="6" t="str">
        <f>IF(Table1[[#This Row],[seagrass.weights.ssp126.2050]]="","",Table1[[#This Row],[seagrass.weights.ssp126.2050]]*Table1[[#This Row],[seagrass.mn.ssp126.2050]])</f>
        <v/>
      </c>
      <c r="P1692" s="6" t="str">
        <f>IF(Table1[[#This Row],[corals.mn.ssp126.2050]]="","",(Table1[[#This Row],[corals.sd.ssp126.2050]]/Table1[[#This Row],[corals.mn.ssp126.2050]])^-1)</f>
        <v/>
      </c>
      <c r="Q1692" s="6" t="str">
        <f>IF(Table1[[#This Row],[coral.weights.ssp126.2050]]="","",Table1[[#This Row],[coral.weights.ssp126.2050]]*Table1[[#This Row],[corals.mn.ssp126.2050]])</f>
        <v/>
      </c>
      <c r="T1692" s="6" t="str">
        <f>IF(Table1[[#This Row],[mangrove.mn.ssp126.2050]]="","",(Table1[[#This Row],[mangrove.sd.ssp126.2050]]/Table1[[#This Row],[mangrove.mn.ssp126.2050]])^-1)</f>
        <v/>
      </c>
      <c r="U1692" s="6" t="str">
        <f>IF(Table1[[#This Row],[mangrove.weights.ssp126.2050]]="","",Table1[[#This Row],[mangrove.weights.ssp126.2050]]*Table1[[#This Row],[mangrove.mn.ssp126.2050]])</f>
        <v/>
      </c>
      <c r="V1692" s="7" t="e">
        <f t="shared" si="156"/>
        <v>#DIV/0!</v>
      </c>
      <c r="Y1692" s="6" t="str">
        <f>IF(Table1[[#This Row],[seagrass.mn.ssp126.2100]]="", "", (Table1[[#This Row],[seagrass.sd.ssp126.2100]]/Table1[[#This Row],[seagrass.mn.ssp126.2100]])^-1)</f>
        <v/>
      </c>
      <c r="Z1692" s="6" t="str">
        <f>IF(Table1[[#This Row],[seagrass.weights.ssp126.2100]]="","", Table1[[#This Row],[seagrass.weights.ssp126.2100]]*Table1[[#This Row],[seagrass.mn.ssp126.2100]])</f>
        <v/>
      </c>
      <c r="AC1692" s="6" t="str">
        <f>IF(Table1[[#This Row],[corals.mn.ssp126.2100]]="","",(Table1[[#This Row],[corals.sd.ssp126.2100]]/Table1[[#This Row],[corals.mn.ssp126.2100]])^-1)</f>
        <v/>
      </c>
      <c r="AD1692" s="6" t="str">
        <f>IF( Table1[[#This Row],[Coral.weights.ssp126.2100]]="","", Table1[[#This Row],[Coral.weights.ssp126.2100]]*Table1[[#This Row],[corals.mn.ssp126.2100]])</f>
        <v/>
      </c>
      <c r="AG1692" s="8" t="str">
        <f>IF(Table1[[#This Row],[mangrove.mn.ssp126.2100]]="","",(Table1[[#This Row],[mangrove.sd.ssp126.2100]]/Table1[[#This Row],[mangrove.mn.ssp126.2100]])^-1)</f>
        <v/>
      </c>
      <c r="AH1692" s="6" t="str">
        <f>IF(Table1[[#This Row],[mangrove.weights.ssp126.2100]]="","",Table1[[#This Row],[mangrove.weights.ssp126.2100]]*Table1[[#This Row],[mangrove.mn.ssp126.2100]])</f>
        <v/>
      </c>
      <c r="AI1692" s="7" t="e">
        <f t="shared" si="157"/>
        <v>#DIV/0!</v>
      </c>
      <c r="AL1692" s="6" t="str">
        <f>IF(Table1[[#This Row],[seagrass.mn.ssp245.2050]]="","",(Table1[[#This Row],[seagrass.sd.ssp245.2050]]/Table1[[#This Row],[seagrass.mn.ssp245.2050]])^-1)</f>
        <v/>
      </c>
      <c r="AM1692" s="6" t="str">
        <f>IF(Table1[[#This Row],[seagrass.weights.ssp245.2050]]="","",Table1[[#This Row],[seagrass.weights.ssp245.2050]]*Table1[[#This Row],[seagrass.mn.ssp245.2050]])</f>
        <v/>
      </c>
      <c r="AS1692" s="5"/>
      <c r="AT1692" s="8"/>
      <c r="AU1692" s="8"/>
      <c r="AV1692" s="7" t="e">
        <f t="shared" si="158"/>
        <v>#DIV/0!</v>
      </c>
      <c r="AX1692" s="5"/>
      <c r="AY1692" s="6"/>
      <c r="AZ1692" s="6"/>
      <c r="BB1692" s="5"/>
      <c r="BC1692" s="8"/>
      <c r="BD1692" s="8"/>
      <c r="BE1692" s="5"/>
      <c r="BF1692" s="5"/>
      <c r="BG1692" s="6"/>
      <c r="BH1692" s="6"/>
      <c r="BI1692" s="7" t="e">
        <f t="shared" si="159"/>
        <v>#DIV/0!</v>
      </c>
      <c r="BK1692" s="5"/>
      <c r="BL1692" s="6"/>
      <c r="BM1692" s="6"/>
      <c r="BO1692" s="5"/>
      <c r="BP1692" s="6"/>
      <c r="BQ1692" s="6"/>
      <c r="BR1692" s="5"/>
      <c r="BS1692" s="5"/>
      <c r="BT1692" s="6"/>
      <c r="BU1692" s="6"/>
      <c r="BV1692" s="7" t="e">
        <f t="shared" si="160"/>
        <v>#DIV/0!</v>
      </c>
      <c r="BX1692" s="5"/>
      <c r="BY1692" s="8"/>
      <c r="BZ1692" s="8"/>
      <c r="CA1692" s="5"/>
      <c r="CB1692" s="5"/>
      <c r="CC1692" s="8"/>
      <c r="CD1692" s="8"/>
      <c r="CE1692" s="5"/>
      <c r="CF1692" s="5"/>
      <c r="CG1692" s="12"/>
      <c r="CH1692" s="17"/>
      <c r="CI1692" s="9" t="e">
        <f t="shared" si="161"/>
        <v>#DIV/0!</v>
      </c>
      <c r="CJ1692" s="5"/>
      <c r="CL1692" s="5"/>
      <c r="CM1692" s="5"/>
      <c r="CP1692" s="5"/>
      <c r="CT1692" s="5"/>
    </row>
    <row r="1693" spans="1:98" x14ac:dyDescent="0.25">
      <c r="A1693" s="5" t="s">
        <v>1736</v>
      </c>
      <c r="B1693" s="5">
        <v>37.33934</v>
      </c>
      <c r="C1693" s="5">
        <v>-46.821102000000003</v>
      </c>
      <c r="E1693" s="5">
        <v>0</v>
      </c>
      <c r="G1693" s="5">
        <v>0</v>
      </c>
      <c r="I1693" s="5">
        <v>0</v>
      </c>
      <c r="L1693" s="6" t="str">
        <f>IF(Table1[[#This Row],[seagrass.mn.ssp126.2050]]="","",(Table1[[#This Row],[seagrass.sd.ssp126.2050]]/Table1[[#This Row],[seagrass.mn.ssp126.2050]])^-1)</f>
        <v/>
      </c>
      <c r="M1693" s="6" t="str">
        <f>IF(Table1[[#This Row],[seagrass.weights.ssp126.2050]]="","",Table1[[#This Row],[seagrass.weights.ssp126.2050]]*Table1[[#This Row],[seagrass.mn.ssp126.2050]])</f>
        <v/>
      </c>
      <c r="P1693" s="6" t="str">
        <f>IF(Table1[[#This Row],[corals.mn.ssp126.2050]]="","",(Table1[[#This Row],[corals.sd.ssp126.2050]]/Table1[[#This Row],[corals.mn.ssp126.2050]])^-1)</f>
        <v/>
      </c>
      <c r="Q1693" s="6" t="str">
        <f>IF(Table1[[#This Row],[coral.weights.ssp126.2050]]="","",Table1[[#This Row],[coral.weights.ssp126.2050]]*Table1[[#This Row],[corals.mn.ssp126.2050]])</f>
        <v/>
      </c>
      <c r="T1693" s="6" t="str">
        <f>IF(Table1[[#This Row],[mangrove.mn.ssp126.2050]]="","",(Table1[[#This Row],[mangrove.sd.ssp126.2050]]/Table1[[#This Row],[mangrove.mn.ssp126.2050]])^-1)</f>
        <v/>
      </c>
      <c r="U1693" s="6" t="str">
        <f>IF(Table1[[#This Row],[mangrove.weights.ssp126.2050]]="","",Table1[[#This Row],[mangrove.weights.ssp126.2050]]*Table1[[#This Row],[mangrove.mn.ssp126.2050]])</f>
        <v/>
      </c>
      <c r="V1693" s="7" t="e">
        <f t="shared" si="156"/>
        <v>#DIV/0!</v>
      </c>
      <c r="Y1693" s="6" t="str">
        <f>IF(Table1[[#This Row],[seagrass.mn.ssp126.2100]]="", "", (Table1[[#This Row],[seagrass.sd.ssp126.2100]]/Table1[[#This Row],[seagrass.mn.ssp126.2100]])^-1)</f>
        <v/>
      </c>
      <c r="Z1693" s="6" t="str">
        <f>IF(Table1[[#This Row],[seagrass.weights.ssp126.2100]]="","", Table1[[#This Row],[seagrass.weights.ssp126.2100]]*Table1[[#This Row],[seagrass.mn.ssp126.2100]])</f>
        <v/>
      </c>
      <c r="AC1693" s="6" t="str">
        <f>IF(Table1[[#This Row],[corals.mn.ssp126.2100]]="","",(Table1[[#This Row],[corals.sd.ssp126.2100]]/Table1[[#This Row],[corals.mn.ssp126.2100]])^-1)</f>
        <v/>
      </c>
      <c r="AD1693" s="6" t="str">
        <f>IF( Table1[[#This Row],[Coral.weights.ssp126.2100]]="","", Table1[[#This Row],[Coral.weights.ssp126.2100]]*Table1[[#This Row],[corals.mn.ssp126.2100]])</f>
        <v/>
      </c>
      <c r="AG1693" s="8" t="str">
        <f>IF(Table1[[#This Row],[mangrove.mn.ssp126.2100]]="","",(Table1[[#This Row],[mangrove.sd.ssp126.2100]]/Table1[[#This Row],[mangrove.mn.ssp126.2100]])^-1)</f>
        <v/>
      </c>
      <c r="AH1693" s="6" t="str">
        <f>IF(Table1[[#This Row],[mangrove.weights.ssp126.2100]]="","",Table1[[#This Row],[mangrove.weights.ssp126.2100]]*Table1[[#This Row],[mangrove.mn.ssp126.2100]])</f>
        <v/>
      </c>
      <c r="AI1693" s="7" t="e">
        <f t="shared" si="157"/>
        <v>#DIV/0!</v>
      </c>
      <c r="AL1693" s="6" t="str">
        <f>IF(Table1[[#This Row],[seagrass.mn.ssp245.2050]]="","",(Table1[[#This Row],[seagrass.sd.ssp245.2050]]/Table1[[#This Row],[seagrass.mn.ssp245.2050]])^-1)</f>
        <v/>
      </c>
      <c r="AM1693" s="6" t="str">
        <f>IF(Table1[[#This Row],[seagrass.weights.ssp245.2050]]="","",Table1[[#This Row],[seagrass.weights.ssp245.2050]]*Table1[[#This Row],[seagrass.mn.ssp245.2050]])</f>
        <v/>
      </c>
      <c r="AS1693" s="5"/>
      <c r="AT1693" s="8"/>
      <c r="AU1693" s="8"/>
      <c r="AV1693" s="7" t="e">
        <f t="shared" si="158"/>
        <v>#DIV/0!</v>
      </c>
      <c r="AX1693" s="5"/>
      <c r="AY1693" s="6"/>
      <c r="AZ1693" s="6"/>
      <c r="BB1693" s="5"/>
      <c r="BC1693" s="8"/>
      <c r="BD1693" s="8"/>
      <c r="BE1693" s="5"/>
      <c r="BF1693" s="5"/>
      <c r="BG1693" s="6"/>
      <c r="BH1693" s="6"/>
      <c r="BI1693" s="7" t="e">
        <f t="shared" si="159"/>
        <v>#DIV/0!</v>
      </c>
      <c r="BK1693" s="5"/>
      <c r="BL1693" s="6"/>
      <c r="BM1693" s="6"/>
      <c r="BO1693" s="5"/>
      <c r="BP1693" s="6"/>
      <c r="BQ1693" s="6"/>
      <c r="BR1693" s="5"/>
      <c r="BS1693" s="5"/>
      <c r="BT1693" s="6"/>
      <c r="BU1693" s="6"/>
      <c r="BV1693" s="7" t="e">
        <f t="shared" si="160"/>
        <v>#DIV/0!</v>
      </c>
      <c r="BX1693" s="5"/>
      <c r="BY1693" s="8"/>
      <c r="BZ1693" s="8"/>
      <c r="CA1693" s="5"/>
      <c r="CB1693" s="5"/>
      <c r="CC1693" s="8"/>
      <c r="CD1693" s="8"/>
      <c r="CE1693" s="5"/>
      <c r="CF1693" s="5"/>
      <c r="CG1693" s="12"/>
      <c r="CH1693" s="17"/>
      <c r="CI1693" s="9" t="e">
        <f t="shared" si="161"/>
        <v>#DIV/0!</v>
      </c>
      <c r="CJ1693" s="5"/>
      <c r="CL1693" s="5"/>
      <c r="CM1693" s="5"/>
      <c r="CP1693" s="5"/>
      <c r="CT1693" s="5"/>
    </row>
    <row r="1694" spans="1:98" x14ac:dyDescent="0.25">
      <c r="A1694" s="5" t="s">
        <v>1737</v>
      </c>
      <c r="B1694" s="5">
        <v>37.58934</v>
      </c>
      <c r="C1694" s="5">
        <v>-46.821102000000003</v>
      </c>
      <c r="E1694" s="5">
        <v>0</v>
      </c>
      <c r="G1694" s="5">
        <v>0</v>
      </c>
      <c r="I1694" s="5">
        <v>0</v>
      </c>
      <c r="L1694" s="6" t="str">
        <f>IF(Table1[[#This Row],[seagrass.mn.ssp126.2050]]="","",(Table1[[#This Row],[seagrass.sd.ssp126.2050]]/Table1[[#This Row],[seagrass.mn.ssp126.2050]])^-1)</f>
        <v/>
      </c>
      <c r="M1694" s="6" t="str">
        <f>IF(Table1[[#This Row],[seagrass.weights.ssp126.2050]]="","",Table1[[#This Row],[seagrass.weights.ssp126.2050]]*Table1[[#This Row],[seagrass.mn.ssp126.2050]])</f>
        <v/>
      </c>
      <c r="P1694" s="6" t="str">
        <f>IF(Table1[[#This Row],[corals.mn.ssp126.2050]]="","",(Table1[[#This Row],[corals.sd.ssp126.2050]]/Table1[[#This Row],[corals.mn.ssp126.2050]])^-1)</f>
        <v/>
      </c>
      <c r="Q1694" s="6" t="str">
        <f>IF(Table1[[#This Row],[coral.weights.ssp126.2050]]="","",Table1[[#This Row],[coral.weights.ssp126.2050]]*Table1[[#This Row],[corals.mn.ssp126.2050]])</f>
        <v/>
      </c>
      <c r="T1694" s="6" t="str">
        <f>IF(Table1[[#This Row],[mangrove.mn.ssp126.2050]]="","",(Table1[[#This Row],[mangrove.sd.ssp126.2050]]/Table1[[#This Row],[mangrove.mn.ssp126.2050]])^-1)</f>
        <v/>
      </c>
      <c r="U1694" s="6" t="str">
        <f>IF(Table1[[#This Row],[mangrove.weights.ssp126.2050]]="","",Table1[[#This Row],[mangrove.weights.ssp126.2050]]*Table1[[#This Row],[mangrove.mn.ssp126.2050]])</f>
        <v/>
      </c>
      <c r="V1694" s="7" t="e">
        <f t="shared" si="156"/>
        <v>#DIV/0!</v>
      </c>
      <c r="Y1694" s="6" t="str">
        <f>IF(Table1[[#This Row],[seagrass.mn.ssp126.2100]]="", "", (Table1[[#This Row],[seagrass.sd.ssp126.2100]]/Table1[[#This Row],[seagrass.mn.ssp126.2100]])^-1)</f>
        <v/>
      </c>
      <c r="Z1694" s="6" t="str">
        <f>IF(Table1[[#This Row],[seagrass.weights.ssp126.2100]]="","", Table1[[#This Row],[seagrass.weights.ssp126.2100]]*Table1[[#This Row],[seagrass.mn.ssp126.2100]])</f>
        <v/>
      </c>
      <c r="AC1694" s="6" t="str">
        <f>IF(Table1[[#This Row],[corals.mn.ssp126.2100]]="","",(Table1[[#This Row],[corals.sd.ssp126.2100]]/Table1[[#This Row],[corals.mn.ssp126.2100]])^-1)</f>
        <v/>
      </c>
      <c r="AD1694" s="6" t="str">
        <f>IF( Table1[[#This Row],[Coral.weights.ssp126.2100]]="","", Table1[[#This Row],[Coral.weights.ssp126.2100]]*Table1[[#This Row],[corals.mn.ssp126.2100]])</f>
        <v/>
      </c>
      <c r="AG1694" s="8" t="str">
        <f>IF(Table1[[#This Row],[mangrove.mn.ssp126.2100]]="","",(Table1[[#This Row],[mangrove.sd.ssp126.2100]]/Table1[[#This Row],[mangrove.mn.ssp126.2100]])^-1)</f>
        <v/>
      </c>
      <c r="AH1694" s="6" t="str">
        <f>IF(Table1[[#This Row],[mangrove.weights.ssp126.2100]]="","",Table1[[#This Row],[mangrove.weights.ssp126.2100]]*Table1[[#This Row],[mangrove.mn.ssp126.2100]])</f>
        <v/>
      </c>
      <c r="AI1694" s="7" t="e">
        <f t="shared" si="157"/>
        <v>#DIV/0!</v>
      </c>
      <c r="AL1694" s="6" t="str">
        <f>IF(Table1[[#This Row],[seagrass.mn.ssp245.2050]]="","",(Table1[[#This Row],[seagrass.sd.ssp245.2050]]/Table1[[#This Row],[seagrass.mn.ssp245.2050]])^-1)</f>
        <v/>
      </c>
      <c r="AM1694" s="6" t="str">
        <f>IF(Table1[[#This Row],[seagrass.weights.ssp245.2050]]="","",Table1[[#This Row],[seagrass.weights.ssp245.2050]]*Table1[[#This Row],[seagrass.mn.ssp245.2050]])</f>
        <v/>
      </c>
      <c r="AS1694" s="5"/>
      <c r="AT1694" s="8"/>
      <c r="AU1694" s="8"/>
      <c r="AV1694" s="7" t="e">
        <f t="shared" si="158"/>
        <v>#DIV/0!</v>
      </c>
      <c r="AX1694" s="5"/>
      <c r="AY1694" s="6"/>
      <c r="AZ1694" s="6"/>
      <c r="BB1694" s="5"/>
      <c r="BC1694" s="8"/>
      <c r="BD1694" s="8"/>
      <c r="BE1694" s="5"/>
      <c r="BF1694" s="5"/>
      <c r="BG1694" s="6"/>
      <c r="BH1694" s="6"/>
      <c r="BI1694" s="7" t="e">
        <f t="shared" si="159"/>
        <v>#DIV/0!</v>
      </c>
      <c r="BK1694" s="5"/>
      <c r="BL1694" s="6"/>
      <c r="BM1694" s="6"/>
      <c r="BO1694" s="5"/>
      <c r="BP1694" s="6"/>
      <c r="BQ1694" s="6"/>
      <c r="BR1694" s="5"/>
      <c r="BS1694" s="5"/>
      <c r="BT1694" s="6"/>
      <c r="BU1694" s="6"/>
      <c r="BV1694" s="7" t="e">
        <f t="shared" si="160"/>
        <v>#DIV/0!</v>
      </c>
      <c r="BX1694" s="5"/>
      <c r="BY1694" s="8"/>
      <c r="BZ1694" s="8"/>
      <c r="CA1694" s="5"/>
      <c r="CB1694" s="5"/>
      <c r="CC1694" s="8"/>
      <c r="CD1694" s="8"/>
      <c r="CE1694" s="5"/>
      <c r="CF1694" s="5"/>
      <c r="CG1694" s="12"/>
      <c r="CH1694" s="17"/>
      <c r="CI1694" s="9" t="e">
        <f t="shared" si="161"/>
        <v>#DIV/0!</v>
      </c>
      <c r="CJ1694" s="5"/>
      <c r="CL1694" s="5"/>
      <c r="CM1694" s="5"/>
      <c r="CP1694" s="5"/>
      <c r="CT1694" s="5"/>
    </row>
    <row r="1695" spans="1:98" x14ac:dyDescent="0.25">
      <c r="A1695" s="5" t="s">
        <v>1738</v>
      </c>
      <c r="B1695" s="5">
        <v>37.83934</v>
      </c>
      <c r="C1695" s="5">
        <v>-46.821102000000003</v>
      </c>
      <c r="E1695" s="5">
        <v>0</v>
      </c>
      <c r="G1695" s="5">
        <v>0</v>
      </c>
      <c r="I1695" s="5">
        <v>0</v>
      </c>
      <c r="L1695" s="6" t="str">
        <f>IF(Table1[[#This Row],[seagrass.mn.ssp126.2050]]="","",(Table1[[#This Row],[seagrass.sd.ssp126.2050]]/Table1[[#This Row],[seagrass.mn.ssp126.2050]])^-1)</f>
        <v/>
      </c>
      <c r="M1695" s="6" t="str">
        <f>IF(Table1[[#This Row],[seagrass.weights.ssp126.2050]]="","",Table1[[#This Row],[seagrass.weights.ssp126.2050]]*Table1[[#This Row],[seagrass.mn.ssp126.2050]])</f>
        <v/>
      </c>
      <c r="P1695" s="6" t="str">
        <f>IF(Table1[[#This Row],[corals.mn.ssp126.2050]]="","",(Table1[[#This Row],[corals.sd.ssp126.2050]]/Table1[[#This Row],[corals.mn.ssp126.2050]])^-1)</f>
        <v/>
      </c>
      <c r="Q1695" s="6" t="str">
        <f>IF(Table1[[#This Row],[coral.weights.ssp126.2050]]="","",Table1[[#This Row],[coral.weights.ssp126.2050]]*Table1[[#This Row],[corals.mn.ssp126.2050]])</f>
        <v/>
      </c>
      <c r="T1695" s="6" t="str">
        <f>IF(Table1[[#This Row],[mangrove.mn.ssp126.2050]]="","",(Table1[[#This Row],[mangrove.sd.ssp126.2050]]/Table1[[#This Row],[mangrove.mn.ssp126.2050]])^-1)</f>
        <v/>
      </c>
      <c r="U1695" s="6" t="str">
        <f>IF(Table1[[#This Row],[mangrove.weights.ssp126.2050]]="","",Table1[[#This Row],[mangrove.weights.ssp126.2050]]*Table1[[#This Row],[mangrove.mn.ssp126.2050]])</f>
        <v/>
      </c>
      <c r="V1695" s="7" t="e">
        <f t="shared" si="156"/>
        <v>#DIV/0!</v>
      </c>
      <c r="Y1695" s="6" t="str">
        <f>IF(Table1[[#This Row],[seagrass.mn.ssp126.2100]]="", "", (Table1[[#This Row],[seagrass.sd.ssp126.2100]]/Table1[[#This Row],[seagrass.mn.ssp126.2100]])^-1)</f>
        <v/>
      </c>
      <c r="Z1695" s="6" t="str">
        <f>IF(Table1[[#This Row],[seagrass.weights.ssp126.2100]]="","", Table1[[#This Row],[seagrass.weights.ssp126.2100]]*Table1[[#This Row],[seagrass.mn.ssp126.2100]])</f>
        <v/>
      </c>
      <c r="AC1695" s="6" t="str">
        <f>IF(Table1[[#This Row],[corals.mn.ssp126.2100]]="","",(Table1[[#This Row],[corals.sd.ssp126.2100]]/Table1[[#This Row],[corals.mn.ssp126.2100]])^-1)</f>
        <v/>
      </c>
      <c r="AD1695" s="6" t="str">
        <f>IF( Table1[[#This Row],[Coral.weights.ssp126.2100]]="","", Table1[[#This Row],[Coral.weights.ssp126.2100]]*Table1[[#This Row],[corals.mn.ssp126.2100]])</f>
        <v/>
      </c>
      <c r="AG1695" s="8" t="str">
        <f>IF(Table1[[#This Row],[mangrove.mn.ssp126.2100]]="","",(Table1[[#This Row],[mangrove.sd.ssp126.2100]]/Table1[[#This Row],[mangrove.mn.ssp126.2100]])^-1)</f>
        <v/>
      </c>
      <c r="AH1695" s="6" t="str">
        <f>IF(Table1[[#This Row],[mangrove.weights.ssp126.2100]]="","",Table1[[#This Row],[mangrove.weights.ssp126.2100]]*Table1[[#This Row],[mangrove.mn.ssp126.2100]])</f>
        <v/>
      </c>
      <c r="AI1695" s="7" t="e">
        <f t="shared" si="157"/>
        <v>#DIV/0!</v>
      </c>
      <c r="AL1695" s="6" t="str">
        <f>IF(Table1[[#This Row],[seagrass.mn.ssp245.2050]]="","",(Table1[[#This Row],[seagrass.sd.ssp245.2050]]/Table1[[#This Row],[seagrass.mn.ssp245.2050]])^-1)</f>
        <v/>
      </c>
      <c r="AM1695" s="6" t="str">
        <f>IF(Table1[[#This Row],[seagrass.weights.ssp245.2050]]="","",Table1[[#This Row],[seagrass.weights.ssp245.2050]]*Table1[[#This Row],[seagrass.mn.ssp245.2050]])</f>
        <v/>
      </c>
      <c r="AS1695" s="5"/>
      <c r="AT1695" s="8"/>
      <c r="AU1695" s="8"/>
      <c r="AV1695" s="7" t="e">
        <f t="shared" si="158"/>
        <v>#DIV/0!</v>
      </c>
      <c r="AX1695" s="5"/>
      <c r="AY1695" s="6"/>
      <c r="AZ1695" s="6"/>
      <c r="BB1695" s="5"/>
      <c r="BC1695" s="8"/>
      <c r="BD1695" s="8"/>
      <c r="BE1695" s="5"/>
      <c r="BF1695" s="5"/>
      <c r="BG1695" s="6"/>
      <c r="BH1695" s="6"/>
      <c r="BI1695" s="7" t="e">
        <f t="shared" si="159"/>
        <v>#DIV/0!</v>
      </c>
      <c r="BK1695" s="5"/>
      <c r="BL1695" s="6"/>
      <c r="BM1695" s="6"/>
      <c r="BO1695" s="5"/>
      <c r="BP1695" s="6"/>
      <c r="BQ1695" s="6"/>
      <c r="BR1695" s="5"/>
      <c r="BS1695" s="5"/>
      <c r="BT1695" s="6"/>
      <c r="BU1695" s="6"/>
      <c r="BV1695" s="7" t="e">
        <f t="shared" si="160"/>
        <v>#DIV/0!</v>
      </c>
      <c r="BX1695" s="5"/>
      <c r="BY1695" s="8"/>
      <c r="BZ1695" s="8"/>
      <c r="CA1695" s="5"/>
      <c r="CB1695" s="5"/>
      <c r="CC1695" s="8"/>
      <c r="CD1695" s="8"/>
      <c r="CE1695" s="5"/>
      <c r="CF1695" s="5"/>
      <c r="CG1695" s="12"/>
      <c r="CH1695" s="17"/>
      <c r="CI1695" s="9" t="e">
        <f t="shared" si="161"/>
        <v>#DIV/0!</v>
      </c>
      <c r="CJ1695" s="5"/>
      <c r="CL1695" s="5"/>
      <c r="CM1695" s="5"/>
      <c r="CP1695" s="5"/>
      <c r="CT1695" s="5"/>
    </row>
    <row r="1696" spans="1:98" x14ac:dyDescent="0.25">
      <c r="A1696" s="5" t="s">
        <v>1739</v>
      </c>
      <c r="B1696" s="5">
        <v>38.08934</v>
      </c>
      <c r="C1696" s="5">
        <v>-46.821102000000003</v>
      </c>
      <c r="E1696" s="5">
        <v>0</v>
      </c>
      <c r="G1696" s="5">
        <v>0</v>
      </c>
      <c r="I1696" s="5">
        <v>0</v>
      </c>
      <c r="L1696" s="6" t="str">
        <f>IF(Table1[[#This Row],[seagrass.mn.ssp126.2050]]="","",(Table1[[#This Row],[seagrass.sd.ssp126.2050]]/Table1[[#This Row],[seagrass.mn.ssp126.2050]])^-1)</f>
        <v/>
      </c>
      <c r="M1696" s="6" t="str">
        <f>IF(Table1[[#This Row],[seagrass.weights.ssp126.2050]]="","",Table1[[#This Row],[seagrass.weights.ssp126.2050]]*Table1[[#This Row],[seagrass.mn.ssp126.2050]])</f>
        <v/>
      </c>
      <c r="P1696" s="6" t="str">
        <f>IF(Table1[[#This Row],[corals.mn.ssp126.2050]]="","",(Table1[[#This Row],[corals.sd.ssp126.2050]]/Table1[[#This Row],[corals.mn.ssp126.2050]])^-1)</f>
        <v/>
      </c>
      <c r="Q1696" s="6" t="str">
        <f>IF(Table1[[#This Row],[coral.weights.ssp126.2050]]="","",Table1[[#This Row],[coral.weights.ssp126.2050]]*Table1[[#This Row],[corals.mn.ssp126.2050]])</f>
        <v/>
      </c>
      <c r="T1696" s="6" t="str">
        <f>IF(Table1[[#This Row],[mangrove.mn.ssp126.2050]]="","",(Table1[[#This Row],[mangrove.sd.ssp126.2050]]/Table1[[#This Row],[mangrove.mn.ssp126.2050]])^-1)</f>
        <v/>
      </c>
      <c r="U1696" s="6" t="str">
        <f>IF(Table1[[#This Row],[mangrove.weights.ssp126.2050]]="","",Table1[[#This Row],[mangrove.weights.ssp126.2050]]*Table1[[#This Row],[mangrove.mn.ssp126.2050]])</f>
        <v/>
      </c>
      <c r="V1696" s="7" t="e">
        <f t="shared" si="156"/>
        <v>#DIV/0!</v>
      </c>
      <c r="Y1696" s="6" t="str">
        <f>IF(Table1[[#This Row],[seagrass.mn.ssp126.2100]]="", "", (Table1[[#This Row],[seagrass.sd.ssp126.2100]]/Table1[[#This Row],[seagrass.mn.ssp126.2100]])^-1)</f>
        <v/>
      </c>
      <c r="Z1696" s="6" t="str">
        <f>IF(Table1[[#This Row],[seagrass.weights.ssp126.2100]]="","", Table1[[#This Row],[seagrass.weights.ssp126.2100]]*Table1[[#This Row],[seagrass.mn.ssp126.2100]])</f>
        <v/>
      </c>
      <c r="AC1696" s="6" t="str">
        <f>IF(Table1[[#This Row],[corals.mn.ssp126.2100]]="","",(Table1[[#This Row],[corals.sd.ssp126.2100]]/Table1[[#This Row],[corals.mn.ssp126.2100]])^-1)</f>
        <v/>
      </c>
      <c r="AD1696" s="6" t="str">
        <f>IF( Table1[[#This Row],[Coral.weights.ssp126.2100]]="","", Table1[[#This Row],[Coral.weights.ssp126.2100]]*Table1[[#This Row],[corals.mn.ssp126.2100]])</f>
        <v/>
      </c>
      <c r="AG1696" s="8" t="str">
        <f>IF(Table1[[#This Row],[mangrove.mn.ssp126.2100]]="","",(Table1[[#This Row],[mangrove.sd.ssp126.2100]]/Table1[[#This Row],[mangrove.mn.ssp126.2100]])^-1)</f>
        <v/>
      </c>
      <c r="AH1696" s="6" t="str">
        <f>IF(Table1[[#This Row],[mangrove.weights.ssp126.2100]]="","",Table1[[#This Row],[mangrove.weights.ssp126.2100]]*Table1[[#This Row],[mangrove.mn.ssp126.2100]])</f>
        <v/>
      </c>
      <c r="AI1696" s="7" t="e">
        <f t="shared" si="157"/>
        <v>#DIV/0!</v>
      </c>
      <c r="AL1696" s="6" t="str">
        <f>IF(Table1[[#This Row],[seagrass.mn.ssp245.2050]]="","",(Table1[[#This Row],[seagrass.sd.ssp245.2050]]/Table1[[#This Row],[seagrass.mn.ssp245.2050]])^-1)</f>
        <v/>
      </c>
      <c r="AM1696" s="6" t="str">
        <f>IF(Table1[[#This Row],[seagrass.weights.ssp245.2050]]="","",Table1[[#This Row],[seagrass.weights.ssp245.2050]]*Table1[[#This Row],[seagrass.mn.ssp245.2050]])</f>
        <v/>
      </c>
      <c r="AS1696" s="5"/>
      <c r="AT1696" s="8"/>
      <c r="AU1696" s="8"/>
      <c r="AV1696" s="7" t="e">
        <f t="shared" si="158"/>
        <v>#DIV/0!</v>
      </c>
      <c r="AX1696" s="5"/>
      <c r="AY1696" s="6"/>
      <c r="AZ1696" s="6"/>
      <c r="BB1696" s="5"/>
      <c r="BC1696" s="8"/>
      <c r="BD1696" s="8"/>
      <c r="BE1696" s="5"/>
      <c r="BF1696" s="5"/>
      <c r="BG1696" s="6"/>
      <c r="BH1696" s="6"/>
      <c r="BI1696" s="7" t="e">
        <f t="shared" si="159"/>
        <v>#DIV/0!</v>
      </c>
      <c r="BK1696" s="5"/>
      <c r="BL1696" s="6"/>
      <c r="BM1696" s="6"/>
      <c r="BO1696" s="5"/>
      <c r="BP1696" s="6"/>
      <c r="BQ1696" s="6"/>
      <c r="BR1696" s="5"/>
      <c r="BS1696" s="5"/>
      <c r="BT1696" s="6"/>
      <c r="BU1696" s="6"/>
      <c r="BV1696" s="7" t="e">
        <f t="shared" si="160"/>
        <v>#DIV/0!</v>
      </c>
      <c r="BX1696" s="5"/>
      <c r="BY1696" s="8"/>
      <c r="BZ1696" s="8"/>
      <c r="CA1696" s="5"/>
      <c r="CB1696" s="5"/>
      <c r="CC1696" s="8"/>
      <c r="CD1696" s="8"/>
      <c r="CE1696" s="5"/>
      <c r="CF1696" s="5"/>
      <c r="CG1696" s="12"/>
      <c r="CH1696" s="17"/>
      <c r="CI1696" s="9" t="e">
        <f t="shared" si="161"/>
        <v>#DIV/0!</v>
      </c>
      <c r="CJ1696" s="5"/>
      <c r="CL1696" s="5"/>
      <c r="CM1696" s="5"/>
      <c r="CP1696" s="5"/>
      <c r="CT1696" s="5"/>
    </row>
    <row r="1697" spans="1:98" x14ac:dyDescent="0.25">
      <c r="A1697" s="5" t="s">
        <v>1740</v>
      </c>
      <c r="B1697" s="5">
        <v>38.33934</v>
      </c>
      <c r="C1697" s="5">
        <v>-46.821102000000003</v>
      </c>
      <c r="E1697" s="5">
        <v>0</v>
      </c>
      <c r="G1697" s="5">
        <v>0</v>
      </c>
      <c r="I1697" s="5">
        <v>0</v>
      </c>
      <c r="L1697" s="6" t="str">
        <f>IF(Table1[[#This Row],[seagrass.mn.ssp126.2050]]="","",(Table1[[#This Row],[seagrass.sd.ssp126.2050]]/Table1[[#This Row],[seagrass.mn.ssp126.2050]])^-1)</f>
        <v/>
      </c>
      <c r="M1697" s="6" t="str">
        <f>IF(Table1[[#This Row],[seagrass.weights.ssp126.2050]]="","",Table1[[#This Row],[seagrass.weights.ssp126.2050]]*Table1[[#This Row],[seagrass.mn.ssp126.2050]])</f>
        <v/>
      </c>
      <c r="P1697" s="6" t="str">
        <f>IF(Table1[[#This Row],[corals.mn.ssp126.2050]]="","",(Table1[[#This Row],[corals.sd.ssp126.2050]]/Table1[[#This Row],[corals.mn.ssp126.2050]])^-1)</f>
        <v/>
      </c>
      <c r="Q1697" s="6" t="str">
        <f>IF(Table1[[#This Row],[coral.weights.ssp126.2050]]="","",Table1[[#This Row],[coral.weights.ssp126.2050]]*Table1[[#This Row],[corals.mn.ssp126.2050]])</f>
        <v/>
      </c>
      <c r="T1697" s="6" t="str">
        <f>IF(Table1[[#This Row],[mangrove.mn.ssp126.2050]]="","",(Table1[[#This Row],[mangrove.sd.ssp126.2050]]/Table1[[#This Row],[mangrove.mn.ssp126.2050]])^-1)</f>
        <v/>
      </c>
      <c r="U1697" s="6" t="str">
        <f>IF(Table1[[#This Row],[mangrove.weights.ssp126.2050]]="","",Table1[[#This Row],[mangrove.weights.ssp126.2050]]*Table1[[#This Row],[mangrove.mn.ssp126.2050]])</f>
        <v/>
      </c>
      <c r="V1697" s="7" t="e">
        <f t="shared" si="156"/>
        <v>#DIV/0!</v>
      </c>
      <c r="Y1697" s="6" t="str">
        <f>IF(Table1[[#This Row],[seagrass.mn.ssp126.2100]]="", "", (Table1[[#This Row],[seagrass.sd.ssp126.2100]]/Table1[[#This Row],[seagrass.mn.ssp126.2100]])^-1)</f>
        <v/>
      </c>
      <c r="Z1697" s="6" t="str">
        <f>IF(Table1[[#This Row],[seagrass.weights.ssp126.2100]]="","", Table1[[#This Row],[seagrass.weights.ssp126.2100]]*Table1[[#This Row],[seagrass.mn.ssp126.2100]])</f>
        <v/>
      </c>
      <c r="AC1697" s="6" t="str">
        <f>IF(Table1[[#This Row],[corals.mn.ssp126.2100]]="","",(Table1[[#This Row],[corals.sd.ssp126.2100]]/Table1[[#This Row],[corals.mn.ssp126.2100]])^-1)</f>
        <v/>
      </c>
      <c r="AD1697" s="6" t="str">
        <f>IF( Table1[[#This Row],[Coral.weights.ssp126.2100]]="","", Table1[[#This Row],[Coral.weights.ssp126.2100]]*Table1[[#This Row],[corals.mn.ssp126.2100]])</f>
        <v/>
      </c>
      <c r="AG1697" s="8" t="str">
        <f>IF(Table1[[#This Row],[mangrove.mn.ssp126.2100]]="","",(Table1[[#This Row],[mangrove.sd.ssp126.2100]]/Table1[[#This Row],[mangrove.mn.ssp126.2100]])^-1)</f>
        <v/>
      </c>
      <c r="AH1697" s="6" t="str">
        <f>IF(Table1[[#This Row],[mangrove.weights.ssp126.2100]]="","",Table1[[#This Row],[mangrove.weights.ssp126.2100]]*Table1[[#This Row],[mangrove.mn.ssp126.2100]])</f>
        <v/>
      </c>
      <c r="AI1697" s="7" t="e">
        <f t="shared" si="157"/>
        <v>#DIV/0!</v>
      </c>
      <c r="AL1697" s="6" t="str">
        <f>IF(Table1[[#This Row],[seagrass.mn.ssp245.2050]]="","",(Table1[[#This Row],[seagrass.sd.ssp245.2050]]/Table1[[#This Row],[seagrass.mn.ssp245.2050]])^-1)</f>
        <v/>
      </c>
      <c r="AM1697" s="6" t="str">
        <f>IF(Table1[[#This Row],[seagrass.weights.ssp245.2050]]="","",Table1[[#This Row],[seagrass.weights.ssp245.2050]]*Table1[[#This Row],[seagrass.mn.ssp245.2050]])</f>
        <v/>
      </c>
      <c r="AS1697" s="5"/>
      <c r="AT1697" s="8"/>
      <c r="AU1697" s="8"/>
      <c r="AV1697" s="7" t="e">
        <f t="shared" si="158"/>
        <v>#DIV/0!</v>
      </c>
      <c r="AX1697" s="5"/>
      <c r="AY1697" s="6"/>
      <c r="AZ1697" s="6"/>
      <c r="BB1697" s="5"/>
      <c r="BC1697" s="8"/>
      <c r="BD1697" s="8"/>
      <c r="BE1697" s="5"/>
      <c r="BF1697" s="5"/>
      <c r="BG1697" s="6"/>
      <c r="BH1697" s="6"/>
      <c r="BI1697" s="7" t="e">
        <f t="shared" si="159"/>
        <v>#DIV/0!</v>
      </c>
      <c r="BK1697" s="5"/>
      <c r="BL1697" s="6"/>
      <c r="BM1697" s="6"/>
      <c r="BO1697" s="5"/>
      <c r="BP1697" s="6"/>
      <c r="BQ1697" s="6"/>
      <c r="BR1697" s="5"/>
      <c r="BS1697" s="5"/>
      <c r="BT1697" s="6"/>
      <c r="BU1697" s="6"/>
      <c r="BV1697" s="7" t="e">
        <f t="shared" si="160"/>
        <v>#DIV/0!</v>
      </c>
      <c r="BX1697" s="5"/>
      <c r="BY1697" s="8"/>
      <c r="BZ1697" s="8"/>
      <c r="CA1697" s="5"/>
      <c r="CB1697" s="5"/>
      <c r="CC1697" s="8"/>
      <c r="CD1697" s="8"/>
      <c r="CE1697" s="5"/>
      <c r="CF1697" s="5"/>
      <c r="CG1697" s="12"/>
      <c r="CH1697" s="17"/>
      <c r="CI1697" s="9" t="e">
        <f t="shared" si="161"/>
        <v>#DIV/0!</v>
      </c>
      <c r="CJ1697" s="5"/>
      <c r="CL1697" s="5"/>
      <c r="CM1697" s="5"/>
      <c r="CP1697" s="5"/>
      <c r="CT1697" s="5"/>
    </row>
    <row r="1698" spans="1:98" x14ac:dyDescent="0.25">
      <c r="A1698" s="5" t="s">
        <v>1741</v>
      </c>
      <c r="B1698" s="5">
        <v>37.33934</v>
      </c>
      <c r="C1698" s="5">
        <v>-47.071102000000003</v>
      </c>
      <c r="E1698" s="5">
        <v>0</v>
      </c>
      <c r="G1698" s="5">
        <v>0</v>
      </c>
      <c r="I1698" s="5">
        <v>0</v>
      </c>
      <c r="L1698" s="6" t="str">
        <f>IF(Table1[[#This Row],[seagrass.mn.ssp126.2050]]="","",(Table1[[#This Row],[seagrass.sd.ssp126.2050]]/Table1[[#This Row],[seagrass.mn.ssp126.2050]])^-1)</f>
        <v/>
      </c>
      <c r="M1698" s="6" t="str">
        <f>IF(Table1[[#This Row],[seagrass.weights.ssp126.2050]]="","",Table1[[#This Row],[seagrass.weights.ssp126.2050]]*Table1[[#This Row],[seagrass.mn.ssp126.2050]])</f>
        <v/>
      </c>
      <c r="P1698" s="6" t="str">
        <f>IF(Table1[[#This Row],[corals.mn.ssp126.2050]]="","",(Table1[[#This Row],[corals.sd.ssp126.2050]]/Table1[[#This Row],[corals.mn.ssp126.2050]])^-1)</f>
        <v/>
      </c>
      <c r="Q1698" s="6" t="str">
        <f>IF(Table1[[#This Row],[coral.weights.ssp126.2050]]="","",Table1[[#This Row],[coral.weights.ssp126.2050]]*Table1[[#This Row],[corals.mn.ssp126.2050]])</f>
        <v/>
      </c>
      <c r="T1698" s="6" t="str">
        <f>IF(Table1[[#This Row],[mangrove.mn.ssp126.2050]]="","",(Table1[[#This Row],[mangrove.sd.ssp126.2050]]/Table1[[#This Row],[mangrove.mn.ssp126.2050]])^-1)</f>
        <v/>
      </c>
      <c r="U1698" s="6" t="str">
        <f>IF(Table1[[#This Row],[mangrove.weights.ssp126.2050]]="","",Table1[[#This Row],[mangrove.weights.ssp126.2050]]*Table1[[#This Row],[mangrove.mn.ssp126.2050]])</f>
        <v/>
      </c>
      <c r="V1698" s="7" t="e">
        <f t="shared" si="156"/>
        <v>#DIV/0!</v>
      </c>
      <c r="Y1698" s="6" t="str">
        <f>IF(Table1[[#This Row],[seagrass.mn.ssp126.2100]]="", "", (Table1[[#This Row],[seagrass.sd.ssp126.2100]]/Table1[[#This Row],[seagrass.mn.ssp126.2100]])^-1)</f>
        <v/>
      </c>
      <c r="Z1698" s="6" t="str">
        <f>IF(Table1[[#This Row],[seagrass.weights.ssp126.2100]]="","", Table1[[#This Row],[seagrass.weights.ssp126.2100]]*Table1[[#This Row],[seagrass.mn.ssp126.2100]])</f>
        <v/>
      </c>
      <c r="AC1698" s="6" t="str">
        <f>IF(Table1[[#This Row],[corals.mn.ssp126.2100]]="","",(Table1[[#This Row],[corals.sd.ssp126.2100]]/Table1[[#This Row],[corals.mn.ssp126.2100]])^-1)</f>
        <v/>
      </c>
      <c r="AD1698" s="6" t="str">
        <f>IF( Table1[[#This Row],[Coral.weights.ssp126.2100]]="","", Table1[[#This Row],[Coral.weights.ssp126.2100]]*Table1[[#This Row],[corals.mn.ssp126.2100]])</f>
        <v/>
      </c>
      <c r="AG1698" s="8" t="str">
        <f>IF(Table1[[#This Row],[mangrove.mn.ssp126.2100]]="","",(Table1[[#This Row],[mangrove.sd.ssp126.2100]]/Table1[[#This Row],[mangrove.mn.ssp126.2100]])^-1)</f>
        <v/>
      </c>
      <c r="AH1698" s="6" t="str">
        <f>IF(Table1[[#This Row],[mangrove.weights.ssp126.2100]]="","",Table1[[#This Row],[mangrove.weights.ssp126.2100]]*Table1[[#This Row],[mangrove.mn.ssp126.2100]])</f>
        <v/>
      </c>
      <c r="AI1698" s="7" t="e">
        <f t="shared" si="157"/>
        <v>#DIV/0!</v>
      </c>
      <c r="AL1698" s="6" t="str">
        <f>IF(Table1[[#This Row],[seagrass.mn.ssp245.2050]]="","",(Table1[[#This Row],[seagrass.sd.ssp245.2050]]/Table1[[#This Row],[seagrass.mn.ssp245.2050]])^-1)</f>
        <v/>
      </c>
      <c r="AM1698" s="6" t="str">
        <f>IF(Table1[[#This Row],[seagrass.weights.ssp245.2050]]="","",Table1[[#This Row],[seagrass.weights.ssp245.2050]]*Table1[[#This Row],[seagrass.mn.ssp245.2050]])</f>
        <v/>
      </c>
      <c r="AS1698" s="5"/>
      <c r="AT1698" s="8"/>
      <c r="AU1698" s="8"/>
      <c r="AV1698" s="7" t="e">
        <f t="shared" si="158"/>
        <v>#DIV/0!</v>
      </c>
      <c r="AX1698" s="5"/>
      <c r="AY1698" s="6"/>
      <c r="AZ1698" s="6"/>
      <c r="BB1698" s="5"/>
      <c r="BC1698" s="8"/>
      <c r="BD1698" s="8"/>
      <c r="BE1698" s="5"/>
      <c r="BF1698" s="5"/>
      <c r="BG1698" s="6"/>
      <c r="BH1698" s="6"/>
      <c r="BI1698" s="7" t="e">
        <f t="shared" si="159"/>
        <v>#DIV/0!</v>
      </c>
      <c r="BK1698" s="5"/>
      <c r="BL1698" s="6"/>
      <c r="BM1698" s="6"/>
      <c r="BO1698" s="5"/>
      <c r="BP1698" s="6"/>
      <c r="BQ1698" s="6"/>
      <c r="BR1698" s="5"/>
      <c r="BS1698" s="5"/>
      <c r="BT1698" s="6"/>
      <c r="BU1698" s="6"/>
      <c r="BV1698" s="7" t="e">
        <f t="shared" si="160"/>
        <v>#DIV/0!</v>
      </c>
      <c r="BX1698" s="5"/>
      <c r="BY1698" s="8"/>
      <c r="BZ1698" s="8"/>
      <c r="CA1698" s="5"/>
      <c r="CB1698" s="5"/>
      <c r="CC1698" s="8"/>
      <c r="CD1698" s="8"/>
      <c r="CE1698" s="5"/>
      <c r="CF1698" s="5"/>
      <c r="CG1698" s="12"/>
      <c r="CH1698" s="17"/>
      <c r="CI1698" s="9" t="e">
        <f t="shared" si="161"/>
        <v>#DIV/0!</v>
      </c>
      <c r="CJ1698" s="5"/>
      <c r="CL1698" s="5"/>
      <c r="CM1698" s="5"/>
      <c r="CP1698" s="5"/>
      <c r="CT1698" s="5"/>
    </row>
    <row r="1699" spans="1:98" x14ac:dyDescent="0.25">
      <c r="A1699" s="5" t="s">
        <v>1742</v>
      </c>
      <c r="B1699" s="5">
        <v>37.58934</v>
      </c>
      <c r="C1699" s="5">
        <v>-47.071102000000003</v>
      </c>
      <c r="E1699" s="5">
        <v>0</v>
      </c>
      <c r="G1699" s="5">
        <v>0</v>
      </c>
      <c r="I1699" s="5">
        <v>0</v>
      </c>
      <c r="L1699" s="6" t="str">
        <f>IF(Table1[[#This Row],[seagrass.mn.ssp126.2050]]="","",(Table1[[#This Row],[seagrass.sd.ssp126.2050]]/Table1[[#This Row],[seagrass.mn.ssp126.2050]])^-1)</f>
        <v/>
      </c>
      <c r="M1699" s="6" t="str">
        <f>IF(Table1[[#This Row],[seagrass.weights.ssp126.2050]]="","",Table1[[#This Row],[seagrass.weights.ssp126.2050]]*Table1[[#This Row],[seagrass.mn.ssp126.2050]])</f>
        <v/>
      </c>
      <c r="P1699" s="6" t="str">
        <f>IF(Table1[[#This Row],[corals.mn.ssp126.2050]]="","",(Table1[[#This Row],[corals.sd.ssp126.2050]]/Table1[[#This Row],[corals.mn.ssp126.2050]])^-1)</f>
        <v/>
      </c>
      <c r="Q1699" s="6" t="str">
        <f>IF(Table1[[#This Row],[coral.weights.ssp126.2050]]="","",Table1[[#This Row],[coral.weights.ssp126.2050]]*Table1[[#This Row],[corals.mn.ssp126.2050]])</f>
        <v/>
      </c>
      <c r="T1699" s="6" t="str">
        <f>IF(Table1[[#This Row],[mangrove.mn.ssp126.2050]]="","",(Table1[[#This Row],[mangrove.sd.ssp126.2050]]/Table1[[#This Row],[mangrove.mn.ssp126.2050]])^-1)</f>
        <v/>
      </c>
      <c r="U1699" s="6" t="str">
        <f>IF(Table1[[#This Row],[mangrove.weights.ssp126.2050]]="","",Table1[[#This Row],[mangrove.weights.ssp126.2050]]*Table1[[#This Row],[mangrove.mn.ssp126.2050]])</f>
        <v/>
      </c>
      <c r="V1699" s="7" t="e">
        <f t="shared" si="156"/>
        <v>#DIV/0!</v>
      </c>
      <c r="Y1699" s="6" t="str">
        <f>IF(Table1[[#This Row],[seagrass.mn.ssp126.2100]]="", "", (Table1[[#This Row],[seagrass.sd.ssp126.2100]]/Table1[[#This Row],[seagrass.mn.ssp126.2100]])^-1)</f>
        <v/>
      </c>
      <c r="Z1699" s="6" t="str">
        <f>IF(Table1[[#This Row],[seagrass.weights.ssp126.2100]]="","", Table1[[#This Row],[seagrass.weights.ssp126.2100]]*Table1[[#This Row],[seagrass.mn.ssp126.2100]])</f>
        <v/>
      </c>
      <c r="AC1699" s="6" t="str">
        <f>IF(Table1[[#This Row],[corals.mn.ssp126.2100]]="","",(Table1[[#This Row],[corals.sd.ssp126.2100]]/Table1[[#This Row],[corals.mn.ssp126.2100]])^-1)</f>
        <v/>
      </c>
      <c r="AD1699" s="6" t="str">
        <f>IF( Table1[[#This Row],[Coral.weights.ssp126.2100]]="","", Table1[[#This Row],[Coral.weights.ssp126.2100]]*Table1[[#This Row],[corals.mn.ssp126.2100]])</f>
        <v/>
      </c>
      <c r="AG1699" s="8" t="str">
        <f>IF(Table1[[#This Row],[mangrove.mn.ssp126.2100]]="","",(Table1[[#This Row],[mangrove.sd.ssp126.2100]]/Table1[[#This Row],[mangrove.mn.ssp126.2100]])^-1)</f>
        <v/>
      </c>
      <c r="AH1699" s="6" t="str">
        <f>IF(Table1[[#This Row],[mangrove.weights.ssp126.2100]]="","",Table1[[#This Row],[mangrove.weights.ssp126.2100]]*Table1[[#This Row],[mangrove.mn.ssp126.2100]])</f>
        <v/>
      </c>
      <c r="AI1699" s="7" t="e">
        <f t="shared" si="157"/>
        <v>#DIV/0!</v>
      </c>
      <c r="AL1699" s="6" t="str">
        <f>IF(Table1[[#This Row],[seagrass.mn.ssp245.2050]]="","",(Table1[[#This Row],[seagrass.sd.ssp245.2050]]/Table1[[#This Row],[seagrass.mn.ssp245.2050]])^-1)</f>
        <v/>
      </c>
      <c r="AM1699" s="6" t="str">
        <f>IF(Table1[[#This Row],[seagrass.weights.ssp245.2050]]="","",Table1[[#This Row],[seagrass.weights.ssp245.2050]]*Table1[[#This Row],[seagrass.mn.ssp245.2050]])</f>
        <v/>
      </c>
      <c r="AS1699" s="5"/>
      <c r="AT1699" s="8"/>
      <c r="AU1699" s="8"/>
      <c r="AV1699" s="7" t="e">
        <f t="shared" si="158"/>
        <v>#DIV/0!</v>
      </c>
      <c r="AX1699" s="5"/>
      <c r="AY1699" s="6"/>
      <c r="AZ1699" s="6"/>
      <c r="BB1699" s="5"/>
      <c r="BC1699" s="8"/>
      <c r="BD1699" s="8"/>
      <c r="BE1699" s="5"/>
      <c r="BF1699" s="5"/>
      <c r="BG1699" s="6"/>
      <c r="BH1699" s="6"/>
      <c r="BI1699" s="7" t="e">
        <f t="shared" si="159"/>
        <v>#DIV/0!</v>
      </c>
      <c r="BK1699" s="5"/>
      <c r="BL1699" s="6"/>
      <c r="BM1699" s="6"/>
      <c r="BO1699" s="5"/>
      <c r="BP1699" s="6"/>
      <c r="BQ1699" s="6"/>
      <c r="BR1699" s="5"/>
      <c r="BS1699" s="5"/>
      <c r="BT1699" s="6"/>
      <c r="BU1699" s="6"/>
      <c r="BV1699" s="7" t="e">
        <f t="shared" si="160"/>
        <v>#DIV/0!</v>
      </c>
      <c r="BX1699" s="5"/>
      <c r="BY1699" s="8"/>
      <c r="BZ1699" s="8"/>
      <c r="CA1699" s="5"/>
      <c r="CB1699" s="5"/>
      <c r="CC1699" s="8"/>
      <c r="CD1699" s="8"/>
      <c r="CE1699" s="5"/>
      <c r="CF1699" s="5"/>
      <c r="CG1699" s="12"/>
      <c r="CH1699" s="17"/>
      <c r="CI1699" s="9" t="e">
        <f t="shared" si="161"/>
        <v>#DIV/0!</v>
      </c>
      <c r="CJ1699" s="5"/>
      <c r="CL1699" s="5"/>
      <c r="CM1699" s="5"/>
      <c r="CP1699" s="5"/>
      <c r="CT1699" s="5"/>
    </row>
    <row r="1700" spans="1:98" x14ac:dyDescent="0.25">
      <c r="A1700" s="5" t="s">
        <v>1743</v>
      </c>
      <c r="B1700" s="5">
        <v>37.83934</v>
      </c>
      <c r="C1700" s="5">
        <v>-47.071102000000003</v>
      </c>
      <c r="E1700" s="5">
        <v>0</v>
      </c>
      <c r="G1700" s="5">
        <v>0</v>
      </c>
      <c r="I1700" s="5">
        <v>0</v>
      </c>
      <c r="L1700" s="6" t="str">
        <f>IF(Table1[[#This Row],[seagrass.mn.ssp126.2050]]="","",(Table1[[#This Row],[seagrass.sd.ssp126.2050]]/Table1[[#This Row],[seagrass.mn.ssp126.2050]])^-1)</f>
        <v/>
      </c>
      <c r="M1700" s="6" t="str">
        <f>IF(Table1[[#This Row],[seagrass.weights.ssp126.2050]]="","",Table1[[#This Row],[seagrass.weights.ssp126.2050]]*Table1[[#This Row],[seagrass.mn.ssp126.2050]])</f>
        <v/>
      </c>
      <c r="P1700" s="6" t="str">
        <f>IF(Table1[[#This Row],[corals.mn.ssp126.2050]]="","",(Table1[[#This Row],[corals.sd.ssp126.2050]]/Table1[[#This Row],[corals.mn.ssp126.2050]])^-1)</f>
        <v/>
      </c>
      <c r="Q1700" s="6" t="str">
        <f>IF(Table1[[#This Row],[coral.weights.ssp126.2050]]="","",Table1[[#This Row],[coral.weights.ssp126.2050]]*Table1[[#This Row],[corals.mn.ssp126.2050]])</f>
        <v/>
      </c>
      <c r="T1700" s="6" t="str">
        <f>IF(Table1[[#This Row],[mangrove.mn.ssp126.2050]]="","",(Table1[[#This Row],[mangrove.sd.ssp126.2050]]/Table1[[#This Row],[mangrove.mn.ssp126.2050]])^-1)</f>
        <v/>
      </c>
      <c r="U1700" s="6" t="str">
        <f>IF(Table1[[#This Row],[mangrove.weights.ssp126.2050]]="","",Table1[[#This Row],[mangrove.weights.ssp126.2050]]*Table1[[#This Row],[mangrove.mn.ssp126.2050]])</f>
        <v/>
      </c>
      <c r="V1700" s="7" t="e">
        <f t="shared" si="156"/>
        <v>#DIV/0!</v>
      </c>
      <c r="Y1700" s="6" t="str">
        <f>IF(Table1[[#This Row],[seagrass.mn.ssp126.2100]]="", "", (Table1[[#This Row],[seagrass.sd.ssp126.2100]]/Table1[[#This Row],[seagrass.mn.ssp126.2100]])^-1)</f>
        <v/>
      </c>
      <c r="Z1700" s="6" t="str">
        <f>IF(Table1[[#This Row],[seagrass.weights.ssp126.2100]]="","", Table1[[#This Row],[seagrass.weights.ssp126.2100]]*Table1[[#This Row],[seagrass.mn.ssp126.2100]])</f>
        <v/>
      </c>
      <c r="AC1700" s="6" t="str">
        <f>IF(Table1[[#This Row],[corals.mn.ssp126.2100]]="","",(Table1[[#This Row],[corals.sd.ssp126.2100]]/Table1[[#This Row],[corals.mn.ssp126.2100]])^-1)</f>
        <v/>
      </c>
      <c r="AD1700" s="6" t="str">
        <f>IF( Table1[[#This Row],[Coral.weights.ssp126.2100]]="","", Table1[[#This Row],[Coral.weights.ssp126.2100]]*Table1[[#This Row],[corals.mn.ssp126.2100]])</f>
        <v/>
      </c>
      <c r="AG1700" s="8" t="str">
        <f>IF(Table1[[#This Row],[mangrove.mn.ssp126.2100]]="","",(Table1[[#This Row],[mangrove.sd.ssp126.2100]]/Table1[[#This Row],[mangrove.mn.ssp126.2100]])^-1)</f>
        <v/>
      </c>
      <c r="AH1700" s="6" t="str">
        <f>IF(Table1[[#This Row],[mangrove.weights.ssp126.2100]]="","",Table1[[#This Row],[mangrove.weights.ssp126.2100]]*Table1[[#This Row],[mangrove.mn.ssp126.2100]])</f>
        <v/>
      </c>
      <c r="AI1700" s="7" t="e">
        <f t="shared" si="157"/>
        <v>#DIV/0!</v>
      </c>
      <c r="AL1700" s="6" t="str">
        <f>IF(Table1[[#This Row],[seagrass.mn.ssp245.2050]]="","",(Table1[[#This Row],[seagrass.sd.ssp245.2050]]/Table1[[#This Row],[seagrass.mn.ssp245.2050]])^-1)</f>
        <v/>
      </c>
      <c r="AM1700" s="6" t="str">
        <f>IF(Table1[[#This Row],[seagrass.weights.ssp245.2050]]="","",Table1[[#This Row],[seagrass.weights.ssp245.2050]]*Table1[[#This Row],[seagrass.mn.ssp245.2050]])</f>
        <v/>
      </c>
      <c r="AS1700" s="5"/>
      <c r="AT1700" s="8"/>
      <c r="AU1700" s="8"/>
      <c r="AV1700" s="7" t="e">
        <f t="shared" si="158"/>
        <v>#DIV/0!</v>
      </c>
      <c r="AX1700" s="5"/>
      <c r="AY1700" s="6"/>
      <c r="AZ1700" s="6"/>
      <c r="BB1700" s="5"/>
      <c r="BC1700" s="8"/>
      <c r="BD1700" s="8"/>
      <c r="BE1700" s="5"/>
      <c r="BF1700" s="5"/>
      <c r="BG1700" s="6"/>
      <c r="BH1700" s="6"/>
      <c r="BI1700" s="7" t="e">
        <f t="shared" si="159"/>
        <v>#DIV/0!</v>
      </c>
      <c r="BK1700" s="5"/>
      <c r="BL1700" s="6"/>
      <c r="BM1700" s="6"/>
      <c r="BO1700" s="5"/>
      <c r="BP1700" s="6"/>
      <c r="BQ1700" s="6"/>
      <c r="BR1700" s="5"/>
      <c r="BS1700" s="5"/>
      <c r="BT1700" s="6"/>
      <c r="BU1700" s="6"/>
      <c r="BV1700" s="7" t="e">
        <f t="shared" si="160"/>
        <v>#DIV/0!</v>
      </c>
      <c r="BX1700" s="5"/>
      <c r="BY1700" s="8"/>
      <c r="BZ1700" s="8"/>
      <c r="CA1700" s="5"/>
      <c r="CB1700" s="5"/>
      <c r="CC1700" s="8"/>
      <c r="CD1700" s="8"/>
      <c r="CE1700" s="5"/>
      <c r="CF1700" s="5"/>
      <c r="CG1700" s="12"/>
      <c r="CH1700" s="17"/>
      <c r="CI1700" s="9" t="e">
        <f t="shared" si="161"/>
        <v>#DIV/0!</v>
      </c>
      <c r="CJ1700" s="5"/>
      <c r="CL1700" s="5"/>
      <c r="CM1700" s="5"/>
      <c r="CP1700" s="5"/>
      <c r="CT1700" s="5"/>
    </row>
    <row r="1701" spans="1:98" x14ac:dyDescent="0.25">
      <c r="A1701" s="5" t="s">
        <v>1744</v>
      </c>
      <c r="B1701" s="5">
        <v>38.08934</v>
      </c>
      <c r="C1701" s="5">
        <v>-47.071102000000003</v>
      </c>
      <c r="E1701" s="5">
        <v>0</v>
      </c>
      <c r="G1701" s="5">
        <v>0</v>
      </c>
      <c r="I1701" s="5">
        <v>0</v>
      </c>
      <c r="L1701" s="6" t="str">
        <f>IF(Table1[[#This Row],[seagrass.mn.ssp126.2050]]="","",(Table1[[#This Row],[seagrass.sd.ssp126.2050]]/Table1[[#This Row],[seagrass.mn.ssp126.2050]])^-1)</f>
        <v/>
      </c>
      <c r="M1701" s="6" t="str">
        <f>IF(Table1[[#This Row],[seagrass.weights.ssp126.2050]]="","",Table1[[#This Row],[seagrass.weights.ssp126.2050]]*Table1[[#This Row],[seagrass.mn.ssp126.2050]])</f>
        <v/>
      </c>
      <c r="P1701" s="6" t="str">
        <f>IF(Table1[[#This Row],[corals.mn.ssp126.2050]]="","",(Table1[[#This Row],[corals.sd.ssp126.2050]]/Table1[[#This Row],[corals.mn.ssp126.2050]])^-1)</f>
        <v/>
      </c>
      <c r="Q1701" s="6" t="str">
        <f>IF(Table1[[#This Row],[coral.weights.ssp126.2050]]="","",Table1[[#This Row],[coral.weights.ssp126.2050]]*Table1[[#This Row],[corals.mn.ssp126.2050]])</f>
        <v/>
      </c>
      <c r="T1701" s="6" t="str">
        <f>IF(Table1[[#This Row],[mangrove.mn.ssp126.2050]]="","",(Table1[[#This Row],[mangrove.sd.ssp126.2050]]/Table1[[#This Row],[mangrove.mn.ssp126.2050]])^-1)</f>
        <v/>
      </c>
      <c r="U1701" s="6" t="str">
        <f>IF(Table1[[#This Row],[mangrove.weights.ssp126.2050]]="","",Table1[[#This Row],[mangrove.weights.ssp126.2050]]*Table1[[#This Row],[mangrove.mn.ssp126.2050]])</f>
        <v/>
      </c>
      <c r="V1701" s="7" t="e">
        <f t="shared" si="156"/>
        <v>#DIV/0!</v>
      </c>
      <c r="Y1701" s="6" t="str">
        <f>IF(Table1[[#This Row],[seagrass.mn.ssp126.2100]]="", "", (Table1[[#This Row],[seagrass.sd.ssp126.2100]]/Table1[[#This Row],[seagrass.mn.ssp126.2100]])^-1)</f>
        <v/>
      </c>
      <c r="Z1701" s="6" t="str">
        <f>IF(Table1[[#This Row],[seagrass.weights.ssp126.2100]]="","", Table1[[#This Row],[seagrass.weights.ssp126.2100]]*Table1[[#This Row],[seagrass.mn.ssp126.2100]])</f>
        <v/>
      </c>
      <c r="AC1701" s="6" t="str">
        <f>IF(Table1[[#This Row],[corals.mn.ssp126.2100]]="","",(Table1[[#This Row],[corals.sd.ssp126.2100]]/Table1[[#This Row],[corals.mn.ssp126.2100]])^-1)</f>
        <v/>
      </c>
      <c r="AD1701" s="6" t="str">
        <f>IF( Table1[[#This Row],[Coral.weights.ssp126.2100]]="","", Table1[[#This Row],[Coral.weights.ssp126.2100]]*Table1[[#This Row],[corals.mn.ssp126.2100]])</f>
        <v/>
      </c>
      <c r="AG1701" s="8" t="str">
        <f>IF(Table1[[#This Row],[mangrove.mn.ssp126.2100]]="","",(Table1[[#This Row],[mangrove.sd.ssp126.2100]]/Table1[[#This Row],[mangrove.mn.ssp126.2100]])^-1)</f>
        <v/>
      </c>
      <c r="AH1701" s="6" t="str">
        <f>IF(Table1[[#This Row],[mangrove.weights.ssp126.2100]]="","",Table1[[#This Row],[mangrove.weights.ssp126.2100]]*Table1[[#This Row],[mangrove.mn.ssp126.2100]])</f>
        <v/>
      </c>
      <c r="AI1701" s="7" t="e">
        <f t="shared" si="157"/>
        <v>#DIV/0!</v>
      </c>
      <c r="AL1701" s="6" t="str">
        <f>IF(Table1[[#This Row],[seagrass.mn.ssp245.2050]]="","",(Table1[[#This Row],[seagrass.sd.ssp245.2050]]/Table1[[#This Row],[seagrass.mn.ssp245.2050]])^-1)</f>
        <v/>
      </c>
      <c r="AM1701" s="6" t="str">
        <f>IF(Table1[[#This Row],[seagrass.weights.ssp245.2050]]="","",Table1[[#This Row],[seagrass.weights.ssp245.2050]]*Table1[[#This Row],[seagrass.mn.ssp245.2050]])</f>
        <v/>
      </c>
      <c r="AS1701" s="5"/>
      <c r="AT1701" s="8"/>
      <c r="AU1701" s="8"/>
      <c r="AV1701" s="7" t="e">
        <f t="shared" si="158"/>
        <v>#DIV/0!</v>
      </c>
      <c r="AX1701" s="5"/>
      <c r="AY1701" s="6"/>
      <c r="AZ1701" s="6"/>
      <c r="BB1701" s="5"/>
      <c r="BC1701" s="8"/>
      <c r="BD1701" s="8"/>
      <c r="BE1701" s="5"/>
      <c r="BF1701" s="5"/>
      <c r="BG1701" s="6"/>
      <c r="BH1701" s="6"/>
      <c r="BI1701" s="7" t="e">
        <f t="shared" si="159"/>
        <v>#DIV/0!</v>
      </c>
      <c r="BK1701" s="5"/>
      <c r="BL1701" s="6"/>
      <c r="BM1701" s="6"/>
      <c r="BO1701" s="5"/>
      <c r="BP1701" s="6"/>
      <c r="BQ1701" s="6"/>
      <c r="BR1701" s="5"/>
      <c r="BS1701" s="5"/>
      <c r="BT1701" s="6"/>
      <c r="BU1701" s="6"/>
      <c r="BV1701" s="7" t="e">
        <f t="shared" si="160"/>
        <v>#DIV/0!</v>
      </c>
      <c r="BX1701" s="5"/>
      <c r="BY1701" s="8"/>
      <c r="BZ1701" s="8"/>
      <c r="CA1701" s="5"/>
      <c r="CB1701" s="5"/>
      <c r="CC1701" s="8"/>
      <c r="CD1701" s="8"/>
      <c r="CE1701" s="5"/>
      <c r="CF1701" s="5"/>
      <c r="CG1701" s="12"/>
      <c r="CH1701" s="17"/>
      <c r="CI1701" s="9" t="e">
        <f t="shared" si="161"/>
        <v>#DIV/0!</v>
      </c>
      <c r="CJ1701" s="5"/>
      <c r="CL1701" s="5"/>
      <c r="CM1701" s="5"/>
      <c r="CP1701" s="5"/>
      <c r="CT1701" s="5"/>
    </row>
    <row r="1702" spans="1:98" x14ac:dyDescent="0.25">
      <c r="A1702" s="5" t="s">
        <v>1745</v>
      </c>
      <c r="B1702" s="5">
        <v>68.339340000000007</v>
      </c>
      <c r="C1702" s="5">
        <v>-48.321102000000003</v>
      </c>
      <c r="E1702" s="5">
        <v>0</v>
      </c>
      <c r="G1702" s="5">
        <v>0</v>
      </c>
      <c r="I1702" s="5">
        <v>0</v>
      </c>
      <c r="L1702" s="6" t="str">
        <f>IF(Table1[[#This Row],[seagrass.mn.ssp126.2050]]="","",(Table1[[#This Row],[seagrass.sd.ssp126.2050]]/Table1[[#This Row],[seagrass.mn.ssp126.2050]])^-1)</f>
        <v/>
      </c>
      <c r="M1702" s="6" t="str">
        <f>IF(Table1[[#This Row],[seagrass.weights.ssp126.2050]]="","",Table1[[#This Row],[seagrass.weights.ssp126.2050]]*Table1[[#This Row],[seagrass.mn.ssp126.2050]])</f>
        <v/>
      </c>
      <c r="P1702" s="6" t="str">
        <f>IF(Table1[[#This Row],[corals.mn.ssp126.2050]]="","",(Table1[[#This Row],[corals.sd.ssp126.2050]]/Table1[[#This Row],[corals.mn.ssp126.2050]])^-1)</f>
        <v/>
      </c>
      <c r="Q1702" s="6" t="str">
        <f>IF(Table1[[#This Row],[coral.weights.ssp126.2050]]="","",Table1[[#This Row],[coral.weights.ssp126.2050]]*Table1[[#This Row],[corals.mn.ssp126.2050]])</f>
        <v/>
      </c>
      <c r="T1702" s="6" t="str">
        <f>IF(Table1[[#This Row],[mangrove.mn.ssp126.2050]]="","",(Table1[[#This Row],[mangrove.sd.ssp126.2050]]/Table1[[#This Row],[mangrove.mn.ssp126.2050]])^-1)</f>
        <v/>
      </c>
      <c r="U1702" s="6" t="str">
        <f>IF(Table1[[#This Row],[mangrove.weights.ssp126.2050]]="","",Table1[[#This Row],[mangrove.weights.ssp126.2050]]*Table1[[#This Row],[mangrove.mn.ssp126.2050]])</f>
        <v/>
      </c>
      <c r="V1702" s="7" t="e">
        <f t="shared" si="156"/>
        <v>#DIV/0!</v>
      </c>
      <c r="Y1702" s="6" t="str">
        <f>IF(Table1[[#This Row],[seagrass.mn.ssp126.2100]]="", "", (Table1[[#This Row],[seagrass.sd.ssp126.2100]]/Table1[[#This Row],[seagrass.mn.ssp126.2100]])^-1)</f>
        <v/>
      </c>
      <c r="Z1702" s="6" t="str">
        <f>IF(Table1[[#This Row],[seagrass.weights.ssp126.2100]]="","", Table1[[#This Row],[seagrass.weights.ssp126.2100]]*Table1[[#This Row],[seagrass.mn.ssp126.2100]])</f>
        <v/>
      </c>
      <c r="AC1702" s="6" t="str">
        <f>IF(Table1[[#This Row],[corals.mn.ssp126.2100]]="","",(Table1[[#This Row],[corals.sd.ssp126.2100]]/Table1[[#This Row],[corals.mn.ssp126.2100]])^-1)</f>
        <v/>
      </c>
      <c r="AD1702" s="6" t="str">
        <f>IF( Table1[[#This Row],[Coral.weights.ssp126.2100]]="","", Table1[[#This Row],[Coral.weights.ssp126.2100]]*Table1[[#This Row],[corals.mn.ssp126.2100]])</f>
        <v/>
      </c>
      <c r="AG1702" s="8" t="str">
        <f>IF(Table1[[#This Row],[mangrove.mn.ssp126.2100]]="","",(Table1[[#This Row],[mangrove.sd.ssp126.2100]]/Table1[[#This Row],[mangrove.mn.ssp126.2100]])^-1)</f>
        <v/>
      </c>
      <c r="AH1702" s="6" t="str">
        <f>IF(Table1[[#This Row],[mangrove.weights.ssp126.2100]]="","",Table1[[#This Row],[mangrove.weights.ssp126.2100]]*Table1[[#This Row],[mangrove.mn.ssp126.2100]])</f>
        <v/>
      </c>
      <c r="AI1702" s="7" t="e">
        <f t="shared" si="157"/>
        <v>#DIV/0!</v>
      </c>
      <c r="AL1702" s="6" t="str">
        <f>IF(Table1[[#This Row],[seagrass.mn.ssp245.2050]]="","",(Table1[[#This Row],[seagrass.sd.ssp245.2050]]/Table1[[#This Row],[seagrass.mn.ssp245.2050]])^-1)</f>
        <v/>
      </c>
      <c r="AM1702" s="6" t="str">
        <f>IF(Table1[[#This Row],[seagrass.weights.ssp245.2050]]="","",Table1[[#This Row],[seagrass.weights.ssp245.2050]]*Table1[[#This Row],[seagrass.mn.ssp245.2050]])</f>
        <v/>
      </c>
      <c r="AS1702" s="5"/>
      <c r="AT1702" s="8"/>
      <c r="AU1702" s="8"/>
      <c r="AV1702" s="7" t="e">
        <f t="shared" si="158"/>
        <v>#DIV/0!</v>
      </c>
      <c r="AX1702" s="5"/>
      <c r="AY1702" s="6"/>
      <c r="AZ1702" s="6"/>
      <c r="BB1702" s="5"/>
      <c r="BC1702" s="8"/>
      <c r="BD1702" s="8"/>
      <c r="BE1702" s="5"/>
      <c r="BF1702" s="5"/>
      <c r="BG1702" s="6"/>
      <c r="BH1702" s="6"/>
      <c r="BI1702" s="7" t="e">
        <f t="shared" si="159"/>
        <v>#DIV/0!</v>
      </c>
      <c r="BK1702" s="5"/>
      <c r="BL1702" s="6"/>
      <c r="BM1702" s="6"/>
      <c r="BO1702" s="5"/>
      <c r="BP1702" s="6"/>
      <c r="BQ1702" s="6"/>
      <c r="BR1702" s="5"/>
      <c r="BS1702" s="5"/>
      <c r="BT1702" s="6"/>
      <c r="BU1702" s="6"/>
      <c r="BV1702" s="7" t="e">
        <f t="shared" si="160"/>
        <v>#DIV/0!</v>
      </c>
      <c r="BX1702" s="5"/>
      <c r="BY1702" s="8"/>
      <c r="BZ1702" s="8"/>
      <c r="CA1702" s="5"/>
      <c r="CB1702" s="5"/>
      <c r="CC1702" s="8"/>
      <c r="CD1702" s="8"/>
      <c r="CE1702" s="5"/>
      <c r="CF1702" s="5"/>
      <c r="CG1702" s="12"/>
      <c r="CH1702" s="17"/>
      <c r="CI1702" s="9" t="e">
        <f t="shared" si="161"/>
        <v>#DIV/0!</v>
      </c>
      <c r="CJ1702" s="5"/>
      <c r="CL1702" s="5"/>
      <c r="CM1702" s="5"/>
      <c r="CP1702" s="5"/>
      <c r="CT1702" s="5"/>
    </row>
    <row r="1703" spans="1:98" x14ac:dyDescent="0.25">
      <c r="A1703" s="5" t="s">
        <v>1746</v>
      </c>
      <c r="B1703" s="5">
        <v>68.589340000000007</v>
      </c>
      <c r="C1703" s="5">
        <v>-48.321102000000003</v>
      </c>
      <c r="E1703" s="5">
        <v>0</v>
      </c>
      <c r="G1703" s="5">
        <v>0</v>
      </c>
      <c r="I1703" s="5">
        <v>0</v>
      </c>
      <c r="L1703" s="6" t="str">
        <f>IF(Table1[[#This Row],[seagrass.mn.ssp126.2050]]="","",(Table1[[#This Row],[seagrass.sd.ssp126.2050]]/Table1[[#This Row],[seagrass.mn.ssp126.2050]])^-1)</f>
        <v/>
      </c>
      <c r="M1703" s="6" t="str">
        <f>IF(Table1[[#This Row],[seagrass.weights.ssp126.2050]]="","",Table1[[#This Row],[seagrass.weights.ssp126.2050]]*Table1[[#This Row],[seagrass.mn.ssp126.2050]])</f>
        <v/>
      </c>
      <c r="P1703" s="6" t="str">
        <f>IF(Table1[[#This Row],[corals.mn.ssp126.2050]]="","",(Table1[[#This Row],[corals.sd.ssp126.2050]]/Table1[[#This Row],[corals.mn.ssp126.2050]])^-1)</f>
        <v/>
      </c>
      <c r="Q1703" s="6" t="str">
        <f>IF(Table1[[#This Row],[coral.weights.ssp126.2050]]="","",Table1[[#This Row],[coral.weights.ssp126.2050]]*Table1[[#This Row],[corals.mn.ssp126.2050]])</f>
        <v/>
      </c>
      <c r="T1703" s="6" t="str">
        <f>IF(Table1[[#This Row],[mangrove.mn.ssp126.2050]]="","",(Table1[[#This Row],[mangrove.sd.ssp126.2050]]/Table1[[#This Row],[mangrove.mn.ssp126.2050]])^-1)</f>
        <v/>
      </c>
      <c r="U1703" s="6" t="str">
        <f>IF(Table1[[#This Row],[mangrove.weights.ssp126.2050]]="","",Table1[[#This Row],[mangrove.weights.ssp126.2050]]*Table1[[#This Row],[mangrove.mn.ssp126.2050]])</f>
        <v/>
      </c>
      <c r="V1703" s="7" t="e">
        <f t="shared" si="156"/>
        <v>#DIV/0!</v>
      </c>
      <c r="Y1703" s="6" t="str">
        <f>IF(Table1[[#This Row],[seagrass.mn.ssp126.2100]]="", "", (Table1[[#This Row],[seagrass.sd.ssp126.2100]]/Table1[[#This Row],[seagrass.mn.ssp126.2100]])^-1)</f>
        <v/>
      </c>
      <c r="Z1703" s="6" t="str">
        <f>IF(Table1[[#This Row],[seagrass.weights.ssp126.2100]]="","", Table1[[#This Row],[seagrass.weights.ssp126.2100]]*Table1[[#This Row],[seagrass.mn.ssp126.2100]])</f>
        <v/>
      </c>
      <c r="AC1703" s="6" t="str">
        <f>IF(Table1[[#This Row],[corals.mn.ssp126.2100]]="","",(Table1[[#This Row],[corals.sd.ssp126.2100]]/Table1[[#This Row],[corals.mn.ssp126.2100]])^-1)</f>
        <v/>
      </c>
      <c r="AD1703" s="6" t="str">
        <f>IF( Table1[[#This Row],[Coral.weights.ssp126.2100]]="","", Table1[[#This Row],[Coral.weights.ssp126.2100]]*Table1[[#This Row],[corals.mn.ssp126.2100]])</f>
        <v/>
      </c>
      <c r="AG1703" s="8" t="str">
        <f>IF(Table1[[#This Row],[mangrove.mn.ssp126.2100]]="","",(Table1[[#This Row],[mangrove.sd.ssp126.2100]]/Table1[[#This Row],[mangrove.mn.ssp126.2100]])^-1)</f>
        <v/>
      </c>
      <c r="AH1703" s="6" t="str">
        <f>IF(Table1[[#This Row],[mangrove.weights.ssp126.2100]]="","",Table1[[#This Row],[mangrove.weights.ssp126.2100]]*Table1[[#This Row],[mangrove.mn.ssp126.2100]])</f>
        <v/>
      </c>
      <c r="AI1703" s="7" t="e">
        <f t="shared" si="157"/>
        <v>#DIV/0!</v>
      </c>
      <c r="AL1703" s="6" t="str">
        <f>IF(Table1[[#This Row],[seagrass.mn.ssp245.2050]]="","",(Table1[[#This Row],[seagrass.sd.ssp245.2050]]/Table1[[#This Row],[seagrass.mn.ssp245.2050]])^-1)</f>
        <v/>
      </c>
      <c r="AM1703" s="6" t="str">
        <f>IF(Table1[[#This Row],[seagrass.weights.ssp245.2050]]="","",Table1[[#This Row],[seagrass.weights.ssp245.2050]]*Table1[[#This Row],[seagrass.mn.ssp245.2050]])</f>
        <v/>
      </c>
      <c r="AS1703" s="5"/>
      <c r="AT1703" s="8"/>
      <c r="AU1703" s="8"/>
      <c r="AV1703" s="7" t="e">
        <f t="shared" si="158"/>
        <v>#DIV/0!</v>
      </c>
      <c r="AX1703" s="5"/>
      <c r="AY1703" s="6"/>
      <c r="AZ1703" s="6"/>
      <c r="BB1703" s="5"/>
      <c r="BC1703" s="8"/>
      <c r="BD1703" s="8"/>
      <c r="BE1703" s="5"/>
      <c r="BF1703" s="5"/>
      <c r="BG1703" s="6"/>
      <c r="BH1703" s="6"/>
      <c r="BI1703" s="7" t="e">
        <f t="shared" si="159"/>
        <v>#DIV/0!</v>
      </c>
      <c r="BK1703" s="5"/>
      <c r="BL1703" s="6"/>
      <c r="BM1703" s="6"/>
      <c r="BO1703" s="5"/>
      <c r="BP1703" s="6"/>
      <c r="BQ1703" s="6"/>
      <c r="BR1703" s="5"/>
      <c r="BS1703" s="5"/>
      <c r="BT1703" s="6"/>
      <c r="BU1703" s="6"/>
      <c r="BV1703" s="7" t="e">
        <f t="shared" si="160"/>
        <v>#DIV/0!</v>
      </c>
      <c r="BX1703" s="5"/>
      <c r="BY1703" s="8"/>
      <c r="BZ1703" s="8"/>
      <c r="CA1703" s="5"/>
      <c r="CB1703" s="5"/>
      <c r="CC1703" s="8"/>
      <c r="CD1703" s="8"/>
      <c r="CE1703" s="5"/>
      <c r="CF1703" s="5"/>
      <c r="CG1703" s="12"/>
      <c r="CH1703" s="17"/>
      <c r="CI1703" s="9" t="e">
        <f t="shared" si="161"/>
        <v>#DIV/0!</v>
      </c>
      <c r="CJ1703" s="5"/>
      <c r="CL1703" s="5"/>
      <c r="CM1703" s="5"/>
      <c r="CP1703" s="5"/>
      <c r="CT1703" s="5"/>
    </row>
    <row r="1704" spans="1:98" x14ac:dyDescent="0.25">
      <c r="A1704" s="5" t="s">
        <v>1747</v>
      </c>
      <c r="B1704" s="5">
        <v>68.839340000000007</v>
      </c>
      <c r="C1704" s="5">
        <v>-48.321102000000003</v>
      </c>
      <c r="E1704" s="5">
        <v>0</v>
      </c>
      <c r="G1704" s="5">
        <v>0</v>
      </c>
      <c r="I1704" s="5">
        <v>0</v>
      </c>
      <c r="L1704" s="6" t="str">
        <f>IF(Table1[[#This Row],[seagrass.mn.ssp126.2050]]="","",(Table1[[#This Row],[seagrass.sd.ssp126.2050]]/Table1[[#This Row],[seagrass.mn.ssp126.2050]])^-1)</f>
        <v/>
      </c>
      <c r="M1704" s="6" t="str">
        <f>IF(Table1[[#This Row],[seagrass.weights.ssp126.2050]]="","",Table1[[#This Row],[seagrass.weights.ssp126.2050]]*Table1[[#This Row],[seagrass.mn.ssp126.2050]])</f>
        <v/>
      </c>
      <c r="P1704" s="6" t="str">
        <f>IF(Table1[[#This Row],[corals.mn.ssp126.2050]]="","",(Table1[[#This Row],[corals.sd.ssp126.2050]]/Table1[[#This Row],[corals.mn.ssp126.2050]])^-1)</f>
        <v/>
      </c>
      <c r="Q1704" s="6" t="str">
        <f>IF(Table1[[#This Row],[coral.weights.ssp126.2050]]="","",Table1[[#This Row],[coral.weights.ssp126.2050]]*Table1[[#This Row],[corals.mn.ssp126.2050]])</f>
        <v/>
      </c>
      <c r="T1704" s="6" t="str">
        <f>IF(Table1[[#This Row],[mangrove.mn.ssp126.2050]]="","",(Table1[[#This Row],[mangrove.sd.ssp126.2050]]/Table1[[#This Row],[mangrove.mn.ssp126.2050]])^-1)</f>
        <v/>
      </c>
      <c r="U1704" s="6" t="str">
        <f>IF(Table1[[#This Row],[mangrove.weights.ssp126.2050]]="","",Table1[[#This Row],[mangrove.weights.ssp126.2050]]*Table1[[#This Row],[mangrove.mn.ssp126.2050]])</f>
        <v/>
      </c>
      <c r="V1704" s="7" t="e">
        <f t="shared" si="156"/>
        <v>#DIV/0!</v>
      </c>
      <c r="Y1704" s="6" t="str">
        <f>IF(Table1[[#This Row],[seagrass.mn.ssp126.2100]]="", "", (Table1[[#This Row],[seagrass.sd.ssp126.2100]]/Table1[[#This Row],[seagrass.mn.ssp126.2100]])^-1)</f>
        <v/>
      </c>
      <c r="Z1704" s="6" t="str">
        <f>IF(Table1[[#This Row],[seagrass.weights.ssp126.2100]]="","", Table1[[#This Row],[seagrass.weights.ssp126.2100]]*Table1[[#This Row],[seagrass.mn.ssp126.2100]])</f>
        <v/>
      </c>
      <c r="AC1704" s="6" t="str">
        <f>IF(Table1[[#This Row],[corals.mn.ssp126.2100]]="","",(Table1[[#This Row],[corals.sd.ssp126.2100]]/Table1[[#This Row],[corals.mn.ssp126.2100]])^-1)</f>
        <v/>
      </c>
      <c r="AD1704" s="6" t="str">
        <f>IF( Table1[[#This Row],[Coral.weights.ssp126.2100]]="","", Table1[[#This Row],[Coral.weights.ssp126.2100]]*Table1[[#This Row],[corals.mn.ssp126.2100]])</f>
        <v/>
      </c>
      <c r="AG1704" s="8" t="str">
        <f>IF(Table1[[#This Row],[mangrove.mn.ssp126.2100]]="","",(Table1[[#This Row],[mangrove.sd.ssp126.2100]]/Table1[[#This Row],[mangrove.mn.ssp126.2100]])^-1)</f>
        <v/>
      </c>
      <c r="AH1704" s="6" t="str">
        <f>IF(Table1[[#This Row],[mangrove.weights.ssp126.2100]]="","",Table1[[#This Row],[mangrove.weights.ssp126.2100]]*Table1[[#This Row],[mangrove.mn.ssp126.2100]])</f>
        <v/>
      </c>
      <c r="AI1704" s="7" t="e">
        <f t="shared" si="157"/>
        <v>#DIV/0!</v>
      </c>
      <c r="AL1704" s="6" t="str">
        <f>IF(Table1[[#This Row],[seagrass.mn.ssp245.2050]]="","",(Table1[[#This Row],[seagrass.sd.ssp245.2050]]/Table1[[#This Row],[seagrass.mn.ssp245.2050]])^-1)</f>
        <v/>
      </c>
      <c r="AM1704" s="6" t="str">
        <f>IF(Table1[[#This Row],[seagrass.weights.ssp245.2050]]="","",Table1[[#This Row],[seagrass.weights.ssp245.2050]]*Table1[[#This Row],[seagrass.mn.ssp245.2050]])</f>
        <v/>
      </c>
      <c r="AS1704" s="5"/>
      <c r="AT1704" s="8"/>
      <c r="AU1704" s="8"/>
      <c r="AV1704" s="7" t="e">
        <f t="shared" si="158"/>
        <v>#DIV/0!</v>
      </c>
      <c r="AX1704" s="5"/>
      <c r="AY1704" s="6"/>
      <c r="AZ1704" s="6"/>
      <c r="BB1704" s="5"/>
      <c r="BC1704" s="8"/>
      <c r="BD1704" s="8"/>
      <c r="BE1704" s="5"/>
      <c r="BF1704" s="5"/>
      <c r="BG1704" s="6"/>
      <c r="BH1704" s="6"/>
      <c r="BI1704" s="7" t="e">
        <f t="shared" si="159"/>
        <v>#DIV/0!</v>
      </c>
      <c r="BK1704" s="5"/>
      <c r="BL1704" s="6"/>
      <c r="BM1704" s="6"/>
      <c r="BO1704" s="5"/>
      <c r="BP1704" s="6"/>
      <c r="BQ1704" s="6"/>
      <c r="BR1704" s="5"/>
      <c r="BS1704" s="5"/>
      <c r="BT1704" s="6"/>
      <c r="BU1704" s="6"/>
      <c r="BV1704" s="7" t="e">
        <f t="shared" si="160"/>
        <v>#DIV/0!</v>
      </c>
      <c r="BX1704" s="5"/>
      <c r="BY1704" s="8"/>
      <c r="BZ1704" s="8"/>
      <c r="CA1704" s="5"/>
      <c r="CB1704" s="5"/>
      <c r="CC1704" s="8"/>
      <c r="CD1704" s="8"/>
      <c r="CE1704" s="5"/>
      <c r="CF1704" s="5"/>
      <c r="CG1704" s="12"/>
      <c r="CH1704" s="17"/>
      <c r="CI1704" s="9" t="e">
        <f t="shared" si="161"/>
        <v>#DIV/0!</v>
      </c>
      <c r="CJ1704" s="5"/>
      <c r="CL1704" s="5"/>
      <c r="CM1704" s="5"/>
      <c r="CP1704" s="5"/>
      <c r="CT1704" s="5"/>
    </row>
    <row r="1705" spans="1:98" x14ac:dyDescent="0.25">
      <c r="A1705" s="5" t="s">
        <v>1748</v>
      </c>
      <c r="B1705" s="5">
        <v>69.089340000000007</v>
      </c>
      <c r="C1705" s="5">
        <v>-48.321102000000003</v>
      </c>
      <c r="E1705" s="5">
        <v>0</v>
      </c>
      <c r="G1705" s="5">
        <v>0</v>
      </c>
      <c r="I1705" s="5">
        <v>0</v>
      </c>
      <c r="L1705" s="6" t="str">
        <f>IF(Table1[[#This Row],[seagrass.mn.ssp126.2050]]="","",(Table1[[#This Row],[seagrass.sd.ssp126.2050]]/Table1[[#This Row],[seagrass.mn.ssp126.2050]])^-1)</f>
        <v/>
      </c>
      <c r="M1705" s="6" t="str">
        <f>IF(Table1[[#This Row],[seagrass.weights.ssp126.2050]]="","",Table1[[#This Row],[seagrass.weights.ssp126.2050]]*Table1[[#This Row],[seagrass.mn.ssp126.2050]])</f>
        <v/>
      </c>
      <c r="P1705" s="6" t="str">
        <f>IF(Table1[[#This Row],[corals.mn.ssp126.2050]]="","",(Table1[[#This Row],[corals.sd.ssp126.2050]]/Table1[[#This Row],[corals.mn.ssp126.2050]])^-1)</f>
        <v/>
      </c>
      <c r="Q1705" s="6" t="str">
        <f>IF(Table1[[#This Row],[coral.weights.ssp126.2050]]="","",Table1[[#This Row],[coral.weights.ssp126.2050]]*Table1[[#This Row],[corals.mn.ssp126.2050]])</f>
        <v/>
      </c>
      <c r="T1705" s="6" t="str">
        <f>IF(Table1[[#This Row],[mangrove.mn.ssp126.2050]]="","",(Table1[[#This Row],[mangrove.sd.ssp126.2050]]/Table1[[#This Row],[mangrove.mn.ssp126.2050]])^-1)</f>
        <v/>
      </c>
      <c r="U1705" s="6" t="str">
        <f>IF(Table1[[#This Row],[mangrove.weights.ssp126.2050]]="","",Table1[[#This Row],[mangrove.weights.ssp126.2050]]*Table1[[#This Row],[mangrove.mn.ssp126.2050]])</f>
        <v/>
      </c>
      <c r="V1705" s="7" t="e">
        <f t="shared" si="156"/>
        <v>#DIV/0!</v>
      </c>
      <c r="Y1705" s="6" t="str">
        <f>IF(Table1[[#This Row],[seagrass.mn.ssp126.2100]]="", "", (Table1[[#This Row],[seagrass.sd.ssp126.2100]]/Table1[[#This Row],[seagrass.mn.ssp126.2100]])^-1)</f>
        <v/>
      </c>
      <c r="Z1705" s="6" t="str">
        <f>IF(Table1[[#This Row],[seagrass.weights.ssp126.2100]]="","", Table1[[#This Row],[seagrass.weights.ssp126.2100]]*Table1[[#This Row],[seagrass.mn.ssp126.2100]])</f>
        <v/>
      </c>
      <c r="AC1705" s="6" t="str">
        <f>IF(Table1[[#This Row],[corals.mn.ssp126.2100]]="","",(Table1[[#This Row],[corals.sd.ssp126.2100]]/Table1[[#This Row],[corals.mn.ssp126.2100]])^-1)</f>
        <v/>
      </c>
      <c r="AD1705" s="6" t="str">
        <f>IF( Table1[[#This Row],[Coral.weights.ssp126.2100]]="","", Table1[[#This Row],[Coral.weights.ssp126.2100]]*Table1[[#This Row],[corals.mn.ssp126.2100]])</f>
        <v/>
      </c>
      <c r="AG1705" s="8" t="str">
        <f>IF(Table1[[#This Row],[mangrove.mn.ssp126.2100]]="","",(Table1[[#This Row],[mangrove.sd.ssp126.2100]]/Table1[[#This Row],[mangrove.mn.ssp126.2100]])^-1)</f>
        <v/>
      </c>
      <c r="AH1705" s="6" t="str">
        <f>IF(Table1[[#This Row],[mangrove.weights.ssp126.2100]]="","",Table1[[#This Row],[mangrove.weights.ssp126.2100]]*Table1[[#This Row],[mangrove.mn.ssp126.2100]])</f>
        <v/>
      </c>
      <c r="AI1705" s="7" t="e">
        <f t="shared" si="157"/>
        <v>#DIV/0!</v>
      </c>
      <c r="AL1705" s="6" t="str">
        <f>IF(Table1[[#This Row],[seagrass.mn.ssp245.2050]]="","",(Table1[[#This Row],[seagrass.sd.ssp245.2050]]/Table1[[#This Row],[seagrass.mn.ssp245.2050]])^-1)</f>
        <v/>
      </c>
      <c r="AM1705" s="6" t="str">
        <f>IF(Table1[[#This Row],[seagrass.weights.ssp245.2050]]="","",Table1[[#This Row],[seagrass.weights.ssp245.2050]]*Table1[[#This Row],[seagrass.mn.ssp245.2050]])</f>
        <v/>
      </c>
      <c r="AS1705" s="5"/>
      <c r="AT1705" s="8"/>
      <c r="AU1705" s="8"/>
      <c r="AV1705" s="7" t="e">
        <f t="shared" si="158"/>
        <v>#DIV/0!</v>
      </c>
      <c r="AX1705" s="5"/>
      <c r="AY1705" s="6"/>
      <c r="AZ1705" s="6"/>
      <c r="BB1705" s="5"/>
      <c r="BC1705" s="8"/>
      <c r="BD1705" s="8"/>
      <c r="BE1705" s="5"/>
      <c r="BF1705" s="5"/>
      <c r="BG1705" s="6"/>
      <c r="BH1705" s="6"/>
      <c r="BI1705" s="7" t="e">
        <f t="shared" si="159"/>
        <v>#DIV/0!</v>
      </c>
      <c r="BK1705" s="5"/>
      <c r="BL1705" s="6"/>
      <c r="BM1705" s="6"/>
      <c r="BO1705" s="5"/>
      <c r="BP1705" s="6"/>
      <c r="BQ1705" s="6"/>
      <c r="BR1705" s="5"/>
      <c r="BS1705" s="5"/>
      <c r="BT1705" s="6"/>
      <c r="BU1705" s="6"/>
      <c r="BV1705" s="7" t="e">
        <f t="shared" si="160"/>
        <v>#DIV/0!</v>
      </c>
      <c r="BX1705" s="5"/>
      <c r="BY1705" s="8"/>
      <c r="BZ1705" s="8"/>
      <c r="CA1705" s="5"/>
      <c r="CB1705" s="5"/>
      <c r="CC1705" s="8"/>
      <c r="CD1705" s="8"/>
      <c r="CE1705" s="5"/>
      <c r="CF1705" s="5"/>
      <c r="CG1705" s="12"/>
      <c r="CH1705" s="17"/>
      <c r="CI1705" s="9" t="e">
        <f t="shared" si="161"/>
        <v>#DIV/0!</v>
      </c>
      <c r="CJ1705" s="5"/>
      <c r="CL1705" s="5"/>
      <c r="CM1705" s="5"/>
      <c r="CP1705" s="5"/>
      <c r="CT1705" s="5"/>
    </row>
    <row r="1706" spans="1:98" x14ac:dyDescent="0.25">
      <c r="A1706" s="5" t="s">
        <v>1749</v>
      </c>
      <c r="B1706" s="5">
        <v>68.339340000000007</v>
      </c>
      <c r="C1706" s="5">
        <v>-48.571102000000003</v>
      </c>
      <c r="E1706" s="5">
        <v>0</v>
      </c>
      <c r="G1706" s="5">
        <v>0</v>
      </c>
      <c r="I1706" s="5">
        <v>0</v>
      </c>
      <c r="L1706" s="6" t="str">
        <f>IF(Table1[[#This Row],[seagrass.mn.ssp126.2050]]="","",(Table1[[#This Row],[seagrass.sd.ssp126.2050]]/Table1[[#This Row],[seagrass.mn.ssp126.2050]])^-1)</f>
        <v/>
      </c>
      <c r="M1706" s="6" t="str">
        <f>IF(Table1[[#This Row],[seagrass.weights.ssp126.2050]]="","",Table1[[#This Row],[seagrass.weights.ssp126.2050]]*Table1[[#This Row],[seagrass.mn.ssp126.2050]])</f>
        <v/>
      </c>
      <c r="P1706" s="6" t="str">
        <f>IF(Table1[[#This Row],[corals.mn.ssp126.2050]]="","",(Table1[[#This Row],[corals.sd.ssp126.2050]]/Table1[[#This Row],[corals.mn.ssp126.2050]])^-1)</f>
        <v/>
      </c>
      <c r="Q1706" s="6" t="str">
        <f>IF(Table1[[#This Row],[coral.weights.ssp126.2050]]="","",Table1[[#This Row],[coral.weights.ssp126.2050]]*Table1[[#This Row],[corals.mn.ssp126.2050]])</f>
        <v/>
      </c>
      <c r="T1706" s="6" t="str">
        <f>IF(Table1[[#This Row],[mangrove.mn.ssp126.2050]]="","",(Table1[[#This Row],[mangrove.sd.ssp126.2050]]/Table1[[#This Row],[mangrove.mn.ssp126.2050]])^-1)</f>
        <v/>
      </c>
      <c r="U1706" s="6" t="str">
        <f>IF(Table1[[#This Row],[mangrove.weights.ssp126.2050]]="","",Table1[[#This Row],[mangrove.weights.ssp126.2050]]*Table1[[#This Row],[mangrove.mn.ssp126.2050]])</f>
        <v/>
      </c>
      <c r="V1706" s="7" t="e">
        <f t="shared" si="156"/>
        <v>#DIV/0!</v>
      </c>
      <c r="Y1706" s="6" t="str">
        <f>IF(Table1[[#This Row],[seagrass.mn.ssp126.2100]]="", "", (Table1[[#This Row],[seagrass.sd.ssp126.2100]]/Table1[[#This Row],[seagrass.mn.ssp126.2100]])^-1)</f>
        <v/>
      </c>
      <c r="Z1706" s="6" t="str">
        <f>IF(Table1[[#This Row],[seagrass.weights.ssp126.2100]]="","", Table1[[#This Row],[seagrass.weights.ssp126.2100]]*Table1[[#This Row],[seagrass.mn.ssp126.2100]])</f>
        <v/>
      </c>
      <c r="AC1706" s="6" t="str">
        <f>IF(Table1[[#This Row],[corals.mn.ssp126.2100]]="","",(Table1[[#This Row],[corals.sd.ssp126.2100]]/Table1[[#This Row],[corals.mn.ssp126.2100]])^-1)</f>
        <v/>
      </c>
      <c r="AD1706" s="6" t="str">
        <f>IF( Table1[[#This Row],[Coral.weights.ssp126.2100]]="","", Table1[[#This Row],[Coral.weights.ssp126.2100]]*Table1[[#This Row],[corals.mn.ssp126.2100]])</f>
        <v/>
      </c>
      <c r="AG1706" s="8" t="str">
        <f>IF(Table1[[#This Row],[mangrove.mn.ssp126.2100]]="","",(Table1[[#This Row],[mangrove.sd.ssp126.2100]]/Table1[[#This Row],[mangrove.mn.ssp126.2100]])^-1)</f>
        <v/>
      </c>
      <c r="AH1706" s="6" t="str">
        <f>IF(Table1[[#This Row],[mangrove.weights.ssp126.2100]]="","",Table1[[#This Row],[mangrove.weights.ssp126.2100]]*Table1[[#This Row],[mangrove.mn.ssp126.2100]])</f>
        <v/>
      </c>
      <c r="AI1706" s="7" t="e">
        <f t="shared" si="157"/>
        <v>#DIV/0!</v>
      </c>
      <c r="AL1706" s="6" t="str">
        <f>IF(Table1[[#This Row],[seagrass.mn.ssp245.2050]]="","",(Table1[[#This Row],[seagrass.sd.ssp245.2050]]/Table1[[#This Row],[seagrass.mn.ssp245.2050]])^-1)</f>
        <v/>
      </c>
      <c r="AM1706" s="6" t="str">
        <f>IF(Table1[[#This Row],[seagrass.weights.ssp245.2050]]="","",Table1[[#This Row],[seagrass.weights.ssp245.2050]]*Table1[[#This Row],[seagrass.mn.ssp245.2050]])</f>
        <v/>
      </c>
      <c r="AS1706" s="5"/>
      <c r="AT1706" s="8"/>
      <c r="AU1706" s="8"/>
      <c r="AV1706" s="7" t="e">
        <f t="shared" si="158"/>
        <v>#DIV/0!</v>
      </c>
      <c r="AX1706" s="5"/>
      <c r="AY1706" s="6"/>
      <c r="AZ1706" s="6"/>
      <c r="BB1706" s="5"/>
      <c r="BC1706" s="8"/>
      <c r="BD1706" s="8"/>
      <c r="BE1706" s="5"/>
      <c r="BF1706" s="5"/>
      <c r="BG1706" s="6"/>
      <c r="BH1706" s="6"/>
      <c r="BI1706" s="7" t="e">
        <f t="shared" si="159"/>
        <v>#DIV/0!</v>
      </c>
      <c r="BK1706" s="5"/>
      <c r="BL1706" s="6"/>
      <c r="BM1706" s="6"/>
      <c r="BO1706" s="5"/>
      <c r="BP1706" s="6"/>
      <c r="BQ1706" s="6"/>
      <c r="BR1706" s="5"/>
      <c r="BS1706" s="5"/>
      <c r="BT1706" s="6"/>
      <c r="BU1706" s="6"/>
      <c r="BV1706" s="7" t="e">
        <f t="shared" si="160"/>
        <v>#DIV/0!</v>
      </c>
      <c r="BX1706" s="5"/>
      <c r="BY1706" s="8"/>
      <c r="BZ1706" s="8"/>
      <c r="CA1706" s="5"/>
      <c r="CB1706" s="5"/>
      <c r="CC1706" s="8"/>
      <c r="CD1706" s="8"/>
      <c r="CE1706" s="5"/>
      <c r="CF1706" s="5"/>
      <c r="CG1706" s="12"/>
      <c r="CH1706" s="17"/>
      <c r="CI1706" s="9" t="e">
        <f t="shared" si="161"/>
        <v>#DIV/0!</v>
      </c>
      <c r="CJ1706" s="5"/>
      <c r="CL1706" s="5"/>
      <c r="CM1706" s="5"/>
      <c r="CP1706" s="5"/>
      <c r="CT1706" s="5"/>
    </row>
    <row r="1707" spans="1:98" x14ac:dyDescent="0.25">
      <c r="A1707" s="5" t="s">
        <v>1750</v>
      </c>
      <c r="B1707" s="5">
        <v>68.589340000000007</v>
      </c>
      <c r="C1707" s="5">
        <v>-48.571102000000003</v>
      </c>
      <c r="E1707" s="5">
        <v>0</v>
      </c>
      <c r="G1707" s="5">
        <v>0</v>
      </c>
      <c r="I1707" s="5">
        <v>0</v>
      </c>
      <c r="L1707" s="6" t="str">
        <f>IF(Table1[[#This Row],[seagrass.mn.ssp126.2050]]="","",(Table1[[#This Row],[seagrass.sd.ssp126.2050]]/Table1[[#This Row],[seagrass.mn.ssp126.2050]])^-1)</f>
        <v/>
      </c>
      <c r="M1707" s="6" t="str">
        <f>IF(Table1[[#This Row],[seagrass.weights.ssp126.2050]]="","",Table1[[#This Row],[seagrass.weights.ssp126.2050]]*Table1[[#This Row],[seagrass.mn.ssp126.2050]])</f>
        <v/>
      </c>
      <c r="P1707" s="6" t="str">
        <f>IF(Table1[[#This Row],[corals.mn.ssp126.2050]]="","",(Table1[[#This Row],[corals.sd.ssp126.2050]]/Table1[[#This Row],[corals.mn.ssp126.2050]])^-1)</f>
        <v/>
      </c>
      <c r="Q1707" s="6" t="str">
        <f>IF(Table1[[#This Row],[coral.weights.ssp126.2050]]="","",Table1[[#This Row],[coral.weights.ssp126.2050]]*Table1[[#This Row],[corals.mn.ssp126.2050]])</f>
        <v/>
      </c>
      <c r="T1707" s="6" t="str">
        <f>IF(Table1[[#This Row],[mangrove.mn.ssp126.2050]]="","",(Table1[[#This Row],[mangrove.sd.ssp126.2050]]/Table1[[#This Row],[mangrove.mn.ssp126.2050]])^-1)</f>
        <v/>
      </c>
      <c r="U1707" s="6" t="str">
        <f>IF(Table1[[#This Row],[mangrove.weights.ssp126.2050]]="","",Table1[[#This Row],[mangrove.weights.ssp126.2050]]*Table1[[#This Row],[mangrove.mn.ssp126.2050]])</f>
        <v/>
      </c>
      <c r="V1707" s="7" t="e">
        <f t="shared" si="156"/>
        <v>#DIV/0!</v>
      </c>
      <c r="Y1707" s="6" t="str">
        <f>IF(Table1[[#This Row],[seagrass.mn.ssp126.2100]]="", "", (Table1[[#This Row],[seagrass.sd.ssp126.2100]]/Table1[[#This Row],[seagrass.mn.ssp126.2100]])^-1)</f>
        <v/>
      </c>
      <c r="Z1707" s="6" t="str">
        <f>IF(Table1[[#This Row],[seagrass.weights.ssp126.2100]]="","", Table1[[#This Row],[seagrass.weights.ssp126.2100]]*Table1[[#This Row],[seagrass.mn.ssp126.2100]])</f>
        <v/>
      </c>
      <c r="AC1707" s="6" t="str">
        <f>IF(Table1[[#This Row],[corals.mn.ssp126.2100]]="","",(Table1[[#This Row],[corals.sd.ssp126.2100]]/Table1[[#This Row],[corals.mn.ssp126.2100]])^-1)</f>
        <v/>
      </c>
      <c r="AD1707" s="6" t="str">
        <f>IF( Table1[[#This Row],[Coral.weights.ssp126.2100]]="","", Table1[[#This Row],[Coral.weights.ssp126.2100]]*Table1[[#This Row],[corals.mn.ssp126.2100]])</f>
        <v/>
      </c>
      <c r="AG1707" s="8" t="str">
        <f>IF(Table1[[#This Row],[mangrove.mn.ssp126.2100]]="","",(Table1[[#This Row],[mangrove.sd.ssp126.2100]]/Table1[[#This Row],[mangrove.mn.ssp126.2100]])^-1)</f>
        <v/>
      </c>
      <c r="AH1707" s="6" t="str">
        <f>IF(Table1[[#This Row],[mangrove.weights.ssp126.2100]]="","",Table1[[#This Row],[mangrove.weights.ssp126.2100]]*Table1[[#This Row],[mangrove.mn.ssp126.2100]])</f>
        <v/>
      </c>
      <c r="AI1707" s="7" t="e">
        <f t="shared" si="157"/>
        <v>#DIV/0!</v>
      </c>
      <c r="AL1707" s="6" t="str">
        <f>IF(Table1[[#This Row],[seagrass.mn.ssp245.2050]]="","",(Table1[[#This Row],[seagrass.sd.ssp245.2050]]/Table1[[#This Row],[seagrass.mn.ssp245.2050]])^-1)</f>
        <v/>
      </c>
      <c r="AM1707" s="6" t="str">
        <f>IF(Table1[[#This Row],[seagrass.weights.ssp245.2050]]="","",Table1[[#This Row],[seagrass.weights.ssp245.2050]]*Table1[[#This Row],[seagrass.mn.ssp245.2050]])</f>
        <v/>
      </c>
      <c r="AS1707" s="5"/>
      <c r="AT1707" s="8"/>
      <c r="AU1707" s="8"/>
      <c r="AV1707" s="7" t="e">
        <f t="shared" si="158"/>
        <v>#DIV/0!</v>
      </c>
      <c r="AX1707" s="5"/>
      <c r="AY1707" s="6"/>
      <c r="AZ1707" s="6"/>
      <c r="BB1707" s="5"/>
      <c r="BC1707" s="8"/>
      <c r="BD1707" s="8"/>
      <c r="BE1707" s="5"/>
      <c r="BF1707" s="5"/>
      <c r="BG1707" s="6"/>
      <c r="BH1707" s="6"/>
      <c r="BI1707" s="7" t="e">
        <f t="shared" si="159"/>
        <v>#DIV/0!</v>
      </c>
      <c r="BK1707" s="5"/>
      <c r="BL1707" s="6"/>
      <c r="BM1707" s="6"/>
      <c r="BO1707" s="5"/>
      <c r="BP1707" s="6"/>
      <c r="BQ1707" s="6"/>
      <c r="BR1707" s="5"/>
      <c r="BS1707" s="5"/>
      <c r="BT1707" s="6"/>
      <c r="BU1707" s="6"/>
      <c r="BV1707" s="7" t="e">
        <f t="shared" si="160"/>
        <v>#DIV/0!</v>
      </c>
      <c r="BX1707" s="5"/>
      <c r="BY1707" s="8"/>
      <c r="BZ1707" s="8"/>
      <c r="CA1707" s="5"/>
      <c r="CB1707" s="5"/>
      <c r="CC1707" s="8"/>
      <c r="CD1707" s="8"/>
      <c r="CE1707" s="5"/>
      <c r="CF1707" s="5"/>
      <c r="CG1707" s="12"/>
      <c r="CH1707" s="17"/>
      <c r="CI1707" s="9" t="e">
        <f t="shared" si="161"/>
        <v>#DIV/0!</v>
      </c>
      <c r="CJ1707" s="5"/>
      <c r="CL1707" s="5"/>
      <c r="CM1707" s="5"/>
      <c r="CP1707" s="5"/>
      <c r="CT1707" s="5"/>
    </row>
    <row r="1708" spans="1:98" x14ac:dyDescent="0.25">
      <c r="A1708" s="5" t="s">
        <v>1751</v>
      </c>
      <c r="B1708" s="5">
        <v>68.839340000000007</v>
      </c>
      <c r="C1708" s="5">
        <v>-48.571102000000003</v>
      </c>
      <c r="E1708" s="5">
        <v>0</v>
      </c>
      <c r="G1708" s="5">
        <v>0</v>
      </c>
      <c r="I1708" s="5">
        <v>0</v>
      </c>
      <c r="L1708" s="6" t="str">
        <f>IF(Table1[[#This Row],[seagrass.mn.ssp126.2050]]="","",(Table1[[#This Row],[seagrass.sd.ssp126.2050]]/Table1[[#This Row],[seagrass.mn.ssp126.2050]])^-1)</f>
        <v/>
      </c>
      <c r="M1708" s="6" t="str">
        <f>IF(Table1[[#This Row],[seagrass.weights.ssp126.2050]]="","",Table1[[#This Row],[seagrass.weights.ssp126.2050]]*Table1[[#This Row],[seagrass.mn.ssp126.2050]])</f>
        <v/>
      </c>
      <c r="P1708" s="6" t="str">
        <f>IF(Table1[[#This Row],[corals.mn.ssp126.2050]]="","",(Table1[[#This Row],[corals.sd.ssp126.2050]]/Table1[[#This Row],[corals.mn.ssp126.2050]])^-1)</f>
        <v/>
      </c>
      <c r="Q1708" s="6" t="str">
        <f>IF(Table1[[#This Row],[coral.weights.ssp126.2050]]="","",Table1[[#This Row],[coral.weights.ssp126.2050]]*Table1[[#This Row],[corals.mn.ssp126.2050]])</f>
        <v/>
      </c>
      <c r="T1708" s="6" t="str">
        <f>IF(Table1[[#This Row],[mangrove.mn.ssp126.2050]]="","",(Table1[[#This Row],[mangrove.sd.ssp126.2050]]/Table1[[#This Row],[mangrove.mn.ssp126.2050]])^-1)</f>
        <v/>
      </c>
      <c r="U1708" s="6" t="str">
        <f>IF(Table1[[#This Row],[mangrove.weights.ssp126.2050]]="","",Table1[[#This Row],[mangrove.weights.ssp126.2050]]*Table1[[#This Row],[mangrove.mn.ssp126.2050]])</f>
        <v/>
      </c>
      <c r="V1708" s="7" t="e">
        <f t="shared" si="156"/>
        <v>#DIV/0!</v>
      </c>
      <c r="Y1708" s="6" t="str">
        <f>IF(Table1[[#This Row],[seagrass.mn.ssp126.2100]]="", "", (Table1[[#This Row],[seagrass.sd.ssp126.2100]]/Table1[[#This Row],[seagrass.mn.ssp126.2100]])^-1)</f>
        <v/>
      </c>
      <c r="Z1708" s="6" t="str">
        <f>IF(Table1[[#This Row],[seagrass.weights.ssp126.2100]]="","", Table1[[#This Row],[seagrass.weights.ssp126.2100]]*Table1[[#This Row],[seagrass.mn.ssp126.2100]])</f>
        <v/>
      </c>
      <c r="AC1708" s="6" t="str">
        <f>IF(Table1[[#This Row],[corals.mn.ssp126.2100]]="","",(Table1[[#This Row],[corals.sd.ssp126.2100]]/Table1[[#This Row],[corals.mn.ssp126.2100]])^-1)</f>
        <v/>
      </c>
      <c r="AD1708" s="6" t="str">
        <f>IF( Table1[[#This Row],[Coral.weights.ssp126.2100]]="","", Table1[[#This Row],[Coral.weights.ssp126.2100]]*Table1[[#This Row],[corals.mn.ssp126.2100]])</f>
        <v/>
      </c>
      <c r="AG1708" s="8" t="str">
        <f>IF(Table1[[#This Row],[mangrove.mn.ssp126.2100]]="","",(Table1[[#This Row],[mangrove.sd.ssp126.2100]]/Table1[[#This Row],[mangrove.mn.ssp126.2100]])^-1)</f>
        <v/>
      </c>
      <c r="AH1708" s="6" t="str">
        <f>IF(Table1[[#This Row],[mangrove.weights.ssp126.2100]]="","",Table1[[#This Row],[mangrove.weights.ssp126.2100]]*Table1[[#This Row],[mangrove.mn.ssp126.2100]])</f>
        <v/>
      </c>
      <c r="AI1708" s="7" t="e">
        <f t="shared" si="157"/>
        <v>#DIV/0!</v>
      </c>
      <c r="AL1708" s="6" t="str">
        <f>IF(Table1[[#This Row],[seagrass.mn.ssp245.2050]]="","",(Table1[[#This Row],[seagrass.sd.ssp245.2050]]/Table1[[#This Row],[seagrass.mn.ssp245.2050]])^-1)</f>
        <v/>
      </c>
      <c r="AM1708" s="6" t="str">
        <f>IF(Table1[[#This Row],[seagrass.weights.ssp245.2050]]="","",Table1[[#This Row],[seagrass.weights.ssp245.2050]]*Table1[[#This Row],[seagrass.mn.ssp245.2050]])</f>
        <v/>
      </c>
      <c r="AS1708" s="5"/>
      <c r="AT1708" s="8"/>
      <c r="AU1708" s="8"/>
      <c r="AV1708" s="7" t="e">
        <f t="shared" si="158"/>
        <v>#DIV/0!</v>
      </c>
      <c r="AX1708" s="5"/>
      <c r="AY1708" s="6"/>
      <c r="AZ1708" s="6"/>
      <c r="BB1708" s="5"/>
      <c r="BC1708" s="8"/>
      <c r="BD1708" s="8"/>
      <c r="BE1708" s="5"/>
      <c r="BF1708" s="5"/>
      <c r="BG1708" s="6"/>
      <c r="BH1708" s="6"/>
      <c r="BI1708" s="7" t="e">
        <f t="shared" si="159"/>
        <v>#DIV/0!</v>
      </c>
      <c r="BK1708" s="5"/>
      <c r="BL1708" s="6"/>
      <c r="BM1708" s="6"/>
      <c r="BO1708" s="5"/>
      <c r="BP1708" s="6"/>
      <c r="BQ1708" s="6"/>
      <c r="BR1708" s="5"/>
      <c r="BS1708" s="5"/>
      <c r="BT1708" s="6"/>
      <c r="BU1708" s="6"/>
      <c r="BV1708" s="7" t="e">
        <f t="shared" si="160"/>
        <v>#DIV/0!</v>
      </c>
      <c r="BX1708" s="5"/>
      <c r="BY1708" s="8"/>
      <c r="BZ1708" s="8"/>
      <c r="CA1708" s="5"/>
      <c r="CB1708" s="5"/>
      <c r="CC1708" s="8"/>
      <c r="CD1708" s="8"/>
      <c r="CE1708" s="5"/>
      <c r="CF1708" s="5"/>
      <c r="CG1708" s="12"/>
      <c r="CH1708" s="17"/>
      <c r="CI1708" s="9" t="e">
        <f t="shared" si="161"/>
        <v>#DIV/0!</v>
      </c>
      <c r="CJ1708" s="5"/>
      <c r="CL1708" s="5"/>
      <c r="CM1708" s="5"/>
      <c r="CP1708" s="5"/>
      <c r="CT1708" s="5"/>
    </row>
    <row r="1709" spans="1:98" x14ac:dyDescent="0.25">
      <c r="A1709" s="5" t="s">
        <v>1752</v>
      </c>
      <c r="B1709" s="5">
        <v>69.089340000000007</v>
      </c>
      <c r="C1709" s="5">
        <v>-48.571102000000003</v>
      </c>
      <c r="E1709" s="5">
        <v>0</v>
      </c>
      <c r="G1709" s="5">
        <v>0</v>
      </c>
      <c r="I1709" s="5">
        <v>0</v>
      </c>
      <c r="L1709" s="6" t="str">
        <f>IF(Table1[[#This Row],[seagrass.mn.ssp126.2050]]="","",(Table1[[#This Row],[seagrass.sd.ssp126.2050]]/Table1[[#This Row],[seagrass.mn.ssp126.2050]])^-1)</f>
        <v/>
      </c>
      <c r="M1709" s="6" t="str">
        <f>IF(Table1[[#This Row],[seagrass.weights.ssp126.2050]]="","",Table1[[#This Row],[seagrass.weights.ssp126.2050]]*Table1[[#This Row],[seagrass.mn.ssp126.2050]])</f>
        <v/>
      </c>
      <c r="P1709" s="6" t="str">
        <f>IF(Table1[[#This Row],[corals.mn.ssp126.2050]]="","",(Table1[[#This Row],[corals.sd.ssp126.2050]]/Table1[[#This Row],[corals.mn.ssp126.2050]])^-1)</f>
        <v/>
      </c>
      <c r="Q1709" s="6" t="str">
        <f>IF(Table1[[#This Row],[coral.weights.ssp126.2050]]="","",Table1[[#This Row],[coral.weights.ssp126.2050]]*Table1[[#This Row],[corals.mn.ssp126.2050]])</f>
        <v/>
      </c>
      <c r="T1709" s="6" t="str">
        <f>IF(Table1[[#This Row],[mangrove.mn.ssp126.2050]]="","",(Table1[[#This Row],[mangrove.sd.ssp126.2050]]/Table1[[#This Row],[mangrove.mn.ssp126.2050]])^-1)</f>
        <v/>
      </c>
      <c r="U1709" s="6" t="str">
        <f>IF(Table1[[#This Row],[mangrove.weights.ssp126.2050]]="","",Table1[[#This Row],[mangrove.weights.ssp126.2050]]*Table1[[#This Row],[mangrove.mn.ssp126.2050]])</f>
        <v/>
      </c>
      <c r="V1709" s="7" t="e">
        <f t="shared" si="156"/>
        <v>#DIV/0!</v>
      </c>
      <c r="Y1709" s="6" t="str">
        <f>IF(Table1[[#This Row],[seagrass.mn.ssp126.2100]]="", "", (Table1[[#This Row],[seagrass.sd.ssp126.2100]]/Table1[[#This Row],[seagrass.mn.ssp126.2100]])^-1)</f>
        <v/>
      </c>
      <c r="Z1709" s="6" t="str">
        <f>IF(Table1[[#This Row],[seagrass.weights.ssp126.2100]]="","", Table1[[#This Row],[seagrass.weights.ssp126.2100]]*Table1[[#This Row],[seagrass.mn.ssp126.2100]])</f>
        <v/>
      </c>
      <c r="AC1709" s="6" t="str">
        <f>IF(Table1[[#This Row],[corals.mn.ssp126.2100]]="","",(Table1[[#This Row],[corals.sd.ssp126.2100]]/Table1[[#This Row],[corals.mn.ssp126.2100]])^-1)</f>
        <v/>
      </c>
      <c r="AD1709" s="6" t="str">
        <f>IF( Table1[[#This Row],[Coral.weights.ssp126.2100]]="","", Table1[[#This Row],[Coral.weights.ssp126.2100]]*Table1[[#This Row],[corals.mn.ssp126.2100]])</f>
        <v/>
      </c>
      <c r="AG1709" s="8" t="str">
        <f>IF(Table1[[#This Row],[mangrove.mn.ssp126.2100]]="","",(Table1[[#This Row],[mangrove.sd.ssp126.2100]]/Table1[[#This Row],[mangrove.mn.ssp126.2100]])^-1)</f>
        <v/>
      </c>
      <c r="AH1709" s="6" t="str">
        <f>IF(Table1[[#This Row],[mangrove.weights.ssp126.2100]]="","",Table1[[#This Row],[mangrove.weights.ssp126.2100]]*Table1[[#This Row],[mangrove.mn.ssp126.2100]])</f>
        <v/>
      </c>
      <c r="AI1709" s="7" t="e">
        <f t="shared" si="157"/>
        <v>#DIV/0!</v>
      </c>
      <c r="AL1709" s="6" t="str">
        <f>IF(Table1[[#This Row],[seagrass.mn.ssp245.2050]]="","",(Table1[[#This Row],[seagrass.sd.ssp245.2050]]/Table1[[#This Row],[seagrass.mn.ssp245.2050]])^-1)</f>
        <v/>
      </c>
      <c r="AM1709" s="6" t="str">
        <f>IF(Table1[[#This Row],[seagrass.weights.ssp245.2050]]="","",Table1[[#This Row],[seagrass.weights.ssp245.2050]]*Table1[[#This Row],[seagrass.mn.ssp245.2050]])</f>
        <v/>
      </c>
      <c r="AS1709" s="5"/>
      <c r="AT1709" s="8"/>
      <c r="AU1709" s="8"/>
      <c r="AV1709" s="7" t="e">
        <f t="shared" si="158"/>
        <v>#DIV/0!</v>
      </c>
      <c r="AX1709" s="5"/>
      <c r="AY1709" s="6"/>
      <c r="AZ1709" s="6"/>
      <c r="BB1709" s="5"/>
      <c r="BC1709" s="8"/>
      <c r="BD1709" s="8"/>
      <c r="BE1709" s="5"/>
      <c r="BF1709" s="5"/>
      <c r="BG1709" s="6"/>
      <c r="BH1709" s="6"/>
      <c r="BI1709" s="7" t="e">
        <f t="shared" si="159"/>
        <v>#DIV/0!</v>
      </c>
      <c r="BK1709" s="5"/>
      <c r="BL1709" s="6"/>
      <c r="BM1709" s="6"/>
      <c r="BO1709" s="5"/>
      <c r="BP1709" s="6"/>
      <c r="BQ1709" s="6"/>
      <c r="BR1709" s="5"/>
      <c r="BS1709" s="5"/>
      <c r="BT1709" s="6"/>
      <c r="BU1709" s="6"/>
      <c r="BV1709" s="7" t="e">
        <f t="shared" si="160"/>
        <v>#DIV/0!</v>
      </c>
      <c r="BX1709" s="5"/>
      <c r="BY1709" s="8"/>
      <c r="BZ1709" s="8"/>
      <c r="CA1709" s="5"/>
      <c r="CB1709" s="5"/>
      <c r="CC1709" s="8"/>
      <c r="CD1709" s="8"/>
      <c r="CE1709" s="5"/>
      <c r="CF1709" s="5"/>
      <c r="CG1709" s="12"/>
      <c r="CH1709" s="17"/>
      <c r="CI1709" s="9" t="e">
        <f t="shared" si="161"/>
        <v>#DIV/0!</v>
      </c>
      <c r="CJ1709" s="5"/>
      <c r="CL1709" s="5"/>
      <c r="CM1709" s="5"/>
      <c r="CP1709" s="5"/>
      <c r="CT1709" s="5"/>
    </row>
    <row r="1710" spans="1:98" x14ac:dyDescent="0.25">
      <c r="A1710" s="5" t="s">
        <v>1753</v>
      </c>
      <c r="B1710" s="5">
        <v>69.339340000000007</v>
      </c>
      <c r="C1710" s="5">
        <v>-48.571102000000003</v>
      </c>
      <c r="E1710" s="5">
        <v>0</v>
      </c>
      <c r="G1710" s="5">
        <v>0</v>
      </c>
      <c r="I1710" s="5">
        <v>0</v>
      </c>
      <c r="L1710" s="6" t="str">
        <f>IF(Table1[[#This Row],[seagrass.mn.ssp126.2050]]="","",(Table1[[#This Row],[seagrass.sd.ssp126.2050]]/Table1[[#This Row],[seagrass.mn.ssp126.2050]])^-1)</f>
        <v/>
      </c>
      <c r="M1710" s="6" t="str">
        <f>IF(Table1[[#This Row],[seagrass.weights.ssp126.2050]]="","",Table1[[#This Row],[seagrass.weights.ssp126.2050]]*Table1[[#This Row],[seagrass.mn.ssp126.2050]])</f>
        <v/>
      </c>
      <c r="P1710" s="6" t="str">
        <f>IF(Table1[[#This Row],[corals.mn.ssp126.2050]]="","",(Table1[[#This Row],[corals.sd.ssp126.2050]]/Table1[[#This Row],[corals.mn.ssp126.2050]])^-1)</f>
        <v/>
      </c>
      <c r="Q1710" s="6" t="str">
        <f>IF(Table1[[#This Row],[coral.weights.ssp126.2050]]="","",Table1[[#This Row],[coral.weights.ssp126.2050]]*Table1[[#This Row],[corals.mn.ssp126.2050]])</f>
        <v/>
      </c>
      <c r="T1710" s="6" t="str">
        <f>IF(Table1[[#This Row],[mangrove.mn.ssp126.2050]]="","",(Table1[[#This Row],[mangrove.sd.ssp126.2050]]/Table1[[#This Row],[mangrove.mn.ssp126.2050]])^-1)</f>
        <v/>
      </c>
      <c r="U1710" s="6" t="str">
        <f>IF(Table1[[#This Row],[mangrove.weights.ssp126.2050]]="","",Table1[[#This Row],[mangrove.weights.ssp126.2050]]*Table1[[#This Row],[mangrove.mn.ssp126.2050]])</f>
        <v/>
      </c>
      <c r="V1710" s="7" t="e">
        <f t="shared" si="156"/>
        <v>#DIV/0!</v>
      </c>
      <c r="Y1710" s="6" t="str">
        <f>IF(Table1[[#This Row],[seagrass.mn.ssp126.2100]]="", "", (Table1[[#This Row],[seagrass.sd.ssp126.2100]]/Table1[[#This Row],[seagrass.mn.ssp126.2100]])^-1)</f>
        <v/>
      </c>
      <c r="Z1710" s="6" t="str">
        <f>IF(Table1[[#This Row],[seagrass.weights.ssp126.2100]]="","", Table1[[#This Row],[seagrass.weights.ssp126.2100]]*Table1[[#This Row],[seagrass.mn.ssp126.2100]])</f>
        <v/>
      </c>
      <c r="AC1710" s="6" t="str">
        <f>IF(Table1[[#This Row],[corals.mn.ssp126.2100]]="","",(Table1[[#This Row],[corals.sd.ssp126.2100]]/Table1[[#This Row],[corals.mn.ssp126.2100]])^-1)</f>
        <v/>
      </c>
      <c r="AD1710" s="6" t="str">
        <f>IF( Table1[[#This Row],[Coral.weights.ssp126.2100]]="","", Table1[[#This Row],[Coral.weights.ssp126.2100]]*Table1[[#This Row],[corals.mn.ssp126.2100]])</f>
        <v/>
      </c>
      <c r="AG1710" s="8" t="str">
        <f>IF(Table1[[#This Row],[mangrove.mn.ssp126.2100]]="","",(Table1[[#This Row],[mangrove.sd.ssp126.2100]]/Table1[[#This Row],[mangrove.mn.ssp126.2100]])^-1)</f>
        <v/>
      </c>
      <c r="AH1710" s="6" t="str">
        <f>IF(Table1[[#This Row],[mangrove.weights.ssp126.2100]]="","",Table1[[#This Row],[mangrove.weights.ssp126.2100]]*Table1[[#This Row],[mangrove.mn.ssp126.2100]])</f>
        <v/>
      </c>
      <c r="AI1710" s="7" t="e">
        <f t="shared" si="157"/>
        <v>#DIV/0!</v>
      </c>
      <c r="AL1710" s="6" t="str">
        <f>IF(Table1[[#This Row],[seagrass.mn.ssp245.2050]]="","",(Table1[[#This Row],[seagrass.sd.ssp245.2050]]/Table1[[#This Row],[seagrass.mn.ssp245.2050]])^-1)</f>
        <v/>
      </c>
      <c r="AM1710" s="6" t="str">
        <f>IF(Table1[[#This Row],[seagrass.weights.ssp245.2050]]="","",Table1[[#This Row],[seagrass.weights.ssp245.2050]]*Table1[[#This Row],[seagrass.mn.ssp245.2050]])</f>
        <v/>
      </c>
      <c r="AS1710" s="5"/>
      <c r="AT1710" s="8"/>
      <c r="AU1710" s="8"/>
      <c r="AV1710" s="7" t="e">
        <f t="shared" si="158"/>
        <v>#DIV/0!</v>
      </c>
      <c r="AX1710" s="5"/>
      <c r="AY1710" s="6"/>
      <c r="AZ1710" s="6"/>
      <c r="BB1710" s="5"/>
      <c r="BC1710" s="8"/>
      <c r="BD1710" s="8"/>
      <c r="BE1710" s="5"/>
      <c r="BF1710" s="5"/>
      <c r="BG1710" s="6"/>
      <c r="BH1710" s="6"/>
      <c r="BI1710" s="7" t="e">
        <f t="shared" si="159"/>
        <v>#DIV/0!</v>
      </c>
      <c r="BK1710" s="5"/>
      <c r="BL1710" s="6"/>
      <c r="BM1710" s="6"/>
      <c r="BO1710" s="5"/>
      <c r="BP1710" s="6"/>
      <c r="BQ1710" s="6"/>
      <c r="BR1710" s="5"/>
      <c r="BS1710" s="5"/>
      <c r="BT1710" s="6"/>
      <c r="BU1710" s="6"/>
      <c r="BV1710" s="7" t="e">
        <f t="shared" si="160"/>
        <v>#DIV/0!</v>
      </c>
      <c r="BX1710" s="5"/>
      <c r="BY1710" s="8"/>
      <c r="BZ1710" s="8"/>
      <c r="CA1710" s="5"/>
      <c r="CB1710" s="5"/>
      <c r="CC1710" s="8"/>
      <c r="CD1710" s="8"/>
      <c r="CE1710" s="5"/>
      <c r="CF1710" s="5"/>
      <c r="CG1710" s="12"/>
      <c r="CH1710" s="17"/>
      <c r="CI1710" s="9" t="e">
        <f t="shared" si="161"/>
        <v>#DIV/0!</v>
      </c>
      <c r="CJ1710" s="5"/>
      <c r="CL1710" s="5"/>
      <c r="CM1710" s="5"/>
      <c r="CP1710" s="5"/>
      <c r="CT1710" s="5"/>
    </row>
    <row r="1711" spans="1:98" x14ac:dyDescent="0.25">
      <c r="A1711" s="5" t="s">
        <v>1754</v>
      </c>
      <c r="B1711" s="5">
        <v>69.589340000000007</v>
      </c>
      <c r="C1711" s="5">
        <v>-48.571102000000003</v>
      </c>
      <c r="E1711" s="5">
        <v>0</v>
      </c>
      <c r="G1711" s="5">
        <v>0</v>
      </c>
      <c r="I1711" s="5">
        <v>0</v>
      </c>
      <c r="L1711" s="6" t="str">
        <f>IF(Table1[[#This Row],[seagrass.mn.ssp126.2050]]="","",(Table1[[#This Row],[seagrass.sd.ssp126.2050]]/Table1[[#This Row],[seagrass.mn.ssp126.2050]])^-1)</f>
        <v/>
      </c>
      <c r="M1711" s="6" t="str">
        <f>IF(Table1[[#This Row],[seagrass.weights.ssp126.2050]]="","",Table1[[#This Row],[seagrass.weights.ssp126.2050]]*Table1[[#This Row],[seagrass.mn.ssp126.2050]])</f>
        <v/>
      </c>
      <c r="P1711" s="6" t="str">
        <f>IF(Table1[[#This Row],[corals.mn.ssp126.2050]]="","",(Table1[[#This Row],[corals.sd.ssp126.2050]]/Table1[[#This Row],[corals.mn.ssp126.2050]])^-1)</f>
        <v/>
      </c>
      <c r="Q1711" s="6" t="str">
        <f>IF(Table1[[#This Row],[coral.weights.ssp126.2050]]="","",Table1[[#This Row],[coral.weights.ssp126.2050]]*Table1[[#This Row],[corals.mn.ssp126.2050]])</f>
        <v/>
      </c>
      <c r="T1711" s="6" t="str">
        <f>IF(Table1[[#This Row],[mangrove.mn.ssp126.2050]]="","",(Table1[[#This Row],[mangrove.sd.ssp126.2050]]/Table1[[#This Row],[mangrove.mn.ssp126.2050]])^-1)</f>
        <v/>
      </c>
      <c r="U1711" s="6" t="str">
        <f>IF(Table1[[#This Row],[mangrove.weights.ssp126.2050]]="","",Table1[[#This Row],[mangrove.weights.ssp126.2050]]*Table1[[#This Row],[mangrove.mn.ssp126.2050]])</f>
        <v/>
      </c>
      <c r="V1711" s="7" t="e">
        <f t="shared" si="156"/>
        <v>#DIV/0!</v>
      </c>
      <c r="Y1711" s="6" t="str">
        <f>IF(Table1[[#This Row],[seagrass.mn.ssp126.2100]]="", "", (Table1[[#This Row],[seagrass.sd.ssp126.2100]]/Table1[[#This Row],[seagrass.mn.ssp126.2100]])^-1)</f>
        <v/>
      </c>
      <c r="Z1711" s="6" t="str">
        <f>IF(Table1[[#This Row],[seagrass.weights.ssp126.2100]]="","", Table1[[#This Row],[seagrass.weights.ssp126.2100]]*Table1[[#This Row],[seagrass.mn.ssp126.2100]])</f>
        <v/>
      </c>
      <c r="AC1711" s="6" t="str">
        <f>IF(Table1[[#This Row],[corals.mn.ssp126.2100]]="","",(Table1[[#This Row],[corals.sd.ssp126.2100]]/Table1[[#This Row],[corals.mn.ssp126.2100]])^-1)</f>
        <v/>
      </c>
      <c r="AD1711" s="6" t="str">
        <f>IF( Table1[[#This Row],[Coral.weights.ssp126.2100]]="","", Table1[[#This Row],[Coral.weights.ssp126.2100]]*Table1[[#This Row],[corals.mn.ssp126.2100]])</f>
        <v/>
      </c>
      <c r="AG1711" s="8" t="str">
        <f>IF(Table1[[#This Row],[mangrove.mn.ssp126.2100]]="","",(Table1[[#This Row],[mangrove.sd.ssp126.2100]]/Table1[[#This Row],[mangrove.mn.ssp126.2100]])^-1)</f>
        <v/>
      </c>
      <c r="AH1711" s="6" t="str">
        <f>IF(Table1[[#This Row],[mangrove.weights.ssp126.2100]]="","",Table1[[#This Row],[mangrove.weights.ssp126.2100]]*Table1[[#This Row],[mangrove.mn.ssp126.2100]])</f>
        <v/>
      </c>
      <c r="AI1711" s="7" t="e">
        <f t="shared" si="157"/>
        <v>#DIV/0!</v>
      </c>
      <c r="AL1711" s="6" t="str">
        <f>IF(Table1[[#This Row],[seagrass.mn.ssp245.2050]]="","",(Table1[[#This Row],[seagrass.sd.ssp245.2050]]/Table1[[#This Row],[seagrass.mn.ssp245.2050]])^-1)</f>
        <v/>
      </c>
      <c r="AM1711" s="6" t="str">
        <f>IF(Table1[[#This Row],[seagrass.weights.ssp245.2050]]="","",Table1[[#This Row],[seagrass.weights.ssp245.2050]]*Table1[[#This Row],[seagrass.mn.ssp245.2050]])</f>
        <v/>
      </c>
      <c r="AS1711" s="5"/>
      <c r="AT1711" s="8"/>
      <c r="AU1711" s="8"/>
      <c r="AV1711" s="7" t="e">
        <f t="shared" si="158"/>
        <v>#DIV/0!</v>
      </c>
      <c r="AX1711" s="5"/>
      <c r="AY1711" s="6"/>
      <c r="AZ1711" s="6"/>
      <c r="BB1711" s="5"/>
      <c r="BC1711" s="8"/>
      <c r="BD1711" s="8"/>
      <c r="BE1711" s="5"/>
      <c r="BF1711" s="5"/>
      <c r="BG1711" s="6"/>
      <c r="BH1711" s="6"/>
      <c r="BI1711" s="7" t="e">
        <f t="shared" si="159"/>
        <v>#DIV/0!</v>
      </c>
      <c r="BK1711" s="5"/>
      <c r="BL1711" s="6"/>
      <c r="BM1711" s="6"/>
      <c r="BO1711" s="5"/>
      <c r="BP1711" s="6"/>
      <c r="BQ1711" s="6"/>
      <c r="BR1711" s="5"/>
      <c r="BS1711" s="5"/>
      <c r="BT1711" s="6"/>
      <c r="BU1711" s="6"/>
      <c r="BV1711" s="7" t="e">
        <f t="shared" si="160"/>
        <v>#DIV/0!</v>
      </c>
      <c r="BX1711" s="5"/>
      <c r="BY1711" s="8"/>
      <c r="BZ1711" s="8"/>
      <c r="CA1711" s="5"/>
      <c r="CB1711" s="5"/>
      <c r="CC1711" s="8"/>
      <c r="CD1711" s="8"/>
      <c r="CE1711" s="5"/>
      <c r="CF1711" s="5"/>
      <c r="CG1711" s="12"/>
      <c r="CH1711" s="17"/>
      <c r="CI1711" s="9" t="e">
        <f t="shared" si="161"/>
        <v>#DIV/0!</v>
      </c>
      <c r="CJ1711" s="5"/>
      <c r="CL1711" s="5"/>
      <c r="CM1711" s="5"/>
      <c r="CP1711" s="5"/>
      <c r="CT1711" s="5"/>
    </row>
    <row r="1712" spans="1:98" x14ac:dyDescent="0.25">
      <c r="A1712" s="5" t="s">
        <v>1755</v>
      </c>
      <c r="B1712" s="5">
        <v>69.839340000000007</v>
      </c>
      <c r="C1712" s="5">
        <v>-48.571102000000003</v>
      </c>
      <c r="E1712" s="5">
        <v>0</v>
      </c>
      <c r="G1712" s="5">
        <v>0</v>
      </c>
      <c r="I1712" s="5">
        <v>0</v>
      </c>
      <c r="L1712" s="6" t="str">
        <f>IF(Table1[[#This Row],[seagrass.mn.ssp126.2050]]="","",(Table1[[#This Row],[seagrass.sd.ssp126.2050]]/Table1[[#This Row],[seagrass.mn.ssp126.2050]])^-1)</f>
        <v/>
      </c>
      <c r="M1712" s="6" t="str">
        <f>IF(Table1[[#This Row],[seagrass.weights.ssp126.2050]]="","",Table1[[#This Row],[seagrass.weights.ssp126.2050]]*Table1[[#This Row],[seagrass.mn.ssp126.2050]])</f>
        <v/>
      </c>
      <c r="P1712" s="6" t="str">
        <f>IF(Table1[[#This Row],[corals.mn.ssp126.2050]]="","",(Table1[[#This Row],[corals.sd.ssp126.2050]]/Table1[[#This Row],[corals.mn.ssp126.2050]])^-1)</f>
        <v/>
      </c>
      <c r="Q1712" s="6" t="str">
        <f>IF(Table1[[#This Row],[coral.weights.ssp126.2050]]="","",Table1[[#This Row],[coral.weights.ssp126.2050]]*Table1[[#This Row],[corals.mn.ssp126.2050]])</f>
        <v/>
      </c>
      <c r="T1712" s="6" t="str">
        <f>IF(Table1[[#This Row],[mangrove.mn.ssp126.2050]]="","",(Table1[[#This Row],[mangrove.sd.ssp126.2050]]/Table1[[#This Row],[mangrove.mn.ssp126.2050]])^-1)</f>
        <v/>
      </c>
      <c r="U1712" s="6" t="str">
        <f>IF(Table1[[#This Row],[mangrove.weights.ssp126.2050]]="","",Table1[[#This Row],[mangrove.weights.ssp126.2050]]*Table1[[#This Row],[mangrove.mn.ssp126.2050]])</f>
        <v/>
      </c>
      <c r="V1712" s="7" t="e">
        <f t="shared" si="156"/>
        <v>#DIV/0!</v>
      </c>
      <c r="Y1712" s="6" t="str">
        <f>IF(Table1[[#This Row],[seagrass.mn.ssp126.2100]]="", "", (Table1[[#This Row],[seagrass.sd.ssp126.2100]]/Table1[[#This Row],[seagrass.mn.ssp126.2100]])^-1)</f>
        <v/>
      </c>
      <c r="Z1712" s="6" t="str">
        <f>IF(Table1[[#This Row],[seagrass.weights.ssp126.2100]]="","", Table1[[#This Row],[seagrass.weights.ssp126.2100]]*Table1[[#This Row],[seagrass.mn.ssp126.2100]])</f>
        <v/>
      </c>
      <c r="AC1712" s="6" t="str">
        <f>IF(Table1[[#This Row],[corals.mn.ssp126.2100]]="","",(Table1[[#This Row],[corals.sd.ssp126.2100]]/Table1[[#This Row],[corals.mn.ssp126.2100]])^-1)</f>
        <v/>
      </c>
      <c r="AD1712" s="6" t="str">
        <f>IF( Table1[[#This Row],[Coral.weights.ssp126.2100]]="","", Table1[[#This Row],[Coral.weights.ssp126.2100]]*Table1[[#This Row],[corals.mn.ssp126.2100]])</f>
        <v/>
      </c>
      <c r="AG1712" s="8" t="str">
        <f>IF(Table1[[#This Row],[mangrove.mn.ssp126.2100]]="","",(Table1[[#This Row],[mangrove.sd.ssp126.2100]]/Table1[[#This Row],[mangrove.mn.ssp126.2100]])^-1)</f>
        <v/>
      </c>
      <c r="AH1712" s="6" t="str">
        <f>IF(Table1[[#This Row],[mangrove.weights.ssp126.2100]]="","",Table1[[#This Row],[mangrove.weights.ssp126.2100]]*Table1[[#This Row],[mangrove.mn.ssp126.2100]])</f>
        <v/>
      </c>
      <c r="AI1712" s="7" t="e">
        <f t="shared" si="157"/>
        <v>#DIV/0!</v>
      </c>
      <c r="AL1712" s="6" t="str">
        <f>IF(Table1[[#This Row],[seagrass.mn.ssp245.2050]]="","",(Table1[[#This Row],[seagrass.sd.ssp245.2050]]/Table1[[#This Row],[seagrass.mn.ssp245.2050]])^-1)</f>
        <v/>
      </c>
      <c r="AM1712" s="6" t="str">
        <f>IF(Table1[[#This Row],[seagrass.weights.ssp245.2050]]="","",Table1[[#This Row],[seagrass.weights.ssp245.2050]]*Table1[[#This Row],[seagrass.mn.ssp245.2050]])</f>
        <v/>
      </c>
      <c r="AS1712" s="5"/>
      <c r="AT1712" s="8"/>
      <c r="AU1712" s="8"/>
      <c r="AV1712" s="7" t="e">
        <f t="shared" si="158"/>
        <v>#DIV/0!</v>
      </c>
      <c r="AX1712" s="5"/>
      <c r="AY1712" s="6"/>
      <c r="AZ1712" s="6"/>
      <c r="BB1712" s="5"/>
      <c r="BC1712" s="8"/>
      <c r="BD1712" s="8"/>
      <c r="BE1712" s="5"/>
      <c r="BF1712" s="5"/>
      <c r="BG1712" s="6"/>
      <c r="BH1712" s="6"/>
      <c r="BI1712" s="7" t="e">
        <f t="shared" si="159"/>
        <v>#DIV/0!</v>
      </c>
      <c r="BK1712" s="5"/>
      <c r="BL1712" s="6"/>
      <c r="BM1712" s="6"/>
      <c r="BO1712" s="5"/>
      <c r="BP1712" s="6"/>
      <c r="BQ1712" s="6"/>
      <c r="BR1712" s="5"/>
      <c r="BS1712" s="5"/>
      <c r="BT1712" s="6"/>
      <c r="BU1712" s="6"/>
      <c r="BV1712" s="7" t="e">
        <f t="shared" si="160"/>
        <v>#DIV/0!</v>
      </c>
      <c r="BX1712" s="5"/>
      <c r="BY1712" s="8"/>
      <c r="BZ1712" s="8"/>
      <c r="CA1712" s="5"/>
      <c r="CB1712" s="5"/>
      <c r="CC1712" s="8"/>
      <c r="CD1712" s="8"/>
      <c r="CE1712" s="5"/>
      <c r="CF1712" s="5"/>
      <c r="CG1712" s="12"/>
      <c r="CH1712" s="17"/>
      <c r="CI1712" s="9" t="e">
        <f t="shared" si="161"/>
        <v>#DIV/0!</v>
      </c>
      <c r="CJ1712" s="5"/>
      <c r="CL1712" s="5"/>
      <c r="CM1712" s="5"/>
      <c r="CP1712" s="5"/>
      <c r="CT1712" s="5"/>
    </row>
    <row r="1713" spans="1:98" x14ac:dyDescent="0.25">
      <c r="A1713" s="5" t="s">
        <v>1756</v>
      </c>
      <c r="B1713" s="5">
        <v>68.339340000000007</v>
      </c>
      <c r="C1713" s="5">
        <v>-48.821102000000003</v>
      </c>
      <c r="E1713" s="5">
        <v>0</v>
      </c>
      <c r="G1713" s="5">
        <v>0</v>
      </c>
      <c r="I1713" s="5">
        <v>0</v>
      </c>
      <c r="L1713" s="6" t="str">
        <f>IF(Table1[[#This Row],[seagrass.mn.ssp126.2050]]="","",(Table1[[#This Row],[seagrass.sd.ssp126.2050]]/Table1[[#This Row],[seagrass.mn.ssp126.2050]])^-1)</f>
        <v/>
      </c>
      <c r="M1713" s="6" t="str">
        <f>IF(Table1[[#This Row],[seagrass.weights.ssp126.2050]]="","",Table1[[#This Row],[seagrass.weights.ssp126.2050]]*Table1[[#This Row],[seagrass.mn.ssp126.2050]])</f>
        <v/>
      </c>
      <c r="P1713" s="6" t="str">
        <f>IF(Table1[[#This Row],[corals.mn.ssp126.2050]]="","",(Table1[[#This Row],[corals.sd.ssp126.2050]]/Table1[[#This Row],[corals.mn.ssp126.2050]])^-1)</f>
        <v/>
      </c>
      <c r="Q1713" s="6" t="str">
        <f>IF(Table1[[#This Row],[coral.weights.ssp126.2050]]="","",Table1[[#This Row],[coral.weights.ssp126.2050]]*Table1[[#This Row],[corals.mn.ssp126.2050]])</f>
        <v/>
      </c>
      <c r="T1713" s="6" t="str">
        <f>IF(Table1[[#This Row],[mangrove.mn.ssp126.2050]]="","",(Table1[[#This Row],[mangrove.sd.ssp126.2050]]/Table1[[#This Row],[mangrove.mn.ssp126.2050]])^-1)</f>
        <v/>
      </c>
      <c r="U1713" s="6" t="str">
        <f>IF(Table1[[#This Row],[mangrove.weights.ssp126.2050]]="","",Table1[[#This Row],[mangrove.weights.ssp126.2050]]*Table1[[#This Row],[mangrove.mn.ssp126.2050]])</f>
        <v/>
      </c>
      <c r="V1713" s="7" t="e">
        <f t="shared" si="156"/>
        <v>#DIV/0!</v>
      </c>
      <c r="Y1713" s="6" t="str">
        <f>IF(Table1[[#This Row],[seagrass.mn.ssp126.2100]]="", "", (Table1[[#This Row],[seagrass.sd.ssp126.2100]]/Table1[[#This Row],[seagrass.mn.ssp126.2100]])^-1)</f>
        <v/>
      </c>
      <c r="Z1713" s="6" t="str">
        <f>IF(Table1[[#This Row],[seagrass.weights.ssp126.2100]]="","", Table1[[#This Row],[seagrass.weights.ssp126.2100]]*Table1[[#This Row],[seagrass.mn.ssp126.2100]])</f>
        <v/>
      </c>
      <c r="AC1713" s="6" t="str">
        <f>IF(Table1[[#This Row],[corals.mn.ssp126.2100]]="","",(Table1[[#This Row],[corals.sd.ssp126.2100]]/Table1[[#This Row],[corals.mn.ssp126.2100]])^-1)</f>
        <v/>
      </c>
      <c r="AD1713" s="6" t="str">
        <f>IF( Table1[[#This Row],[Coral.weights.ssp126.2100]]="","", Table1[[#This Row],[Coral.weights.ssp126.2100]]*Table1[[#This Row],[corals.mn.ssp126.2100]])</f>
        <v/>
      </c>
      <c r="AG1713" s="8" t="str">
        <f>IF(Table1[[#This Row],[mangrove.mn.ssp126.2100]]="","",(Table1[[#This Row],[mangrove.sd.ssp126.2100]]/Table1[[#This Row],[mangrove.mn.ssp126.2100]])^-1)</f>
        <v/>
      </c>
      <c r="AH1713" s="6" t="str">
        <f>IF(Table1[[#This Row],[mangrove.weights.ssp126.2100]]="","",Table1[[#This Row],[mangrove.weights.ssp126.2100]]*Table1[[#This Row],[mangrove.mn.ssp126.2100]])</f>
        <v/>
      </c>
      <c r="AI1713" s="7" t="e">
        <f t="shared" si="157"/>
        <v>#DIV/0!</v>
      </c>
      <c r="AL1713" s="6" t="str">
        <f>IF(Table1[[#This Row],[seagrass.mn.ssp245.2050]]="","",(Table1[[#This Row],[seagrass.sd.ssp245.2050]]/Table1[[#This Row],[seagrass.mn.ssp245.2050]])^-1)</f>
        <v/>
      </c>
      <c r="AM1713" s="6" t="str">
        <f>IF(Table1[[#This Row],[seagrass.weights.ssp245.2050]]="","",Table1[[#This Row],[seagrass.weights.ssp245.2050]]*Table1[[#This Row],[seagrass.mn.ssp245.2050]])</f>
        <v/>
      </c>
      <c r="AS1713" s="5"/>
      <c r="AT1713" s="8"/>
      <c r="AU1713" s="8"/>
      <c r="AV1713" s="7" t="e">
        <f t="shared" si="158"/>
        <v>#DIV/0!</v>
      </c>
      <c r="AX1713" s="5"/>
      <c r="AY1713" s="6"/>
      <c r="AZ1713" s="6"/>
      <c r="BB1713" s="5"/>
      <c r="BC1713" s="8"/>
      <c r="BD1713" s="8"/>
      <c r="BE1713" s="5"/>
      <c r="BF1713" s="5"/>
      <c r="BG1713" s="6"/>
      <c r="BH1713" s="6"/>
      <c r="BI1713" s="7" t="e">
        <f t="shared" si="159"/>
        <v>#DIV/0!</v>
      </c>
      <c r="BK1713" s="5"/>
      <c r="BL1713" s="6"/>
      <c r="BM1713" s="6"/>
      <c r="BO1713" s="5"/>
      <c r="BP1713" s="6"/>
      <c r="BQ1713" s="6"/>
      <c r="BR1713" s="5"/>
      <c r="BS1713" s="5"/>
      <c r="BT1713" s="6"/>
      <c r="BU1713" s="6"/>
      <c r="BV1713" s="7" t="e">
        <f t="shared" si="160"/>
        <v>#DIV/0!</v>
      </c>
      <c r="BX1713" s="5"/>
      <c r="BY1713" s="8"/>
      <c r="BZ1713" s="8"/>
      <c r="CA1713" s="5"/>
      <c r="CB1713" s="5"/>
      <c r="CC1713" s="8"/>
      <c r="CD1713" s="8"/>
      <c r="CE1713" s="5"/>
      <c r="CF1713" s="5"/>
      <c r="CG1713" s="12"/>
      <c r="CH1713" s="17"/>
      <c r="CI1713" s="9" t="e">
        <f t="shared" si="161"/>
        <v>#DIV/0!</v>
      </c>
      <c r="CJ1713" s="5"/>
      <c r="CL1713" s="5"/>
      <c r="CM1713" s="5"/>
      <c r="CP1713" s="5"/>
      <c r="CT1713" s="5"/>
    </row>
    <row r="1714" spans="1:98" x14ac:dyDescent="0.25">
      <c r="A1714" s="5" t="s">
        <v>1757</v>
      </c>
      <c r="B1714" s="5">
        <v>68.589340000000007</v>
      </c>
      <c r="C1714" s="5">
        <v>-48.821102000000003</v>
      </c>
      <c r="E1714" s="5">
        <v>0</v>
      </c>
      <c r="G1714" s="5">
        <v>0</v>
      </c>
      <c r="I1714" s="5">
        <v>0</v>
      </c>
      <c r="L1714" s="6" t="str">
        <f>IF(Table1[[#This Row],[seagrass.mn.ssp126.2050]]="","",(Table1[[#This Row],[seagrass.sd.ssp126.2050]]/Table1[[#This Row],[seagrass.mn.ssp126.2050]])^-1)</f>
        <v/>
      </c>
      <c r="M1714" s="6" t="str">
        <f>IF(Table1[[#This Row],[seagrass.weights.ssp126.2050]]="","",Table1[[#This Row],[seagrass.weights.ssp126.2050]]*Table1[[#This Row],[seagrass.mn.ssp126.2050]])</f>
        <v/>
      </c>
      <c r="P1714" s="6" t="str">
        <f>IF(Table1[[#This Row],[corals.mn.ssp126.2050]]="","",(Table1[[#This Row],[corals.sd.ssp126.2050]]/Table1[[#This Row],[corals.mn.ssp126.2050]])^-1)</f>
        <v/>
      </c>
      <c r="Q1714" s="6" t="str">
        <f>IF(Table1[[#This Row],[coral.weights.ssp126.2050]]="","",Table1[[#This Row],[coral.weights.ssp126.2050]]*Table1[[#This Row],[corals.mn.ssp126.2050]])</f>
        <v/>
      </c>
      <c r="T1714" s="6" t="str">
        <f>IF(Table1[[#This Row],[mangrove.mn.ssp126.2050]]="","",(Table1[[#This Row],[mangrove.sd.ssp126.2050]]/Table1[[#This Row],[mangrove.mn.ssp126.2050]])^-1)</f>
        <v/>
      </c>
      <c r="U1714" s="6" t="str">
        <f>IF(Table1[[#This Row],[mangrove.weights.ssp126.2050]]="","",Table1[[#This Row],[mangrove.weights.ssp126.2050]]*Table1[[#This Row],[mangrove.mn.ssp126.2050]])</f>
        <v/>
      </c>
      <c r="V1714" s="7" t="e">
        <f t="shared" si="156"/>
        <v>#DIV/0!</v>
      </c>
      <c r="Y1714" s="6" t="str">
        <f>IF(Table1[[#This Row],[seagrass.mn.ssp126.2100]]="", "", (Table1[[#This Row],[seagrass.sd.ssp126.2100]]/Table1[[#This Row],[seagrass.mn.ssp126.2100]])^-1)</f>
        <v/>
      </c>
      <c r="Z1714" s="6" t="str">
        <f>IF(Table1[[#This Row],[seagrass.weights.ssp126.2100]]="","", Table1[[#This Row],[seagrass.weights.ssp126.2100]]*Table1[[#This Row],[seagrass.mn.ssp126.2100]])</f>
        <v/>
      </c>
      <c r="AC1714" s="6" t="str">
        <f>IF(Table1[[#This Row],[corals.mn.ssp126.2100]]="","",(Table1[[#This Row],[corals.sd.ssp126.2100]]/Table1[[#This Row],[corals.mn.ssp126.2100]])^-1)</f>
        <v/>
      </c>
      <c r="AD1714" s="6" t="str">
        <f>IF( Table1[[#This Row],[Coral.weights.ssp126.2100]]="","", Table1[[#This Row],[Coral.weights.ssp126.2100]]*Table1[[#This Row],[corals.mn.ssp126.2100]])</f>
        <v/>
      </c>
      <c r="AG1714" s="8" t="str">
        <f>IF(Table1[[#This Row],[mangrove.mn.ssp126.2100]]="","",(Table1[[#This Row],[mangrove.sd.ssp126.2100]]/Table1[[#This Row],[mangrove.mn.ssp126.2100]])^-1)</f>
        <v/>
      </c>
      <c r="AH1714" s="6" t="str">
        <f>IF(Table1[[#This Row],[mangrove.weights.ssp126.2100]]="","",Table1[[#This Row],[mangrove.weights.ssp126.2100]]*Table1[[#This Row],[mangrove.mn.ssp126.2100]])</f>
        <v/>
      </c>
      <c r="AI1714" s="7" t="e">
        <f t="shared" si="157"/>
        <v>#DIV/0!</v>
      </c>
      <c r="AL1714" s="6" t="str">
        <f>IF(Table1[[#This Row],[seagrass.mn.ssp245.2050]]="","",(Table1[[#This Row],[seagrass.sd.ssp245.2050]]/Table1[[#This Row],[seagrass.mn.ssp245.2050]])^-1)</f>
        <v/>
      </c>
      <c r="AM1714" s="6" t="str">
        <f>IF(Table1[[#This Row],[seagrass.weights.ssp245.2050]]="","",Table1[[#This Row],[seagrass.weights.ssp245.2050]]*Table1[[#This Row],[seagrass.mn.ssp245.2050]])</f>
        <v/>
      </c>
      <c r="AS1714" s="5"/>
      <c r="AT1714" s="8"/>
      <c r="AU1714" s="8"/>
      <c r="AV1714" s="7" t="e">
        <f t="shared" si="158"/>
        <v>#DIV/0!</v>
      </c>
      <c r="AX1714" s="5"/>
      <c r="AY1714" s="6"/>
      <c r="AZ1714" s="6"/>
      <c r="BB1714" s="5"/>
      <c r="BC1714" s="8"/>
      <c r="BD1714" s="8"/>
      <c r="BE1714" s="5"/>
      <c r="BF1714" s="5"/>
      <c r="BG1714" s="6"/>
      <c r="BH1714" s="6"/>
      <c r="BI1714" s="7" t="e">
        <f t="shared" si="159"/>
        <v>#DIV/0!</v>
      </c>
      <c r="BK1714" s="5"/>
      <c r="BL1714" s="6"/>
      <c r="BM1714" s="6"/>
      <c r="BO1714" s="5"/>
      <c r="BP1714" s="6"/>
      <c r="BQ1714" s="6"/>
      <c r="BR1714" s="5"/>
      <c r="BS1714" s="5"/>
      <c r="BT1714" s="6"/>
      <c r="BU1714" s="6"/>
      <c r="BV1714" s="7" t="e">
        <f t="shared" si="160"/>
        <v>#DIV/0!</v>
      </c>
      <c r="BX1714" s="5"/>
      <c r="BY1714" s="8"/>
      <c r="BZ1714" s="8"/>
      <c r="CA1714" s="5"/>
      <c r="CB1714" s="5"/>
      <c r="CC1714" s="8"/>
      <c r="CD1714" s="8"/>
      <c r="CE1714" s="5"/>
      <c r="CF1714" s="5"/>
      <c r="CG1714" s="12"/>
      <c r="CH1714" s="17"/>
      <c r="CI1714" s="9" t="e">
        <f t="shared" si="161"/>
        <v>#DIV/0!</v>
      </c>
      <c r="CJ1714" s="5"/>
      <c r="CL1714" s="5"/>
      <c r="CM1714" s="5"/>
      <c r="CP1714" s="5"/>
      <c r="CT1714" s="5"/>
    </row>
    <row r="1715" spans="1:98" x14ac:dyDescent="0.25">
      <c r="A1715" s="5" t="s">
        <v>1758</v>
      </c>
      <c r="B1715" s="5">
        <v>68.839340000000007</v>
      </c>
      <c r="C1715" s="5">
        <v>-48.821102000000003</v>
      </c>
      <c r="E1715" s="5">
        <v>0</v>
      </c>
      <c r="G1715" s="5">
        <v>0</v>
      </c>
      <c r="I1715" s="5">
        <v>0</v>
      </c>
      <c r="L1715" s="6" t="str">
        <f>IF(Table1[[#This Row],[seagrass.mn.ssp126.2050]]="","",(Table1[[#This Row],[seagrass.sd.ssp126.2050]]/Table1[[#This Row],[seagrass.mn.ssp126.2050]])^-1)</f>
        <v/>
      </c>
      <c r="M1715" s="6" t="str">
        <f>IF(Table1[[#This Row],[seagrass.weights.ssp126.2050]]="","",Table1[[#This Row],[seagrass.weights.ssp126.2050]]*Table1[[#This Row],[seagrass.mn.ssp126.2050]])</f>
        <v/>
      </c>
      <c r="P1715" s="6" t="str">
        <f>IF(Table1[[#This Row],[corals.mn.ssp126.2050]]="","",(Table1[[#This Row],[corals.sd.ssp126.2050]]/Table1[[#This Row],[corals.mn.ssp126.2050]])^-1)</f>
        <v/>
      </c>
      <c r="Q1715" s="6" t="str">
        <f>IF(Table1[[#This Row],[coral.weights.ssp126.2050]]="","",Table1[[#This Row],[coral.weights.ssp126.2050]]*Table1[[#This Row],[corals.mn.ssp126.2050]])</f>
        <v/>
      </c>
      <c r="T1715" s="6" t="str">
        <f>IF(Table1[[#This Row],[mangrove.mn.ssp126.2050]]="","",(Table1[[#This Row],[mangrove.sd.ssp126.2050]]/Table1[[#This Row],[mangrove.mn.ssp126.2050]])^-1)</f>
        <v/>
      </c>
      <c r="U1715" s="6" t="str">
        <f>IF(Table1[[#This Row],[mangrove.weights.ssp126.2050]]="","",Table1[[#This Row],[mangrove.weights.ssp126.2050]]*Table1[[#This Row],[mangrove.mn.ssp126.2050]])</f>
        <v/>
      </c>
      <c r="V1715" s="7" t="e">
        <f t="shared" si="156"/>
        <v>#DIV/0!</v>
      </c>
      <c r="Y1715" s="6" t="str">
        <f>IF(Table1[[#This Row],[seagrass.mn.ssp126.2100]]="", "", (Table1[[#This Row],[seagrass.sd.ssp126.2100]]/Table1[[#This Row],[seagrass.mn.ssp126.2100]])^-1)</f>
        <v/>
      </c>
      <c r="Z1715" s="6" t="str">
        <f>IF(Table1[[#This Row],[seagrass.weights.ssp126.2100]]="","", Table1[[#This Row],[seagrass.weights.ssp126.2100]]*Table1[[#This Row],[seagrass.mn.ssp126.2100]])</f>
        <v/>
      </c>
      <c r="AC1715" s="6" t="str">
        <f>IF(Table1[[#This Row],[corals.mn.ssp126.2100]]="","",(Table1[[#This Row],[corals.sd.ssp126.2100]]/Table1[[#This Row],[corals.mn.ssp126.2100]])^-1)</f>
        <v/>
      </c>
      <c r="AD1715" s="6" t="str">
        <f>IF( Table1[[#This Row],[Coral.weights.ssp126.2100]]="","", Table1[[#This Row],[Coral.weights.ssp126.2100]]*Table1[[#This Row],[corals.mn.ssp126.2100]])</f>
        <v/>
      </c>
      <c r="AG1715" s="8" t="str">
        <f>IF(Table1[[#This Row],[mangrove.mn.ssp126.2100]]="","",(Table1[[#This Row],[mangrove.sd.ssp126.2100]]/Table1[[#This Row],[mangrove.mn.ssp126.2100]])^-1)</f>
        <v/>
      </c>
      <c r="AH1715" s="6" t="str">
        <f>IF(Table1[[#This Row],[mangrove.weights.ssp126.2100]]="","",Table1[[#This Row],[mangrove.weights.ssp126.2100]]*Table1[[#This Row],[mangrove.mn.ssp126.2100]])</f>
        <v/>
      </c>
      <c r="AI1715" s="7" t="e">
        <f t="shared" si="157"/>
        <v>#DIV/0!</v>
      </c>
      <c r="AL1715" s="6" t="str">
        <f>IF(Table1[[#This Row],[seagrass.mn.ssp245.2050]]="","",(Table1[[#This Row],[seagrass.sd.ssp245.2050]]/Table1[[#This Row],[seagrass.mn.ssp245.2050]])^-1)</f>
        <v/>
      </c>
      <c r="AM1715" s="6" t="str">
        <f>IF(Table1[[#This Row],[seagrass.weights.ssp245.2050]]="","",Table1[[#This Row],[seagrass.weights.ssp245.2050]]*Table1[[#This Row],[seagrass.mn.ssp245.2050]])</f>
        <v/>
      </c>
      <c r="AS1715" s="5"/>
      <c r="AT1715" s="8"/>
      <c r="AU1715" s="8"/>
      <c r="AV1715" s="7" t="e">
        <f t="shared" si="158"/>
        <v>#DIV/0!</v>
      </c>
      <c r="AX1715" s="5"/>
      <c r="AY1715" s="6"/>
      <c r="AZ1715" s="6"/>
      <c r="BB1715" s="5"/>
      <c r="BC1715" s="8"/>
      <c r="BD1715" s="8"/>
      <c r="BE1715" s="5"/>
      <c r="BF1715" s="5"/>
      <c r="BG1715" s="6"/>
      <c r="BH1715" s="6"/>
      <c r="BI1715" s="7" t="e">
        <f t="shared" si="159"/>
        <v>#DIV/0!</v>
      </c>
      <c r="BK1715" s="5"/>
      <c r="BL1715" s="6"/>
      <c r="BM1715" s="6"/>
      <c r="BO1715" s="5"/>
      <c r="BP1715" s="6"/>
      <c r="BQ1715" s="6"/>
      <c r="BR1715" s="5"/>
      <c r="BS1715" s="5"/>
      <c r="BT1715" s="6"/>
      <c r="BU1715" s="6"/>
      <c r="BV1715" s="7" t="e">
        <f t="shared" si="160"/>
        <v>#DIV/0!</v>
      </c>
      <c r="BX1715" s="5"/>
      <c r="BY1715" s="8"/>
      <c r="BZ1715" s="8"/>
      <c r="CA1715" s="5"/>
      <c r="CB1715" s="5"/>
      <c r="CC1715" s="8"/>
      <c r="CD1715" s="8"/>
      <c r="CE1715" s="5"/>
      <c r="CF1715" s="5"/>
      <c r="CG1715" s="12"/>
      <c r="CH1715" s="17"/>
      <c r="CI1715" s="9" t="e">
        <f t="shared" si="161"/>
        <v>#DIV/0!</v>
      </c>
      <c r="CJ1715" s="5"/>
      <c r="CL1715" s="5"/>
      <c r="CM1715" s="5"/>
      <c r="CP1715" s="5"/>
      <c r="CT1715" s="5"/>
    </row>
    <row r="1716" spans="1:98" x14ac:dyDescent="0.25">
      <c r="A1716" s="5" t="s">
        <v>1759</v>
      </c>
      <c r="B1716" s="5">
        <v>69.089340000000007</v>
      </c>
      <c r="C1716" s="5">
        <v>-48.821102000000003</v>
      </c>
      <c r="E1716" s="5">
        <v>0</v>
      </c>
      <c r="G1716" s="5">
        <v>0</v>
      </c>
      <c r="I1716" s="5">
        <v>0</v>
      </c>
      <c r="L1716" s="6" t="str">
        <f>IF(Table1[[#This Row],[seagrass.mn.ssp126.2050]]="","",(Table1[[#This Row],[seagrass.sd.ssp126.2050]]/Table1[[#This Row],[seagrass.mn.ssp126.2050]])^-1)</f>
        <v/>
      </c>
      <c r="M1716" s="6" t="str">
        <f>IF(Table1[[#This Row],[seagrass.weights.ssp126.2050]]="","",Table1[[#This Row],[seagrass.weights.ssp126.2050]]*Table1[[#This Row],[seagrass.mn.ssp126.2050]])</f>
        <v/>
      </c>
      <c r="P1716" s="6" t="str">
        <f>IF(Table1[[#This Row],[corals.mn.ssp126.2050]]="","",(Table1[[#This Row],[corals.sd.ssp126.2050]]/Table1[[#This Row],[corals.mn.ssp126.2050]])^-1)</f>
        <v/>
      </c>
      <c r="Q1716" s="6" t="str">
        <f>IF(Table1[[#This Row],[coral.weights.ssp126.2050]]="","",Table1[[#This Row],[coral.weights.ssp126.2050]]*Table1[[#This Row],[corals.mn.ssp126.2050]])</f>
        <v/>
      </c>
      <c r="T1716" s="6" t="str">
        <f>IF(Table1[[#This Row],[mangrove.mn.ssp126.2050]]="","",(Table1[[#This Row],[mangrove.sd.ssp126.2050]]/Table1[[#This Row],[mangrove.mn.ssp126.2050]])^-1)</f>
        <v/>
      </c>
      <c r="U1716" s="6" t="str">
        <f>IF(Table1[[#This Row],[mangrove.weights.ssp126.2050]]="","",Table1[[#This Row],[mangrove.weights.ssp126.2050]]*Table1[[#This Row],[mangrove.mn.ssp126.2050]])</f>
        <v/>
      </c>
      <c r="V1716" s="7" t="e">
        <f t="shared" si="156"/>
        <v>#DIV/0!</v>
      </c>
      <c r="Y1716" s="6" t="str">
        <f>IF(Table1[[#This Row],[seagrass.mn.ssp126.2100]]="", "", (Table1[[#This Row],[seagrass.sd.ssp126.2100]]/Table1[[#This Row],[seagrass.mn.ssp126.2100]])^-1)</f>
        <v/>
      </c>
      <c r="Z1716" s="6" t="str">
        <f>IF(Table1[[#This Row],[seagrass.weights.ssp126.2100]]="","", Table1[[#This Row],[seagrass.weights.ssp126.2100]]*Table1[[#This Row],[seagrass.mn.ssp126.2100]])</f>
        <v/>
      </c>
      <c r="AC1716" s="6" t="str">
        <f>IF(Table1[[#This Row],[corals.mn.ssp126.2100]]="","",(Table1[[#This Row],[corals.sd.ssp126.2100]]/Table1[[#This Row],[corals.mn.ssp126.2100]])^-1)</f>
        <v/>
      </c>
      <c r="AD1716" s="6" t="str">
        <f>IF( Table1[[#This Row],[Coral.weights.ssp126.2100]]="","", Table1[[#This Row],[Coral.weights.ssp126.2100]]*Table1[[#This Row],[corals.mn.ssp126.2100]])</f>
        <v/>
      </c>
      <c r="AG1716" s="8" t="str">
        <f>IF(Table1[[#This Row],[mangrove.mn.ssp126.2100]]="","",(Table1[[#This Row],[mangrove.sd.ssp126.2100]]/Table1[[#This Row],[mangrove.mn.ssp126.2100]])^-1)</f>
        <v/>
      </c>
      <c r="AH1716" s="6" t="str">
        <f>IF(Table1[[#This Row],[mangrove.weights.ssp126.2100]]="","",Table1[[#This Row],[mangrove.weights.ssp126.2100]]*Table1[[#This Row],[mangrove.mn.ssp126.2100]])</f>
        <v/>
      </c>
      <c r="AI1716" s="7" t="e">
        <f t="shared" si="157"/>
        <v>#DIV/0!</v>
      </c>
      <c r="AL1716" s="6" t="str">
        <f>IF(Table1[[#This Row],[seagrass.mn.ssp245.2050]]="","",(Table1[[#This Row],[seagrass.sd.ssp245.2050]]/Table1[[#This Row],[seagrass.mn.ssp245.2050]])^-1)</f>
        <v/>
      </c>
      <c r="AM1716" s="6" t="str">
        <f>IF(Table1[[#This Row],[seagrass.weights.ssp245.2050]]="","",Table1[[#This Row],[seagrass.weights.ssp245.2050]]*Table1[[#This Row],[seagrass.mn.ssp245.2050]])</f>
        <v/>
      </c>
      <c r="AS1716" s="5"/>
      <c r="AT1716" s="8"/>
      <c r="AU1716" s="8"/>
      <c r="AV1716" s="7" t="e">
        <f t="shared" si="158"/>
        <v>#DIV/0!</v>
      </c>
      <c r="AX1716" s="5"/>
      <c r="AY1716" s="6"/>
      <c r="AZ1716" s="6"/>
      <c r="BB1716" s="5"/>
      <c r="BC1716" s="8"/>
      <c r="BD1716" s="8"/>
      <c r="BE1716" s="5"/>
      <c r="BF1716" s="5"/>
      <c r="BG1716" s="6"/>
      <c r="BH1716" s="6"/>
      <c r="BI1716" s="7" t="e">
        <f t="shared" si="159"/>
        <v>#DIV/0!</v>
      </c>
      <c r="BK1716" s="5"/>
      <c r="BL1716" s="6"/>
      <c r="BM1716" s="6"/>
      <c r="BO1716" s="5"/>
      <c r="BP1716" s="6"/>
      <c r="BQ1716" s="6"/>
      <c r="BR1716" s="5"/>
      <c r="BS1716" s="5"/>
      <c r="BT1716" s="6"/>
      <c r="BU1716" s="6"/>
      <c r="BV1716" s="7" t="e">
        <f t="shared" si="160"/>
        <v>#DIV/0!</v>
      </c>
      <c r="BX1716" s="5"/>
      <c r="BY1716" s="8"/>
      <c r="BZ1716" s="8"/>
      <c r="CA1716" s="5"/>
      <c r="CB1716" s="5"/>
      <c r="CC1716" s="8"/>
      <c r="CD1716" s="8"/>
      <c r="CE1716" s="5"/>
      <c r="CF1716" s="5"/>
      <c r="CG1716" s="12"/>
      <c r="CH1716" s="17"/>
      <c r="CI1716" s="9" t="e">
        <f t="shared" si="161"/>
        <v>#DIV/0!</v>
      </c>
      <c r="CJ1716" s="5"/>
      <c r="CL1716" s="5"/>
      <c r="CM1716" s="5"/>
      <c r="CP1716" s="5"/>
      <c r="CT1716" s="5"/>
    </row>
    <row r="1717" spans="1:98" x14ac:dyDescent="0.25">
      <c r="A1717" s="5" t="s">
        <v>1760</v>
      </c>
      <c r="B1717" s="5">
        <v>69.339340000000007</v>
      </c>
      <c r="C1717" s="5">
        <v>-48.821102000000003</v>
      </c>
      <c r="E1717" s="5">
        <v>0</v>
      </c>
      <c r="G1717" s="5">
        <v>0</v>
      </c>
      <c r="I1717" s="5">
        <v>0</v>
      </c>
      <c r="L1717" s="6" t="str">
        <f>IF(Table1[[#This Row],[seagrass.mn.ssp126.2050]]="","",(Table1[[#This Row],[seagrass.sd.ssp126.2050]]/Table1[[#This Row],[seagrass.mn.ssp126.2050]])^-1)</f>
        <v/>
      </c>
      <c r="M1717" s="6" t="str">
        <f>IF(Table1[[#This Row],[seagrass.weights.ssp126.2050]]="","",Table1[[#This Row],[seagrass.weights.ssp126.2050]]*Table1[[#This Row],[seagrass.mn.ssp126.2050]])</f>
        <v/>
      </c>
      <c r="P1717" s="6" t="str">
        <f>IF(Table1[[#This Row],[corals.mn.ssp126.2050]]="","",(Table1[[#This Row],[corals.sd.ssp126.2050]]/Table1[[#This Row],[corals.mn.ssp126.2050]])^-1)</f>
        <v/>
      </c>
      <c r="Q1717" s="6" t="str">
        <f>IF(Table1[[#This Row],[coral.weights.ssp126.2050]]="","",Table1[[#This Row],[coral.weights.ssp126.2050]]*Table1[[#This Row],[corals.mn.ssp126.2050]])</f>
        <v/>
      </c>
      <c r="T1717" s="6" t="str">
        <f>IF(Table1[[#This Row],[mangrove.mn.ssp126.2050]]="","",(Table1[[#This Row],[mangrove.sd.ssp126.2050]]/Table1[[#This Row],[mangrove.mn.ssp126.2050]])^-1)</f>
        <v/>
      </c>
      <c r="U1717" s="6" t="str">
        <f>IF(Table1[[#This Row],[mangrove.weights.ssp126.2050]]="","",Table1[[#This Row],[mangrove.weights.ssp126.2050]]*Table1[[#This Row],[mangrove.mn.ssp126.2050]])</f>
        <v/>
      </c>
      <c r="V1717" s="7" t="e">
        <f t="shared" si="156"/>
        <v>#DIV/0!</v>
      </c>
      <c r="Y1717" s="6" t="str">
        <f>IF(Table1[[#This Row],[seagrass.mn.ssp126.2100]]="", "", (Table1[[#This Row],[seagrass.sd.ssp126.2100]]/Table1[[#This Row],[seagrass.mn.ssp126.2100]])^-1)</f>
        <v/>
      </c>
      <c r="Z1717" s="6" t="str">
        <f>IF(Table1[[#This Row],[seagrass.weights.ssp126.2100]]="","", Table1[[#This Row],[seagrass.weights.ssp126.2100]]*Table1[[#This Row],[seagrass.mn.ssp126.2100]])</f>
        <v/>
      </c>
      <c r="AC1717" s="6" t="str">
        <f>IF(Table1[[#This Row],[corals.mn.ssp126.2100]]="","",(Table1[[#This Row],[corals.sd.ssp126.2100]]/Table1[[#This Row],[corals.mn.ssp126.2100]])^-1)</f>
        <v/>
      </c>
      <c r="AD1717" s="6" t="str">
        <f>IF( Table1[[#This Row],[Coral.weights.ssp126.2100]]="","", Table1[[#This Row],[Coral.weights.ssp126.2100]]*Table1[[#This Row],[corals.mn.ssp126.2100]])</f>
        <v/>
      </c>
      <c r="AG1717" s="8" t="str">
        <f>IF(Table1[[#This Row],[mangrove.mn.ssp126.2100]]="","",(Table1[[#This Row],[mangrove.sd.ssp126.2100]]/Table1[[#This Row],[mangrove.mn.ssp126.2100]])^-1)</f>
        <v/>
      </c>
      <c r="AH1717" s="6" t="str">
        <f>IF(Table1[[#This Row],[mangrove.weights.ssp126.2100]]="","",Table1[[#This Row],[mangrove.weights.ssp126.2100]]*Table1[[#This Row],[mangrove.mn.ssp126.2100]])</f>
        <v/>
      </c>
      <c r="AI1717" s="7" t="e">
        <f t="shared" si="157"/>
        <v>#DIV/0!</v>
      </c>
      <c r="AL1717" s="6" t="str">
        <f>IF(Table1[[#This Row],[seagrass.mn.ssp245.2050]]="","",(Table1[[#This Row],[seagrass.sd.ssp245.2050]]/Table1[[#This Row],[seagrass.mn.ssp245.2050]])^-1)</f>
        <v/>
      </c>
      <c r="AM1717" s="6" t="str">
        <f>IF(Table1[[#This Row],[seagrass.weights.ssp245.2050]]="","",Table1[[#This Row],[seagrass.weights.ssp245.2050]]*Table1[[#This Row],[seagrass.mn.ssp245.2050]])</f>
        <v/>
      </c>
      <c r="AS1717" s="5"/>
      <c r="AT1717" s="8"/>
      <c r="AU1717" s="8"/>
      <c r="AV1717" s="7" t="e">
        <f t="shared" si="158"/>
        <v>#DIV/0!</v>
      </c>
      <c r="AX1717" s="5"/>
      <c r="AY1717" s="6"/>
      <c r="AZ1717" s="6"/>
      <c r="BB1717" s="5"/>
      <c r="BC1717" s="8"/>
      <c r="BD1717" s="8"/>
      <c r="BE1717" s="5"/>
      <c r="BF1717" s="5"/>
      <c r="BG1717" s="6"/>
      <c r="BH1717" s="6"/>
      <c r="BI1717" s="7" t="e">
        <f t="shared" si="159"/>
        <v>#DIV/0!</v>
      </c>
      <c r="BK1717" s="5"/>
      <c r="BL1717" s="6"/>
      <c r="BM1717" s="6"/>
      <c r="BO1717" s="5"/>
      <c r="BP1717" s="6"/>
      <c r="BQ1717" s="6"/>
      <c r="BR1717" s="5"/>
      <c r="BS1717" s="5"/>
      <c r="BT1717" s="6"/>
      <c r="BU1717" s="6"/>
      <c r="BV1717" s="7" t="e">
        <f t="shared" si="160"/>
        <v>#DIV/0!</v>
      </c>
      <c r="BX1717" s="5"/>
      <c r="BY1717" s="8"/>
      <c r="BZ1717" s="8"/>
      <c r="CA1717" s="5"/>
      <c r="CB1717" s="5"/>
      <c r="CC1717" s="8"/>
      <c r="CD1717" s="8"/>
      <c r="CE1717" s="5"/>
      <c r="CF1717" s="5"/>
      <c r="CG1717" s="12"/>
      <c r="CH1717" s="17"/>
      <c r="CI1717" s="9" t="e">
        <f t="shared" si="161"/>
        <v>#DIV/0!</v>
      </c>
      <c r="CJ1717" s="5"/>
      <c r="CL1717" s="5"/>
      <c r="CM1717" s="5"/>
      <c r="CP1717" s="5"/>
      <c r="CT1717" s="5"/>
    </row>
    <row r="1718" spans="1:98" x14ac:dyDescent="0.25">
      <c r="A1718" s="5" t="s">
        <v>1761</v>
      </c>
      <c r="B1718" s="5">
        <v>69.589340000000007</v>
      </c>
      <c r="C1718" s="5">
        <v>-48.821102000000003</v>
      </c>
      <c r="E1718" s="5">
        <v>0</v>
      </c>
      <c r="G1718" s="5">
        <v>0</v>
      </c>
      <c r="I1718" s="5">
        <v>0</v>
      </c>
      <c r="L1718" s="6" t="str">
        <f>IF(Table1[[#This Row],[seagrass.mn.ssp126.2050]]="","",(Table1[[#This Row],[seagrass.sd.ssp126.2050]]/Table1[[#This Row],[seagrass.mn.ssp126.2050]])^-1)</f>
        <v/>
      </c>
      <c r="M1718" s="6" t="str">
        <f>IF(Table1[[#This Row],[seagrass.weights.ssp126.2050]]="","",Table1[[#This Row],[seagrass.weights.ssp126.2050]]*Table1[[#This Row],[seagrass.mn.ssp126.2050]])</f>
        <v/>
      </c>
      <c r="P1718" s="6" t="str">
        <f>IF(Table1[[#This Row],[corals.mn.ssp126.2050]]="","",(Table1[[#This Row],[corals.sd.ssp126.2050]]/Table1[[#This Row],[corals.mn.ssp126.2050]])^-1)</f>
        <v/>
      </c>
      <c r="Q1718" s="6" t="str">
        <f>IF(Table1[[#This Row],[coral.weights.ssp126.2050]]="","",Table1[[#This Row],[coral.weights.ssp126.2050]]*Table1[[#This Row],[corals.mn.ssp126.2050]])</f>
        <v/>
      </c>
      <c r="T1718" s="6" t="str">
        <f>IF(Table1[[#This Row],[mangrove.mn.ssp126.2050]]="","",(Table1[[#This Row],[mangrove.sd.ssp126.2050]]/Table1[[#This Row],[mangrove.mn.ssp126.2050]])^-1)</f>
        <v/>
      </c>
      <c r="U1718" s="6" t="str">
        <f>IF(Table1[[#This Row],[mangrove.weights.ssp126.2050]]="","",Table1[[#This Row],[mangrove.weights.ssp126.2050]]*Table1[[#This Row],[mangrove.mn.ssp126.2050]])</f>
        <v/>
      </c>
      <c r="V1718" s="7" t="e">
        <f t="shared" si="156"/>
        <v>#DIV/0!</v>
      </c>
      <c r="Y1718" s="6" t="str">
        <f>IF(Table1[[#This Row],[seagrass.mn.ssp126.2100]]="", "", (Table1[[#This Row],[seagrass.sd.ssp126.2100]]/Table1[[#This Row],[seagrass.mn.ssp126.2100]])^-1)</f>
        <v/>
      </c>
      <c r="Z1718" s="6" t="str">
        <f>IF(Table1[[#This Row],[seagrass.weights.ssp126.2100]]="","", Table1[[#This Row],[seagrass.weights.ssp126.2100]]*Table1[[#This Row],[seagrass.mn.ssp126.2100]])</f>
        <v/>
      </c>
      <c r="AC1718" s="6" t="str">
        <f>IF(Table1[[#This Row],[corals.mn.ssp126.2100]]="","",(Table1[[#This Row],[corals.sd.ssp126.2100]]/Table1[[#This Row],[corals.mn.ssp126.2100]])^-1)</f>
        <v/>
      </c>
      <c r="AD1718" s="6" t="str">
        <f>IF( Table1[[#This Row],[Coral.weights.ssp126.2100]]="","", Table1[[#This Row],[Coral.weights.ssp126.2100]]*Table1[[#This Row],[corals.mn.ssp126.2100]])</f>
        <v/>
      </c>
      <c r="AG1718" s="8" t="str">
        <f>IF(Table1[[#This Row],[mangrove.mn.ssp126.2100]]="","",(Table1[[#This Row],[mangrove.sd.ssp126.2100]]/Table1[[#This Row],[mangrove.mn.ssp126.2100]])^-1)</f>
        <v/>
      </c>
      <c r="AH1718" s="6" t="str">
        <f>IF(Table1[[#This Row],[mangrove.weights.ssp126.2100]]="","",Table1[[#This Row],[mangrove.weights.ssp126.2100]]*Table1[[#This Row],[mangrove.mn.ssp126.2100]])</f>
        <v/>
      </c>
      <c r="AI1718" s="7" t="e">
        <f t="shared" si="157"/>
        <v>#DIV/0!</v>
      </c>
      <c r="AL1718" s="6" t="str">
        <f>IF(Table1[[#This Row],[seagrass.mn.ssp245.2050]]="","",(Table1[[#This Row],[seagrass.sd.ssp245.2050]]/Table1[[#This Row],[seagrass.mn.ssp245.2050]])^-1)</f>
        <v/>
      </c>
      <c r="AM1718" s="6" t="str">
        <f>IF(Table1[[#This Row],[seagrass.weights.ssp245.2050]]="","",Table1[[#This Row],[seagrass.weights.ssp245.2050]]*Table1[[#This Row],[seagrass.mn.ssp245.2050]])</f>
        <v/>
      </c>
      <c r="AS1718" s="5"/>
      <c r="AT1718" s="8"/>
      <c r="AU1718" s="8"/>
      <c r="AV1718" s="7" t="e">
        <f t="shared" si="158"/>
        <v>#DIV/0!</v>
      </c>
      <c r="AX1718" s="5"/>
      <c r="AY1718" s="6"/>
      <c r="AZ1718" s="6"/>
      <c r="BB1718" s="5"/>
      <c r="BC1718" s="8"/>
      <c r="BD1718" s="8"/>
      <c r="BE1718" s="5"/>
      <c r="BF1718" s="5"/>
      <c r="BG1718" s="6"/>
      <c r="BH1718" s="6"/>
      <c r="BI1718" s="7" t="e">
        <f t="shared" si="159"/>
        <v>#DIV/0!</v>
      </c>
      <c r="BK1718" s="5"/>
      <c r="BL1718" s="6"/>
      <c r="BM1718" s="6"/>
      <c r="BO1718" s="5"/>
      <c r="BP1718" s="6"/>
      <c r="BQ1718" s="6"/>
      <c r="BR1718" s="5"/>
      <c r="BS1718" s="5"/>
      <c r="BT1718" s="6"/>
      <c r="BU1718" s="6"/>
      <c r="BV1718" s="7" t="e">
        <f t="shared" si="160"/>
        <v>#DIV/0!</v>
      </c>
      <c r="BX1718" s="5"/>
      <c r="BY1718" s="8"/>
      <c r="BZ1718" s="8"/>
      <c r="CA1718" s="5"/>
      <c r="CB1718" s="5"/>
      <c r="CC1718" s="8"/>
      <c r="CD1718" s="8"/>
      <c r="CE1718" s="5"/>
      <c r="CF1718" s="5"/>
      <c r="CG1718" s="12"/>
      <c r="CH1718" s="17"/>
      <c r="CI1718" s="9" t="e">
        <f t="shared" si="161"/>
        <v>#DIV/0!</v>
      </c>
      <c r="CJ1718" s="5"/>
      <c r="CL1718" s="5"/>
      <c r="CM1718" s="5"/>
      <c r="CP1718" s="5"/>
      <c r="CT1718" s="5"/>
    </row>
    <row r="1719" spans="1:98" x14ac:dyDescent="0.25">
      <c r="A1719" s="5" t="s">
        <v>1762</v>
      </c>
      <c r="B1719" s="5">
        <v>69.839340000000007</v>
      </c>
      <c r="C1719" s="5">
        <v>-48.821102000000003</v>
      </c>
      <c r="E1719" s="5">
        <v>0</v>
      </c>
      <c r="G1719" s="5">
        <v>0</v>
      </c>
      <c r="I1719" s="5">
        <v>0</v>
      </c>
      <c r="L1719" s="6" t="str">
        <f>IF(Table1[[#This Row],[seagrass.mn.ssp126.2050]]="","",(Table1[[#This Row],[seagrass.sd.ssp126.2050]]/Table1[[#This Row],[seagrass.mn.ssp126.2050]])^-1)</f>
        <v/>
      </c>
      <c r="M1719" s="6" t="str">
        <f>IF(Table1[[#This Row],[seagrass.weights.ssp126.2050]]="","",Table1[[#This Row],[seagrass.weights.ssp126.2050]]*Table1[[#This Row],[seagrass.mn.ssp126.2050]])</f>
        <v/>
      </c>
      <c r="P1719" s="6" t="str">
        <f>IF(Table1[[#This Row],[corals.mn.ssp126.2050]]="","",(Table1[[#This Row],[corals.sd.ssp126.2050]]/Table1[[#This Row],[corals.mn.ssp126.2050]])^-1)</f>
        <v/>
      </c>
      <c r="Q1719" s="6" t="str">
        <f>IF(Table1[[#This Row],[coral.weights.ssp126.2050]]="","",Table1[[#This Row],[coral.weights.ssp126.2050]]*Table1[[#This Row],[corals.mn.ssp126.2050]])</f>
        <v/>
      </c>
      <c r="T1719" s="6" t="str">
        <f>IF(Table1[[#This Row],[mangrove.mn.ssp126.2050]]="","",(Table1[[#This Row],[mangrove.sd.ssp126.2050]]/Table1[[#This Row],[mangrove.mn.ssp126.2050]])^-1)</f>
        <v/>
      </c>
      <c r="U1719" s="6" t="str">
        <f>IF(Table1[[#This Row],[mangrove.weights.ssp126.2050]]="","",Table1[[#This Row],[mangrove.weights.ssp126.2050]]*Table1[[#This Row],[mangrove.mn.ssp126.2050]])</f>
        <v/>
      </c>
      <c r="V1719" s="7" t="e">
        <f t="shared" si="156"/>
        <v>#DIV/0!</v>
      </c>
      <c r="Y1719" s="6" t="str">
        <f>IF(Table1[[#This Row],[seagrass.mn.ssp126.2100]]="", "", (Table1[[#This Row],[seagrass.sd.ssp126.2100]]/Table1[[#This Row],[seagrass.mn.ssp126.2100]])^-1)</f>
        <v/>
      </c>
      <c r="Z1719" s="6" t="str">
        <f>IF(Table1[[#This Row],[seagrass.weights.ssp126.2100]]="","", Table1[[#This Row],[seagrass.weights.ssp126.2100]]*Table1[[#This Row],[seagrass.mn.ssp126.2100]])</f>
        <v/>
      </c>
      <c r="AC1719" s="6" t="str">
        <f>IF(Table1[[#This Row],[corals.mn.ssp126.2100]]="","",(Table1[[#This Row],[corals.sd.ssp126.2100]]/Table1[[#This Row],[corals.mn.ssp126.2100]])^-1)</f>
        <v/>
      </c>
      <c r="AD1719" s="6" t="str">
        <f>IF( Table1[[#This Row],[Coral.weights.ssp126.2100]]="","", Table1[[#This Row],[Coral.weights.ssp126.2100]]*Table1[[#This Row],[corals.mn.ssp126.2100]])</f>
        <v/>
      </c>
      <c r="AG1719" s="8" t="str">
        <f>IF(Table1[[#This Row],[mangrove.mn.ssp126.2100]]="","",(Table1[[#This Row],[mangrove.sd.ssp126.2100]]/Table1[[#This Row],[mangrove.mn.ssp126.2100]])^-1)</f>
        <v/>
      </c>
      <c r="AH1719" s="6" t="str">
        <f>IF(Table1[[#This Row],[mangrove.weights.ssp126.2100]]="","",Table1[[#This Row],[mangrove.weights.ssp126.2100]]*Table1[[#This Row],[mangrove.mn.ssp126.2100]])</f>
        <v/>
      </c>
      <c r="AI1719" s="7" t="e">
        <f t="shared" si="157"/>
        <v>#DIV/0!</v>
      </c>
      <c r="AL1719" s="6" t="str">
        <f>IF(Table1[[#This Row],[seagrass.mn.ssp245.2050]]="","",(Table1[[#This Row],[seagrass.sd.ssp245.2050]]/Table1[[#This Row],[seagrass.mn.ssp245.2050]])^-1)</f>
        <v/>
      </c>
      <c r="AM1719" s="6" t="str">
        <f>IF(Table1[[#This Row],[seagrass.weights.ssp245.2050]]="","",Table1[[#This Row],[seagrass.weights.ssp245.2050]]*Table1[[#This Row],[seagrass.mn.ssp245.2050]])</f>
        <v/>
      </c>
      <c r="AS1719" s="5"/>
      <c r="AT1719" s="8"/>
      <c r="AU1719" s="8"/>
      <c r="AV1719" s="7" t="e">
        <f t="shared" si="158"/>
        <v>#DIV/0!</v>
      </c>
      <c r="AX1719" s="5"/>
      <c r="AY1719" s="6"/>
      <c r="AZ1719" s="6"/>
      <c r="BB1719" s="5"/>
      <c r="BC1719" s="8"/>
      <c r="BD1719" s="8"/>
      <c r="BE1719" s="5"/>
      <c r="BF1719" s="5"/>
      <c r="BG1719" s="6"/>
      <c r="BH1719" s="6"/>
      <c r="BI1719" s="7" t="e">
        <f t="shared" si="159"/>
        <v>#DIV/0!</v>
      </c>
      <c r="BK1719" s="5"/>
      <c r="BL1719" s="6"/>
      <c r="BM1719" s="6"/>
      <c r="BO1719" s="5"/>
      <c r="BP1719" s="6"/>
      <c r="BQ1719" s="6"/>
      <c r="BR1719" s="5"/>
      <c r="BS1719" s="5"/>
      <c r="BT1719" s="6"/>
      <c r="BU1719" s="6"/>
      <c r="BV1719" s="7" t="e">
        <f t="shared" si="160"/>
        <v>#DIV/0!</v>
      </c>
      <c r="BX1719" s="5"/>
      <c r="BY1719" s="8"/>
      <c r="BZ1719" s="8"/>
      <c r="CA1719" s="5"/>
      <c r="CB1719" s="5"/>
      <c r="CC1719" s="8"/>
      <c r="CD1719" s="8"/>
      <c r="CE1719" s="5"/>
      <c r="CF1719" s="5"/>
      <c r="CG1719" s="12"/>
      <c r="CH1719" s="17"/>
      <c r="CI1719" s="9" t="e">
        <f t="shared" si="161"/>
        <v>#DIV/0!</v>
      </c>
      <c r="CJ1719" s="5"/>
      <c r="CL1719" s="5"/>
      <c r="CM1719" s="5"/>
      <c r="CP1719" s="5"/>
      <c r="CT1719" s="5"/>
    </row>
    <row r="1720" spans="1:98" x14ac:dyDescent="0.25">
      <c r="A1720" s="5" t="s">
        <v>1763</v>
      </c>
      <c r="B1720" s="5">
        <v>70.089340000000007</v>
      </c>
      <c r="C1720" s="5">
        <v>-48.821102000000003</v>
      </c>
      <c r="E1720" s="5">
        <v>0</v>
      </c>
      <c r="G1720" s="5">
        <v>0</v>
      </c>
      <c r="I1720" s="5">
        <v>0</v>
      </c>
      <c r="L1720" s="6" t="str">
        <f>IF(Table1[[#This Row],[seagrass.mn.ssp126.2050]]="","",(Table1[[#This Row],[seagrass.sd.ssp126.2050]]/Table1[[#This Row],[seagrass.mn.ssp126.2050]])^-1)</f>
        <v/>
      </c>
      <c r="M1720" s="6" t="str">
        <f>IF(Table1[[#This Row],[seagrass.weights.ssp126.2050]]="","",Table1[[#This Row],[seagrass.weights.ssp126.2050]]*Table1[[#This Row],[seagrass.mn.ssp126.2050]])</f>
        <v/>
      </c>
      <c r="P1720" s="6" t="str">
        <f>IF(Table1[[#This Row],[corals.mn.ssp126.2050]]="","",(Table1[[#This Row],[corals.sd.ssp126.2050]]/Table1[[#This Row],[corals.mn.ssp126.2050]])^-1)</f>
        <v/>
      </c>
      <c r="Q1720" s="6" t="str">
        <f>IF(Table1[[#This Row],[coral.weights.ssp126.2050]]="","",Table1[[#This Row],[coral.weights.ssp126.2050]]*Table1[[#This Row],[corals.mn.ssp126.2050]])</f>
        <v/>
      </c>
      <c r="T1720" s="6" t="str">
        <f>IF(Table1[[#This Row],[mangrove.mn.ssp126.2050]]="","",(Table1[[#This Row],[mangrove.sd.ssp126.2050]]/Table1[[#This Row],[mangrove.mn.ssp126.2050]])^-1)</f>
        <v/>
      </c>
      <c r="U1720" s="6" t="str">
        <f>IF(Table1[[#This Row],[mangrove.weights.ssp126.2050]]="","",Table1[[#This Row],[mangrove.weights.ssp126.2050]]*Table1[[#This Row],[mangrove.mn.ssp126.2050]])</f>
        <v/>
      </c>
      <c r="V1720" s="7" t="e">
        <f t="shared" si="156"/>
        <v>#DIV/0!</v>
      </c>
      <c r="Y1720" s="6" t="str">
        <f>IF(Table1[[#This Row],[seagrass.mn.ssp126.2100]]="", "", (Table1[[#This Row],[seagrass.sd.ssp126.2100]]/Table1[[#This Row],[seagrass.mn.ssp126.2100]])^-1)</f>
        <v/>
      </c>
      <c r="Z1720" s="6" t="str">
        <f>IF(Table1[[#This Row],[seagrass.weights.ssp126.2100]]="","", Table1[[#This Row],[seagrass.weights.ssp126.2100]]*Table1[[#This Row],[seagrass.mn.ssp126.2100]])</f>
        <v/>
      </c>
      <c r="AC1720" s="6" t="str">
        <f>IF(Table1[[#This Row],[corals.mn.ssp126.2100]]="","",(Table1[[#This Row],[corals.sd.ssp126.2100]]/Table1[[#This Row],[corals.mn.ssp126.2100]])^-1)</f>
        <v/>
      </c>
      <c r="AD1720" s="6" t="str">
        <f>IF( Table1[[#This Row],[Coral.weights.ssp126.2100]]="","", Table1[[#This Row],[Coral.weights.ssp126.2100]]*Table1[[#This Row],[corals.mn.ssp126.2100]])</f>
        <v/>
      </c>
      <c r="AG1720" s="8" t="str">
        <f>IF(Table1[[#This Row],[mangrove.mn.ssp126.2100]]="","",(Table1[[#This Row],[mangrove.sd.ssp126.2100]]/Table1[[#This Row],[mangrove.mn.ssp126.2100]])^-1)</f>
        <v/>
      </c>
      <c r="AH1720" s="6" t="str">
        <f>IF(Table1[[#This Row],[mangrove.weights.ssp126.2100]]="","",Table1[[#This Row],[mangrove.weights.ssp126.2100]]*Table1[[#This Row],[mangrove.mn.ssp126.2100]])</f>
        <v/>
      </c>
      <c r="AI1720" s="7" t="e">
        <f t="shared" si="157"/>
        <v>#DIV/0!</v>
      </c>
      <c r="AL1720" s="6" t="str">
        <f>IF(Table1[[#This Row],[seagrass.mn.ssp245.2050]]="","",(Table1[[#This Row],[seagrass.sd.ssp245.2050]]/Table1[[#This Row],[seagrass.mn.ssp245.2050]])^-1)</f>
        <v/>
      </c>
      <c r="AM1720" s="6" t="str">
        <f>IF(Table1[[#This Row],[seagrass.weights.ssp245.2050]]="","",Table1[[#This Row],[seagrass.weights.ssp245.2050]]*Table1[[#This Row],[seagrass.mn.ssp245.2050]])</f>
        <v/>
      </c>
      <c r="AS1720" s="5"/>
      <c r="AT1720" s="8"/>
      <c r="AU1720" s="8"/>
      <c r="AV1720" s="7" t="e">
        <f t="shared" si="158"/>
        <v>#DIV/0!</v>
      </c>
      <c r="AX1720" s="5"/>
      <c r="AY1720" s="6"/>
      <c r="AZ1720" s="6"/>
      <c r="BB1720" s="5"/>
      <c r="BC1720" s="8"/>
      <c r="BD1720" s="8"/>
      <c r="BE1720" s="5"/>
      <c r="BF1720" s="5"/>
      <c r="BG1720" s="6"/>
      <c r="BH1720" s="6"/>
      <c r="BI1720" s="7" t="e">
        <f t="shared" si="159"/>
        <v>#DIV/0!</v>
      </c>
      <c r="BK1720" s="5"/>
      <c r="BL1720" s="6"/>
      <c r="BM1720" s="6"/>
      <c r="BO1720" s="5"/>
      <c r="BP1720" s="6"/>
      <c r="BQ1720" s="6"/>
      <c r="BR1720" s="5"/>
      <c r="BS1720" s="5"/>
      <c r="BT1720" s="6"/>
      <c r="BU1720" s="6"/>
      <c r="BV1720" s="7" t="e">
        <f t="shared" si="160"/>
        <v>#DIV/0!</v>
      </c>
      <c r="BX1720" s="5"/>
      <c r="BY1720" s="8"/>
      <c r="BZ1720" s="8"/>
      <c r="CA1720" s="5"/>
      <c r="CB1720" s="5"/>
      <c r="CC1720" s="8"/>
      <c r="CD1720" s="8"/>
      <c r="CE1720" s="5"/>
      <c r="CF1720" s="5"/>
      <c r="CG1720" s="12"/>
      <c r="CH1720" s="17"/>
      <c r="CI1720" s="9" t="e">
        <f t="shared" si="161"/>
        <v>#DIV/0!</v>
      </c>
      <c r="CJ1720" s="5"/>
      <c r="CL1720" s="5"/>
      <c r="CM1720" s="5"/>
      <c r="CP1720" s="5"/>
      <c r="CT1720" s="5"/>
    </row>
    <row r="1721" spans="1:98" x14ac:dyDescent="0.25">
      <c r="A1721" s="5" t="s">
        <v>1764</v>
      </c>
      <c r="B1721" s="5">
        <v>70.339340000000007</v>
      </c>
      <c r="C1721" s="5">
        <v>-48.821102000000003</v>
      </c>
      <c r="E1721" s="5">
        <v>0</v>
      </c>
      <c r="G1721" s="5">
        <v>0</v>
      </c>
      <c r="I1721" s="5">
        <v>0</v>
      </c>
      <c r="L1721" s="6" t="str">
        <f>IF(Table1[[#This Row],[seagrass.mn.ssp126.2050]]="","",(Table1[[#This Row],[seagrass.sd.ssp126.2050]]/Table1[[#This Row],[seagrass.mn.ssp126.2050]])^-1)</f>
        <v/>
      </c>
      <c r="M1721" s="6" t="str">
        <f>IF(Table1[[#This Row],[seagrass.weights.ssp126.2050]]="","",Table1[[#This Row],[seagrass.weights.ssp126.2050]]*Table1[[#This Row],[seagrass.mn.ssp126.2050]])</f>
        <v/>
      </c>
      <c r="P1721" s="6" t="str">
        <f>IF(Table1[[#This Row],[corals.mn.ssp126.2050]]="","",(Table1[[#This Row],[corals.sd.ssp126.2050]]/Table1[[#This Row],[corals.mn.ssp126.2050]])^-1)</f>
        <v/>
      </c>
      <c r="Q1721" s="6" t="str">
        <f>IF(Table1[[#This Row],[coral.weights.ssp126.2050]]="","",Table1[[#This Row],[coral.weights.ssp126.2050]]*Table1[[#This Row],[corals.mn.ssp126.2050]])</f>
        <v/>
      </c>
      <c r="T1721" s="6" t="str">
        <f>IF(Table1[[#This Row],[mangrove.mn.ssp126.2050]]="","",(Table1[[#This Row],[mangrove.sd.ssp126.2050]]/Table1[[#This Row],[mangrove.mn.ssp126.2050]])^-1)</f>
        <v/>
      </c>
      <c r="U1721" s="6" t="str">
        <f>IF(Table1[[#This Row],[mangrove.weights.ssp126.2050]]="","",Table1[[#This Row],[mangrove.weights.ssp126.2050]]*Table1[[#This Row],[mangrove.mn.ssp126.2050]])</f>
        <v/>
      </c>
      <c r="V1721" s="7" t="e">
        <f t="shared" si="156"/>
        <v>#DIV/0!</v>
      </c>
      <c r="Y1721" s="6" t="str">
        <f>IF(Table1[[#This Row],[seagrass.mn.ssp126.2100]]="", "", (Table1[[#This Row],[seagrass.sd.ssp126.2100]]/Table1[[#This Row],[seagrass.mn.ssp126.2100]])^-1)</f>
        <v/>
      </c>
      <c r="Z1721" s="6" t="str">
        <f>IF(Table1[[#This Row],[seagrass.weights.ssp126.2100]]="","", Table1[[#This Row],[seagrass.weights.ssp126.2100]]*Table1[[#This Row],[seagrass.mn.ssp126.2100]])</f>
        <v/>
      </c>
      <c r="AC1721" s="6" t="str">
        <f>IF(Table1[[#This Row],[corals.mn.ssp126.2100]]="","",(Table1[[#This Row],[corals.sd.ssp126.2100]]/Table1[[#This Row],[corals.mn.ssp126.2100]])^-1)</f>
        <v/>
      </c>
      <c r="AD1721" s="6" t="str">
        <f>IF( Table1[[#This Row],[Coral.weights.ssp126.2100]]="","", Table1[[#This Row],[Coral.weights.ssp126.2100]]*Table1[[#This Row],[corals.mn.ssp126.2100]])</f>
        <v/>
      </c>
      <c r="AG1721" s="8" t="str">
        <f>IF(Table1[[#This Row],[mangrove.mn.ssp126.2100]]="","",(Table1[[#This Row],[mangrove.sd.ssp126.2100]]/Table1[[#This Row],[mangrove.mn.ssp126.2100]])^-1)</f>
        <v/>
      </c>
      <c r="AH1721" s="6" t="str">
        <f>IF(Table1[[#This Row],[mangrove.weights.ssp126.2100]]="","",Table1[[#This Row],[mangrove.weights.ssp126.2100]]*Table1[[#This Row],[mangrove.mn.ssp126.2100]])</f>
        <v/>
      </c>
      <c r="AI1721" s="7" t="e">
        <f t="shared" si="157"/>
        <v>#DIV/0!</v>
      </c>
      <c r="AL1721" s="6" t="str">
        <f>IF(Table1[[#This Row],[seagrass.mn.ssp245.2050]]="","",(Table1[[#This Row],[seagrass.sd.ssp245.2050]]/Table1[[#This Row],[seagrass.mn.ssp245.2050]])^-1)</f>
        <v/>
      </c>
      <c r="AM1721" s="6" t="str">
        <f>IF(Table1[[#This Row],[seagrass.weights.ssp245.2050]]="","",Table1[[#This Row],[seagrass.weights.ssp245.2050]]*Table1[[#This Row],[seagrass.mn.ssp245.2050]])</f>
        <v/>
      </c>
      <c r="AS1721" s="5"/>
      <c r="AT1721" s="8"/>
      <c r="AU1721" s="8"/>
      <c r="AV1721" s="7" t="e">
        <f t="shared" si="158"/>
        <v>#DIV/0!</v>
      </c>
      <c r="AX1721" s="5"/>
      <c r="AY1721" s="6"/>
      <c r="AZ1721" s="6"/>
      <c r="BB1721" s="5"/>
      <c r="BC1721" s="8"/>
      <c r="BD1721" s="8"/>
      <c r="BE1721" s="5"/>
      <c r="BF1721" s="5"/>
      <c r="BG1721" s="6"/>
      <c r="BH1721" s="6"/>
      <c r="BI1721" s="7" t="e">
        <f t="shared" si="159"/>
        <v>#DIV/0!</v>
      </c>
      <c r="BK1721" s="5"/>
      <c r="BL1721" s="6"/>
      <c r="BM1721" s="6"/>
      <c r="BO1721" s="5"/>
      <c r="BP1721" s="6"/>
      <c r="BQ1721" s="6"/>
      <c r="BR1721" s="5"/>
      <c r="BS1721" s="5"/>
      <c r="BT1721" s="6"/>
      <c r="BU1721" s="6"/>
      <c r="BV1721" s="7" t="e">
        <f t="shared" si="160"/>
        <v>#DIV/0!</v>
      </c>
      <c r="BX1721" s="5"/>
      <c r="BY1721" s="8"/>
      <c r="BZ1721" s="8"/>
      <c r="CA1721" s="5"/>
      <c r="CB1721" s="5"/>
      <c r="CC1721" s="8"/>
      <c r="CD1721" s="8"/>
      <c r="CE1721" s="5"/>
      <c r="CF1721" s="5"/>
      <c r="CG1721" s="12"/>
      <c r="CH1721" s="17"/>
      <c r="CI1721" s="9" t="e">
        <f t="shared" si="161"/>
        <v>#DIV/0!</v>
      </c>
      <c r="CJ1721" s="5"/>
      <c r="CL1721" s="5"/>
      <c r="CM1721" s="5"/>
      <c r="CP1721" s="5"/>
      <c r="CT1721" s="5"/>
    </row>
    <row r="1722" spans="1:98" x14ac:dyDescent="0.25">
      <c r="A1722" s="5" t="s">
        <v>1765</v>
      </c>
      <c r="B1722" s="5">
        <v>70.589340000000007</v>
      </c>
      <c r="C1722" s="5">
        <v>-48.821102000000003</v>
      </c>
      <c r="E1722" s="5">
        <v>0</v>
      </c>
      <c r="G1722" s="5">
        <v>0</v>
      </c>
      <c r="I1722" s="5">
        <v>0</v>
      </c>
      <c r="L1722" s="6" t="str">
        <f>IF(Table1[[#This Row],[seagrass.mn.ssp126.2050]]="","",(Table1[[#This Row],[seagrass.sd.ssp126.2050]]/Table1[[#This Row],[seagrass.mn.ssp126.2050]])^-1)</f>
        <v/>
      </c>
      <c r="M1722" s="6" t="str">
        <f>IF(Table1[[#This Row],[seagrass.weights.ssp126.2050]]="","",Table1[[#This Row],[seagrass.weights.ssp126.2050]]*Table1[[#This Row],[seagrass.mn.ssp126.2050]])</f>
        <v/>
      </c>
      <c r="P1722" s="6" t="str">
        <f>IF(Table1[[#This Row],[corals.mn.ssp126.2050]]="","",(Table1[[#This Row],[corals.sd.ssp126.2050]]/Table1[[#This Row],[corals.mn.ssp126.2050]])^-1)</f>
        <v/>
      </c>
      <c r="Q1722" s="6" t="str">
        <f>IF(Table1[[#This Row],[coral.weights.ssp126.2050]]="","",Table1[[#This Row],[coral.weights.ssp126.2050]]*Table1[[#This Row],[corals.mn.ssp126.2050]])</f>
        <v/>
      </c>
      <c r="T1722" s="6" t="str">
        <f>IF(Table1[[#This Row],[mangrove.mn.ssp126.2050]]="","",(Table1[[#This Row],[mangrove.sd.ssp126.2050]]/Table1[[#This Row],[mangrove.mn.ssp126.2050]])^-1)</f>
        <v/>
      </c>
      <c r="U1722" s="6" t="str">
        <f>IF(Table1[[#This Row],[mangrove.weights.ssp126.2050]]="","",Table1[[#This Row],[mangrove.weights.ssp126.2050]]*Table1[[#This Row],[mangrove.mn.ssp126.2050]])</f>
        <v/>
      </c>
      <c r="V1722" s="7" t="e">
        <f t="shared" si="156"/>
        <v>#DIV/0!</v>
      </c>
      <c r="Y1722" s="6" t="str">
        <f>IF(Table1[[#This Row],[seagrass.mn.ssp126.2100]]="", "", (Table1[[#This Row],[seagrass.sd.ssp126.2100]]/Table1[[#This Row],[seagrass.mn.ssp126.2100]])^-1)</f>
        <v/>
      </c>
      <c r="Z1722" s="6" t="str">
        <f>IF(Table1[[#This Row],[seagrass.weights.ssp126.2100]]="","", Table1[[#This Row],[seagrass.weights.ssp126.2100]]*Table1[[#This Row],[seagrass.mn.ssp126.2100]])</f>
        <v/>
      </c>
      <c r="AC1722" s="6" t="str">
        <f>IF(Table1[[#This Row],[corals.mn.ssp126.2100]]="","",(Table1[[#This Row],[corals.sd.ssp126.2100]]/Table1[[#This Row],[corals.mn.ssp126.2100]])^-1)</f>
        <v/>
      </c>
      <c r="AD1722" s="6" t="str">
        <f>IF( Table1[[#This Row],[Coral.weights.ssp126.2100]]="","", Table1[[#This Row],[Coral.weights.ssp126.2100]]*Table1[[#This Row],[corals.mn.ssp126.2100]])</f>
        <v/>
      </c>
      <c r="AG1722" s="8" t="str">
        <f>IF(Table1[[#This Row],[mangrove.mn.ssp126.2100]]="","",(Table1[[#This Row],[mangrove.sd.ssp126.2100]]/Table1[[#This Row],[mangrove.mn.ssp126.2100]])^-1)</f>
        <v/>
      </c>
      <c r="AH1722" s="6" t="str">
        <f>IF(Table1[[#This Row],[mangrove.weights.ssp126.2100]]="","",Table1[[#This Row],[mangrove.weights.ssp126.2100]]*Table1[[#This Row],[mangrove.mn.ssp126.2100]])</f>
        <v/>
      </c>
      <c r="AI1722" s="7" t="e">
        <f t="shared" si="157"/>
        <v>#DIV/0!</v>
      </c>
      <c r="AL1722" s="6" t="str">
        <f>IF(Table1[[#This Row],[seagrass.mn.ssp245.2050]]="","",(Table1[[#This Row],[seagrass.sd.ssp245.2050]]/Table1[[#This Row],[seagrass.mn.ssp245.2050]])^-1)</f>
        <v/>
      </c>
      <c r="AM1722" s="6" t="str">
        <f>IF(Table1[[#This Row],[seagrass.weights.ssp245.2050]]="","",Table1[[#This Row],[seagrass.weights.ssp245.2050]]*Table1[[#This Row],[seagrass.mn.ssp245.2050]])</f>
        <v/>
      </c>
      <c r="AS1722" s="5"/>
      <c r="AT1722" s="8"/>
      <c r="AU1722" s="8"/>
      <c r="AV1722" s="7" t="e">
        <f t="shared" si="158"/>
        <v>#DIV/0!</v>
      </c>
      <c r="AX1722" s="5"/>
      <c r="AY1722" s="6"/>
      <c r="AZ1722" s="6"/>
      <c r="BB1722" s="5"/>
      <c r="BC1722" s="8"/>
      <c r="BD1722" s="8"/>
      <c r="BE1722" s="5"/>
      <c r="BF1722" s="5"/>
      <c r="BG1722" s="6"/>
      <c r="BH1722" s="6"/>
      <c r="BI1722" s="7" t="e">
        <f t="shared" si="159"/>
        <v>#DIV/0!</v>
      </c>
      <c r="BK1722" s="5"/>
      <c r="BL1722" s="6"/>
      <c r="BM1722" s="6"/>
      <c r="BO1722" s="5"/>
      <c r="BP1722" s="6"/>
      <c r="BQ1722" s="6"/>
      <c r="BR1722" s="5"/>
      <c r="BS1722" s="5"/>
      <c r="BT1722" s="6"/>
      <c r="BU1722" s="6"/>
      <c r="BV1722" s="7" t="e">
        <f t="shared" si="160"/>
        <v>#DIV/0!</v>
      </c>
      <c r="BX1722" s="5"/>
      <c r="BY1722" s="8"/>
      <c r="BZ1722" s="8"/>
      <c r="CA1722" s="5"/>
      <c r="CB1722" s="5"/>
      <c r="CC1722" s="8"/>
      <c r="CD1722" s="8"/>
      <c r="CE1722" s="5"/>
      <c r="CF1722" s="5"/>
      <c r="CG1722" s="12"/>
      <c r="CH1722" s="17"/>
      <c r="CI1722" s="9" t="e">
        <f t="shared" si="161"/>
        <v>#DIV/0!</v>
      </c>
      <c r="CJ1722" s="5"/>
      <c r="CL1722" s="5"/>
      <c r="CM1722" s="5"/>
      <c r="CP1722" s="5"/>
      <c r="CT1722" s="5"/>
    </row>
    <row r="1723" spans="1:98" x14ac:dyDescent="0.25">
      <c r="A1723" s="5" t="s">
        <v>1766</v>
      </c>
      <c r="B1723" s="5">
        <v>70.839340000000007</v>
      </c>
      <c r="C1723" s="5">
        <v>-48.821102000000003</v>
      </c>
      <c r="E1723" s="5">
        <v>0</v>
      </c>
      <c r="G1723" s="5">
        <v>0</v>
      </c>
      <c r="I1723" s="5">
        <v>0</v>
      </c>
      <c r="L1723" s="6" t="str">
        <f>IF(Table1[[#This Row],[seagrass.mn.ssp126.2050]]="","",(Table1[[#This Row],[seagrass.sd.ssp126.2050]]/Table1[[#This Row],[seagrass.mn.ssp126.2050]])^-1)</f>
        <v/>
      </c>
      <c r="M1723" s="6" t="str">
        <f>IF(Table1[[#This Row],[seagrass.weights.ssp126.2050]]="","",Table1[[#This Row],[seagrass.weights.ssp126.2050]]*Table1[[#This Row],[seagrass.mn.ssp126.2050]])</f>
        <v/>
      </c>
      <c r="P1723" s="6" t="str">
        <f>IF(Table1[[#This Row],[corals.mn.ssp126.2050]]="","",(Table1[[#This Row],[corals.sd.ssp126.2050]]/Table1[[#This Row],[corals.mn.ssp126.2050]])^-1)</f>
        <v/>
      </c>
      <c r="Q1723" s="6" t="str">
        <f>IF(Table1[[#This Row],[coral.weights.ssp126.2050]]="","",Table1[[#This Row],[coral.weights.ssp126.2050]]*Table1[[#This Row],[corals.mn.ssp126.2050]])</f>
        <v/>
      </c>
      <c r="T1723" s="6" t="str">
        <f>IF(Table1[[#This Row],[mangrove.mn.ssp126.2050]]="","",(Table1[[#This Row],[mangrove.sd.ssp126.2050]]/Table1[[#This Row],[mangrove.mn.ssp126.2050]])^-1)</f>
        <v/>
      </c>
      <c r="U1723" s="6" t="str">
        <f>IF(Table1[[#This Row],[mangrove.weights.ssp126.2050]]="","",Table1[[#This Row],[mangrove.weights.ssp126.2050]]*Table1[[#This Row],[mangrove.mn.ssp126.2050]])</f>
        <v/>
      </c>
      <c r="V1723" s="7" t="e">
        <f t="shared" si="156"/>
        <v>#DIV/0!</v>
      </c>
      <c r="Y1723" s="6" t="str">
        <f>IF(Table1[[#This Row],[seagrass.mn.ssp126.2100]]="", "", (Table1[[#This Row],[seagrass.sd.ssp126.2100]]/Table1[[#This Row],[seagrass.mn.ssp126.2100]])^-1)</f>
        <v/>
      </c>
      <c r="Z1723" s="6" t="str">
        <f>IF(Table1[[#This Row],[seagrass.weights.ssp126.2100]]="","", Table1[[#This Row],[seagrass.weights.ssp126.2100]]*Table1[[#This Row],[seagrass.mn.ssp126.2100]])</f>
        <v/>
      </c>
      <c r="AC1723" s="6" t="str">
        <f>IF(Table1[[#This Row],[corals.mn.ssp126.2100]]="","",(Table1[[#This Row],[corals.sd.ssp126.2100]]/Table1[[#This Row],[corals.mn.ssp126.2100]])^-1)</f>
        <v/>
      </c>
      <c r="AD1723" s="6" t="str">
        <f>IF( Table1[[#This Row],[Coral.weights.ssp126.2100]]="","", Table1[[#This Row],[Coral.weights.ssp126.2100]]*Table1[[#This Row],[corals.mn.ssp126.2100]])</f>
        <v/>
      </c>
      <c r="AG1723" s="8" t="str">
        <f>IF(Table1[[#This Row],[mangrove.mn.ssp126.2100]]="","",(Table1[[#This Row],[mangrove.sd.ssp126.2100]]/Table1[[#This Row],[mangrove.mn.ssp126.2100]])^-1)</f>
        <v/>
      </c>
      <c r="AH1723" s="6" t="str">
        <f>IF(Table1[[#This Row],[mangrove.weights.ssp126.2100]]="","",Table1[[#This Row],[mangrove.weights.ssp126.2100]]*Table1[[#This Row],[mangrove.mn.ssp126.2100]])</f>
        <v/>
      </c>
      <c r="AI1723" s="7" t="e">
        <f t="shared" si="157"/>
        <v>#DIV/0!</v>
      </c>
      <c r="AL1723" s="6" t="str">
        <f>IF(Table1[[#This Row],[seagrass.mn.ssp245.2050]]="","",(Table1[[#This Row],[seagrass.sd.ssp245.2050]]/Table1[[#This Row],[seagrass.mn.ssp245.2050]])^-1)</f>
        <v/>
      </c>
      <c r="AM1723" s="6" t="str">
        <f>IF(Table1[[#This Row],[seagrass.weights.ssp245.2050]]="","",Table1[[#This Row],[seagrass.weights.ssp245.2050]]*Table1[[#This Row],[seagrass.mn.ssp245.2050]])</f>
        <v/>
      </c>
      <c r="AS1723" s="5"/>
      <c r="AT1723" s="8"/>
      <c r="AU1723" s="8"/>
      <c r="AV1723" s="7" t="e">
        <f t="shared" si="158"/>
        <v>#DIV/0!</v>
      </c>
      <c r="AX1723" s="5"/>
      <c r="AY1723" s="6"/>
      <c r="AZ1723" s="6"/>
      <c r="BB1723" s="5"/>
      <c r="BC1723" s="8"/>
      <c r="BD1723" s="8"/>
      <c r="BE1723" s="5"/>
      <c r="BF1723" s="5"/>
      <c r="BG1723" s="6"/>
      <c r="BH1723" s="6"/>
      <c r="BI1723" s="7" t="e">
        <f t="shared" si="159"/>
        <v>#DIV/0!</v>
      </c>
      <c r="BK1723" s="5"/>
      <c r="BL1723" s="6"/>
      <c r="BM1723" s="6"/>
      <c r="BO1723" s="5"/>
      <c r="BP1723" s="6"/>
      <c r="BQ1723" s="6"/>
      <c r="BR1723" s="5"/>
      <c r="BS1723" s="5"/>
      <c r="BT1723" s="6"/>
      <c r="BU1723" s="6"/>
      <c r="BV1723" s="7" t="e">
        <f t="shared" si="160"/>
        <v>#DIV/0!</v>
      </c>
      <c r="BX1723" s="5"/>
      <c r="BY1723" s="8"/>
      <c r="BZ1723" s="8"/>
      <c r="CA1723" s="5"/>
      <c r="CB1723" s="5"/>
      <c r="CC1723" s="8"/>
      <c r="CD1723" s="8"/>
      <c r="CE1723" s="5"/>
      <c r="CF1723" s="5"/>
      <c r="CG1723" s="12"/>
      <c r="CH1723" s="17"/>
      <c r="CI1723" s="9" t="e">
        <f t="shared" si="161"/>
        <v>#DIV/0!</v>
      </c>
      <c r="CJ1723" s="5"/>
      <c r="CL1723" s="5"/>
      <c r="CM1723" s="5"/>
      <c r="CP1723" s="5"/>
      <c r="CT1723" s="5"/>
    </row>
    <row r="1724" spans="1:98" x14ac:dyDescent="0.25">
      <c r="A1724" s="5" t="s">
        <v>1767</v>
      </c>
      <c r="B1724" s="5">
        <v>68.339340000000007</v>
      </c>
      <c r="C1724" s="5">
        <v>-49.071102000000003</v>
      </c>
      <c r="E1724" s="5">
        <v>0</v>
      </c>
      <c r="G1724" s="5">
        <v>0</v>
      </c>
      <c r="I1724" s="5">
        <v>0</v>
      </c>
      <c r="L1724" s="6" t="str">
        <f>IF(Table1[[#This Row],[seagrass.mn.ssp126.2050]]="","",(Table1[[#This Row],[seagrass.sd.ssp126.2050]]/Table1[[#This Row],[seagrass.mn.ssp126.2050]])^-1)</f>
        <v/>
      </c>
      <c r="M1724" s="6" t="str">
        <f>IF(Table1[[#This Row],[seagrass.weights.ssp126.2050]]="","",Table1[[#This Row],[seagrass.weights.ssp126.2050]]*Table1[[#This Row],[seagrass.mn.ssp126.2050]])</f>
        <v/>
      </c>
      <c r="P1724" s="6" t="str">
        <f>IF(Table1[[#This Row],[corals.mn.ssp126.2050]]="","",(Table1[[#This Row],[corals.sd.ssp126.2050]]/Table1[[#This Row],[corals.mn.ssp126.2050]])^-1)</f>
        <v/>
      </c>
      <c r="Q1724" s="6" t="str">
        <f>IF(Table1[[#This Row],[coral.weights.ssp126.2050]]="","",Table1[[#This Row],[coral.weights.ssp126.2050]]*Table1[[#This Row],[corals.mn.ssp126.2050]])</f>
        <v/>
      </c>
      <c r="T1724" s="6" t="str">
        <f>IF(Table1[[#This Row],[mangrove.mn.ssp126.2050]]="","",(Table1[[#This Row],[mangrove.sd.ssp126.2050]]/Table1[[#This Row],[mangrove.mn.ssp126.2050]])^-1)</f>
        <v/>
      </c>
      <c r="U1724" s="6" t="str">
        <f>IF(Table1[[#This Row],[mangrove.weights.ssp126.2050]]="","",Table1[[#This Row],[mangrove.weights.ssp126.2050]]*Table1[[#This Row],[mangrove.mn.ssp126.2050]])</f>
        <v/>
      </c>
      <c r="V1724" s="7" t="e">
        <f t="shared" si="156"/>
        <v>#DIV/0!</v>
      </c>
      <c r="Y1724" s="6" t="str">
        <f>IF(Table1[[#This Row],[seagrass.mn.ssp126.2100]]="", "", (Table1[[#This Row],[seagrass.sd.ssp126.2100]]/Table1[[#This Row],[seagrass.mn.ssp126.2100]])^-1)</f>
        <v/>
      </c>
      <c r="Z1724" s="6" t="str">
        <f>IF(Table1[[#This Row],[seagrass.weights.ssp126.2100]]="","", Table1[[#This Row],[seagrass.weights.ssp126.2100]]*Table1[[#This Row],[seagrass.mn.ssp126.2100]])</f>
        <v/>
      </c>
      <c r="AC1724" s="6" t="str">
        <f>IF(Table1[[#This Row],[corals.mn.ssp126.2100]]="","",(Table1[[#This Row],[corals.sd.ssp126.2100]]/Table1[[#This Row],[corals.mn.ssp126.2100]])^-1)</f>
        <v/>
      </c>
      <c r="AD1724" s="6" t="str">
        <f>IF( Table1[[#This Row],[Coral.weights.ssp126.2100]]="","", Table1[[#This Row],[Coral.weights.ssp126.2100]]*Table1[[#This Row],[corals.mn.ssp126.2100]])</f>
        <v/>
      </c>
      <c r="AG1724" s="8" t="str">
        <f>IF(Table1[[#This Row],[mangrove.mn.ssp126.2100]]="","",(Table1[[#This Row],[mangrove.sd.ssp126.2100]]/Table1[[#This Row],[mangrove.mn.ssp126.2100]])^-1)</f>
        <v/>
      </c>
      <c r="AH1724" s="6" t="str">
        <f>IF(Table1[[#This Row],[mangrove.weights.ssp126.2100]]="","",Table1[[#This Row],[mangrove.weights.ssp126.2100]]*Table1[[#This Row],[mangrove.mn.ssp126.2100]])</f>
        <v/>
      </c>
      <c r="AI1724" s="7" t="e">
        <f t="shared" si="157"/>
        <v>#DIV/0!</v>
      </c>
      <c r="AL1724" s="6" t="str">
        <f>IF(Table1[[#This Row],[seagrass.mn.ssp245.2050]]="","",(Table1[[#This Row],[seagrass.sd.ssp245.2050]]/Table1[[#This Row],[seagrass.mn.ssp245.2050]])^-1)</f>
        <v/>
      </c>
      <c r="AM1724" s="6" t="str">
        <f>IF(Table1[[#This Row],[seagrass.weights.ssp245.2050]]="","",Table1[[#This Row],[seagrass.weights.ssp245.2050]]*Table1[[#This Row],[seagrass.mn.ssp245.2050]])</f>
        <v/>
      </c>
      <c r="AS1724" s="5"/>
      <c r="AT1724" s="8"/>
      <c r="AU1724" s="8"/>
      <c r="AV1724" s="7" t="e">
        <f t="shared" si="158"/>
        <v>#DIV/0!</v>
      </c>
      <c r="AX1724" s="5"/>
      <c r="AY1724" s="6"/>
      <c r="AZ1724" s="6"/>
      <c r="BB1724" s="5"/>
      <c r="BC1724" s="8"/>
      <c r="BD1724" s="8"/>
      <c r="BE1724" s="5"/>
      <c r="BF1724" s="5"/>
      <c r="BG1724" s="6"/>
      <c r="BH1724" s="6"/>
      <c r="BI1724" s="7" t="e">
        <f t="shared" si="159"/>
        <v>#DIV/0!</v>
      </c>
      <c r="BK1724" s="5"/>
      <c r="BL1724" s="6"/>
      <c r="BM1724" s="6"/>
      <c r="BO1724" s="5"/>
      <c r="BP1724" s="6"/>
      <c r="BQ1724" s="6"/>
      <c r="BR1724" s="5"/>
      <c r="BS1724" s="5"/>
      <c r="BT1724" s="6"/>
      <c r="BU1724" s="6"/>
      <c r="BV1724" s="7" t="e">
        <f t="shared" si="160"/>
        <v>#DIV/0!</v>
      </c>
      <c r="BX1724" s="5"/>
      <c r="BY1724" s="8"/>
      <c r="BZ1724" s="8"/>
      <c r="CA1724" s="5"/>
      <c r="CB1724" s="5"/>
      <c r="CC1724" s="8"/>
      <c r="CD1724" s="8"/>
      <c r="CE1724" s="5"/>
      <c r="CF1724" s="5"/>
      <c r="CG1724" s="12"/>
      <c r="CH1724" s="17"/>
      <c r="CI1724" s="9" t="e">
        <f t="shared" si="161"/>
        <v>#DIV/0!</v>
      </c>
      <c r="CJ1724" s="5"/>
      <c r="CL1724" s="5"/>
      <c r="CM1724" s="5"/>
      <c r="CP1724" s="5"/>
      <c r="CT1724" s="5"/>
    </row>
    <row r="1725" spans="1:98" x14ac:dyDescent="0.25">
      <c r="A1725" s="5" t="s">
        <v>1768</v>
      </c>
      <c r="B1725" s="5">
        <v>68.589340000000007</v>
      </c>
      <c r="C1725" s="5">
        <v>-49.071102000000003</v>
      </c>
      <c r="E1725" s="5">
        <v>0</v>
      </c>
      <c r="G1725" s="5">
        <v>0</v>
      </c>
      <c r="I1725" s="5">
        <v>0</v>
      </c>
      <c r="L1725" s="6" t="str">
        <f>IF(Table1[[#This Row],[seagrass.mn.ssp126.2050]]="","",(Table1[[#This Row],[seagrass.sd.ssp126.2050]]/Table1[[#This Row],[seagrass.mn.ssp126.2050]])^-1)</f>
        <v/>
      </c>
      <c r="M1725" s="6" t="str">
        <f>IF(Table1[[#This Row],[seagrass.weights.ssp126.2050]]="","",Table1[[#This Row],[seagrass.weights.ssp126.2050]]*Table1[[#This Row],[seagrass.mn.ssp126.2050]])</f>
        <v/>
      </c>
      <c r="P1725" s="6" t="str">
        <f>IF(Table1[[#This Row],[corals.mn.ssp126.2050]]="","",(Table1[[#This Row],[corals.sd.ssp126.2050]]/Table1[[#This Row],[corals.mn.ssp126.2050]])^-1)</f>
        <v/>
      </c>
      <c r="Q1725" s="6" t="str">
        <f>IF(Table1[[#This Row],[coral.weights.ssp126.2050]]="","",Table1[[#This Row],[coral.weights.ssp126.2050]]*Table1[[#This Row],[corals.mn.ssp126.2050]])</f>
        <v/>
      </c>
      <c r="T1725" s="6" t="str">
        <f>IF(Table1[[#This Row],[mangrove.mn.ssp126.2050]]="","",(Table1[[#This Row],[mangrove.sd.ssp126.2050]]/Table1[[#This Row],[mangrove.mn.ssp126.2050]])^-1)</f>
        <v/>
      </c>
      <c r="U1725" s="6" t="str">
        <f>IF(Table1[[#This Row],[mangrove.weights.ssp126.2050]]="","",Table1[[#This Row],[mangrove.weights.ssp126.2050]]*Table1[[#This Row],[mangrove.mn.ssp126.2050]])</f>
        <v/>
      </c>
      <c r="V1725" s="7" t="e">
        <f t="shared" si="156"/>
        <v>#DIV/0!</v>
      </c>
      <c r="Y1725" s="6" t="str">
        <f>IF(Table1[[#This Row],[seagrass.mn.ssp126.2100]]="", "", (Table1[[#This Row],[seagrass.sd.ssp126.2100]]/Table1[[#This Row],[seagrass.mn.ssp126.2100]])^-1)</f>
        <v/>
      </c>
      <c r="Z1725" s="6" t="str">
        <f>IF(Table1[[#This Row],[seagrass.weights.ssp126.2100]]="","", Table1[[#This Row],[seagrass.weights.ssp126.2100]]*Table1[[#This Row],[seagrass.mn.ssp126.2100]])</f>
        <v/>
      </c>
      <c r="AC1725" s="6" t="str">
        <f>IF(Table1[[#This Row],[corals.mn.ssp126.2100]]="","",(Table1[[#This Row],[corals.sd.ssp126.2100]]/Table1[[#This Row],[corals.mn.ssp126.2100]])^-1)</f>
        <v/>
      </c>
      <c r="AD1725" s="6" t="str">
        <f>IF( Table1[[#This Row],[Coral.weights.ssp126.2100]]="","", Table1[[#This Row],[Coral.weights.ssp126.2100]]*Table1[[#This Row],[corals.mn.ssp126.2100]])</f>
        <v/>
      </c>
      <c r="AG1725" s="8" t="str">
        <f>IF(Table1[[#This Row],[mangrove.mn.ssp126.2100]]="","",(Table1[[#This Row],[mangrove.sd.ssp126.2100]]/Table1[[#This Row],[mangrove.mn.ssp126.2100]])^-1)</f>
        <v/>
      </c>
      <c r="AH1725" s="6" t="str">
        <f>IF(Table1[[#This Row],[mangrove.weights.ssp126.2100]]="","",Table1[[#This Row],[mangrove.weights.ssp126.2100]]*Table1[[#This Row],[mangrove.mn.ssp126.2100]])</f>
        <v/>
      </c>
      <c r="AI1725" s="7" t="e">
        <f t="shared" si="157"/>
        <v>#DIV/0!</v>
      </c>
      <c r="AL1725" s="6" t="str">
        <f>IF(Table1[[#This Row],[seagrass.mn.ssp245.2050]]="","",(Table1[[#This Row],[seagrass.sd.ssp245.2050]]/Table1[[#This Row],[seagrass.mn.ssp245.2050]])^-1)</f>
        <v/>
      </c>
      <c r="AM1725" s="6" t="str">
        <f>IF(Table1[[#This Row],[seagrass.weights.ssp245.2050]]="","",Table1[[#This Row],[seagrass.weights.ssp245.2050]]*Table1[[#This Row],[seagrass.mn.ssp245.2050]])</f>
        <v/>
      </c>
      <c r="AS1725" s="5"/>
      <c r="AT1725" s="8"/>
      <c r="AU1725" s="8"/>
      <c r="AV1725" s="7" t="e">
        <f t="shared" si="158"/>
        <v>#DIV/0!</v>
      </c>
      <c r="AX1725" s="5"/>
      <c r="AY1725" s="6"/>
      <c r="AZ1725" s="6"/>
      <c r="BB1725" s="5"/>
      <c r="BC1725" s="8"/>
      <c r="BD1725" s="8"/>
      <c r="BE1725" s="5"/>
      <c r="BF1725" s="5"/>
      <c r="BG1725" s="6"/>
      <c r="BH1725" s="6"/>
      <c r="BI1725" s="7" t="e">
        <f t="shared" si="159"/>
        <v>#DIV/0!</v>
      </c>
      <c r="BK1725" s="5"/>
      <c r="BL1725" s="6"/>
      <c r="BM1725" s="6"/>
      <c r="BO1725" s="5"/>
      <c r="BP1725" s="6"/>
      <c r="BQ1725" s="6"/>
      <c r="BR1725" s="5"/>
      <c r="BS1725" s="5"/>
      <c r="BT1725" s="6"/>
      <c r="BU1725" s="6"/>
      <c r="BV1725" s="7" t="e">
        <f t="shared" si="160"/>
        <v>#DIV/0!</v>
      </c>
      <c r="BX1725" s="5"/>
      <c r="BY1725" s="8"/>
      <c r="BZ1725" s="8"/>
      <c r="CA1725" s="5"/>
      <c r="CB1725" s="5"/>
      <c r="CC1725" s="8"/>
      <c r="CD1725" s="8"/>
      <c r="CE1725" s="5"/>
      <c r="CF1725" s="5"/>
      <c r="CG1725" s="12"/>
      <c r="CH1725" s="17"/>
      <c r="CI1725" s="9" t="e">
        <f t="shared" si="161"/>
        <v>#DIV/0!</v>
      </c>
      <c r="CJ1725" s="5"/>
      <c r="CL1725" s="5"/>
      <c r="CM1725" s="5"/>
      <c r="CP1725" s="5"/>
      <c r="CT1725" s="5"/>
    </row>
    <row r="1726" spans="1:98" x14ac:dyDescent="0.25">
      <c r="A1726" s="5" t="s">
        <v>1769</v>
      </c>
      <c r="B1726" s="5">
        <v>68.839340000000007</v>
      </c>
      <c r="C1726" s="5">
        <v>-49.071102000000003</v>
      </c>
      <c r="E1726" s="5">
        <v>0</v>
      </c>
      <c r="G1726" s="5">
        <v>0</v>
      </c>
      <c r="I1726" s="5">
        <v>0</v>
      </c>
      <c r="L1726" s="6" t="str">
        <f>IF(Table1[[#This Row],[seagrass.mn.ssp126.2050]]="","",(Table1[[#This Row],[seagrass.sd.ssp126.2050]]/Table1[[#This Row],[seagrass.mn.ssp126.2050]])^-1)</f>
        <v/>
      </c>
      <c r="M1726" s="6" t="str">
        <f>IF(Table1[[#This Row],[seagrass.weights.ssp126.2050]]="","",Table1[[#This Row],[seagrass.weights.ssp126.2050]]*Table1[[#This Row],[seagrass.mn.ssp126.2050]])</f>
        <v/>
      </c>
      <c r="P1726" s="6" t="str">
        <f>IF(Table1[[#This Row],[corals.mn.ssp126.2050]]="","",(Table1[[#This Row],[corals.sd.ssp126.2050]]/Table1[[#This Row],[corals.mn.ssp126.2050]])^-1)</f>
        <v/>
      </c>
      <c r="Q1726" s="6" t="str">
        <f>IF(Table1[[#This Row],[coral.weights.ssp126.2050]]="","",Table1[[#This Row],[coral.weights.ssp126.2050]]*Table1[[#This Row],[corals.mn.ssp126.2050]])</f>
        <v/>
      </c>
      <c r="T1726" s="6" t="str">
        <f>IF(Table1[[#This Row],[mangrove.mn.ssp126.2050]]="","",(Table1[[#This Row],[mangrove.sd.ssp126.2050]]/Table1[[#This Row],[mangrove.mn.ssp126.2050]])^-1)</f>
        <v/>
      </c>
      <c r="U1726" s="6" t="str">
        <f>IF(Table1[[#This Row],[mangrove.weights.ssp126.2050]]="","",Table1[[#This Row],[mangrove.weights.ssp126.2050]]*Table1[[#This Row],[mangrove.mn.ssp126.2050]])</f>
        <v/>
      </c>
      <c r="V1726" s="7" t="e">
        <f t="shared" si="156"/>
        <v>#DIV/0!</v>
      </c>
      <c r="Y1726" s="6" t="str">
        <f>IF(Table1[[#This Row],[seagrass.mn.ssp126.2100]]="", "", (Table1[[#This Row],[seagrass.sd.ssp126.2100]]/Table1[[#This Row],[seagrass.mn.ssp126.2100]])^-1)</f>
        <v/>
      </c>
      <c r="Z1726" s="6" t="str">
        <f>IF(Table1[[#This Row],[seagrass.weights.ssp126.2100]]="","", Table1[[#This Row],[seagrass.weights.ssp126.2100]]*Table1[[#This Row],[seagrass.mn.ssp126.2100]])</f>
        <v/>
      </c>
      <c r="AC1726" s="6" t="str">
        <f>IF(Table1[[#This Row],[corals.mn.ssp126.2100]]="","",(Table1[[#This Row],[corals.sd.ssp126.2100]]/Table1[[#This Row],[corals.mn.ssp126.2100]])^-1)</f>
        <v/>
      </c>
      <c r="AD1726" s="6" t="str">
        <f>IF( Table1[[#This Row],[Coral.weights.ssp126.2100]]="","", Table1[[#This Row],[Coral.weights.ssp126.2100]]*Table1[[#This Row],[corals.mn.ssp126.2100]])</f>
        <v/>
      </c>
      <c r="AG1726" s="8" t="str">
        <f>IF(Table1[[#This Row],[mangrove.mn.ssp126.2100]]="","",(Table1[[#This Row],[mangrove.sd.ssp126.2100]]/Table1[[#This Row],[mangrove.mn.ssp126.2100]])^-1)</f>
        <v/>
      </c>
      <c r="AH1726" s="6" t="str">
        <f>IF(Table1[[#This Row],[mangrove.weights.ssp126.2100]]="","",Table1[[#This Row],[mangrove.weights.ssp126.2100]]*Table1[[#This Row],[mangrove.mn.ssp126.2100]])</f>
        <v/>
      </c>
      <c r="AI1726" s="7" t="e">
        <f t="shared" si="157"/>
        <v>#DIV/0!</v>
      </c>
      <c r="AL1726" s="6" t="str">
        <f>IF(Table1[[#This Row],[seagrass.mn.ssp245.2050]]="","",(Table1[[#This Row],[seagrass.sd.ssp245.2050]]/Table1[[#This Row],[seagrass.mn.ssp245.2050]])^-1)</f>
        <v/>
      </c>
      <c r="AM1726" s="6" t="str">
        <f>IF(Table1[[#This Row],[seagrass.weights.ssp245.2050]]="","",Table1[[#This Row],[seagrass.weights.ssp245.2050]]*Table1[[#This Row],[seagrass.mn.ssp245.2050]])</f>
        <v/>
      </c>
      <c r="AS1726" s="5"/>
      <c r="AT1726" s="8"/>
      <c r="AU1726" s="8"/>
      <c r="AV1726" s="7" t="e">
        <f t="shared" si="158"/>
        <v>#DIV/0!</v>
      </c>
      <c r="AX1726" s="5"/>
      <c r="AY1726" s="6"/>
      <c r="AZ1726" s="6"/>
      <c r="BB1726" s="5"/>
      <c r="BC1726" s="8"/>
      <c r="BD1726" s="8"/>
      <c r="BE1726" s="5"/>
      <c r="BF1726" s="5"/>
      <c r="BG1726" s="6"/>
      <c r="BH1726" s="6"/>
      <c r="BI1726" s="7" t="e">
        <f t="shared" si="159"/>
        <v>#DIV/0!</v>
      </c>
      <c r="BK1726" s="5"/>
      <c r="BL1726" s="6"/>
      <c r="BM1726" s="6"/>
      <c r="BO1726" s="5"/>
      <c r="BP1726" s="6"/>
      <c r="BQ1726" s="6"/>
      <c r="BR1726" s="5"/>
      <c r="BS1726" s="5"/>
      <c r="BT1726" s="6"/>
      <c r="BU1726" s="6"/>
      <c r="BV1726" s="7" t="e">
        <f t="shared" si="160"/>
        <v>#DIV/0!</v>
      </c>
      <c r="BX1726" s="5"/>
      <c r="BY1726" s="8"/>
      <c r="BZ1726" s="8"/>
      <c r="CA1726" s="5"/>
      <c r="CB1726" s="5"/>
      <c r="CC1726" s="8"/>
      <c r="CD1726" s="8"/>
      <c r="CE1726" s="5"/>
      <c r="CF1726" s="5"/>
      <c r="CG1726" s="12"/>
      <c r="CH1726" s="17"/>
      <c r="CI1726" s="9" t="e">
        <f t="shared" si="161"/>
        <v>#DIV/0!</v>
      </c>
      <c r="CJ1726" s="5"/>
      <c r="CL1726" s="5"/>
      <c r="CM1726" s="5"/>
      <c r="CP1726" s="5"/>
      <c r="CT1726" s="5"/>
    </row>
    <row r="1727" spans="1:98" x14ac:dyDescent="0.25">
      <c r="A1727" s="5" t="s">
        <v>1770</v>
      </c>
      <c r="B1727" s="5">
        <v>69.089340000000007</v>
      </c>
      <c r="C1727" s="5">
        <v>-49.071102000000003</v>
      </c>
      <c r="E1727" s="5">
        <v>0</v>
      </c>
      <c r="G1727" s="5">
        <v>0</v>
      </c>
      <c r="I1727" s="5">
        <v>0</v>
      </c>
      <c r="L1727" s="6" t="str">
        <f>IF(Table1[[#This Row],[seagrass.mn.ssp126.2050]]="","",(Table1[[#This Row],[seagrass.sd.ssp126.2050]]/Table1[[#This Row],[seagrass.mn.ssp126.2050]])^-1)</f>
        <v/>
      </c>
      <c r="M1727" s="6" t="str">
        <f>IF(Table1[[#This Row],[seagrass.weights.ssp126.2050]]="","",Table1[[#This Row],[seagrass.weights.ssp126.2050]]*Table1[[#This Row],[seagrass.mn.ssp126.2050]])</f>
        <v/>
      </c>
      <c r="P1727" s="6" t="str">
        <f>IF(Table1[[#This Row],[corals.mn.ssp126.2050]]="","",(Table1[[#This Row],[corals.sd.ssp126.2050]]/Table1[[#This Row],[corals.mn.ssp126.2050]])^-1)</f>
        <v/>
      </c>
      <c r="Q1727" s="6" t="str">
        <f>IF(Table1[[#This Row],[coral.weights.ssp126.2050]]="","",Table1[[#This Row],[coral.weights.ssp126.2050]]*Table1[[#This Row],[corals.mn.ssp126.2050]])</f>
        <v/>
      </c>
      <c r="T1727" s="6" t="str">
        <f>IF(Table1[[#This Row],[mangrove.mn.ssp126.2050]]="","",(Table1[[#This Row],[mangrove.sd.ssp126.2050]]/Table1[[#This Row],[mangrove.mn.ssp126.2050]])^-1)</f>
        <v/>
      </c>
      <c r="U1727" s="6" t="str">
        <f>IF(Table1[[#This Row],[mangrove.weights.ssp126.2050]]="","",Table1[[#This Row],[mangrove.weights.ssp126.2050]]*Table1[[#This Row],[mangrove.mn.ssp126.2050]])</f>
        <v/>
      </c>
      <c r="V1727" s="7" t="e">
        <f t="shared" si="156"/>
        <v>#DIV/0!</v>
      </c>
      <c r="Y1727" s="6" t="str">
        <f>IF(Table1[[#This Row],[seagrass.mn.ssp126.2100]]="", "", (Table1[[#This Row],[seagrass.sd.ssp126.2100]]/Table1[[#This Row],[seagrass.mn.ssp126.2100]])^-1)</f>
        <v/>
      </c>
      <c r="Z1727" s="6" t="str">
        <f>IF(Table1[[#This Row],[seagrass.weights.ssp126.2100]]="","", Table1[[#This Row],[seagrass.weights.ssp126.2100]]*Table1[[#This Row],[seagrass.mn.ssp126.2100]])</f>
        <v/>
      </c>
      <c r="AC1727" s="6" t="str">
        <f>IF(Table1[[#This Row],[corals.mn.ssp126.2100]]="","",(Table1[[#This Row],[corals.sd.ssp126.2100]]/Table1[[#This Row],[corals.mn.ssp126.2100]])^-1)</f>
        <v/>
      </c>
      <c r="AD1727" s="6" t="str">
        <f>IF( Table1[[#This Row],[Coral.weights.ssp126.2100]]="","", Table1[[#This Row],[Coral.weights.ssp126.2100]]*Table1[[#This Row],[corals.mn.ssp126.2100]])</f>
        <v/>
      </c>
      <c r="AG1727" s="8" t="str">
        <f>IF(Table1[[#This Row],[mangrove.mn.ssp126.2100]]="","",(Table1[[#This Row],[mangrove.sd.ssp126.2100]]/Table1[[#This Row],[mangrove.mn.ssp126.2100]])^-1)</f>
        <v/>
      </c>
      <c r="AH1727" s="6" t="str">
        <f>IF(Table1[[#This Row],[mangrove.weights.ssp126.2100]]="","",Table1[[#This Row],[mangrove.weights.ssp126.2100]]*Table1[[#This Row],[mangrove.mn.ssp126.2100]])</f>
        <v/>
      </c>
      <c r="AI1727" s="7" t="e">
        <f t="shared" si="157"/>
        <v>#DIV/0!</v>
      </c>
      <c r="AL1727" s="6" t="str">
        <f>IF(Table1[[#This Row],[seagrass.mn.ssp245.2050]]="","",(Table1[[#This Row],[seagrass.sd.ssp245.2050]]/Table1[[#This Row],[seagrass.mn.ssp245.2050]])^-1)</f>
        <v/>
      </c>
      <c r="AM1727" s="6" t="str">
        <f>IF(Table1[[#This Row],[seagrass.weights.ssp245.2050]]="","",Table1[[#This Row],[seagrass.weights.ssp245.2050]]*Table1[[#This Row],[seagrass.mn.ssp245.2050]])</f>
        <v/>
      </c>
      <c r="AS1727" s="5"/>
      <c r="AT1727" s="8"/>
      <c r="AU1727" s="8"/>
      <c r="AV1727" s="7" t="e">
        <f t="shared" si="158"/>
        <v>#DIV/0!</v>
      </c>
      <c r="AX1727" s="5"/>
      <c r="AY1727" s="6"/>
      <c r="AZ1727" s="6"/>
      <c r="BB1727" s="5"/>
      <c r="BC1727" s="8"/>
      <c r="BD1727" s="8"/>
      <c r="BE1727" s="5"/>
      <c r="BF1727" s="5"/>
      <c r="BG1727" s="6"/>
      <c r="BH1727" s="6"/>
      <c r="BI1727" s="7" t="e">
        <f t="shared" si="159"/>
        <v>#DIV/0!</v>
      </c>
      <c r="BK1727" s="5"/>
      <c r="BL1727" s="6"/>
      <c r="BM1727" s="6"/>
      <c r="BO1727" s="5"/>
      <c r="BP1727" s="6"/>
      <c r="BQ1727" s="6"/>
      <c r="BR1727" s="5"/>
      <c r="BS1727" s="5"/>
      <c r="BT1727" s="6"/>
      <c r="BU1727" s="6"/>
      <c r="BV1727" s="7" t="e">
        <f t="shared" si="160"/>
        <v>#DIV/0!</v>
      </c>
      <c r="BX1727" s="5"/>
      <c r="BY1727" s="8"/>
      <c r="BZ1727" s="8"/>
      <c r="CA1727" s="5"/>
      <c r="CB1727" s="5"/>
      <c r="CC1727" s="8"/>
      <c r="CD1727" s="8"/>
      <c r="CE1727" s="5"/>
      <c r="CF1727" s="5"/>
      <c r="CG1727" s="12"/>
      <c r="CH1727" s="17"/>
      <c r="CI1727" s="9" t="e">
        <f t="shared" si="161"/>
        <v>#DIV/0!</v>
      </c>
      <c r="CJ1727" s="5"/>
      <c r="CL1727" s="5"/>
      <c r="CM1727" s="5"/>
      <c r="CP1727" s="5"/>
      <c r="CT1727" s="5"/>
    </row>
    <row r="1728" spans="1:98" x14ac:dyDescent="0.25">
      <c r="A1728" s="5" t="s">
        <v>1771</v>
      </c>
      <c r="B1728" s="5">
        <v>69.339340000000007</v>
      </c>
      <c r="C1728" s="5">
        <v>-49.071102000000003</v>
      </c>
      <c r="E1728" s="5">
        <v>0</v>
      </c>
      <c r="G1728" s="5">
        <v>0</v>
      </c>
      <c r="I1728" s="5">
        <v>0</v>
      </c>
      <c r="L1728" s="6" t="str">
        <f>IF(Table1[[#This Row],[seagrass.mn.ssp126.2050]]="","",(Table1[[#This Row],[seagrass.sd.ssp126.2050]]/Table1[[#This Row],[seagrass.mn.ssp126.2050]])^-1)</f>
        <v/>
      </c>
      <c r="M1728" s="6" t="str">
        <f>IF(Table1[[#This Row],[seagrass.weights.ssp126.2050]]="","",Table1[[#This Row],[seagrass.weights.ssp126.2050]]*Table1[[#This Row],[seagrass.mn.ssp126.2050]])</f>
        <v/>
      </c>
      <c r="P1728" s="6" t="str">
        <f>IF(Table1[[#This Row],[corals.mn.ssp126.2050]]="","",(Table1[[#This Row],[corals.sd.ssp126.2050]]/Table1[[#This Row],[corals.mn.ssp126.2050]])^-1)</f>
        <v/>
      </c>
      <c r="Q1728" s="6" t="str">
        <f>IF(Table1[[#This Row],[coral.weights.ssp126.2050]]="","",Table1[[#This Row],[coral.weights.ssp126.2050]]*Table1[[#This Row],[corals.mn.ssp126.2050]])</f>
        <v/>
      </c>
      <c r="T1728" s="6" t="str">
        <f>IF(Table1[[#This Row],[mangrove.mn.ssp126.2050]]="","",(Table1[[#This Row],[mangrove.sd.ssp126.2050]]/Table1[[#This Row],[mangrove.mn.ssp126.2050]])^-1)</f>
        <v/>
      </c>
      <c r="U1728" s="6" t="str">
        <f>IF(Table1[[#This Row],[mangrove.weights.ssp126.2050]]="","",Table1[[#This Row],[mangrove.weights.ssp126.2050]]*Table1[[#This Row],[mangrove.mn.ssp126.2050]])</f>
        <v/>
      </c>
      <c r="V1728" s="7" t="e">
        <f t="shared" si="156"/>
        <v>#DIV/0!</v>
      </c>
      <c r="Y1728" s="6" t="str">
        <f>IF(Table1[[#This Row],[seagrass.mn.ssp126.2100]]="", "", (Table1[[#This Row],[seagrass.sd.ssp126.2100]]/Table1[[#This Row],[seagrass.mn.ssp126.2100]])^-1)</f>
        <v/>
      </c>
      <c r="Z1728" s="6" t="str">
        <f>IF(Table1[[#This Row],[seagrass.weights.ssp126.2100]]="","", Table1[[#This Row],[seagrass.weights.ssp126.2100]]*Table1[[#This Row],[seagrass.mn.ssp126.2100]])</f>
        <v/>
      </c>
      <c r="AC1728" s="6" t="str">
        <f>IF(Table1[[#This Row],[corals.mn.ssp126.2100]]="","",(Table1[[#This Row],[corals.sd.ssp126.2100]]/Table1[[#This Row],[corals.mn.ssp126.2100]])^-1)</f>
        <v/>
      </c>
      <c r="AD1728" s="6" t="str">
        <f>IF( Table1[[#This Row],[Coral.weights.ssp126.2100]]="","", Table1[[#This Row],[Coral.weights.ssp126.2100]]*Table1[[#This Row],[corals.mn.ssp126.2100]])</f>
        <v/>
      </c>
      <c r="AG1728" s="8" t="str">
        <f>IF(Table1[[#This Row],[mangrove.mn.ssp126.2100]]="","",(Table1[[#This Row],[mangrove.sd.ssp126.2100]]/Table1[[#This Row],[mangrove.mn.ssp126.2100]])^-1)</f>
        <v/>
      </c>
      <c r="AH1728" s="6" t="str">
        <f>IF(Table1[[#This Row],[mangrove.weights.ssp126.2100]]="","",Table1[[#This Row],[mangrove.weights.ssp126.2100]]*Table1[[#This Row],[mangrove.mn.ssp126.2100]])</f>
        <v/>
      </c>
      <c r="AI1728" s="7" t="e">
        <f t="shared" si="157"/>
        <v>#DIV/0!</v>
      </c>
      <c r="AL1728" s="6" t="str">
        <f>IF(Table1[[#This Row],[seagrass.mn.ssp245.2050]]="","",(Table1[[#This Row],[seagrass.sd.ssp245.2050]]/Table1[[#This Row],[seagrass.mn.ssp245.2050]])^-1)</f>
        <v/>
      </c>
      <c r="AM1728" s="6" t="str">
        <f>IF(Table1[[#This Row],[seagrass.weights.ssp245.2050]]="","",Table1[[#This Row],[seagrass.weights.ssp245.2050]]*Table1[[#This Row],[seagrass.mn.ssp245.2050]])</f>
        <v/>
      </c>
      <c r="AS1728" s="5"/>
      <c r="AT1728" s="8"/>
      <c r="AU1728" s="8"/>
      <c r="AV1728" s="7" t="e">
        <f t="shared" si="158"/>
        <v>#DIV/0!</v>
      </c>
      <c r="AX1728" s="5"/>
      <c r="AY1728" s="6"/>
      <c r="AZ1728" s="6"/>
      <c r="BB1728" s="5"/>
      <c r="BC1728" s="8"/>
      <c r="BD1728" s="8"/>
      <c r="BE1728" s="5"/>
      <c r="BF1728" s="5"/>
      <c r="BG1728" s="6"/>
      <c r="BH1728" s="6"/>
      <c r="BI1728" s="7" t="e">
        <f t="shared" si="159"/>
        <v>#DIV/0!</v>
      </c>
      <c r="BK1728" s="5"/>
      <c r="BL1728" s="6"/>
      <c r="BM1728" s="6"/>
      <c r="BO1728" s="5"/>
      <c r="BP1728" s="6"/>
      <c r="BQ1728" s="6"/>
      <c r="BR1728" s="5"/>
      <c r="BS1728" s="5"/>
      <c r="BT1728" s="6"/>
      <c r="BU1728" s="6"/>
      <c r="BV1728" s="7" t="e">
        <f t="shared" si="160"/>
        <v>#DIV/0!</v>
      </c>
      <c r="BX1728" s="5"/>
      <c r="BY1728" s="8"/>
      <c r="BZ1728" s="8"/>
      <c r="CA1728" s="5"/>
      <c r="CB1728" s="5"/>
      <c r="CC1728" s="8"/>
      <c r="CD1728" s="8"/>
      <c r="CE1728" s="5"/>
      <c r="CF1728" s="5"/>
      <c r="CG1728" s="12"/>
      <c r="CH1728" s="17"/>
      <c r="CI1728" s="9" t="e">
        <f t="shared" si="161"/>
        <v>#DIV/0!</v>
      </c>
      <c r="CJ1728" s="5"/>
      <c r="CL1728" s="5"/>
      <c r="CM1728" s="5"/>
      <c r="CP1728" s="5"/>
      <c r="CT1728" s="5"/>
    </row>
    <row r="1729" spans="1:98" x14ac:dyDescent="0.25">
      <c r="A1729" s="5" t="s">
        <v>1772</v>
      </c>
      <c r="B1729" s="5">
        <v>69.589340000000007</v>
      </c>
      <c r="C1729" s="5">
        <v>-49.071102000000003</v>
      </c>
      <c r="E1729" s="5">
        <v>0</v>
      </c>
      <c r="G1729" s="5">
        <v>0</v>
      </c>
      <c r="I1729" s="5">
        <v>0</v>
      </c>
      <c r="L1729" s="6" t="str">
        <f>IF(Table1[[#This Row],[seagrass.mn.ssp126.2050]]="","",(Table1[[#This Row],[seagrass.sd.ssp126.2050]]/Table1[[#This Row],[seagrass.mn.ssp126.2050]])^-1)</f>
        <v/>
      </c>
      <c r="M1729" s="6" t="str">
        <f>IF(Table1[[#This Row],[seagrass.weights.ssp126.2050]]="","",Table1[[#This Row],[seagrass.weights.ssp126.2050]]*Table1[[#This Row],[seagrass.mn.ssp126.2050]])</f>
        <v/>
      </c>
      <c r="P1729" s="6" t="str">
        <f>IF(Table1[[#This Row],[corals.mn.ssp126.2050]]="","",(Table1[[#This Row],[corals.sd.ssp126.2050]]/Table1[[#This Row],[corals.mn.ssp126.2050]])^-1)</f>
        <v/>
      </c>
      <c r="Q1729" s="6" t="str">
        <f>IF(Table1[[#This Row],[coral.weights.ssp126.2050]]="","",Table1[[#This Row],[coral.weights.ssp126.2050]]*Table1[[#This Row],[corals.mn.ssp126.2050]])</f>
        <v/>
      </c>
      <c r="T1729" s="6" t="str">
        <f>IF(Table1[[#This Row],[mangrove.mn.ssp126.2050]]="","",(Table1[[#This Row],[mangrove.sd.ssp126.2050]]/Table1[[#This Row],[mangrove.mn.ssp126.2050]])^-1)</f>
        <v/>
      </c>
      <c r="U1729" s="6" t="str">
        <f>IF(Table1[[#This Row],[mangrove.weights.ssp126.2050]]="","",Table1[[#This Row],[mangrove.weights.ssp126.2050]]*Table1[[#This Row],[mangrove.mn.ssp126.2050]])</f>
        <v/>
      </c>
      <c r="V1729" s="7" t="e">
        <f t="shared" si="156"/>
        <v>#DIV/0!</v>
      </c>
      <c r="Y1729" s="6" t="str">
        <f>IF(Table1[[#This Row],[seagrass.mn.ssp126.2100]]="", "", (Table1[[#This Row],[seagrass.sd.ssp126.2100]]/Table1[[#This Row],[seagrass.mn.ssp126.2100]])^-1)</f>
        <v/>
      </c>
      <c r="Z1729" s="6" t="str">
        <f>IF(Table1[[#This Row],[seagrass.weights.ssp126.2100]]="","", Table1[[#This Row],[seagrass.weights.ssp126.2100]]*Table1[[#This Row],[seagrass.mn.ssp126.2100]])</f>
        <v/>
      </c>
      <c r="AC1729" s="6" t="str">
        <f>IF(Table1[[#This Row],[corals.mn.ssp126.2100]]="","",(Table1[[#This Row],[corals.sd.ssp126.2100]]/Table1[[#This Row],[corals.mn.ssp126.2100]])^-1)</f>
        <v/>
      </c>
      <c r="AD1729" s="6" t="str">
        <f>IF( Table1[[#This Row],[Coral.weights.ssp126.2100]]="","", Table1[[#This Row],[Coral.weights.ssp126.2100]]*Table1[[#This Row],[corals.mn.ssp126.2100]])</f>
        <v/>
      </c>
      <c r="AG1729" s="8" t="str">
        <f>IF(Table1[[#This Row],[mangrove.mn.ssp126.2100]]="","",(Table1[[#This Row],[mangrove.sd.ssp126.2100]]/Table1[[#This Row],[mangrove.mn.ssp126.2100]])^-1)</f>
        <v/>
      </c>
      <c r="AH1729" s="6" t="str">
        <f>IF(Table1[[#This Row],[mangrove.weights.ssp126.2100]]="","",Table1[[#This Row],[mangrove.weights.ssp126.2100]]*Table1[[#This Row],[mangrove.mn.ssp126.2100]])</f>
        <v/>
      </c>
      <c r="AI1729" s="7" t="e">
        <f t="shared" si="157"/>
        <v>#DIV/0!</v>
      </c>
      <c r="AL1729" s="6" t="str">
        <f>IF(Table1[[#This Row],[seagrass.mn.ssp245.2050]]="","",(Table1[[#This Row],[seagrass.sd.ssp245.2050]]/Table1[[#This Row],[seagrass.mn.ssp245.2050]])^-1)</f>
        <v/>
      </c>
      <c r="AM1729" s="6" t="str">
        <f>IF(Table1[[#This Row],[seagrass.weights.ssp245.2050]]="","",Table1[[#This Row],[seagrass.weights.ssp245.2050]]*Table1[[#This Row],[seagrass.mn.ssp245.2050]])</f>
        <v/>
      </c>
      <c r="AS1729" s="5"/>
      <c r="AT1729" s="8"/>
      <c r="AU1729" s="8"/>
      <c r="AV1729" s="7" t="e">
        <f t="shared" si="158"/>
        <v>#DIV/0!</v>
      </c>
      <c r="AX1729" s="5"/>
      <c r="AY1729" s="6"/>
      <c r="AZ1729" s="6"/>
      <c r="BB1729" s="5"/>
      <c r="BC1729" s="8"/>
      <c r="BD1729" s="8"/>
      <c r="BE1729" s="5"/>
      <c r="BF1729" s="5"/>
      <c r="BG1729" s="6"/>
      <c r="BH1729" s="6"/>
      <c r="BI1729" s="7" t="e">
        <f t="shared" si="159"/>
        <v>#DIV/0!</v>
      </c>
      <c r="BK1729" s="5"/>
      <c r="BL1729" s="6"/>
      <c r="BM1729" s="6"/>
      <c r="BO1729" s="5"/>
      <c r="BP1729" s="6"/>
      <c r="BQ1729" s="6"/>
      <c r="BR1729" s="5"/>
      <c r="BS1729" s="5"/>
      <c r="BT1729" s="6"/>
      <c r="BU1729" s="6"/>
      <c r="BV1729" s="7" t="e">
        <f t="shared" si="160"/>
        <v>#DIV/0!</v>
      </c>
      <c r="BX1729" s="5"/>
      <c r="BY1729" s="8"/>
      <c r="BZ1729" s="8"/>
      <c r="CA1729" s="5"/>
      <c r="CB1729" s="5"/>
      <c r="CC1729" s="8"/>
      <c r="CD1729" s="8"/>
      <c r="CE1729" s="5"/>
      <c r="CF1729" s="5"/>
      <c r="CG1729" s="12"/>
      <c r="CH1729" s="17"/>
      <c r="CI1729" s="9" t="e">
        <f t="shared" si="161"/>
        <v>#DIV/0!</v>
      </c>
      <c r="CJ1729" s="5"/>
      <c r="CL1729" s="5"/>
      <c r="CM1729" s="5"/>
      <c r="CP1729" s="5"/>
      <c r="CT1729" s="5"/>
    </row>
    <row r="1730" spans="1:98" x14ac:dyDescent="0.25">
      <c r="A1730" s="5" t="s">
        <v>1773</v>
      </c>
      <c r="B1730" s="5">
        <v>69.839340000000007</v>
      </c>
      <c r="C1730" s="5">
        <v>-49.071102000000003</v>
      </c>
      <c r="E1730" s="5">
        <v>0</v>
      </c>
      <c r="G1730" s="5">
        <v>0</v>
      </c>
      <c r="I1730" s="5">
        <v>0</v>
      </c>
      <c r="L1730" s="6" t="str">
        <f>IF(Table1[[#This Row],[seagrass.mn.ssp126.2050]]="","",(Table1[[#This Row],[seagrass.sd.ssp126.2050]]/Table1[[#This Row],[seagrass.mn.ssp126.2050]])^-1)</f>
        <v/>
      </c>
      <c r="M1730" s="6" t="str">
        <f>IF(Table1[[#This Row],[seagrass.weights.ssp126.2050]]="","",Table1[[#This Row],[seagrass.weights.ssp126.2050]]*Table1[[#This Row],[seagrass.mn.ssp126.2050]])</f>
        <v/>
      </c>
      <c r="P1730" s="6" t="str">
        <f>IF(Table1[[#This Row],[corals.mn.ssp126.2050]]="","",(Table1[[#This Row],[corals.sd.ssp126.2050]]/Table1[[#This Row],[corals.mn.ssp126.2050]])^-1)</f>
        <v/>
      </c>
      <c r="Q1730" s="6" t="str">
        <f>IF(Table1[[#This Row],[coral.weights.ssp126.2050]]="","",Table1[[#This Row],[coral.weights.ssp126.2050]]*Table1[[#This Row],[corals.mn.ssp126.2050]])</f>
        <v/>
      </c>
      <c r="T1730" s="6" t="str">
        <f>IF(Table1[[#This Row],[mangrove.mn.ssp126.2050]]="","",(Table1[[#This Row],[mangrove.sd.ssp126.2050]]/Table1[[#This Row],[mangrove.mn.ssp126.2050]])^-1)</f>
        <v/>
      </c>
      <c r="U1730" s="6" t="str">
        <f>IF(Table1[[#This Row],[mangrove.weights.ssp126.2050]]="","",Table1[[#This Row],[mangrove.weights.ssp126.2050]]*Table1[[#This Row],[mangrove.mn.ssp126.2050]])</f>
        <v/>
      </c>
      <c r="V1730" s="7" t="e">
        <f t="shared" ref="V1730:V1793" si="162">SUM(U1730,Q1730,M1730)/SUM(T1730,P1730,L1730)</f>
        <v>#DIV/0!</v>
      </c>
      <c r="Y1730" s="6" t="str">
        <f>IF(Table1[[#This Row],[seagrass.mn.ssp126.2100]]="", "", (Table1[[#This Row],[seagrass.sd.ssp126.2100]]/Table1[[#This Row],[seagrass.mn.ssp126.2100]])^-1)</f>
        <v/>
      </c>
      <c r="Z1730" s="6" t="str">
        <f>IF(Table1[[#This Row],[seagrass.weights.ssp126.2100]]="","", Table1[[#This Row],[seagrass.weights.ssp126.2100]]*Table1[[#This Row],[seagrass.mn.ssp126.2100]])</f>
        <v/>
      </c>
      <c r="AC1730" s="6" t="str">
        <f>IF(Table1[[#This Row],[corals.mn.ssp126.2100]]="","",(Table1[[#This Row],[corals.sd.ssp126.2100]]/Table1[[#This Row],[corals.mn.ssp126.2100]])^-1)</f>
        <v/>
      </c>
      <c r="AD1730" s="6" t="str">
        <f>IF( Table1[[#This Row],[Coral.weights.ssp126.2100]]="","", Table1[[#This Row],[Coral.weights.ssp126.2100]]*Table1[[#This Row],[corals.mn.ssp126.2100]])</f>
        <v/>
      </c>
      <c r="AG1730" s="8" t="str">
        <f>IF(Table1[[#This Row],[mangrove.mn.ssp126.2100]]="","",(Table1[[#This Row],[mangrove.sd.ssp126.2100]]/Table1[[#This Row],[mangrove.mn.ssp126.2100]])^-1)</f>
        <v/>
      </c>
      <c r="AH1730" s="6" t="str">
        <f>IF(Table1[[#This Row],[mangrove.weights.ssp126.2100]]="","",Table1[[#This Row],[mangrove.weights.ssp126.2100]]*Table1[[#This Row],[mangrove.mn.ssp126.2100]])</f>
        <v/>
      </c>
      <c r="AI1730" s="7" t="e">
        <f t="shared" ref="AI1730:AI1793" si="163">SUM(AH1730,AD1730,Z1730)/SUM(Y1730,AC1730,AG1730)</f>
        <v>#DIV/0!</v>
      </c>
      <c r="AL1730" s="6" t="str">
        <f>IF(Table1[[#This Row],[seagrass.mn.ssp245.2050]]="","",(Table1[[#This Row],[seagrass.sd.ssp245.2050]]/Table1[[#This Row],[seagrass.mn.ssp245.2050]])^-1)</f>
        <v/>
      </c>
      <c r="AM1730" s="6" t="str">
        <f>IF(Table1[[#This Row],[seagrass.weights.ssp245.2050]]="","",Table1[[#This Row],[seagrass.weights.ssp245.2050]]*Table1[[#This Row],[seagrass.mn.ssp245.2050]])</f>
        <v/>
      </c>
      <c r="AS1730" s="5"/>
      <c r="AT1730" s="8"/>
      <c r="AU1730" s="8"/>
      <c r="AV1730" s="7" t="e">
        <f t="shared" si="158"/>
        <v>#DIV/0!</v>
      </c>
      <c r="AX1730" s="5"/>
      <c r="AY1730" s="6"/>
      <c r="AZ1730" s="6"/>
      <c r="BB1730" s="5"/>
      <c r="BC1730" s="8"/>
      <c r="BD1730" s="8"/>
      <c r="BE1730" s="5"/>
      <c r="BF1730" s="5"/>
      <c r="BG1730" s="6"/>
      <c r="BH1730" s="6"/>
      <c r="BI1730" s="7" t="e">
        <f t="shared" si="159"/>
        <v>#DIV/0!</v>
      </c>
      <c r="BK1730" s="5"/>
      <c r="BL1730" s="6"/>
      <c r="BM1730" s="6"/>
      <c r="BO1730" s="5"/>
      <c r="BP1730" s="6"/>
      <c r="BQ1730" s="6"/>
      <c r="BR1730" s="5"/>
      <c r="BS1730" s="5"/>
      <c r="BT1730" s="6"/>
      <c r="BU1730" s="6"/>
      <c r="BV1730" s="7" t="e">
        <f t="shared" si="160"/>
        <v>#DIV/0!</v>
      </c>
      <c r="BX1730" s="5"/>
      <c r="BY1730" s="8"/>
      <c r="BZ1730" s="8"/>
      <c r="CA1730" s="5"/>
      <c r="CB1730" s="5"/>
      <c r="CC1730" s="8"/>
      <c r="CD1730" s="8"/>
      <c r="CE1730" s="5"/>
      <c r="CF1730" s="5"/>
      <c r="CG1730" s="12"/>
      <c r="CH1730" s="17"/>
      <c r="CI1730" s="9" t="e">
        <f t="shared" si="161"/>
        <v>#DIV/0!</v>
      </c>
      <c r="CJ1730" s="5"/>
      <c r="CL1730" s="5"/>
      <c r="CM1730" s="5"/>
      <c r="CP1730" s="5"/>
      <c r="CT1730" s="5"/>
    </row>
    <row r="1731" spans="1:98" x14ac:dyDescent="0.25">
      <c r="A1731" s="5" t="s">
        <v>1774</v>
      </c>
      <c r="B1731" s="5">
        <v>70.089340000000007</v>
      </c>
      <c r="C1731" s="5">
        <v>-49.071102000000003</v>
      </c>
      <c r="E1731" s="5">
        <v>0</v>
      </c>
      <c r="G1731" s="5">
        <v>0</v>
      </c>
      <c r="I1731" s="5">
        <v>0</v>
      </c>
      <c r="L1731" s="6" t="str">
        <f>IF(Table1[[#This Row],[seagrass.mn.ssp126.2050]]="","",(Table1[[#This Row],[seagrass.sd.ssp126.2050]]/Table1[[#This Row],[seagrass.mn.ssp126.2050]])^-1)</f>
        <v/>
      </c>
      <c r="M1731" s="6" t="str">
        <f>IF(Table1[[#This Row],[seagrass.weights.ssp126.2050]]="","",Table1[[#This Row],[seagrass.weights.ssp126.2050]]*Table1[[#This Row],[seagrass.mn.ssp126.2050]])</f>
        <v/>
      </c>
      <c r="P1731" s="6" t="str">
        <f>IF(Table1[[#This Row],[corals.mn.ssp126.2050]]="","",(Table1[[#This Row],[corals.sd.ssp126.2050]]/Table1[[#This Row],[corals.mn.ssp126.2050]])^-1)</f>
        <v/>
      </c>
      <c r="Q1731" s="6" t="str">
        <f>IF(Table1[[#This Row],[coral.weights.ssp126.2050]]="","",Table1[[#This Row],[coral.weights.ssp126.2050]]*Table1[[#This Row],[corals.mn.ssp126.2050]])</f>
        <v/>
      </c>
      <c r="T1731" s="6" t="str">
        <f>IF(Table1[[#This Row],[mangrove.mn.ssp126.2050]]="","",(Table1[[#This Row],[mangrove.sd.ssp126.2050]]/Table1[[#This Row],[mangrove.mn.ssp126.2050]])^-1)</f>
        <v/>
      </c>
      <c r="U1731" s="6" t="str">
        <f>IF(Table1[[#This Row],[mangrove.weights.ssp126.2050]]="","",Table1[[#This Row],[mangrove.weights.ssp126.2050]]*Table1[[#This Row],[mangrove.mn.ssp126.2050]])</f>
        <v/>
      </c>
      <c r="V1731" s="7" t="e">
        <f t="shared" si="162"/>
        <v>#DIV/0!</v>
      </c>
      <c r="Y1731" s="6" t="str">
        <f>IF(Table1[[#This Row],[seagrass.mn.ssp126.2100]]="", "", (Table1[[#This Row],[seagrass.sd.ssp126.2100]]/Table1[[#This Row],[seagrass.mn.ssp126.2100]])^-1)</f>
        <v/>
      </c>
      <c r="Z1731" s="6" t="str">
        <f>IF(Table1[[#This Row],[seagrass.weights.ssp126.2100]]="","", Table1[[#This Row],[seagrass.weights.ssp126.2100]]*Table1[[#This Row],[seagrass.mn.ssp126.2100]])</f>
        <v/>
      </c>
      <c r="AC1731" s="6" t="str">
        <f>IF(Table1[[#This Row],[corals.mn.ssp126.2100]]="","",(Table1[[#This Row],[corals.sd.ssp126.2100]]/Table1[[#This Row],[corals.mn.ssp126.2100]])^-1)</f>
        <v/>
      </c>
      <c r="AD1731" s="6" t="str">
        <f>IF( Table1[[#This Row],[Coral.weights.ssp126.2100]]="","", Table1[[#This Row],[Coral.weights.ssp126.2100]]*Table1[[#This Row],[corals.mn.ssp126.2100]])</f>
        <v/>
      </c>
      <c r="AG1731" s="8" t="str">
        <f>IF(Table1[[#This Row],[mangrove.mn.ssp126.2100]]="","",(Table1[[#This Row],[mangrove.sd.ssp126.2100]]/Table1[[#This Row],[mangrove.mn.ssp126.2100]])^-1)</f>
        <v/>
      </c>
      <c r="AH1731" s="6" t="str">
        <f>IF(Table1[[#This Row],[mangrove.weights.ssp126.2100]]="","",Table1[[#This Row],[mangrove.weights.ssp126.2100]]*Table1[[#This Row],[mangrove.mn.ssp126.2100]])</f>
        <v/>
      </c>
      <c r="AI1731" s="7" t="e">
        <f t="shared" si="163"/>
        <v>#DIV/0!</v>
      </c>
      <c r="AL1731" s="6" t="str">
        <f>IF(Table1[[#This Row],[seagrass.mn.ssp245.2050]]="","",(Table1[[#This Row],[seagrass.sd.ssp245.2050]]/Table1[[#This Row],[seagrass.mn.ssp245.2050]])^-1)</f>
        <v/>
      </c>
      <c r="AM1731" s="6" t="str">
        <f>IF(Table1[[#This Row],[seagrass.weights.ssp245.2050]]="","",Table1[[#This Row],[seagrass.weights.ssp245.2050]]*Table1[[#This Row],[seagrass.mn.ssp245.2050]])</f>
        <v/>
      </c>
      <c r="AS1731" s="5"/>
      <c r="AT1731" s="8"/>
      <c r="AU1731" s="8"/>
      <c r="AV1731" s="7" t="e">
        <f t="shared" ref="AV1731:AV1794" si="164">SUM(AU1731,AQ1731,AM1731)/SUM(AT1731,AP1731,AL1731)</f>
        <v>#DIV/0!</v>
      </c>
      <c r="AX1731" s="5"/>
      <c r="AY1731" s="6"/>
      <c r="AZ1731" s="6"/>
      <c r="BB1731" s="5"/>
      <c r="BC1731" s="8"/>
      <c r="BD1731" s="8"/>
      <c r="BE1731" s="5"/>
      <c r="BF1731" s="5"/>
      <c r="BG1731" s="6"/>
      <c r="BH1731" s="6"/>
      <c r="BI1731" s="7" t="e">
        <f t="shared" ref="BI1731:BI1794" si="165">SUM(BH1731,BD1731,AZ1731)/SUM(BG1731,BC1731,AY1731)</f>
        <v>#DIV/0!</v>
      </c>
      <c r="BK1731" s="5"/>
      <c r="BL1731" s="6"/>
      <c r="BM1731" s="6"/>
      <c r="BO1731" s="5"/>
      <c r="BP1731" s="6"/>
      <c r="BQ1731" s="6"/>
      <c r="BR1731" s="5"/>
      <c r="BS1731" s="5"/>
      <c r="BT1731" s="6"/>
      <c r="BU1731" s="6"/>
      <c r="BV1731" s="7" t="e">
        <f t="shared" ref="BV1731:BV1794" si="166">SUM(BU1731,BQ1731,BM1731)/SUM(BT1731,BP1731,BL1731)</f>
        <v>#DIV/0!</v>
      </c>
      <c r="BX1731" s="5"/>
      <c r="BY1731" s="8"/>
      <c r="BZ1731" s="8"/>
      <c r="CA1731" s="5"/>
      <c r="CB1731" s="5"/>
      <c r="CC1731" s="8"/>
      <c r="CD1731" s="8"/>
      <c r="CE1731" s="5"/>
      <c r="CF1731" s="5"/>
      <c r="CG1731" s="12"/>
      <c r="CH1731" s="17"/>
      <c r="CI1731" s="9" t="e">
        <f t="shared" ref="CI1731:CI1794" si="167">SUM(CH1731,CD1731,BZ1731)/SUM(CG1731,CC1731,BY1731)</f>
        <v>#DIV/0!</v>
      </c>
      <c r="CJ1731" s="5"/>
      <c r="CL1731" s="5"/>
      <c r="CM1731" s="5"/>
      <c r="CP1731" s="5"/>
      <c r="CT1731" s="5"/>
    </row>
    <row r="1732" spans="1:98" x14ac:dyDescent="0.25">
      <c r="A1732" s="5" t="s">
        <v>1775</v>
      </c>
      <c r="B1732" s="5">
        <v>70.339340000000007</v>
      </c>
      <c r="C1732" s="5">
        <v>-49.071102000000003</v>
      </c>
      <c r="E1732" s="5">
        <v>0</v>
      </c>
      <c r="G1732" s="5">
        <v>0</v>
      </c>
      <c r="I1732" s="5">
        <v>0</v>
      </c>
      <c r="L1732" s="6" t="str">
        <f>IF(Table1[[#This Row],[seagrass.mn.ssp126.2050]]="","",(Table1[[#This Row],[seagrass.sd.ssp126.2050]]/Table1[[#This Row],[seagrass.mn.ssp126.2050]])^-1)</f>
        <v/>
      </c>
      <c r="M1732" s="6" t="str">
        <f>IF(Table1[[#This Row],[seagrass.weights.ssp126.2050]]="","",Table1[[#This Row],[seagrass.weights.ssp126.2050]]*Table1[[#This Row],[seagrass.mn.ssp126.2050]])</f>
        <v/>
      </c>
      <c r="P1732" s="6" t="str">
        <f>IF(Table1[[#This Row],[corals.mn.ssp126.2050]]="","",(Table1[[#This Row],[corals.sd.ssp126.2050]]/Table1[[#This Row],[corals.mn.ssp126.2050]])^-1)</f>
        <v/>
      </c>
      <c r="Q1732" s="6" t="str">
        <f>IF(Table1[[#This Row],[coral.weights.ssp126.2050]]="","",Table1[[#This Row],[coral.weights.ssp126.2050]]*Table1[[#This Row],[corals.mn.ssp126.2050]])</f>
        <v/>
      </c>
      <c r="T1732" s="6" t="str">
        <f>IF(Table1[[#This Row],[mangrove.mn.ssp126.2050]]="","",(Table1[[#This Row],[mangrove.sd.ssp126.2050]]/Table1[[#This Row],[mangrove.mn.ssp126.2050]])^-1)</f>
        <v/>
      </c>
      <c r="U1732" s="6" t="str">
        <f>IF(Table1[[#This Row],[mangrove.weights.ssp126.2050]]="","",Table1[[#This Row],[mangrove.weights.ssp126.2050]]*Table1[[#This Row],[mangrove.mn.ssp126.2050]])</f>
        <v/>
      </c>
      <c r="V1732" s="7" t="e">
        <f t="shared" si="162"/>
        <v>#DIV/0!</v>
      </c>
      <c r="Y1732" s="6" t="str">
        <f>IF(Table1[[#This Row],[seagrass.mn.ssp126.2100]]="", "", (Table1[[#This Row],[seagrass.sd.ssp126.2100]]/Table1[[#This Row],[seagrass.mn.ssp126.2100]])^-1)</f>
        <v/>
      </c>
      <c r="Z1732" s="6" t="str">
        <f>IF(Table1[[#This Row],[seagrass.weights.ssp126.2100]]="","", Table1[[#This Row],[seagrass.weights.ssp126.2100]]*Table1[[#This Row],[seagrass.mn.ssp126.2100]])</f>
        <v/>
      </c>
      <c r="AC1732" s="6" t="str">
        <f>IF(Table1[[#This Row],[corals.mn.ssp126.2100]]="","",(Table1[[#This Row],[corals.sd.ssp126.2100]]/Table1[[#This Row],[corals.mn.ssp126.2100]])^-1)</f>
        <v/>
      </c>
      <c r="AD1732" s="6" t="str">
        <f>IF( Table1[[#This Row],[Coral.weights.ssp126.2100]]="","", Table1[[#This Row],[Coral.weights.ssp126.2100]]*Table1[[#This Row],[corals.mn.ssp126.2100]])</f>
        <v/>
      </c>
      <c r="AG1732" s="8" t="str">
        <f>IF(Table1[[#This Row],[mangrove.mn.ssp126.2100]]="","",(Table1[[#This Row],[mangrove.sd.ssp126.2100]]/Table1[[#This Row],[mangrove.mn.ssp126.2100]])^-1)</f>
        <v/>
      </c>
      <c r="AH1732" s="6" t="str">
        <f>IF(Table1[[#This Row],[mangrove.weights.ssp126.2100]]="","",Table1[[#This Row],[mangrove.weights.ssp126.2100]]*Table1[[#This Row],[mangrove.mn.ssp126.2100]])</f>
        <v/>
      </c>
      <c r="AI1732" s="7" t="e">
        <f t="shared" si="163"/>
        <v>#DIV/0!</v>
      </c>
      <c r="AL1732" s="6" t="str">
        <f>IF(Table1[[#This Row],[seagrass.mn.ssp245.2050]]="","",(Table1[[#This Row],[seagrass.sd.ssp245.2050]]/Table1[[#This Row],[seagrass.mn.ssp245.2050]])^-1)</f>
        <v/>
      </c>
      <c r="AM1732" s="6" t="str">
        <f>IF(Table1[[#This Row],[seagrass.weights.ssp245.2050]]="","",Table1[[#This Row],[seagrass.weights.ssp245.2050]]*Table1[[#This Row],[seagrass.mn.ssp245.2050]])</f>
        <v/>
      </c>
      <c r="AS1732" s="5"/>
      <c r="AT1732" s="8"/>
      <c r="AU1732" s="8"/>
      <c r="AV1732" s="7" t="e">
        <f t="shared" si="164"/>
        <v>#DIV/0!</v>
      </c>
      <c r="AX1732" s="5"/>
      <c r="AY1732" s="6"/>
      <c r="AZ1732" s="6"/>
      <c r="BB1732" s="5"/>
      <c r="BC1732" s="8"/>
      <c r="BD1732" s="8"/>
      <c r="BE1732" s="5"/>
      <c r="BF1732" s="5"/>
      <c r="BG1732" s="6"/>
      <c r="BH1732" s="6"/>
      <c r="BI1732" s="7" t="e">
        <f t="shared" si="165"/>
        <v>#DIV/0!</v>
      </c>
      <c r="BK1732" s="5"/>
      <c r="BL1732" s="6"/>
      <c r="BM1732" s="6"/>
      <c r="BO1732" s="5"/>
      <c r="BP1732" s="6"/>
      <c r="BQ1732" s="6"/>
      <c r="BR1732" s="5"/>
      <c r="BS1732" s="5"/>
      <c r="BT1732" s="6"/>
      <c r="BU1732" s="6"/>
      <c r="BV1732" s="7" t="e">
        <f t="shared" si="166"/>
        <v>#DIV/0!</v>
      </c>
      <c r="BX1732" s="5"/>
      <c r="BY1732" s="8"/>
      <c r="BZ1732" s="8"/>
      <c r="CA1732" s="5"/>
      <c r="CB1732" s="5"/>
      <c r="CC1732" s="8"/>
      <c r="CD1732" s="8"/>
      <c r="CE1732" s="5"/>
      <c r="CF1732" s="5"/>
      <c r="CG1732" s="12"/>
      <c r="CH1732" s="17"/>
      <c r="CI1732" s="9" t="e">
        <f t="shared" si="167"/>
        <v>#DIV/0!</v>
      </c>
      <c r="CJ1732" s="5"/>
      <c r="CL1732" s="5"/>
      <c r="CM1732" s="5"/>
      <c r="CP1732" s="5"/>
      <c r="CT1732" s="5"/>
    </row>
    <row r="1733" spans="1:98" x14ac:dyDescent="0.25">
      <c r="A1733" s="5" t="s">
        <v>1776</v>
      </c>
      <c r="B1733" s="5">
        <v>70.589340000000007</v>
      </c>
      <c r="C1733" s="5">
        <v>-49.071102000000003</v>
      </c>
      <c r="E1733" s="5">
        <v>0</v>
      </c>
      <c r="G1733" s="5">
        <v>0</v>
      </c>
      <c r="I1733" s="5">
        <v>0</v>
      </c>
      <c r="L1733" s="6" t="str">
        <f>IF(Table1[[#This Row],[seagrass.mn.ssp126.2050]]="","",(Table1[[#This Row],[seagrass.sd.ssp126.2050]]/Table1[[#This Row],[seagrass.mn.ssp126.2050]])^-1)</f>
        <v/>
      </c>
      <c r="M1733" s="6" t="str">
        <f>IF(Table1[[#This Row],[seagrass.weights.ssp126.2050]]="","",Table1[[#This Row],[seagrass.weights.ssp126.2050]]*Table1[[#This Row],[seagrass.mn.ssp126.2050]])</f>
        <v/>
      </c>
      <c r="P1733" s="6" t="str">
        <f>IF(Table1[[#This Row],[corals.mn.ssp126.2050]]="","",(Table1[[#This Row],[corals.sd.ssp126.2050]]/Table1[[#This Row],[corals.mn.ssp126.2050]])^-1)</f>
        <v/>
      </c>
      <c r="Q1733" s="6" t="str">
        <f>IF(Table1[[#This Row],[coral.weights.ssp126.2050]]="","",Table1[[#This Row],[coral.weights.ssp126.2050]]*Table1[[#This Row],[corals.mn.ssp126.2050]])</f>
        <v/>
      </c>
      <c r="T1733" s="6" t="str">
        <f>IF(Table1[[#This Row],[mangrove.mn.ssp126.2050]]="","",(Table1[[#This Row],[mangrove.sd.ssp126.2050]]/Table1[[#This Row],[mangrove.mn.ssp126.2050]])^-1)</f>
        <v/>
      </c>
      <c r="U1733" s="6" t="str">
        <f>IF(Table1[[#This Row],[mangrove.weights.ssp126.2050]]="","",Table1[[#This Row],[mangrove.weights.ssp126.2050]]*Table1[[#This Row],[mangrove.mn.ssp126.2050]])</f>
        <v/>
      </c>
      <c r="V1733" s="7" t="e">
        <f t="shared" si="162"/>
        <v>#DIV/0!</v>
      </c>
      <c r="Y1733" s="6" t="str">
        <f>IF(Table1[[#This Row],[seagrass.mn.ssp126.2100]]="", "", (Table1[[#This Row],[seagrass.sd.ssp126.2100]]/Table1[[#This Row],[seagrass.mn.ssp126.2100]])^-1)</f>
        <v/>
      </c>
      <c r="Z1733" s="6" t="str">
        <f>IF(Table1[[#This Row],[seagrass.weights.ssp126.2100]]="","", Table1[[#This Row],[seagrass.weights.ssp126.2100]]*Table1[[#This Row],[seagrass.mn.ssp126.2100]])</f>
        <v/>
      </c>
      <c r="AC1733" s="6" t="str">
        <f>IF(Table1[[#This Row],[corals.mn.ssp126.2100]]="","",(Table1[[#This Row],[corals.sd.ssp126.2100]]/Table1[[#This Row],[corals.mn.ssp126.2100]])^-1)</f>
        <v/>
      </c>
      <c r="AD1733" s="6" t="str">
        <f>IF( Table1[[#This Row],[Coral.weights.ssp126.2100]]="","", Table1[[#This Row],[Coral.weights.ssp126.2100]]*Table1[[#This Row],[corals.mn.ssp126.2100]])</f>
        <v/>
      </c>
      <c r="AG1733" s="8" t="str">
        <f>IF(Table1[[#This Row],[mangrove.mn.ssp126.2100]]="","",(Table1[[#This Row],[mangrove.sd.ssp126.2100]]/Table1[[#This Row],[mangrove.mn.ssp126.2100]])^-1)</f>
        <v/>
      </c>
      <c r="AH1733" s="6" t="str">
        <f>IF(Table1[[#This Row],[mangrove.weights.ssp126.2100]]="","",Table1[[#This Row],[mangrove.weights.ssp126.2100]]*Table1[[#This Row],[mangrove.mn.ssp126.2100]])</f>
        <v/>
      </c>
      <c r="AI1733" s="7" t="e">
        <f t="shared" si="163"/>
        <v>#DIV/0!</v>
      </c>
      <c r="AL1733" s="6" t="str">
        <f>IF(Table1[[#This Row],[seagrass.mn.ssp245.2050]]="","",(Table1[[#This Row],[seagrass.sd.ssp245.2050]]/Table1[[#This Row],[seagrass.mn.ssp245.2050]])^-1)</f>
        <v/>
      </c>
      <c r="AM1733" s="6" t="str">
        <f>IF(Table1[[#This Row],[seagrass.weights.ssp245.2050]]="","",Table1[[#This Row],[seagrass.weights.ssp245.2050]]*Table1[[#This Row],[seagrass.mn.ssp245.2050]])</f>
        <v/>
      </c>
      <c r="AS1733" s="5"/>
      <c r="AT1733" s="8"/>
      <c r="AU1733" s="8"/>
      <c r="AV1733" s="7" t="e">
        <f t="shared" si="164"/>
        <v>#DIV/0!</v>
      </c>
      <c r="AX1733" s="5"/>
      <c r="AY1733" s="6"/>
      <c r="AZ1733" s="6"/>
      <c r="BB1733" s="5"/>
      <c r="BC1733" s="8"/>
      <c r="BD1733" s="8"/>
      <c r="BE1733" s="5"/>
      <c r="BF1733" s="5"/>
      <c r="BG1733" s="6"/>
      <c r="BH1733" s="6"/>
      <c r="BI1733" s="7" t="e">
        <f t="shared" si="165"/>
        <v>#DIV/0!</v>
      </c>
      <c r="BK1733" s="5"/>
      <c r="BL1733" s="6"/>
      <c r="BM1733" s="6"/>
      <c r="BO1733" s="5"/>
      <c r="BP1733" s="6"/>
      <c r="BQ1733" s="6"/>
      <c r="BR1733" s="5"/>
      <c r="BS1733" s="5"/>
      <c r="BT1733" s="6"/>
      <c r="BU1733" s="6"/>
      <c r="BV1733" s="7" t="e">
        <f t="shared" si="166"/>
        <v>#DIV/0!</v>
      </c>
      <c r="BX1733" s="5"/>
      <c r="BY1733" s="8"/>
      <c r="BZ1733" s="8"/>
      <c r="CA1733" s="5"/>
      <c r="CB1733" s="5"/>
      <c r="CC1733" s="8"/>
      <c r="CD1733" s="8"/>
      <c r="CE1733" s="5"/>
      <c r="CF1733" s="5"/>
      <c r="CG1733" s="12"/>
      <c r="CH1733" s="17"/>
      <c r="CI1733" s="9" t="e">
        <f t="shared" si="167"/>
        <v>#DIV/0!</v>
      </c>
      <c r="CJ1733" s="5"/>
      <c r="CL1733" s="5"/>
      <c r="CM1733" s="5"/>
      <c r="CP1733" s="5"/>
      <c r="CT1733" s="5"/>
    </row>
    <row r="1734" spans="1:98" x14ac:dyDescent="0.25">
      <c r="A1734" s="5" t="s">
        <v>1777</v>
      </c>
      <c r="B1734" s="5">
        <v>70.839340000000007</v>
      </c>
      <c r="C1734" s="5">
        <v>-49.071102000000003</v>
      </c>
      <c r="E1734" s="5">
        <v>0</v>
      </c>
      <c r="G1734" s="5">
        <v>0</v>
      </c>
      <c r="I1734" s="5">
        <v>0</v>
      </c>
      <c r="L1734" s="6" t="str">
        <f>IF(Table1[[#This Row],[seagrass.mn.ssp126.2050]]="","",(Table1[[#This Row],[seagrass.sd.ssp126.2050]]/Table1[[#This Row],[seagrass.mn.ssp126.2050]])^-1)</f>
        <v/>
      </c>
      <c r="M1734" s="6" t="str">
        <f>IF(Table1[[#This Row],[seagrass.weights.ssp126.2050]]="","",Table1[[#This Row],[seagrass.weights.ssp126.2050]]*Table1[[#This Row],[seagrass.mn.ssp126.2050]])</f>
        <v/>
      </c>
      <c r="P1734" s="6" t="str">
        <f>IF(Table1[[#This Row],[corals.mn.ssp126.2050]]="","",(Table1[[#This Row],[corals.sd.ssp126.2050]]/Table1[[#This Row],[corals.mn.ssp126.2050]])^-1)</f>
        <v/>
      </c>
      <c r="Q1734" s="6" t="str">
        <f>IF(Table1[[#This Row],[coral.weights.ssp126.2050]]="","",Table1[[#This Row],[coral.weights.ssp126.2050]]*Table1[[#This Row],[corals.mn.ssp126.2050]])</f>
        <v/>
      </c>
      <c r="T1734" s="6" t="str">
        <f>IF(Table1[[#This Row],[mangrove.mn.ssp126.2050]]="","",(Table1[[#This Row],[mangrove.sd.ssp126.2050]]/Table1[[#This Row],[mangrove.mn.ssp126.2050]])^-1)</f>
        <v/>
      </c>
      <c r="U1734" s="6" t="str">
        <f>IF(Table1[[#This Row],[mangrove.weights.ssp126.2050]]="","",Table1[[#This Row],[mangrove.weights.ssp126.2050]]*Table1[[#This Row],[mangrove.mn.ssp126.2050]])</f>
        <v/>
      </c>
      <c r="V1734" s="7" t="e">
        <f t="shared" si="162"/>
        <v>#DIV/0!</v>
      </c>
      <c r="Y1734" s="6" t="str">
        <f>IF(Table1[[#This Row],[seagrass.mn.ssp126.2100]]="", "", (Table1[[#This Row],[seagrass.sd.ssp126.2100]]/Table1[[#This Row],[seagrass.mn.ssp126.2100]])^-1)</f>
        <v/>
      </c>
      <c r="Z1734" s="6" t="str">
        <f>IF(Table1[[#This Row],[seagrass.weights.ssp126.2100]]="","", Table1[[#This Row],[seagrass.weights.ssp126.2100]]*Table1[[#This Row],[seagrass.mn.ssp126.2100]])</f>
        <v/>
      </c>
      <c r="AC1734" s="6" t="str">
        <f>IF(Table1[[#This Row],[corals.mn.ssp126.2100]]="","",(Table1[[#This Row],[corals.sd.ssp126.2100]]/Table1[[#This Row],[corals.mn.ssp126.2100]])^-1)</f>
        <v/>
      </c>
      <c r="AD1734" s="6" t="str">
        <f>IF( Table1[[#This Row],[Coral.weights.ssp126.2100]]="","", Table1[[#This Row],[Coral.weights.ssp126.2100]]*Table1[[#This Row],[corals.mn.ssp126.2100]])</f>
        <v/>
      </c>
      <c r="AG1734" s="8" t="str">
        <f>IF(Table1[[#This Row],[mangrove.mn.ssp126.2100]]="","",(Table1[[#This Row],[mangrove.sd.ssp126.2100]]/Table1[[#This Row],[mangrove.mn.ssp126.2100]])^-1)</f>
        <v/>
      </c>
      <c r="AH1734" s="6" t="str">
        <f>IF(Table1[[#This Row],[mangrove.weights.ssp126.2100]]="","",Table1[[#This Row],[mangrove.weights.ssp126.2100]]*Table1[[#This Row],[mangrove.mn.ssp126.2100]])</f>
        <v/>
      </c>
      <c r="AI1734" s="7" t="e">
        <f t="shared" si="163"/>
        <v>#DIV/0!</v>
      </c>
      <c r="AL1734" s="6" t="str">
        <f>IF(Table1[[#This Row],[seagrass.mn.ssp245.2050]]="","",(Table1[[#This Row],[seagrass.sd.ssp245.2050]]/Table1[[#This Row],[seagrass.mn.ssp245.2050]])^-1)</f>
        <v/>
      </c>
      <c r="AM1734" s="6" t="str">
        <f>IF(Table1[[#This Row],[seagrass.weights.ssp245.2050]]="","",Table1[[#This Row],[seagrass.weights.ssp245.2050]]*Table1[[#This Row],[seagrass.mn.ssp245.2050]])</f>
        <v/>
      </c>
      <c r="AS1734" s="5"/>
      <c r="AT1734" s="8"/>
      <c r="AU1734" s="8"/>
      <c r="AV1734" s="7" t="e">
        <f t="shared" si="164"/>
        <v>#DIV/0!</v>
      </c>
      <c r="AX1734" s="5"/>
      <c r="AY1734" s="6"/>
      <c r="AZ1734" s="6"/>
      <c r="BB1734" s="5"/>
      <c r="BC1734" s="8"/>
      <c r="BD1734" s="8"/>
      <c r="BE1734" s="5"/>
      <c r="BF1734" s="5"/>
      <c r="BG1734" s="6"/>
      <c r="BH1734" s="6"/>
      <c r="BI1734" s="7" t="e">
        <f t="shared" si="165"/>
        <v>#DIV/0!</v>
      </c>
      <c r="BK1734" s="5"/>
      <c r="BL1734" s="6"/>
      <c r="BM1734" s="6"/>
      <c r="BO1734" s="5"/>
      <c r="BP1734" s="6"/>
      <c r="BQ1734" s="6"/>
      <c r="BR1734" s="5"/>
      <c r="BS1734" s="5"/>
      <c r="BT1734" s="6"/>
      <c r="BU1734" s="6"/>
      <c r="BV1734" s="7" t="e">
        <f t="shared" si="166"/>
        <v>#DIV/0!</v>
      </c>
      <c r="BX1734" s="5"/>
      <c r="BY1734" s="8"/>
      <c r="BZ1734" s="8"/>
      <c r="CA1734" s="5"/>
      <c r="CB1734" s="5"/>
      <c r="CC1734" s="8"/>
      <c r="CD1734" s="8"/>
      <c r="CE1734" s="5"/>
      <c r="CF1734" s="5"/>
      <c r="CG1734" s="12"/>
      <c r="CH1734" s="17"/>
      <c r="CI1734" s="9" t="e">
        <f t="shared" si="167"/>
        <v>#DIV/0!</v>
      </c>
      <c r="CJ1734" s="5"/>
      <c r="CL1734" s="5"/>
      <c r="CM1734" s="5"/>
      <c r="CP1734" s="5"/>
      <c r="CT1734" s="5"/>
    </row>
    <row r="1735" spans="1:98" x14ac:dyDescent="0.25">
      <c r="A1735" s="5" t="s">
        <v>1778</v>
      </c>
      <c r="B1735" s="5">
        <v>68.339340000000007</v>
      </c>
      <c r="C1735" s="5">
        <v>-49.321102000000003</v>
      </c>
      <c r="E1735" s="5">
        <v>0</v>
      </c>
      <c r="G1735" s="5">
        <v>0</v>
      </c>
      <c r="I1735" s="5">
        <v>0</v>
      </c>
      <c r="L1735" s="6" t="str">
        <f>IF(Table1[[#This Row],[seagrass.mn.ssp126.2050]]="","",(Table1[[#This Row],[seagrass.sd.ssp126.2050]]/Table1[[#This Row],[seagrass.mn.ssp126.2050]])^-1)</f>
        <v/>
      </c>
      <c r="M1735" s="6" t="str">
        <f>IF(Table1[[#This Row],[seagrass.weights.ssp126.2050]]="","",Table1[[#This Row],[seagrass.weights.ssp126.2050]]*Table1[[#This Row],[seagrass.mn.ssp126.2050]])</f>
        <v/>
      </c>
      <c r="P1735" s="6" t="str">
        <f>IF(Table1[[#This Row],[corals.mn.ssp126.2050]]="","",(Table1[[#This Row],[corals.sd.ssp126.2050]]/Table1[[#This Row],[corals.mn.ssp126.2050]])^-1)</f>
        <v/>
      </c>
      <c r="Q1735" s="6" t="str">
        <f>IF(Table1[[#This Row],[coral.weights.ssp126.2050]]="","",Table1[[#This Row],[coral.weights.ssp126.2050]]*Table1[[#This Row],[corals.mn.ssp126.2050]])</f>
        <v/>
      </c>
      <c r="T1735" s="6" t="str">
        <f>IF(Table1[[#This Row],[mangrove.mn.ssp126.2050]]="","",(Table1[[#This Row],[mangrove.sd.ssp126.2050]]/Table1[[#This Row],[mangrove.mn.ssp126.2050]])^-1)</f>
        <v/>
      </c>
      <c r="U1735" s="6" t="str">
        <f>IF(Table1[[#This Row],[mangrove.weights.ssp126.2050]]="","",Table1[[#This Row],[mangrove.weights.ssp126.2050]]*Table1[[#This Row],[mangrove.mn.ssp126.2050]])</f>
        <v/>
      </c>
      <c r="V1735" s="7" t="e">
        <f t="shared" si="162"/>
        <v>#DIV/0!</v>
      </c>
      <c r="Y1735" s="6" t="str">
        <f>IF(Table1[[#This Row],[seagrass.mn.ssp126.2100]]="", "", (Table1[[#This Row],[seagrass.sd.ssp126.2100]]/Table1[[#This Row],[seagrass.mn.ssp126.2100]])^-1)</f>
        <v/>
      </c>
      <c r="Z1735" s="6" t="str">
        <f>IF(Table1[[#This Row],[seagrass.weights.ssp126.2100]]="","", Table1[[#This Row],[seagrass.weights.ssp126.2100]]*Table1[[#This Row],[seagrass.mn.ssp126.2100]])</f>
        <v/>
      </c>
      <c r="AC1735" s="6" t="str">
        <f>IF(Table1[[#This Row],[corals.mn.ssp126.2100]]="","",(Table1[[#This Row],[corals.sd.ssp126.2100]]/Table1[[#This Row],[corals.mn.ssp126.2100]])^-1)</f>
        <v/>
      </c>
      <c r="AD1735" s="6" t="str">
        <f>IF( Table1[[#This Row],[Coral.weights.ssp126.2100]]="","", Table1[[#This Row],[Coral.weights.ssp126.2100]]*Table1[[#This Row],[corals.mn.ssp126.2100]])</f>
        <v/>
      </c>
      <c r="AG1735" s="8" t="str">
        <f>IF(Table1[[#This Row],[mangrove.mn.ssp126.2100]]="","",(Table1[[#This Row],[mangrove.sd.ssp126.2100]]/Table1[[#This Row],[mangrove.mn.ssp126.2100]])^-1)</f>
        <v/>
      </c>
      <c r="AH1735" s="6" t="str">
        <f>IF(Table1[[#This Row],[mangrove.weights.ssp126.2100]]="","",Table1[[#This Row],[mangrove.weights.ssp126.2100]]*Table1[[#This Row],[mangrove.mn.ssp126.2100]])</f>
        <v/>
      </c>
      <c r="AI1735" s="7" t="e">
        <f t="shared" si="163"/>
        <v>#DIV/0!</v>
      </c>
      <c r="AL1735" s="6" t="str">
        <f>IF(Table1[[#This Row],[seagrass.mn.ssp245.2050]]="","",(Table1[[#This Row],[seagrass.sd.ssp245.2050]]/Table1[[#This Row],[seagrass.mn.ssp245.2050]])^-1)</f>
        <v/>
      </c>
      <c r="AM1735" s="6" t="str">
        <f>IF(Table1[[#This Row],[seagrass.weights.ssp245.2050]]="","",Table1[[#This Row],[seagrass.weights.ssp245.2050]]*Table1[[#This Row],[seagrass.mn.ssp245.2050]])</f>
        <v/>
      </c>
      <c r="AS1735" s="5"/>
      <c r="AT1735" s="8"/>
      <c r="AU1735" s="8"/>
      <c r="AV1735" s="7" t="e">
        <f t="shared" si="164"/>
        <v>#DIV/0!</v>
      </c>
      <c r="AX1735" s="5"/>
      <c r="AY1735" s="6"/>
      <c r="AZ1735" s="6"/>
      <c r="BB1735" s="5"/>
      <c r="BC1735" s="8"/>
      <c r="BD1735" s="8"/>
      <c r="BE1735" s="5"/>
      <c r="BF1735" s="5"/>
      <c r="BG1735" s="6"/>
      <c r="BH1735" s="6"/>
      <c r="BI1735" s="7" t="e">
        <f t="shared" si="165"/>
        <v>#DIV/0!</v>
      </c>
      <c r="BK1735" s="5"/>
      <c r="BL1735" s="6"/>
      <c r="BM1735" s="6"/>
      <c r="BO1735" s="5"/>
      <c r="BP1735" s="6"/>
      <c r="BQ1735" s="6"/>
      <c r="BR1735" s="5"/>
      <c r="BS1735" s="5"/>
      <c r="BT1735" s="6"/>
      <c r="BU1735" s="6"/>
      <c r="BV1735" s="7" t="e">
        <f t="shared" si="166"/>
        <v>#DIV/0!</v>
      </c>
      <c r="BX1735" s="5"/>
      <c r="BY1735" s="8"/>
      <c r="BZ1735" s="8"/>
      <c r="CA1735" s="5"/>
      <c r="CB1735" s="5"/>
      <c r="CC1735" s="8"/>
      <c r="CD1735" s="8"/>
      <c r="CE1735" s="5"/>
      <c r="CF1735" s="5"/>
      <c r="CG1735" s="12"/>
      <c r="CH1735" s="17"/>
      <c r="CI1735" s="9" t="e">
        <f t="shared" si="167"/>
        <v>#DIV/0!</v>
      </c>
      <c r="CJ1735" s="5"/>
      <c r="CL1735" s="5"/>
      <c r="CM1735" s="5"/>
      <c r="CP1735" s="5"/>
      <c r="CT1735" s="5"/>
    </row>
    <row r="1736" spans="1:98" x14ac:dyDescent="0.25">
      <c r="A1736" s="5" t="s">
        <v>1779</v>
      </c>
      <c r="B1736" s="5">
        <v>68.589340000000007</v>
      </c>
      <c r="C1736" s="5">
        <v>-49.321102000000003</v>
      </c>
      <c r="E1736" s="5">
        <v>0</v>
      </c>
      <c r="G1736" s="5">
        <v>0</v>
      </c>
      <c r="I1736" s="5">
        <v>0</v>
      </c>
      <c r="L1736" s="6" t="str">
        <f>IF(Table1[[#This Row],[seagrass.mn.ssp126.2050]]="","",(Table1[[#This Row],[seagrass.sd.ssp126.2050]]/Table1[[#This Row],[seagrass.mn.ssp126.2050]])^-1)</f>
        <v/>
      </c>
      <c r="M1736" s="6" t="str">
        <f>IF(Table1[[#This Row],[seagrass.weights.ssp126.2050]]="","",Table1[[#This Row],[seagrass.weights.ssp126.2050]]*Table1[[#This Row],[seagrass.mn.ssp126.2050]])</f>
        <v/>
      </c>
      <c r="P1736" s="6" t="str">
        <f>IF(Table1[[#This Row],[corals.mn.ssp126.2050]]="","",(Table1[[#This Row],[corals.sd.ssp126.2050]]/Table1[[#This Row],[corals.mn.ssp126.2050]])^-1)</f>
        <v/>
      </c>
      <c r="Q1736" s="6" t="str">
        <f>IF(Table1[[#This Row],[coral.weights.ssp126.2050]]="","",Table1[[#This Row],[coral.weights.ssp126.2050]]*Table1[[#This Row],[corals.mn.ssp126.2050]])</f>
        <v/>
      </c>
      <c r="T1736" s="6" t="str">
        <f>IF(Table1[[#This Row],[mangrove.mn.ssp126.2050]]="","",(Table1[[#This Row],[mangrove.sd.ssp126.2050]]/Table1[[#This Row],[mangrove.mn.ssp126.2050]])^-1)</f>
        <v/>
      </c>
      <c r="U1736" s="6" t="str">
        <f>IF(Table1[[#This Row],[mangrove.weights.ssp126.2050]]="","",Table1[[#This Row],[mangrove.weights.ssp126.2050]]*Table1[[#This Row],[mangrove.mn.ssp126.2050]])</f>
        <v/>
      </c>
      <c r="V1736" s="7" t="e">
        <f t="shared" si="162"/>
        <v>#DIV/0!</v>
      </c>
      <c r="Y1736" s="6" t="str">
        <f>IF(Table1[[#This Row],[seagrass.mn.ssp126.2100]]="", "", (Table1[[#This Row],[seagrass.sd.ssp126.2100]]/Table1[[#This Row],[seagrass.mn.ssp126.2100]])^-1)</f>
        <v/>
      </c>
      <c r="Z1736" s="6" t="str">
        <f>IF(Table1[[#This Row],[seagrass.weights.ssp126.2100]]="","", Table1[[#This Row],[seagrass.weights.ssp126.2100]]*Table1[[#This Row],[seagrass.mn.ssp126.2100]])</f>
        <v/>
      </c>
      <c r="AC1736" s="6" t="str">
        <f>IF(Table1[[#This Row],[corals.mn.ssp126.2100]]="","",(Table1[[#This Row],[corals.sd.ssp126.2100]]/Table1[[#This Row],[corals.mn.ssp126.2100]])^-1)</f>
        <v/>
      </c>
      <c r="AD1736" s="6" t="str">
        <f>IF( Table1[[#This Row],[Coral.weights.ssp126.2100]]="","", Table1[[#This Row],[Coral.weights.ssp126.2100]]*Table1[[#This Row],[corals.mn.ssp126.2100]])</f>
        <v/>
      </c>
      <c r="AG1736" s="8" t="str">
        <f>IF(Table1[[#This Row],[mangrove.mn.ssp126.2100]]="","",(Table1[[#This Row],[mangrove.sd.ssp126.2100]]/Table1[[#This Row],[mangrove.mn.ssp126.2100]])^-1)</f>
        <v/>
      </c>
      <c r="AH1736" s="6" t="str">
        <f>IF(Table1[[#This Row],[mangrove.weights.ssp126.2100]]="","",Table1[[#This Row],[mangrove.weights.ssp126.2100]]*Table1[[#This Row],[mangrove.mn.ssp126.2100]])</f>
        <v/>
      </c>
      <c r="AI1736" s="7" t="e">
        <f t="shared" si="163"/>
        <v>#DIV/0!</v>
      </c>
      <c r="AL1736" s="6" t="str">
        <f>IF(Table1[[#This Row],[seagrass.mn.ssp245.2050]]="","",(Table1[[#This Row],[seagrass.sd.ssp245.2050]]/Table1[[#This Row],[seagrass.mn.ssp245.2050]])^-1)</f>
        <v/>
      </c>
      <c r="AM1736" s="6" t="str">
        <f>IF(Table1[[#This Row],[seagrass.weights.ssp245.2050]]="","",Table1[[#This Row],[seagrass.weights.ssp245.2050]]*Table1[[#This Row],[seagrass.mn.ssp245.2050]])</f>
        <v/>
      </c>
      <c r="AS1736" s="5"/>
      <c r="AT1736" s="8"/>
      <c r="AU1736" s="8"/>
      <c r="AV1736" s="7" t="e">
        <f t="shared" si="164"/>
        <v>#DIV/0!</v>
      </c>
      <c r="AX1736" s="5"/>
      <c r="AY1736" s="6"/>
      <c r="AZ1736" s="6"/>
      <c r="BB1736" s="5"/>
      <c r="BC1736" s="8"/>
      <c r="BD1736" s="8"/>
      <c r="BE1736" s="5"/>
      <c r="BF1736" s="5"/>
      <c r="BG1736" s="6"/>
      <c r="BH1736" s="6"/>
      <c r="BI1736" s="7" t="e">
        <f t="shared" si="165"/>
        <v>#DIV/0!</v>
      </c>
      <c r="BK1736" s="5"/>
      <c r="BL1736" s="6"/>
      <c r="BM1736" s="6"/>
      <c r="BO1736" s="5"/>
      <c r="BP1736" s="6"/>
      <c r="BQ1736" s="6"/>
      <c r="BR1736" s="5"/>
      <c r="BS1736" s="5"/>
      <c r="BT1736" s="6"/>
      <c r="BU1736" s="6"/>
      <c r="BV1736" s="7" t="e">
        <f t="shared" si="166"/>
        <v>#DIV/0!</v>
      </c>
      <c r="BX1736" s="5"/>
      <c r="BY1736" s="8"/>
      <c r="BZ1736" s="8"/>
      <c r="CA1736" s="5"/>
      <c r="CB1736" s="5"/>
      <c r="CC1736" s="8"/>
      <c r="CD1736" s="8"/>
      <c r="CE1736" s="5"/>
      <c r="CF1736" s="5"/>
      <c r="CG1736" s="12"/>
      <c r="CH1736" s="17"/>
      <c r="CI1736" s="9" t="e">
        <f t="shared" si="167"/>
        <v>#DIV/0!</v>
      </c>
      <c r="CJ1736" s="5"/>
      <c r="CL1736" s="5"/>
      <c r="CM1736" s="5"/>
      <c r="CP1736" s="5"/>
      <c r="CT1736" s="5"/>
    </row>
    <row r="1737" spans="1:98" x14ac:dyDescent="0.25">
      <c r="A1737" s="5" t="s">
        <v>1780</v>
      </c>
      <c r="B1737" s="5">
        <v>68.839340000000007</v>
      </c>
      <c r="C1737" s="5">
        <v>-49.321102000000003</v>
      </c>
      <c r="E1737" s="5">
        <v>0</v>
      </c>
      <c r="G1737" s="5">
        <v>0</v>
      </c>
      <c r="I1737" s="5">
        <v>0</v>
      </c>
      <c r="L1737" s="6" t="str">
        <f>IF(Table1[[#This Row],[seagrass.mn.ssp126.2050]]="","",(Table1[[#This Row],[seagrass.sd.ssp126.2050]]/Table1[[#This Row],[seagrass.mn.ssp126.2050]])^-1)</f>
        <v/>
      </c>
      <c r="M1737" s="6" t="str">
        <f>IF(Table1[[#This Row],[seagrass.weights.ssp126.2050]]="","",Table1[[#This Row],[seagrass.weights.ssp126.2050]]*Table1[[#This Row],[seagrass.mn.ssp126.2050]])</f>
        <v/>
      </c>
      <c r="P1737" s="6" t="str">
        <f>IF(Table1[[#This Row],[corals.mn.ssp126.2050]]="","",(Table1[[#This Row],[corals.sd.ssp126.2050]]/Table1[[#This Row],[corals.mn.ssp126.2050]])^-1)</f>
        <v/>
      </c>
      <c r="Q1737" s="6" t="str">
        <f>IF(Table1[[#This Row],[coral.weights.ssp126.2050]]="","",Table1[[#This Row],[coral.weights.ssp126.2050]]*Table1[[#This Row],[corals.mn.ssp126.2050]])</f>
        <v/>
      </c>
      <c r="T1737" s="6" t="str">
        <f>IF(Table1[[#This Row],[mangrove.mn.ssp126.2050]]="","",(Table1[[#This Row],[mangrove.sd.ssp126.2050]]/Table1[[#This Row],[mangrove.mn.ssp126.2050]])^-1)</f>
        <v/>
      </c>
      <c r="U1737" s="6" t="str">
        <f>IF(Table1[[#This Row],[mangrove.weights.ssp126.2050]]="","",Table1[[#This Row],[mangrove.weights.ssp126.2050]]*Table1[[#This Row],[mangrove.mn.ssp126.2050]])</f>
        <v/>
      </c>
      <c r="V1737" s="7" t="e">
        <f t="shared" si="162"/>
        <v>#DIV/0!</v>
      </c>
      <c r="Y1737" s="6" t="str">
        <f>IF(Table1[[#This Row],[seagrass.mn.ssp126.2100]]="", "", (Table1[[#This Row],[seagrass.sd.ssp126.2100]]/Table1[[#This Row],[seagrass.mn.ssp126.2100]])^-1)</f>
        <v/>
      </c>
      <c r="Z1737" s="6" t="str">
        <f>IF(Table1[[#This Row],[seagrass.weights.ssp126.2100]]="","", Table1[[#This Row],[seagrass.weights.ssp126.2100]]*Table1[[#This Row],[seagrass.mn.ssp126.2100]])</f>
        <v/>
      </c>
      <c r="AC1737" s="6" t="str">
        <f>IF(Table1[[#This Row],[corals.mn.ssp126.2100]]="","",(Table1[[#This Row],[corals.sd.ssp126.2100]]/Table1[[#This Row],[corals.mn.ssp126.2100]])^-1)</f>
        <v/>
      </c>
      <c r="AD1737" s="6" t="str">
        <f>IF( Table1[[#This Row],[Coral.weights.ssp126.2100]]="","", Table1[[#This Row],[Coral.weights.ssp126.2100]]*Table1[[#This Row],[corals.mn.ssp126.2100]])</f>
        <v/>
      </c>
      <c r="AG1737" s="8" t="str">
        <f>IF(Table1[[#This Row],[mangrove.mn.ssp126.2100]]="","",(Table1[[#This Row],[mangrove.sd.ssp126.2100]]/Table1[[#This Row],[mangrove.mn.ssp126.2100]])^-1)</f>
        <v/>
      </c>
      <c r="AH1737" s="6" t="str">
        <f>IF(Table1[[#This Row],[mangrove.weights.ssp126.2100]]="","",Table1[[#This Row],[mangrove.weights.ssp126.2100]]*Table1[[#This Row],[mangrove.mn.ssp126.2100]])</f>
        <v/>
      </c>
      <c r="AI1737" s="7" t="e">
        <f t="shared" si="163"/>
        <v>#DIV/0!</v>
      </c>
      <c r="AL1737" s="6" t="str">
        <f>IF(Table1[[#This Row],[seagrass.mn.ssp245.2050]]="","",(Table1[[#This Row],[seagrass.sd.ssp245.2050]]/Table1[[#This Row],[seagrass.mn.ssp245.2050]])^-1)</f>
        <v/>
      </c>
      <c r="AM1737" s="6" t="str">
        <f>IF(Table1[[#This Row],[seagrass.weights.ssp245.2050]]="","",Table1[[#This Row],[seagrass.weights.ssp245.2050]]*Table1[[#This Row],[seagrass.mn.ssp245.2050]])</f>
        <v/>
      </c>
      <c r="AS1737" s="5"/>
      <c r="AT1737" s="8"/>
      <c r="AU1737" s="8"/>
      <c r="AV1737" s="7" t="e">
        <f t="shared" si="164"/>
        <v>#DIV/0!</v>
      </c>
      <c r="AX1737" s="5"/>
      <c r="AY1737" s="6"/>
      <c r="AZ1737" s="6"/>
      <c r="BB1737" s="5"/>
      <c r="BC1737" s="8"/>
      <c r="BD1737" s="8"/>
      <c r="BE1737" s="5"/>
      <c r="BF1737" s="5"/>
      <c r="BG1737" s="6"/>
      <c r="BH1737" s="6"/>
      <c r="BI1737" s="7" t="e">
        <f t="shared" si="165"/>
        <v>#DIV/0!</v>
      </c>
      <c r="BK1737" s="5"/>
      <c r="BL1737" s="6"/>
      <c r="BM1737" s="6"/>
      <c r="BO1737" s="5"/>
      <c r="BP1737" s="6"/>
      <c r="BQ1737" s="6"/>
      <c r="BR1737" s="5"/>
      <c r="BS1737" s="5"/>
      <c r="BT1737" s="6"/>
      <c r="BU1737" s="6"/>
      <c r="BV1737" s="7" t="e">
        <f t="shared" si="166"/>
        <v>#DIV/0!</v>
      </c>
      <c r="BX1737" s="5"/>
      <c r="BY1737" s="8"/>
      <c r="BZ1737" s="8"/>
      <c r="CA1737" s="5"/>
      <c r="CB1737" s="5"/>
      <c r="CC1737" s="8"/>
      <c r="CD1737" s="8"/>
      <c r="CE1737" s="5"/>
      <c r="CF1737" s="5"/>
      <c r="CG1737" s="12"/>
      <c r="CH1737" s="17"/>
      <c r="CI1737" s="9" t="e">
        <f t="shared" si="167"/>
        <v>#DIV/0!</v>
      </c>
      <c r="CJ1737" s="5"/>
      <c r="CL1737" s="5"/>
      <c r="CM1737" s="5"/>
      <c r="CP1737" s="5"/>
      <c r="CT1737" s="5"/>
    </row>
    <row r="1738" spans="1:98" x14ac:dyDescent="0.25">
      <c r="A1738" s="5" t="s">
        <v>1781</v>
      </c>
      <c r="B1738" s="5">
        <v>69.089340000000007</v>
      </c>
      <c r="C1738" s="5">
        <v>-49.321102000000003</v>
      </c>
      <c r="E1738" s="5">
        <v>0</v>
      </c>
      <c r="G1738" s="5">
        <v>0</v>
      </c>
      <c r="I1738" s="5">
        <v>0</v>
      </c>
      <c r="L1738" s="6" t="str">
        <f>IF(Table1[[#This Row],[seagrass.mn.ssp126.2050]]="","",(Table1[[#This Row],[seagrass.sd.ssp126.2050]]/Table1[[#This Row],[seagrass.mn.ssp126.2050]])^-1)</f>
        <v/>
      </c>
      <c r="M1738" s="6" t="str">
        <f>IF(Table1[[#This Row],[seagrass.weights.ssp126.2050]]="","",Table1[[#This Row],[seagrass.weights.ssp126.2050]]*Table1[[#This Row],[seagrass.mn.ssp126.2050]])</f>
        <v/>
      </c>
      <c r="P1738" s="6" t="str">
        <f>IF(Table1[[#This Row],[corals.mn.ssp126.2050]]="","",(Table1[[#This Row],[corals.sd.ssp126.2050]]/Table1[[#This Row],[corals.mn.ssp126.2050]])^-1)</f>
        <v/>
      </c>
      <c r="Q1738" s="6" t="str">
        <f>IF(Table1[[#This Row],[coral.weights.ssp126.2050]]="","",Table1[[#This Row],[coral.weights.ssp126.2050]]*Table1[[#This Row],[corals.mn.ssp126.2050]])</f>
        <v/>
      </c>
      <c r="T1738" s="6" t="str">
        <f>IF(Table1[[#This Row],[mangrove.mn.ssp126.2050]]="","",(Table1[[#This Row],[mangrove.sd.ssp126.2050]]/Table1[[#This Row],[mangrove.mn.ssp126.2050]])^-1)</f>
        <v/>
      </c>
      <c r="U1738" s="6" t="str">
        <f>IF(Table1[[#This Row],[mangrove.weights.ssp126.2050]]="","",Table1[[#This Row],[mangrove.weights.ssp126.2050]]*Table1[[#This Row],[mangrove.mn.ssp126.2050]])</f>
        <v/>
      </c>
      <c r="V1738" s="7" t="e">
        <f t="shared" si="162"/>
        <v>#DIV/0!</v>
      </c>
      <c r="Y1738" s="6" t="str">
        <f>IF(Table1[[#This Row],[seagrass.mn.ssp126.2100]]="", "", (Table1[[#This Row],[seagrass.sd.ssp126.2100]]/Table1[[#This Row],[seagrass.mn.ssp126.2100]])^-1)</f>
        <v/>
      </c>
      <c r="Z1738" s="6" t="str">
        <f>IF(Table1[[#This Row],[seagrass.weights.ssp126.2100]]="","", Table1[[#This Row],[seagrass.weights.ssp126.2100]]*Table1[[#This Row],[seagrass.mn.ssp126.2100]])</f>
        <v/>
      </c>
      <c r="AC1738" s="6" t="str">
        <f>IF(Table1[[#This Row],[corals.mn.ssp126.2100]]="","",(Table1[[#This Row],[corals.sd.ssp126.2100]]/Table1[[#This Row],[corals.mn.ssp126.2100]])^-1)</f>
        <v/>
      </c>
      <c r="AD1738" s="6" t="str">
        <f>IF( Table1[[#This Row],[Coral.weights.ssp126.2100]]="","", Table1[[#This Row],[Coral.weights.ssp126.2100]]*Table1[[#This Row],[corals.mn.ssp126.2100]])</f>
        <v/>
      </c>
      <c r="AG1738" s="8" t="str">
        <f>IF(Table1[[#This Row],[mangrove.mn.ssp126.2100]]="","",(Table1[[#This Row],[mangrove.sd.ssp126.2100]]/Table1[[#This Row],[mangrove.mn.ssp126.2100]])^-1)</f>
        <v/>
      </c>
      <c r="AH1738" s="6" t="str">
        <f>IF(Table1[[#This Row],[mangrove.weights.ssp126.2100]]="","",Table1[[#This Row],[mangrove.weights.ssp126.2100]]*Table1[[#This Row],[mangrove.mn.ssp126.2100]])</f>
        <v/>
      </c>
      <c r="AI1738" s="7" t="e">
        <f t="shared" si="163"/>
        <v>#DIV/0!</v>
      </c>
      <c r="AL1738" s="6" t="str">
        <f>IF(Table1[[#This Row],[seagrass.mn.ssp245.2050]]="","",(Table1[[#This Row],[seagrass.sd.ssp245.2050]]/Table1[[#This Row],[seagrass.mn.ssp245.2050]])^-1)</f>
        <v/>
      </c>
      <c r="AM1738" s="6" t="str">
        <f>IF(Table1[[#This Row],[seagrass.weights.ssp245.2050]]="","",Table1[[#This Row],[seagrass.weights.ssp245.2050]]*Table1[[#This Row],[seagrass.mn.ssp245.2050]])</f>
        <v/>
      </c>
      <c r="AS1738" s="5"/>
      <c r="AT1738" s="8"/>
      <c r="AU1738" s="8"/>
      <c r="AV1738" s="7" t="e">
        <f t="shared" si="164"/>
        <v>#DIV/0!</v>
      </c>
      <c r="AX1738" s="5"/>
      <c r="AY1738" s="6"/>
      <c r="AZ1738" s="6"/>
      <c r="BB1738" s="5"/>
      <c r="BC1738" s="8"/>
      <c r="BD1738" s="8"/>
      <c r="BE1738" s="5"/>
      <c r="BF1738" s="5"/>
      <c r="BG1738" s="6"/>
      <c r="BH1738" s="6"/>
      <c r="BI1738" s="7" t="e">
        <f t="shared" si="165"/>
        <v>#DIV/0!</v>
      </c>
      <c r="BK1738" s="5"/>
      <c r="BL1738" s="6"/>
      <c r="BM1738" s="6"/>
      <c r="BO1738" s="5"/>
      <c r="BP1738" s="6"/>
      <c r="BQ1738" s="6"/>
      <c r="BR1738" s="5"/>
      <c r="BS1738" s="5"/>
      <c r="BT1738" s="6"/>
      <c r="BU1738" s="6"/>
      <c r="BV1738" s="7" t="e">
        <f t="shared" si="166"/>
        <v>#DIV/0!</v>
      </c>
      <c r="BX1738" s="5"/>
      <c r="BY1738" s="8"/>
      <c r="BZ1738" s="8"/>
      <c r="CA1738" s="5"/>
      <c r="CB1738" s="5"/>
      <c r="CC1738" s="8"/>
      <c r="CD1738" s="8"/>
      <c r="CE1738" s="5"/>
      <c r="CF1738" s="5"/>
      <c r="CG1738" s="12"/>
      <c r="CH1738" s="17"/>
      <c r="CI1738" s="9" t="e">
        <f t="shared" si="167"/>
        <v>#DIV/0!</v>
      </c>
      <c r="CJ1738" s="5"/>
      <c r="CL1738" s="5"/>
      <c r="CM1738" s="5"/>
      <c r="CP1738" s="5"/>
      <c r="CT1738" s="5"/>
    </row>
    <row r="1739" spans="1:98" x14ac:dyDescent="0.25">
      <c r="A1739" s="5" t="s">
        <v>1782</v>
      </c>
      <c r="B1739" s="5">
        <v>69.339340000000007</v>
      </c>
      <c r="C1739" s="5">
        <v>-49.321102000000003</v>
      </c>
      <c r="E1739" s="5">
        <v>0</v>
      </c>
      <c r="G1739" s="5">
        <v>0</v>
      </c>
      <c r="I1739" s="5">
        <v>0</v>
      </c>
      <c r="L1739" s="6" t="str">
        <f>IF(Table1[[#This Row],[seagrass.mn.ssp126.2050]]="","",(Table1[[#This Row],[seagrass.sd.ssp126.2050]]/Table1[[#This Row],[seagrass.mn.ssp126.2050]])^-1)</f>
        <v/>
      </c>
      <c r="M1739" s="6" t="str">
        <f>IF(Table1[[#This Row],[seagrass.weights.ssp126.2050]]="","",Table1[[#This Row],[seagrass.weights.ssp126.2050]]*Table1[[#This Row],[seagrass.mn.ssp126.2050]])</f>
        <v/>
      </c>
      <c r="P1739" s="6" t="str">
        <f>IF(Table1[[#This Row],[corals.mn.ssp126.2050]]="","",(Table1[[#This Row],[corals.sd.ssp126.2050]]/Table1[[#This Row],[corals.mn.ssp126.2050]])^-1)</f>
        <v/>
      </c>
      <c r="Q1739" s="6" t="str">
        <f>IF(Table1[[#This Row],[coral.weights.ssp126.2050]]="","",Table1[[#This Row],[coral.weights.ssp126.2050]]*Table1[[#This Row],[corals.mn.ssp126.2050]])</f>
        <v/>
      </c>
      <c r="T1739" s="6" t="str">
        <f>IF(Table1[[#This Row],[mangrove.mn.ssp126.2050]]="","",(Table1[[#This Row],[mangrove.sd.ssp126.2050]]/Table1[[#This Row],[mangrove.mn.ssp126.2050]])^-1)</f>
        <v/>
      </c>
      <c r="U1739" s="6" t="str">
        <f>IF(Table1[[#This Row],[mangrove.weights.ssp126.2050]]="","",Table1[[#This Row],[mangrove.weights.ssp126.2050]]*Table1[[#This Row],[mangrove.mn.ssp126.2050]])</f>
        <v/>
      </c>
      <c r="V1739" s="7" t="e">
        <f t="shared" si="162"/>
        <v>#DIV/0!</v>
      </c>
      <c r="Y1739" s="6" t="str">
        <f>IF(Table1[[#This Row],[seagrass.mn.ssp126.2100]]="", "", (Table1[[#This Row],[seagrass.sd.ssp126.2100]]/Table1[[#This Row],[seagrass.mn.ssp126.2100]])^-1)</f>
        <v/>
      </c>
      <c r="Z1739" s="6" t="str">
        <f>IF(Table1[[#This Row],[seagrass.weights.ssp126.2100]]="","", Table1[[#This Row],[seagrass.weights.ssp126.2100]]*Table1[[#This Row],[seagrass.mn.ssp126.2100]])</f>
        <v/>
      </c>
      <c r="AC1739" s="6" t="str">
        <f>IF(Table1[[#This Row],[corals.mn.ssp126.2100]]="","",(Table1[[#This Row],[corals.sd.ssp126.2100]]/Table1[[#This Row],[corals.mn.ssp126.2100]])^-1)</f>
        <v/>
      </c>
      <c r="AD1739" s="6" t="str">
        <f>IF( Table1[[#This Row],[Coral.weights.ssp126.2100]]="","", Table1[[#This Row],[Coral.weights.ssp126.2100]]*Table1[[#This Row],[corals.mn.ssp126.2100]])</f>
        <v/>
      </c>
      <c r="AG1739" s="8" t="str">
        <f>IF(Table1[[#This Row],[mangrove.mn.ssp126.2100]]="","",(Table1[[#This Row],[mangrove.sd.ssp126.2100]]/Table1[[#This Row],[mangrove.mn.ssp126.2100]])^-1)</f>
        <v/>
      </c>
      <c r="AH1739" s="6" t="str">
        <f>IF(Table1[[#This Row],[mangrove.weights.ssp126.2100]]="","",Table1[[#This Row],[mangrove.weights.ssp126.2100]]*Table1[[#This Row],[mangrove.mn.ssp126.2100]])</f>
        <v/>
      </c>
      <c r="AI1739" s="7" t="e">
        <f t="shared" si="163"/>
        <v>#DIV/0!</v>
      </c>
      <c r="AL1739" s="6" t="str">
        <f>IF(Table1[[#This Row],[seagrass.mn.ssp245.2050]]="","",(Table1[[#This Row],[seagrass.sd.ssp245.2050]]/Table1[[#This Row],[seagrass.mn.ssp245.2050]])^-1)</f>
        <v/>
      </c>
      <c r="AM1739" s="6" t="str">
        <f>IF(Table1[[#This Row],[seagrass.weights.ssp245.2050]]="","",Table1[[#This Row],[seagrass.weights.ssp245.2050]]*Table1[[#This Row],[seagrass.mn.ssp245.2050]])</f>
        <v/>
      </c>
      <c r="AS1739" s="5"/>
      <c r="AT1739" s="8"/>
      <c r="AU1739" s="8"/>
      <c r="AV1739" s="7" t="e">
        <f t="shared" si="164"/>
        <v>#DIV/0!</v>
      </c>
      <c r="AX1739" s="5"/>
      <c r="AY1739" s="6"/>
      <c r="AZ1739" s="6"/>
      <c r="BB1739" s="5"/>
      <c r="BC1739" s="8"/>
      <c r="BD1739" s="8"/>
      <c r="BE1739" s="5"/>
      <c r="BF1739" s="5"/>
      <c r="BG1739" s="6"/>
      <c r="BH1739" s="6"/>
      <c r="BI1739" s="7" t="e">
        <f t="shared" si="165"/>
        <v>#DIV/0!</v>
      </c>
      <c r="BK1739" s="5"/>
      <c r="BL1739" s="6"/>
      <c r="BM1739" s="6"/>
      <c r="BO1739" s="5"/>
      <c r="BP1739" s="6"/>
      <c r="BQ1739" s="6"/>
      <c r="BR1739" s="5"/>
      <c r="BS1739" s="5"/>
      <c r="BT1739" s="6"/>
      <c r="BU1739" s="6"/>
      <c r="BV1739" s="7" t="e">
        <f t="shared" si="166"/>
        <v>#DIV/0!</v>
      </c>
      <c r="BX1739" s="5"/>
      <c r="BY1739" s="8"/>
      <c r="BZ1739" s="8"/>
      <c r="CA1739" s="5"/>
      <c r="CB1739" s="5"/>
      <c r="CC1739" s="8"/>
      <c r="CD1739" s="8"/>
      <c r="CE1739" s="5"/>
      <c r="CF1739" s="5"/>
      <c r="CG1739" s="12"/>
      <c r="CH1739" s="17"/>
      <c r="CI1739" s="9" t="e">
        <f t="shared" si="167"/>
        <v>#DIV/0!</v>
      </c>
      <c r="CJ1739" s="5"/>
      <c r="CL1739" s="5"/>
      <c r="CM1739" s="5"/>
      <c r="CP1739" s="5"/>
      <c r="CT1739" s="5"/>
    </row>
    <row r="1740" spans="1:98" x14ac:dyDescent="0.25">
      <c r="A1740" s="5" t="s">
        <v>1783</v>
      </c>
      <c r="B1740" s="5">
        <v>69.589340000000007</v>
      </c>
      <c r="C1740" s="5">
        <v>-49.321102000000003</v>
      </c>
      <c r="E1740" s="5">
        <v>0</v>
      </c>
      <c r="G1740" s="5">
        <v>0</v>
      </c>
      <c r="I1740" s="5">
        <v>0</v>
      </c>
      <c r="L1740" s="6" t="str">
        <f>IF(Table1[[#This Row],[seagrass.mn.ssp126.2050]]="","",(Table1[[#This Row],[seagrass.sd.ssp126.2050]]/Table1[[#This Row],[seagrass.mn.ssp126.2050]])^-1)</f>
        <v/>
      </c>
      <c r="M1740" s="6" t="str">
        <f>IF(Table1[[#This Row],[seagrass.weights.ssp126.2050]]="","",Table1[[#This Row],[seagrass.weights.ssp126.2050]]*Table1[[#This Row],[seagrass.mn.ssp126.2050]])</f>
        <v/>
      </c>
      <c r="P1740" s="6" t="str">
        <f>IF(Table1[[#This Row],[corals.mn.ssp126.2050]]="","",(Table1[[#This Row],[corals.sd.ssp126.2050]]/Table1[[#This Row],[corals.mn.ssp126.2050]])^-1)</f>
        <v/>
      </c>
      <c r="Q1740" s="6" t="str">
        <f>IF(Table1[[#This Row],[coral.weights.ssp126.2050]]="","",Table1[[#This Row],[coral.weights.ssp126.2050]]*Table1[[#This Row],[corals.mn.ssp126.2050]])</f>
        <v/>
      </c>
      <c r="T1740" s="6" t="str">
        <f>IF(Table1[[#This Row],[mangrove.mn.ssp126.2050]]="","",(Table1[[#This Row],[mangrove.sd.ssp126.2050]]/Table1[[#This Row],[mangrove.mn.ssp126.2050]])^-1)</f>
        <v/>
      </c>
      <c r="U1740" s="6" t="str">
        <f>IF(Table1[[#This Row],[mangrove.weights.ssp126.2050]]="","",Table1[[#This Row],[mangrove.weights.ssp126.2050]]*Table1[[#This Row],[mangrove.mn.ssp126.2050]])</f>
        <v/>
      </c>
      <c r="V1740" s="7" t="e">
        <f t="shared" si="162"/>
        <v>#DIV/0!</v>
      </c>
      <c r="Y1740" s="6" t="str">
        <f>IF(Table1[[#This Row],[seagrass.mn.ssp126.2100]]="", "", (Table1[[#This Row],[seagrass.sd.ssp126.2100]]/Table1[[#This Row],[seagrass.mn.ssp126.2100]])^-1)</f>
        <v/>
      </c>
      <c r="Z1740" s="6" t="str">
        <f>IF(Table1[[#This Row],[seagrass.weights.ssp126.2100]]="","", Table1[[#This Row],[seagrass.weights.ssp126.2100]]*Table1[[#This Row],[seagrass.mn.ssp126.2100]])</f>
        <v/>
      </c>
      <c r="AC1740" s="6" t="str">
        <f>IF(Table1[[#This Row],[corals.mn.ssp126.2100]]="","",(Table1[[#This Row],[corals.sd.ssp126.2100]]/Table1[[#This Row],[corals.mn.ssp126.2100]])^-1)</f>
        <v/>
      </c>
      <c r="AD1740" s="6" t="str">
        <f>IF( Table1[[#This Row],[Coral.weights.ssp126.2100]]="","", Table1[[#This Row],[Coral.weights.ssp126.2100]]*Table1[[#This Row],[corals.mn.ssp126.2100]])</f>
        <v/>
      </c>
      <c r="AG1740" s="8" t="str">
        <f>IF(Table1[[#This Row],[mangrove.mn.ssp126.2100]]="","",(Table1[[#This Row],[mangrove.sd.ssp126.2100]]/Table1[[#This Row],[mangrove.mn.ssp126.2100]])^-1)</f>
        <v/>
      </c>
      <c r="AH1740" s="6" t="str">
        <f>IF(Table1[[#This Row],[mangrove.weights.ssp126.2100]]="","",Table1[[#This Row],[mangrove.weights.ssp126.2100]]*Table1[[#This Row],[mangrove.mn.ssp126.2100]])</f>
        <v/>
      </c>
      <c r="AI1740" s="7" t="e">
        <f t="shared" si="163"/>
        <v>#DIV/0!</v>
      </c>
      <c r="AL1740" s="6" t="str">
        <f>IF(Table1[[#This Row],[seagrass.mn.ssp245.2050]]="","",(Table1[[#This Row],[seagrass.sd.ssp245.2050]]/Table1[[#This Row],[seagrass.mn.ssp245.2050]])^-1)</f>
        <v/>
      </c>
      <c r="AM1740" s="6" t="str">
        <f>IF(Table1[[#This Row],[seagrass.weights.ssp245.2050]]="","",Table1[[#This Row],[seagrass.weights.ssp245.2050]]*Table1[[#This Row],[seagrass.mn.ssp245.2050]])</f>
        <v/>
      </c>
      <c r="AS1740" s="5"/>
      <c r="AT1740" s="8"/>
      <c r="AU1740" s="8"/>
      <c r="AV1740" s="7" t="e">
        <f t="shared" si="164"/>
        <v>#DIV/0!</v>
      </c>
      <c r="AX1740" s="5"/>
      <c r="AY1740" s="6"/>
      <c r="AZ1740" s="6"/>
      <c r="BB1740" s="5"/>
      <c r="BC1740" s="8"/>
      <c r="BD1740" s="8"/>
      <c r="BE1740" s="5"/>
      <c r="BF1740" s="5"/>
      <c r="BG1740" s="6"/>
      <c r="BH1740" s="6"/>
      <c r="BI1740" s="7" t="e">
        <f t="shared" si="165"/>
        <v>#DIV/0!</v>
      </c>
      <c r="BK1740" s="5"/>
      <c r="BL1740" s="6"/>
      <c r="BM1740" s="6"/>
      <c r="BO1740" s="5"/>
      <c r="BP1740" s="6"/>
      <c r="BQ1740" s="6"/>
      <c r="BR1740" s="5"/>
      <c r="BS1740" s="5"/>
      <c r="BT1740" s="6"/>
      <c r="BU1740" s="6"/>
      <c r="BV1740" s="7" t="e">
        <f t="shared" si="166"/>
        <v>#DIV/0!</v>
      </c>
      <c r="BX1740" s="5"/>
      <c r="BY1740" s="8"/>
      <c r="BZ1740" s="8"/>
      <c r="CA1740" s="5"/>
      <c r="CB1740" s="5"/>
      <c r="CC1740" s="8"/>
      <c r="CD1740" s="8"/>
      <c r="CE1740" s="5"/>
      <c r="CF1740" s="5"/>
      <c r="CG1740" s="12"/>
      <c r="CH1740" s="17"/>
      <c r="CI1740" s="9" t="e">
        <f t="shared" si="167"/>
        <v>#DIV/0!</v>
      </c>
      <c r="CJ1740" s="5"/>
      <c r="CL1740" s="5"/>
      <c r="CM1740" s="5"/>
      <c r="CP1740" s="5"/>
      <c r="CT1740" s="5"/>
    </row>
    <row r="1741" spans="1:98" x14ac:dyDescent="0.25">
      <c r="A1741" s="5" t="s">
        <v>1784</v>
      </c>
      <c r="B1741" s="5">
        <v>69.839340000000007</v>
      </c>
      <c r="C1741" s="5">
        <v>-49.321102000000003</v>
      </c>
      <c r="E1741" s="5">
        <v>0</v>
      </c>
      <c r="G1741" s="5">
        <v>0</v>
      </c>
      <c r="I1741" s="5">
        <v>0</v>
      </c>
      <c r="L1741" s="6" t="str">
        <f>IF(Table1[[#This Row],[seagrass.mn.ssp126.2050]]="","",(Table1[[#This Row],[seagrass.sd.ssp126.2050]]/Table1[[#This Row],[seagrass.mn.ssp126.2050]])^-1)</f>
        <v/>
      </c>
      <c r="M1741" s="6" t="str">
        <f>IF(Table1[[#This Row],[seagrass.weights.ssp126.2050]]="","",Table1[[#This Row],[seagrass.weights.ssp126.2050]]*Table1[[#This Row],[seagrass.mn.ssp126.2050]])</f>
        <v/>
      </c>
      <c r="P1741" s="6" t="str">
        <f>IF(Table1[[#This Row],[corals.mn.ssp126.2050]]="","",(Table1[[#This Row],[corals.sd.ssp126.2050]]/Table1[[#This Row],[corals.mn.ssp126.2050]])^-1)</f>
        <v/>
      </c>
      <c r="Q1741" s="6" t="str">
        <f>IF(Table1[[#This Row],[coral.weights.ssp126.2050]]="","",Table1[[#This Row],[coral.weights.ssp126.2050]]*Table1[[#This Row],[corals.mn.ssp126.2050]])</f>
        <v/>
      </c>
      <c r="T1741" s="6" t="str">
        <f>IF(Table1[[#This Row],[mangrove.mn.ssp126.2050]]="","",(Table1[[#This Row],[mangrove.sd.ssp126.2050]]/Table1[[#This Row],[mangrove.mn.ssp126.2050]])^-1)</f>
        <v/>
      </c>
      <c r="U1741" s="6" t="str">
        <f>IF(Table1[[#This Row],[mangrove.weights.ssp126.2050]]="","",Table1[[#This Row],[mangrove.weights.ssp126.2050]]*Table1[[#This Row],[mangrove.mn.ssp126.2050]])</f>
        <v/>
      </c>
      <c r="V1741" s="7" t="e">
        <f t="shared" si="162"/>
        <v>#DIV/0!</v>
      </c>
      <c r="Y1741" s="6" t="str">
        <f>IF(Table1[[#This Row],[seagrass.mn.ssp126.2100]]="", "", (Table1[[#This Row],[seagrass.sd.ssp126.2100]]/Table1[[#This Row],[seagrass.mn.ssp126.2100]])^-1)</f>
        <v/>
      </c>
      <c r="Z1741" s="6" t="str">
        <f>IF(Table1[[#This Row],[seagrass.weights.ssp126.2100]]="","", Table1[[#This Row],[seagrass.weights.ssp126.2100]]*Table1[[#This Row],[seagrass.mn.ssp126.2100]])</f>
        <v/>
      </c>
      <c r="AC1741" s="6" t="str">
        <f>IF(Table1[[#This Row],[corals.mn.ssp126.2100]]="","",(Table1[[#This Row],[corals.sd.ssp126.2100]]/Table1[[#This Row],[corals.mn.ssp126.2100]])^-1)</f>
        <v/>
      </c>
      <c r="AD1741" s="6" t="str">
        <f>IF( Table1[[#This Row],[Coral.weights.ssp126.2100]]="","", Table1[[#This Row],[Coral.weights.ssp126.2100]]*Table1[[#This Row],[corals.mn.ssp126.2100]])</f>
        <v/>
      </c>
      <c r="AG1741" s="8" t="str">
        <f>IF(Table1[[#This Row],[mangrove.mn.ssp126.2100]]="","",(Table1[[#This Row],[mangrove.sd.ssp126.2100]]/Table1[[#This Row],[mangrove.mn.ssp126.2100]])^-1)</f>
        <v/>
      </c>
      <c r="AH1741" s="6" t="str">
        <f>IF(Table1[[#This Row],[mangrove.weights.ssp126.2100]]="","",Table1[[#This Row],[mangrove.weights.ssp126.2100]]*Table1[[#This Row],[mangrove.mn.ssp126.2100]])</f>
        <v/>
      </c>
      <c r="AI1741" s="7" t="e">
        <f t="shared" si="163"/>
        <v>#DIV/0!</v>
      </c>
      <c r="AL1741" s="6" t="str">
        <f>IF(Table1[[#This Row],[seagrass.mn.ssp245.2050]]="","",(Table1[[#This Row],[seagrass.sd.ssp245.2050]]/Table1[[#This Row],[seagrass.mn.ssp245.2050]])^-1)</f>
        <v/>
      </c>
      <c r="AM1741" s="6" t="str">
        <f>IF(Table1[[#This Row],[seagrass.weights.ssp245.2050]]="","",Table1[[#This Row],[seagrass.weights.ssp245.2050]]*Table1[[#This Row],[seagrass.mn.ssp245.2050]])</f>
        <v/>
      </c>
      <c r="AS1741" s="5"/>
      <c r="AT1741" s="8"/>
      <c r="AU1741" s="8"/>
      <c r="AV1741" s="7" t="e">
        <f t="shared" si="164"/>
        <v>#DIV/0!</v>
      </c>
      <c r="AX1741" s="5"/>
      <c r="AY1741" s="6"/>
      <c r="AZ1741" s="6"/>
      <c r="BB1741" s="5"/>
      <c r="BC1741" s="8"/>
      <c r="BD1741" s="8"/>
      <c r="BE1741" s="5"/>
      <c r="BF1741" s="5"/>
      <c r="BG1741" s="6"/>
      <c r="BH1741" s="6"/>
      <c r="BI1741" s="7" t="e">
        <f t="shared" si="165"/>
        <v>#DIV/0!</v>
      </c>
      <c r="BK1741" s="5"/>
      <c r="BL1741" s="6"/>
      <c r="BM1741" s="6"/>
      <c r="BO1741" s="5"/>
      <c r="BP1741" s="6"/>
      <c r="BQ1741" s="6"/>
      <c r="BR1741" s="5"/>
      <c r="BS1741" s="5"/>
      <c r="BT1741" s="6"/>
      <c r="BU1741" s="6"/>
      <c r="BV1741" s="7" t="e">
        <f t="shared" si="166"/>
        <v>#DIV/0!</v>
      </c>
      <c r="BX1741" s="5"/>
      <c r="BY1741" s="8"/>
      <c r="BZ1741" s="8"/>
      <c r="CA1741" s="5"/>
      <c r="CB1741" s="5"/>
      <c r="CC1741" s="8"/>
      <c r="CD1741" s="8"/>
      <c r="CE1741" s="5"/>
      <c r="CF1741" s="5"/>
      <c r="CG1741" s="12"/>
      <c r="CH1741" s="17"/>
      <c r="CI1741" s="9" t="e">
        <f t="shared" si="167"/>
        <v>#DIV/0!</v>
      </c>
      <c r="CJ1741" s="5"/>
      <c r="CL1741" s="5"/>
      <c r="CM1741" s="5"/>
      <c r="CP1741" s="5"/>
      <c r="CT1741" s="5"/>
    </row>
    <row r="1742" spans="1:98" x14ac:dyDescent="0.25">
      <c r="A1742" s="5" t="s">
        <v>1785</v>
      </c>
      <c r="B1742" s="5">
        <v>70.089340000000007</v>
      </c>
      <c r="C1742" s="5">
        <v>-49.321102000000003</v>
      </c>
      <c r="E1742" s="5">
        <v>0</v>
      </c>
      <c r="G1742" s="5">
        <v>0</v>
      </c>
      <c r="I1742" s="5">
        <v>0</v>
      </c>
      <c r="L1742" s="6" t="str">
        <f>IF(Table1[[#This Row],[seagrass.mn.ssp126.2050]]="","",(Table1[[#This Row],[seagrass.sd.ssp126.2050]]/Table1[[#This Row],[seagrass.mn.ssp126.2050]])^-1)</f>
        <v/>
      </c>
      <c r="M1742" s="6" t="str">
        <f>IF(Table1[[#This Row],[seagrass.weights.ssp126.2050]]="","",Table1[[#This Row],[seagrass.weights.ssp126.2050]]*Table1[[#This Row],[seagrass.mn.ssp126.2050]])</f>
        <v/>
      </c>
      <c r="P1742" s="6" t="str">
        <f>IF(Table1[[#This Row],[corals.mn.ssp126.2050]]="","",(Table1[[#This Row],[corals.sd.ssp126.2050]]/Table1[[#This Row],[corals.mn.ssp126.2050]])^-1)</f>
        <v/>
      </c>
      <c r="Q1742" s="6" t="str">
        <f>IF(Table1[[#This Row],[coral.weights.ssp126.2050]]="","",Table1[[#This Row],[coral.weights.ssp126.2050]]*Table1[[#This Row],[corals.mn.ssp126.2050]])</f>
        <v/>
      </c>
      <c r="T1742" s="6" t="str">
        <f>IF(Table1[[#This Row],[mangrove.mn.ssp126.2050]]="","",(Table1[[#This Row],[mangrove.sd.ssp126.2050]]/Table1[[#This Row],[mangrove.mn.ssp126.2050]])^-1)</f>
        <v/>
      </c>
      <c r="U1742" s="6" t="str">
        <f>IF(Table1[[#This Row],[mangrove.weights.ssp126.2050]]="","",Table1[[#This Row],[mangrove.weights.ssp126.2050]]*Table1[[#This Row],[mangrove.mn.ssp126.2050]])</f>
        <v/>
      </c>
      <c r="V1742" s="7" t="e">
        <f t="shared" si="162"/>
        <v>#DIV/0!</v>
      </c>
      <c r="Y1742" s="6" t="str">
        <f>IF(Table1[[#This Row],[seagrass.mn.ssp126.2100]]="", "", (Table1[[#This Row],[seagrass.sd.ssp126.2100]]/Table1[[#This Row],[seagrass.mn.ssp126.2100]])^-1)</f>
        <v/>
      </c>
      <c r="Z1742" s="6" t="str">
        <f>IF(Table1[[#This Row],[seagrass.weights.ssp126.2100]]="","", Table1[[#This Row],[seagrass.weights.ssp126.2100]]*Table1[[#This Row],[seagrass.mn.ssp126.2100]])</f>
        <v/>
      </c>
      <c r="AC1742" s="6" t="str">
        <f>IF(Table1[[#This Row],[corals.mn.ssp126.2100]]="","",(Table1[[#This Row],[corals.sd.ssp126.2100]]/Table1[[#This Row],[corals.mn.ssp126.2100]])^-1)</f>
        <v/>
      </c>
      <c r="AD1742" s="6" t="str">
        <f>IF( Table1[[#This Row],[Coral.weights.ssp126.2100]]="","", Table1[[#This Row],[Coral.weights.ssp126.2100]]*Table1[[#This Row],[corals.mn.ssp126.2100]])</f>
        <v/>
      </c>
      <c r="AG1742" s="8" t="str">
        <f>IF(Table1[[#This Row],[mangrove.mn.ssp126.2100]]="","",(Table1[[#This Row],[mangrove.sd.ssp126.2100]]/Table1[[#This Row],[mangrove.mn.ssp126.2100]])^-1)</f>
        <v/>
      </c>
      <c r="AH1742" s="6" t="str">
        <f>IF(Table1[[#This Row],[mangrove.weights.ssp126.2100]]="","",Table1[[#This Row],[mangrove.weights.ssp126.2100]]*Table1[[#This Row],[mangrove.mn.ssp126.2100]])</f>
        <v/>
      </c>
      <c r="AI1742" s="7" t="e">
        <f t="shared" si="163"/>
        <v>#DIV/0!</v>
      </c>
      <c r="AL1742" s="6" t="str">
        <f>IF(Table1[[#This Row],[seagrass.mn.ssp245.2050]]="","",(Table1[[#This Row],[seagrass.sd.ssp245.2050]]/Table1[[#This Row],[seagrass.mn.ssp245.2050]])^-1)</f>
        <v/>
      </c>
      <c r="AM1742" s="6" t="str">
        <f>IF(Table1[[#This Row],[seagrass.weights.ssp245.2050]]="","",Table1[[#This Row],[seagrass.weights.ssp245.2050]]*Table1[[#This Row],[seagrass.mn.ssp245.2050]])</f>
        <v/>
      </c>
      <c r="AS1742" s="5"/>
      <c r="AT1742" s="8"/>
      <c r="AU1742" s="8"/>
      <c r="AV1742" s="7" t="e">
        <f t="shared" si="164"/>
        <v>#DIV/0!</v>
      </c>
      <c r="AX1742" s="5"/>
      <c r="AY1742" s="6"/>
      <c r="AZ1742" s="6"/>
      <c r="BB1742" s="5"/>
      <c r="BC1742" s="8"/>
      <c r="BD1742" s="8"/>
      <c r="BE1742" s="5"/>
      <c r="BF1742" s="5"/>
      <c r="BG1742" s="6"/>
      <c r="BH1742" s="6"/>
      <c r="BI1742" s="7" t="e">
        <f t="shared" si="165"/>
        <v>#DIV/0!</v>
      </c>
      <c r="BK1742" s="5"/>
      <c r="BL1742" s="6"/>
      <c r="BM1742" s="6"/>
      <c r="BO1742" s="5"/>
      <c r="BP1742" s="6"/>
      <c r="BQ1742" s="6"/>
      <c r="BR1742" s="5"/>
      <c r="BS1742" s="5"/>
      <c r="BT1742" s="6"/>
      <c r="BU1742" s="6"/>
      <c r="BV1742" s="7" t="e">
        <f t="shared" si="166"/>
        <v>#DIV/0!</v>
      </c>
      <c r="BX1742" s="5"/>
      <c r="BY1742" s="8"/>
      <c r="BZ1742" s="8"/>
      <c r="CA1742" s="5"/>
      <c r="CB1742" s="5"/>
      <c r="CC1742" s="8"/>
      <c r="CD1742" s="8"/>
      <c r="CE1742" s="5"/>
      <c r="CF1742" s="5"/>
      <c r="CG1742" s="12"/>
      <c r="CH1742" s="17"/>
      <c r="CI1742" s="9" t="e">
        <f t="shared" si="167"/>
        <v>#DIV/0!</v>
      </c>
      <c r="CJ1742" s="5"/>
      <c r="CL1742" s="5"/>
      <c r="CM1742" s="5"/>
      <c r="CP1742" s="5"/>
      <c r="CT1742" s="5"/>
    </row>
    <row r="1743" spans="1:98" x14ac:dyDescent="0.25">
      <c r="A1743" s="5" t="s">
        <v>1786</v>
      </c>
      <c r="B1743" s="5">
        <v>70.339340000000007</v>
      </c>
      <c r="C1743" s="5">
        <v>-49.321102000000003</v>
      </c>
      <c r="E1743" s="5">
        <v>0</v>
      </c>
      <c r="G1743" s="5">
        <v>0</v>
      </c>
      <c r="I1743" s="5">
        <v>0</v>
      </c>
      <c r="L1743" s="6" t="str">
        <f>IF(Table1[[#This Row],[seagrass.mn.ssp126.2050]]="","",(Table1[[#This Row],[seagrass.sd.ssp126.2050]]/Table1[[#This Row],[seagrass.mn.ssp126.2050]])^-1)</f>
        <v/>
      </c>
      <c r="M1743" s="6" t="str">
        <f>IF(Table1[[#This Row],[seagrass.weights.ssp126.2050]]="","",Table1[[#This Row],[seagrass.weights.ssp126.2050]]*Table1[[#This Row],[seagrass.mn.ssp126.2050]])</f>
        <v/>
      </c>
      <c r="P1743" s="6" t="str">
        <f>IF(Table1[[#This Row],[corals.mn.ssp126.2050]]="","",(Table1[[#This Row],[corals.sd.ssp126.2050]]/Table1[[#This Row],[corals.mn.ssp126.2050]])^-1)</f>
        <v/>
      </c>
      <c r="Q1743" s="6" t="str">
        <f>IF(Table1[[#This Row],[coral.weights.ssp126.2050]]="","",Table1[[#This Row],[coral.weights.ssp126.2050]]*Table1[[#This Row],[corals.mn.ssp126.2050]])</f>
        <v/>
      </c>
      <c r="T1743" s="6" t="str">
        <f>IF(Table1[[#This Row],[mangrove.mn.ssp126.2050]]="","",(Table1[[#This Row],[mangrove.sd.ssp126.2050]]/Table1[[#This Row],[mangrove.mn.ssp126.2050]])^-1)</f>
        <v/>
      </c>
      <c r="U1743" s="6" t="str">
        <f>IF(Table1[[#This Row],[mangrove.weights.ssp126.2050]]="","",Table1[[#This Row],[mangrove.weights.ssp126.2050]]*Table1[[#This Row],[mangrove.mn.ssp126.2050]])</f>
        <v/>
      </c>
      <c r="V1743" s="7" t="e">
        <f t="shared" si="162"/>
        <v>#DIV/0!</v>
      </c>
      <c r="Y1743" s="6" t="str">
        <f>IF(Table1[[#This Row],[seagrass.mn.ssp126.2100]]="", "", (Table1[[#This Row],[seagrass.sd.ssp126.2100]]/Table1[[#This Row],[seagrass.mn.ssp126.2100]])^-1)</f>
        <v/>
      </c>
      <c r="Z1743" s="6" t="str">
        <f>IF(Table1[[#This Row],[seagrass.weights.ssp126.2100]]="","", Table1[[#This Row],[seagrass.weights.ssp126.2100]]*Table1[[#This Row],[seagrass.mn.ssp126.2100]])</f>
        <v/>
      </c>
      <c r="AC1743" s="6" t="str">
        <f>IF(Table1[[#This Row],[corals.mn.ssp126.2100]]="","",(Table1[[#This Row],[corals.sd.ssp126.2100]]/Table1[[#This Row],[corals.mn.ssp126.2100]])^-1)</f>
        <v/>
      </c>
      <c r="AD1743" s="6" t="str">
        <f>IF( Table1[[#This Row],[Coral.weights.ssp126.2100]]="","", Table1[[#This Row],[Coral.weights.ssp126.2100]]*Table1[[#This Row],[corals.mn.ssp126.2100]])</f>
        <v/>
      </c>
      <c r="AG1743" s="8" t="str">
        <f>IF(Table1[[#This Row],[mangrove.mn.ssp126.2100]]="","",(Table1[[#This Row],[mangrove.sd.ssp126.2100]]/Table1[[#This Row],[mangrove.mn.ssp126.2100]])^-1)</f>
        <v/>
      </c>
      <c r="AH1743" s="6" t="str">
        <f>IF(Table1[[#This Row],[mangrove.weights.ssp126.2100]]="","",Table1[[#This Row],[mangrove.weights.ssp126.2100]]*Table1[[#This Row],[mangrove.mn.ssp126.2100]])</f>
        <v/>
      </c>
      <c r="AI1743" s="7" t="e">
        <f t="shared" si="163"/>
        <v>#DIV/0!</v>
      </c>
      <c r="AL1743" s="6" t="str">
        <f>IF(Table1[[#This Row],[seagrass.mn.ssp245.2050]]="","",(Table1[[#This Row],[seagrass.sd.ssp245.2050]]/Table1[[#This Row],[seagrass.mn.ssp245.2050]])^-1)</f>
        <v/>
      </c>
      <c r="AM1743" s="6" t="str">
        <f>IF(Table1[[#This Row],[seagrass.weights.ssp245.2050]]="","",Table1[[#This Row],[seagrass.weights.ssp245.2050]]*Table1[[#This Row],[seagrass.mn.ssp245.2050]])</f>
        <v/>
      </c>
      <c r="AS1743" s="5"/>
      <c r="AT1743" s="8"/>
      <c r="AU1743" s="8"/>
      <c r="AV1743" s="7" t="e">
        <f t="shared" si="164"/>
        <v>#DIV/0!</v>
      </c>
      <c r="AX1743" s="5"/>
      <c r="AY1743" s="6"/>
      <c r="AZ1743" s="6"/>
      <c r="BB1743" s="5"/>
      <c r="BC1743" s="8"/>
      <c r="BD1743" s="8"/>
      <c r="BE1743" s="5"/>
      <c r="BF1743" s="5"/>
      <c r="BG1743" s="6"/>
      <c r="BH1743" s="6"/>
      <c r="BI1743" s="7" t="e">
        <f t="shared" si="165"/>
        <v>#DIV/0!</v>
      </c>
      <c r="BK1743" s="5"/>
      <c r="BL1743" s="6"/>
      <c r="BM1743" s="6"/>
      <c r="BO1743" s="5"/>
      <c r="BP1743" s="6"/>
      <c r="BQ1743" s="6"/>
      <c r="BR1743" s="5"/>
      <c r="BS1743" s="5"/>
      <c r="BT1743" s="6"/>
      <c r="BU1743" s="6"/>
      <c r="BV1743" s="7" t="e">
        <f t="shared" si="166"/>
        <v>#DIV/0!</v>
      </c>
      <c r="BX1743" s="5"/>
      <c r="BY1743" s="8"/>
      <c r="BZ1743" s="8"/>
      <c r="CA1743" s="5"/>
      <c r="CB1743" s="5"/>
      <c r="CC1743" s="8"/>
      <c r="CD1743" s="8"/>
      <c r="CE1743" s="5"/>
      <c r="CF1743" s="5"/>
      <c r="CG1743" s="12"/>
      <c r="CH1743" s="17"/>
      <c r="CI1743" s="9" t="e">
        <f t="shared" si="167"/>
        <v>#DIV/0!</v>
      </c>
      <c r="CJ1743" s="5"/>
      <c r="CL1743" s="5"/>
      <c r="CM1743" s="5"/>
      <c r="CP1743" s="5"/>
      <c r="CT1743" s="5"/>
    </row>
    <row r="1744" spans="1:98" x14ac:dyDescent="0.25">
      <c r="A1744" s="5" t="s">
        <v>1787</v>
      </c>
      <c r="B1744" s="5">
        <v>70.589340000000007</v>
      </c>
      <c r="C1744" s="5">
        <v>-49.321102000000003</v>
      </c>
      <c r="E1744" s="5">
        <v>0</v>
      </c>
      <c r="G1744" s="5">
        <v>0</v>
      </c>
      <c r="I1744" s="5">
        <v>0</v>
      </c>
      <c r="L1744" s="6" t="str">
        <f>IF(Table1[[#This Row],[seagrass.mn.ssp126.2050]]="","",(Table1[[#This Row],[seagrass.sd.ssp126.2050]]/Table1[[#This Row],[seagrass.mn.ssp126.2050]])^-1)</f>
        <v/>
      </c>
      <c r="M1744" s="6" t="str">
        <f>IF(Table1[[#This Row],[seagrass.weights.ssp126.2050]]="","",Table1[[#This Row],[seagrass.weights.ssp126.2050]]*Table1[[#This Row],[seagrass.mn.ssp126.2050]])</f>
        <v/>
      </c>
      <c r="P1744" s="6" t="str">
        <f>IF(Table1[[#This Row],[corals.mn.ssp126.2050]]="","",(Table1[[#This Row],[corals.sd.ssp126.2050]]/Table1[[#This Row],[corals.mn.ssp126.2050]])^-1)</f>
        <v/>
      </c>
      <c r="Q1744" s="6" t="str">
        <f>IF(Table1[[#This Row],[coral.weights.ssp126.2050]]="","",Table1[[#This Row],[coral.weights.ssp126.2050]]*Table1[[#This Row],[corals.mn.ssp126.2050]])</f>
        <v/>
      </c>
      <c r="T1744" s="6" t="str">
        <f>IF(Table1[[#This Row],[mangrove.mn.ssp126.2050]]="","",(Table1[[#This Row],[mangrove.sd.ssp126.2050]]/Table1[[#This Row],[mangrove.mn.ssp126.2050]])^-1)</f>
        <v/>
      </c>
      <c r="U1744" s="6" t="str">
        <f>IF(Table1[[#This Row],[mangrove.weights.ssp126.2050]]="","",Table1[[#This Row],[mangrove.weights.ssp126.2050]]*Table1[[#This Row],[mangrove.mn.ssp126.2050]])</f>
        <v/>
      </c>
      <c r="V1744" s="7" t="e">
        <f t="shared" si="162"/>
        <v>#DIV/0!</v>
      </c>
      <c r="Y1744" s="6" t="str">
        <f>IF(Table1[[#This Row],[seagrass.mn.ssp126.2100]]="", "", (Table1[[#This Row],[seagrass.sd.ssp126.2100]]/Table1[[#This Row],[seagrass.mn.ssp126.2100]])^-1)</f>
        <v/>
      </c>
      <c r="Z1744" s="6" t="str">
        <f>IF(Table1[[#This Row],[seagrass.weights.ssp126.2100]]="","", Table1[[#This Row],[seagrass.weights.ssp126.2100]]*Table1[[#This Row],[seagrass.mn.ssp126.2100]])</f>
        <v/>
      </c>
      <c r="AC1744" s="6" t="str">
        <f>IF(Table1[[#This Row],[corals.mn.ssp126.2100]]="","",(Table1[[#This Row],[corals.sd.ssp126.2100]]/Table1[[#This Row],[corals.mn.ssp126.2100]])^-1)</f>
        <v/>
      </c>
      <c r="AD1744" s="6" t="str">
        <f>IF( Table1[[#This Row],[Coral.weights.ssp126.2100]]="","", Table1[[#This Row],[Coral.weights.ssp126.2100]]*Table1[[#This Row],[corals.mn.ssp126.2100]])</f>
        <v/>
      </c>
      <c r="AG1744" s="8" t="str">
        <f>IF(Table1[[#This Row],[mangrove.mn.ssp126.2100]]="","",(Table1[[#This Row],[mangrove.sd.ssp126.2100]]/Table1[[#This Row],[mangrove.mn.ssp126.2100]])^-1)</f>
        <v/>
      </c>
      <c r="AH1744" s="6" t="str">
        <f>IF(Table1[[#This Row],[mangrove.weights.ssp126.2100]]="","",Table1[[#This Row],[mangrove.weights.ssp126.2100]]*Table1[[#This Row],[mangrove.mn.ssp126.2100]])</f>
        <v/>
      </c>
      <c r="AI1744" s="7" t="e">
        <f t="shared" si="163"/>
        <v>#DIV/0!</v>
      </c>
      <c r="AL1744" s="6" t="str">
        <f>IF(Table1[[#This Row],[seagrass.mn.ssp245.2050]]="","",(Table1[[#This Row],[seagrass.sd.ssp245.2050]]/Table1[[#This Row],[seagrass.mn.ssp245.2050]])^-1)</f>
        <v/>
      </c>
      <c r="AM1744" s="6" t="str">
        <f>IF(Table1[[#This Row],[seagrass.weights.ssp245.2050]]="","",Table1[[#This Row],[seagrass.weights.ssp245.2050]]*Table1[[#This Row],[seagrass.mn.ssp245.2050]])</f>
        <v/>
      </c>
      <c r="AS1744" s="5"/>
      <c r="AT1744" s="8"/>
      <c r="AU1744" s="8"/>
      <c r="AV1744" s="7" t="e">
        <f t="shared" si="164"/>
        <v>#DIV/0!</v>
      </c>
      <c r="AX1744" s="5"/>
      <c r="AY1744" s="6"/>
      <c r="AZ1744" s="6"/>
      <c r="BB1744" s="5"/>
      <c r="BC1744" s="8"/>
      <c r="BD1744" s="8"/>
      <c r="BE1744" s="5"/>
      <c r="BF1744" s="5"/>
      <c r="BG1744" s="6"/>
      <c r="BH1744" s="6"/>
      <c r="BI1744" s="7" t="e">
        <f t="shared" si="165"/>
        <v>#DIV/0!</v>
      </c>
      <c r="BK1744" s="5"/>
      <c r="BL1744" s="6"/>
      <c r="BM1744" s="6"/>
      <c r="BO1744" s="5"/>
      <c r="BP1744" s="6"/>
      <c r="BQ1744" s="6"/>
      <c r="BR1744" s="5"/>
      <c r="BS1744" s="5"/>
      <c r="BT1744" s="6"/>
      <c r="BU1744" s="6"/>
      <c r="BV1744" s="7" t="e">
        <f t="shared" si="166"/>
        <v>#DIV/0!</v>
      </c>
      <c r="BX1744" s="5"/>
      <c r="BY1744" s="8"/>
      <c r="BZ1744" s="8"/>
      <c r="CA1744" s="5"/>
      <c r="CB1744" s="5"/>
      <c r="CC1744" s="8"/>
      <c r="CD1744" s="8"/>
      <c r="CE1744" s="5"/>
      <c r="CF1744" s="5"/>
      <c r="CG1744" s="12"/>
      <c r="CH1744" s="17"/>
      <c r="CI1744" s="9" t="e">
        <f t="shared" si="167"/>
        <v>#DIV/0!</v>
      </c>
      <c r="CJ1744" s="5"/>
      <c r="CL1744" s="5"/>
      <c r="CM1744" s="5"/>
      <c r="CP1744" s="5"/>
      <c r="CT1744" s="5"/>
    </row>
    <row r="1745" spans="1:98" x14ac:dyDescent="0.25">
      <c r="A1745" s="5" t="s">
        <v>1788</v>
      </c>
      <c r="B1745" s="5">
        <v>70.839340000000007</v>
      </c>
      <c r="C1745" s="5">
        <v>-49.321102000000003</v>
      </c>
      <c r="E1745" s="5">
        <v>0</v>
      </c>
      <c r="G1745" s="5">
        <v>0</v>
      </c>
      <c r="I1745" s="5">
        <v>0</v>
      </c>
      <c r="L1745" s="6" t="str">
        <f>IF(Table1[[#This Row],[seagrass.mn.ssp126.2050]]="","",(Table1[[#This Row],[seagrass.sd.ssp126.2050]]/Table1[[#This Row],[seagrass.mn.ssp126.2050]])^-1)</f>
        <v/>
      </c>
      <c r="M1745" s="6" t="str">
        <f>IF(Table1[[#This Row],[seagrass.weights.ssp126.2050]]="","",Table1[[#This Row],[seagrass.weights.ssp126.2050]]*Table1[[#This Row],[seagrass.mn.ssp126.2050]])</f>
        <v/>
      </c>
      <c r="P1745" s="6" t="str">
        <f>IF(Table1[[#This Row],[corals.mn.ssp126.2050]]="","",(Table1[[#This Row],[corals.sd.ssp126.2050]]/Table1[[#This Row],[corals.mn.ssp126.2050]])^-1)</f>
        <v/>
      </c>
      <c r="Q1745" s="6" t="str">
        <f>IF(Table1[[#This Row],[coral.weights.ssp126.2050]]="","",Table1[[#This Row],[coral.weights.ssp126.2050]]*Table1[[#This Row],[corals.mn.ssp126.2050]])</f>
        <v/>
      </c>
      <c r="T1745" s="6" t="str">
        <f>IF(Table1[[#This Row],[mangrove.mn.ssp126.2050]]="","",(Table1[[#This Row],[mangrove.sd.ssp126.2050]]/Table1[[#This Row],[mangrove.mn.ssp126.2050]])^-1)</f>
        <v/>
      </c>
      <c r="U1745" s="6" t="str">
        <f>IF(Table1[[#This Row],[mangrove.weights.ssp126.2050]]="","",Table1[[#This Row],[mangrove.weights.ssp126.2050]]*Table1[[#This Row],[mangrove.mn.ssp126.2050]])</f>
        <v/>
      </c>
      <c r="V1745" s="7" t="e">
        <f t="shared" si="162"/>
        <v>#DIV/0!</v>
      </c>
      <c r="Y1745" s="6" t="str">
        <f>IF(Table1[[#This Row],[seagrass.mn.ssp126.2100]]="", "", (Table1[[#This Row],[seagrass.sd.ssp126.2100]]/Table1[[#This Row],[seagrass.mn.ssp126.2100]])^-1)</f>
        <v/>
      </c>
      <c r="Z1745" s="6" t="str">
        <f>IF(Table1[[#This Row],[seagrass.weights.ssp126.2100]]="","", Table1[[#This Row],[seagrass.weights.ssp126.2100]]*Table1[[#This Row],[seagrass.mn.ssp126.2100]])</f>
        <v/>
      </c>
      <c r="AC1745" s="6" t="str">
        <f>IF(Table1[[#This Row],[corals.mn.ssp126.2100]]="","",(Table1[[#This Row],[corals.sd.ssp126.2100]]/Table1[[#This Row],[corals.mn.ssp126.2100]])^-1)</f>
        <v/>
      </c>
      <c r="AD1745" s="6" t="str">
        <f>IF( Table1[[#This Row],[Coral.weights.ssp126.2100]]="","", Table1[[#This Row],[Coral.weights.ssp126.2100]]*Table1[[#This Row],[corals.mn.ssp126.2100]])</f>
        <v/>
      </c>
      <c r="AG1745" s="8" t="str">
        <f>IF(Table1[[#This Row],[mangrove.mn.ssp126.2100]]="","",(Table1[[#This Row],[mangrove.sd.ssp126.2100]]/Table1[[#This Row],[mangrove.mn.ssp126.2100]])^-1)</f>
        <v/>
      </c>
      <c r="AH1745" s="6" t="str">
        <f>IF(Table1[[#This Row],[mangrove.weights.ssp126.2100]]="","",Table1[[#This Row],[mangrove.weights.ssp126.2100]]*Table1[[#This Row],[mangrove.mn.ssp126.2100]])</f>
        <v/>
      </c>
      <c r="AI1745" s="7" t="e">
        <f t="shared" si="163"/>
        <v>#DIV/0!</v>
      </c>
      <c r="AL1745" s="6" t="str">
        <f>IF(Table1[[#This Row],[seagrass.mn.ssp245.2050]]="","",(Table1[[#This Row],[seagrass.sd.ssp245.2050]]/Table1[[#This Row],[seagrass.mn.ssp245.2050]])^-1)</f>
        <v/>
      </c>
      <c r="AM1745" s="6" t="str">
        <f>IF(Table1[[#This Row],[seagrass.weights.ssp245.2050]]="","",Table1[[#This Row],[seagrass.weights.ssp245.2050]]*Table1[[#This Row],[seagrass.mn.ssp245.2050]])</f>
        <v/>
      </c>
      <c r="AS1745" s="5"/>
      <c r="AT1745" s="8"/>
      <c r="AU1745" s="8"/>
      <c r="AV1745" s="7" t="e">
        <f t="shared" si="164"/>
        <v>#DIV/0!</v>
      </c>
      <c r="AX1745" s="5"/>
      <c r="AY1745" s="6"/>
      <c r="AZ1745" s="6"/>
      <c r="BB1745" s="5"/>
      <c r="BC1745" s="8"/>
      <c r="BD1745" s="8"/>
      <c r="BE1745" s="5"/>
      <c r="BF1745" s="5"/>
      <c r="BG1745" s="6"/>
      <c r="BH1745" s="6"/>
      <c r="BI1745" s="7" t="e">
        <f t="shared" si="165"/>
        <v>#DIV/0!</v>
      </c>
      <c r="BK1745" s="5"/>
      <c r="BL1745" s="6"/>
      <c r="BM1745" s="6"/>
      <c r="BO1745" s="5"/>
      <c r="BP1745" s="6"/>
      <c r="BQ1745" s="6"/>
      <c r="BR1745" s="5"/>
      <c r="BS1745" s="5"/>
      <c r="BT1745" s="6"/>
      <c r="BU1745" s="6"/>
      <c r="BV1745" s="7" t="e">
        <f t="shared" si="166"/>
        <v>#DIV/0!</v>
      </c>
      <c r="BX1745" s="5"/>
      <c r="BY1745" s="8"/>
      <c r="BZ1745" s="8"/>
      <c r="CA1745" s="5"/>
      <c r="CB1745" s="5"/>
      <c r="CC1745" s="8"/>
      <c r="CD1745" s="8"/>
      <c r="CE1745" s="5"/>
      <c r="CF1745" s="5"/>
      <c r="CG1745" s="12"/>
      <c r="CH1745" s="17"/>
      <c r="CI1745" s="9" t="e">
        <f t="shared" si="167"/>
        <v>#DIV/0!</v>
      </c>
      <c r="CJ1745" s="5"/>
      <c r="CL1745" s="5"/>
      <c r="CM1745" s="5"/>
      <c r="CP1745" s="5"/>
      <c r="CT1745" s="5"/>
    </row>
    <row r="1746" spans="1:98" x14ac:dyDescent="0.25">
      <c r="A1746" s="5" t="s">
        <v>1789</v>
      </c>
      <c r="B1746" s="5">
        <v>68.339340000000007</v>
      </c>
      <c r="C1746" s="5">
        <v>-49.571102000000003</v>
      </c>
      <c r="E1746" s="5">
        <v>0</v>
      </c>
      <c r="G1746" s="5">
        <v>0</v>
      </c>
      <c r="I1746" s="5">
        <v>0</v>
      </c>
      <c r="L1746" s="6" t="str">
        <f>IF(Table1[[#This Row],[seagrass.mn.ssp126.2050]]="","",(Table1[[#This Row],[seagrass.sd.ssp126.2050]]/Table1[[#This Row],[seagrass.mn.ssp126.2050]])^-1)</f>
        <v/>
      </c>
      <c r="M1746" s="6" t="str">
        <f>IF(Table1[[#This Row],[seagrass.weights.ssp126.2050]]="","",Table1[[#This Row],[seagrass.weights.ssp126.2050]]*Table1[[#This Row],[seagrass.mn.ssp126.2050]])</f>
        <v/>
      </c>
      <c r="P1746" s="6" t="str">
        <f>IF(Table1[[#This Row],[corals.mn.ssp126.2050]]="","",(Table1[[#This Row],[corals.sd.ssp126.2050]]/Table1[[#This Row],[corals.mn.ssp126.2050]])^-1)</f>
        <v/>
      </c>
      <c r="Q1746" s="6" t="str">
        <f>IF(Table1[[#This Row],[coral.weights.ssp126.2050]]="","",Table1[[#This Row],[coral.weights.ssp126.2050]]*Table1[[#This Row],[corals.mn.ssp126.2050]])</f>
        <v/>
      </c>
      <c r="T1746" s="6" t="str">
        <f>IF(Table1[[#This Row],[mangrove.mn.ssp126.2050]]="","",(Table1[[#This Row],[mangrove.sd.ssp126.2050]]/Table1[[#This Row],[mangrove.mn.ssp126.2050]])^-1)</f>
        <v/>
      </c>
      <c r="U1746" s="6" t="str">
        <f>IF(Table1[[#This Row],[mangrove.weights.ssp126.2050]]="","",Table1[[#This Row],[mangrove.weights.ssp126.2050]]*Table1[[#This Row],[mangrove.mn.ssp126.2050]])</f>
        <v/>
      </c>
      <c r="V1746" s="7" t="e">
        <f t="shared" si="162"/>
        <v>#DIV/0!</v>
      </c>
      <c r="Y1746" s="6" t="str">
        <f>IF(Table1[[#This Row],[seagrass.mn.ssp126.2100]]="", "", (Table1[[#This Row],[seagrass.sd.ssp126.2100]]/Table1[[#This Row],[seagrass.mn.ssp126.2100]])^-1)</f>
        <v/>
      </c>
      <c r="Z1746" s="6" t="str">
        <f>IF(Table1[[#This Row],[seagrass.weights.ssp126.2100]]="","", Table1[[#This Row],[seagrass.weights.ssp126.2100]]*Table1[[#This Row],[seagrass.mn.ssp126.2100]])</f>
        <v/>
      </c>
      <c r="AC1746" s="6" t="str">
        <f>IF(Table1[[#This Row],[corals.mn.ssp126.2100]]="","",(Table1[[#This Row],[corals.sd.ssp126.2100]]/Table1[[#This Row],[corals.mn.ssp126.2100]])^-1)</f>
        <v/>
      </c>
      <c r="AD1746" s="6" t="str">
        <f>IF( Table1[[#This Row],[Coral.weights.ssp126.2100]]="","", Table1[[#This Row],[Coral.weights.ssp126.2100]]*Table1[[#This Row],[corals.mn.ssp126.2100]])</f>
        <v/>
      </c>
      <c r="AG1746" s="8" t="str">
        <f>IF(Table1[[#This Row],[mangrove.mn.ssp126.2100]]="","",(Table1[[#This Row],[mangrove.sd.ssp126.2100]]/Table1[[#This Row],[mangrove.mn.ssp126.2100]])^-1)</f>
        <v/>
      </c>
      <c r="AH1746" s="6" t="str">
        <f>IF(Table1[[#This Row],[mangrove.weights.ssp126.2100]]="","",Table1[[#This Row],[mangrove.weights.ssp126.2100]]*Table1[[#This Row],[mangrove.mn.ssp126.2100]])</f>
        <v/>
      </c>
      <c r="AI1746" s="7" t="e">
        <f t="shared" si="163"/>
        <v>#DIV/0!</v>
      </c>
      <c r="AL1746" s="6" t="str">
        <f>IF(Table1[[#This Row],[seagrass.mn.ssp245.2050]]="","",(Table1[[#This Row],[seagrass.sd.ssp245.2050]]/Table1[[#This Row],[seagrass.mn.ssp245.2050]])^-1)</f>
        <v/>
      </c>
      <c r="AM1746" s="6" t="str">
        <f>IF(Table1[[#This Row],[seagrass.weights.ssp245.2050]]="","",Table1[[#This Row],[seagrass.weights.ssp245.2050]]*Table1[[#This Row],[seagrass.mn.ssp245.2050]])</f>
        <v/>
      </c>
      <c r="AS1746" s="5"/>
      <c r="AT1746" s="8"/>
      <c r="AU1746" s="8"/>
      <c r="AV1746" s="7" t="e">
        <f t="shared" si="164"/>
        <v>#DIV/0!</v>
      </c>
      <c r="AX1746" s="5"/>
      <c r="AY1746" s="6"/>
      <c r="AZ1746" s="6"/>
      <c r="BB1746" s="5"/>
      <c r="BC1746" s="8"/>
      <c r="BD1746" s="8"/>
      <c r="BE1746" s="5"/>
      <c r="BF1746" s="5"/>
      <c r="BG1746" s="6"/>
      <c r="BH1746" s="6"/>
      <c r="BI1746" s="7" t="e">
        <f t="shared" si="165"/>
        <v>#DIV/0!</v>
      </c>
      <c r="BK1746" s="5"/>
      <c r="BL1746" s="6"/>
      <c r="BM1746" s="6"/>
      <c r="BO1746" s="5"/>
      <c r="BP1746" s="6"/>
      <c r="BQ1746" s="6"/>
      <c r="BR1746" s="5"/>
      <c r="BS1746" s="5"/>
      <c r="BT1746" s="6"/>
      <c r="BU1746" s="6"/>
      <c r="BV1746" s="7" t="e">
        <f t="shared" si="166"/>
        <v>#DIV/0!</v>
      </c>
      <c r="BX1746" s="5"/>
      <c r="BY1746" s="8"/>
      <c r="BZ1746" s="8"/>
      <c r="CA1746" s="5"/>
      <c r="CB1746" s="5"/>
      <c r="CC1746" s="8"/>
      <c r="CD1746" s="8"/>
      <c r="CE1746" s="5"/>
      <c r="CF1746" s="5"/>
      <c r="CG1746" s="12"/>
      <c r="CH1746" s="17"/>
      <c r="CI1746" s="9" t="e">
        <f t="shared" si="167"/>
        <v>#DIV/0!</v>
      </c>
      <c r="CJ1746" s="5"/>
      <c r="CL1746" s="5"/>
      <c r="CM1746" s="5"/>
      <c r="CP1746" s="5"/>
      <c r="CT1746" s="5"/>
    </row>
    <row r="1747" spans="1:98" x14ac:dyDescent="0.25">
      <c r="A1747" s="5" t="s">
        <v>1790</v>
      </c>
      <c r="B1747" s="5">
        <v>68.589340000000007</v>
      </c>
      <c r="C1747" s="5">
        <v>-49.571102000000003</v>
      </c>
      <c r="E1747" s="5">
        <v>0</v>
      </c>
      <c r="G1747" s="5">
        <v>0</v>
      </c>
      <c r="I1747" s="5">
        <v>0</v>
      </c>
      <c r="L1747" s="6" t="str">
        <f>IF(Table1[[#This Row],[seagrass.mn.ssp126.2050]]="","",(Table1[[#This Row],[seagrass.sd.ssp126.2050]]/Table1[[#This Row],[seagrass.mn.ssp126.2050]])^-1)</f>
        <v/>
      </c>
      <c r="M1747" s="6" t="str">
        <f>IF(Table1[[#This Row],[seagrass.weights.ssp126.2050]]="","",Table1[[#This Row],[seagrass.weights.ssp126.2050]]*Table1[[#This Row],[seagrass.mn.ssp126.2050]])</f>
        <v/>
      </c>
      <c r="P1747" s="6" t="str">
        <f>IF(Table1[[#This Row],[corals.mn.ssp126.2050]]="","",(Table1[[#This Row],[corals.sd.ssp126.2050]]/Table1[[#This Row],[corals.mn.ssp126.2050]])^-1)</f>
        <v/>
      </c>
      <c r="Q1747" s="6" t="str">
        <f>IF(Table1[[#This Row],[coral.weights.ssp126.2050]]="","",Table1[[#This Row],[coral.weights.ssp126.2050]]*Table1[[#This Row],[corals.mn.ssp126.2050]])</f>
        <v/>
      </c>
      <c r="T1747" s="6" t="str">
        <f>IF(Table1[[#This Row],[mangrove.mn.ssp126.2050]]="","",(Table1[[#This Row],[mangrove.sd.ssp126.2050]]/Table1[[#This Row],[mangrove.mn.ssp126.2050]])^-1)</f>
        <v/>
      </c>
      <c r="U1747" s="6" t="str">
        <f>IF(Table1[[#This Row],[mangrove.weights.ssp126.2050]]="","",Table1[[#This Row],[mangrove.weights.ssp126.2050]]*Table1[[#This Row],[mangrove.mn.ssp126.2050]])</f>
        <v/>
      </c>
      <c r="V1747" s="7" t="e">
        <f t="shared" si="162"/>
        <v>#DIV/0!</v>
      </c>
      <c r="Y1747" s="6" t="str">
        <f>IF(Table1[[#This Row],[seagrass.mn.ssp126.2100]]="", "", (Table1[[#This Row],[seagrass.sd.ssp126.2100]]/Table1[[#This Row],[seagrass.mn.ssp126.2100]])^-1)</f>
        <v/>
      </c>
      <c r="Z1747" s="6" t="str">
        <f>IF(Table1[[#This Row],[seagrass.weights.ssp126.2100]]="","", Table1[[#This Row],[seagrass.weights.ssp126.2100]]*Table1[[#This Row],[seagrass.mn.ssp126.2100]])</f>
        <v/>
      </c>
      <c r="AC1747" s="6" t="str">
        <f>IF(Table1[[#This Row],[corals.mn.ssp126.2100]]="","",(Table1[[#This Row],[corals.sd.ssp126.2100]]/Table1[[#This Row],[corals.mn.ssp126.2100]])^-1)</f>
        <v/>
      </c>
      <c r="AD1747" s="6" t="str">
        <f>IF( Table1[[#This Row],[Coral.weights.ssp126.2100]]="","", Table1[[#This Row],[Coral.weights.ssp126.2100]]*Table1[[#This Row],[corals.mn.ssp126.2100]])</f>
        <v/>
      </c>
      <c r="AG1747" s="8" t="str">
        <f>IF(Table1[[#This Row],[mangrove.mn.ssp126.2100]]="","",(Table1[[#This Row],[mangrove.sd.ssp126.2100]]/Table1[[#This Row],[mangrove.mn.ssp126.2100]])^-1)</f>
        <v/>
      </c>
      <c r="AH1747" s="6" t="str">
        <f>IF(Table1[[#This Row],[mangrove.weights.ssp126.2100]]="","",Table1[[#This Row],[mangrove.weights.ssp126.2100]]*Table1[[#This Row],[mangrove.mn.ssp126.2100]])</f>
        <v/>
      </c>
      <c r="AI1747" s="7" t="e">
        <f t="shared" si="163"/>
        <v>#DIV/0!</v>
      </c>
      <c r="AL1747" s="6" t="str">
        <f>IF(Table1[[#This Row],[seagrass.mn.ssp245.2050]]="","",(Table1[[#This Row],[seagrass.sd.ssp245.2050]]/Table1[[#This Row],[seagrass.mn.ssp245.2050]])^-1)</f>
        <v/>
      </c>
      <c r="AM1747" s="6" t="str">
        <f>IF(Table1[[#This Row],[seagrass.weights.ssp245.2050]]="","",Table1[[#This Row],[seagrass.weights.ssp245.2050]]*Table1[[#This Row],[seagrass.mn.ssp245.2050]])</f>
        <v/>
      </c>
      <c r="AS1747" s="5"/>
      <c r="AT1747" s="8"/>
      <c r="AU1747" s="8"/>
      <c r="AV1747" s="7" t="e">
        <f t="shared" si="164"/>
        <v>#DIV/0!</v>
      </c>
      <c r="AX1747" s="5"/>
      <c r="AY1747" s="6"/>
      <c r="AZ1747" s="6"/>
      <c r="BB1747" s="5"/>
      <c r="BC1747" s="8"/>
      <c r="BD1747" s="8"/>
      <c r="BE1747" s="5"/>
      <c r="BF1747" s="5"/>
      <c r="BG1747" s="6"/>
      <c r="BH1747" s="6"/>
      <c r="BI1747" s="7" t="e">
        <f t="shared" si="165"/>
        <v>#DIV/0!</v>
      </c>
      <c r="BK1747" s="5"/>
      <c r="BL1747" s="6"/>
      <c r="BM1747" s="6"/>
      <c r="BO1747" s="5"/>
      <c r="BP1747" s="6"/>
      <c r="BQ1747" s="6"/>
      <c r="BR1747" s="5"/>
      <c r="BS1747" s="5"/>
      <c r="BT1747" s="6"/>
      <c r="BU1747" s="6"/>
      <c r="BV1747" s="7" t="e">
        <f t="shared" si="166"/>
        <v>#DIV/0!</v>
      </c>
      <c r="BX1747" s="5"/>
      <c r="BY1747" s="8"/>
      <c r="BZ1747" s="8"/>
      <c r="CA1747" s="5"/>
      <c r="CB1747" s="5"/>
      <c r="CC1747" s="8"/>
      <c r="CD1747" s="8"/>
      <c r="CE1747" s="5"/>
      <c r="CF1747" s="5"/>
      <c r="CG1747" s="12"/>
      <c r="CH1747" s="17"/>
      <c r="CI1747" s="9" t="e">
        <f t="shared" si="167"/>
        <v>#DIV/0!</v>
      </c>
      <c r="CJ1747" s="5"/>
      <c r="CL1747" s="5"/>
      <c r="CM1747" s="5"/>
      <c r="CP1747" s="5"/>
      <c r="CT1747" s="5"/>
    </row>
    <row r="1748" spans="1:98" x14ac:dyDescent="0.25">
      <c r="A1748" s="5" t="s">
        <v>1791</v>
      </c>
      <c r="B1748" s="5">
        <v>68.839340000000007</v>
      </c>
      <c r="C1748" s="5">
        <v>-49.571102000000003</v>
      </c>
      <c r="E1748" s="5">
        <v>0</v>
      </c>
      <c r="G1748" s="5">
        <v>0</v>
      </c>
      <c r="I1748" s="5">
        <v>0</v>
      </c>
      <c r="L1748" s="6" t="str">
        <f>IF(Table1[[#This Row],[seagrass.mn.ssp126.2050]]="","",(Table1[[#This Row],[seagrass.sd.ssp126.2050]]/Table1[[#This Row],[seagrass.mn.ssp126.2050]])^-1)</f>
        <v/>
      </c>
      <c r="M1748" s="6" t="str">
        <f>IF(Table1[[#This Row],[seagrass.weights.ssp126.2050]]="","",Table1[[#This Row],[seagrass.weights.ssp126.2050]]*Table1[[#This Row],[seagrass.mn.ssp126.2050]])</f>
        <v/>
      </c>
      <c r="P1748" s="6" t="str">
        <f>IF(Table1[[#This Row],[corals.mn.ssp126.2050]]="","",(Table1[[#This Row],[corals.sd.ssp126.2050]]/Table1[[#This Row],[corals.mn.ssp126.2050]])^-1)</f>
        <v/>
      </c>
      <c r="Q1748" s="6" t="str">
        <f>IF(Table1[[#This Row],[coral.weights.ssp126.2050]]="","",Table1[[#This Row],[coral.weights.ssp126.2050]]*Table1[[#This Row],[corals.mn.ssp126.2050]])</f>
        <v/>
      </c>
      <c r="T1748" s="6" t="str">
        <f>IF(Table1[[#This Row],[mangrove.mn.ssp126.2050]]="","",(Table1[[#This Row],[mangrove.sd.ssp126.2050]]/Table1[[#This Row],[mangrove.mn.ssp126.2050]])^-1)</f>
        <v/>
      </c>
      <c r="U1748" s="6" t="str">
        <f>IF(Table1[[#This Row],[mangrove.weights.ssp126.2050]]="","",Table1[[#This Row],[mangrove.weights.ssp126.2050]]*Table1[[#This Row],[mangrove.mn.ssp126.2050]])</f>
        <v/>
      </c>
      <c r="V1748" s="7" t="e">
        <f t="shared" si="162"/>
        <v>#DIV/0!</v>
      </c>
      <c r="Y1748" s="6" t="str">
        <f>IF(Table1[[#This Row],[seagrass.mn.ssp126.2100]]="", "", (Table1[[#This Row],[seagrass.sd.ssp126.2100]]/Table1[[#This Row],[seagrass.mn.ssp126.2100]])^-1)</f>
        <v/>
      </c>
      <c r="Z1748" s="6" t="str">
        <f>IF(Table1[[#This Row],[seagrass.weights.ssp126.2100]]="","", Table1[[#This Row],[seagrass.weights.ssp126.2100]]*Table1[[#This Row],[seagrass.mn.ssp126.2100]])</f>
        <v/>
      </c>
      <c r="AC1748" s="6" t="str">
        <f>IF(Table1[[#This Row],[corals.mn.ssp126.2100]]="","",(Table1[[#This Row],[corals.sd.ssp126.2100]]/Table1[[#This Row],[corals.mn.ssp126.2100]])^-1)</f>
        <v/>
      </c>
      <c r="AD1748" s="6" t="str">
        <f>IF( Table1[[#This Row],[Coral.weights.ssp126.2100]]="","", Table1[[#This Row],[Coral.weights.ssp126.2100]]*Table1[[#This Row],[corals.mn.ssp126.2100]])</f>
        <v/>
      </c>
      <c r="AG1748" s="8" t="str">
        <f>IF(Table1[[#This Row],[mangrove.mn.ssp126.2100]]="","",(Table1[[#This Row],[mangrove.sd.ssp126.2100]]/Table1[[#This Row],[mangrove.mn.ssp126.2100]])^-1)</f>
        <v/>
      </c>
      <c r="AH1748" s="6" t="str">
        <f>IF(Table1[[#This Row],[mangrove.weights.ssp126.2100]]="","",Table1[[#This Row],[mangrove.weights.ssp126.2100]]*Table1[[#This Row],[mangrove.mn.ssp126.2100]])</f>
        <v/>
      </c>
      <c r="AI1748" s="7" t="e">
        <f t="shared" si="163"/>
        <v>#DIV/0!</v>
      </c>
      <c r="AL1748" s="6" t="str">
        <f>IF(Table1[[#This Row],[seagrass.mn.ssp245.2050]]="","",(Table1[[#This Row],[seagrass.sd.ssp245.2050]]/Table1[[#This Row],[seagrass.mn.ssp245.2050]])^-1)</f>
        <v/>
      </c>
      <c r="AM1748" s="6" t="str">
        <f>IF(Table1[[#This Row],[seagrass.weights.ssp245.2050]]="","",Table1[[#This Row],[seagrass.weights.ssp245.2050]]*Table1[[#This Row],[seagrass.mn.ssp245.2050]])</f>
        <v/>
      </c>
      <c r="AS1748" s="5"/>
      <c r="AT1748" s="8"/>
      <c r="AU1748" s="8"/>
      <c r="AV1748" s="7" t="e">
        <f t="shared" si="164"/>
        <v>#DIV/0!</v>
      </c>
      <c r="AX1748" s="5"/>
      <c r="AY1748" s="6"/>
      <c r="AZ1748" s="6"/>
      <c r="BB1748" s="5"/>
      <c r="BC1748" s="8"/>
      <c r="BD1748" s="8"/>
      <c r="BE1748" s="5"/>
      <c r="BF1748" s="5"/>
      <c r="BG1748" s="6"/>
      <c r="BH1748" s="6"/>
      <c r="BI1748" s="7" t="e">
        <f t="shared" si="165"/>
        <v>#DIV/0!</v>
      </c>
      <c r="BK1748" s="5"/>
      <c r="BL1748" s="6"/>
      <c r="BM1748" s="6"/>
      <c r="BO1748" s="5"/>
      <c r="BP1748" s="6"/>
      <c r="BQ1748" s="6"/>
      <c r="BR1748" s="5"/>
      <c r="BS1748" s="5"/>
      <c r="BT1748" s="6"/>
      <c r="BU1748" s="6"/>
      <c r="BV1748" s="7" t="e">
        <f t="shared" si="166"/>
        <v>#DIV/0!</v>
      </c>
      <c r="BX1748" s="5"/>
      <c r="BY1748" s="8"/>
      <c r="BZ1748" s="8"/>
      <c r="CA1748" s="5"/>
      <c r="CB1748" s="5"/>
      <c r="CC1748" s="8"/>
      <c r="CD1748" s="8"/>
      <c r="CE1748" s="5"/>
      <c r="CF1748" s="5"/>
      <c r="CG1748" s="12"/>
      <c r="CH1748" s="17"/>
      <c r="CI1748" s="9" t="e">
        <f t="shared" si="167"/>
        <v>#DIV/0!</v>
      </c>
      <c r="CJ1748" s="5"/>
      <c r="CL1748" s="5"/>
      <c r="CM1748" s="5"/>
      <c r="CP1748" s="5"/>
      <c r="CT1748" s="5"/>
    </row>
    <row r="1749" spans="1:98" x14ac:dyDescent="0.25">
      <c r="A1749" s="5" t="s">
        <v>1792</v>
      </c>
      <c r="B1749" s="5">
        <v>69.089340000000007</v>
      </c>
      <c r="C1749" s="5">
        <v>-49.571102000000003</v>
      </c>
      <c r="E1749" s="5">
        <v>0</v>
      </c>
      <c r="G1749" s="5">
        <v>0</v>
      </c>
      <c r="I1749" s="5">
        <v>0</v>
      </c>
      <c r="L1749" s="6" t="str">
        <f>IF(Table1[[#This Row],[seagrass.mn.ssp126.2050]]="","",(Table1[[#This Row],[seagrass.sd.ssp126.2050]]/Table1[[#This Row],[seagrass.mn.ssp126.2050]])^-1)</f>
        <v/>
      </c>
      <c r="M1749" s="6" t="str">
        <f>IF(Table1[[#This Row],[seagrass.weights.ssp126.2050]]="","",Table1[[#This Row],[seagrass.weights.ssp126.2050]]*Table1[[#This Row],[seagrass.mn.ssp126.2050]])</f>
        <v/>
      </c>
      <c r="P1749" s="6" t="str">
        <f>IF(Table1[[#This Row],[corals.mn.ssp126.2050]]="","",(Table1[[#This Row],[corals.sd.ssp126.2050]]/Table1[[#This Row],[corals.mn.ssp126.2050]])^-1)</f>
        <v/>
      </c>
      <c r="Q1749" s="6" t="str">
        <f>IF(Table1[[#This Row],[coral.weights.ssp126.2050]]="","",Table1[[#This Row],[coral.weights.ssp126.2050]]*Table1[[#This Row],[corals.mn.ssp126.2050]])</f>
        <v/>
      </c>
      <c r="T1749" s="6" t="str">
        <f>IF(Table1[[#This Row],[mangrove.mn.ssp126.2050]]="","",(Table1[[#This Row],[mangrove.sd.ssp126.2050]]/Table1[[#This Row],[mangrove.mn.ssp126.2050]])^-1)</f>
        <v/>
      </c>
      <c r="U1749" s="6" t="str">
        <f>IF(Table1[[#This Row],[mangrove.weights.ssp126.2050]]="","",Table1[[#This Row],[mangrove.weights.ssp126.2050]]*Table1[[#This Row],[mangrove.mn.ssp126.2050]])</f>
        <v/>
      </c>
      <c r="V1749" s="7" t="e">
        <f t="shared" si="162"/>
        <v>#DIV/0!</v>
      </c>
      <c r="Y1749" s="6" t="str">
        <f>IF(Table1[[#This Row],[seagrass.mn.ssp126.2100]]="", "", (Table1[[#This Row],[seagrass.sd.ssp126.2100]]/Table1[[#This Row],[seagrass.mn.ssp126.2100]])^-1)</f>
        <v/>
      </c>
      <c r="Z1749" s="6" t="str">
        <f>IF(Table1[[#This Row],[seagrass.weights.ssp126.2100]]="","", Table1[[#This Row],[seagrass.weights.ssp126.2100]]*Table1[[#This Row],[seagrass.mn.ssp126.2100]])</f>
        <v/>
      </c>
      <c r="AC1749" s="6" t="str">
        <f>IF(Table1[[#This Row],[corals.mn.ssp126.2100]]="","",(Table1[[#This Row],[corals.sd.ssp126.2100]]/Table1[[#This Row],[corals.mn.ssp126.2100]])^-1)</f>
        <v/>
      </c>
      <c r="AD1749" s="6" t="str">
        <f>IF( Table1[[#This Row],[Coral.weights.ssp126.2100]]="","", Table1[[#This Row],[Coral.weights.ssp126.2100]]*Table1[[#This Row],[corals.mn.ssp126.2100]])</f>
        <v/>
      </c>
      <c r="AG1749" s="8" t="str">
        <f>IF(Table1[[#This Row],[mangrove.mn.ssp126.2100]]="","",(Table1[[#This Row],[mangrove.sd.ssp126.2100]]/Table1[[#This Row],[mangrove.mn.ssp126.2100]])^-1)</f>
        <v/>
      </c>
      <c r="AH1749" s="6" t="str">
        <f>IF(Table1[[#This Row],[mangrove.weights.ssp126.2100]]="","",Table1[[#This Row],[mangrove.weights.ssp126.2100]]*Table1[[#This Row],[mangrove.mn.ssp126.2100]])</f>
        <v/>
      </c>
      <c r="AI1749" s="7" t="e">
        <f t="shared" si="163"/>
        <v>#DIV/0!</v>
      </c>
      <c r="AL1749" s="6" t="str">
        <f>IF(Table1[[#This Row],[seagrass.mn.ssp245.2050]]="","",(Table1[[#This Row],[seagrass.sd.ssp245.2050]]/Table1[[#This Row],[seagrass.mn.ssp245.2050]])^-1)</f>
        <v/>
      </c>
      <c r="AM1749" s="6" t="str">
        <f>IF(Table1[[#This Row],[seagrass.weights.ssp245.2050]]="","",Table1[[#This Row],[seagrass.weights.ssp245.2050]]*Table1[[#This Row],[seagrass.mn.ssp245.2050]])</f>
        <v/>
      </c>
      <c r="AS1749" s="5"/>
      <c r="AT1749" s="8"/>
      <c r="AU1749" s="8"/>
      <c r="AV1749" s="7" t="e">
        <f t="shared" si="164"/>
        <v>#DIV/0!</v>
      </c>
      <c r="AX1749" s="5"/>
      <c r="AY1749" s="6"/>
      <c r="AZ1749" s="6"/>
      <c r="BB1749" s="5"/>
      <c r="BC1749" s="8"/>
      <c r="BD1749" s="8"/>
      <c r="BE1749" s="5"/>
      <c r="BF1749" s="5"/>
      <c r="BG1749" s="6"/>
      <c r="BH1749" s="6"/>
      <c r="BI1749" s="7" t="e">
        <f t="shared" si="165"/>
        <v>#DIV/0!</v>
      </c>
      <c r="BK1749" s="5"/>
      <c r="BL1749" s="6"/>
      <c r="BM1749" s="6"/>
      <c r="BO1749" s="5"/>
      <c r="BP1749" s="6"/>
      <c r="BQ1749" s="6"/>
      <c r="BR1749" s="5"/>
      <c r="BS1749" s="5"/>
      <c r="BT1749" s="6"/>
      <c r="BU1749" s="6"/>
      <c r="BV1749" s="7" t="e">
        <f t="shared" si="166"/>
        <v>#DIV/0!</v>
      </c>
      <c r="BX1749" s="5"/>
      <c r="BY1749" s="8"/>
      <c r="BZ1749" s="8"/>
      <c r="CA1749" s="5"/>
      <c r="CB1749" s="5"/>
      <c r="CC1749" s="8"/>
      <c r="CD1749" s="8"/>
      <c r="CE1749" s="5"/>
      <c r="CF1749" s="5"/>
      <c r="CG1749" s="12"/>
      <c r="CH1749" s="17"/>
      <c r="CI1749" s="9" t="e">
        <f t="shared" si="167"/>
        <v>#DIV/0!</v>
      </c>
      <c r="CJ1749" s="5"/>
      <c r="CL1749" s="5"/>
      <c r="CM1749" s="5"/>
      <c r="CP1749" s="5"/>
      <c r="CT1749" s="5"/>
    </row>
    <row r="1750" spans="1:98" x14ac:dyDescent="0.25">
      <c r="A1750" s="5" t="s">
        <v>1793</v>
      </c>
      <c r="B1750" s="5">
        <v>69.339340000000007</v>
      </c>
      <c r="C1750" s="5">
        <v>-49.571102000000003</v>
      </c>
      <c r="E1750" s="5">
        <v>0</v>
      </c>
      <c r="G1750" s="5">
        <v>0</v>
      </c>
      <c r="I1750" s="5">
        <v>0</v>
      </c>
      <c r="L1750" s="6" t="str">
        <f>IF(Table1[[#This Row],[seagrass.mn.ssp126.2050]]="","",(Table1[[#This Row],[seagrass.sd.ssp126.2050]]/Table1[[#This Row],[seagrass.mn.ssp126.2050]])^-1)</f>
        <v/>
      </c>
      <c r="M1750" s="6" t="str">
        <f>IF(Table1[[#This Row],[seagrass.weights.ssp126.2050]]="","",Table1[[#This Row],[seagrass.weights.ssp126.2050]]*Table1[[#This Row],[seagrass.mn.ssp126.2050]])</f>
        <v/>
      </c>
      <c r="P1750" s="6" t="str">
        <f>IF(Table1[[#This Row],[corals.mn.ssp126.2050]]="","",(Table1[[#This Row],[corals.sd.ssp126.2050]]/Table1[[#This Row],[corals.mn.ssp126.2050]])^-1)</f>
        <v/>
      </c>
      <c r="Q1750" s="6" t="str">
        <f>IF(Table1[[#This Row],[coral.weights.ssp126.2050]]="","",Table1[[#This Row],[coral.weights.ssp126.2050]]*Table1[[#This Row],[corals.mn.ssp126.2050]])</f>
        <v/>
      </c>
      <c r="T1750" s="6" t="str">
        <f>IF(Table1[[#This Row],[mangrove.mn.ssp126.2050]]="","",(Table1[[#This Row],[mangrove.sd.ssp126.2050]]/Table1[[#This Row],[mangrove.mn.ssp126.2050]])^-1)</f>
        <v/>
      </c>
      <c r="U1750" s="6" t="str">
        <f>IF(Table1[[#This Row],[mangrove.weights.ssp126.2050]]="","",Table1[[#This Row],[mangrove.weights.ssp126.2050]]*Table1[[#This Row],[mangrove.mn.ssp126.2050]])</f>
        <v/>
      </c>
      <c r="V1750" s="7" t="e">
        <f t="shared" si="162"/>
        <v>#DIV/0!</v>
      </c>
      <c r="Y1750" s="6" t="str">
        <f>IF(Table1[[#This Row],[seagrass.mn.ssp126.2100]]="", "", (Table1[[#This Row],[seagrass.sd.ssp126.2100]]/Table1[[#This Row],[seagrass.mn.ssp126.2100]])^-1)</f>
        <v/>
      </c>
      <c r="Z1750" s="6" t="str">
        <f>IF(Table1[[#This Row],[seagrass.weights.ssp126.2100]]="","", Table1[[#This Row],[seagrass.weights.ssp126.2100]]*Table1[[#This Row],[seagrass.mn.ssp126.2100]])</f>
        <v/>
      </c>
      <c r="AC1750" s="6" t="str">
        <f>IF(Table1[[#This Row],[corals.mn.ssp126.2100]]="","",(Table1[[#This Row],[corals.sd.ssp126.2100]]/Table1[[#This Row],[corals.mn.ssp126.2100]])^-1)</f>
        <v/>
      </c>
      <c r="AD1750" s="6" t="str">
        <f>IF( Table1[[#This Row],[Coral.weights.ssp126.2100]]="","", Table1[[#This Row],[Coral.weights.ssp126.2100]]*Table1[[#This Row],[corals.mn.ssp126.2100]])</f>
        <v/>
      </c>
      <c r="AG1750" s="8" t="str">
        <f>IF(Table1[[#This Row],[mangrove.mn.ssp126.2100]]="","",(Table1[[#This Row],[mangrove.sd.ssp126.2100]]/Table1[[#This Row],[mangrove.mn.ssp126.2100]])^-1)</f>
        <v/>
      </c>
      <c r="AH1750" s="6" t="str">
        <f>IF(Table1[[#This Row],[mangrove.weights.ssp126.2100]]="","",Table1[[#This Row],[mangrove.weights.ssp126.2100]]*Table1[[#This Row],[mangrove.mn.ssp126.2100]])</f>
        <v/>
      </c>
      <c r="AI1750" s="7" t="e">
        <f t="shared" si="163"/>
        <v>#DIV/0!</v>
      </c>
      <c r="AL1750" s="6" t="str">
        <f>IF(Table1[[#This Row],[seagrass.mn.ssp245.2050]]="","",(Table1[[#This Row],[seagrass.sd.ssp245.2050]]/Table1[[#This Row],[seagrass.mn.ssp245.2050]])^-1)</f>
        <v/>
      </c>
      <c r="AM1750" s="6" t="str">
        <f>IF(Table1[[#This Row],[seagrass.weights.ssp245.2050]]="","",Table1[[#This Row],[seagrass.weights.ssp245.2050]]*Table1[[#This Row],[seagrass.mn.ssp245.2050]])</f>
        <v/>
      </c>
      <c r="AS1750" s="5"/>
      <c r="AT1750" s="8"/>
      <c r="AU1750" s="8"/>
      <c r="AV1750" s="7" t="e">
        <f t="shared" si="164"/>
        <v>#DIV/0!</v>
      </c>
      <c r="AX1750" s="5"/>
      <c r="AY1750" s="6"/>
      <c r="AZ1750" s="6"/>
      <c r="BB1750" s="5"/>
      <c r="BC1750" s="8"/>
      <c r="BD1750" s="8"/>
      <c r="BE1750" s="5"/>
      <c r="BF1750" s="5"/>
      <c r="BG1750" s="6"/>
      <c r="BH1750" s="6"/>
      <c r="BI1750" s="7" t="e">
        <f t="shared" si="165"/>
        <v>#DIV/0!</v>
      </c>
      <c r="BK1750" s="5"/>
      <c r="BL1750" s="6"/>
      <c r="BM1750" s="6"/>
      <c r="BO1750" s="5"/>
      <c r="BP1750" s="6"/>
      <c r="BQ1750" s="6"/>
      <c r="BR1750" s="5"/>
      <c r="BS1750" s="5"/>
      <c r="BT1750" s="6"/>
      <c r="BU1750" s="6"/>
      <c r="BV1750" s="7" t="e">
        <f t="shared" si="166"/>
        <v>#DIV/0!</v>
      </c>
      <c r="BX1750" s="5"/>
      <c r="BY1750" s="8"/>
      <c r="BZ1750" s="8"/>
      <c r="CA1750" s="5"/>
      <c r="CB1750" s="5"/>
      <c r="CC1750" s="8"/>
      <c r="CD1750" s="8"/>
      <c r="CE1750" s="5"/>
      <c r="CF1750" s="5"/>
      <c r="CG1750" s="12"/>
      <c r="CH1750" s="17"/>
      <c r="CI1750" s="9" t="e">
        <f t="shared" si="167"/>
        <v>#DIV/0!</v>
      </c>
      <c r="CJ1750" s="5"/>
      <c r="CL1750" s="5"/>
      <c r="CM1750" s="5"/>
      <c r="CP1750" s="5"/>
      <c r="CT1750" s="5"/>
    </row>
    <row r="1751" spans="1:98" x14ac:dyDescent="0.25">
      <c r="A1751" s="5" t="s">
        <v>1794</v>
      </c>
      <c r="B1751" s="5">
        <v>69.589340000000007</v>
      </c>
      <c r="C1751" s="5">
        <v>-49.571102000000003</v>
      </c>
      <c r="E1751" s="5">
        <v>0</v>
      </c>
      <c r="G1751" s="5">
        <v>0</v>
      </c>
      <c r="I1751" s="5">
        <v>0</v>
      </c>
      <c r="L1751" s="6" t="str">
        <f>IF(Table1[[#This Row],[seagrass.mn.ssp126.2050]]="","",(Table1[[#This Row],[seagrass.sd.ssp126.2050]]/Table1[[#This Row],[seagrass.mn.ssp126.2050]])^-1)</f>
        <v/>
      </c>
      <c r="M1751" s="6" t="str">
        <f>IF(Table1[[#This Row],[seagrass.weights.ssp126.2050]]="","",Table1[[#This Row],[seagrass.weights.ssp126.2050]]*Table1[[#This Row],[seagrass.mn.ssp126.2050]])</f>
        <v/>
      </c>
      <c r="P1751" s="6" t="str">
        <f>IF(Table1[[#This Row],[corals.mn.ssp126.2050]]="","",(Table1[[#This Row],[corals.sd.ssp126.2050]]/Table1[[#This Row],[corals.mn.ssp126.2050]])^-1)</f>
        <v/>
      </c>
      <c r="Q1751" s="6" t="str">
        <f>IF(Table1[[#This Row],[coral.weights.ssp126.2050]]="","",Table1[[#This Row],[coral.weights.ssp126.2050]]*Table1[[#This Row],[corals.mn.ssp126.2050]])</f>
        <v/>
      </c>
      <c r="T1751" s="6" t="str">
        <f>IF(Table1[[#This Row],[mangrove.mn.ssp126.2050]]="","",(Table1[[#This Row],[mangrove.sd.ssp126.2050]]/Table1[[#This Row],[mangrove.mn.ssp126.2050]])^-1)</f>
        <v/>
      </c>
      <c r="U1751" s="6" t="str">
        <f>IF(Table1[[#This Row],[mangrove.weights.ssp126.2050]]="","",Table1[[#This Row],[mangrove.weights.ssp126.2050]]*Table1[[#This Row],[mangrove.mn.ssp126.2050]])</f>
        <v/>
      </c>
      <c r="V1751" s="7" t="e">
        <f t="shared" si="162"/>
        <v>#DIV/0!</v>
      </c>
      <c r="Y1751" s="6" t="str">
        <f>IF(Table1[[#This Row],[seagrass.mn.ssp126.2100]]="", "", (Table1[[#This Row],[seagrass.sd.ssp126.2100]]/Table1[[#This Row],[seagrass.mn.ssp126.2100]])^-1)</f>
        <v/>
      </c>
      <c r="Z1751" s="6" t="str">
        <f>IF(Table1[[#This Row],[seagrass.weights.ssp126.2100]]="","", Table1[[#This Row],[seagrass.weights.ssp126.2100]]*Table1[[#This Row],[seagrass.mn.ssp126.2100]])</f>
        <v/>
      </c>
      <c r="AC1751" s="6" t="str">
        <f>IF(Table1[[#This Row],[corals.mn.ssp126.2100]]="","",(Table1[[#This Row],[corals.sd.ssp126.2100]]/Table1[[#This Row],[corals.mn.ssp126.2100]])^-1)</f>
        <v/>
      </c>
      <c r="AD1751" s="6" t="str">
        <f>IF( Table1[[#This Row],[Coral.weights.ssp126.2100]]="","", Table1[[#This Row],[Coral.weights.ssp126.2100]]*Table1[[#This Row],[corals.mn.ssp126.2100]])</f>
        <v/>
      </c>
      <c r="AG1751" s="8" t="str">
        <f>IF(Table1[[#This Row],[mangrove.mn.ssp126.2100]]="","",(Table1[[#This Row],[mangrove.sd.ssp126.2100]]/Table1[[#This Row],[mangrove.mn.ssp126.2100]])^-1)</f>
        <v/>
      </c>
      <c r="AH1751" s="6" t="str">
        <f>IF(Table1[[#This Row],[mangrove.weights.ssp126.2100]]="","",Table1[[#This Row],[mangrove.weights.ssp126.2100]]*Table1[[#This Row],[mangrove.mn.ssp126.2100]])</f>
        <v/>
      </c>
      <c r="AI1751" s="7" t="e">
        <f t="shared" si="163"/>
        <v>#DIV/0!</v>
      </c>
      <c r="AL1751" s="6" t="str">
        <f>IF(Table1[[#This Row],[seagrass.mn.ssp245.2050]]="","",(Table1[[#This Row],[seagrass.sd.ssp245.2050]]/Table1[[#This Row],[seagrass.mn.ssp245.2050]])^-1)</f>
        <v/>
      </c>
      <c r="AM1751" s="6" t="str">
        <f>IF(Table1[[#This Row],[seagrass.weights.ssp245.2050]]="","",Table1[[#This Row],[seagrass.weights.ssp245.2050]]*Table1[[#This Row],[seagrass.mn.ssp245.2050]])</f>
        <v/>
      </c>
      <c r="AS1751" s="5"/>
      <c r="AT1751" s="8"/>
      <c r="AU1751" s="8"/>
      <c r="AV1751" s="7" t="e">
        <f t="shared" si="164"/>
        <v>#DIV/0!</v>
      </c>
      <c r="AX1751" s="5"/>
      <c r="AY1751" s="6"/>
      <c r="AZ1751" s="6"/>
      <c r="BB1751" s="5"/>
      <c r="BC1751" s="8"/>
      <c r="BD1751" s="8"/>
      <c r="BE1751" s="5"/>
      <c r="BF1751" s="5"/>
      <c r="BG1751" s="6"/>
      <c r="BH1751" s="6"/>
      <c r="BI1751" s="7" t="e">
        <f t="shared" si="165"/>
        <v>#DIV/0!</v>
      </c>
      <c r="BK1751" s="5"/>
      <c r="BL1751" s="6"/>
      <c r="BM1751" s="6"/>
      <c r="BO1751" s="5"/>
      <c r="BP1751" s="6"/>
      <c r="BQ1751" s="6"/>
      <c r="BR1751" s="5"/>
      <c r="BS1751" s="5"/>
      <c r="BT1751" s="6"/>
      <c r="BU1751" s="6"/>
      <c r="BV1751" s="7" t="e">
        <f t="shared" si="166"/>
        <v>#DIV/0!</v>
      </c>
      <c r="BX1751" s="5"/>
      <c r="BY1751" s="8"/>
      <c r="BZ1751" s="8"/>
      <c r="CA1751" s="5"/>
      <c r="CB1751" s="5"/>
      <c r="CC1751" s="8"/>
      <c r="CD1751" s="8"/>
      <c r="CE1751" s="5"/>
      <c r="CF1751" s="5"/>
      <c r="CG1751" s="12"/>
      <c r="CH1751" s="17"/>
      <c r="CI1751" s="9" t="e">
        <f t="shared" si="167"/>
        <v>#DIV/0!</v>
      </c>
      <c r="CJ1751" s="5"/>
      <c r="CL1751" s="5"/>
      <c r="CM1751" s="5"/>
      <c r="CP1751" s="5"/>
      <c r="CT1751" s="5"/>
    </row>
    <row r="1752" spans="1:98" x14ac:dyDescent="0.25">
      <c r="A1752" s="5" t="s">
        <v>1795</v>
      </c>
      <c r="B1752" s="5">
        <v>69.839340000000007</v>
      </c>
      <c r="C1752" s="5">
        <v>-49.571102000000003</v>
      </c>
      <c r="E1752" s="5">
        <v>0</v>
      </c>
      <c r="G1752" s="5">
        <v>0</v>
      </c>
      <c r="I1752" s="5">
        <v>0</v>
      </c>
      <c r="L1752" s="6" t="str">
        <f>IF(Table1[[#This Row],[seagrass.mn.ssp126.2050]]="","",(Table1[[#This Row],[seagrass.sd.ssp126.2050]]/Table1[[#This Row],[seagrass.mn.ssp126.2050]])^-1)</f>
        <v/>
      </c>
      <c r="M1752" s="6" t="str">
        <f>IF(Table1[[#This Row],[seagrass.weights.ssp126.2050]]="","",Table1[[#This Row],[seagrass.weights.ssp126.2050]]*Table1[[#This Row],[seagrass.mn.ssp126.2050]])</f>
        <v/>
      </c>
      <c r="P1752" s="6" t="str">
        <f>IF(Table1[[#This Row],[corals.mn.ssp126.2050]]="","",(Table1[[#This Row],[corals.sd.ssp126.2050]]/Table1[[#This Row],[corals.mn.ssp126.2050]])^-1)</f>
        <v/>
      </c>
      <c r="Q1752" s="6" t="str">
        <f>IF(Table1[[#This Row],[coral.weights.ssp126.2050]]="","",Table1[[#This Row],[coral.weights.ssp126.2050]]*Table1[[#This Row],[corals.mn.ssp126.2050]])</f>
        <v/>
      </c>
      <c r="T1752" s="6" t="str">
        <f>IF(Table1[[#This Row],[mangrove.mn.ssp126.2050]]="","",(Table1[[#This Row],[mangrove.sd.ssp126.2050]]/Table1[[#This Row],[mangrove.mn.ssp126.2050]])^-1)</f>
        <v/>
      </c>
      <c r="U1752" s="6" t="str">
        <f>IF(Table1[[#This Row],[mangrove.weights.ssp126.2050]]="","",Table1[[#This Row],[mangrove.weights.ssp126.2050]]*Table1[[#This Row],[mangrove.mn.ssp126.2050]])</f>
        <v/>
      </c>
      <c r="V1752" s="7" t="e">
        <f t="shared" si="162"/>
        <v>#DIV/0!</v>
      </c>
      <c r="Y1752" s="6" t="str">
        <f>IF(Table1[[#This Row],[seagrass.mn.ssp126.2100]]="", "", (Table1[[#This Row],[seagrass.sd.ssp126.2100]]/Table1[[#This Row],[seagrass.mn.ssp126.2100]])^-1)</f>
        <v/>
      </c>
      <c r="Z1752" s="6" t="str">
        <f>IF(Table1[[#This Row],[seagrass.weights.ssp126.2100]]="","", Table1[[#This Row],[seagrass.weights.ssp126.2100]]*Table1[[#This Row],[seagrass.mn.ssp126.2100]])</f>
        <v/>
      </c>
      <c r="AC1752" s="6" t="str">
        <f>IF(Table1[[#This Row],[corals.mn.ssp126.2100]]="","",(Table1[[#This Row],[corals.sd.ssp126.2100]]/Table1[[#This Row],[corals.mn.ssp126.2100]])^-1)</f>
        <v/>
      </c>
      <c r="AD1752" s="6" t="str">
        <f>IF( Table1[[#This Row],[Coral.weights.ssp126.2100]]="","", Table1[[#This Row],[Coral.weights.ssp126.2100]]*Table1[[#This Row],[corals.mn.ssp126.2100]])</f>
        <v/>
      </c>
      <c r="AG1752" s="8" t="str">
        <f>IF(Table1[[#This Row],[mangrove.mn.ssp126.2100]]="","",(Table1[[#This Row],[mangrove.sd.ssp126.2100]]/Table1[[#This Row],[mangrove.mn.ssp126.2100]])^-1)</f>
        <v/>
      </c>
      <c r="AH1752" s="6" t="str">
        <f>IF(Table1[[#This Row],[mangrove.weights.ssp126.2100]]="","",Table1[[#This Row],[mangrove.weights.ssp126.2100]]*Table1[[#This Row],[mangrove.mn.ssp126.2100]])</f>
        <v/>
      </c>
      <c r="AI1752" s="7" t="e">
        <f t="shared" si="163"/>
        <v>#DIV/0!</v>
      </c>
      <c r="AL1752" s="6" t="str">
        <f>IF(Table1[[#This Row],[seagrass.mn.ssp245.2050]]="","",(Table1[[#This Row],[seagrass.sd.ssp245.2050]]/Table1[[#This Row],[seagrass.mn.ssp245.2050]])^-1)</f>
        <v/>
      </c>
      <c r="AM1752" s="6" t="str">
        <f>IF(Table1[[#This Row],[seagrass.weights.ssp245.2050]]="","",Table1[[#This Row],[seagrass.weights.ssp245.2050]]*Table1[[#This Row],[seagrass.mn.ssp245.2050]])</f>
        <v/>
      </c>
      <c r="AS1752" s="5"/>
      <c r="AT1752" s="8"/>
      <c r="AU1752" s="8"/>
      <c r="AV1752" s="7" t="e">
        <f t="shared" si="164"/>
        <v>#DIV/0!</v>
      </c>
      <c r="AX1752" s="5"/>
      <c r="AY1752" s="6"/>
      <c r="AZ1752" s="6"/>
      <c r="BB1752" s="5"/>
      <c r="BC1752" s="8"/>
      <c r="BD1752" s="8"/>
      <c r="BE1752" s="5"/>
      <c r="BF1752" s="5"/>
      <c r="BG1752" s="6"/>
      <c r="BH1752" s="6"/>
      <c r="BI1752" s="7" t="e">
        <f t="shared" si="165"/>
        <v>#DIV/0!</v>
      </c>
      <c r="BK1752" s="5"/>
      <c r="BL1752" s="6"/>
      <c r="BM1752" s="6"/>
      <c r="BO1752" s="5"/>
      <c r="BP1752" s="6"/>
      <c r="BQ1752" s="6"/>
      <c r="BR1752" s="5"/>
      <c r="BS1752" s="5"/>
      <c r="BT1752" s="6"/>
      <c r="BU1752" s="6"/>
      <c r="BV1752" s="7" t="e">
        <f t="shared" si="166"/>
        <v>#DIV/0!</v>
      </c>
      <c r="BX1752" s="5"/>
      <c r="BY1752" s="8"/>
      <c r="BZ1752" s="8"/>
      <c r="CA1752" s="5"/>
      <c r="CB1752" s="5"/>
      <c r="CC1752" s="8"/>
      <c r="CD1752" s="8"/>
      <c r="CE1752" s="5"/>
      <c r="CF1752" s="5"/>
      <c r="CG1752" s="12"/>
      <c r="CH1752" s="17"/>
      <c r="CI1752" s="9" t="e">
        <f t="shared" si="167"/>
        <v>#DIV/0!</v>
      </c>
      <c r="CJ1752" s="5"/>
      <c r="CL1752" s="5"/>
      <c r="CM1752" s="5"/>
      <c r="CP1752" s="5"/>
      <c r="CT1752" s="5"/>
    </row>
    <row r="1753" spans="1:98" x14ac:dyDescent="0.25">
      <c r="A1753" s="5" t="s">
        <v>1796</v>
      </c>
      <c r="B1753" s="5">
        <v>70.089340000000007</v>
      </c>
      <c r="C1753" s="5">
        <v>-49.571102000000003</v>
      </c>
      <c r="E1753" s="5">
        <v>0</v>
      </c>
      <c r="G1753" s="5">
        <v>0</v>
      </c>
      <c r="I1753" s="5">
        <v>0</v>
      </c>
      <c r="L1753" s="6" t="str">
        <f>IF(Table1[[#This Row],[seagrass.mn.ssp126.2050]]="","",(Table1[[#This Row],[seagrass.sd.ssp126.2050]]/Table1[[#This Row],[seagrass.mn.ssp126.2050]])^-1)</f>
        <v/>
      </c>
      <c r="M1753" s="6" t="str">
        <f>IF(Table1[[#This Row],[seagrass.weights.ssp126.2050]]="","",Table1[[#This Row],[seagrass.weights.ssp126.2050]]*Table1[[#This Row],[seagrass.mn.ssp126.2050]])</f>
        <v/>
      </c>
      <c r="P1753" s="6" t="str">
        <f>IF(Table1[[#This Row],[corals.mn.ssp126.2050]]="","",(Table1[[#This Row],[corals.sd.ssp126.2050]]/Table1[[#This Row],[corals.mn.ssp126.2050]])^-1)</f>
        <v/>
      </c>
      <c r="Q1753" s="6" t="str">
        <f>IF(Table1[[#This Row],[coral.weights.ssp126.2050]]="","",Table1[[#This Row],[coral.weights.ssp126.2050]]*Table1[[#This Row],[corals.mn.ssp126.2050]])</f>
        <v/>
      </c>
      <c r="T1753" s="6" t="str">
        <f>IF(Table1[[#This Row],[mangrove.mn.ssp126.2050]]="","",(Table1[[#This Row],[mangrove.sd.ssp126.2050]]/Table1[[#This Row],[mangrove.mn.ssp126.2050]])^-1)</f>
        <v/>
      </c>
      <c r="U1753" s="6" t="str">
        <f>IF(Table1[[#This Row],[mangrove.weights.ssp126.2050]]="","",Table1[[#This Row],[mangrove.weights.ssp126.2050]]*Table1[[#This Row],[mangrove.mn.ssp126.2050]])</f>
        <v/>
      </c>
      <c r="V1753" s="7" t="e">
        <f t="shared" si="162"/>
        <v>#DIV/0!</v>
      </c>
      <c r="Y1753" s="6" t="str">
        <f>IF(Table1[[#This Row],[seagrass.mn.ssp126.2100]]="", "", (Table1[[#This Row],[seagrass.sd.ssp126.2100]]/Table1[[#This Row],[seagrass.mn.ssp126.2100]])^-1)</f>
        <v/>
      </c>
      <c r="Z1753" s="6" t="str">
        <f>IF(Table1[[#This Row],[seagrass.weights.ssp126.2100]]="","", Table1[[#This Row],[seagrass.weights.ssp126.2100]]*Table1[[#This Row],[seagrass.mn.ssp126.2100]])</f>
        <v/>
      </c>
      <c r="AC1753" s="6" t="str">
        <f>IF(Table1[[#This Row],[corals.mn.ssp126.2100]]="","",(Table1[[#This Row],[corals.sd.ssp126.2100]]/Table1[[#This Row],[corals.mn.ssp126.2100]])^-1)</f>
        <v/>
      </c>
      <c r="AD1753" s="6" t="str">
        <f>IF( Table1[[#This Row],[Coral.weights.ssp126.2100]]="","", Table1[[#This Row],[Coral.weights.ssp126.2100]]*Table1[[#This Row],[corals.mn.ssp126.2100]])</f>
        <v/>
      </c>
      <c r="AG1753" s="8" t="str">
        <f>IF(Table1[[#This Row],[mangrove.mn.ssp126.2100]]="","",(Table1[[#This Row],[mangrove.sd.ssp126.2100]]/Table1[[#This Row],[mangrove.mn.ssp126.2100]])^-1)</f>
        <v/>
      </c>
      <c r="AH1753" s="6" t="str">
        <f>IF(Table1[[#This Row],[mangrove.weights.ssp126.2100]]="","",Table1[[#This Row],[mangrove.weights.ssp126.2100]]*Table1[[#This Row],[mangrove.mn.ssp126.2100]])</f>
        <v/>
      </c>
      <c r="AI1753" s="7" t="e">
        <f t="shared" si="163"/>
        <v>#DIV/0!</v>
      </c>
      <c r="AL1753" s="6" t="str">
        <f>IF(Table1[[#This Row],[seagrass.mn.ssp245.2050]]="","",(Table1[[#This Row],[seagrass.sd.ssp245.2050]]/Table1[[#This Row],[seagrass.mn.ssp245.2050]])^-1)</f>
        <v/>
      </c>
      <c r="AM1753" s="6" t="str">
        <f>IF(Table1[[#This Row],[seagrass.weights.ssp245.2050]]="","",Table1[[#This Row],[seagrass.weights.ssp245.2050]]*Table1[[#This Row],[seagrass.mn.ssp245.2050]])</f>
        <v/>
      </c>
      <c r="AS1753" s="5"/>
      <c r="AT1753" s="8"/>
      <c r="AU1753" s="8"/>
      <c r="AV1753" s="7" t="e">
        <f t="shared" si="164"/>
        <v>#DIV/0!</v>
      </c>
      <c r="AX1753" s="5"/>
      <c r="AY1753" s="6"/>
      <c r="AZ1753" s="6"/>
      <c r="BB1753" s="5"/>
      <c r="BC1753" s="8"/>
      <c r="BD1753" s="8"/>
      <c r="BE1753" s="5"/>
      <c r="BF1753" s="5"/>
      <c r="BG1753" s="6"/>
      <c r="BH1753" s="6"/>
      <c r="BI1753" s="7" t="e">
        <f t="shared" si="165"/>
        <v>#DIV/0!</v>
      </c>
      <c r="BK1753" s="5"/>
      <c r="BL1753" s="6"/>
      <c r="BM1753" s="6"/>
      <c r="BO1753" s="5"/>
      <c r="BP1753" s="6"/>
      <c r="BQ1753" s="6"/>
      <c r="BR1753" s="5"/>
      <c r="BS1753" s="5"/>
      <c r="BT1753" s="6"/>
      <c r="BU1753" s="6"/>
      <c r="BV1753" s="7" t="e">
        <f t="shared" si="166"/>
        <v>#DIV/0!</v>
      </c>
      <c r="BX1753" s="5"/>
      <c r="BY1753" s="8"/>
      <c r="BZ1753" s="8"/>
      <c r="CA1753" s="5"/>
      <c r="CB1753" s="5"/>
      <c r="CC1753" s="8"/>
      <c r="CD1753" s="8"/>
      <c r="CE1753" s="5"/>
      <c r="CF1753" s="5"/>
      <c r="CG1753" s="12"/>
      <c r="CH1753" s="17"/>
      <c r="CI1753" s="9" t="e">
        <f t="shared" si="167"/>
        <v>#DIV/0!</v>
      </c>
      <c r="CJ1753" s="5"/>
      <c r="CL1753" s="5"/>
      <c r="CM1753" s="5"/>
      <c r="CP1753" s="5"/>
      <c r="CT1753" s="5"/>
    </row>
    <row r="1754" spans="1:98" x14ac:dyDescent="0.25">
      <c r="A1754" s="5" t="s">
        <v>1797</v>
      </c>
      <c r="B1754" s="5">
        <v>70.339340000000007</v>
      </c>
      <c r="C1754" s="5">
        <v>-49.571102000000003</v>
      </c>
      <c r="E1754" s="5">
        <v>0</v>
      </c>
      <c r="G1754" s="5">
        <v>0</v>
      </c>
      <c r="I1754" s="5">
        <v>0</v>
      </c>
      <c r="L1754" s="6" t="str">
        <f>IF(Table1[[#This Row],[seagrass.mn.ssp126.2050]]="","",(Table1[[#This Row],[seagrass.sd.ssp126.2050]]/Table1[[#This Row],[seagrass.mn.ssp126.2050]])^-1)</f>
        <v/>
      </c>
      <c r="M1754" s="6" t="str">
        <f>IF(Table1[[#This Row],[seagrass.weights.ssp126.2050]]="","",Table1[[#This Row],[seagrass.weights.ssp126.2050]]*Table1[[#This Row],[seagrass.mn.ssp126.2050]])</f>
        <v/>
      </c>
      <c r="P1754" s="6" t="str">
        <f>IF(Table1[[#This Row],[corals.mn.ssp126.2050]]="","",(Table1[[#This Row],[corals.sd.ssp126.2050]]/Table1[[#This Row],[corals.mn.ssp126.2050]])^-1)</f>
        <v/>
      </c>
      <c r="Q1754" s="6" t="str">
        <f>IF(Table1[[#This Row],[coral.weights.ssp126.2050]]="","",Table1[[#This Row],[coral.weights.ssp126.2050]]*Table1[[#This Row],[corals.mn.ssp126.2050]])</f>
        <v/>
      </c>
      <c r="T1754" s="6" t="str">
        <f>IF(Table1[[#This Row],[mangrove.mn.ssp126.2050]]="","",(Table1[[#This Row],[mangrove.sd.ssp126.2050]]/Table1[[#This Row],[mangrove.mn.ssp126.2050]])^-1)</f>
        <v/>
      </c>
      <c r="U1754" s="6" t="str">
        <f>IF(Table1[[#This Row],[mangrove.weights.ssp126.2050]]="","",Table1[[#This Row],[mangrove.weights.ssp126.2050]]*Table1[[#This Row],[mangrove.mn.ssp126.2050]])</f>
        <v/>
      </c>
      <c r="V1754" s="7" t="e">
        <f t="shared" si="162"/>
        <v>#DIV/0!</v>
      </c>
      <c r="Y1754" s="6" t="str">
        <f>IF(Table1[[#This Row],[seagrass.mn.ssp126.2100]]="", "", (Table1[[#This Row],[seagrass.sd.ssp126.2100]]/Table1[[#This Row],[seagrass.mn.ssp126.2100]])^-1)</f>
        <v/>
      </c>
      <c r="Z1754" s="6" t="str">
        <f>IF(Table1[[#This Row],[seagrass.weights.ssp126.2100]]="","", Table1[[#This Row],[seagrass.weights.ssp126.2100]]*Table1[[#This Row],[seagrass.mn.ssp126.2100]])</f>
        <v/>
      </c>
      <c r="AC1754" s="6" t="str">
        <f>IF(Table1[[#This Row],[corals.mn.ssp126.2100]]="","",(Table1[[#This Row],[corals.sd.ssp126.2100]]/Table1[[#This Row],[corals.mn.ssp126.2100]])^-1)</f>
        <v/>
      </c>
      <c r="AD1754" s="6" t="str">
        <f>IF( Table1[[#This Row],[Coral.weights.ssp126.2100]]="","", Table1[[#This Row],[Coral.weights.ssp126.2100]]*Table1[[#This Row],[corals.mn.ssp126.2100]])</f>
        <v/>
      </c>
      <c r="AG1754" s="8" t="str">
        <f>IF(Table1[[#This Row],[mangrove.mn.ssp126.2100]]="","",(Table1[[#This Row],[mangrove.sd.ssp126.2100]]/Table1[[#This Row],[mangrove.mn.ssp126.2100]])^-1)</f>
        <v/>
      </c>
      <c r="AH1754" s="6" t="str">
        <f>IF(Table1[[#This Row],[mangrove.weights.ssp126.2100]]="","",Table1[[#This Row],[mangrove.weights.ssp126.2100]]*Table1[[#This Row],[mangrove.mn.ssp126.2100]])</f>
        <v/>
      </c>
      <c r="AI1754" s="7" t="e">
        <f t="shared" si="163"/>
        <v>#DIV/0!</v>
      </c>
      <c r="AL1754" s="6" t="str">
        <f>IF(Table1[[#This Row],[seagrass.mn.ssp245.2050]]="","",(Table1[[#This Row],[seagrass.sd.ssp245.2050]]/Table1[[#This Row],[seagrass.mn.ssp245.2050]])^-1)</f>
        <v/>
      </c>
      <c r="AM1754" s="6" t="str">
        <f>IF(Table1[[#This Row],[seagrass.weights.ssp245.2050]]="","",Table1[[#This Row],[seagrass.weights.ssp245.2050]]*Table1[[#This Row],[seagrass.mn.ssp245.2050]])</f>
        <v/>
      </c>
      <c r="AS1754" s="5"/>
      <c r="AT1754" s="8"/>
      <c r="AU1754" s="8"/>
      <c r="AV1754" s="7" t="e">
        <f t="shared" si="164"/>
        <v>#DIV/0!</v>
      </c>
      <c r="AX1754" s="5"/>
      <c r="AY1754" s="6"/>
      <c r="AZ1754" s="6"/>
      <c r="BB1754" s="5"/>
      <c r="BC1754" s="8"/>
      <c r="BD1754" s="8"/>
      <c r="BE1754" s="5"/>
      <c r="BF1754" s="5"/>
      <c r="BG1754" s="6"/>
      <c r="BH1754" s="6"/>
      <c r="BI1754" s="7" t="e">
        <f t="shared" si="165"/>
        <v>#DIV/0!</v>
      </c>
      <c r="BK1754" s="5"/>
      <c r="BL1754" s="6"/>
      <c r="BM1754" s="6"/>
      <c r="BO1754" s="5"/>
      <c r="BP1754" s="6"/>
      <c r="BQ1754" s="6"/>
      <c r="BR1754" s="5"/>
      <c r="BS1754" s="5"/>
      <c r="BT1754" s="6"/>
      <c r="BU1754" s="6"/>
      <c r="BV1754" s="7" t="e">
        <f t="shared" si="166"/>
        <v>#DIV/0!</v>
      </c>
      <c r="BX1754" s="5"/>
      <c r="BY1754" s="8"/>
      <c r="BZ1754" s="8"/>
      <c r="CA1754" s="5"/>
      <c r="CB1754" s="5"/>
      <c r="CC1754" s="8"/>
      <c r="CD1754" s="8"/>
      <c r="CE1754" s="5"/>
      <c r="CF1754" s="5"/>
      <c r="CG1754" s="12"/>
      <c r="CH1754" s="17"/>
      <c r="CI1754" s="9" t="e">
        <f t="shared" si="167"/>
        <v>#DIV/0!</v>
      </c>
      <c r="CJ1754" s="5"/>
      <c r="CL1754" s="5"/>
      <c r="CM1754" s="5"/>
      <c r="CP1754" s="5"/>
      <c r="CT1754" s="5"/>
    </row>
    <row r="1755" spans="1:98" x14ac:dyDescent="0.25">
      <c r="A1755" s="5" t="s">
        <v>1798</v>
      </c>
      <c r="B1755" s="5">
        <v>70.589340000000007</v>
      </c>
      <c r="C1755" s="5">
        <v>-49.571102000000003</v>
      </c>
      <c r="E1755" s="5">
        <v>0</v>
      </c>
      <c r="G1755" s="5">
        <v>0</v>
      </c>
      <c r="I1755" s="5">
        <v>0</v>
      </c>
      <c r="L1755" s="6" t="str">
        <f>IF(Table1[[#This Row],[seagrass.mn.ssp126.2050]]="","",(Table1[[#This Row],[seagrass.sd.ssp126.2050]]/Table1[[#This Row],[seagrass.mn.ssp126.2050]])^-1)</f>
        <v/>
      </c>
      <c r="M1755" s="6" t="str">
        <f>IF(Table1[[#This Row],[seagrass.weights.ssp126.2050]]="","",Table1[[#This Row],[seagrass.weights.ssp126.2050]]*Table1[[#This Row],[seagrass.mn.ssp126.2050]])</f>
        <v/>
      </c>
      <c r="P1755" s="6" t="str">
        <f>IF(Table1[[#This Row],[corals.mn.ssp126.2050]]="","",(Table1[[#This Row],[corals.sd.ssp126.2050]]/Table1[[#This Row],[corals.mn.ssp126.2050]])^-1)</f>
        <v/>
      </c>
      <c r="Q1755" s="6" t="str">
        <f>IF(Table1[[#This Row],[coral.weights.ssp126.2050]]="","",Table1[[#This Row],[coral.weights.ssp126.2050]]*Table1[[#This Row],[corals.mn.ssp126.2050]])</f>
        <v/>
      </c>
      <c r="T1755" s="6" t="str">
        <f>IF(Table1[[#This Row],[mangrove.mn.ssp126.2050]]="","",(Table1[[#This Row],[mangrove.sd.ssp126.2050]]/Table1[[#This Row],[mangrove.mn.ssp126.2050]])^-1)</f>
        <v/>
      </c>
      <c r="U1755" s="6" t="str">
        <f>IF(Table1[[#This Row],[mangrove.weights.ssp126.2050]]="","",Table1[[#This Row],[mangrove.weights.ssp126.2050]]*Table1[[#This Row],[mangrove.mn.ssp126.2050]])</f>
        <v/>
      </c>
      <c r="V1755" s="7" t="e">
        <f t="shared" si="162"/>
        <v>#DIV/0!</v>
      </c>
      <c r="Y1755" s="6" t="str">
        <f>IF(Table1[[#This Row],[seagrass.mn.ssp126.2100]]="", "", (Table1[[#This Row],[seagrass.sd.ssp126.2100]]/Table1[[#This Row],[seagrass.mn.ssp126.2100]])^-1)</f>
        <v/>
      </c>
      <c r="Z1755" s="6" t="str">
        <f>IF(Table1[[#This Row],[seagrass.weights.ssp126.2100]]="","", Table1[[#This Row],[seagrass.weights.ssp126.2100]]*Table1[[#This Row],[seagrass.mn.ssp126.2100]])</f>
        <v/>
      </c>
      <c r="AC1755" s="6" t="str">
        <f>IF(Table1[[#This Row],[corals.mn.ssp126.2100]]="","",(Table1[[#This Row],[corals.sd.ssp126.2100]]/Table1[[#This Row],[corals.mn.ssp126.2100]])^-1)</f>
        <v/>
      </c>
      <c r="AD1755" s="6" t="str">
        <f>IF( Table1[[#This Row],[Coral.weights.ssp126.2100]]="","", Table1[[#This Row],[Coral.weights.ssp126.2100]]*Table1[[#This Row],[corals.mn.ssp126.2100]])</f>
        <v/>
      </c>
      <c r="AG1755" s="8" t="str">
        <f>IF(Table1[[#This Row],[mangrove.mn.ssp126.2100]]="","",(Table1[[#This Row],[mangrove.sd.ssp126.2100]]/Table1[[#This Row],[mangrove.mn.ssp126.2100]])^-1)</f>
        <v/>
      </c>
      <c r="AH1755" s="6" t="str">
        <f>IF(Table1[[#This Row],[mangrove.weights.ssp126.2100]]="","",Table1[[#This Row],[mangrove.weights.ssp126.2100]]*Table1[[#This Row],[mangrove.mn.ssp126.2100]])</f>
        <v/>
      </c>
      <c r="AI1755" s="7" t="e">
        <f t="shared" si="163"/>
        <v>#DIV/0!</v>
      </c>
      <c r="AL1755" s="6" t="str">
        <f>IF(Table1[[#This Row],[seagrass.mn.ssp245.2050]]="","",(Table1[[#This Row],[seagrass.sd.ssp245.2050]]/Table1[[#This Row],[seagrass.mn.ssp245.2050]])^-1)</f>
        <v/>
      </c>
      <c r="AM1755" s="6" t="str">
        <f>IF(Table1[[#This Row],[seagrass.weights.ssp245.2050]]="","",Table1[[#This Row],[seagrass.weights.ssp245.2050]]*Table1[[#This Row],[seagrass.mn.ssp245.2050]])</f>
        <v/>
      </c>
      <c r="AS1755" s="5"/>
      <c r="AT1755" s="8"/>
      <c r="AU1755" s="8"/>
      <c r="AV1755" s="7" t="e">
        <f t="shared" si="164"/>
        <v>#DIV/0!</v>
      </c>
      <c r="AX1755" s="5"/>
      <c r="AY1755" s="6"/>
      <c r="AZ1755" s="6"/>
      <c r="BB1755" s="5"/>
      <c r="BC1755" s="8"/>
      <c r="BD1755" s="8"/>
      <c r="BE1755" s="5"/>
      <c r="BF1755" s="5"/>
      <c r="BG1755" s="6"/>
      <c r="BH1755" s="6"/>
      <c r="BI1755" s="7" t="e">
        <f t="shared" si="165"/>
        <v>#DIV/0!</v>
      </c>
      <c r="BK1755" s="5"/>
      <c r="BL1755" s="6"/>
      <c r="BM1755" s="6"/>
      <c r="BO1755" s="5"/>
      <c r="BP1755" s="6"/>
      <c r="BQ1755" s="6"/>
      <c r="BR1755" s="5"/>
      <c r="BS1755" s="5"/>
      <c r="BT1755" s="6"/>
      <c r="BU1755" s="6"/>
      <c r="BV1755" s="7" t="e">
        <f t="shared" si="166"/>
        <v>#DIV/0!</v>
      </c>
      <c r="BX1755" s="5"/>
      <c r="BY1755" s="8"/>
      <c r="BZ1755" s="8"/>
      <c r="CA1755" s="5"/>
      <c r="CB1755" s="5"/>
      <c r="CC1755" s="8"/>
      <c r="CD1755" s="8"/>
      <c r="CE1755" s="5"/>
      <c r="CF1755" s="5"/>
      <c r="CG1755" s="12"/>
      <c r="CH1755" s="17"/>
      <c r="CI1755" s="9" t="e">
        <f t="shared" si="167"/>
        <v>#DIV/0!</v>
      </c>
      <c r="CJ1755" s="5"/>
      <c r="CL1755" s="5"/>
      <c r="CM1755" s="5"/>
      <c r="CP1755" s="5"/>
      <c r="CT1755" s="5"/>
    </row>
    <row r="1756" spans="1:98" x14ac:dyDescent="0.25">
      <c r="A1756" s="5" t="s">
        <v>1799</v>
      </c>
      <c r="B1756" s="5">
        <v>70.839340000000007</v>
      </c>
      <c r="C1756" s="5">
        <v>-49.571102000000003</v>
      </c>
      <c r="E1756" s="5">
        <v>0</v>
      </c>
      <c r="G1756" s="5">
        <v>0</v>
      </c>
      <c r="I1756" s="5">
        <v>0</v>
      </c>
      <c r="L1756" s="6" t="str">
        <f>IF(Table1[[#This Row],[seagrass.mn.ssp126.2050]]="","",(Table1[[#This Row],[seagrass.sd.ssp126.2050]]/Table1[[#This Row],[seagrass.mn.ssp126.2050]])^-1)</f>
        <v/>
      </c>
      <c r="M1756" s="6" t="str">
        <f>IF(Table1[[#This Row],[seagrass.weights.ssp126.2050]]="","",Table1[[#This Row],[seagrass.weights.ssp126.2050]]*Table1[[#This Row],[seagrass.mn.ssp126.2050]])</f>
        <v/>
      </c>
      <c r="P1756" s="6" t="str">
        <f>IF(Table1[[#This Row],[corals.mn.ssp126.2050]]="","",(Table1[[#This Row],[corals.sd.ssp126.2050]]/Table1[[#This Row],[corals.mn.ssp126.2050]])^-1)</f>
        <v/>
      </c>
      <c r="Q1756" s="6" t="str">
        <f>IF(Table1[[#This Row],[coral.weights.ssp126.2050]]="","",Table1[[#This Row],[coral.weights.ssp126.2050]]*Table1[[#This Row],[corals.mn.ssp126.2050]])</f>
        <v/>
      </c>
      <c r="T1756" s="6" t="str">
        <f>IF(Table1[[#This Row],[mangrove.mn.ssp126.2050]]="","",(Table1[[#This Row],[mangrove.sd.ssp126.2050]]/Table1[[#This Row],[mangrove.mn.ssp126.2050]])^-1)</f>
        <v/>
      </c>
      <c r="U1756" s="6" t="str">
        <f>IF(Table1[[#This Row],[mangrove.weights.ssp126.2050]]="","",Table1[[#This Row],[mangrove.weights.ssp126.2050]]*Table1[[#This Row],[mangrove.mn.ssp126.2050]])</f>
        <v/>
      </c>
      <c r="V1756" s="7" t="e">
        <f t="shared" si="162"/>
        <v>#DIV/0!</v>
      </c>
      <c r="Y1756" s="6" t="str">
        <f>IF(Table1[[#This Row],[seagrass.mn.ssp126.2100]]="", "", (Table1[[#This Row],[seagrass.sd.ssp126.2100]]/Table1[[#This Row],[seagrass.mn.ssp126.2100]])^-1)</f>
        <v/>
      </c>
      <c r="Z1756" s="6" t="str">
        <f>IF(Table1[[#This Row],[seagrass.weights.ssp126.2100]]="","", Table1[[#This Row],[seagrass.weights.ssp126.2100]]*Table1[[#This Row],[seagrass.mn.ssp126.2100]])</f>
        <v/>
      </c>
      <c r="AC1756" s="6" t="str">
        <f>IF(Table1[[#This Row],[corals.mn.ssp126.2100]]="","",(Table1[[#This Row],[corals.sd.ssp126.2100]]/Table1[[#This Row],[corals.mn.ssp126.2100]])^-1)</f>
        <v/>
      </c>
      <c r="AD1756" s="6" t="str">
        <f>IF( Table1[[#This Row],[Coral.weights.ssp126.2100]]="","", Table1[[#This Row],[Coral.weights.ssp126.2100]]*Table1[[#This Row],[corals.mn.ssp126.2100]])</f>
        <v/>
      </c>
      <c r="AG1756" s="8" t="str">
        <f>IF(Table1[[#This Row],[mangrove.mn.ssp126.2100]]="","",(Table1[[#This Row],[mangrove.sd.ssp126.2100]]/Table1[[#This Row],[mangrove.mn.ssp126.2100]])^-1)</f>
        <v/>
      </c>
      <c r="AH1756" s="6" t="str">
        <f>IF(Table1[[#This Row],[mangrove.weights.ssp126.2100]]="","",Table1[[#This Row],[mangrove.weights.ssp126.2100]]*Table1[[#This Row],[mangrove.mn.ssp126.2100]])</f>
        <v/>
      </c>
      <c r="AI1756" s="7" t="e">
        <f t="shared" si="163"/>
        <v>#DIV/0!</v>
      </c>
      <c r="AL1756" s="6" t="str">
        <f>IF(Table1[[#This Row],[seagrass.mn.ssp245.2050]]="","",(Table1[[#This Row],[seagrass.sd.ssp245.2050]]/Table1[[#This Row],[seagrass.mn.ssp245.2050]])^-1)</f>
        <v/>
      </c>
      <c r="AM1756" s="6" t="str">
        <f>IF(Table1[[#This Row],[seagrass.weights.ssp245.2050]]="","",Table1[[#This Row],[seagrass.weights.ssp245.2050]]*Table1[[#This Row],[seagrass.mn.ssp245.2050]])</f>
        <v/>
      </c>
      <c r="AS1756" s="5"/>
      <c r="AT1756" s="8"/>
      <c r="AU1756" s="8"/>
      <c r="AV1756" s="7" t="e">
        <f t="shared" si="164"/>
        <v>#DIV/0!</v>
      </c>
      <c r="AX1756" s="5"/>
      <c r="AY1756" s="6"/>
      <c r="AZ1756" s="6"/>
      <c r="BB1756" s="5"/>
      <c r="BC1756" s="8"/>
      <c r="BD1756" s="8"/>
      <c r="BE1756" s="5"/>
      <c r="BF1756" s="5"/>
      <c r="BG1756" s="6"/>
      <c r="BH1756" s="6"/>
      <c r="BI1756" s="7" t="e">
        <f t="shared" si="165"/>
        <v>#DIV/0!</v>
      </c>
      <c r="BK1756" s="5"/>
      <c r="BL1756" s="6"/>
      <c r="BM1756" s="6"/>
      <c r="BO1756" s="5"/>
      <c r="BP1756" s="6"/>
      <c r="BQ1756" s="6"/>
      <c r="BR1756" s="5"/>
      <c r="BS1756" s="5"/>
      <c r="BT1756" s="6"/>
      <c r="BU1756" s="6"/>
      <c r="BV1756" s="7" t="e">
        <f t="shared" si="166"/>
        <v>#DIV/0!</v>
      </c>
      <c r="BX1756" s="5"/>
      <c r="BY1756" s="8"/>
      <c r="BZ1756" s="8"/>
      <c r="CA1756" s="5"/>
      <c r="CB1756" s="5"/>
      <c r="CC1756" s="8"/>
      <c r="CD1756" s="8"/>
      <c r="CE1756" s="5"/>
      <c r="CF1756" s="5"/>
      <c r="CG1756" s="12"/>
      <c r="CH1756" s="17"/>
      <c r="CI1756" s="9" t="e">
        <f t="shared" si="167"/>
        <v>#DIV/0!</v>
      </c>
      <c r="CJ1756" s="5"/>
      <c r="CL1756" s="5"/>
      <c r="CM1756" s="5"/>
      <c r="CP1756" s="5"/>
      <c r="CT1756" s="5"/>
    </row>
    <row r="1757" spans="1:98" x14ac:dyDescent="0.25">
      <c r="A1757" s="5" t="s">
        <v>1800</v>
      </c>
      <c r="B1757" s="5">
        <v>68.339340000000007</v>
      </c>
      <c r="C1757" s="5">
        <v>-49.821102000000003</v>
      </c>
      <c r="E1757" s="5">
        <v>0</v>
      </c>
      <c r="G1757" s="5">
        <v>0</v>
      </c>
      <c r="I1757" s="5">
        <v>0</v>
      </c>
      <c r="L1757" s="6" t="str">
        <f>IF(Table1[[#This Row],[seagrass.mn.ssp126.2050]]="","",(Table1[[#This Row],[seagrass.sd.ssp126.2050]]/Table1[[#This Row],[seagrass.mn.ssp126.2050]])^-1)</f>
        <v/>
      </c>
      <c r="M1757" s="6" t="str">
        <f>IF(Table1[[#This Row],[seagrass.weights.ssp126.2050]]="","",Table1[[#This Row],[seagrass.weights.ssp126.2050]]*Table1[[#This Row],[seagrass.mn.ssp126.2050]])</f>
        <v/>
      </c>
      <c r="P1757" s="6" t="str">
        <f>IF(Table1[[#This Row],[corals.mn.ssp126.2050]]="","",(Table1[[#This Row],[corals.sd.ssp126.2050]]/Table1[[#This Row],[corals.mn.ssp126.2050]])^-1)</f>
        <v/>
      </c>
      <c r="Q1757" s="6" t="str">
        <f>IF(Table1[[#This Row],[coral.weights.ssp126.2050]]="","",Table1[[#This Row],[coral.weights.ssp126.2050]]*Table1[[#This Row],[corals.mn.ssp126.2050]])</f>
        <v/>
      </c>
      <c r="T1757" s="6" t="str">
        <f>IF(Table1[[#This Row],[mangrove.mn.ssp126.2050]]="","",(Table1[[#This Row],[mangrove.sd.ssp126.2050]]/Table1[[#This Row],[mangrove.mn.ssp126.2050]])^-1)</f>
        <v/>
      </c>
      <c r="U1757" s="6" t="str">
        <f>IF(Table1[[#This Row],[mangrove.weights.ssp126.2050]]="","",Table1[[#This Row],[mangrove.weights.ssp126.2050]]*Table1[[#This Row],[mangrove.mn.ssp126.2050]])</f>
        <v/>
      </c>
      <c r="V1757" s="7" t="e">
        <f t="shared" si="162"/>
        <v>#DIV/0!</v>
      </c>
      <c r="Y1757" s="6" t="str">
        <f>IF(Table1[[#This Row],[seagrass.mn.ssp126.2100]]="", "", (Table1[[#This Row],[seagrass.sd.ssp126.2100]]/Table1[[#This Row],[seagrass.mn.ssp126.2100]])^-1)</f>
        <v/>
      </c>
      <c r="Z1757" s="6" t="str">
        <f>IF(Table1[[#This Row],[seagrass.weights.ssp126.2100]]="","", Table1[[#This Row],[seagrass.weights.ssp126.2100]]*Table1[[#This Row],[seagrass.mn.ssp126.2100]])</f>
        <v/>
      </c>
      <c r="AC1757" s="6" t="str">
        <f>IF(Table1[[#This Row],[corals.mn.ssp126.2100]]="","",(Table1[[#This Row],[corals.sd.ssp126.2100]]/Table1[[#This Row],[corals.mn.ssp126.2100]])^-1)</f>
        <v/>
      </c>
      <c r="AD1757" s="6" t="str">
        <f>IF( Table1[[#This Row],[Coral.weights.ssp126.2100]]="","", Table1[[#This Row],[Coral.weights.ssp126.2100]]*Table1[[#This Row],[corals.mn.ssp126.2100]])</f>
        <v/>
      </c>
      <c r="AG1757" s="8" t="str">
        <f>IF(Table1[[#This Row],[mangrove.mn.ssp126.2100]]="","",(Table1[[#This Row],[mangrove.sd.ssp126.2100]]/Table1[[#This Row],[mangrove.mn.ssp126.2100]])^-1)</f>
        <v/>
      </c>
      <c r="AH1757" s="6" t="str">
        <f>IF(Table1[[#This Row],[mangrove.weights.ssp126.2100]]="","",Table1[[#This Row],[mangrove.weights.ssp126.2100]]*Table1[[#This Row],[mangrove.mn.ssp126.2100]])</f>
        <v/>
      </c>
      <c r="AI1757" s="7" t="e">
        <f t="shared" si="163"/>
        <v>#DIV/0!</v>
      </c>
      <c r="AL1757" s="6" t="str">
        <f>IF(Table1[[#This Row],[seagrass.mn.ssp245.2050]]="","",(Table1[[#This Row],[seagrass.sd.ssp245.2050]]/Table1[[#This Row],[seagrass.mn.ssp245.2050]])^-1)</f>
        <v/>
      </c>
      <c r="AM1757" s="6" t="str">
        <f>IF(Table1[[#This Row],[seagrass.weights.ssp245.2050]]="","",Table1[[#This Row],[seagrass.weights.ssp245.2050]]*Table1[[#This Row],[seagrass.mn.ssp245.2050]])</f>
        <v/>
      </c>
      <c r="AS1757" s="5"/>
      <c r="AT1757" s="8"/>
      <c r="AU1757" s="8"/>
      <c r="AV1757" s="7" t="e">
        <f t="shared" si="164"/>
        <v>#DIV/0!</v>
      </c>
      <c r="AX1757" s="5"/>
      <c r="AY1757" s="6"/>
      <c r="AZ1757" s="6"/>
      <c r="BB1757" s="5"/>
      <c r="BC1757" s="8"/>
      <c r="BD1757" s="8"/>
      <c r="BE1757" s="5"/>
      <c r="BF1757" s="5"/>
      <c r="BG1757" s="6"/>
      <c r="BH1757" s="6"/>
      <c r="BI1757" s="7" t="e">
        <f t="shared" si="165"/>
        <v>#DIV/0!</v>
      </c>
      <c r="BK1757" s="5"/>
      <c r="BL1757" s="6"/>
      <c r="BM1757" s="6"/>
      <c r="BO1757" s="5"/>
      <c r="BP1757" s="6"/>
      <c r="BQ1757" s="6"/>
      <c r="BR1757" s="5"/>
      <c r="BS1757" s="5"/>
      <c r="BT1757" s="6"/>
      <c r="BU1757" s="6"/>
      <c r="BV1757" s="7" t="e">
        <f t="shared" si="166"/>
        <v>#DIV/0!</v>
      </c>
      <c r="BX1757" s="5"/>
      <c r="BY1757" s="8"/>
      <c r="BZ1757" s="8"/>
      <c r="CA1757" s="5"/>
      <c r="CB1757" s="5"/>
      <c r="CC1757" s="8"/>
      <c r="CD1757" s="8"/>
      <c r="CE1757" s="5"/>
      <c r="CF1757" s="5"/>
      <c r="CG1757" s="12"/>
      <c r="CH1757" s="17"/>
      <c r="CI1757" s="9" t="e">
        <f t="shared" si="167"/>
        <v>#DIV/0!</v>
      </c>
      <c r="CJ1757" s="5"/>
      <c r="CL1757" s="5"/>
      <c r="CM1757" s="5"/>
      <c r="CP1757" s="5"/>
      <c r="CT1757" s="5"/>
    </row>
    <row r="1758" spans="1:98" x14ac:dyDescent="0.25">
      <c r="A1758" s="5" t="s">
        <v>1801</v>
      </c>
      <c r="B1758" s="5">
        <v>68.589340000000007</v>
      </c>
      <c r="C1758" s="5">
        <v>-49.821102000000003</v>
      </c>
      <c r="E1758" s="5">
        <v>0</v>
      </c>
      <c r="G1758" s="5">
        <v>0</v>
      </c>
      <c r="I1758" s="5">
        <v>0</v>
      </c>
      <c r="L1758" s="6" t="str">
        <f>IF(Table1[[#This Row],[seagrass.mn.ssp126.2050]]="","",(Table1[[#This Row],[seagrass.sd.ssp126.2050]]/Table1[[#This Row],[seagrass.mn.ssp126.2050]])^-1)</f>
        <v/>
      </c>
      <c r="M1758" s="6" t="str">
        <f>IF(Table1[[#This Row],[seagrass.weights.ssp126.2050]]="","",Table1[[#This Row],[seagrass.weights.ssp126.2050]]*Table1[[#This Row],[seagrass.mn.ssp126.2050]])</f>
        <v/>
      </c>
      <c r="P1758" s="6" t="str">
        <f>IF(Table1[[#This Row],[corals.mn.ssp126.2050]]="","",(Table1[[#This Row],[corals.sd.ssp126.2050]]/Table1[[#This Row],[corals.mn.ssp126.2050]])^-1)</f>
        <v/>
      </c>
      <c r="Q1758" s="6" t="str">
        <f>IF(Table1[[#This Row],[coral.weights.ssp126.2050]]="","",Table1[[#This Row],[coral.weights.ssp126.2050]]*Table1[[#This Row],[corals.mn.ssp126.2050]])</f>
        <v/>
      </c>
      <c r="T1758" s="6" t="str">
        <f>IF(Table1[[#This Row],[mangrove.mn.ssp126.2050]]="","",(Table1[[#This Row],[mangrove.sd.ssp126.2050]]/Table1[[#This Row],[mangrove.mn.ssp126.2050]])^-1)</f>
        <v/>
      </c>
      <c r="U1758" s="6" t="str">
        <f>IF(Table1[[#This Row],[mangrove.weights.ssp126.2050]]="","",Table1[[#This Row],[mangrove.weights.ssp126.2050]]*Table1[[#This Row],[mangrove.mn.ssp126.2050]])</f>
        <v/>
      </c>
      <c r="V1758" s="7" t="e">
        <f t="shared" si="162"/>
        <v>#DIV/0!</v>
      </c>
      <c r="Y1758" s="6" t="str">
        <f>IF(Table1[[#This Row],[seagrass.mn.ssp126.2100]]="", "", (Table1[[#This Row],[seagrass.sd.ssp126.2100]]/Table1[[#This Row],[seagrass.mn.ssp126.2100]])^-1)</f>
        <v/>
      </c>
      <c r="Z1758" s="6" t="str">
        <f>IF(Table1[[#This Row],[seagrass.weights.ssp126.2100]]="","", Table1[[#This Row],[seagrass.weights.ssp126.2100]]*Table1[[#This Row],[seagrass.mn.ssp126.2100]])</f>
        <v/>
      </c>
      <c r="AC1758" s="6" t="str">
        <f>IF(Table1[[#This Row],[corals.mn.ssp126.2100]]="","",(Table1[[#This Row],[corals.sd.ssp126.2100]]/Table1[[#This Row],[corals.mn.ssp126.2100]])^-1)</f>
        <v/>
      </c>
      <c r="AD1758" s="6" t="str">
        <f>IF( Table1[[#This Row],[Coral.weights.ssp126.2100]]="","", Table1[[#This Row],[Coral.weights.ssp126.2100]]*Table1[[#This Row],[corals.mn.ssp126.2100]])</f>
        <v/>
      </c>
      <c r="AG1758" s="8" t="str">
        <f>IF(Table1[[#This Row],[mangrove.mn.ssp126.2100]]="","",(Table1[[#This Row],[mangrove.sd.ssp126.2100]]/Table1[[#This Row],[mangrove.mn.ssp126.2100]])^-1)</f>
        <v/>
      </c>
      <c r="AH1758" s="6" t="str">
        <f>IF(Table1[[#This Row],[mangrove.weights.ssp126.2100]]="","",Table1[[#This Row],[mangrove.weights.ssp126.2100]]*Table1[[#This Row],[mangrove.mn.ssp126.2100]])</f>
        <v/>
      </c>
      <c r="AI1758" s="7" t="e">
        <f t="shared" si="163"/>
        <v>#DIV/0!</v>
      </c>
      <c r="AL1758" s="6" t="str">
        <f>IF(Table1[[#This Row],[seagrass.mn.ssp245.2050]]="","",(Table1[[#This Row],[seagrass.sd.ssp245.2050]]/Table1[[#This Row],[seagrass.mn.ssp245.2050]])^-1)</f>
        <v/>
      </c>
      <c r="AM1758" s="6" t="str">
        <f>IF(Table1[[#This Row],[seagrass.weights.ssp245.2050]]="","",Table1[[#This Row],[seagrass.weights.ssp245.2050]]*Table1[[#This Row],[seagrass.mn.ssp245.2050]])</f>
        <v/>
      </c>
      <c r="AS1758" s="5"/>
      <c r="AT1758" s="8"/>
      <c r="AU1758" s="8"/>
      <c r="AV1758" s="7" t="e">
        <f t="shared" si="164"/>
        <v>#DIV/0!</v>
      </c>
      <c r="AX1758" s="5"/>
      <c r="AY1758" s="6"/>
      <c r="AZ1758" s="6"/>
      <c r="BB1758" s="5"/>
      <c r="BC1758" s="8"/>
      <c r="BD1758" s="8"/>
      <c r="BE1758" s="5"/>
      <c r="BF1758" s="5"/>
      <c r="BG1758" s="6"/>
      <c r="BH1758" s="6"/>
      <c r="BI1758" s="7" t="e">
        <f t="shared" si="165"/>
        <v>#DIV/0!</v>
      </c>
      <c r="BK1758" s="5"/>
      <c r="BL1758" s="6"/>
      <c r="BM1758" s="6"/>
      <c r="BO1758" s="5"/>
      <c r="BP1758" s="6"/>
      <c r="BQ1758" s="6"/>
      <c r="BR1758" s="5"/>
      <c r="BS1758" s="5"/>
      <c r="BT1758" s="6"/>
      <c r="BU1758" s="6"/>
      <c r="BV1758" s="7" t="e">
        <f t="shared" si="166"/>
        <v>#DIV/0!</v>
      </c>
      <c r="BX1758" s="5"/>
      <c r="BY1758" s="8"/>
      <c r="BZ1758" s="8"/>
      <c r="CA1758" s="5"/>
      <c r="CB1758" s="5"/>
      <c r="CC1758" s="8"/>
      <c r="CD1758" s="8"/>
      <c r="CE1758" s="5"/>
      <c r="CF1758" s="5"/>
      <c r="CG1758" s="12"/>
      <c r="CH1758" s="17"/>
      <c r="CI1758" s="9" t="e">
        <f t="shared" si="167"/>
        <v>#DIV/0!</v>
      </c>
      <c r="CJ1758" s="5"/>
      <c r="CL1758" s="5"/>
      <c r="CM1758" s="5"/>
      <c r="CP1758" s="5"/>
      <c r="CT1758" s="5"/>
    </row>
    <row r="1759" spans="1:98" x14ac:dyDescent="0.25">
      <c r="A1759" s="5" t="s">
        <v>1802</v>
      </c>
      <c r="B1759" s="5">
        <v>68.839340000000007</v>
      </c>
      <c r="C1759" s="5">
        <v>-49.821102000000003</v>
      </c>
      <c r="E1759" s="5">
        <v>0</v>
      </c>
      <c r="G1759" s="5">
        <v>0</v>
      </c>
      <c r="I1759" s="5">
        <v>0</v>
      </c>
      <c r="L1759" s="6" t="str">
        <f>IF(Table1[[#This Row],[seagrass.mn.ssp126.2050]]="","",(Table1[[#This Row],[seagrass.sd.ssp126.2050]]/Table1[[#This Row],[seagrass.mn.ssp126.2050]])^-1)</f>
        <v/>
      </c>
      <c r="M1759" s="6" t="str">
        <f>IF(Table1[[#This Row],[seagrass.weights.ssp126.2050]]="","",Table1[[#This Row],[seagrass.weights.ssp126.2050]]*Table1[[#This Row],[seagrass.mn.ssp126.2050]])</f>
        <v/>
      </c>
      <c r="P1759" s="6" t="str">
        <f>IF(Table1[[#This Row],[corals.mn.ssp126.2050]]="","",(Table1[[#This Row],[corals.sd.ssp126.2050]]/Table1[[#This Row],[corals.mn.ssp126.2050]])^-1)</f>
        <v/>
      </c>
      <c r="Q1759" s="6" t="str">
        <f>IF(Table1[[#This Row],[coral.weights.ssp126.2050]]="","",Table1[[#This Row],[coral.weights.ssp126.2050]]*Table1[[#This Row],[corals.mn.ssp126.2050]])</f>
        <v/>
      </c>
      <c r="T1759" s="6" t="str">
        <f>IF(Table1[[#This Row],[mangrove.mn.ssp126.2050]]="","",(Table1[[#This Row],[mangrove.sd.ssp126.2050]]/Table1[[#This Row],[mangrove.mn.ssp126.2050]])^-1)</f>
        <v/>
      </c>
      <c r="U1759" s="6" t="str">
        <f>IF(Table1[[#This Row],[mangrove.weights.ssp126.2050]]="","",Table1[[#This Row],[mangrove.weights.ssp126.2050]]*Table1[[#This Row],[mangrove.mn.ssp126.2050]])</f>
        <v/>
      </c>
      <c r="V1759" s="7" t="e">
        <f t="shared" si="162"/>
        <v>#DIV/0!</v>
      </c>
      <c r="Y1759" s="6" t="str">
        <f>IF(Table1[[#This Row],[seagrass.mn.ssp126.2100]]="", "", (Table1[[#This Row],[seagrass.sd.ssp126.2100]]/Table1[[#This Row],[seagrass.mn.ssp126.2100]])^-1)</f>
        <v/>
      </c>
      <c r="Z1759" s="6" t="str">
        <f>IF(Table1[[#This Row],[seagrass.weights.ssp126.2100]]="","", Table1[[#This Row],[seagrass.weights.ssp126.2100]]*Table1[[#This Row],[seagrass.mn.ssp126.2100]])</f>
        <v/>
      </c>
      <c r="AC1759" s="6" t="str">
        <f>IF(Table1[[#This Row],[corals.mn.ssp126.2100]]="","",(Table1[[#This Row],[corals.sd.ssp126.2100]]/Table1[[#This Row],[corals.mn.ssp126.2100]])^-1)</f>
        <v/>
      </c>
      <c r="AD1759" s="6" t="str">
        <f>IF( Table1[[#This Row],[Coral.weights.ssp126.2100]]="","", Table1[[#This Row],[Coral.weights.ssp126.2100]]*Table1[[#This Row],[corals.mn.ssp126.2100]])</f>
        <v/>
      </c>
      <c r="AG1759" s="8" t="str">
        <f>IF(Table1[[#This Row],[mangrove.mn.ssp126.2100]]="","",(Table1[[#This Row],[mangrove.sd.ssp126.2100]]/Table1[[#This Row],[mangrove.mn.ssp126.2100]])^-1)</f>
        <v/>
      </c>
      <c r="AH1759" s="6" t="str">
        <f>IF(Table1[[#This Row],[mangrove.weights.ssp126.2100]]="","",Table1[[#This Row],[mangrove.weights.ssp126.2100]]*Table1[[#This Row],[mangrove.mn.ssp126.2100]])</f>
        <v/>
      </c>
      <c r="AI1759" s="7" t="e">
        <f t="shared" si="163"/>
        <v>#DIV/0!</v>
      </c>
      <c r="AL1759" s="6" t="str">
        <f>IF(Table1[[#This Row],[seagrass.mn.ssp245.2050]]="","",(Table1[[#This Row],[seagrass.sd.ssp245.2050]]/Table1[[#This Row],[seagrass.mn.ssp245.2050]])^-1)</f>
        <v/>
      </c>
      <c r="AM1759" s="6" t="str">
        <f>IF(Table1[[#This Row],[seagrass.weights.ssp245.2050]]="","",Table1[[#This Row],[seagrass.weights.ssp245.2050]]*Table1[[#This Row],[seagrass.mn.ssp245.2050]])</f>
        <v/>
      </c>
      <c r="AS1759" s="5"/>
      <c r="AT1759" s="8"/>
      <c r="AU1759" s="8"/>
      <c r="AV1759" s="7" t="e">
        <f t="shared" si="164"/>
        <v>#DIV/0!</v>
      </c>
      <c r="AX1759" s="5"/>
      <c r="AY1759" s="6"/>
      <c r="AZ1759" s="6"/>
      <c r="BB1759" s="5"/>
      <c r="BC1759" s="8"/>
      <c r="BD1759" s="8"/>
      <c r="BE1759" s="5"/>
      <c r="BF1759" s="5"/>
      <c r="BG1759" s="6"/>
      <c r="BH1759" s="6"/>
      <c r="BI1759" s="7" t="e">
        <f t="shared" si="165"/>
        <v>#DIV/0!</v>
      </c>
      <c r="BK1759" s="5"/>
      <c r="BL1759" s="6"/>
      <c r="BM1759" s="6"/>
      <c r="BO1759" s="5"/>
      <c r="BP1759" s="6"/>
      <c r="BQ1759" s="6"/>
      <c r="BR1759" s="5"/>
      <c r="BS1759" s="5"/>
      <c r="BT1759" s="6"/>
      <c r="BU1759" s="6"/>
      <c r="BV1759" s="7" t="e">
        <f t="shared" si="166"/>
        <v>#DIV/0!</v>
      </c>
      <c r="BX1759" s="5"/>
      <c r="BY1759" s="8"/>
      <c r="BZ1759" s="8"/>
      <c r="CA1759" s="5"/>
      <c r="CB1759" s="5"/>
      <c r="CC1759" s="8"/>
      <c r="CD1759" s="8"/>
      <c r="CE1759" s="5"/>
      <c r="CF1759" s="5"/>
      <c r="CG1759" s="12"/>
      <c r="CH1759" s="17"/>
      <c r="CI1759" s="9" t="e">
        <f t="shared" si="167"/>
        <v>#DIV/0!</v>
      </c>
      <c r="CJ1759" s="5"/>
      <c r="CL1759" s="5"/>
      <c r="CM1759" s="5"/>
      <c r="CP1759" s="5"/>
      <c r="CT1759" s="5"/>
    </row>
    <row r="1760" spans="1:98" x14ac:dyDescent="0.25">
      <c r="A1760" s="5" t="s">
        <v>1803</v>
      </c>
      <c r="B1760" s="5">
        <v>69.089340000000007</v>
      </c>
      <c r="C1760" s="5">
        <v>-49.821102000000003</v>
      </c>
      <c r="E1760" s="5">
        <v>0</v>
      </c>
      <c r="G1760" s="5">
        <v>0</v>
      </c>
      <c r="I1760" s="5">
        <v>0</v>
      </c>
      <c r="L1760" s="6" t="str">
        <f>IF(Table1[[#This Row],[seagrass.mn.ssp126.2050]]="","",(Table1[[#This Row],[seagrass.sd.ssp126.2050]]/Table1[[#This Row],[seagrass.mn.ssp126.2050]])^-1)</f>
        <v/>
      </c>
      <c r="M1760" s="6" t="str">
        <f>IF(Table1[[#This Row],[seagrass.weights.ssp126.2050]]="","",Table1[[#This Row],[seagrass.weights.ssp126.2050]]*Table1[[#This Row],[seagrass.mn.ssp126.2050]])</f>
        <v/>
      </c>
      <c r="P1760" s="6" t="str">
        <f>IF(Table1[[#This Row],[corals.mn.ssp126.2050]]="","",(Table1[[#This Row],[corals.sd.ssp126.2050]]/Table1[[#This Row],[corals.mn.ssp126.2050]])^-1)</f>
        <v/>
      </c>
      <c r="Q1760" s="6" t="str">
        <f>IF(Table1[[#This Row],[coral.weights.ssp126.2050]]="","",Table1[[#This Row],[coral.weights.ssp126.2050]]*Table1[[#This Row],[corals.mn.ssp126.2050]])</f>
        <v/>
      </c>
      <c r="T1760" s="6" t="str">
        <f>IF(Table1[[#This Row],[mangrove.mn.ssp126.2050]]="","",(Table1[[#This Row],[mangrove.sd.ssp126.2050]]/Table1[[#This Row],[mangrove.mn.ssp126.2050]])^-1)</f>
        <v/>
      </c>
      <c r="U1760" s="6" t="str">
        <f>IF(Table1[[#This Row],[mangrove.weights.ssp126.2050]]="","",Table1[[#This Row],[mangrove.weights.ssp126.2050]]*Table1[[#This Row],[mangrove.mn.ssp126.2050]])</f>
        <v/>
      </c>
      <c r="V1760" s="7" t="e">
        <f t="shared" si="162"/>
        <v>#DIV/0!</v>
      </c>
      <c r="Y1760" s="6" t="str">
        <f>IF(Table1[[#This Row],[seagrass.mn.ssp126.2100]]="", "", (Table1[[#This Row],[seagrass.sd.ssp126.2100]]/Table1[[#This Row],[seagrass.mn.ssp126.2100]])^-1)</f>
        <v/>
      </c>
      <c r="Z1760" s="6" t="str">
        <f>IF(Table1[[#This Row],[seagrass.weights.ssp126.2100]]="","", Table1[[#This Row],[seagrass.weights.ssp126.2100]]*Table1[[#This Row],[seagrass.mn.ssp126.2100]])</f>
        <v/>
      </c>
      <c r="AC1760" s="6" t="str">
        <f>IF(Table1[[#This Row],[corals.mn.ssp126.2100]]="","",(Table1[[#This Row],[corals.sd.ssp126.2100]]/Table1[[#This Row],[corals.mn.ssp126.2100]])^-1)</f>
        <v/>
      </c>
      <c r="AD1760" s="6" t="str">
        <f>IF( Table1[[#This Row],[Coral.weights.ssp126.2100]]="","", Table1[[#This Row],[Coral.weights.ssp126.2100]]*Table1[[#This Row],[corals.mn.ssp126.2100]])</f>
        <v/>
      </c>
      <c r="AG1760" s="8" t="str">
        <f>IF(Table1[[#This Row],[mangrove.mn.ssp126.2100]]="","",(Table1[[#This Row],[mangrove.sd.ssp126.2100]]/Table1[[#This Row],[mangrove.mn.ssp126.2100]])^-1)</f>
        <v/>
      </c>
      <c r="AH1760" s="6" t="str">
        <f>IF(Table1[[#This Row],[mangrove.weights.ssp126.2100]]="","",Table1[[#This Row],[mangrove.weights.ssp126.2100]]*Table1[[#This Row],[mangrove.mn.ssp126.2100]])</f>
        <v/>
      </c>
      <c r="AI1760" s="7" t="e">
        <f t="shared" si="163"/>
        <v>#DIV/0!</v>
      </c>
      <c r="AL1760" s="6" t="str">
        <f>IF(Table1[[#This Row],[seagrass.mn.ssp245.2050]]="","",(Table1[[#This Row],[seagrass.sd.ssp245.2050]]/Table1[[#This Row],[seagrass.mn.ssp245.2050]])^-1)</f>
        <v/>
      </c>
      <c r="AM1760" s="6" t="str">
        <f>IF(Table1[[#This Row],[seagrass.weights.ssp245.2050]]="","",Table1[[#This Row],[seagrass.weights.ssp245.2050]]*Table1[[#This Row],[seagrass.mn.ssp245.2050]])</f>
        <v/>
      </c>
      <c r="AS1760" s="5"/>
      <c r="AT1760" s="8"/>
      <c r="AU1760" s="8"/>
      <c r="AV1760" s="7" t="e">
        <f t="shared" si="164"/>
        <v>#DIV/0!</v>
      </c>
      <c r="AX1760" s="5"/>
      <c r="AY1760" s="6"/>
      <c r="AZ1760" s="6"/>
      <c r="BB1760" s="5"/>
      <c r="BC1760" s="8"/>
      <c r="BD1760" s="8"/>
      <c r="BE1760" s="5"/>
      <c r="BF1760" s="5"/>
      <c r="BG1760" s="6"/>
      <c r="BH1760" s="6"/>
      <c r="BI1760" s="7" t="e">
        <f t="shared" si="165"/>
        <v>#DIV/0!</v>
      </c>
      <c r="BK1760" s="5"/>
      <c r="BL1760" s="6"/>
      <c r="BM1760" s="6"/>
      <c r="BO1760" s="5"/>
      <c r="BP1760" s="6"/>
      <c r="BQ1760" s="6"/>
      <c r="BR1760" s="5"/>
      <c r="BS1760" s="5"/>
      <c r="BT1760" s="6"/>
      <c r="BU1760" s="6"/>
      <c r="BV1760" s="7" t="e">
        <f t="shared" si="166"/>
        <v>#DIV/0!</v>
      </c>
      <c r="BX1760" s="5"/>
      <c r="BY1760" s="8"/>
      <c r="BZ1760" s="8"/>
      <c r="CA1760" s="5"/>
      <c r="CB1760" s="5"/>
      <c r="CC1760" s="8"/>
      <c r="CD1760" s="8"/>
      <c r="CE1760" s="5"/>
      <c r="CF1760" s="5"/>
      <c r="CG1760" s="12"/>
      <c r="CH1760" s="17"/>
      <c r="CI1760" s="9" t="e">
        <f t="shared" si="167"/>
        <v>#DIV/0!</v>
      </c>
      <c r="CJ1760" s="5"/>
      <c r="CL1760" s="5"/>
      <c r="CM1760" s="5"/>
      <c r="CP1760" s="5"/>
      <c r="CT1760" s="5"/>
    </row>
    <row r="1761" spans="1:98" x14ac:dyDescent="0.25">
      <c r="A1761" s="5" t="s">
        <v>1804</v>
      </c>
      <c r="B1761" s="5">
        <v>69.339340000000007</v>
      </c>
      <c r="C1761" s="5">
        <v>-49.821102000000003</v>
      </c>
      <c r="E1761" s="5">
        <v>0</v>
      </c>
      <c r="G1761" s="5">
        <v>0</v>
      </c>
      <c r="I1761" s="5">
        <v>0</v>
      </c>
      <c r="L1761" s="6" t="str">
        <f>IF(Table1[[#This Row],[seagrass.mn.ssp126.2050]]="","",(Table1[[#This Row],[seagrass.sd.ssp126.2050]]/Table1[[#This Row],[seagrass.mn.ssp126.2050]])^-1)</f>
        <v/>
      </c>
      <c r="M1761" s="6" t="str">
        <f>IF(Table1[[#This Row],[seagrass.weights.ssp126.2050]]="","",Table1[[#This Row],[seagrass.weights.ssp126.2050]]*Table1[[#This Row],[seagrass.mn.ssp126.2050]])</f>
        <v/>
      </c>
      <c r="P1761" s="6" t="str">
        <f>IF(Table1[[#This Row],[corals.mn.ssp126.2050]]="","",(Table1[[#This Row],[corals.sd.ssp126.2050]]/Table1[[#This Row],[corals.mn.ssp126.2050]])^-1)</f>
        <v/>
      </c>
      <c r="Q1761" s="6" t="str">
        <f>IF(Table1[[#This Row],[coral.weights.ssp126.2050]]="","",Table1[[#This Row],[coral.weights.ssp126.2050]]*Table1[[#This Row],[corals.mn.ssp126.2050]])</f>
        <v/>
      </c>
      <c r="T1761" s="6" t="str">
        <f>IF(Table1[[#This Row],[mangrove.mn.ssp126.2050]]="","",(Table1[[#This Row],[mangrove.sd.ssp126.2050]]/Table1[[#This Row],[mangrove.mn.ssp126.2050]])^-1)</f>
        <v/>
      </c>
      <c r="U1761" s="6" t="str">
        <f>IF(Table1[[#This Row],[mangrove.weights.ssp126.2050]]="","",Table1[[#This Row],[mangrove.weights.ssp126.2050]]*Table1[[#This Row],[mangrove.mn.ssp126.2050]])</f>
        <v/>
      </c>
      <c r="V1761" s="7" t="e">
        <f t="shared" si="162"/>
        <v>#DIV/0!</v>
      </c>
      <c r="Y1761" s="6" t="str">
        <f>IF(Table1[[#This Row],[seagrass.mn.ssp126.2100]]="", "", (Table1[[#This Row],[seagrass.sd.ssp126.2100]]/Table1[[#This Row],[seagrass.mn.ssp126.2100]])^-1)</f>
        <v/>
      </c>
      <c r="Z1761" s="6" t="str">
        <f>IF(Table1[[#This Row],[seagrass.weights.ssp126.2100]]="","", Table1[[#This Row],[seagrass.weights.ssp126.2100]]*Table1[[#This Row],[seagrass.mn.ssp126.2100]])</f>
        <v/>
      </c>
      <c r="AC1761" s="6" t="str">
        <f>IF(Table1[[#This Row],[corals.mn.ssp126.2100]]="","",(Table1[[#This Row],[corals.sd.ssp126.2100]]/Table1[[#This Row],[corals.mn.ssp126.2100]])^-1)</f>
        <v/>
      </c>
      <c r="AD1761" s="6" t="str">
        <f>IF( Table1[[#This Row],[Coral.weights.ssp126.2100]]="","", Table1[[#This Row],[Coral.weights.ssp126.2100]]*Table1[[#This Row],[corals.mn.ssp126.2100]])</f>
        <v/>
      </c>
      <c r="AG1761" s="8" t="str">
        <f>IF(Table1[[#This Row],[mangrove.mn.ssp126.2100]]="","",(Table1[[#This Row],[mangrove.sd.ssp126.2100]]/Table1[[#This Row],[mangrove.mn.ssp126.2100]])^-1)</f>
        <v/>
      </c>
      <c r="AH1761" s="6" t="str">
        <f>IF(Table1[[#This Row],[mangrove.weights.ssp126.2100]]="","",Table1[[#This Row],[mangrove.weights.ssp126.2100]]*Table1[[#This Row],[mangrove.mn.ssp126.2100]])</f>
        <v/>
      </c>
      <c r="AI1761" s="7" t="e">
        <f t="shared" si="163"/>
        <v>#DIV/0!</v>
      </c>
      <c r="AL1761" s="6" t="str">
        <f>IF(Table1[[#This Row],[seagrass.mn.ssp245.2050]]="","",(Table1[[#This Row],[seagrass.sd.ssp245.2050]]/Table1[[#This Row],[seagrass.mn.ssp245.2050]])^-1)</f>
        <v/>
      </c>
      <c r="AM1761" s="6" t="str">
        <f>IF(Table1[[#This Row],[seagrass.weights.ssp245.2050]]="","",Table1[[#This Row],[seagrass.weights.ssp245.2050]]*Table1[[#This Row],[seagrass.mn.ssp245.2050]])</f>
        <v/>
      </c>
      <c r="AS1761" s="5"/>
      <c r="AT1761" s="8"/>
      <c r="AU1761" s="8"/>
      <c r="AV1761" s="7" t="e">
        <f t="shared" si="164"/>
        <v>#DIV/0!</v>
      </c>
      <c r="AX1761" s="5"/>
      <c r="AY1761" s="6"/>
      <c r="AZ1761" s="6"/>
      <c r="BB1761" s="5"/>
      <c r="BC1761" s="8"/>
      <c r="BD1761" s="8"/>
      <c r="BE1761" s="5"/>
      <c r="BF1761" s="5"/>
      <c r="BG1761" s="6"/>
      <c r="BH1761" s="6"/>
      <c r="BI1761" s="7" t="e">
        <f t="shared" si="165"/>
        <v>#DIV/0!</v>
      </c>
      <c r="BK1761" s="5"/>
      <c r="BL1761" s="6"/>
      <c r="BM1761" s="6"/>
      <c r="BO1761" s="5"/>
      <c r="BP1761" s="6"/>
      <c r="BQ1761" s="6"/>
      <c r="BR1761" s="5"/>
      <c r="BS1761" s="5"/>
      <c r="BT1761" s="6"/>
      <c r="BU1761" s="6"/>
      <c r="BV1761" s="7" t="e">
        <f t="shared" si="166"/>
        <v>#DIV/0!</v>
      </c>
      <c r="BX1761" s="5"/>
      <c r="BY1761" s="8"/>
      <c r="BZ1761" s="8"/>
      <c r="CA1761" s="5"/>
      <c r="CB1761" s="5"/>
      <c r="CC1761" s="8"/>
      <c r="CD1761" s="8"/>
      <c r="CE1761" s="5"/>
      <c r="CF1761" s="5"/>
      <c r="CG1761" s="12"/>
      <c r="CH1761" s="17"/>
      <c r="CI1761" s="9" t="e">
        <f t="shared" si="167"/>
        <v>#DIV/0!</v>
      </c>
      <c r="CJ1761" s="5"/>
      <c r="CL1761" s="5"/>
      <c r="CM1761" s="5"/>
      <c r="CP1761" s="5"/>
      <c r="CT1761" s="5"/>
    </row>
    <row r="1762" spans="1:98" x14ac:dyDescent="0.25">
      <c r="A1762" s="5" t="s">
        <v>1805</v>
      </c>
      <c r="B1762" s="5">
        <v>69.589340000000007</v>
      </c>
      <c r="C1762" s="5">
        <v>-49.821102000000003</v>
      </c>
      <c r="E1762" s="5">
        <v>0</v>
      </c>
      <c r="G1762" s="5">
        <v>0</v>
      </c>
      <c r="I1762" s="5">
        <v>0</v>
      </c>
      <c r="L1762" s="6" t="str">
        <f>IF(Table1[[#This Row],[seagrass.mn.ssp126.2050]]="","",(Table1[[#This Row],[seagrass.sd.ssp126.2050]]/Table1[[#This Row],[seagrass.mn.ssp126.2050]])^-1)</f>
        <v/>
      </c>
      <c r="M1762" s="6" t="str">
        <f>IF(Table1[[#This Row],[seagrass.weights.ssp126.2050]]="","",Table1[[#This Row],[seagrass.weights.ssp126.2050]]*Table1[[#This Row],[seagrass.mn.ssp126.2050]])</f>
        <v/>
      </c>
      <c r="P1762" s="6" t="str">
        <f>IF(Table1[[#This Row],[corals.mn.ssp126.2050]]="","",(Table1[[#This Row],[corals.sd.ssp126.2050]]/Table1[[#This Row],[corals.mn.ssp126.2050]])^-1)</f>
        <v/>
      </c>
      <c r="Q1762" s="6" t="str">
        <f>IF(Table1[[#This Row],[coral.weights.ssp126.2050]]="","",Table1[[#This Row],[coral.weights.ssp126.2050]]*Table1[[#This Row],[corals.mn.ssp126.2050]])</f>
        <v/>
      </c>
      <c r="T1762" s="6" t="str">
        <f>IF(Table1[[#This Row],[mangrove.mn.ssp126.2050]]="","",(Table1[[#This Row],[mangrove.sd.ssp126.2050]]/Table1[[#This Row],[mangrove.mn.ssp126.2050]])^-1)</f>
        <v/>
      </c>
      <c r="U1762" s="6" t="str">
        <f>IF(Table1[[#This Row],[mangrove.weights.ssp126.2050]]="","",Table1[[#This Row],[mangrove.weights.ssp126.2050]]*Table1[[#This Row],[mangrove.mn.ssp126.2050]])</f>
        <v/>
      </c>
      <c r="V1762" s="7" t="e">
        <f t="shared" si="162"/>
        <v>#DIV/0!</v>
      </c>
      <c r="Y1762" s="6" t="str">
        <f>IF(Table1[[#This Row],[seagrass.mn.ssp126.2100]]="", "", (Table1[[#This Row],[seagrass.sd.ssp126.2100]]/Table1[[#This Row],[seagrass.mn.ssp126.2100]])^-1)</f>
        <v/>
      </c>
      <c r="Z1762" s="6" t="str">
        <f>IF(Table1[[#This Row],[seagrass.weights.ssp126.2100]]="","", Table1[[#This Row],[seagrass.weights.ssp126.2100]]*Table1[[#This Row],[seagrass.mn.ssp126.2100]])</f>
        <v/>
      </c>
      <c r="AC1762" s="6" t="str">
        <f>IF(Table1[[#This Row],[corals.mn.ssp126.2100]]="","",(Table1[[#This Row],[corals.sd.ssp126.2100]]/Table1[[#This Row],[corals.mn.ssp126.2100]])^-1)</f>
        <v/>
      </c>
      <c r="AD1762" s="6" t="str">
        <f>IF( Table1[[#This Row],[Coral.weights.ssp126.2100]]="","", Table1[[#This Row],[Coral.weights.ssp126.2100]]*Table1[[#This Row],[corals.mn.ssp126.2100]])</f>
        <v/>
      </c>
      <c r="AG1762" s="8" t="str">
        <f>IF(Table1[[#This Row],[mangrove.mn.ssp126.2100]]="","",(Table1[[#This Row],[mangrove.sd.ssp126.2100]]/Table1[[#This Row],[mangrove.mn.ssp126.2100]])^-1)</f>
        <v/>
      </c>
      <c r="AH1762" s="6" t="str">
        <f>IF(Table1[[#This Row],[mangrove.weights.ssp126.2100]]="","",Table1[[#This Row],[mangrove.weights.ssp126.2100]]*Table1[[#This Row],[mangrove.mn.ssp126.2100]])</f>
        <v/>
      </c>
      <c r="AI1762" s="7" t="e">
        <f t="shared" si="163"/>
        <v>#DIV/0!</v>
      </c>
      <c r="AL1762" s="6" t="str">
        <f>IF(Table1[[#This Row],[seagrass.mn.ssp245.2050]]="","",(Table1[[#This Row],[seagrass.sd.ssp245.2050]]/Table1[[#This Row],[seagrass.mn.ssp245.2050]])^-1)</f>
        <v/>
      </c>
      <c r="AM1762" s="6" t="str">
        <f>IF(Table1[[#This Row],[seagrass.weights.ssp245.2050]]="","",Table1[[#This Row],[seagrass.weights.ssp245.2050]]*Table1[[#This Row],[seagrass.mn.ssp245.2050]])</f>
        <v/>
      </c>
      <c r="AS1762" s="5"/>
      <c r="AT1762" s="8"/>
      <c r="AU1762" s="8"/>
      <c r="AV1762" s="7" t="e">
        <f t="shared" si="164"/>
        <v>#DIV/0!</v>
      </c>
      <c r="AX1762" s="5"/>
      <c r="AY1762" s="6"/>
      <c r="AZ1762" s="6"/>
      <c r="BB1762" s="5"/>
      <c r="BC1762" s="8"/>
      <c r="BD1762" s="8"/>
      <c r="BE1762" s="5"/>
      <c r="BF1762" s="5"/>
      <c r="BG1762" s="6"/>
      <c r="BH1762" s="6"/>
      <c r="BI1762" s="7" t="e">
        <f t="shared" si="165"/>
        <v>#DIV/0!</v>
      </c>
      <c r="BK1762" s="5"/>
      <c r="BL1762" s="6"/>
      <c r="BM1762" s="6"/>
      <c r="BO1762" s="5"/>
      <c r="BP1762" s="6"/>
      <c r="BQ1762" s="6"/>
      <c r="BR1762" s="5"/>
      <c r="BS1762" s="5"/>
      <c r="BT1762" s="6"/>
      <c r="BU1762" s="6"/>
      <c r="BV1762" s="7" t="e">
        <f t="shared" si="166"/>
        <v>#DIV/0!</v>
      </c>
      <c r="BX1762" s="5"/>
      <c r="BY1762" s="8"/>
      <c r="BZ1762" s="8"/>
      <c r="CA1762" s="5"/>
      <c r="CB1762" s="5"/>
      <c r="CC1762" s="8"/>
      <c r="CD1762" s="8"/>
      <c r="CE1762" s="5"/>
      <c r="CF1762" s="5"/>
      <c r="CG1762" s="12"/>
      <c r="CH1762" s="17"/>
      <c r="CI1762" s="9" t="e">
        <f t="shared" si="167"/>
        <v>#DIV/0!</v>
      </c>
      <c r="CJ1762" s="5"/>
      <c r="CL1762" s="5"/>
      <c r="CM1762" s="5"/>
      <c r="CP1762" s="5"/>
      <c r="CT1762" s="5"/>
    </row>
    <row r="1763" spans="1:98" x14ac:dyDescent="0.25">
      <c r="A1763" s="5" t="s">
        <v>1806</v>
      </c>
      <c r="B1763" s="5">
        <v>69.839340000000007</v>
      </c>
      <c r="C1763" s="5">
        <v>-49.821102000000003</v>
      </c>
      <c r="E1763" s="5">
        <v>0</v>
      </c>
      <c r="G1763" s="5">
        <v>0</v>
      </c>
      <c r="I1763" s="5">
        <v>0</v>
      </c>
      <c r="L1763" s="6" t="str">
        <f>IF(Table1[[#This Row],[seagrass.mn.ssp126.2050]]="","",(Table1[[#This Row],[seagrass.sd.ssp126.2050]]/Table1[[#This Row],[seagrass.mn.ssp126.2050]])^-1)</f>
        <v/>
      </c>
      <c r="M1763" s="6" t="str">
        <f>IF(Table1[[#This Row],[seagrass.weights.ssp126.2050]]="","",Table1[[#This Row],[seagrass.weights.ssp126.2050]]*Table1[[#This Row],[seagrass.mn.ssp126.2050]])</f>
        <v/>
      </c>
      <c r="P1763" s="6" t="str">
        <f>IF(Table1[[#This Row],[corals.mn.ssp126.2050]]="","",(Table1[[#This Row],[corals.sd.ssp126.2050]]/Table1[[#This Row],[corals.mn.ssp126.2050]])^-1)</f>
        <v/>
      </c>
      <c r="Q1763" s="6" t="str">
        <f>IF(Table1[[#This Row],[coral.weights.ssp126.2050]]="","",Table1[[#This Row],[coral.weights.ssp126.2050]]*Table1[[#This Row],[corals.mn.ssp126.2050]])</f>
        <v/>
      </c>
      <c r="T1763" s="6" t="str">
        <f>IF(Table1[[#This Row],[mangrove.mn.ssp126.2050]]="","",(Table1[[#This Row],[mangrove.sd.ssp126.2050]]/Table1[[#This Row],[mangrove.mn.ssp126.2050]])^-1)</f>
        <v/>
      </c>
      <c r="U1763" s="6" t="str">
        <f>IF(Table1[[#This Row],[mangrove.weights.ssp126.2050]]="","",Table1[[#This Row],[mangrove.weights.ssp126.2050]]*Table1[[#This Row],[mangrove.mn.ssp126.2050]])</f>
        <v/>
      </c>
      <c r="V1763" s="7" t="e">
        <f t="shared" si="162"/>
        <v>#DIV/0!</v>
      </c>
      <c r="Y1763" s="6" t="str">
        <f>IF(Table1[[#This Row],[seagrass.mn.ssp126.2100]]="", "", (Table1[[#This Row],[seagrass.sd.ssp126.2100]]/Table1[[#This Row],[seagrass.mn.ssp126.2100]])^-1)</f>
        <v/>
      </c>
      <c r="Z1763" s="6" t="str">
        <f>IF(Table1[[#This Row],[seagrass.weights.ssp126.2100]]="","", Table1[[#This Row],[seagrass.weights.ssp126.2100]]*Table1[[#This Row],[seagrass.mn.ssp126.2100]])</f>
        <v/>
      </c>
      <c r="AC1763" s="6" t="str">
        <f>IF(Table1[[#This Row],[corals.mn.ssp126.2100]]="","",(Table1[[#This Row],[corals.sd.ssp126.2100]]/Table1[[#This Row],[corals.mn.ssp126.2100]])^-1)</f>
        <v/>
      </c>
      <c r="AD1763" s="6" t="str">
        <f>IF( Table1[[#This Row],[Coral.weights.ssp126.2100]]="","", Table1[[#This Row],[Coral.weights.ssp126.2100]]*Table1[[#This Row],[corals.mn.ssp126.2100]])</f>
        <v/>
      </c>
      <c r="AG1763" s="8" t="str">
        <f>IF(Table1[[#This Row],[mangrove.mn.ssp126.2100]]="","",(Table1[[#This Row],[mangrove.sd.ssp126.2100]]/Table1[[#This Row],[mangrove.mn.ssp126.2100]])^-1)</f>
        <v/>
      </c>
      <c r="AH1763" s="6" t="str">
        <f>IF(Table1[[#This Row],[mangrove.weights.ssp126.2100]]="","",Table1[[#This Row],[mangrove.weights.ssp126.2100]]*Table1[[#This Row],[mangrove.mn.ssp126.2100]])</f>
        <v/>
      </c>
      <c r="AI1763" s="7" t="e">
        <f t="shared" si="163"/>
        <v>#DIV/0!</v>
      </c>
      <c r="AL1763" s="6" t="str">
        <f>IF(Table1[[#This Row],[seagrass.mn.ssp245.2050]]="","",(Table1[[#This Row],[seagrass.sd.ssp245.2050]]/Table1[[#This Row],[seagrass.mn.ssp245.2050]])^-1)</f>
        <v/>
      </c>
      <c r="AM1763" s="6" t="str">
        <f>IF(Table1[[#This Row],[seagrass.weights.ssp245.2050]]="","",Table1[[#This Row],[seagrass.weights.ssp245.2050]]*Table1[[#This Row],[seagrass.mn.ssp245.2050]])</f>
        <v/>
      </c>
      <c r="AS1763" s="5"/>
      <c r="AT1763" s="8"/>
      <c r="AU1763" s="8"/>
      <c r="AV1763" s="7" t="e">
        <f t="shared" si="164"/>
        <v>#DIV/0!</v>
      </c>
      <c r="AX1763" s="5"/>
      <c r="AY1763" s="6"/>
      <c r="AZ1763" s="6"/>
      <c r="BB1763" s="5"/>
      <c r="BC1763" s="8"/>
      <c r="BD1763" s="8"/>
      <c r="BE1763" s="5"/>
      <c r="BF1763" s="5"/>
      <c r="BG1763" s="6"/>
      <c r="BH1763" s="6"/>
      <c r="BI1763" s="7" t="e">
        <f t="shared" si="165"/>
        <v>#DIV/0!</v>
      </c>
      <c r="BK1763" s="5"/>
      <c r="BL1763" s="6"/>
      <c r="BM1763" s="6"/>
      <c r="BO1763" s="5"/>
      <c r="BP1763" s="6"/>
      <c r="BQ1763" s="6"/>
      <c r="BR1763" s="5"/>
      <c r="BS1763" s="5"/>
      <c r="BT1763" s="6"/>
      <c r="BU1763" s="6"/>
      <c r="BV1763" s="7" t="e">
        <f t="shared" si="166"/>
        <v>#DIV/0!</v>
      </c>
      <c r="BX1763" s="5"/>
      <c r="BY1763" s="8"/>
      <c r="BZ1763" s="8"/>
      <c r="CA1763" s="5"/>
      <c r="CB1763" s="5"/>
      <c r="CC1763" s="8"/>
      <c r="CD1763" s="8"/>
      <c r="CE1763" s="5"/>
      <c r="CF1763" s="5"/>
      <c r="CG1763" s="12"/>
      <c r="CH1763" s="17"/>
      <c r="CI1763" s="9" t="e">
        <f t="shared" si="167"/>
        <v>#DIV/0!</v>
      </c>
      <c r="CJ1763" s="5"/>
      <c r="CL1763" s="5"/>
      <c r="CM1763" s="5"/>
      <c r="CP1763" s="5"/>
      <c r="CT1763" s="5"/>
    </row>
    <row r="1764" spans="1:98" x14ac:dyDescent="0.25">
      <c r="A1764" s="5" t="s">
        <v>1807</v>
      </c>
      <c r="B1764" s="5">
        <v>70.089340000000007</v>
      </c>
      <c r="C1764" s="5">
        <v>-49.821102000000003</v>
      </c>
      <c r="E1764" s="5">
        <v>0</v>
      </c>
      <c r="G1764" s="5">
        <v>0</v>
      </c>
      <c r="I1764" s="5">
        <v>0</v>
      </c>
      <c r="L1764" s="6" t="str">
        <f>IF(Table1[[#This Row],[seagrass.mn.ssp126.2050]]="","",(Table1[[#This Row],[seagrass.sd.ssp126.2050]]/Table1[[#This Row],[seagrass.mn.ssp126.2050]])^-1)</f>
        <v/>
      </c>
      <c r="M1764" s="6" t="str">
        <f>IF(Table1[[#This Row],[seagrass.weights.ssp126.2050]]="","",Table1[[#This Row],[seagrass.weights.ssp126.2050]]*Table1[[#This Row],[seagrass.mn.ssp126.2050]])</f>
        <v/>
      </c>
      <c r="P1764" s="6" t="str">
        <f>IF(Table1[[#This Row],[corals.mn.ssp126.2050]]="","",(Table1[[#This Row],[corals.sd.ssp126.2050]]/Table1[[#This Row],[corals.mn.ssp126.2050]])^-1)</f>
        <v/>
      </c>
      <c r="Q1764" s="6" t="str">
        <f>IF(Table1[[#This Row],[coral.weights.ssp126.2050]]="","",Table1[[#This Row],[coral.weights.ssp126.2050]]*Table1[[#This Row],[corals.mn.ssp126.2050]])</f>
        <v/>
      </c>
      <c r="T1764" s="6" t="str">
        <f>IF(Table1[[#This Row],[mangrove.mn.ssp126.2050]]="","",(Table1[[#This Row],[mangrove.sd.ssp126.2050]]/Table1[[#This Row],[mangrove.mn.ssp126.2050]])^-1)</f>
        <v/>
      </c>
      <c r="U1764" s="6" t="str">
        <f>IF(Table1[[#This Row],[mangrove.weights.ssp126.2050]]="","",Table1[[#This Row],[mangrove.weights.ssp126.2050]]*Table1[[#This Row],[mangrove.mn.ssp126.2050]])</f>
        <v/>
      </c>
      <c r="V1764" s="7" t="e">
        <f t="shared" si="162"/>
        <v>#DIV/0!</v>
      </c>
      <c r="Y1764" s="6" t="str">
        <f>IF(Table1[[#This Row],[seagrass.mn.ssp126.2100]]="", "", (Table1[[#This Row],[seagrass.sd.ssp126.2100]]/Table1[[#This Row],[seagrass.mn.ssp126.2100]])^-1)</f>
        <v/>
      </c>
      <c r="Z1764" s="6" t="str">
        <f>IF(Table1[[#This Row],[seagrass.weights.ssp126.2100]]="","", Table1[[#This Row],[seagrass.weights.ssp126.2100]]*Table1[[#This Row],[seagrass.mn.ssp126.2100]])</f>
        <v/>
      </c>
      <c r="AC1764" s="6" t="str">
        <f>IF(Table1[[#This Row],[corals.mn.ssp126.2100]]="","",(Table1[[#This Row],[corals.sd.ssp126.2100]]/Table1[[#This Row],[corals.mn.ssp126.2100]])^-1)</f>
        <v/>
      </c>
      <c r="AD1764" s="6" t="str">
        <f>IF( Table1[[#This Row],[Coral.weights.ssp126.2100]]="","", Table1[[#This Row],[Coral.weights.ssp126.2100]]*Table1[[#This Row],[corals.mn.ssp126.2100]])</f>
        <v/>
      </c>
      <c r="AG1764" s="8" t="str">
        <f>IF(Table1[[#This Row],[mangrove.mn.ssp126.2100]]="","",(Table1[[#This Row],[mangrove.sd.ssp126.2100]]/Table1[[#This Row],[mangrove.mn.ssp126.2100]])^-1)</f>
        <v/>
      </c>
      <c r="AH1764" s="6" t="str">
        <f>IF(Table1[[#This Row],[mangrove.weights.ssp126.2100]]="","",Table1[[#This Row],[mangrove.weights.ssp126.2100]]*Table1[[#This Row],[mangrove.mn.ssp126.2100]])</f>
        <v/>
      </c>
      <c r="AI1764" s="7" t="e">
        <f t="shared" si="163"/>
        <v>#DIV/0!</v>
      </c>
      <c r="AL1764" s="6" t="str">
        <f>IF(Table1[[#This Row],[seagrass.mn.ssp245.2050]]="","",(Table1[[#This Row],[seagrass.sd.ssp245.2050]]/Table1[[#This Row],[seagrass.mn.ssp245.2050]])^-1)</f>
        <v/>
      </c>
      <c r="AM1764" s="6" t="str">
        <f>IF(Table1[[#This Row],[seagrass.weights.ssp245.2050]]="","",Table1[[#This Row],[seagrass.weights.ssp245.2050]]*Table1[[#This Row],[seagrass.mn.ssp245.2050]])</f>
        <v/>
      </c>
      <c r="AS1764" s="5"/>
      <c r="AT1764" s="8"/>
      <c r="AU1764" s="8"/>
      <c r="AV1764" s="7" t="e">
        <f t="shared" si="164"/>
        <v>#DIV/0!</v>
      </c>
      <c r="AX1764" s="5"/>
      <c r="AY1764" s="6"/>
      <c r="AZ1764" s="6"/>
      <c r="BB1764" s="5"/>
      <c r="BC1764" s="8"/>
      <c r="BD1764" s="8"/>
      <c r="BE1764" s="5"/>
      <c r="BF1764" s="5"/>
      <c r="BG1764" s="6"/>
      <c r="BH1764" s="6"/>
      <c r="BI1764" s="7" t="e">
        <f t="shared" si="165"/>
        <v>#DIV/0!</v>
      </c>
      <c r="BK1764" s="5"/>
      <c r="BL1764" s="6"/>
      <c r="BM1764" s="6"/>
      <c r="BO1764" s="5"/>
      <c r="BP1764" s="6"/>
      <c r="BQ1764" s="6"/>
      <c r="BR1764" s="5"/>
      <c r="BS1764" s="5"/>
      <c r="BT1764" s="6"/>
      <c r="BU1764" s="6"/>
      <c r="BV1764" s="7" t="e">
        <f t="shared" si="166"/>
        <v>#DIV/0!</v>
      </c>
      <c r="BX1764" s="5"/>
      <c r="BY1764" s="8"/>
      <c r="BZ1764" s="8"/>
      <c r="CA1764" s="5"/>
      <c r="CB1764" s="5"/>
      <c r="CC1764" s="8"/>
      <c r="CD1764" s="8"/>
      <c r="CE1764" s="5"/>
      <c r="CF1764" s="5"/>
      <c r="CG1764" s="12"/>
      <c r="CH1764" s="17"/>
      <c r="CI1764" s="9" t="e">
        <f t="shared" si="167"/>
        <v>#DIV/0!</v>
      </c>
      <c r="CJ1764" s="5"/>
      <c r="CL1764" s="5"/>
      <c r="CM1764" s="5"/>
      <c r="CP1764" s="5"/>
      <c r="CT1764" s="5"/>
    </row>
    <row r="1765" spans="1:98" x14ac:dyDescent="0.25">
      <c r="A1765" s="5" t="s">
        <v>1808</v>
      </c>
      <c r="B1765" s="5">
        <v>70.339340000000007</v>
      </c>
      <c r="C1765" s="5">
        <v>-49.821102000000003</v>
      </c>
      <c r="E1765" s="5">
        <v>0</v>
      </c>
      <c r="G1765" s="5">
        <v>0</v>
      </c>
      <c r="I1765" s="5">
        <v>0</v>
      </c>
      <c r="L1765" s="6" t="str">
        <f>IF(Table1[[#This Row],[seagrass.mn.ssp126.2050]]="","",(Table1[[#This Row],[seagrass.sd.ssp126.2050]]/Table1[[#This Row],[seagrass.mn.ssp126.2050]])^-1)</f>
        <v/>
      </c>
      <c r="M1765" s="6" t="str">
        <f>IF(Table1[[#This Row],[seagrass.weights.ssp126.2050]]="","",Table1[[#This Row],[seagrass.weights.ssp126.2050]]*Table1[[#This Row],[seagrass.mn.ssp126.2050]])</f>
        <v/>
      </c>
      <c r="P1765" s="6" t="str">
        <f>IF(Table1[[#This Row],[corals.mn.ssp126.2050]]="","",(Table1[[#This Row],[corals.sd.ssp126.2050]]/Table1[[#This Row],[corals.mn.ssp126.2050]])^-1)</f>
        <v/>
      </c>
      <c r="Q1765" s="6" t="str">
        <f>IF(Table1[[#This Row],[coral.weights.ssp126.2050]]="","",Table1[[#This Row],[coral.weights.ssp126.2050]]*Table1[[#This Row],[corals.mn.ssp126.2050]])</f>
        <v/>
      </c>
      <c r="T1765" s="6" t="str">
        <f>IF(Table1[[#This Row],[mangrove.mn.ssp126.2050]]="","",(Table1[[#This Row],[mangrove.sd.ssp126.2050]]/Table1[[#This Row],[mangrove.mn.ssp126.2050]])^-1)</f>
        <v/>
      </c>
      <c r="U1765" s="6" t="str">
        <f>IF(Table1[[#This Row],[mangrove.weights.ssp126.2050]]="","",Table1[[#This Row],[mangrove.weights.ssp126.2050]]*Table1[[#This Row],[mangrove.mn.ssp126.2050]])</f>
        <v/>
      </c>
      <c r="V1765" s="7" t="e">
        <f t="shared" si="162"/>
        <v>#DIV/0!</v>
      </c>
      <c r="Y1765" s="6" t="str">
        <f>IF(Table1[[#This Row],[seagrass.mn.ssp126.2100]]="", "", (Table1[[#This Row],[seagrass.sd.ssp126.2100]]/Table1[[#This Row],[seagrass.mn.ssp126.2100]])^-1)</f>
        <v/>
      </c>
      <c r="Z1765" s="6" t="str">
        <f>IF(Table1[[#This Row],[seagrass.weights.ssp126.2100]]="","", Table1[[#This Row],[seagrass.weights.ssp126.2100]]*Table1[[#This Row],[seagrass.mn.ssp126.2100]])</f>
        <v/>
      </c>
      <c r="AC1765" s="6" t="str">
        <f>IF(Table1[[#This Row],[corals.mn.ssp126.2100]]="","",(Table1[[#This Row],[corals.sd.ssp126.2100]]/Table1[[#This Row],[corals.mn.ssp126.2100]])^-1)</f>
        <v/>
      </c>
      <c r="AD1765" s="6" t="str">
        <f>IF( Table1[[#This Row],[Coral.weights.ssp126.2100]]="","", Table1[[#This Row],[Coral.weights.ssp126.2100]]*Table1[[#This Row],[corals.mn.ssp126.2100]])</f>
        <v/>
      </c>
      <c r="AG1765" s="8" t="str">
        <f>IF(Table1[[#This Row],[mangrove.mn.ssp126.2100]]="","",(Table1[[#This Row],[mangrove.sd.ssp126.2100]]/Table1[[#This Row],[mangrove.mn.ssp126.2100]])^-1)</f>
        <v/>
      </c>
      <c r="AH1765" s="6" t="str">
        <f>IF(Table1[[#This Row],[mangrove.weights.ssp126.2100]]="","",Table1[[#This Row],[mangrove.weights.ssp126.2100]]*Table1[[#This Row],[mangrove.mn.ssp126.2100]])</f>
        <v/>
      </c>
      <c r="AI1765" s="7" t="e">
        <f t="shared" si="163"/>
        <v>#DIV/0!</v>
      </c>
      <c r="AL1765" s="6" t="str">
        <f>IF(Table1[[#This Row],[seagrass.mn.ssp245.2050]]="","",(Table1[[#This Row],[seagrass.sd.ssp245.2050]]/Table1[[#This Row],[seagrass.mn.ssp245.2050]])^-1)</f>
        <v/>
      </c>
      <c r="AM1765" s="6" t="str">
        <f>IF(Table1[[#This Row],[seagrass.weights.ssp245.2050]]="","",Table1[[#This Row],[seagrass.weights.ssp245.2050]]*Table1[[#This Row],[seagrass.mn.ssp245.2050]])</f>
        <v/>
      </c>
      <c r="AS1765" s="5"/>
      <c r="AT1765" s="8"/>
      <c r="AU1765" s="8"/>
      <c r="AV1765" s="7" t="e">
        <f t="shared" si="164"/>
        <v>#DIV/0!</v>
      </c>
      <c r="AX1765" s="5"/>
      <c r="AY1765" s="6"/>
      <c r="AZ1765" s="6"/>
      <c r="BB1765" s="5"/>
      <c r="BC1765" s="8"/>
      <c r="BD1765" s="8"/>
      <c r="BE1765" s="5"/>
      <c r="BF1765" s="5"/>
      <c r="BG1765" s="6"/>
      <c r="BH1765" s="6"/>
      <c r="BI1765" s="7" t="e">
        <f t="shared" si="165"/>
        <v>#DIV/0!</v>
      </c>
      <c r="BK1765" s="5"/>
      <c r="BL1765" s="6"/>
      <c r="BM1765" s="6"/>
      <c r="BO1765" s="5"/>
      <c r="BP1765" s="6"/>
      <c r="BQ1765" s="6"/>
      <c r="BR1765" s="5"/>
      <c r="BS1765" s="5"/>
      <c r="BT1765" s="6"/>
      <c r="BU1765" s="6"/>
      <c r="BV1765" s="7" t="e">
        <f t="shared" si="166"/>
        <v>#DIV/0!</v>
      </c>
      <c r="BX1765" s="5"/>
      <c r="BY1765" s="8"/>
      <c r="BZ1765" s="8"/>
      <c r="CA1765" s="5"/>
      <c r="CB1765" s="5"/>
      <c r="CC1765" s="8"/>
      <c r="CD1765" s="8"/>
      <c r="CE1765" s="5"/>
      <c r="CF1765" s="5"/>
      <c r="CG1765" s="12"/>
      <c r="CH1765" s="17"/>
      <c r="CI1765" s="9" t="e">
        <f t="shared" si="167"/>
        <v>#DIV/0!</v>
      </c>
      <c r="CJ1765" s="5"/>
      <c r="CL1765" s="5"/>
      <c r="CM1765" s="5"/>
      <c r="CP1765" s="5"/>
      <c r="CT1765" s="5"/>
    </row>
    <row r="1766" spans="1:98" x14ac:dyDescent="0.25">
      <c r="A1766" s="5" t="s">
        <v>1809</v>
      </c>
      <c r="B1766" s="5">
        <v>70.589340000000007</v>
      </c>
      <c r="C1766" s="5">
        <v>-49.821102000000003</v>
      </c>
      <c r="E1766" s="5">
        <v>0</v>
      </c>
      <c r="G1766" s="5">
        <v>0</v>
      </c>
      <c r="I1766" s="5">
        <v>0</v>
      </c>
      <c r="L1766" s="6" t="str">
        <f>IF(Table1[[#This Row],[seagrass.mn.ssp126.2050]]="","",(Table1[[#This Row],[seagrass.sd.ssp126.2050]]/Table1[[#This Row],[seagrass.mn.ssp126.2050]])^-1)</f>
        <v/>
      </c>
      <c r="M1766" s="6" t="str">
        <f>IF(Table1[[#This Row],[seagrass.weights.ssp126.2050]]="","",Table1[[#This Row],[seagrass.weights.ssp126.2050]]*Table1[[#This Row],[seagrass.mn.ssp126.2050]])</f>
        <v/>
      </c>
      <c r="P1766" s="6" t="str">
        <f>IF(Table1[[#This Row],[corals.mn.ssp126.2050]]="","",(Table1[[#This Row],[corals.sd.ssp126.2050]]/Table1[[#This Row],[corals.mn.ssp126.2050]])^-1)</f>
        <v/>
      </c>
      <c r="Q1766" s="6" t="str">
        <f>IF(Table1[[#This Row],[coral.weights.ssp126.2050]]="","",Table1[[#This Row],[coral.weights.ssp126.2050]]*Table1[[#This Row],[corals.mn.ssp126.2050]])</f>
        <v/>
      </c>
      <c r="T1766" s="6" t="str">
        <f>IF(Table1[[#This Row],[mangrove.mn.ssp126.2050]]="","",(Table1[[#This Row],[mangrove.sd.ssp126.2050]]/Table1[[#This Row],[mangrove.mn.ssp126.2050]])^-1)</f>
        <v/>
      </c>
      <c r="U1766" s="6" t="str">
        <f>IF(Table1[[#This Row],[mangrove.weights.ssp126.2050]]="","",Table1[[#This Row],[mangrove.weights.ssp126.2050]]*Table1[[#This Row],[mangrove.mn.ssp126.2050]])</f>
        <v/>
      </c>
      <c r="V1766" s="7" t="e">
        <f t="shared" si="162"/>
        <v>#DIV/0!</v>
      </c>
      <c r="Y1766" s="6" t="str">
        <f>IF(Table1[[#This Row],[seagrass.mn.ssp126.2100]]="", "", (Table1[[#This Row],[seagrass.sd.ssp126.2100]]/Table1[[#This Row],[seagrass.mn.ssp126.2100]])^-1)</f>
        <v/>
      </c>
      <c r="Z1766" s="6" t="str">
        <f>IF(Table1[[#This Row],[seagrass.weights.ssp126.2100]]="","", Table1[[#This Row],[seagrass.weights.ssp126.2100]]*Table1[[#This Row],[seagrass.mn.ssp126.2100]])</f>
        <v/>
      </c>
      <c r="AC1766" s="6" t="str">
        <f>IF(Table1[[#This Row],[corals.mn.ssp126.2100]]="","",(Table1[[#This Row],[corals.sd.ssp126.2100]]/Table1[[#This Row],[corals.mn.ssp126.2100]])^-1)</f>
        <v/>
      </c>
      <c r="AD1766" s="6" t="str">
        <f>IF( Table1[[#This Row],[Coral.weights.ssp126.2100]]="","", Table1[[#This Row],[Coral.weights.ssp126.2100]]*Table1[[#This Row],[corals.mn.ssp126.2100]])</f>
        <v/>
      </c>
      <c r="AG1766" s="8" t="str">
        <f>IF(Table1[[#This Row],[mangrove.mn.ssp126.2100]]="","",(Table1[[#This Row],[mangrove.sd.ssp126.2100]]/Table1[[#This Row],[mangrove.mn.ssp126.2100]])^-1)</f>
        <v/>
      </c>
      <c r="AH1766" s="6" t="str">
        <f>IF(Table1[[#This Row],[mangrove.weights.ssp126.2100]]="","",Table1[[#This Row],[mangrove.weights.ssp126.2100]]*Table1[[#This Row],[mangrove.mn.ssp126.2100]])</f>
        <v/>
      </c>
      <c r="AI1766" s="7" t="e">
        <f t="shared" si="163"/>
        <v>#DIV/0!</v>
      </c>
      <c r="AL1766" s="6" t="str">
        <f>IF(Table1[[#This Row],[seagrass.mn.ssp245.2050]]="","",(Table1[[#This Row],[seagrass.sd.ssp245.2050]]/Table1[[#This Row],[seagrass.mn.ssp245.2050]])^-1)</f>
        <v/>
      </c>
      <c r="AM1766" s="6" t="str">
        <f>IF(Table1[[#This Row],[seagrass.weights.ssp245.2050]]="","",Table1[[#This Row],[seagrass.weights.ssp245.2050]]*Table1[[#This Row],[seagrass.mn.ssp245.2050]])</f>
        <v/>
      </c>
      <c r="AS1766" s="5"/>
      <c r="AT1766" s="8"/>
      <c r="AU1766" s="8"/>
      <c r="AV1766" s="7" t="e">
        <f t="shared" si="164"/>
        <v>#DIV/0!</v>
      </c>
      <c r="AX1766" s="5"/>
      <c r="AY1766" s="6"/>
      <c r="AZ1766" s="6"/>
      <c r="BB1766" s="5"/>
      <c r="BC1766" s="8"/>
      <c r="BD1766" s="8"/>
      <c r="BE1766" s="5"/>
      <c r="BF1766" s="5"/>
      <c r="BG1766" s="6"/>
      <c r="BH1766" s="6"/>
      <c r="BI1766" s="7" t="e">
        <f t="shared" si="165"/>
        <v>#DIV/0!</v>
      </c>
      <c r="BK1766" s="5"/>
      <c r="BL1766" s="6"/>
      <c r="BM1766" s="6"/>
      <c r="BO1766" s="5"/>
      <c r="BP1766" s="6"/>
      <c r="BQ1766" s="6"/>
      <c r="BR1766" s="5"/>
      <c r="BS1766" s="5"/>
      <c r="BT1766" s="6"/>
      <c r="BU1766" s="6"/>
      <c r="BV1766" s="7" t="e">
        <f t="shared" si="166"/>
        <v>#DIV/0!</v>
      </c>
      <c r="BX1766" s="5"/>
      <c r="BY1766" s="8"/>
      <c r="BZ1766" s="8"/>
      <c r="CA1766" s="5"/>
      <c r="CB1766" s="5"/>
      <c r="CC1766" s="8"/>
      <c r="CD1766" s="8"/>
      <c r="CE1766" s="5"/>
      <c r="CF1766" s="5"/>
      <c r="CG1766" s="12"/>
      <c r="CH1766" s="17"/>
      <c r="CI1766" s="9" t="e">
        <f t="shared" si="167"/>
        <v>#DIV/0!</v>
      </c>
      <c r="CJ1766" s="5"/>
      <c r="CL1766" s="5"/>
      <c r="CM1766" s="5"/>
      <c r="CP1766" s="5"/>
      <c r="CT1766" s="5"/>
    </row>
    <row r="1767" spans="1:98" x14ac:dyDescent="0.25">
      <c r="A1767" s="5" t="s">
        <v>1810</v>
      </c>
      <c r="B1767" s="5">
        <v>50.58934</v>
      </c>
      <c r="C1767" s="5">
        <v>9.9288980000000002</v>
      </c>
      <c r="E1767" s="5">
        <v>0</v>
      </c>
      <c r="G1767" s="5">
        <v>0</v>
      </c>
      <c r="I1767" s="5">
        <v>0</v>
      </c>
      <c r="L1767" s="6" t="str">
        <f>IF(Table1[[#This Row],[seagrass.mn.ssp126.2050]]="","",(Table1[[#This Row],[seagrass.sd.ssp126.2050]]/Table1[[#This Row],[seagrass.mn.ssp126.2050]])^-1)</f>
        <v/>
      </c>
      <c r="M1767" s="6" t="str">
        <f>IF(Table1[[#This Row],[seagrass.weights.ssp126.2050]]="","",Table1[[#This Row],[seagrass.weights.ssp126.2050]]*Table1[[#This Row],[seagrass.mn.ssp126.2050]])</f>
        <v/>
      </c>
      <c r="P1767" s="6" t="str">
        <f>IF(Table1[[#This Row],[corals.mn.ssp126.2050]]="","",(Table1[[#This Row],[corals.sd.ssp126.2050]]/Table1[[#This Row],[corals.mn.ssp126.2050]])^-1)</f>
        <v/>
      </c>
      <c r="Q1767" s="6" t="str">
        <f>IF(Table1[[#This Row],[coral.weights.ssp126.2050]]="","",Table1[[#This Row],[coral.weights.ssp126.2050]]*Table1[[#This Row],[corals.mn.ssp126.2050]])</f>
        <v/>
      </c>
      <c r="T1767" s="6" t="str">
        <f>IF(Table1[[#This Row],[mangrove.mn.ssp126.2050]]="","",(Table1[[#This Row],[mangrove.sd.ssp126.2050]]/Table1[[#This Row],[mangrove.mn.ssp126.2050]])^-1)</f>
        <v/>
      </c>
      <c r="U1767" s="6" t="str">
        <f>IF(Table1[[#This Row],[mangrove.weights.ssp126.2050]]="","",Table1[[#This Row],[mangrove.weights.ssp126.2050]]*Table1[[#This Row],[mangrove.mn.ssp126.2050]])</f>
        <v/>
      </c>
      <c r="V1767" s="7" t="e">
        <f t="shared" si="162"/>
        <v>#DIV/0!</v>
      </c>
      <c r="Y1767" s="6" t="str">
        <f>IF(Table1[[#This Row],[seagrass.mn.ssp126.2100]]="", "", (Table1[[#This Row],[seagrass.sd.ssp126.2100]]/Table1[[#This Row],[seagrass.mn.ssp126.2100]])^-1)</f>
        <v/>
      </c>
      <c r="Z1767" s="6" t="str">
        <f>IF(Table1[[#This Row],[seagrass.weights.ssp126.2100]]="","", Table1[[#This Row],[seagrass.weights.ssp126.2100]]*Table1[[#This Row],[seagrass.mn.ssp126.2100]])</f>
        <v/>
      </c>
      <c r="AC1767" s="6" t="str">
        <f>IF(Table1[[#This Row],[corals.mn.ssp126.2100]]="","",(Table1[[#This Row],[corals.sd.ssp126.2100]]/Table1[[#This Row],[corals.mn.ssp126.2100]])^-1)</f>
        <v/>
      </c>
      <c r="AD1767" s="6" t="str">
        <f>IF( Table1[[#This Row],[Coral.weights.ssp126.2100]]="","", Table1[[#This Row],[Coral.weights.ssp126.2100]]*Table1[[#This Row],[corals.mn.ssp126.2100]])</f>
        <v/>
      </c>
      <c r="AG1767" s="8" t="str">
        <f>IF(Table1[[#This Row],[mangrove.mn.ssp126.2100]]="","",(Table1[[#This Row],[mangrove.sd.ssp126.2100]]/Table1[[#This Row],[mangrove.mn.ssp126.2100]])^-1)</f>
        <v/>
      </c>
      <c r="AH1767" s="6" t="str">
        <f>IF(Table1[[#This Row],[mangrove.weights.ssp126.2100]]="","",Table1[[#This Row],[mangrove.weights.ssp126.2100]]*Table1[[#This Row],[mangrove.mn.ssp126.2100]])</f>
        <v/>
      </c>
      <c r="AI1767" s="7" t="e">
        <f t="shared" si="163"/>
        <v>#DIV/0!</v>
      </c>
      <c r="AL1767" s="6" t="str">
        <f>IF(Table1[[#This Row],[seagrass.mn.ssp245.2050]]="","",(Table1[[#This Row],[seagrass.sd.ssp245.2050]]/Table1[[#This Row],[seagrass.mn.ssp245.2050]])^-1)</f>
        <v/>
      </c>
      <c r="AM1767" s="6" t="str">
        <f>IF(Table1[[#This Row],[seagrass.weights.ssp245.2050]]="","",Table1[[#This Row],[seagrass.weights.ssp245.2050]]*Table1[[#This Row],[seagrass.mn.ssp245.2050]])</f>
        <v/>
      </c>
      <c r="AS1767" s="5"/>
      <c r="AT1767" s="8"/>
      <c r="AU1767" s="8"/>
      <c r="AV1767" s="7" t="e">
        <f t="shared" si="164"/>
        <v>#DIV/0!</v>
      </c>
      <c r="AX1767" s="5"/>
      <c r="AY1767" s="6"/>
      <c r="AZ1767" s="6"/>
      <c r="BB1767" s="5"/>
      <c r="BC1767" s="8"/>
      <c r="BD1767" s="8"/>
      <c r="BE1767" s="5"/>
      <c r="BF1767" s="5"/>
      <c r="BG1767" s="6"/>
      <c r="BH1767" s="6"/>
      <c r="BI1767" s="7" t="e">
        <f t="shared" si="165"/>
        <v>#DIV/0!</v>
      </c>
      <c r="BK1767" s="5"/>
      <c r="BL1767" s="6"/>
      <c r="BM1767" s="6"/>
      <c r="BO1767" s="5"/>
      <c r="BP1767" s="6"/>
      <c r="BQ1767" s="6"/>
      <c r="BR1767" s="5"/>
      <c r="BS1767" s="5"/>
      <c r="BT1767" s="6"/>
      <c r="BU1767" s="6"/>
      <c r="BV1767" s="7" t="e">
        <f t="shared" si="166"/>
        <v>#DIV/0!</v>
      </c>
      <c r="BX1767" s="5"/>
      <c r="BY1767" s="8"/>
      <c r="BZ1767" s="8"/>
      <c r="CA1767" s="5"/>
      <c r="CB1767" s="5"/>
      <c r="CC1767" s="8"/>
      <c r="CD1767" s="8"/>
      <c r="CE1767" s="5"/>
      <c r="CF1767" s="5"/>
      <c r="CG1767" s="12"/>
      <c r="CH1767" s="17"/>
      <c r="CI1767" s="9" t="e">
        <f t="shared" si="167"/>
        <v>#DIV/0!</v>
      </c>
      <c r="CJ1767" s="5"/>
      <c r="CL1767" s="5"/>
      <c r="CM1767" s="5"/>
      <c r="CP1767" s="5"/>
      <c r="CT1767" s="5"/>
    </row>
    <row r="1768" spans="1:98" x14ac:dyDescent="0.25">
      <c r="A1768" s="5" t="s">
        <v>1811</v>
      </c>
      <c r="B1768" s="5">
        <v>50.83934</v>
      </c>
      <c r="C1768" s="5">
        <v>9.9288980000000002</v>
      </c>
      <c r="E1768" s="5">
        <v>0</v>
      </c>
      <c r="G1768" s="5">
        <v>0</v>
      </c>
      <c r="I1768" s="5">
        <v>0</v>
      </c>
      <c r="L1768" s="6" t="str">
        <f>IF(Table1[[#This Row],[seagrass.mn.ssp126.2050]]="","",(Table1[[#This Row],[seagrass.sd.ssp126.2050]]/Table1[[#This Row],[seagrass.mn.ssp126.2050]])^-1)</f>
        <v/>
      </c>
      <c r="M1768" s="6" t="str">
        <f>IF(Table1[[#This Row],[seagrass.weights.ssp126.2050]]="","",Table1[[#This Row],[seagrass.weights.ssp126.2050]]*Table1[[#This Row],[seagrass.mn.ssp126.2050]])</f>
        <v/>
      </c>
      <c r="P1768" s="6" t="str">
        <f>IF(Table1[[#This Row],[corals.mn.ssp126.2050]]="","",(Table1[[#This Row],[corals.sd.ssp126.2050]]/Table1[[#This Row],[corals.mn.ssp126.2050]])^-1)</f>
        <v/>
      </c>
      <c r="Q1768" s="6" t="str">
        <f>IF(Table1[[#This Row],[coral.weights.ssp126.2050]]="","",Table1[[#This Row],[coral.weights.ssp126.2050]]*Table1[[#This Row],[corals.mn.ssp126.2050]])</f>
        <v/>
      </c>
      <c r="T1768" s="6" t="str">
        <f>IF(Table1[[#This Row],[mangrove.mn.ssp126.2050]]="","",(Table1[[#This Row],[mangrove.sd.ssp126.2050]]/Table1[[#This Row],[mangrove.mn.ssp126.2050]])^-1)</f>
        <v/>
      </c>
      <c r="U1768" s="6" t="str">
        <f>IF(Table1[[#This Row],[mangrove.weights.ssp126.2050]]="","",Table1[[#This Row],[mangrove.weights.ssp126.2050]]*Table1[[#This Row],[mangrove.mn.ssp126.2050]])</f>
        <v/>
      </c>
      <c r="V1768" s="7" t="e">
        <f t="shared" si="162"/>
        <v>#DIV/0!</v>
      </c>
      <c r="Y1768" s="6" t="str">
        <f>IF(Table1[[#This Row],[seagrass.mn.ssp126.2100]]="", "", (Table1[[#This Row],[seagrass.sd.ssp126.2100]]/Table1[[#This Row],[seagrass.mn.ssp126.2100]])^-1)</f>
        <v/>
      </c>
      <c r="Z1768" s="6" t="str">
        <f>IF(Table1[[#This Row],[seagrass.weights.ssp126.2100]]="","", Table1[[#This Row],[seagrass.weights.ssp126.2100]]*Table1[[#This Row],[seagrass.mn.ssp126.2100]])</f>
        <v/>
      </c>
      <c r="AC1768" s="6" t="str">
        <f>IF(Table1[[#This Row],[corals.mn.ssp126.2100]]="","",(Table1[[#This Row],[corals.sd.ssp126.2100]]/Table1[[#This Row],[corals.mn.ssp126.2100]])^-1)</f>
        <v/>
      </c>
      <c r="AD1768" s="6" t="str">
        <f>IF( Table1[[#This Row],[Coral.weights.ssp126.2100]]="","", Table1[[#This Row],[Coral.weights.ssp126.2100]]*Table1[[#This Row],[corals.mn.ssp126.2100]])</f>
        <v/>
      </c>
      <c r="AG1768" s="8" t="str">
        <f>IF(Table1[[#This Row],[mangrove.mn.ssp126.2100]]="","",(Table1[[#This Row],[mangrove.sd.ssp126.2100]]/Table1[[#This Row],[mangrove.mn.ssp126.2100]])^-1)</f>
        <v/>
      </c>
      <c r="AH1768" s="6" t="str">
        <f>IF(Table1[[#This Row],[mangrove.weights.ssp126.2100]]="","",Table1[[#This Row],[mangrove.weights.ssp126.2100]]*Table1[[#This Row],[mangrove.mn.ssp126.2100]])</f>
        <v/>
      </c>
      <c r="AI1768" s="7" t="e">
        <f t="shared" si="163"/>
        <v>#DIV/0!</v>
      </c>
      <c r="AL1768" s="6" t="str">
        <f>IF(Table1[[#This Row],[seagrass.mn.ssp245.2050]]="","",(Table1[[#This Row],[seagrass.sd.ssp245.2050]]/Table1[[#This Row],[seagrass.mn.ssp245.2050]])^-1)</f>
        <v/>
      </c>
      <c r="AM1768" s="6" t="str">
        <f>IF(Table1[[#This Row],[seagrass.weights.ssp245.2050]]="","",Table1[[#This Row],[seagrass.weights.ssp245.2050]]*Table1[[#This Row],[seagrass.mn.ssp245.2050]])</f>
        <v/>
      </c>
      <c r="AS1768" s="5"/>
      <c r="AT1768" s="8"/>
      <c r="AU1768" s="8"/>
      <c r="AV1768" s="7" t="e">
        <f t="shared" si="164"/>
        <v>#DIV/0!</v>
      </c>
      <c r="AX1768" s="5"/>
      <c r="AY1768" s="6"/>
      <c r="AZ1768" s="6"/>
      <c r="BB1768" s="5"/>
      <c r="BC1768" s="8"/>
      <c r="BD1768" s="8"/>
      <c r="BE1768" s="5"/>
      <c r="BF1768" s="5"/>
      <c r="BG1768" s="6"/>
      <c r="BH1768" s="6"/>
      <c r="BI1768" s="7" t="e">
        <f t="shared" si="165"/>
        <v>#DIV/0!</v>
      </c>
      <c r="BK1768" s="5"/>
      <c r="BL1768" s="6"/>
      <c r="BM1768" s="6"/>
      <c r="BO1768" s="5"/>
      <c r="BP1768" s="6"/>
      <c r="BQ1768" s="6"/>
      <c r="BR1768" s="5"/>
      <c r="BS1768" s="5"/>
      <c r="BT1768" s="6"/>
      <c r="BU1768" s="6"/>
      <c r="BV1768" s="7" t="e">
        <f t="shared" si="166"/>
        <v>#DIV/0!</v>
      </c>
      <c r="BX1768" s="5"/>
      <c r="BY1768" s="8"/>
      <c r="BZ1768" s="8"/>
      <c r="CA1768" s="5"/>
      <c r="CB1768" s="5"/>
      <c r="CC1768" s="8"/>
      <c r="CD1768" s="8"/>
      <c r="CE1768" s="5"/>
      <c r="CF1768" s="5"/>
      <c r="CG1768" s="12"/>
      <c r="CH1768" s="17"/>
      <c r="CI1768" s="9" t="e">
        <f t="shared" si="167"/>
        <v>#DIV/0!</v>
      </c>
      <c r="CJ1768" s="5"/>
      <c r="CL1768" s="5"/>
      <c r="CM1768" s="5"/>
      <c r="CP1768" s="5"/>
      <c r="CT1768" s="5"/>
    </row>
    <row r="1769" spans="1:98" x14ac:dyDescent="0.25">
      <c r="A1769" s="5" t="s">
        <v>1812</v>
      </c>
      <c r="B1769" s="5">
        <v>51.08934</v>
      </c>
      <c r="C1769" s="5">
        <v>9.9288980000000002</v>
      </c>
      <c r="E1769" s="5">
        <v>0</v>
      </c>
      <c r="G1769" s="5">
        <v>0</v>
      </c>
      <c r="I1769" s="5">
        <v>0</v>
      </c>
      <c r="L1769" s="6" t="str">
        <f>IF(Table1[[#This Row],[seagrass.mn.ssp126.2050]]="","",(Table1[[#This Row],[seagrass.sd.ssp126.2050]]/Table1[[#This Row],[seagrass.mn.ssp126.2050]])^-1)</f>
        <v/>
      </c>
      <c r="M1769" s="6" t="str">
        <f>IF(Table1[[#This Row],[seagrass.weights.ssp126.2050]]="","",Table1[[#This Row],[seagrass.weights.ssp126.2050]]*Table1[[#This Row],[seagrass.mn.ssp126.2050]])</f>
        <v/>
      </c>
      <c r="P1769" s="6" t="str">
        <f>IF(Table1[[#This Row],[corals.mn.ssp126.2050]]="","",(Table1[[#This Row],[corals.sd.ssp126.2050]]/Table1[[#This Row],[corals.mn.ssp126.2050]])^-1)</f>
        <v/>
      </c>
      <c r="Q1769" s="6" t="str">
        <f>IF(Table1[[#This Row],[coral.weights.ssp126.2050]]="","",Table1[[#This Row],[coral.weights.ssp126.2050]]*Table1[[#This Row],[corals.mn.ssp126.2050]])</f>
        <v/>
      </c>
      <c r="T1769" s="6" t="str">
        <f>IF(Table1[[#This Row],[mangrove.mn.ssp126.2050]]="","",(Table1[[#This Row],[mangrove.sd.ssp126.2050]]/Table1[[#This Row],[mangrove.mn.ssp126.2050]])^-1)</f>
        <v/>
      </c>
      <c r="U1769" s="6" t="str">
        <f>IF(Table1[[#This Row],[mangrove.weights.ssp126.2050]]="","",Table1[[#This Row],[mangrove.weights.ssp126.2050]]*Table1[[#This Row],[mangrove.mn.ssp126.2050]])</f>
        <v/>
      </c>
      <c r="V1769" s="7" t="e">
        <f t="shared" si="162"/>
        <v>#DIV/0!</v>
      </c>
      <c r="Y1769" s="6" t="str">
        <f>IF(Table1[[#This Row],[seagrass.mn.ssp126.2100]]="", "", (Table1[[#This Row],[seagrass.sd.ssp126.2100]]/Table1[[#This Row],[seagrass.mn.ssp126.2100]])^-1)</f>
        <v/>
      </c>
      <c r="Z1769" s="6" t="str">
        <f>IF(Table1[[#This Row],[seagrass.weights.ssp126.2100]]="","", Table1[[#This Row],[seagrass.weights.ssp126.2100]]*Table1[[#This Row],[seagrass.mn.ssp126.2100]])</f>
        <v/>
      </c>
      <c r="AC1769" s="6" t="str">
        <f>IF(Table1[[#This Row],[corals.mn.ssp126.2100]]="","",(Table1[[#This Row],[corals.sd.ssp126.2100]]/Table1[[#This Row],[corals.mn.ssp126.2100]])^-1)</f>
        <v/>
      </c>
      <c r="AD1769" s="6" t="str">
        <f>IF( Table1[[#This Row],[Coral.weights.ssp126.2100]]="","", Table1[[#This Row],[Coral.weights.ssp126.2100]]*Table1[[#This Row],[corals.mn.ssp126.2100]])</f>
        <v/>
      </c>
      <c r="AG1769" s="8" t="str">
        <f>IF(Table1[[#This Row],[mangrove.mn.ssp126.2100]]="","",(Table1[[#This Row],[mangrove.sd.ssp126.2100]]/Table1[[#This Row],[mangrove.mn.ssp126.2100]])^-1)</f>
        <v/>
      </c>
      <c r="AH1769" s="6" t="str">
        <f>IF(Table1[[#This Row],[mangrove.weights.ssp126.2100]]="","",Table1[[#This Row],[mangrove.weights.ssp126.2100]]*Table1[[#This Row],[mangrove.mn.ssp126.2100]])</f>
        <v/>
      </c>
      <c r="AI1769" s="7" t="e">
        <f t="shared" si="163"/>
        <v>#DIV/0!</v>
      </c>
      <c r="AL1769" s="6" t="str">
        <f>IF(Table1[[#This Row],[seagrass.mn.ssp245.2050]]="","",(Table1[[#This Row],[seagrass.sd.ssp245.2050]]/Table1[[#This Row],[seagrass.mn.ssp245.2050]])^-1)</f>
        <v/>
      </c>
      <c r="AM1769" s="6" t="str">
        <f>IF(Table1[[#This Row],[seagrass.weights.ssp245.2050]]="","",Table1[[#This Row],[seagrass.weights.ssp245.2050]]*Table1[[#This Row],[seagrass.mn.ssp245.2050]])</f>
        <v/>
      </c>
      <c r="AS1769" s="5"/>
      <c r="AT1769" s="8"/>
      <c r="AU1769" s="8"/>
      <c r="AV1769" s="7" t="e">
        <f t="shared" si="164"/>
        <v>#DIV/0!</v>
      </c>
      <c r="AX1769" s="5"/>
      <c r="AY1769" s="6"/>
      <c r="AZ1769" s="6"/>
      <c r="BB1769" s="5"/>
      <c r="BC1769" s="8"/>
      <c r="BD1769" s="8"/>
      <c r="BE1769" s="5"/>
      <c r="BF1769" s="5"/>
      <c r="BG1769" s="6"/>
      <c r="BH1769" s="6"/>
      <c r="BI1769" s="7" t="e">
        <f t="shared" si="165"/>
        <v>#DIV/0!</v>
      </c>
      <c r="BK1769" s="5"/>
      <c r="BL1769" s="6"/>
      <c r="BM1769" s="6"/>
      <c r="BO1769" s="5"/>
      <c r="BP1769" s="6"/>
      <c r="BQ1769" s="6"/>
      <c r="BR1769" s="5"/>
      <c r="BS1769" s="5"/>
      <c r="BT1769" s="6"/>
      <c r="BU1769" s="6"/>
      <c r="BV1769" s="7" t="e">
        <f t="shared" si="166"/>
        <v>#DIV/0!</v>
      </c>
      <c r="BX1769" s="5"/>
      <c r="BY1769" s="8"/>
      <c r="BZ1769" s="8"/>
      <c r="CA1769" s="5"/>
      <c r="CB1769" s="5"/>
      <c r="CC1769" s="8"/>
      <c r="CD1769" s="8"/>
      <c r="CE1769" s="5"/>
      <c r="CF1769" s="5"/>
      <c r="CG1769" s="12"/>
      <c r="CH1769" s="17"/>
      <c r="CI1769" s="9" t="e">
        <f t="shared" si="167"/>
        <v>#DIV/0!</v>
      </c>
      <c r="CJ1769" s="5"/>
      <c r="CL1769" s="5"/>
      <c r="CM1769" s="5"/>
      <c r="CP1769" s="5"/>
      <c r="CT1769" s="5"/>
    </row>
    <row r="1770" spans="1:98" x14ac:dyDescent="0.25">
      <c r="A1770" s="5" t="s">
        <v>1813</v>
      </c>
      <c r="B1770" s="5">
        <v>50.58934</v>
      </c>
      <c r="C1770" s="5">
        <v>9.6788980000000002</v>
      </c>
      <c r="E1770" s="5">
        <v>0</v>
      </c>
      <c r="G1770" s="5">
        <v>0</v>
      </c>
      <c r="I1770" s="5">
        <v>0</v>
      </c>
      <c r="L1770" s="6" t="str">
        <f>IF(Table1[[#This Row],[seagrass.mn.ssp126.2050]]="","",(Table1[[#This Row],[seagrass.sd.ssp126.2050]]/Table1[[#This Row],[seagrass.mn.ssp126.2050]])^-1)</f>
        <v/>
      </c>
      <c r="M1770" s="6" t="str">
        <f>IF(Table1[[#This Row],[seagrass.weights.ssp126.2050]]="","",Table1[[#This Row],[seagrass.weights.ssp126.2050]]*Table1[[#This Row],[seagrass.mn.ssp126.2050]])</f>
        <v/>
      </c>
      <c r="P1770" s="6" t="str">
        <f>IF(Table1[[#This Row],[corals.mn.ssp126.2050]]="","",(Table1[[#This Row],[corals.sd.ssp126.2050]]/Table1[[#This Row],[corals.mn.ssp126.2050]])^-1)</f>
        <v/>
      </c>
      <c r="Q1770" s="6" t="str">
        <f>IF(Table1[[#This Row],[coral.weights.ssp126.2050]]="","",Table1[[#This Row],[coral.weights.ssp126.2050]]*Table1[[#This Row],[corals.mn.ssp126.2050]])</f>
        <v/>
      </c>
      <c r="T1770" s="6" t="str">
        <f>IF(Table1[[#This Row],[mangrove.mn.ssp126.2050]]="","",(Table1[[#This Row],[mangrove.sd.ssp126.2050]]/Table1[[#This Row],[mangrove.mn.ssp126.2050]])^-1)</f>
        <v/>
      </c>
      <c r="U1770" s="6" t="str">
        <f>IF(Table1[[#This Row],[mangrove.weights.ssp126.2050]]="","",Table1[[#This Row],[mangrove.weights.ssp126.2050]]*Table1[[#This Row],[mangrove.mn.ssp126.2050]])</f>
        <v/>
      </c>
      <c r="V1770" s="7" t="e">
        <f t="shared" si="162"/>
        <v>#DIV/0!</v>
      </c>
      <c r="Y1770" s="6" t="str">
        <f>IF(Table1[[#This Row],[seagrass.mn.ssp126.2100]]="", "", (Table1[[#This Row],[seagrass.sd.ssp126.2100]]/Table1[[#This Row],[seagrass.mn.ssp126.2100]])^-1)</f>
        <v/>
      </c>
      <c r="Z1770" s="6" t="str">
        <f>IF(Table1[[#This Row],[seagrass.weights.ssp126.2100]]="","", Table1[[#This Row],[seagrass.weights.ssp126.2100]]*Table1[[#This Row],[seagrass.mn.ssp126.2100]])</f>
        <v/>
      </c>
      <c r="AC1770" s="6" t="str">
        <f>IF(Table1[[#This Row],[corals.mn.ssp126.2100]]="","",(Table1[[#This Row],[corals.sd.ssp126.2100]]/Table1[[#This Row],[corals.mn.ssp126.2100]])^-1)</f>
        <v/>
      </c>
      <c r="AD1770" s="6" t="str">
        <f>IF( Table1[[#This Row],[Coral.weights.ssp126.2100]]="","", Table1[[#This Row],[Coral.weights.ssp126.2100]]*Table1[[#This Row],[corals.mn.ssp126.2100]])</f>
        <v/>
      </c>
      <c r="AG1770" s="8" t="str">
        <f>IF(Table1[[#This Row],[mangrove.mn.ssp126.2100]]="","",(Table1[[#This Row],[mangrove.sd.ssp126.2100]]/Table1[[#This Row],[mangrove.mn.ssp126.2100]])^-1)</f>
        <v/>
      </c>
      <c r="AH1770" s="6" t="str">
        <f>IF(Table1[[#This Row],[mangrove.weights.ssp126.2100]]="","",Table1[[#This Row],[mangrove.weights.ssp126.2100]]*Table1[[#This Row],[mangrove.mn.ssp126.2100]])</f>
        <v/>
      </c>
      <c r="AI1770" s="7" t="e">
        <f t="shared" si="163"/>
        <v>#DIV/0!</v>
      </c>
      <c r="AL1770" s="6" t="str">
        <f>IF(Table1[[#This Row],[seagrass.mn.ssp245.2050]]="","",(Table1[[#This Row],[seagrass.sd.ssp245.2050]]/Table1[[#This Row],[seagrass.mn.ssp245.2050]])^-1)</f>
        <v/>
      </c>
      <c r="AM1770" s="6" t="str">
        <f>IF(Table1[[#This Row],[seagrass.weights.ssp245.2050]]="","",Table1[[#This Row],[seagrass.weights.ssp245.2050]]*Table1[[#This Row],[seagrass.mn.ssp245.2050]])</f>
        <v/>
      </c>
      <c r="AS1770" s="5"/>
      <c r="AT1770" s="8"/>
      <c r="AU1770" s="8"/>
      <c r="AV1770" s="7" t="e">
        <f t="shared" si="164"/>
        <v>#DIV/0!</v>
      </c>
      <c r="AX1770" s="5"/>
      <c r="AY1770" s="6"/>
      <c r="AZ1770" s="6"/>
      <c r="BB1770" s="5"/>
      <c r="BC1770" s="8"/>
      <c r="BD1770" s="8"/>
      <c r="BE1770" s="5"/>
      <c r="BF1770" s="5"/>
      <c r="BG1770" s="6"/>
      <c r="BH1770" s="6"/>
      <c r="BI1770" s="7" t="e">
        <f t="shared" si="165"/>
        <v>#DIV/0!</v>
      </c>
      <c r="BK1770" s="5"/>
      <c r="BL1770" s="6"/>
      <c r="BM1770" s="6"/>
      <c r="BO1770" s="5"/>
      <c r="BP1770" s="6"/>
      <c r="BQ1770" s="6"/>
      <c r="BR1770" s="5"/>
      <c r="BS1770" s="5"/>
      <c r="BT1770" s="6"/>
      <c r="BU1770" s="6"/>
      <c r="BV1770" s="7" t="e">
        <f t="shared" si="166"/>
        <v>#DIV/0!</v>
      </c>
      <c r="BX1770" s="5"/>
      <c r="BY1770" s="8"/>
      <c r="BZ1770" s="8"/>
      <c r="CA1770" s="5"/>
      <c r="CB1770" s="5"/>
      <c r="CC1770" s="8"/>
      <c r="CD1770" s="8"/>
      <c r="CE1770" s="5"/>
      <c r="CF1770" s="5"/>
      <c r="CG1770" s="12"/>
      <c r="CH1770" s="17"/>
      <c r="CI1770" s="9" t="e">
        <f t="shared" si="167"/>
        <v>#DIV/0!</v>
      </c>
      <c r="CJ1770" s="5"/>
      <c r="CL1770" s="5"/>
      <c r="CM1770" s="5"/>
      <c r="CP1770" s="5"/>
      <c r="CT1770" s="5"/>
    </row>
    <row r="1771" spans="1:98" x14ac:dyDescent="0.25">
      <c r="A1771" s="5" t="s">
        <v>1814</v>
      </c>
      <c r="B1771" s="5">
        <v>50.83934</v>
      </c>
      <c r="C1771" s="5">
        <v>9.6788980000000002</v>
      </c>
      <c r="E1771" s="5">
        <v>0</v>
      </c>
      <c r="G1771" s="5">
        <v>0</v>
      </c>
      <c r="I1771" s="5">
        <v>0</v>
      </c>
      <c r="L1771" s="6" t="str">
        <f>IF(Table1[[#This Row],[seagrass.mn.ssp126.2050]]="","",(Table1[[#This Row],[seagrass.sd.ssp126.2050]]/Table1[[#This Row],[seagrass.mn.ssp126.2050]])^-1)</f>
        <v/>
      </c>
      <c r="M1771" s="6" t="str">
        <f>IF(Table1[[#This Row],[seagrass.weights.ssp126.2050]]="","",Table1[[#This Row],[seagrass.weights.ssp126.2050]]*Table1[[#This Row],[seagrass.mn.ssp126.2050]])</f>
        <v/>
      </c>
      <c r="P1771" s="6" t="str">
        <f>IF(Table1[[#This Row],[corals.mn.ssp126.2050]]="","",(Table1[[#This Row],[corals.sd.ssp126.2050]]/Table1[[#This Row],[corals.mn.ssp126.2050]])^-1)</f>
        <v/>
      </c>
      <c r="Q1771" s="6" t="str">
        <f>IF(Table1[[#This Row],[coral.weights.ssp126.2050]]="","",Table1[[#This Row],[coral.weights.ssp126.2050]]*Table1[[#This Row],[corals.mn.ssp126.2050]])</f>
        <v/>
      </c>
      <c r="T1771" s="6" t="str">
        <f>IF(Table1[[#This Row],[mangrove.mn.ssp126.2050]]="","",(Table1[[#This Row],[mangrove.sd.ssp126.2050]]/Table1[[#This Row],[mangrove.mn.ssp126.2050]])^-1)</f>
        <v/>
      </c>
      <c r="U1771" s="6" t="str">
        <f>IF(Table1[[#This Row],[mangrove.weights.ssp126.2050]]="","",Table1[[#This Row],[mangrove.weights.ssp126.2050]]*Table1[[#This Row],[mangrove.mn.ssp126.2050]])</f>
        <v/>
      </c>
      <c r="V1771" s="7" t="e">
        <f t="shared" si="162"/>
        <v>#DIV/0!</v>
      </c>
      <c r="Y1771" s="6" t="str">
        <f>IF(Table1[[#This Row],[seagrass.mn.ssp126.2100]]="", "", (Table1[[#This Row],[seagrass.sd.ssp126.2100]]/Table1[[#This Row],[seagrass.mn.ssp126.2100]])^-1)</f>
        <v/>
      </c>
      <c r="Z1771" s="6" t="str">
        <f>IF(Table1[[#This Row],[seagrass.weights.ssp126.2100]]="","", Table1[[#This Row],[seagrass.weights.ssp126.2100]]*Table1[[#This Row],[seagrass.mn.ssp126.2100]])</f>
        <v/>
      </c>
      <c r="AC1771" s="6" t="str">
        <f>IF(Table1[[#This Row],[corals.mn.ssp126.2100]]="","",(Table1[[#This Row],[corals.sd.ssp126.2100]]/Table1[[#This Row],[corals.mn.ssp126.2100]])^-1)</f>
        <v/>
      </c>
      <c r="AD1771" s="6" t="str">
        <f>IF( Table1[[#This Row],[Coral.weights.ssp126.2100]]="","", Table1[[#This Row],[Coral.weights.ssp126.2100]]*Table1[[#This Row],[corals.mn.ssp126.2100]])</f>
        <v/>
      </c>
      <c r="AG1771" s="8" t="str">
        <f>IF(Table1[[#This Row],[mangrove.mn.ssp126.2100]]="","",(Table1[[#This Row],[mangrove.sd.ssp126.2100]]/Table1[[#This Row],[mangrove.mn.ssp126.2100]])^-1)</f>
        <v/>
      </c>
      <c r="AH1771" s="6" t="str">
        <f>IF(Table1[[#This Row],[mangrove.weights.ssp126.2100]]="","",Table1[[#This Row],[mangrove.weights.ssp126.2100]]*Table1[[#This Row],[mangrove.mn.ssp126.2100]])</f>
        <v/>
      </c>
      <c r="AI1771" s="7" t="e">
        <f t="shared" si="163"/>
        <v>#DIV/0!</v>
      </c>
      <c r="AL1771" s="6" t="str">
        <f>IF(Table1[[#This Row],[seagrass.mn.ssp245.2050]]="","",(Table1[[#This Row],[seagrass.sd.ssp245.2050]]/Table1[[#This Row],[seagrass.mn.ssp245.2050]])^-1)</f>
        <v/>
      </c>
      <c r="AM1771" s="6" t="str">
        <f>IF(Table1[[#This Row],[seagrass.weights.ssp245.2050]]="","",Table1[[#This Row],[seagrass.weights.ssp245.2050]]*Table1[[#This Row],[seagrass.mn.ssp245.2050]])</f>
        <v/>
      </c>
      <c r="AS1771" s="5"/>
      <c r="AT1771" s="8"/>
      <c r="AU1771" s="8"/>
      <c r="AV1771" s="7" t="e">
        <f t="shared" si="164"/>
        <v>#DIV/0!</v>
      </c>
      <c r="AX1771" s="5"/>
      <c r="AY1771" s="6"/>
      <c r="AZ1771" s="6"/>
      <c r="BB1771" s="5"/>
      <c r="BC1771" s="8"/>
      <c r="BD1771" s="8"/>
      <c r="BE1771" s="5"/>
      <c r="BF1771" s="5"/>
      <c r="BG1771" s="6"/>
      <c r="BH1771" s="6"/>
      <c r="BI1771" s="7" t="e">
        <f t="shared" si="165"/>
        <v>#DIV/0!</v>
      </c>
      <c r="BK1771" s="5"/>
      <c r="BL1771" s="6"/>
      <c r="BM1771" s="6"/>
      <c r="BO1771" s="5"/>
      <c r="BP1771" s="6"/>
      <c r="BQ1771" s="6"/>
      <c r="BR1771" s="5"/>
      <c r="BS1771" s="5"/>
      <c r="BT1771" s="6"/>
      <c r="BU1771" s="6"/>
      <c r="BV1771" s="7" t="e">
        <f t="shared" si="166"/>
        <v>#DIV/0!</v>
      </c>
      <c r="BX1771" s="5"/>
      <c r="BY1771" s="8"/>
      <c r="BZ1771" s="8"/>
      <c r="CA1771" s="5"/>
      <c r="CB1771" s="5"/>
      <c r="CC1771" s="8"/>
      <c r="CD1771" s="8"/>
      <c r="CE1771" s="5"/>
      <c r="CF1771" s="5"/>
      <c r="CG1771" s="12"/>
      <c r="CH1771" s="17"/>
      <c r="CI1771" s="9" t="e">
        <f t="shared" si="167"/>
        <v>#DIV/0!</v>
      </c>
      <c r="CJ1771" s="5"/>
      <c r="CL1771" s="5"/>
      <c r="CM1771" s="5"/>
      <c r="CP1771" s="5"/>
      <c r="CT1771" s="5"/>
    </row>
    <row r="1772" spans="1:98" x14ac:dyDescent="0.25">
      <c r="A1772" s="5" t="s">
        <v>1815</v>
      </c>
      <c r="B1772" s="5">
        <v>51.08934</v>
      </c>
      <c r="C1772" s="5">
        <v>9.6788980000000002</v>
      </c>
      <c r="E1772" s="5">
        <v>0</v>
      </c>
      <c r="G1772" s="5">
        <v>0</v>
      </c>
      <c r="I1772" s="5">
        <v>0</v>
      </c>
      <c r="L1772" s="6" t="str">
        <f>IF(Table1[[#This Row],[seagrass.mn.ssp126.2050]]="","",(Table1[[#This Row],[seagrass.sd.ssp126.2050]]/Table1[[#This Row],[seagrass.mn.ssp126.2050]])^-1)</f>
        <v/>
      </c>
      <c r="M1772" s="6" t="str">
        <f>IF(Table1[[#This Row],[seagrass.weights.ssp126.2050]]="","",Table1[[#This Row],[seagrass.weights.ssp126.2050]]*Table1[[#This Row],[seagrass.mn.ssp126.2050]])</f>
        <v/>
      </c>
      <c r="P1772" s="6" t="str">
        <f>IF(Table1[[#This Row],[corals.mn.ssp126.2050]]="","",(Table1[[#This Row],[corals.sd.ssp126.2050]]/Table1[[#This Row],[corals.mn.ssp126.2050]])^-1)</f>
        <v/>
      </c>
      <c r="Q1772" s="6" t="str">
        <f>IF(Table1[[#This Row],[coral.weights.ssp126.2050]]="","",Table1[[#This Row],[coral.weights.ssp126.2050]]*Table1[[#This Row],[corals.mn.ssp126.2050]])</f>
        <v/>
      </c>
      <c r="T1772" s="6" t="str">
        <f>IF(Table1[[#This Row],[mangrove.mn.ssp126.2050]]="","",(Table1[[#This Row],[mangrove.sd.ssp126.2050]]/Table1[[#This Row],[mangrove.mn.ssp126.2050]])^-1)</f>
        <v/>
      </c>
      <c r="U1772" s="6" t="str">
        <f>IF(Table1[[#This Row],[mangrove.weights.ssp126.2050]]="","",Table1[[#This Row],[mangrove.weights.ssp126.2050]]*Table1[[#This Row],[mangrove.mn.ssp126.2050]])</f>
        <v/>
      </c>
      <c r="V1772" s="7" t="e">
        <f t="shared" si="162"/>
        <v>#DIV/0!</v>
      </c>
      <c r="Y1772" s="6" t="str">
        <f>IF(Table1[[#This Row],[seagrass.mn.ssp126.2100]]="", "", (Table1[[#This Row],[seagrass.sd.ssp126.2100]]/Table1[[#This Row],[seagrass.mn.ssp126.2100]])^-1)</f>
        <v/>
      </c>
      <c r="Z1772" s="6" t="str">
        <f>IF(Table1[[#This Row],[seagrass.weights.ssp126.2100]]="","", Table1[[#This Row],[seagrass.weights.ssp126.2100]]*Table1[[#This Row],[seagrass.mn.ssp126.2100]])</f>
        <v/>
      </c>
      <c r="AC1772" s="6" t="str">
        <f>IF(Table1[[#This Row],[corals.mn.ssp126.2100]]="","",(Table1[[#This Row],[corals.sd.ssp126.2100]]/Table1[[#This Row],[corals.mn.ssp126.2100]])^-1)</f>
        <v/>
      </c>
      <c r="AD1772" s="6" t="str">
        <f>IF( Table1[[#This Row],[Coral.weights.ssp126.2100]]="","", Table1[[#This Row],[Coral.weights.ssp126.2100]]*Table1[[#This Row],[corals.mn.ssp126.2100]])</f>
        <v/>
      </c>
      <c r="AG1772" s="8" t="str">
        <f>IF(Table1[[#This Row],[mangrove.mn.ssp126.2100]]="","",(Table1[[#This Row],[mangrove.sd.ssp126.2100]]/Table1[[#This Row],[mangrove.mn.ssp126.2100]])^-1)</f>
        <v/>
      </c>
      <c r="AH1772" s="6" t="str">
        <f>IF(Table1[[#This Row],[mangrove.weights.ssp126.2100]]="","",Table1[[#This Row],[mangrove.weights.ssp126.2100]]*Table1[[#This Row],[mangrove.mn.ssp126.2100]])</f>
        <v/>
      </c>
      <c r="AI1772" s="7" t="e">
        <f t="shared" si="163"/>
        <v>#DIV/0!</v>
      </c>
      <c r="AL1772" s="6" t="str">
        <f>IF(Table1[[#This Row],[seagrass.mn.ssp245.2050]]="","",(Table1[[#This Row],[seagrass.sd.ssp245.2050]]/Table1[[#This Row],[seagrass.mn.ssp245.2050]])^-1)</f>
        <v/>
      </c>
      <c r="AM1772" s="6" t="str">
        <f>IF(Table1[[#This Row],[seagrass.weights.ssp245.2050]]="","",Table1[[#This Row],[seagrass.weights.ssp245.2050]]*Table1[[#This Row],[seagrass.mn.ssp245.2050]])</f>
        <v/>
      </c>
      <c r="AS1772" s="5"/>
      <c r="AT1772" s="8"/>
      <c r="AU1772" s="8"/>
      <c r="AV1772" s="7" t="e">
        <f t="shared" si="164"/>
        <v>#DIV/0!</v>
      </c>
      <c r="AX1772" s="5"/>
      <c r="AY1772" s="6"/>
      <c r="AZ1772" s="6"/>
      <c r="BB1772" s="5"/>
      <c r="BC1772" s="8"/>
      <c r="BD1772" s="8"/>
      <c r="BE1772" s="5"/>
      <c r="BF1772" s="5"/>
      <c r="BG1772" s="6"/>
      <c r="BH1772" s="6"/>
      <c r="BI1772" s="7" t="e">
        <f t="shared" si="165"/>
        <v>#DIV/0!</v>
      </c>
      <c r="BK1772" s="5"/>
      <c r="BL1772" s="6"/>
      <c r="BM1772" s="6"/>
      <c r="BO1772" s="5"/>
      <c r="BP1772" s="6"/>
      <c r="BQ1772" s="6"/>
      <c r="BR1772" s="5"/>
      <c r="BS1772" s="5"/>
      <c r="BT1772" s="6"/>
      <c r="BU1772" s="6"/>
      <c r="BV1772" s="7" t="e">
        <f t="shared" si="166"/>
        <v>#DIV/0!</v>
      </c>
      <c r="BX1772" s="5"/>
      <c r="BY1772" s="8"/>
      <c r="BZ1772" s="8"/>
      <c r="CA1772" s="5"/>
      <c r="CB1772" s="5"/>
      <c r="CC1772" s="8"/>
      <c r="CD1772" s="8"/>
      <c r="CE1772" s="5"/>
      <c r="CF1772" s="5"/>
      <c r="CG1772" s="12"/>
      <c r="CH1772" s="17"/>
      <c r="CI1772" s="9" t="e">
        <f t="shared" si="167"/>
        <v>#DIV/0!</v>
      </c>
      <c r="CJ1772" s="5"/>
      <c r="CL1772" s="5"/>
      <c r="CM1772" s="5"/>
      <c r="CP1772" s="5"/>
      <c r="CT1772" s="5"/>
    </row>
    <row r="1773" spans="1:98" x14ac:dyDescent="0.25">
      <c r="A1773" s="5" t="s">
        <v>1816</v>
      </c>
      <c r="B1773" s="5">
        <v>50.33934</v>
      </c>
      <c r="C1773" s="5">
        <v>9.4288980000000002</v>
      </c>
      <c r="E1773" s="5">
        <v>0</v>
      </c>
      <c r="G1773" s="5">
        <v>0</v>
      </c>
      <c r="I1773" s="5">
        <v>0</v>
      </c>
      <c r="L1773" s="6" t="str">
        <f>IF(Table1[[#This Row],[seagrass.mn.ssp126.2050]]="","",(Table1[[#This Row],[seagrass.sd.ssp126.2050]]/Table1[[#This Row],[seagrass.mn.ssp126.2050]])^-1)</f>
        <v/>
      </c>
      <c r="M1773" s="6" t="str">
        <f>IF(Table1[[#This Row],[seagrass.weights.ssp126.2050]]="","",Table1[[#This Row],[seagrass.weights.ssp126.2050]]*Table1[[#This Row],[seagrass.mn.ssp126.2050]])</f>
        <v/>
      </c>
      <c r="P1773" s="6" t="str">
        <f>IF(Table1[[#This Row],[corals.mn.ssp126.2050]]="","",(Table1[[#This Row],[corals.sd.ssp126.2050]]/Table1[[#This Row],[corals.mn.ssp126.2050]])^-1)</f>
        <v/>
      </c>
      <c r="Q1773" s="6" t="str">
        <f>IF(Table1[[#This Row],[coral.weights.ssp126.2050]]="","",Table1[[#This Row],[coral.weights.ssp126.2050]]*Table1[[#This Row],[corals.mn.ssp126.2050]])</f>
        <v/>
      </c>
      <c r="T1773" s="6" t="str">
        <f>IF(Table1[[#This Row],[mangrove.mn.ssp126.2050]]="","",(Table1[[#This Row],[mangrove.sd.ssp126.2050]]/Table1[[#This Row],[mangrove.mn.ssp126.2050]])^-1)</f>
        <v/>
      </c>
      <c r="U1773" s="6" t="str">
        <f>IF(Table1[[#This Row],[mangrove.weights.ssp126.2050]]="","",Table1[[#This Row],[mangrove.weights.ssp126.2050]]*Table1[[#This Row],[mangrove.mn.ssp126.2050]])</f>
        <v/>
      </c>
      <c r="V1773" s="7" t="e">
        <f t="shared" si="162"/>
        <v>#DIV/0!</v>
      </c>
      <c r="Y1773" s="6" t="str">
        <f>IF(Table1[[#This Row],[seagrass.mn.ssp126.2100]]="", "", (Table1[[#This Row],[seagrass.sd.ssp126.2100]]/Table1[[#This Row],[seagrass.mn.ssp126.2100]])^-1)</f>
        <v/>
      </c>
      <c r="Z1773" s="6" t="str">
        <f>IF(Table1[[#This Row],[seagrass.weights.ssp126.2100]]="","", Table1[[#This Row],[seagrass.weights.ssp126.2100]]*Table1[[#This Row],[seagrass.mn.ssp126.2100]])</f>
        <v/>
      </c>
      <c r="AC1773" s="6" t="str">
        <f>IF(Table1[[#This Row],[corals.mn.ssp126.2100]]="","",(Table1[[#This Row],[corals.sd.ssp126.2100]]/Table1[[#This Row],[corals.mn.ssp126.2100]])^-1)</f>
        <v/>
      </c>
      <c r="AD1773" s="6" t="str">
        <f>IF( Table1[[#This Row],[Coral.weights.ssp126.2100]]="","", Table1[[#This Row],[Coral.weights.ssp126.2100]]*Table1[[#This Row],[corals.mn.ssp126.2100]])</f>
        <v/>
      </c>
      <c r="AG1773" s="8" t="str">
        <f>IF(Table1[[#This Row],[mangrove.mn.ssp126.2100]]="","",(Table1[[#This Row],[mangrove.sd.ssp126.2100]]/Table1[[#This Row],[mangrove.mn.ssp126.2100]])^-1)</f>
        <v/>
      </c>
      <c r="AH1773" s="6" t="str">
        <f>IF(Table1[[#This Row],[mangrove.weights.ssp126.2100]]="","",Table1[[#This Row],[mangrove.weights.ssp126.2100]]*Table1[[#This Row],[mangrove.mn.ssp126.2100]])</f>
        <v/>
      </c>
      <c r="AI1773" s="7" t="e">
        <f t="shared" si="163"/>
        <v>#DIV/0!</v>
      </c>
      <c r="AL1773" s="6" t="str">
        <f>IF(Table1[[#This Row],[seagrass.mn.ssp245.2050]]="","",(Table1[[#This Row],[seagrass.sd.ssp245.2050]]/Table1[[#This Row],[seagrass.mn.ssp245.2050]])^-1)</f>
        <v/>
      </c>
      <c r="AM1773" s="6" t="str">
        <f>IF(Table1[[#This Row],[seagrass.weights.ssp245.2050]]="","",Table1[[#This Row],[seagrass.weights.ssp245.2050]]*Table1[[#This Row],[seagrass.mn.ssp245.2050]])</f>
        <v/>
      </c>
      <c r="AS1773" s="5"/>
      <c r="AT1773" s="8"/>
      <c r="AU1773" s="8"/>
      <c r="AV1773" s="7" t="e">
        <f t="shared" si="164"/>
        <v>#DIV/0!</v>
      </c>
      <c r="AX1773" s="5"/>
      <c r="AY1773" s="6"/>
      <c r="AZ1773" s="6"/>
      <c r="BB1773" s="5"/>
      <c r="BC1773" s="8"/>
      <c r="BD1773" s="8"/>
      <c r="BE1773" s="5"/>
      <c r="BF1773" s="5"/>
      <c r="BG1773" s="6"/>
      <c r="BH1773" s="6"/>
      <c r="BI1773" s="7" t="e">
        <f t="shared" si="165"/>
        <v>#DIV/0!</v>
      </c>
      <c r="BK1773" s="5"/>
      <c r="BL1773" s="6"/>
      <c r="BM1773" s="6"/>
      <c r="BO1773" s="5"/>
      <c r="BP1773" s="6"/>
      <c r="BQ1773" s="6"/>
      <c r="BR1773" s="5"/>
      <c r="BS1773" s="5"/>
      <c r="BT1773" s="6"/>
      <c r="BU1773" s="6"/>
      <c r="BV1773" s="7" t="e">
        <f t="shared" si="166"/>
        <v>#DIV/0!</v>
      </c>
      <c r="BX1773" s="5"/>
      <c r="BY1773" s="8"/>
      <c r="BZ1773" s="8"/>
      <c r="CA1773" s="5"/>
      <c r="CB1773" s="5"/>
      <c r="CC1773" s="8"/>
      <c r="CD1773" s="8"/>
      <c r="CE1773" s="5"/>
      <c r="CF1773" s="5"/>
      <c r="CG1773" s="12"/>
      <c r="CH1773" s="17"/>
      <c r="CI1773" s="9" t="e">
        <f t="shared" si="167"/>
        <v>#DIV/0!</v>
      </c>
      <c r="CJ1773" s="5"/>
      <c r="CL1773" s="5"/>
      <c r="CM1773" s="5"/>
      <c r="CP1773" s="5"/>
      <c r="CT1773" s="5"/>
    </row>
    <row r="1774" spans="1:98" x14ac:dyDescent="0.25">
      <c r="A1774" s="5" t="s">
        <v>1817</v>
      </c>
      <c r="B1774" s="5">
        <v>50.58934</v>
      </c>
      <c r="C1774" s="5">
        <v>9.4288980000000002</v>
      </c>
      <c r="E1774" s="5">
        <v>0</v>
      </c>
      <c r="G1774" s="5">
        <v>0</v>
      </c>
      <c r="I1774" s="5">
        <v>0</v>
      </c>
      <c r="L1774" s="6" t="str">
        <f>IF(Table1[[#This Row],[seagrass.mn.ssp126.2050]]="","",(Table1[[#This Row],[seagrass.sd.ssp126.2050]]/Table1[[#This Row],[seagrass.mn.ssp126.2050]])^-1)</f>
        <v/>
      </c>
      <c r="M1774" s="6" t="str">
        <f>IF(Table1[[#This Row],[seagrass.weights.ssp126.2050]]="","",Table1[[#This Row],[seagrass.weights.ssp126.2050]]*Table1[[#This Row],[seagrass.mn.ssp126.2050]])</f>
        <v/>
      </c>
      <c r="P1774" s="6" t="str">
        <f>IF(Table1[[#This Row],[corals.mn.ssp126.2050]]="","",(Table1[[#This Row],[corals.sd.ssp126.2050]]/Table1[[#This Row],[corals.mn.ssp126.2050]])^-1)</f>
        <v/>
      </c>
      <c r="Q1774" s="6" t="str">
        <f>IF(Table1[[#This Row],[coral.weights.ssp126.2050]]="","",Table1[[#This Row],[coral.weights.ssp126.2050]]*Table1[[#This Row],[corals.mn.ssp126.2050]])</f>
        <v/>
      </c>
      <c r="T1774" s="6" t="str">
        <f>IF(Table1[[#This Row],[mangrove.mn.ssp126.2050]]="","",(Table1[[#This Row],[mangrove.sd.ssp126.2050]]/Table1[[#This Row],[mangrove.mn.ssp126.2050]])^-1)</f>
        <v/>
      </c>
      <c r="U1774" s="6" t="str">
        <f>IF(Table1[[#This Row],[mangrove.weights.ssp126.2050]]="","",Table1[[#This Row],[mangrove.weights.ssp126.2050]]*Table1[[#This Row],[mangrove.mn.ssp126.2050]])</f>
        <v/>
      </c>
      <c r="V1774" s="7" t="e">
        <f t="shared" si="162"/>
        <v>#DIV/0!</v>
      </c>
      <c r="Y1774" s="6" t="str">
        <f>IF(Table1[[#This Row],[seagrass.mn.ssp126.2100]]="", "", (Table1[[#This Row],[seagrass.sd.ssp126.2100]]/Table1[[#This Row],[seagrass.mn.ssp126.2100]])^-1)</f>
        <v/>
      </c>
      <c r="Z1774" s="6" t="str">
        <f>IF(Table1[[#This Row],[seagrass.weights.ssp126.2100]]="","", Table1[[#This Row],[seagrass.weights.ssp126.2100]]*Table1[[#This Row],[seagrass.mn.ssp126.2100]])</f>
        <v/>
      </c>
      <c r="AC1774" s="6" t="str">
        <f>IF(Table1[[#This Row],[corals.mn.ssp126.2100]]="","",(Table1[[#This Row],[corals.sd.ssp126.2100]]/Table1[[#This Row],[corals.mn.ssp126.2100]])^-1)</f>
        <v/>
      </c>
      <c r="AD1774" s="6" t="str">
        <f>IF( Table1[[#This Row],[Coral.weights.ssp126.2100]]="","", Table1[[#This Row],[Coral.weights.ssp126.2100]]*Table1[[#This Row],[corals.mn.ssp126.2100]])</f>
        <v/>
      </c>
      <c r="AG1774" s="8" t="str">
        <f>IF(Table1[[#This Row],[mangrove.mn.ssp126.2100]]="","",(Table1[[#This Row],[mangrove.sd.ssp126.2100]]/Table1[[#This Row],[mangrove.mn.ssp126.2100]])^-1)</f>
        <v/>
      </c>
      <c r="AH1774" s="6" t="str">
        <f>IF(Table1[[#This Row],[mangrove.weights.ssp126.2100]]="","",Table1[[#This Row],[mangrove.weights.ssp126.2100]]*Table1[[#This Row],[mangrove.mn.ssp126.2100]])</f>
        <v/>
      </c>
      <c r="AI1774" s="7" t="e">
        <f t="shared" si="163"/>
        <v>#DIV/0!</v>
      </c>
      <c r="AL1774" s="6" t="str">
        <f>IF(Table1[[#This Row],[seagrass.mn.ssp245.2050]]="","",(Table1[[#This Row],[seagrass.sd.ssp245.2050]]/Table1[[#This Row],[seagrass.mn.ssp245.2050]])^-1)</f>
        <v/>
      </c>
      <c r="AM1774" s="6" t="str">
        <f>IF(Table1[[#This Row],[seagrass.weights.ssp245.2050]]="","",Table1[[#This Row],[seagrass.weights.ssp245.2050]]*Table1[[#This Row],[seagrass.mn.ssp245.2050]])</f>
        <v/>
      </c>
      <c r="AS1774" s="5"/>
      <c r="AT1774" s="8"/>
      <c r="AU1774" s="8"/>
      <c r="AV1774" s="7" t="e">
        <f t="shared" si="164"/>
        <v>#DIV/0!</v>
      </c>
      <c r="AX1774" s="5"/>
      <c r="AY1774" s="6"/>
      <c r="AZ1774" s="6"/>
      <c r="BB1774" s="5"/>
      <c r="BC1774" s="8"/>
      <c r="BD1774" s="8"/>
      <c r="BE1774" s="5"/>
      <c r="BF1774" s="5"/>
      <c r="BG1774" s="6"/>
      <c r="BH1774" s="6"/>
      <c r="BI1774" s="7" t="e">
        <f t="shared" si="165"/>
        <v>#DIV/0!</v>
      </c>
      <c r="BK1774" s="5"/>
      <c r="BL1774" s="6"/>
      <c r="BM1774" s="6"/>
      <c r="BO1774" s="5"/>
      <c r="BP1774" s="6"/>
      <c r="BQ1774" s="6"/>
      <c r="BR1774" s="5"/>
      <c r="BS1774" s="5"/>
      <c r="BT1774" s="6"/>
      <c r="BU1774" s="6"/>
      <c r="BV1774" s="7" t="e">
        <f t="shared" si="166"/>
        <v>#DIV/0!</v>
      </c>
      <c r="BX1774" s="5"/>
      <c r="BY1774" s="8"/>
      <c r="BZ1774" s="8"/>
      <c r="CA1774" s="5"/>
      <c r="CB1774" s="5"/>
      <c r="CC1774" s="8"/>
      <c r="CD1774" s="8"/>
      <c r="CE1774" s="5"/>
      <c r="CF1774" s="5"/>
      <c r="CG1774" s="12"/>
      <c r="CH1774" s="17"/>
      <c r="CI1774" s="9" t="e">
        <f t="shared" si="167"/>
        <v>#DIV/0!</v>
      </c>
      <c r="CJ1774" s="5"/>
      <c r="CL1774" s="5"/>
      <c r="CM1774" s="5"/>
      <c r="CP1774" s="5"/>
      <c r="CT1774" s="5"/>
    </row>
    <row r="1775" spans="1:98" x14ac:dyDescent="0.25">
      <c r="A1775" s="5" t="s">
        <v>1818</v>
      </c>
      <c r="B1775" s="5">
        <v>50.83934</v>
      </c>
      <c r="C1775" s="5">
        <v>9.4288980000000002</v>
      </c>
      <c r="E1775" s="5">
        <v>0</v>
      </c>
      <c r="G1775" s="5">
        <v>0</v>
      </c>
      <c r="I1775" s="5">
        <v>0</v>
      </c>
      <c r="L1775" s="6" t="str">
        <f>IF(Table1[[#This Row],[seagrass.mn.ssp126.2050]]="","",(Table1[[#This Row],[seagrass.sd.ssp126.2050]]/Table1[[#This Row],[seagrass.mn.ssp126.2050]])^-1)</f>
        <v/>
      </c>
      <c r="M1775" s="6" t="str">
        <f>IF(Table1[[#This Row],[seagrass.weights.ssp126.2050]]="","",Table1[[#This Row],[seagrass.weights.ssp126.2050]]*Table1[[#This Row],[seagrass.mn.ssp126.2050]])</f>
        <v/>
      </c>
      <c r="P1775" s="6" t="str">
        <f>IF(Table1[[#This Row],[corals.mn.ssp126.2050]]="","",(Table1[[#This Row],[corals.sd.ssp126.2050]]/Table1[[#This Row],[corals.mn.ssp126.2050]])^-1)</f>
        <v/>
      </c>
      <c r="Q1775" s="6" t="str">
        <f>IF(Table1[[#This Row],[coral.weights.ssp126.2050]]="","",Table1[[#This Row],[coral.weights.ssp126.2050]]*Table1[[#This Row],[corals.mn.ssp126.2050]])</f>
        <v/>
      </c>
      <c r="T1775" s="6" t="str">
        <f>IF(Table1[[#This Row],[mangrove.mn.ssp126.2050]]="","",(Table1[[#This Row],[mangrove.sd.ssp126.2050]]/Table1[[#This Row],[mangrove.mn.ssp126.2050]])^-1)</f>
        <v/>
      </c>
      <c r="U1775" s="6" t="str">
        <f>IF(Table1[[#This Row],[mangrove.weights.ssp126.2050]]="","",Table1[[#This Row],[mangrove.weights.ssp126.2050]]*Table1[[#This Row],[mangrove.mn.ssp126.2050]])</f>
        <v/>
      </c>
      <c r="V1775" s="7" t="e">
        <f t="shared" si="162"/>
        <v>#DIV/0!</v>
      </c>
      <c r="Y1775" s="6" t="str">
        <f>IF(Table1[[#This Row],[seagrass.mn.ssp126.2100]]="", "", (Table1[[#This Row],[seagrass.sd.ssp126.2100]]/Table1[[#This Row],[seagrass.mn.ssp126.2100]])^-1)</f>
        <v/>
      </c>
      <c r="Z1775" s="6" t="str">
        <f>IF(Table1[[#This Row],[seagrass.weights.ssp126.2100]]="","", Table1[[#This Row],[seagrass.weights.ssp126.2100]]*Table1[[#This Row],[seagrass.mn.ssp126.2100]])</f>
        <v/>
      </c>
      <c r="AC1775" s="6" t="str">
        <f>IF(Table1[[#This Row],[corals.mn.ssp126.2100]]="","",(Table1[[#This Row],[corals.sd.ssp126.2100]]/Table1[[#This Row],[corals.mn.ssp126.2100]])^-1)</f>
        <v/>
      </c>
      <c r="AD1775" s="6" t="str">
        <f>IF( Table1[[#This Row],[Coral.weights.ssp126.2100]]="","", Table1[[#This Row],[Coral.weights.ssp126.2100]]*Table1[[#This Row],[corals.mn.ssp126.2100]])</f>
        <v/>
      </c>
      <c r="AG1775" s="8" t="str">
        <f>IF(Table1[[#This Row],[mangrove.mn.ssp126.2100]]="","",(Table1[[#This Row],[mangrove.sd.ssp126.2100]]/Table1[[#This Row],[mangrove.mn.ssp126.2100]])^-1)</f>
        <v/>
      </c>
      <c r="AH1775" s="6" t="str">
        <f>IF(Table1[[#This Row],[mangrove.weights.ssp126.2100]]="","",Table1[[#This Row],[mangrove.weights.ssp126.2100]]*Table1[[#This Row],[mangrove.mn.ssp126.2100]])</f>
        <v/>
      </c>
      <c r="AI1775" s="7" t="e">
        <f t="shared" si="163"/>
        <v>#DIV/0!</v>
      </c>
      <c r="AL1775" s="6" t="str">
        <f>IF(Table1[[#This Row],[seagrass.mn.ssp245.2050]]="","",(Table1[[#This Row],[seagrass.sd.ssp245.2050]]/Table1[[#This Row],[seagrass.mn.ssp245.2050]])^-1)</f>
        <v/>
      </c>
      <c r="AM1775" s="6" t="str">
        <f>IF(Table1[[#This Row],[seagrass.weights.ssp245.2050]]="","",Table1[[#This Row],[seagrass.weights.ssp245.2050]]*Table1[[#This Row],[seagrass.mn.ssp245.2050]])</f>
        <v/>
      </c>
      <c r="AS1775" s="5"/>
      <c r="AT1775" s="8"/>
      <c r="AU1775" s="8"/>
      <c r="AV1775" s="7" t="e">
        <f t="shared" si="164"/>
        <v>#DIV/0!</v>
      </c>
      <c r="AX1775" s="5"/>
      <c r="AY1775" s="6"/>
      <c r="AZ1775" s="6"/>
      <c r="BB1775" s="5"/>
      <c r="BC1775" s="8"/>
      <c r="BD1775" s="8"/>
      <c r="BE1775" s="5"/>
      <c r="BF1775" s="5"/>
      <c r="BG1775" s="6"/>
      <c r="BH1775" s="6"/>
      <c r="BI1775" s="7" t="e">
        <f t="shared" si="165"/>
        <v>#DIV/0!</v>
      </c>
      <c r="BK1775" s="5"/>
      <c r="BL1775" s="6"/>
      <c r="BM1775" s="6"/>
      <c r="BO1775" s="5"/>
      <c r="BP1775" s="6"/>
      <c r="BQ1775" s="6"/>
      <c r="BR1775" s="5"/>
      <c r="BS1775" s="5"/>
      <c r="BT1775" s="6"/>
      <c r="BU1775" s="6"/>
      <c r="BV1775" s="7" t="e">
        <f t="shared" si="166"/>
        <v>#DIV/0!</v>
      </c>
      <c r="BX1775" s="5"/>
      <c r="BY1775" s="8"/>
      <c r="BZ1775" s="8"/>
      <c r="CA1775" s="5"/>
      <c r="CB1775" s="5"/>
      <c r="CC1775" s="8"/>
      <c r="CD1775" s="8"/>
      <c r="CE1775" s="5"/>
      <c r="CF1775" s="5"/>
      <c r="CG1775" s="12"/>
      <c r="CH1775" s="17"/>
      <c r="CI1775" s="9" t="e">
        <f t="shared" si="167"/>
        <v>#DIV/0!</v>
      </c>
      <c r="CJ1775" s="5"/>
      <c r="CL1775" s="5"/>
      <c r="CM1775" s="5"/>
      <c r="CP1775" s="5"/>
      <c r="CT1775" s="5"/>
    </row>
    <row r="1776" spans="1:98" x14ac:dyDescent="0.25">
      <c r="A1776" s="5" t="s">
        <v>1819</v>
      </c>
      <c r="B1776" s="5">
        <v>51.08934</v>
      </c>
      <c r="C1776" s="5">
        <v>9.4288980000000002</v>
      </c>
      <c r="E1776" s="5">
        <v>0</v>
      </c>
      <c r="G1776" s="5">
        <v>0</v>
      </c>
      <c r="I1776" s="5">
        <v>0</v>
      </c>
      <c r="L1776" s="6" t="str">
        <f>IF(Table1[[#This Row],[seagrass.mn.ssp126.2050]]="","",(Table1[[#This Row],[seagrass.sd.ssp126.2050]]/Table1[[#This Row],[seagrass.mn.ssp126.2050]])^-1)</f>
        <v/>
      </c>
      <c r="M1776" s="6" t="str">
        <f>IF(Table1[[#This Row],[seagrass.weights.ssp126.2050]]="","",Table1[[#This Row],[seagrass.weights.ssp126.2050]]*Table1[[#This Row],[seagrass.mn.ssp126.2050]])</f>
        <v/>
      </c>
      <c r="P1776" s="6" t="str">
        <f>IF(Table1[[#This Row],[corals.mn.ssp126.2050]]="","",(Table1[[#This Row],[corals.sd.ssp126.2050]]/Table1[[#This Row],[corals.mn.ssp126.2050]])^-1)</f>
        <v/>
      </c>
      <c r="Q1776" s="6" t="str">
        <f>IF(Table1[[#This Row],[coral.weights.ssp126.2050]]="","",Table1[[#This Row],[coral.weights.ssp126.2050]]*Table1[[#This Row],[corals.mn.ssp126.2050]])</f>
        <v/>
      </c>
      <c r="T1776" s="6" t="str">
        <f>IF(Table1[[#This Row],[mangrove.mn.ssp126.2050]]="","",(Table1[[#This Row],[mangrove.sd.ssp126.2050]]/Table1[[#This Row],[mangrove.mn.ssp126.2050]])^-1)</f>
        <v/>
      </c>
      <c r="U1776" s="6" t="str">
        <f>IF(Table1[[#This Row],[mangrove.weights.ssp126.2050]]="","",Table1[[#This Row],[mangrove.weights.ssp126.2050]]*Table1[[#This Row],[mangrove.mn.ssp126.2050]])</f>
        <v/>
      </c>
      <c r="V1776" s="7" t="e">
        <f t="shared" si="162"/>
        <v>#DIV/0!</v>
      </c>
      <c r="Y1776" s="6" t="str">
        <f>IF(Table1[[#This Row],[seagrass.mn.ssp126.2100]]="", "", (Table1[[#This Row],[seagrass.sd.ssp126.2100]]/Table1[[#This Row],[seagrass.mn.ssp126.2100]])^-1)</f>
        <v/>
      </c>
      <c r="Z1776" s="6" t="str">
        <f>IF(Table1[[#This Row],[seagrass.weights.ssp126.2100]]="","", Table1[[#This Row],[seagrass.weights.ssp126.2100]]*Table1[[#This Row],[seagrass.mn.ssp126.2100]])</f>
        <v/>
      </c>
      <c r="AC1776" s="6" t="str">
        <f>IF(Table1[[#This Row],[corals.mn.ssp126.2100]]="","",(Table1[[#This Row],[corals.sd.ssp126.2100]]/Table1[[#This Row],[corals.mn.ssp126.2100]])^-1)</f>
        <v/>
      </c>
      <c r="AD1776" s="6" t="str">
        <f>IF( Table1[[#This Row],[Coral.weights.ssp126.2100]]="","", Table1[[#This Row],[Coral.weights.ssp126.2100]]*Table1[[#This Row],[corals.mn.ssp126.2100]])</f>
        <v/>
      </c>
      <c r="AG1776" s="8" t="str">
        <f>IF(Table1[[#This Row],[mangrove.mn.ssp126.2100]]="","",(Table1[[#This Row],[mangrove.sd.ssp126.2100]]/Table1[[#This Row],[mangrove.mn.ssp126.2100]])^-1)</f>
        <v/>
      </c>
      <c r="AH1776" s="6" t="str">
        <f>IF(Table1[[#This Row],[mangrove.weights.ssp126.2100]]="","",Table1[[#This Row],[mangrove.weights.ssp126.2100]]*Table1[[#This Row],[mangrove.mn.ssp126.2100]])</f>
        <v/>
      </c>
      <c r="AI1776" s="7" t="e">
        <f t="shared" si="163"/>
        <v>#DIV/0!</v>
      </c>
      <c r="AL1776" s="6" t="str">
        <f>IF(Table1[[#This Row],[seagrass.mn.ssp245.2050]]="","",(Table1[[#This Row],[seagrass.sd.ssp245.2050]]/Table1[[#This Row],[seagrass.mn.ssp245.2050]])^-1)</f>
        <v/>
      </c>
      <c r="AM1776" s="6" t="str">
        <f>IF(Table1[[#This Row],[seagrass.weights.ssp245.2050]]="","",Table1[[#This Row],[seagrass.weights.ssp245.2050]]*Table1[[#This Row],[seagrass.mn.ssp245.2050]])</f>
        <v/>
      </c>
      <c r="AS1776" s="5"/>
      <c r="AT1776" s="8"/>
      <c r="AU1776" s="8"/>
      <c r="AV1776" s="7" t="e">
        <f t="shared" si="164"/>
        <v>#DIV/0!</v>
      </c>
      <c r="AX1776" s="5"/>
      <c r="AY1776" s="6"/>
      <c r="AZ1776" s="6"/>
      <c r="BB1776" s="5"/>
      <c r="BC1776" s="8"/>
      <c r="BD1776" s="8"/>
      <c r="BE1776" s="5"/>
      <c r="BF1776" s="5"/>
      <c r="BG1776" s="6"/>
      <c r="BH1776" s="6"/>
      <c r="BI1776" s="7" t="e">
        <f t="shared" si="165"/>
        <v>#DIV/0!</v>
      </c>
      <c r="BK1776" s="5"/>
      <c r="BL1776" s="6"/>
      <c r="BM1776" s="6"/>
      <c r="BO1776" s="5"/>
      <c r="BP1776" s="6"/>
      <c r="BQ1776" s="6"/>
      <c r="BR1776" s="5"/>
      <c r="BS1776" s="5"/>
      <c r="BT1776" s="6"/>
      <c r="BU1776" s="6"/>
      <c r="BV1776" s="7" t="e">
        <f t="shared" si="166"/>
        <v>#DIV/0!</v>
      </c>
      <c r="BX1776" s="5"/>
      <c r="BY1776" s="8"/>
      <c r="BZ1776" s="8"/>
      <c r="CA1776" s="5"/>
      <c r="CB1776" s="5"/>
      <c r="CC1776" s="8"/>
      <c r="CD1776" s="8"/>
      <c r="CE1776" s="5"/>
      <c r="CF1776" s="5"/>
      <c r="CG1776" s="12"/>
      <c r="CH1776" s="17"/>
      <c r="CI1776" s="9" t="e">
        <f t="shared" si="167"/>
        <v>#DIV/0!</v>
      </c>
      <c r="CJ1776" s="5"/>
      <c r="CL1776" s="5"/>
      <c r="CM1776" s="5"/>
      <c r="CP1776" s="5"/>
      <c r="CT1776" s="5"/>
    </row>
    <row r="1777" spans="1:98" x14ac:dyDescent="0.25">
      <c r="A1777" s="5" t="s">
        <v>1820</v>
      </c>
      <c r="B1777" s="5">
        <v>50.33934</v>
      </c>
      <c r="C1777" s="5">
        <v>9.1788980000000002</v>
      </c>
      <c r="E1777" s="5">
        <v>0</v>
      </c>
      <c r="G1777" s="5">
        <v>0</v>
      </c>
      <c r="I1777" s="5">
        <v>0</v>
      </c>
      <c r="L1777" s="6" t="str">
        <f>IF(Table1[[#This Row],[seagrass.mn.ssp126.2050]]="","",(Table1[[#This Row],[seagrass.sd.ssp126.2050]]/Table1[[#This Row],[seagrass.mn.ssp126.2050]])^-1)</f>
        <v/>
      </c>
      <c r="M1777" s="6" t="str">
        <f>IF(Table1[[#This Row],[seagrass.weights.ssp126.2050]]="","",Table1[[#This Row],[seagrass.weights.ssp126.2050]]*Table1[[#This Row],[seagrass.mn.ssp126.2050]])</f>
        <v/>
      </c>
      <c r="P1777" s="6" t="str">
        <f>IF(Table1[[#This Row],[corals.mn.ssp126.2050]]="","",(Table1[[#This Row],[corals.sd.ssp126.2050]]/Table1[[#This Row],[corals.mn.ssp126.2050]])^-1)</f>
        <v/>
      </c>
      <c r="Q1777" s="6" t="str">
        <f>IF(Table1[[#This Row],[coral.weights.ssp126.2050]]="","",Table1[[#This Row],[coral.weights.ssp126.2050]]*Table1[[#This Row],[corals.mn.ssp126.2050]])</f>
        <v/>
      </c>
      <c r="T1777" s="6" t="str">
        <f>IF(Table1[[#This Row],[mangrove.mn.ssp126.2050]]="","",(Table1[[#This Row],[mangrove.sd.ssp126.2050]]/Table1[[#This Row],[mangrove.mn.ssp126.2050]])^-1)</f>
        <v/>
      </c>
      <c r="U1777" s="6" t="str">
        <f>IF(Table1[[#This Row],[mangrove.weights.ssp126.2050]]="","",Table1[[#This Row],[mangrove.weights.ssp126.2050]]*Table1[[#This Row],[mangrove.mn.ssp126.2050]])</f>
        <v/>
      </c>
      <c r="V1777" s="7" t="e">
        <f t="shared" si="162"/>
        <v>#DIV/0!</v>
      </c>
      <c r="Y1777" s="6" t="str">
        <f>IF(Table1[[#This Row],[seagrass.mn.ssp126.2100]]="", "", (Table1[[#This Row],[seagrass.sd.ssp126.2100]]/Table1[[#This Row],[seagrass.mn.ssp126.2100]])^-1)</f>
        <v/>
      </c>
      <c r="Z1777" s="6" t="str">
        <f>IF(Table1[[#This Row],[seagrass.weights.ssp126.2100]]="","", Table1[[#This Row],[seagrass.weights.ssp126.2100]]*Table1[[#This Row],[seagrass.mn.ssp126.2100]])</f>
        <v/>
      </c>
      <c r="AC1777" s="6" t="str">
        <f>IF(Table1[[#This Row],[corals.mn.ssp126.2100]]="","",(Table1[[#This Row],[corals.sd.ssp126.2100]]/Table1[[#This Row],[corals.mn.ssp126.2100]])^-1)</f>
        <v/>
      </c>
      <c r="AD1777" s="6" t="str">
        <f>IF( Table1[[#This Row],[Coral.weights.ssp126.2100]]="","", Table1[[#This Row],[Coral.weights.ssp126.2100]]*Table1[[#This Row],[corals.mn.ssp126.2100]])</f>
        <v/>
      </c>
      <c r="AG1777" s="8" t="str">
        <f>IF(Table1[[#This Row],[mangrove.mn.ssp126.2100]]="","",(Table1[[#This Row],[mangrove.sd.ssp126.2100]]/Table1[[#This Row],[mangrove.mn.ssp126.2100]])^-1)</f>
        <v/>
      </c>
      <c r="AH1777" s="6" t="str">
        <f>IF(Table1[[#This Row],[mangrove.weights.ssp126.2100]]="","",Table1[[#This Row],[mangrove.weights.ssp126.2100]]*Table1[[#This Row],[mangrove.mn.ssp126.2100]])</f>
        <v/>
      </c>
      <c r="AI1777" s="7" t="e">
        <f t="shared" si="163"/>
        <v>#DIV/0!</v>
      </c>
      <c r="AL1777" s="6" t="str">
        <f>IF(Table1[[#This Row],[seagrass.mn.ssp245.2050]]="","",(Table1[[#This Row],[seagrass.sd.ssp245.2050]]/Table1[[#This Row],[seagrass.mn.ssp245.2050]])^-1)</f>
        <v/>
      </c>
      <c r="AM1777" s="6" t="str">
        <f>IF(Table1[[#This Row],[seagrass.weights.ssp245.2050]]="","",Table1[[#This Row],[seagrass.weights.ssp245.2050]]*Table1[[#This Row],[seagrass.mn.ssp245.2050]])</f>
        <v/>
      </c>
      <c r="AS1777" s="5"/>
      <c r="AT1777" s="8"/>
      <c r="AU1777" s="8"/>
      <c r="AV1777" s="7" t="e">
        <f t="shared" si="164"/>
        <v>#DIV/0!</v>
      </c>
      <c r="AX1777" s="5"/>
      <c r="AY1777" s="6"/>
      <c r="AZ1777" s="6"/>
      <c r="BB1777" s="5"/>
      <c r="BC1777" s="8"/>
      <c r="BD1777" s="8"/>
      <c r="BE1777" s="5"/>
      <c r="BF1777" s="5"/>
      <c r="BG1777" s="6"/>
      <c r="BH1777" s="6"/>
      <c r="BI1777" s="7" t="e">
        <f t="shared" si="165"/>
        <v>#DIV/0!</v>
      </c>
      <c r="BK1777" s="5"/>
      <c r="BL1777" s="6"/>
      <c r="BM1777" s="6"/>
      <c r="BO1777" s="5"/>
      <c r="BP1777" s="6"/>
      <c r="BQ1777" s="6"/>
      <c r="BR1777" s="5"/>
      <c r="BS1777" s="5"/>
      <c r="BT1777" s="6"/>
      <c r="BU1777" s="6"/>
      <c r="BV1777" s="7" t="e">
        <f t="shared" si="166"/>
        <v>#DIV/0!</v>
      </c>
      <c r="BX1777" s="5"/>
      <c r="BY1777" s="8"/>
      <c r="BZ1777" s="8"/>
      <c r="CA1777" s="5"/>
      <c r="CB1777" s="5"/>
      <c r="CC1777" s="8"/>
      <c r="CD1777" s="8"/>
      <c r="CE1777" s="5"/>
      <c r="CF1777" s="5"/>
      <c r="CG1777" s="12"/>
      <c r="CH1777" s="17"/>
      <c r="CI1777" s="9" t="e">
        <f t="shared" si="167"/>
        <v>#DIV/0!</v>
      </c>
      <c r="CJ1777" s="5"/>
      <c r="CL1777" s="5"/>
      <c r="CM1777" s="5"/>
      <c r="CP1777" s="5"/>
      <c r="CT1777" s="5"/>
    </row>
    <row r="1778" spans="1:98" x14ac:dyDescent="0.25">
      <c r="A1778" s="5" t="s">
        <v>1821</v>
      </c>
      <c r="B1778" s="5">
        <v>50.58934</v>
      </c>
      <c r="C1778" s="5">
        <v>9.1788980000000002</v>
      </c>
      <c r="E1778" s="5">
        <v>0</v>
      </c>
      <c r="G1778" s="5">
        <v>0</v>
      </c>
      <c r="I1778" s="5">
        <v>0</v>
      </c>
      <c r="L1778" s="6" t="str">
        <f>IF(Table1[[#This Row],[seagrass.mn.ssp126.2050]]="","",(Table1[[#This Row],[seagrass.sd.ssp126.2050]]/Table1[[#This Row],[seagrass.mn.ssp126.2050]])^-1)</f>
        <v/>
      </c>
      <c r="M1778" s="6" t="str">
        <f>IF(Table1[[#This Row],[seagrass.weights.ssp126.2050]]="","",Table1[[#This Row],[seagrass.weights.ssp126.2050]]*Table1[[#This Row],[seagrass.mn.ssp126.2050]])</f>
        <v/>
      </c>
      <c r="P1778" s="6" t="str">
        <f>IF(Table1[[#This Row],[corals.mn.ssp126.2050]]="","",(Table1[[#This Row],[corals.sd.ssp126.2050]]/Table1[[#This Row],[corals.mn.ssp126.2050]])^-1)</f>
        <v/>
      </c>
      <c r="Q1778" s="6" t="str">
        <f>IF(Table1[[#This Row],[coral.weights.ssp126.2050]]="","",Table1[[#This Row],[coral.weights.ssp126.2050]]*Table1[[#This Row],[corals.mn.ssp126.2050]])</f>
        <v/>
      </c>
      <c r="T1778" s="6" t="str">
        <f>IF(Table1[[#This Row],[mangrove.mn.ssp126.2050]]="","",(Table1[[#This Row],[mangrove.sd.ssp126.2050]]/Table1[[#This Row],[mangrove.mn.ssp126.2050]])^-1)</f>
        <v/>
      </c>
      <c r="U1778" s="6" t="str">
        <f>IF(Table1[[#This Row],[mangrove.weights.ssp126.2050]]="","",Table1[[#This Row],[mangrove.weights.ssp126.2050]]*Table1[[#This Row],[mangrove.mn.ssp126.2050]])</f>
        <v/>
      </c>
      <c r="V1778" s="7" t="e">
        <f t="shared" si="162"/>
        <v>#DIV/0!</v>
      </c>
      <c r="Y1778" s="6" t="str">
        <f>IF(Table1[[#This Row],[seagrass.mn.ssp126.2100]]="", "", (Table1[[#This Row],[seagrass.sd.ssp126.2100]]/Table1[[#This Row],[seagrass.mn.ssp126.2100]])^-1)</f>
        <v/>
      </c>
      <c r="Z1778" s="6" t="str">
        <f>IF(Table1[[#This Row],[seagrass.weights.ssp126.2100]]="","", Table1[[#This Row],[seagrass.weights.ssp126.2100]]*Table1[[#This Row],[seagrass.mn.ssp126.2100]])</f>
        <v/>
      </c>
      <c r="AC1778" s="6" t="str">
        <f>IF(Table1[[#This Row],[corals.mn.ssp126.2100]]="","",(Table1[[#This Row],[corals.sd.ssp126.2100]]/Table1[[#This Row],[corals.mn.ssp126.2100]])^-1)</f>
        <v/>
      </c>
      <c r="AD1778" s="6" t="str">
        <f>IF( Table1[[#This Row],[Coral.weights.ssp126.2100]]="","", Table1[[#This Row],[Coral.weights.ssp126.2100]]*Table1[[#This Row],[corals.mn.ssp126.2100]])</f>
        <v/>
      </c>
      <c r="AG1778" s="8" t="str">
        <f>IF(Table1[[#This Row],[mangrove.mn.ssp126.2100]]="","",(Table1[[#This Row],[mangrove.sd.ssp126.2100]]/Table1[[#This Row],[mangrove.mn.ssp126.2100]])^-1)</f>
        <v/>
      </c>
      <c r="AH1778" s="6" t="str">
        <f>IF(Table1[[#This Row],[mangrove.weights.ssp126.2100]]="","",Table1[[#This Row],[mangrove.weights.ssp126.2100]]*Table1[[#This Row],[mangrove.mn.ssp126.2100]])</f>
        <v/>
      </c>
      <c r="AI1778" s="7" t="e">
        <f t="shared" si="163"/>
        <v>#DIV/0!</v>
      </c>
      <c r="AL1778" s="6" t="str">
        <f>IF(Table1[[#This Row],[seagrass.mn.ssp245.2050]]="","",(Table1[[#This Row],[seagrass.sd.ssp245.2050]]/Table1[[#This Row],[seagrass.mn.ssp245.2050]])^-1)</f>
        <v/>
      </c>
      <c r="AM1778" s="6" t="str">
        <f>IF(Table1[[#This Row],[seagrass.weights.ssp245.2050]]="","",Table1[[#This Row],[seagrass.weights.ssp245.2050]]*Table1[[#This Row],[seagrass.mn.ssp245.2050]])</f>
        <v/>
      </c>
      <c r="AS1778" s="5"/>
      <c r="AT1778" s="8"/>
      <c r="AU1778" s="8"/>
      <c r="AV1778" s="7" t="e">
        <f t="shared" si="164"/>
        <v>#DIV/0!</v>
      </c>
      <c r="AX1778" s="5"/>
      <c r="AY1778" s="6"/>
      <c r="AZ1778" s="6"/>
      <c r="BB1778" s="5"/>
      <c r="BC1778" s="8"/>
      <c r="BD1778" s="8"/>
      <c r="BE1778" s="5"/>
      <c r="BF1778" s="5"/>
      <c r="BG1778" s="6"/>
      <c r="BH1778" s="6"/>
      <c r="BI1778" s="7" t="e">
        <f t="shared" si="165"/>
        <v>#DIV/0!</v>
      </c>
      <c r="BK1778" s="5"/>
      <c r="BL1778" s="6"/>
      <c r="BM1778" s="6"/>
      <c r="BO1778" s="5"/>
      <c r="BP1778" s="6"/>
      <c r="BQ1778" s="6"/>
      <c r="BR1778" s="5"/>
      <c r="BS1778" s="5"/>
      <c r="BT1778" s="6"/>
      <c r="BU1778" s="6"/>
      <c r="BV1778" s="7" t="e">
        <f t="shared" si="166"/>
        <v>#DIV/0!</v>
      </c>
      <c r="BX1778" s="5"/>
      <c r="BY1778" s="8"/>
      <c r="BZ1778" s="8"/>
      <c r="CA1778" s="5"/>
      <c r="CB1778" s="5"/>
      <c r="CC1778" s="8"/>
      <c r="CD1778" s="8"/>
      <c r="CE1778" s="5"/>
      <c r="CF1778" s="5"/>
      <c r="CG1778" s="12"/>
      <c r="CH1778" s="17"/>
      <c r="CI1778" s="9" t="e">
        <f t="shared" si="167"/>
        <v>#DIV/0!</v>
      </c>
      <c r="CJ1778" s="5"/>
      <c r="CL1778" s="5"/>
      <c r="CM1778" s="5"/>
      <c r="CP1778" s="5"/>
      <c r="CT1778" s="5"/>
    </row>
    <row r="1779" spans="1:98" x14ac:dyDescent="0.25">
      <c r="A1779" s="5" t="s">
        <v>1822</v>
      </c>
      <c r="B1779" s="5">
        <v>50.83934</v>
      </c>
      <c r="C1779" s="5">
        <v>9.1788980000000002</v>
      </c>
      <c r="E1779" s="5">
        <v>0</v>
      </c>
      <c r="G1779" s="5">
        <v>0</v>
      </c>
      <c r="I1779" s="5">
        <v>0</v>
      </c>
      <c r="L1779" s="6" t="str">
        <f>IF(Table1[[#This Row],[seagrass.mn.ssp126.2050]]="","",(Table1[[#This Row],[seagrass.sd.ssp126.2050]]/Table1[[#This Row],[seagrass.mn.ssp126.2050]])^-1)</f>
        <v/>
      </c>
      <c r="M1779" s="6" t="str">
        <f>IF(Table1[[#This Row],[seagrass.weights.ssp126.2050]]="","",Table1[[#This Row],[seagrass.weights.ssp126.2050]]*Table1[[#This Row],[seagrass.mn.ssp126.2050]])</f>
        <v/>
      </c>
      <c r="P1779" s="6" t="str">
        <f>IF(Table1[[#This Row],[corals.mn.ssp126.2050]]="","",(Table1[[#This Row],[corals.sd.ssp126.2050]]/Table1[[#This Row],[corals.mn.ssp126.2050]])^-1)</f>
        <v/>
      </c>
      <c r="Q1779" s="6" t="str">
        <f>IF(Table1[[#This Row],[coral.weights.ssp126.2050]]="","",Table1[[#This Row],[coral.weights.ssp126.2050]]*Table1[[#This Row],[corals.mn.ssp126.2050]])</f>
        <v/>
      </c>
      <c r="T1779" s="6" t="str">
        <f>IF(Table1[[#This Row],[mangrove.mn.ssp126.2050]]="","",(Table1[[#This Row],[mangrove.sd.ssp126.2050]]/Table1[[#This Row],[mangrove.mn.ssp126.2050]])^-1)</f>
        <v/>
      </c>
      <c r="U1779" s="6" t="str">
        <f>IF(Table1[[#This Row],[mangrove.weights.ssp126.2050]]="","",Table1[[#This Row],[mangrove.weights.ssp126.2050]]*Table1[[#This Row],[mangrove.mn.ssp126.2050]])</f>
        <v/>
      </c>
      <c r="V1779" s="7" t="e">
        <f t="shared" si="162"/>
        <v>#DIV/0!</v>
      </c>
      <c r="Y1779" s="6" t="str">
        <f>IF(Table1[[#This Row],[seagrass.mn.ssp126.2100]]="", "", (Table1[[#This Row],[seagrass.sd.ssp126.2100]]/Table1[[#This Row],[seagrass.mn.ssp126.2100]])^-1)</f>
        <v/>
      </c>
      <c r="Z1779" s="6" t="str">
        <f>IF(Table1[[#This Row],[seagrass.weights.ssp126.2100]]="","", Table1[[#This Row],[seagrass.weights.ssp126.2100]]*Table1[[#This Row],[seagrass.mn.ssp126.2100]])</f>
        <v/>
      </c>
      <c r="AC1779" s="6" t="str">
        <f>IF(Table1[[#This Row],[corals.mn.ssp126.2100]]="","",(Table1[[#This Row],[corals.sd.ssp126.2100]]/Table1[[#This Row],[corals.mn.ssp126.2100]])^-1)</f>
        <v/>
      </c>
      <c r="AD1779" s="6" t="str">
        <f>IF( Table1[[#This Row],[Coral.weights.ssp126.2100]]="","", Table1[[#This Row],[Coral.weights.ssp126.2100]]*Table1[[#This Row],[corals.mn.ssp126.2100]])</f>
        <v/>
      </c>
      <c r="AG1779" s="8" t="str">
        <f>IF(Table1[[#This Row],[mangrove.mn.ssp126.2100]]="","",(Table1[[#This Row],[mangrove.sd.ssp126.2100]]/Table1[[#This Row],[mangrove.mn.ssp126.2100]])^-1)</f>
        <v/>
      </c>
      <c r="AH1779" s="6" t="str">
        <f>IF(Table1[[#This Row],[mangrove.weights.ssp126.2100]]="","",Table1[[#This Row],[mangrove.weights.ssp126.2100]]*Table1[[#This Row],[mangrove.mn.ssp126.2100]])</f>
        <v/>
      </c>
      <c r="AI1779" s="7" t="e">
        <f t="shared" si="163"/>
        <v>#DIV/0!</v>
      </c>
      <c r="AL1779" s="6" t="str">
        <f>IF(Table1[[#This Row],[seagrass.mn.ssp245.2050]]="","",(Table1[[#This Row],[seagrass.sd.ssp245.2050]]/Table1[[#This Row],[seagrass.mn.ssp245.2050]])^-1)</f>
        <v/>
      </c>
      <c r="AM1779" s="6" t="str">
        <f>IF(Table1[[#This Row],[seagrass.weights.ssp245.2050]]="","",Table1[[#This Row],[seagrass.weights.ssp245.2050]]*Table1[[#This Row],[seagrass.mn.ssp245.2050]])</f>
        <v/>
      </c>
      <c r="AS1779" s="5"/>
      <c r="AT1779" s="8"/>
      <c r="AU1779" s="8"/>
      <c r="AV1779" s="7" t="e">
        <f t="shared" si="164"/>
        <v>#DIV/0!</v>
      </c>
      <c r="AX1779" s="5"/>
      <c r="AY1779" s="6"/>
      <c r="AZ1779" s="6"/>
      <c r="BB1779" s="5"/>
      <c r="BC1779" s="8"/>
      <c r="BD1779" s="8"/>
      <c r="BE1779" s="5"/>
      <c r="BF1779" s="5"/>
      <c r="BG1779" s="6"/>
      <c r="BH1779" s="6"/>
      <c r="BI1779" s="7" t="e">
        <f t="shared" si="165"/>
        <v>#DIV/0!</v>
      </c>
      <c r="BK1779" s="5"/>
      <c r="BL1779" s="6"/>
      <c r="BM1779" s="6"/>
      <c r="BO1779" s="5"/>
      <c r="BP1779" s="6"/>
      <c r="BQ1779" s="6"/>
      <c r="BR1779" s="5"/>
      <c r="BS1779" s="5"/>
      <c r="BT1779" s="6"/>
      <c r="BU1779" s="6"/>
      <c r="BV1779" s="7" t="e">
        <f t="shared" si="166"/>
        <v>#DIV/0!</v>
      </c>
      <c r="BX1779" s="5"/>
      <c r="BY1779" s="8"/>
      <c r="BZ1779" s="8"/>
      <c r="CA1779" s="5"/>
      <c r="CB1779" s="5"/>
      <c r="CC1779" s="8"/>
      <c r="CD1779" s="8"/>
      <c r="CE1779" s="5"/>
      <c r="CF1779" s="5"/>
      <c r="CG1779" s="12"/>
      <c r="CH1779" s="17"/>
      <c r="CI1779" s="9" t="e">
        <f t="shared" si="167"/>
        <v>#DIV/0!</v>
      </c>
      <c r="CJ1779" s="5"/>
      <c r="CL1779" s="5"/>
      <c r="CM1779" s="5"/>
      <c r="CP1779" s="5"/>
      <c r="CT1779" s="5"/>
    </row>
    <row r="1780" spans="1:98" x14ac:dyDescent="0.25">
      <c r="A1780" s="5" t="s">
        <v>1823</v>
      </c>
      <c r="B1780" s="5">
        <v>51.08934</v>
      </c>
      <c r="C1780" s="5">
        <v>9.1788980000000002</v>
      </c>
      <c r="E1780" s="5">
        <v>0</v>
      </c>
      <c r="G1780" s="5">
        <v>0</v>
      </c>
      <c r="I1780" s="5">
        <v>0</v>
      </c>
      <c r="L1780" s="6" t="str">
        <f>IF(Table1[[#This Row],[seagrass.mn.ssp126.2050]]="","",(Table1[[#This Row],[seagrass.sd.ssp126.2050]]/Table1[[#This Row],[seagrass.mn.ssp126.2050]])^-1)</f>
        <v/>
      </c>
      <c r="M1780" s="6" t="str">
        <f>IF(Table1[[#This Row],[seagrass.weights.ssp126.2050]]="","",Table1[[#This Row],[seagrass.weights.ssp126.2050]]*Table1[[#This Row],[seagrass.mn.ssp126.2050]])</f>
        <v/>
      </c>
      <c r="P1780" s="6" t="str">
        <f>IF(Table1[[#This Row],[corals.mn.ssp126.2050]]="","",(Table1[[#This Row],[corals.sd.ssp126.2050]]/Table1[[#This Row],[corals.mn.ssp126.2050]])^-1)</f>
        <v/>
      </c>
      <c r="Q1780" s="6" t="str">
        <f>IF(Table1[[#This Row],[coral.weights.ssp126.2050]]="","",Table1[[#This Row],[coral.weights.ssp126.2050]]*Table1[[#This Row],[corals.mn.ssp126.2050]])</f>
        <v/>
      </c>
      <c r="T1780" s="6" t="str">
        <f>IF(Table1[[#This Row],[mangrove.mn.ssp126.2050]]="","",(Table1[[#This Row],[mangrove.sd.ssp126.2050]]/Table1[[#This Row],[mangrove.mn.ssp126.2050]])^-1)</f>
        <v/>
      </c>
      <c r="U1780" s="6" t="str">
        <f>IF(Table1[[#This Row],[mangrove.weights.ssp126.2050]]="","",Table1[[#This Row],[mangrove.weights.ssp126.2050]]*Table1[[#This Row],[mangrove.mn.ssp126.2050]])</f>
        <v/>
      </c>
      <c r="V1780" s="7" t="e">
        <f t="shared" si="162"/>
        <v>#DIV/0!</v>
      </c>
      <c r="Y1780" s="6" t="str">
        <f>IF(Table1[[#This Row],[seagrass.mn.ssp126.2100]]="", "", (Table1[[#This Row],[seagrass.sd.ssp126.2100]]/Table1[[#This Row],[seagrass.mn.ssp126.2100]])^-1)</f>
        <v/>
      </c>
      <c r="Z1780" s="6" t="str">
        <f>IF(Table1[[#This Row],[seagrass.weights.ssp126.2100]]="","", Table1[[#This Row],[seagrass.weights.ssp126.2100]]*Table1[[#This Row],[seagrass.mn.ssp126.2100]])</f>
        <v/>
      </c>
      <c r="AC1780" s="6" t="str">
        <f>IF(Table1[[#This Row],[corals.mn.ssp126.2100]]="","",(Table1[[#This Row],[corals.sd.ssp126.2100]]/Table1[[#This Row],[corals.mn.ssp126.2100]])^-1)</f>
        <v/>
      </c>
      <c r="AD1780" s="6" t="str">
        <f>IF( Table1[[#This Row],[Coral.weights.ssp126.2100]]="","", Table1[[#This Row],[Coral.weights.ssp126.2100]]*Table1[[#This Row],[corals.mn.ssp126.2100]])</f>
        <v/>
      </c>
      <c r="AG1780" s="8" t="str">
        <f>IF(Table1[[#This Row],[mangrove.mn.ssp126.2100]]="","",(Table1[[#This Row],[mangrove.sd.ssp126.2100]]/Table1[[#This Row],[mangrove.mn.ssp126.2100]])^-1)</f>
        <v/>
      </c>
      <c r="AH1780" s="6" t="str">
        <f>IF(Table1[[#This Row],[mangrove.weights.ssp126.2100]]="","",Table1[[#This Row],[mangrove.weights.ssp126.2100]]*Table1[[#This Row],[mangrove.mn.ssp126.2100]])</f>
        <v/>
      </c>
      <c r="AI1780" s="7" t="e">
        <f t="shared" si="163"/>
        <v>#DIV/0!</v>
      </c>
      <c r="AL1780" s="6" t="str">
        <f>IF(Table1[[#This Row],[seagrass.mn.ssp245.2050]]="","",(Table1[[#This Row],[seagrass.sd.ssp245.2050]]/Table1[[#This Row],[seagrass.mn.ssp245.2050]])^-1)</f>
        <v/>
      </c>
      <c r="AM1780" s="6" t="str">
        <f>IF(Table1[[#This Row],[seagrass.weights.ssp245.2050]]="","",Table1[[#This Row],[seagrass.weights.ssp245.2050]]*Table1[[#This Row],[seagrass.mn.ssp245.2050]])</f>
        <v/>
      </c>
      <c r="AS1780" s="5"/>
      <c r="AT1780" s="8"/>
      <c r="AU1780" s="8"/>
      <c r="AV1780" s="7" t="e">
        <f t="shared" si="164"/>
        <v>#DIV/0!</v>
      </c>
      <c r="AX1780" s="5"/>
      <c r="AY1780" s="6"/>
      <c r="AZ1780" s="6"/>
      <c r="BB1780" s="5"/>
      <c r="BC1780" s="8"/>
      <c r="BD1780" s="8"/>
      <c r="BE1780" s="5"/>
      <c r="BF1780" s="5"/>
      <c r="BG1780" s="6"/>
      <c r="BH1780" s="6"/>
      <c r="BI1780" s="7" t="e">
        <f t="shared" si="165"/>
        <v>#DIV/0!</v>
      </c>
      <c r="BK1780" s="5"/>
      <c r="BL1780" s="6"/>
      <c r="BM1780" s="6"/>
      <c r="BO1780" s="5"/>
      <c r="BP1780" s="6"/>
      <c r="BQ1780" s="6"/>
      <c r="BR1780" s="5"/>
      <c r="BS1780" s="5"/>
      <c r="BT1780" s="6"/>
      <c r="BU1780" s="6"/>
      <c r="BV1780" s="7" t="e">
        <f t="shared" si="166"/>
        <v>#DIV/0!</v>
      </c>
      <c r="BX1780" s="5"/>
      <c r="BY1780" s="8"/>
      <c r="BZ1780" s="8"/>
      <c r="CA1780" s="5"/>
      <c r="CB1780" s="5"/>
      <c r="CC1780" s="8"/>
      <c r="CD1780" s="8"/>
      <c r="CE1780" s="5"/>
      <c r="CF1780" s="5"/>
      <c r="CG1780" s="12"/>
      <c r="CH1780" s="17"/>
      <c r="CI1780" s="9" t="e">
        <f t="shared" si="167"/>
        <v>#DIV/0!</v>
      </c>
      <c r="CJ1780" s="5"/>
      <c r="CL1780" s="5"/>
      <c r="CM1780" s="5"/>
      <c r="CP1780" s="5"/>
      <c r="CT1780" s="5"/>
    </row>
    <row r="1781" spans="1:98" x14ac:dyDescent="0.25">
      <c r="A1781" s="5" t="s">
        <v>1824</v>
      </c>
      <c r="B1781" s="5">
        <v>50.08934</v>
      </c>
      <c r="C1781" s="5">
        <v>8.9288980000000002</v>
      </c>
      <c r="E1781" s="5">
        <v>0</v>
      </c>
      <c r="G1781" s="5">
        <v>0</v>
      </c>
      <c r="I1781" s="5">
        <v>0</v>
      </c>
      <c r="L1781" s="6" t="str">
        <f>IF(Table1[[#This Row],[seagrass.mn.ssp126.2050]]="","",(Table1[[#This Row],[seagrass.sd.ssp126.2050]]/Table1[[#This Row],[seagrass.mn.ssp126.2050]])^-1)</f>
        <v/>
      </c>
      <c r="M1781" s="6" t="str">
        <f>IF(Table1[[#This Row],[seagrass.weights.ssp126.2050]]="","",Table1[[#This Row],[seagrass.weights.ssp126.2050]]*Table1[[#This Row],[seagrass.mn.ssp126.2050]])</f>
        <v/>
      </c>
      <c r="P1781" s="6" t="str">
        <f>IF(Table1[[#This Row],[corals.mn.ssp126.2050]]="","",(Table1[[#This Row],[corals.sd.ssp126.2050]]/Table1[[#This Row],[corals.mn.ssp126.2050]])^-1)</f>
        <v/>
      </c>
      <c r="Q1781" s="6" t="str">
        <f>IF(Table1[[#This Row],[coral.weights.ssp126.2050]]="","",Table1[[#This Row],[coral.weights.ssp126.2050]]*Table1[[#This Row],[corals.mn.ssp126.2050]])</f>
        <v/>
      </c>
      <c r="T1781" s="6" t="str">
        <f>IF(Table1[[#This Row],[mangrove.mn.ssp126.2050]]="","",(Table1[[#This Row],[mangrove.sd.ssp126.2050]]/Table1[[#This Row],[mangrove.mn.ssp126.2050]])^-1)</f>
        <v/>
      </c>
      <c r="U1781" s="6" t="str">
        <f>IF(Table1[[#This Row],[mangrove.weights.ssp126.2050]]="","",Table1[[#This Row],[mangrove.weights.ssp126.2050]]*Table1[[#This Row],[mangrove.mn.ssp126.2050]])</f>
        <v/>
      </c>
      <c r="V1781" s="7" t="e">
        <f t="shared" si="162"/>
        <v>#DIV/0!</v>
      </c>
      <c r="Y1781" s="6" t="str">
        <f>IF(Table1[[#This Row],[seagrass.mn.ssp126.2100]]="", "", (Table1[[#This Row],[seagrass.sd.ssp126.2100]]/Table1[[#This Row],[seagrass.mn.ssp126.2100]])^-1)</f>
        <v/>
      </c>
      <c r="Z1781" s="6" t="str">
        <f>IF(Table1[[#This Row],[seagrass.weights.ssp126.2100]]="","", Table1[[#This Row],[seagrass.weights.ssp126.2100]]*Table1[[#This Row],[seagrass.mn.ssp126.2100]])</f>
        <v/>
      </c>
      <c r="AC1781" s="6" t="str">
        <f>IF(Table1[[#This Row],[corals.mn.ssp126.2100]]="","",(Table1[[#This Row],[corals.sd.ssp126.2100]]/Table1[[#This Row],[corals.mn.ssp126.2100]])^-1)</f>
        <v/>
      </c>
      <c r="AD1781" s="6" t="str">
        <f>IF( Table1[[#This Row],[Coral.weights.ssp126.2100]]="","", Table1[[#This Row],[Coral.weights.ssp126.2100]]*Table1[[#This Row],[corals.mn.ssp126.2100]])</f>
        <v/>
      </c>
      <c r="AG1781" s="8" t="str">
        <f>IF(Table1[[#This Row],[mangrove.mn.ssp126.2100]]="","",(Table1[[#This Row],[mangrove.sd.ssp126.2100]]/Table1[[#This Row],[mangrove.mn.ssp126.2100]])^-1)</f>
        <v/>
      </c>
      <c r="AH1781" s="6" t="str">
        <f>IF(Table1[[#This Row],[mangrove.weights.ssp126.2100]]="","",Table1[[#This Row],[mangrove.weights.ssp126.2100]]*Table1[[#This Row],[mangrove.mn.ssp126.2100]])</f>
        <v/>
      </c>
      <c r="AI1781" s="7" t="e">
        <f t="shared" si="163"/>
        <v>#DIV/0!</v>
      </c>
      <c r="AL1781" s="6" t="str">
        <f>IF(Table1[[#This Row],[seagrass.mn.ssp245.2050]]="","",(Table1[[#This Row],[seagrass.sd.ssp245.2050]]/Table1[[#This Row],[seagrass.mn.ssp245.2050]])^-1)</f>
        <v/>
      </c>
      <c r="AM1781" s="6" t="str">
        <f>IF(Table1[[#This Row],[seagrass.weights.ssp245.2050]]="","",Table1[[#This Row],[seagrass.weights.ssp245.2050]]*Table1[[#This Row],[seagrass.mn.ssp245.2050]])</f>
        <v/>
      </c>
      <c r="AS1781" s="5"/>
      <c r="AT1781" s="8"/>
      <c r="AU1781" s="8"/>
      <c r="AV1781" s="7" t="e">
        <f t="shared" si="164"/>
        <v>#DIV/0!</v>
      </c>
      <c r="AX1781" s="5"/>
      <c r="AY1781" s="6"/>
      <c r="AZ1781" s="6"/>
      <c r="BB1781" s="5"/>
      <c r="BC1781" s="8"/>
      <c r="BD1781" s="8"/>
      <c r="BE1781" s="5"/>
      <c r="BF1781" s="5"/>
      <c r="BG1781" s="6"/>
      <c r="BH1781" s="6"/>
      <c r="BI1781" s="7" t="e">
        <f t="shared" si="165"/>
        <v>#DIV/0!</v>
      </c>
      <c r="BK1781" s="5"/>
      <c r="BL1781" s="6"/>
      <c r="BM1781" s="6"/>
      <c r="BO1781" s="5"/>
      <c r="BP1781" s="6"/>
      <c r="BQ1781" s="6"/>
      <c r="BR1781" s="5"/>
      <c r="BS1781" s="5"/>
      <c r="BT1781" s="6"/>
      <c r="BU1781" s="6"/>
      <c r="BV1781" s="7" t="e">
        <f t="shared" si="166"/>
        <v>#DIV/0!</v>
      </c>
      <c r="BX1781" s="5"/>
      <c r="BY1781" s="8"/>
      <c r="BZ1781" s="8"/>
      <c r="CA1781" s="5"/>
      <c r="CB1781" s="5"/>
      <c r="CC1781" s="8"/>
      <c r="CD1781" s="8"/>
      <c r="CE1781" s="5"/>
      <c r="CF1781" s="5"/>
      <c r="CG1781" s="12"/>
      <c r="CH1781" s="17"/>
      <c r="CI1781" s="9" t="e">
        <f t="shared" si="167"/>
        <v>#DIV/0!</v>
      </c>
      <c r="CJ1781" s="5"/>
      <c r="CL1781" s="5"/>
      <c r="CM1781" s="5"/>
      <c r="CP1781" s="5"/>
      <c r="CT1781" s="5"/>
    </row>
    <row r="1782" spans="1:98" x14ac:dyDescent="0.25">
      <c r="A1782" s="5" t="s">
        <v>1825</v>
      </c>
      <c r="B1782" s="5">
        <v>50.33934</v>
      </c>
      <c r="C1782" s="5">
        <v>8.9288980000000002</v>
      </c>
      <c r="E1782" s="5">
        <v>0</v>
      </c>
      <c r="G1782" s="5">
        <v>0</v>
      </c>
      <c r="I1782" s="5">
        <v>0</v>
      </c>
      <c r="L1782" s="6" t="str">
        <f>IF(Table1[[#This Row],[seagrass.mn.ssp126.2050]]="","",(Table1[[#This Row],[seagrass.sd.ssp126.2050]]/Table1[[#This Row],[seagrass.mn.ssp126.2050]])^-1)</f>
        <v/>
      </c>
      <c r="M1782" s="6" t="str">
        <f>IF(Table1[[#This Row],[seagrass.weights.ssp126.2050]]="","",Table1[[#This Row],[seagrass.weights.ssp126.2050]]*Table1[[#This Row],[seagrass.mn.ssp126.2050]])</f>
        <v/>
      </c>
      <c r="P1782" s="6" t="str">
        <f>IF(Table1[[#This Row],[corals.mn.ssp126.2050]]="","",(Table1[[#This Row],[corals.sd.ssp126.2050]]/Table1[[#This Row],[corals.mn.ssp126.2050]])^-1)</f>
        <v/>
      </c>
      <c r="Q1782" s="6" t="str">
        <f>IF(Table1[[#This Row],[coral.weights.ssp126.2050]]="","",Table1[[#This Row],[coral.weights.ssp126.2050]]*Table1[[#This Row],[corals.mn.ssp126.2050]])</f>
        <v/>
      </c>
      <c r="T1782" s="6" t="str">
        <f>IF(Table1[[#This Row],[mangrove.mn.ssp126.2050]]="","",(Table1[[#This Row],[mangrove.sd.ssp126.2050]]/Table1[[#This Row],[mangrove.mn.ssp126.2050]])^-1)</f>
        <v/>
      </c>
      <c r="U1782" s="6" t="str">
        <f>IF(Table1[[#This Row],[mangrove.weights.ssp126.2050]]="","",Table1[[#This Row],[mangrove.weights.ssp126.2050]]*Table1[[#This Row],[mangrove.mn.ssp126.2050]])</f>
        <v/>
      </c>
      <c r="V1782" s="7" t="e">
        <f t="shared" si="162"/>
        <v>#DIV/0!</v>
      </c>
      <c r="Y1782" s="6" t="str">
        <f>IF(Table1[[#This Row],[seagrass.mn.ssp126.2100]]="", "", (Table1[[#This Row],[seagrass.sd.ssp126.2100]]/Table1[[#This Row],[seagrass.mn.ssp126.2100]])^-1)</f>
        <v/>
      </c>
      <c r="Z1782" s="6" t="str">
        <f>IF(Table1[[#This Row],[seagrass.weights.ssp126.2100]]="","", Table1[[#This Row],[seagrass.weights.ssp126.2100]]*Table1[[#This Row],[seagrass.mn.ssp126.2100]])</f>
        <v/>
      </c>
      <c r="AC1782" s="6" t="str">
        <f>IF(Table1[[#This Row],[corals.mn.ssp126.2100]]="","",(Table1[[#This Row],[corals.sd.ssp126.2100]]/Table1[[#This Row],[corals.mn.ssp126.2100]])^-1)</f>
        <v/>
      </c>
      <c r="AD1782" s="6" t="str">
        <f>IF( Table1[[#This Row],[Coral.weights.ssp126.2100]]="","", Table1[[#This Row],[Coral.weights.ssp126.2100]]*Table1[[#This Row],[corals.mn.ssp126.2100]])</f>
        <v/>
      </c>
      <c r="AG1782" s="8" t="str">
        <f>IF(Table1[[#This Row],[mangrove.mn.ssp126.2100]]="","",(Table1[[#This Row],[mangrove.sd.ssp126.2100]]/Table1[[#This Row],[mangrove.mn.ssp126.2100]])^-1)</f>
        <v/>
      </c>
      <c r="AH1782" s="6" t="str">
        <f>IF(Table1[[#This Row],[mangrove.weights.ssp126.2100]]="","",Table1[[#This Row],[mangrove.weights.ssp126.2100]]*Table1[[#This Row],[mangrove.mn.ssp126.2100]])</f>
        <v/>
      </c>
      <c r="AI1782" s="7" t="e">
        <f t="shared" si="163"/>
        <v>#DIV/0!</v>
      </c>
      <c r="AL1782" s="6" t="str">
        <f>IF(Table1[[#This Row],[seagrass.mn.ssp245.2050]]="","",(Table1[[#This Row],[seagrass.sd.ssp245.2050]]/Table1[[#This Row],[seagrass.mn.ssp245.2050]])^-1)</f>
        <v/>
      </c>
      <c r="AM1782" s="6" t="str">
        <f>IF(Table1[[#This Row],[seagrass.weights.ssp245.2050]]="","",Table1[[#This Row],[seagrass.weights.ssp245.2050]]*Table1[[#This Row],[seagrass.mn.ssp245.2050]])</f>
        <v/>
      </c>
      <c r="AS1782" s="5"/>
      <c r="AT1782" s="8"/>
      <c r="AU1782" s="8"/>
      <c r="AV1782" s="7" t="e">
        <f t="shared" si="164"/>
        <v>#DIV/0!</v>
      </c>
      <c r="AX1782" s="5"/>
      <c r="AY1782" s="6"/>
      <c r="AZ1782" s="6"/>
      <c r="BB1782" s="5"/>
      <c r="BC1782" s="8"/>
      <c r="BD1782" s="8"/>
      <c r="BE1782" s="5"/>
      <c r="BF1782" s="5"/>
      <c r="BG1782" s="6"/>
      <c r="BH1782" s="6"/>
      <c r="BI1782" s="7" t="e">
        <f t="shared" si="165"/>
        <v>#DIV/0!</v>
      </c>
      <c r="BK1782" s="5"/>
      <c r="BL1782" s="6"/>
      <c r="BM1782" s="6"/>
      <c r="BO1782" s="5"/>
      <c r="BP1782" s="6"/>
      <c r="BQ1782" s="6"/>
      <c r="BR1782" s="5"/>
      <c r="BS1782" s="5"/>
      <c r="BT1782" s="6"/>
      <c r="BU1782" s="6"/>
      <c r="BV1782" s="7" t="e">
        <f t="shared" si="166"/>
        <v>#DIV/0!</v>
      </c>
      <c r="BX1782" s="5"/>
      <c r="BY1782" s="8"/>
      <c r="BZ1782" s="8"/>
      <c r="CA1782" s="5"/>
      <c r="CB1782" s="5"/>
      <c r="CC1782" s="8"/>
      <c r="CD1782" s="8"/>
      <c r="CE1782" s="5"/>
      <c r="CF1782" s="5"/>
      <c r="CG1782" s="12"/>
      <c r="CH1782" s="17"/>
      <c r="CI1782" s="9" t="e">
        <f t="shared" si="167"/>
        <v>#DIV/0!</v>
      </c>
      <c r="CJ1782" s="5"/>
      <c r="CL1782" s="5"/>
      <c r="CM1782" s="5"/>
      <c r="CP1782" s="5"/>
      <c r="CT1782" s="5"/>
    </row>
    <row r="1783" spans="1:98" x14ac:dyDescent="0.25">
      <c r="A1783" s="5" t="s">
        <v>1826</v>
      </c>
      <c r="B1783" s="5">
        <v>50.58934</v>
      </c>
      <c r="C1783" s="5">
        <v>8.9288980000000002</v>
      </c>
      <c r="E1783" s="5">
        <v>0</v>
      </c>
      <c r="G1783" s="5">
        <v>0</v>
      </c>
      <c r="I1783" s="5">
        <v>0</v>
      </c>
      <c r="L1783" s="6" t="str">
        <f>IF(Table1[[#This Row],[seagrass.mn.ssp126.2050]]="","",(Table1[[#This Row],[seagrass.sd.ssp126.2050]]/Table1[[#This Row],[seagrass.mn.ssp126.2050]])^-1)</f>
        <v/>
      </c>
      <c r="M1783" s="6" t="str">
        <f>IF(Table1[[#This Row],[seagrass.weights.ssp126.2050]]="","",Table1[[#This Row],[seagrass.weights.ssp126.2050]]*Table1[[#This Row],[seagrass.mn.ssp126.2050]])</f>
        <v/>
      </c>
      <c r="P1783" s="6" t="str">
        <f>IF(Table1[[#This Row],[corals.mn.ssp126.2050]]="","",(Table1[[#This Row],[corals.sd.ssp126.2050]]/Table1[[#This Row],[corals.mn.ssp126.2050]])^-1)</f>
        <v/>
      </c>
      <c r="Q1783" s="6" t="str">
        <f>IF(Table1[[#This Row],[coral.weights.ssp126.2050]]="","",Table1[[#This Row],[coral.weights.ssp126.2050]]*Table1[[#This Row],[corals.mn.ssp126.2050]])</f>
        <v/>
      </c>
      <c r="T1783" s="6" t="str">
        <f>IF(Table1[[#This Row],[mangrove.mn.ssp126.2050]]="","",(Table1[[#This Row],[mangrove.sd.ssp126.2050]]/Table1[[#This Row],[mangrove.mn.ssp126.2050]])^-1)</f>
        <v/>
      </c>
      <c r="U1783" s="6" t="str">
        <f>IF(Table1[[#This Row],[mangrove.weights.ssp126.2050]]="","",Table1[[#This Row],[mangrove.weights.ssp126.2050]]*Table1[[#This Row],[mangrove.mn.ssp126.2050]])</f>
        <v/>
      </c>
      <c r="V1783" s="7" t="e">
        <f t="shared" si="162"/>
        <v>#DIV/0!</v>
      </c>
      <c r="Y1783" s="6" t="str">
        <f>IF(Table1[[#This Row],[seagrass.mn.ssp126.2100]]="", "", (Table1[[#This Row],[seagrass.sd.ssp126.2100]]/Table1[[#This Row],[seagrass.mn.ssp126.2100]])^-1)</f>
        <v/>
      </c>
      <c r="Z1783" s="6" t="str">
        <f>IF(Table1[[#This Row],[seagrass.weights.ssp126.2100]]="","", Table1[[#This Row],[seagrass.weights.ssp126.2100]]*Table1[[#This Row],[seagrass.mn.ssp126.2100]])</f>
        <v/>
      </c>
      <c r="AC1783" s="6" t="str">
        <f>IF(Table1[[#This Row],[corals.mn.ssp126.2100]]="","",(Table1[[#This Row],[corals.sd.ssp126.2100]]/Table1[[#This Row],[corals.mn.ssp126.2100]])^-1)</f>
        <v/>
      </c>
      <c r="AD1783" s="6" t="str">
        <f>IF( Table1[[#This Row],[Coral.weights.ssp126.2100]]="","", Table1[[#This Row],[Coral.weights.ssp126.2100]]*Table1[[#This Row],[corals.mn.ssp126.2100]])</f>
        <v/>
      </c>
      <c r="AG1783" s="8" t="str">
        <f>IF(Table1[[#This Row],[mangrove.mn.ssp126.2100]]="","",(Table1[[#This Row],[mangrove.sd.ssp126.2100]]/Table1[[#This Row],[mangrove.mn.ssp126.2100]])^-1)</f>
        <v/>
      </c>
      <c r="AH1783" s="6" t="str">
        <f>IF(Table1[[#This Row],[mangrove.weights.ssp126.2100]]="","",Table1[[#This Row],[mangrove.weights.ssp126.2100]]*Table1[[#This Row],[mangrove.mn.ssp126.2100]])</f>
        <v/>
      </c>
      <c r="AI1783" s="7" t="e">
        <f t="shared" si="163"/>
        <v>#DIV/0!</v>
      </c>
      <c r="AL1783" s="6" t="str">
        <f>IF(Table1[[#This Row],[seagrass.mn.ssp245.2050]]="","",(Table1[[#This Row],[seagrass.sd.ssp245.2050]]/Table1[[#This Row],[seagrass.mn.ssp245.2050]])^-1)</f>
        <v/>
      </c>
      <c r="AM1783" s="6" t="str">
        <f>IF(Table1[[#This Row],[seagrass.weights.ssp245.2050]]="","",Table1[[#This Row],[seagrass.weights.ssp245.2050]]*Table1[[#This Row],[seagrass.mn.ssp245.2050]])</f>
        <v/>
      </c>
      <c r="AS1783" s="5"/>
      <c r="AT1783" s="8"/>
      <c r="AU1783" s="8"/>
      <c r="AV1783" s="7" t="e">
        <f t="shared" si="164"/>
        <v>#DIV/0!</v>
      </c>
      <c r="AX1783" s="5"/>
      <c r="AY1783" s="6"/>
      <c r="AZ1783" s="6"/>
      <c r="BB1783" s="5"/>
      <c r="BC1783" s="8"/>
      <c r="BD1783" s="8"/>
      <c r="BE1783" s="5"/>
      <c r="BF1783" s="5"/>
      <c r="BG1783" s="6"/>
      <c r="BH1783" s="6"/>
      <c r="BI1783" s="7" t="e">
        <f t="shared" si="165"/>
        <v>#DIV/0!</v>
      </c>
      <c r="BK1783" s="5"/>
      <c r="BL1783" s="6"/>
      <c r="BM1783" s="6"/>
      <c r="BO1783" s="5"/>
      <c r="BP1783" s="6"/>
      <c r="BQ1783" s="6"/>
      <c r="BR1783" s="5"/>
      <c r="BS1783" s="5"/>
      <c r="BT1783" s="6"/>
      <c r="BU1783" s="6"/>
      <c r="BV1783" s="7" t="e">
        <f t="shared" si="166"/>
        <v>#DIV/0!</v>
      </c>
      <c r="BX1783" s="5"/>
      <c r="BY1783" s="8"/>
      <c r="BZ1783" s="8"/>
      <c r="CA1783" s="5"/>
      <c r="CB1783" s="5"/>
      <c r="CC1783" s="8"/>
      <c r="CD1783" s="8"/>
      <c r="CE1783" s="5"/>
      <c r="CF1783" s="5"/>
      <c r="CG1783" s="12"/>
      <c r="CH1783" s="17"/>
      <c r="CI1783" s="9" t="e">
        <f t="shared" si="167"/>
        <v>#DIV/0!</v>
      </c>
      <c r="CJ1783" s="5"/>
      <c r="CL1783" s="5"/>
      <c r="CM1783" s="5"/>
      <c r="CP1783" s="5"/>
      <c r="CT1783" s="5"/>
    </row>
    <row r="1784" spans="1:98" x14ac:dyDescent="0.25">
      <c r="A1784" s="5" t="s">
        <v>1827</v>
      </c>
      <c r="B1784" s="5">
        <v>50.83934</v>
      </c>
      <c r="C1784" s="5">
        <v>8.9288980000000002</v>
      </c>
      <c r="E1784" s="5">
        <v>0</v>
      </c>
      <c r="G1784" s="5">
        <v>0</v>
      </c>
      <c r="I1784" s="5">
        <v>0</v>
      </c>
      <c r="L1784" s="6" t="str">
        <f>IF(Table1[[#This Row],[seagrass.mn.ssp126.2050]]="","",(Table1[[#This Row],[seagrass.sd.ssp126.2050]]/Table1[[#This Row],[seagrass.mn.ssp126.2050]])^-1)</f>
        <v/>
      </c>
      <c r="M1784" s="6" t="str">
        <f>IF(Table1[[#This Row],[seagrass.weights.ssp126.2050]]="","",Table1[[#This Row],[seagrass.weights.ssp126.2050]]*Table1[[#This Row],[seagrass.mn.ssp126.2050]])</f>
        <v/>
      </c>
      <c r="P1784" s="6" t="str">
        <f>IF(Table1[[#This Row],[corals.mn.ssp126.2050]]="","",(Table1[[#This Row],[corals.sd.ssp126.2050]]/Table1[[#This Row],[corals.mn.ssp126.2050]])^-1)</f>
        <v/>
      </c>
      <c r="Q1784" s="6" t="str">
        <f>IF(Table1[[#This Row],[coral.weights.ssp126.2050]]="","",Table1[[#This Row],[coral.weights.ssp126.2050]]*Table1[[#This Row],[corals.mn.ssp126.2050]])</f>
        <v/>
      </c>
      <c r="T1784" s="6" t="str">
        <f>IF(Table1[[#This Row],[mangrove.mn.ssp126.2050]]="","",(Table1[[#This Row],[mangrove.sd.ssp126.2050]]/Table1[[#This Row],[mangrove.mn.ssp126.2050]])^-1)</f>
        <v/>
      </c>
      <c r="U1784" s="6" t="str">
        <f>IF(Table1[[#This Row],[mangrove.weights.ssp126.2050]]="","",Table1[[#This Row],[mangrove.weights.ssp126.2050]]*Table1[[#This Row],[mangrove.mn.ssp126.2050]])</f>
        <v/>
      </c>
      <c r="V1784" s="7" t="e">
        <f t="shared" si="162"/>
        <v>#DIV/0!</v>
      </c>
      <c r="Y1784" s="6" t="str">
        <f>IF(Table1[[#This Row],[seagrass.mn.ssp126.2100]]="", "", (Table1[[#This Row],[seagrass.sd.ssp126.2100]]/Table1[[#This Row],[seagrass.mn.ssp126.2100]])^-1)</f>
        <v/>
      </c>
      <c r="Z1784" s="6" t="str">
        <f>IF(Table1[[#This Row],[seagrass.weights.ssp126.2100]]="","", Table1[[#This Row],[seagrass.weights.ssp126.2100]]*Table1[[#This Row],[seagrass.mn.ssp126.2100]])</f>
        <v/>
      </c>
      <c r="AC1784" s="6" t="str">
        <f>IF(Table1[[#This Row],[corals.mn.ssp126.2100]]="","",(Table1[[#This Row],[corals.sd.ssp126.2100]]/Table1[[#This Row],[corals.mn.ssp126.2100]])^-1)</f>
        <v/>
      </c>
      <c r="AD1784" s="6" t="str">
        <f>IF( Table1[[#This Row],[Coral.weights.ssp126.2100]]="","", Table1[[#This Row],[Coral.weights.ssp126.2100]]*Table1[[#This Row],[corals.mn.ssp126.2100]])</f>
        <v/>
      </c>
      <c r="AG1784" s="8" t="str">
        <f>IF(Table1[[#This Row],[mangrove.mn.ssp126.2100]]="","",(Table1[[#This Row],[mangrove.sd.ssp126.2100]]/Table1[[#This Row],[mangrove.mn.ssp126.2100]])^-1)</f>
        <v/>
      </c>
      <c r="AH1784" s="6" t="str">
        <f>IF(Table1[[#This Row],[mangrove.weights.ssp126.2100]]="","",Table1[[#This Row],[mangrove.weights.ssp126.2100]]*Table1[[#This Row],[mangrove.mn.ssp126.2100]])</f>
        <v/>
      </c>
      <c r="AI1784" s="7" t="e">
        <f t="shared" si="163"/>
        <v>#DIV/0!</v>
      </c>
      <c r="AL1784" s="6" t="str">
        <f>IF(Table1[[#This Row],[seagrass.mn.ssp245.2050]]="","",(Table1[[#This Row],[seagrass.sd.ssp245.2050]]/Table1[[#This Row],[seagrass.mn.ssp245.2050]])^-1)</f>
        <v/>
      </c>
      <c r="AM1784" s="6" t="str">
        <f>IF(Table1[[#This Row],[seagrass.weights.ssp245.2050]]="","",Table1[[#This Row],[seagrass.weights.ssp245.2050]]*Table1[[#This Row],[seagrass.mn.ssp245.2050]])</f>
        <v/>
      </c>
      <c r="AS1784" s="5"/>
      <c r="AT1784" s="8"/>
      <c r="AU1784" s="8"/>
      <c r="AV1784" s="7" t="e">
        <f t="shared" si="164"/>
        <v>#DIV/0!</v>
      </c>
      <c r="AX1784" s="5"/>
      <c r="AY1784" s="6"/>
      <c r="AZ1784" s="6"/>
      <c r="BB1784" s="5"/>
      <c r="BC1784" s="8"/>
      <c r="BD1784" s="8"/>
      <c r="BE1784" s="5"/>
      <c r="BF1784" s="5"/>
      <c r="BG1784" s="6"/>
      <c r="BH1784" s="6"/>
      <c r="BI1784" s="7" t="e">
        <f t="shared" si="165"/>
        <v>#DIV/0!</v>
      </c>
      <c r="BK1784" s="5"/>
      <c r="BL1784" s="6"/>
      <c r="BM1784" s="6"/>
      <c r="BO1784" s="5"/>
      <c r="BP1784" s="6"/>
      <c r="BQ1784" s="6"/>
      <c r="BR1784" s="5"/>
      <c r="BS1784" s="5"/>
      <c r="BT1784" s="6"/>
      <c r="BU1784" s="6"/>
      <c r="BV1784" s="7" t="e">
        <f t="shared" si="166"/>
        <v>#DIV/0!</v>
      </c>
      <c r="BX1784" s="5"/>
      <c r="BY1784" s="8"/>
      <c r="BZ1784" s="8"/>
      <c r="CA1784" s="5"/>
      <c r="CB1784" s="5"/>
      <c r="CC1784" s="8"/>
      <c r="CD1784" s="8"/>
      <c r="CE1784" s="5"/>
      <c r="CF1784" s="5"/>
      <c r="CG1784" s="12"/>
      <c r="CH1784" s="17"/>
      <c r="CI1784" s="9" t="e">
        <f t="shared" si="167"/>
        <v>#DIV/0!</v>
      </c>
      <c r="CJ1784" s="5"/>
      <c r="CL1784" s="5"/>
      <c r="CM1784" s="5"/>
      <c r="CP1784" s="5"/>
      <c r="CT1784" s="5"/>
    </row>
    <row r="1785" spans="1:98" x14ac:dyDescent="0.25">
      <c r="A1785" s="5" t="s">
        <v>1828</v>
      </c>
      <c r="B1785" s="5">
        <v>50.08934</v>
      </c>
      <c r="C1785" s="5">
        <v>8.6788980000000002</v>
      </c>
      <c r="E1785" s="5">
        <v>0</v>
      </c>
      <c r="G1785" s="5">
        <v>0</v>
      </c>
      <c r="I1785" s="5">
        <v>0</v>
      </c>
      <c r="L1785" s="6" t="str">
        <f>IF(Table1[[#This Row],[seagrass.mn.ssp126.2050]]="","",(Table1[[#This Row],[seagrass.sd.ssp126.2050]]/Table1[[#This Row],[seagrass.mn.ssp126.2050]])^-1)</f>
        <v/>
      </c>
      <c r="M1785" s="6" t="str">
        <f>IF(Table1[[#This Row],[seagrass.weights.ssp126.2050]]="","",Table1[[#This Row],[seagrass.weights.ssp126.2050]]*Table1[[#This Row],[seagrass.mn.ssp126.2050]])</f>
        <v/>
      </c>
      <c r="P1785" s="6" t="str">
        <f>IF(Table1[[#This Row],[corals.mn.ssp126.2050]]="","",(Table1[[#This Row],[corals.sd.ssp126.2050]]/Table1[[#This Row],[corals.mn.ssp126.2050]])^-1)</f>
        <v/>
      </c>
      <c r="Q1785" s="6" t="str">
        <f>IF(Table1[[#This Row],[coral.weights.ssp126.2050]]="","",Table1[[#This Row],[coral.weights.ssp126.2050]]*Table1[[#This Row],[corals.mn.ssp126.2050]])</f>
        <v/>
      </c>
      <c r="T1785" s="6" t="str">
        <f>IF(Table1[[#This Row],[mangrove.mn.ssp126.2050]]="","",(Table1[[#This Row],[mangrove.sd.ssp126.2050]]/Table1[[#This Row],[mangrove.mn.ssp126.2050]])^-1)</f>
        <v/>
      </c>
      <c r="U1785" s="6" t="str">
        <f>IF(Table1[[#This Row],[mangrove.weights.ssp126.2050]]="","",Table1[[#This Row],[mangrove.weights.ssp126.2050]]*Table1[[#This Row],[mangrove.mn.ssp126.2050]])</f>
        <v/>
      </c>
      <c r="V1785" s="7" t="e">
        <f t="shared" si="162"/>
        <v>#DIV/0!</v>
      </c>
      <c r="Y1785" s="6" t="str">
        <f>IF(Table1[[#This Row],[seagrass.mn.ssp126.2100]]="", "", (Table1[[#This Row],[seagrass.sd.ssp126.2100]]/Table1[[#This Row],[seagrass.mn.ssp126.2100]])^-1)</f>
        <v/>
      </c>
      <c r="Z1785" s="6" t="str">
        <f>IF(Table1[[#This Row],[seagrass.weights.ssp126.2100]]="","", Table1[[#This Row],[seagrass.weights.ssp126.2100]]*Table1[[#This Row],[seagrass.mn.ssp126.2100]])</f>
        <v/>
      </c>
      <c r="AC1785" s="6" t="str">
        <f>IF(Table1[[#This Row],[corals.mn.ssp126.2100]]="","",(Table1[[#This Row],[corals.sd.ssp126.2100]]/Table1[[#This Row],[corals.mn.ssp126.2100]])^-1)</f>
        <v/>
      </c>
      <c r="AD1785" s="6" t="str">
        <f>IF( Table1[[#This Row],[Coral.weights.ssp126.2100]]="","", Table1[[#This Row],[Coral.weights.ssp126.2100]]*Table1[[#This Row],[corals.mn.ssp126.2100]])</f>
        <v/>
      </c>
      <c r="AG1785" s="8" t="str">
        <f>IF(Table1[[#This Row],[mangrove.mn.ssp126.2100]]="","",(Table1[[#This Row],[mangrove.sd.ssp126.2100]]/Table1[[#This Row],[mangrove.mn.ssp126.2100]])^-1)</f>
        <v/>
      </c>
      <c r="AH1785" s="6" t="str">
        <f>IF(Table1[[#This Row],[mangrove.weights.ssp126.2100]]="","",Table1[[#This Row],[mangrove.weights.ssp126.2100]]*Table1[[#This Row],[mangrove.mn.ssp126.2100]])</f>
        <v/>
      </c>
      <c r="AI1785" s="7" t="e">
        <f t="shared" si="163"/>
        <v>#DIV/0!</v>
      </c>
      <c r="AL1785" s="6" t="str">
        <f>IF(Table1[[#This Row],[seagrass.mn.ssp245.2050]]="","",(Table1[[#This Row],[seagrass.sd.ssp245.2050]]/Table1[[#This Row],[seagrass.mn.ssp245.2050]])^-1)</f>
        <v/>
      </c>
      <c r="AM1785" s="6" t="str">
        <f>IF(Table1[[#This Row],[seagrass.weights.ssp245.2050]]="","",Table1[[#This Row],[seagrass.weights.ssp245.2050]]*Table1[[#This Row],[seagrass.mn.ssp245.2050]])</f>
        <v/>
      </c>
      <c r="AS1785" s="5"/>
      <c r="AT1785" s="8"/>
      <c r="AU1785" s="8"/>
      <c r="AV1785" s="7" t="e">
        <f t="shared" si="164"/>
        <v>#DIV/0!</v>
      </c>
      <c r="AX1785" s="5"/>
      <c r="AY1785" s="6"/>
      <c r="AZ1785" s="6"/>
      <c r="BB1785" s="5"/>
      <c r="BC1785" s="8"/>
      <c r="BD1785" s="8"/>
      <c r="BE1785" s="5"/>
      <c r="BF1785" s="5"/>
      <c r="BG1785" s="6"/>
      <c r="BH1785" s="6"/>
      <c r="BI1785" s="7" t="e">
        <f t="shared" si="165"/>
        <v>#DIV/0!</v>
      </c>
      <c r="BK1785" s="5"/>
      <c r="BL1785" s="6"/>
      <c r="BM1785" s="6"/>
      <c r="BO1785" s="5"/>
      <c r="BP1785" s="6"/>
      <c r="BQ1785" s="6"/>
      <c r="BR1785" s="5"/>
      <c r="BS1785" s="5"/>
      <c r="BT1785" s="6"/>
      <c r="BU1785" s="6"/>
      <c r="BV1785" s="7" t="e">
        <f t="shared" si="166"/>
        <v>#DIV/0!</v>
      </c>
      <c r="BX1785" s="5"/>
      <c r="BY1785" s="8"/>
      <c r="BZ1785" s="8"/>
      <c r="CA1785" s="5"/>
      <c r="CB1785" s="5"/>
      <c r="CC1785" s="8"/>
      <c r="CD1785" s="8"/>
      <c r="CE1785" s="5"/>
      <c r="CF1785" s="5"/>
      <c r="CG1785" s="12"/>
      <c r="CH1785" s="17"/>
      <c r="CI1785" s="9" t="e">
        <f t="shared" si="167"/>
        <v>#DIV/0!</v>
      </c>
      <c r="CJ1785" s="5"/>
      <c r="CL1785" s="5"/>
      <c r="CM1785" s="5"/>
      <c r="CP1785" s="5"/>
      <c r="CT1785" s="5"/>
    </row>
    <row r="1786" spans="1:98" x14ac:dyDescent="0.25">
      <c r="A1786" s="5" t="s">
        <v>1829</v>
      </c>
      <c r="B1786" s="5">
        <v>50.33934</v>
      </c>
      <c r="C1786" s="5">
        <v>8.6788980000000002</v>
      </c>
      <c r="E1786" s="5">
        <v>0</v>
      </c>
      <c r="G1786" s="5">
        <v>0</v>
      </c>
      <c r="I1786" s="5">
        <v>0</v>
      </c>
      <c r="L1786" s="6" t="str">
        <f>IF(Table1[[#This Row],[seagrass.mn.ssp126.2050]]="","",(Table1[[#This Row],[seagrass.sd.ssp126.2050]]/Table1[[#This Row],[seagrass.mn.ssp126.2050]])^-1)</f>
        <v/>
      </c>
      <c r="M1786" s="6" t="str">
        <f>IF(Table1[[#This Row],[seagrass.weights.ssp126.2050]]="","",Table1[[#This Row],[seagrass.weights.ssp126.2050]]*Table1[[#This Row],[seagrass.mn.ssp126.2050]])</f>
        <v/>
      </c>
      <c r="P1786" s="6" t="str">
        <f>IF(Table1[[#This Row],[corals.mn.ssp126.2050]]="","",(Table1[[#This Row],[corals.sd.ssp126.2050]]/Table1[[#This Row],[corals.mn.ssp126.2050]])^-1)</f>
        <v/>
      </c>
      <c r="Q1786" s="6" t="str">
        <f>IF(Table1[[#This Row],[coral.weights.ssp126.2050]]="","",Table1[[#This Row],[coral.weights.ssp126.2050]]*Table1[[#This Row],[corals.mn.ssp126.2050]])</f>
        <v/>
      </c>
      <c r="T1786" s="6" t="str">
        <f>IF(Table1[[#This Row],[mangrove.mn.ssp126.2050]]="","",(Table1[[#This Row],[mangrove.sd.ssp126.2050]]/Table1[[#This Row],[mangrove.mn.ssp126.2050]])^-1)</f>
        <v/>
      </c>
      <c r="U1786" s="6" t="str">
        <f>IF(Table1[[#This Row],[mangrove.weights.ssp126.2050]]="","",Table1[[#This Row],[mangrove.weights.ssp126.2050]]*Table1[[#This Row],[mangrove.mn.ssp126.2050]])</f>
        <v/>
      </c>
      <c r="V1786" s="7" t="e">
        <f t="shared" si="162"/>
        <v>#DIV/0!</v>
      </c>
      <c r="Y1786" s="6" t="str">
        <f>IF(Table1[[#This Row],[seagrass.mn.ssp126.2100]]="", "", (Table1[[#This Row],[seagrass.sd.ssp126.2100]]/Table1[[#This Row],[seagrass.mn.ssp126.2100]])^-1)</f>
        <v/>
      </c>
      <c r="Z1786" s="6" t="str">
        <f>IF(Table1[[#This Row],[seagrass.weights.ssp126.2100]]="","", Table1[[#This Row],[seagrass.weights.ssp126.2100]]*Table1[[#This Row],[seagrass.mn.ssp126.2100]])</f>
        <v/>
      </c>
      <c r="AC1786" s="6" t="str">
        <f>IF(Table1[[#This Row],[corals.mn.ssp126.2100]]="","",(Table1[[#This Row],[corals.sd.ssp126.2100]]/Table1[[#This Row],[corals.mn.ssp126.2100]])^-1)</f>
        <v/>
      </c>
      <c r="AD1786" s="6" t="str">
        <f>IF( Table1[[#This Row],[Coral.weights.ssp126.2100]]="","", Table1[[#This Row],[Coral.weights.ssp126.2100]]*Table1[[#This Row],[corals.mn.ssp126.2100]])</f>
        <v/>
      </c>
      <c r="AG1786" s="8" t="str">
        <f>IF(Table1[[#This Row],[mangrove.mn.ssp126.2100]]="","",(Table1[[#This Row],[mangrove.sd.ssp126.2100]]/Table1[[#This Row],[mangrove.mn.ssp126.2100]])^-1)</f>
        <v/>
      </c>
      <c r="AH1786" s="6" t="str">
        <f>IF(Table1[[#This Row],[mangrove.weights.ssp126.2100]]="","",Table1[[#This Row],[mangrove.weights.ssp126.2100]]*Table1[[#This Row],[mangrove.mn.ssp126.2100]])</f>
        <v/>
      </c>
      <c r="AI1786" s="7" t="e">
        <f t="shared" si="163"/>
        <v>#DIV/0!</v>
      </c>
      <c r="AL1786" s="6" t="str">
        <f>IF(Table1[[#This Row],[seagrass.mn.ssp245.2050]]="","",(Table1[[#This Row],[seagrass.sd.ssp245.2050]]/Table1[[#This Row],[seagrass.mn.ssp245.2050]])^-1)</f>
        <v/>
      </c>
      <c r="AM1786" s="6" t="str">
        <f>IF(Table1[[#This Row],[seagrass.weights.ssp245.2050]]="","",Table1[[#This Row],[seagrass.weights.ssp245.2050]]*Table1[[#This Row],[seagrass.mn.ssp245.2050]])</f>
        <v/>
      </c>
      <c r="AS1786" s="5"/>
      <c r="AT1786" s="8"/>
      <c r="AU1786" s="8"/>
      <c r="AV1786" s="7" t="e">
        <f t="shared" si="164"/>
        <v>#DIV/0!</v>
      </c>
      <c r="AX1786" s="5"/>
      <c r="AY1786" s="6"/>
      <c r="AZ1786" s="6"/>
      <c r="BB1786" s="5"/>
      <c r="BC1786" s="8"/>
      <c r="BD1786" s="8"/>
      <c r="BE1786" s="5"/>
      <c r="BF1786" s="5"/>
      <c r="BG1786" s="6"/>
      <c r="BH1786" s="6"/>
      <c r="BI1786" s="7" t="e">
        <f t="shared" si="165"/>
        <v>#DIV/0!</v>
      </c>
      <c r="BK1786" s="5"/>
      <c r="BL1786" s="6"/>
      <c r="BM1786" s="6"/>
      <c r="BO1786" s="5"/>
      <c r="BP1786" s="6"/>
      <c r="BQ1786" s="6"/>
      <c r="BR1786" s="5"/>
      <c r="BS1786" s="5"/>
      <c r="BT1786" s="6"/>
      <c r="BU1786" s="6"/>
      <c r="BV1786" s="7" t="e">
        <f t="shared" si="166"/>
        <v>#DIV/0!</v>
      </c>
      <c r="BX1786" s="5"/>
      <c r="BY1786" s="8"/>
      <c r="BZ1786" s="8"/>
      <c r="CA1786" s="5"/>
      <c r="CB1786" s="5"/>
      <c r="CC1786" s="8"/>
      <c r="CD1786" s="8"/>
      <c r="CE1786" s="5"/>
      <c r="CF1786" s="5"/>
      <c r="CG1786" s="12"/>
      <c r="CH1786" s="17"/>
      <c r="CI1786" s="9" t="e">
        <f t="shared" si="167"/>
        <v>#DIV/0!</v>
      </c>
      <c r="CJ1786" s="5"/>
      <c r="CL1786" s="5"/>
      <c r="CM1786" s="5"/>
      <c r="CP1786" s="5"/>
      <c r="CT1786" s="5"/>
    </row>
    <row r="1787" spans="1:98" x14ac:dyDescent="0.25">
      <c r="A1787" s="5" t="s">
        <v>1830</v>
      </c>
      <c r="B1787" s="5">
        <v>50.58934</v>
      </c>
      <c r="C1787" s="5">
        <v>8.6788980000000002</v>
      </c>
      <c r="E1787" s="5">
        <v>0</v>
      </c>
      <c r="G1787" s="5">
        <v>0</v>
      </c>
      <c r="I1787" s="5">
        <v>0</v>
      </c>
      <c r="L1787" s="6" t="str">
        <f>IF(Table1[[#This Row],[seagrass.mn.ssp126.2050]]="","",(Table1[[#This Row],[seagrass.sd.ssp126.2050]]/Table1[[#This Row],[seagrass.mn.ssp126.2050]])^-1)</f>
        <v/>
      </c>
      <c r="M1787" s="6" t="str">
        <f>IF(Table1[[#This Row],[seagrass.weights.ssp126.2050]]="","",Table1[[#This Row],[seagrass.weights.ssp126.2050]]*Table1[[#This Row],[seagrass.mn.ssp126.2050]])</f>
        <v/>
      </c>
      <c r="P1787" s="6" t="str">
        <f>IF(Table1[[#This Row],[corals.mn.ssp126.2050]]="","",(Table1[[#This Row],[corals.sd.ssp126.2050]]/Table1[[#This Row],[corals.mn.ssp126.2050]])^-1)</f>
        <v/>
      </c>
      <c r="Q1787" s="6" t="str">
        <f>IF(Table1[[#This Row],[coral.weights.ssp126.2050]]="","",Table1[[#This Row],[coral.weights.ssp126.2050]]*Table1[[#This Row],[corals.mn.ssp126.2050]])</f>
        <v/>
      </c>
      <c r="T1787" s="6" t="str">
        <f>IF(Table1[[#This Row],[mangrove.mn.ssp126.2050]]="","",(Table1[[#This Row],[mangrove.sd.ssp126.2050]]/Table1[[#This Row],[mangrove.mn.ssp126.2050]])^-1)</f>
        <v/>
      </c>
      <c r="U1787" s="6" t="str">
        <f>IF(Table1[[#This Row],[mangrove.weights.ssp126.2050]]="","",Table1[[#This Row],[mangrove.weights.ssp126.2050]]*Table1[[#This Row],[mangrove.mn.ssp126.2050]])</f>
        <v/>
      </c>
      <c r="V1787" s="7" t="e">
        <f t="shared" si="162"/>
        <v>#DIV/0!</v>
      </c>
      <c r="Y1787" s="6" t="str">
        <f>IF(Table1[[#This Row],[seagrass.mn.ssp126.2100]]="", "", (Table1[[#This Row],[seagrass.sd.ssp126.2100]]/Table1[[#This Row],[seagrass.mn.ssp126.2100]])^-1)</f>
        <v/>
      </c>
      <c r="Z1787" s="6" t="str">
        <f>IF(Table1[[#This Row],[seagrass.weights.ssp126.2100]]="","", Table1[[#This Row],[seagrass.weights.ssp126.2100]]*Table1[[#This Row],[seagrass.mn.ssp126.2100]])</f>
        <v/>
      </c>
      <c r="AC1787" s="6" t="str">
        <f>IF(Table1[[#This Row],[corals.mn.ssp126.2100]]="","",(Table1[[#This Row],[corals.sd.ssp126.2100]]/Table1[[#This Row],[corals.mn.ssp126.2100]])^-1)</f>
        <v/>
      </c>
      <c r="AD1787" s="6" t="str">
        <f>IF( Table1[[#This Row],[Coral.weights.ssp126.2100]]="","", Table1[[#This Row],[Coral.weights.ssp126.2100]]*Table1[[#This Row],[corals.mn.ssp126.2100]])</f>
        <v/>
      </c>
      <c r="AG1787" s="8" t="str">
        <f>IF(Table1[[#This Row],[mangrove.mn.ssp126.2100]]="","",(Table1[[#This Row],[mangrove.sd.ssp126.2100]]/Table1[[#This Row],[mangrove.mn.ssp126.2100]])^-1)</f>
        <v/>
      </c>
      <c r="AH1787" s="6" t="str">
        <f>IF(Table1[[#This Row],[mangrove.weights.ssp126.2100]]="","",Table1[[#This Row],[mangrove.weights.ssp126.2100]]*Table1[[#This Row],[mangrove.mn.ssp126.2100]])</f>
        <v/>
      </c>
      <c r="AI1787" s="7" t="e">
        <f t="shared" si="163"/>
        <v>#DIV/0!</v>
      </c>
      <c r="AL1787" s="6" t="str">
        <f>IF(Table1[[#This Row],[seagrass.mn.ssp245.2050]]="","",(Table1[[#This Row],[seagrass.sd.ssp245.2050]]/Table1[[#This Row],[seagrass.mn.ssp245.2050]])^-1)</f>
        <v/>
      </c>
      <c r="AM1787" s="6" t="str">
        <f>IF(Table1[[#This Row],[seagrass.weights.ssp245.2050]]="","",Table1[[#This Row],[seagrass.weights.ssp245.2050]]*Table1[[#This Row],[seagrass.mn.ssp245.2050]])</f>
        <v/>
      </c>
      <c r="AS1787" s="5"/>
      <c r="AT1787" s="8"/>
      <c r="AU1787" s="8"/>
      <c r="AV1787" s="7" t="e">
        <f t="shared" si="164"/>
        <v>#DIV/0!</v>
      </c>
      <c r="AX1787" s="5"/>
      <c r="AY1787" s="6"/>
      <c r="AZ1787" s="6"/>
      <c r="BB1787" s="5"/>
      <c r="BC1787" s="8"/>
      <c r="BD1787" s="8"/>
      <c r="BE1787" s="5"/>
      <c r="BF1787" s="5"/>
      <c r="BG1787" s="6"/>
      <c r="BH1787" s="6"/>
      <c r="BI1787" s="7" t="e">
        <f t="shared" si="165"/>
        <v>#DIV/0!</v>
      </c>
      <c r="BK1787" s="5"/>
      <c r="BL1787" s="6"/>
      <c r="BM1787" s="6"/>
      <c r="BO1787" s="5"/>
      <c r="BP1787" s="6"/>
      <c r="BQ1787" s="6"/>
      <c r="BR1787" s="5"/>
      <c r="BS1787" s="5"/>
      <c r="BT1787" s="6"/>
      <c r="BU1787" s="6"/>
      <c r="BV1787" s="7" t="e">
        <f t="shared" si="166"/>
        <v>#DIV/0!</v>
      </c>
      <c r="BX1787" s="5"/>
      <c r="BY1787" s="8"/>
      <c r="BZ1787" s="8"/>
      <c r="CA1787" s="5"/>
      <c r="CB1787" s="5"/>
      <c r="CC1787" s="8"/>
      <c r="CD1787" s="8"/>
      <c r="CE1787" s="5"/>
      <c r="CF1787" s="5"/>
      <c r="CG1787" s="12"/>
      <c r="CH1787" s="17"/>
      <c r="CI1787" s="9" t="e">
        <f t="shared" si="167"/>
        <v>#DIV/0!</v>
      </c>
      <c r="CJ1787" s="5"/>
      <c r="CL1787" s="5"/>
      <c r="CM1787" s="5"/>
      <c r="CP1787" s="5"/>
      <c r="CT1787" s="5"/>
    </row>
    <row r="1788" spans="1:98" x14ac:dyDescent="0.25">
      <c r="A1788" s="5" t="s">
        <v>1831</v>
      </c>
      <c r="B1788" s="5">
        <v>49.83934</v>
      </c>
      <c r="C1788" s="5">
        <v>8.4288980000000002</v>
      </c>
      <c r="E1788" s="5">
        <v>0</v>
      </c>
      <c r="G1788" s="5">
        <v>0</v>
      </c>
      <c r="I1788" s="5">
        <v>0</v>
      </c>
      <c r="L1788" s="6" t="str">
        <f>IF(Table1[[#This Row],[seagrass.mn.ssp126.2050]]="","",(Table1[[#This Row],[seagrass.sd.ssp126.2050]]/Table1[[#This Row],[seagrass.mn.ssp126.2050]])^-1)</f>
        <v/>
      </c>
      <c r="M1788" s="6" t="str">
        <f>IF(Table1[[#This Row],[seagrass.weights.ssp126.2050]]="","",Table1[[#This Row],[seagrass.weights.ssp126.2050]]*Table1[[#This Row],[seagrass.mn.ssp126.2050]])</f>
        <v/>
      </c>
      <c r="P1788" s="6" t="str">
        <f>IF(Table1[[#This Row],[corals.mn.ssp126.2050]]="","",(Table1[[#This Row],[corals.sd.ssp126.2050]]/Table1[[#This Row],[corals.mn.ssp126.2050]])^-1)</f>
        <v/>
      </c>
      <c r="Q1788" s="6" t="str">
        <f>IF(Table1[[#This Row],[coral.weights.ssp126.2050]]="","",Table1[[#This Row],[coral.weights.ssp126.2050]]*Table1[[#This Row],[corals.mn.ssp126.2050]])</f>
        <v/>
      </c>
      <c r="T1788" s="6" t="str">
        <f>IF(Table1[[#This Row],[mangrove.mn.ssp126.2050]]="","",(Table1[[#This Row],[mangrove.sd.ssp126.2050]]/Table1[[#This Row],[mangrove.mn.ssp126.2050]])^-1)</f>
        <v/>
      </c>
      <c r="U1788" s="6" t="str">
        <f>IF(Table1[[#This Row],[mangrove.weights.ssp126.2050]]="","",Table1[[#This Row],[mangrove.weights.ssp126.2050]]*Table1[[#This Row],[mangrove.mn.ssp126.2050]])</f>
        <v/>
      </c>
      <c r="V1788" s="7" t="e">
        <f t="shared" si="162"/>
        <v>#DIV/0!</v>
      </c>
      <c r="Y1788" s="6" t="str">
        <f>IF(Table1[[#This Row],[seagrass.mn.ssp126.2100]]="", "", (Table1[[#This Row],[seagrass.sd.ssp126.2100]]/Table1[[#This Row],[seagrass.mn.ssp126.2100]])^-1)</f>
        <v/>
      </c>
      <c r="Z1788" s="6" t="str">
        <f>IF(Table1[[#This Row],[seagrass.weights.ssp126.2100]]="","", Table1[[#This Row],[seagrass.weights.ssp126.2100]]*Table1[[#This Row],[seagrass.mn.ssp126.2100]])</f>
        <v/>
      </c>
      <c r="AC1788" s="6" t="str">
        <f>IF(Table1[[#This Row],[corals.mn.ssp126.2100]]="","",(Table1[[#This Row],[corals.sd.ssp126.2100]]/Table1[[#This Row],[corals.mn.ssp126.2100]])^-1)</f>
        <v/>
      </c>
      <c r="AD1788" s="6" t="str">
        <f>IF( Table1[[#This Row],[Coral.weights.ssp126.2100]]="","", Table1[[#This Row],[Coral.weights.ssp126.2100]]*Table1[[#This Row],[corals.mn.ssp126.2100]])</f>
        <v/>
      </c>
      <c r="AG1788" s="8" t="str">
        <f>IF(Table1[[#This Row],[mangrove.mn.ssp126.2100]]="","",(Table1[[#This Row],[mangrove.sd.ssp126.2100]]/Table1[[#This Row],[mangrove.mn.ssp126.2100]])^-1)</f>
        <v/>
      </c>
      <c r="AH1788" s="6" t="str">
        <f>IF(Table1[[#This Row],[mangrove.weights.ssp126.2100]]="","",Table1[[#This Row],[mangrove.weights.ssp126.2100]]*Table1[[#This Row],[mangrove.mn.ssp126.2100]])</f>
        <v/>
      </c>
      <c r="AI1788" s="7" t="e">
        <f t="shared" si="163"/>
        <v>#DIV/0!</v>
      </c>
      <c r="AL1788" s="6" t="str">
        <f>IF(Table1[[#This Row],[seagrass.mn.ssp245.2050]]="","",(Table1[[#This Row],[seagrass.sd.ssp245.2050]]/Table1[[#This Row],[seagrass.mn.ssp245.2050]])^-1)</f>
        <v/>
      </c>
      <c r="AM1788" s="6" t="str">
        <f>IF(Table1[[#This Row],[seagrass.weights.ssp245.2050]]="","",Table1[[#This Row],[seagrass.weights.ssp245.2050]]*Table1[[#This Row],[seagrass.mn.ssp245.2050]])</f>
        <v/>
      </c>
      <c r="AS1788" s="5"/>
      <c r="AT1788" s="8"/>
      <c r="AU1788" s="8"/>
      <c r="AV1788" s="7" t="e">
        <f t="shared" si="164"/>
        <v>#DIV/0!</v>
      </c>
      <c r="AX1788" s="5"/>
      <c r="AY1788" s="6"/>
      <c r="AZ1788" s="6"/>
      <c r="BB1788" s="5"/>
      <c r="BC1788" s="8"/>
      <c r="BD1788" s="8"/>
      <c r="BE1788" s="5"/>
      <c r="BF1788" s="5"/>
      <c r="BG1788" s="6"/>
      <c r="BH1788" s="6"/>
      <c r="BI1788" s="7" t="e">
        <f t="shared" si="165"/>
        <v>#DIV/0!</v>
      </c>
      <c r="BK1788" s="5"/>
      <c r="BL1788" s="6"/>
      <c r="BM1788" s="6"/>
      <c r="BO1788" s="5"/>
      <c r="BP1788" s="6"/>
      <c r="BQ1788" s="6"/>
      <c r="BR1788" s="5"/>
      <c r="BS1788" s="5"/>
      <c r="BT1788" s="6"/>
      <c r="BU1788" s="6"/>
      <c r="BV1788" s="7" t="e">
        <f t="shared" si="166"/>
        <v>#DIV/0!</v>
      </c>
      <c r="BX1788" s="5"/>
      <c r="BY1788" s="8"/>
      <c r="BZ1788" s="8"/>
      <c r="CA1788" s="5"/>
      <c r="CB1788" s="5"/>
      <c r="CC1788" s="8"/>
      <c r="CD1788" s="8"/>
      <c r="CE1788" s="5"/>
      <c r="CF1788" s="5"/>
      <c r="CG1788" s="12"/>
      <c r="CH1788" s="17"/>
      <c r="CI1788" s="9" t="e">
        <f t="shared" si="167"/>
        <v>#DIV/0!</v>
      </c>
      <c r="CJ1788" s="5"/>
      <c r="CL1788" s="5"/>
      <c r="CM1788" s="5"/>
      <c r="CP1788" s="5"/>
      <c r="CT1788" s="5"/>
    </row>
    <row r="1789" spans="1:98" x14ac:dyDescent="0.25">
      <c r="A1789" s="5" t="s">
        <v>1832</v>
      </c>
      <c r="B1789" s="5">
        <v>50.08934</v>
      </c>
      <c r="C1789" s="5">
        <v>8.4288980000000002</v>
      </c>
      <c r="E1789" s="5">
        <v>0</v>
      </c>
      <c r="G1789" s="5">
        <v>0</v>
      </c>
      <c r="I1789" s="5">
        <v>0</v>
      </c>
      <c r="L1789" s="6" t="str">
        <f>IF(Table1[[#This Row],[seagrass.mn.ssp126.2050]]="","",(Table1[[#This Row],[seagrass.sd.ssp126.2050]]/Table1[[#This Row],[seagrass.mn.ssp126.2050]])^-1)</f>
        <v/>
      </c>
      <c r="M1789" s="6" t="str">
        <f>IF(Table1[[#This Row],[seagrass.weights.ssp126.2050]]="","",Table1[[#This Row],[seagrass.weights.ssp126.2050]]*Table1[[#This Row],[seagrass.mn.ssp126.2050]])</f>
        <v/>
      </c>
      <c r="P1789" s="6" t="str">
        <f>IF(Table1[[#This Row],[corals.mn.ssp126.2050]]="","",(Table1[[#This Row],[corals.sd.ssp126.2050]]/Table1[[#This Row],[corals.mn.ssp126.2050]])^-1)</f>
        <v/>
      </c>
      <c r="Q1789" s="6" t="str">
        <f>IF(Table1[[#This Row],[coral.weights.ssp126.2050]]="","",Table1[[#This Row],[coral.weights.ssp126.2050]]*Table1[[#This Row],[corals.mn.ssp126.2050]])</f>
        <v/>
      </c>
      <c r="T1789" s="6" t="str">
        <f>IF(Table1[[#This Row],[mangrove.mn.ssp126.2050]]="","",(Table1[[#This Row],[mangrove.sd.ssp126.2050]]/Table1[[#This Row],[mangrove.mn.ssp126.2050]])^-1)</f>
        <v/>
      </c>
      <c r="U1789" s="6" t="str">
        <f>IF(Table1[[#This Row],[mangrove.weights.ssp126.2050]]="","",Table1[[#This Row],[mangrove.weights.ssp126.2050]]*Table1[[#This Row],[mangrove.mn.ssp126.2050]])</f>
        <v/>
      </c>
      <c r="V1789" s="7" t="e">
        <f t="shared" si="162"/>
        <v>#DIV/0!</v>
      </c>
      <c r="Y1789" s="6" t="str">
        <f>IF(Table1[[#This Row],[seagrass.mn.ssp126.2100]]="", "", (Table1[[#This Row],[seagrass.sd.ssp126.2100]]/Table1[[#This Row],[seagrass.mn.ssp126.2100]])^-1)</f>
        <v/>
      </c>
      <c r="Z1789" s="6" t="str">
        <f>IF(Table1[[#This Row],[seagrass.weights.ssp126.2100]]="","", Table1[[#This Row],[seagrass.weights.ssp126.2100]]*Table1[[#This Row],[seagrass.mn.ssp126.2100]])</f>
        <v/>
      </c>
      <c r="AC1789" s="6" t="str">
        <f>IF(Table1[[#This Row],[corals.mn.ssp126.2100]]="","",(Table1[[#This Row],[corals.sd.ssp126.2100]]/Table1[[#This Row],[corals.mn.ssp126.2100]])^-1)</f>
        <v/>
      </c>
      <c r="AD1789" s="6" t="str">
        <f>IF( Table1[[#This Row],[Coral.weights.ssp126.2100]]="","", Table1[[#This Row],[Coral.weights.ssp126.2100]]*Table1[[#This Row],[corals.mn.ssp126.2100]])</f>
        <v/>
      </c>
      <c r="AG1789" s="8" t="str">
        <f>IF(Table1[[#This Row],[mangrove.mn.ssp126.2100]]="","",(Table1[[#This Row],[mangrove.sd.ssp126.2100]]/Table1[[#This Row],[mangrove.mn.ssp126.2100]])^-1)</f>
        <v/>
      </c>
      <c r="AH1789" s="6" t="str">
        <f>IF(Table1[[#This Row],[mangrove.weights.ssp126.2100]]="","",Table1[[#This Row],[mangrove.weights.ssp126.2100]]*Table1[[#This Row],[mangrove.mn.ssp126.2100]])</f>
        <v/>
      </c>
      <c r="AI1789" s="7" t="e">
        <f t="shared" si="163"/>
        <v>#DIV/0!</v>
      </c>
      <c r="AL1789" s="6" t="str">
        <f>IF(Table1[[#This Row],[seagrass.mn.ssp245.2050]]="","",(Table1[[#This Row],[seagrass.sd.ssp245.2050]]/Table1[[#This Row],[seagrass.mn.ssp245.2050]])^-1)</f>
        <v/>
      </c>
      <c r="AM1789" s="6" t="str">
        <f>IF(Table1[[#This Row],[seagrass.weights.ssp245.2050]]="","",Table1[[#This Row],[seagrass.weights.ssp245.2050]]*Table1[[#This Row],[seagrass.mn.ssp245.2050]])</f>
        <v/>
      </c>
      <c r="AS1789" s="5"/>
      <c r="AT1789" s="8"/>
      <c r="AU1789" s="8"/>
      <c r="AV1789" s="7" t="e">
        <f t="shared" si="164"/>
        <v>#DIV/0!</v>
      </c>
      <c r="AX1789" s="5"/>
      <c r="AY1789" s="6"/>
      <c r="AZ1789" s="6"/>
      <c r="BB1789" s="5"/>
      <c r="BC1789" s="8"/>
      <c r="BD1789" s="8"/>
      <c r="BE1789" s="5"/>
      <c r="BF1789" s="5"/>
      <c r="BG1789" s="6"/>
      <c r="BH1789" s="6"/>
      <c r="BI1789" s="7" t="e">
        <f t="shared" si="165"/>
        <v>#DIV/0!</v>
      </c>
      <c r="BK1789" s="5"/>
      <c r="BL1789" s="6"/>
      <c r="BM1789" s="6"/>
      <c r="BO1789" s="5"/>
      <c r="BP1789" s="6"/>
      <c r="BQ1789" s="6"/>
      <c r="BR1789" s="5"/>
      <c r="BS1789" s="5"/>
      <c r="BT1789" s="6"/>
      <c r="BU1789" s="6"/>
      <c r="BV1789" s="7" t="e">
        <f t="shared" si="166"/>
        <v>#DIV/0!</v>
      </c>
      <c r="BX1789" s="5"/>
      <c r="BY1789" s="8"/>
      <c r="BZ1789" s="8"/>
      <c r="CA1789" s="5"/>
      <c r="CB1789" s="5"/>
      <c r="CC1789" s="8"/>
      <c r="CD1789" s="8"/>
      <c r="CE1789" s="5"/>
      <c r="CF1789" s="5"/>
      <c r="CG1789" s="12"/>
      <c r="CH1789" s="17"/>
      <c r="CI1789" s="9" t="e">
        <f t="shared" si="167"/>
        <v>#DIV/0!</v>
      </c>
      <c r="CJ1789" s="5"/>
      <c r="CL1789" s="5"/>
      <c r="CM1789" s="5"/>
      <c r="CP1789" s="5"/>
      <c r="CT1789" s="5"/>
    </row>
    <row r="1790" spans="1:98" x14ac:dyDescent="0.25">
      <c r="A1790" s="5" t="s">
        <v>1833</v>
      </c>
      <c r="B1790" s="5">
        <v>50.33934</v>
      </c>
      <c r="C1790" s="5">
        <v>8.4288980000000002</v>
      </c>
      <c r="E1790" s="5">
        <v>0</v>
      </c>
      <c r="G1790" s="5">
        <v>0</v>
      </c>
      <c r="I1790" s="5">
        <v>0</v>
      </c>
      <c r="L1790" s="6" t="str">
        <f>IF(Table1[[#This Row],[seagrass.mn.ssp126.2050]]="","",(Table1[[#This Row],[seagrass.sd.ssp126.2050]]/Table1[[#This Row],[seagrass.mn.ssp126.2050]])^-1)</f>
        <v/>
      </c>
      <c r="M1790" s="6" t="str">
        <f>IF(Table1[[#This Row],[seagrass.weights.ssp126.2050]]="","",Table1[[#This Row],[seagrass.weights.ssp126.2050]]*Table1[[#This Row],[seagrass.mn.ssp126.2050]])</f>
        <v/>
      </c>
      <c r="P1790" s="6" t="str">
        <f>IF(Table1[[#This Row],[corals.mn.ssp126.2050]]="","",(Table1[[#This Row],[corals.sd.ssp126.2050]]/Table1[[#This Row],[corals.mn.ssp126.2050]])^-1)</f>
        <v/>
      </c>
      <c r="Q1790" s="6" t="str">
        <f>IF(Table1[[#This Row],[coral.weights.ssp126.2050]]="","",Table1[[#This Row],[coral.weights.ssp126.2050]]*Table1[[#This Row],[corals.mn.ssp126.2050]])</f>
        <v/>
      </c>
      <c r="T1790" s="6" t="str">
        <f>IF(Table1[[#This Row],[mangrove.mn.ssp126.2050]]="","",(Table1[[#This Row],[mangrove.sd.ssp126.2050]]/Table1[[#This Row],[mangrove.mn.ssp126.2050]])^-1)</f>
        <v/>
      </c>
      <c r="U1790" s="6" t="str">
        <f>IF(Table1[[#This Row],[mangrove.weights.ssp126.2050]]="","",Table1[[#This Row],[mangrove.weights.ssp126.2050]]*Table1[[#This Row],[mangrove.mn.ssp126.2050]])</f>
        <v/>
      </c>
      <c r="V1790" s="7" t="e">
        <f t="shared" si="162"/>
        <v>#DIV/0!</v>
      </c>
      <c r="Y1790" s="6" t="str">
        <f>IF(Table1[[#This Row],[seagrass.mn.ssp126.2100]]="", "", (Table1[[#This Row],[seagrass.sd.ssp126.2100]]/Table1[[#This Row],[seagrass.mn.ssp126.2100]])^-1)</f>
        <v/>
      </c>
      <c r="Z1790" s="6" t="str">
        <f>IF(Table1[[#This Row],[seagrass.weights.ssp126.2100]]="","", Table1[[#This Row],[seagrass.weights.ssp126.2100]]*Table1[[#This Row],[seagrass.mn.ssp126.2100]])</f>
        <v/>
      </c>
      <c r="AC1790" s="6" t="str">
        <f>IF(Table1[[#This Row],[corals.mn.ssp126.2100]]="","",(Table1[[#This Row],[corals.sd.ssp126.2100]]/Table1[[#This Row],[corals.mn.ssp126.2100]])^-1)</f>
        <v/>
      </c>
      <c r="AD1790" s="6" t="str">
        <f>IF( Table1[[#This Row],[Coral.weights.ssp126.2100]]="","", Table1[[#This Row],[Coral.weights.ssp126.2100]]*Table1[[#This Row],[corals.mn.ssp126.2100]])</f>
        <v/>
      </c>
      <c r="AG1790" s="8" t="str">
        <f>IF(Table1[[#This Row],[mangrove.mn.ssp126.2100]]="","",(Table1[[#This Row],[mangrove.sd.ssp126.2100]]/Table1[[#This Row],[mangrove.mn.ssp126.2100]])^-1)</f>
        <v/>
      </c>
      <c r="AH1790" s="6" t="str">
        <f>IF(Table1[[#This Row],[mangrove.weights.ssp126.2100]]="","",Table1[[#This Row],[mangrove.weights.ssp126.2100]]*Table1[[#This Row],[mangrove.mn.ssp126.2100]])</f>
        <v/>
      </c>
      <c r="AI1790" s="7" t="e">
        <f t="shared" si="163"/>
        <v>#DIV/0!</v>
      </c>
      <c r="AL1790" s="6" t="str">
        <f>IF(Table1[[#This Row],[seagrass.mn.ssp245.2050]]="","",(Table1[[#This Row],[seagrass.sd.ssp245.2050]]/Table1[[#This Row],[seagrass.mn.ssp245.2050]])^-1)</f>
        <v/>
      </c>
      <c r="AM1790" s="6" t="str">
        <f>IF(Table1[[#This Row],[seagrass.weights.ssp245.2050]]="","",Table1[[#This Row],[seagrass.weights.ssp245.2050]]*Table1[[#This Row],[seagrass.mn.ssp245.2050]])</f>
        <v/>
      </c>
      <c r="AS1790" s="5"/>
      <c r="AT1790" s="8"/>
      <c r="AU1790" s="8"/>
      <c r="AV1790" s="7" t="e">
        <f t="shared" si="164"/>
        <v>#DIV/0!</v>
      </c>
      <c r="AX1790" s="5"/>
      <c r="AY1790" s="6"/>
      <c r="AZ1790" s="6"/>
      <c r="BB1790" s="5"/>
      <c r="BC1790" s="8"/>
      <c r="BD1790" s="8"/>
      <c r="BE1790" s="5"/>
      <c r="BF1790" s="5"/>
      <c r="BG1790" s="6"/>
      <c r="BH1790" s="6"/>
      <c r="BI1790" s="7" t="e">
        <f t="shared" si="165"/>
        <v>#DIV/0!</v>
      </c>
      <c r="BK1790" s="5"/>
      <c r="BL1790" s="6"/>
      <c r="BM1790" s="6"/>
      <c r="BO1790" s="5"/>
      <c r="BP1790" s="6"/>
      <c r="BQ1790" s="6"/>
      <c r="BR1790" s="5"/>
      <c r="BS1790" s="5"/>
      <c r="BT1790" s="6"/>
      <c r="BU1790" s="6"/>
      <c r="BV1790" s="7" t="e">
        <f t="shared" si="166"/>
        <v>#DIV/0!</v>
      </c>
      <c r="BX1790" s="5"/>
      <c r="BY1790" s="8"/>
      <c r="BZ1790" s="8"/>
      <c r="CA1790" s="5"/>
      <c r="CB1790" s="5"/>
      <c r="CC1790" s="8"/>
      <c r="CD1790" s="8"/>
      <c r="CE1790" s="5"/>
      <c r="CF1790" s="5"/>
      <c r="CG1790" s="12"/>
      <c r="CH1790" s="17"/>
      <c r="CI1790" s="9" t="e">
        <f t="shared" si="167"/>
        <v>#DIV/0!</v>
      </c>
      <c r="CJ1790" s="5"/>
      <c r="CL1790" s="5"/>
      <c r="CM1790" s="5"/>
      <c r="CP1790" s="5"/>
      <c r="CT1790" s="5"/>
    </row>
    <row r="1791" spans="1:98" x14ac:dyDescent="0.25">
      <c r="A1791" s="5" t="s">
        <v>1834</v>
      </c>
      <c r="B1791" s="5">
        <v>50.58934</v>
      </c>
      <c r="C1791" s="5">
        <v>8.4288980000000002</v>
      </c>
      <c r="E1791" s="5">
        <v>0</v>
      </c>
      <c r="G1791" s="5">
        <v>0</v>
      </c>
      <c r="I1791" s="5">
        <v>0</v>
      </c>
      <c r="L1791" s="6" t="str">
        <f>IF(Table1[[#This Row],[seagrass.mn.ssp126.2050]]="","",(Table1[[#This Row],[seagrass.sd.ssp126.2050]]/Table1[[#This Row],[seagrass.mn.ssp126.2050]])^-1)</f>
        <v/>
      </c>
      <c r="M1791" s="6" t="str">
        <f>IF(Table1[[#This Row],[seagrass.weights.ssp126.2050]]="","",Table1[[#This Row],[seagrass.weights.ssp126.2050]]*Table1[[#This Row],[seagrass.mn.ssp126.2050]])</f>
        <v/>
      </c>
      <c r="P1791" s="6" t="str">
        <f>IF(Table1[[#This Row],[corals.mn.ssp126.2050]]="","",(Table1[[#This Row],[corals.sd.ssp126.2050]]/Table1[[#This Row],[corals.mn.ssp126.2050]])^-1)</f>
        <v/>
      </c>
      <c r="Q1791" s="6" t="str">
        <f>IF(Table1[[#This Row],[coral.weights.ssp126.2050]]="","",Table1[[#This Row],[coral.weights.ssp126.2050]]*Table1[[#This Row],[corals.mn.ssp126.2050]])</f>
        <v/>
      </c>
      <c r="T1791" s="6" t="str">
        <f>IF(Table1[[#This Row],[mangrove.mn.ssp126.2050]]="","",(Table1[[#This Row],[mangrove.sd.ssp126.2050]]/Table1[[#This Row],[mangrove.mn.ssp126.2050]])^-1)</f>
        <v/>
      </c>
      <c r="U1791" s="6" t="str">
        <f>IF(Table1[[#This Row],[mangrove.weights.ssp126.2050]]="","",Table1[[#This Row],[mangrove.weights.ssp126.2050]]*Table1[[#This Row],[mangrove.mn.ssp126.2050]])</f>
        <v/>
      </c>
      <c r="V1791" s="7" t="e">
        <f t="shared" si="162"/>
        <v>#DIV/0!</v>
      </c>
      <c r="Y1791" s="6" t="str">
        <f>IF(Table1[[#This Row],[seagrass.mn.ssp126.2100]]="", "", (Table1[[#This Row],[seagrass.sd.ssp126.2100]]/Table1[[#This Row],[seagrass.mn.ssp126.2100]])^-1)</f>
        <v/>
      </c>
      <c r="Z1791" s="6" t="str">
        <f>IF(Table1[[#This Row],[seagrass.weights.ssp126.2100]]="","", Table1[[#This Row],[seagrass.weights.ssp126.2100]]*Table1[[#This Row],[seagrass.mn.ssp126.2100]])</f>
        <v/>
      </c>
      <c r="AC1791" s="6" t="str">
        <f>IF(Table1[[#This Row],[corals.mn.ssp126.2100]]="","",(Table1[[#This Row],[corals.sd.ssp126.2100]]/Table1[[#This Row],[corals.mn.ssp126.2100]])^-1)</f>
        <v/>
      </c>
      <c r="AD1791" s="6" t="str">
        <f>IF( Table1[[#This Row],[Coral.weights.ssp126.2100]]="","", Table1[[#This Row],[Coral.weights.ssp126.2100]]*Table1[[#This Row],[corals.mn.ssp126.2100]])</f>
        <v/>
      </c>
      <c r="AG1791" s="8" t="str">
        <f>IF(Table1[[#This Row],[mangrove.mn.ssp126.2100]]="","",(Table1[[#This Row],[mangrove.sd.ssp126.2100]]/Table1[[#This Row],[mangrove.mn.ssp126.2100]])^-1)</f>
        <v/>
      </c>
      <c r="AH1791" s="6" t="str">
        <f>IF(Table1[[#This Row],[mangrove.weights.ssp126.2100]]="","",Table1[[#This Row],[mangrove.weights.ssp126.2100]]*Table1[[#This Row],[mangrove.mn.ssp126.2100]])</f>
        <v/>
      </c>
      <c r="AI1791" s="7" t="e">
        <f t="shared" si="163"/>
        <v>#DIV/0!</v>
      </c>
      <c r="AL1791" s="6" t="str">
        <f>IF(Table1[[#This Row],[seagrass.mn.ssp245.2050]]="","",(Table1[[#This Row],[seagrass.sd.ssp245.2050]]/Table1[[#This Row],[seagrass.mn.ssp245.2050]])^-1)</f>
        <v/>
      </c>
      <c r="AM1791" s="6" t="str">
        <f>IF(Table1[[#This Row],[seagrass.weights.ssp245.2050]]="","",Table1[[#This Row],[seagrass.weights.ssp245.2050]]*Table1[[#This Row],[seagrass.mn.ssp245.2050]])</f>
        <v/>
      </c>
      <c r="AS1791" s="5"/>
      <c r="AT1791" s="8"/>
      <c r="AU1791" s="8"/>
      <c r="AV1791" s="7" t="e">
        <f t="shared" si="164"/>
        <v>#DIV/0!</v>
      </c>
      <c r="AX1791" s="5"/>
      <c r="AY1791" s="6"/>
      <c r="AZ1791" s="6"/>
      <c r="BB1791" s="5"/>
      <c r="BC1791" s="8"/>
      <c r="BD1791" s="8"/>
      <c r="BE1791" s="5"/>
      <c r="BF1791" s="5"/>
      <c r="BG1791" s="6"/>
      <c r="BH1791" s="6"/>
      <c r="BI1791" s="7" t="e">
        <f t="shared" si="165"/>
        <v>#DIV/0!</v>
      </c>
      <c r="BK1791" s="5"/>
      <c r="BL1791" s="6"/>
      <c r="BM1791" s="6"/>
      <c r="BO1791" s="5"/>
      <c r="BP1791" s="6"/>
      <c r="BQ1791" s="6"/>
      <c r="BR1791" s="5"/>
      <c r="BS1791" s="5"/>
      <c r="BT1791" s="6"/>
      <c r="BU1791" s="6"/>
      <c r="BV1791" s="7" t="e">
        <f t="shared" si="166"/>
        <v>#DIV/0!</v>
      </c>
      <c r="BX1791" s="5"/>
      <c r="BY1791" s="8"/>
      <c r="BZ1791" s="8"/>
      <c r="CA1791" s="5"/>
      <c r="CB1791" s="5"/>
      <c r="CC1791" s="8"/>
      <c r="CD1791" s="8"/>
      <c r="CE1791" s="5"/>
      <c r="CF1791" s="5"/>
      <c r="CG1791" s="12"/>
      <c r="CH1791" s="17"/>
      <c r="CI1791" s="9" t="e">
        <f t="shared" si="167"/>
        <v>#DIV/0!</v>
      </c>
      <c r="CJ1791" s="5"/>
      <c r="CL1791" s="5"/>
      <c r="CM1791" s="5"/>
      <c r="CP1791" s="5"/>
      <c r="CT1791" s="5"/>
    </row>
    <row r="1792" spans="1:98" x14ac:dyDescent="0.25">
      <c r="A1792" s="5" t="s">
        <v>1835</v>
      </c>
      <c r="B1792" s="5">
        <v>49.58934</v>
      </c>
      <c r="C1792" s="5">
        <v>8.1788980000000002</v>
      </c>
      <c r="E1792" s="5">
        <v>0</v>
      </c>
      <c r="G1792" s="5">
        <v>0</v>
      </c>
      <c r="I1792" s="5">
        <v>0</v>
      </c>
      <c r="L1792" s="6" t="str">
        <f>IF(Table1[[#This Row],[seagrass.mn.ssp126.2050]]="","",(Table1[[#This Row],[seagrass.sd.ssp126.2050]]/Table1[[#This Row],[seagrass.mn.ssp126.2050]])^-1)</f>
        <v/>
      </c>
      <c r="M1792" s="6" t="str">
        <f>IF(Table1[[#This Row],[seagrass.weights.ssp126.2050]]="","",Table1[[#This Row],[seagrass.weights.ssp126.2050]]*Table1[[#This Row],[seagrass.mn.ssp126.2050]])</f>
        <v/>
      </c>
      <c r="P1792" s="6" t="str">
        <f>IF(Table1[[#This Row],[corals.mn.ssp126.2050]]="","",(Table1[[#This Row],[corals.sd.ssp126.2050]]/Table1[[#This Row],[corals.mn.ssp126.2050]])^-1)</f>
        <v/>
      </c>
      <c r="Q1792" s="6" t="str">
        <f>IF(Table1[[#This Row],[coral.weights.ssp126.2050]]="","",Table1[[#This Row],[coral.weights.ssp126.2050]]*Table1[[#This Row],[corals.mn.ssp126.2050]])</f>
        <v/>
      </c>
      <c r="T1792" s="6" t="str">
        <f>IF(Table1[[#This Row],[mangrove.mn.ssp126.2050]]="","",(Table1[[#This Row],[mangrove.sd.ssp126.2050]]/Table1[[#This Row],[mangrove.mn.ssp126.2050]])^-1)</f>
        <v/>
      </c>
      <c r="U1792" s="6" t="str">
        <f>IF(Table1[[#This Row],[mangrove.weights.ssp126.2050]]="","",Table1[[#This Row],[mangrove.weights.ssp126.2050]]*Table1[[#This Row],[mangrove.mn.ssp126.2050]])</f>
        <v/>
      </c>
      <c r="V1792" s="7" t="e">
        <f t="shared" si="162"/>
        <v>#DIV/0!</v>
      </c>
      <c r="Y1792" s="6" t="str">
        <f>IF(Table1[[#This Row],[seagrass.mn.ssp126.2100]]="", "", (Table1[[#This Row],[seagrass.sd.ssp126.2100]]/Table1[[#This Row],[seagrass.mn.ssp126.2100]])^-1)</f>
        <v/>
      </c>
      <c r="Z1792" s="6" t="str">
        <f>IF(Table1[[#This Row],[seagrass.weights.ssp126.2100]]="","", Table1[[#This Row],[seagrass.weights.ssp126.2100]]*Table1[[#This Row],[seagrass.mn.ssp126.2100]])</f>
        <v/>
      </c>
      <c r="AC1792" s="6" t="str">
        <f>IF(Table1[[#This Row],[corals.mn.ssp126.2100]]="","",(Table1[[#This Row],[corals.sd.ssp126.2100]]/Table1[[#This Row],[corals.mn.ssp126.2100]])^-1)</f>
        <v/>
      </c>
      <c r="AD1792" s="6" t="str">
        <f>IF( Table1[[#This Row],[Coral.weights.ssp126.2100]]="","", Table1[[#This Row],[Coral.weights.ssp126.2100]]*Table1[[#This Row],[corals.mn.ssp126.2100]])</f>
        <v/>
      </c>
      <c r="AG1792" s="8" t="str">
        <f>IF(Table1[[#This Row],[mangrove.mn.ssp126.2100]]="","",(Table1[[#This Row],[mangrove.sd.ssp126.2100]]/Table1[[#This Row],[mangrove.mn.ssp126.2100]])^-1)</f>
        <v/>
      </c>
      <c r="AH1792" s="6" t="str">
        <f>IF(Table1[[#This Row],[mangrove.weights.ssp126.2100]]="","",Table1[[#This Row],[mangrove.weights.ssp126.2100]]*Table1[[#This Row],[mangrove.mn.ssp126.2100]])</f>
        <v/>
      </c>
      <c r="AI1792" s="7" t="e">
        <f t="shared" si="163"/>
        <v>#DIV/0!</v>
      </c>
      <c r="AL1792" s="6" t="str">
        <f>IF(Table1[[#This Row],[seagrass.mn.ssp245.2050]]="","",(Table1[[#This Row],[seagrass.sd.ssp245.2050]]/Table1[[#This Row],[seagrass.mn.ssp245.2050]])^-1)</f>
        <v/>
      </c>
      <c r="AM1792" s="6" t="str">
        <f>IF(Table1[[#This Row],[seagrass.weights.ssp245.2050]]="","",Table1[[#This Row],[seagrass.weights.ssp245.2050]]*Table1[[#This Row],[seagrass.mn.ssp245.2050]])</f>
        <v/>
      </c>
      <c r="AS1792" s="5"/>
      <c r="AT1792" s="8"/>
      <c r="AU1792" s="8"/>
      <c r="AV1792" s="7" t="e">
        <f t="shared" si="164"/>
        <v>#DIV/0!</v>
      </c>
      <c r="AX1792" s="5"/>
      <c r="AY1792" s="6"/>
      <c r="AZ1792" s="6"/>
      <c r="BB1792" s="5"/>
      <c r="BC1792" s="8"/>
      <c r="BD1792" s="8"/>
      <c r="BE1792" s="5"/>
      <c r="BF1792" s="5"/>
      <c r="BG1792" s="6"/>
      <c r="BH1792" s="6"/>
      <c r="BI1792" s="7" t="e">
        <f t="shared" si="165"/>
        <v>#DIV/0!</v>
      </c>
      <c r="BK1792" s="5"/>
      <c r="BL1792" s="6"/>
      <c r="BM1792" s="6"/>
      <c r="BO1792" s="5"/>
      <c r="BP1792" s="6"/>
      <c r="BQ1792" s="6"/>
      <c r="BR1792" s="5"/>
      <c r="BS1792" s="5"/>
      <c r="BT1792" s="6"/>
      <c r="BU1792" s="6"/>
      <c r="BV1792" s="7" t="e">
        <f t="shared" si="166"/>
        <v>#DIV/0!</v>
      </c>
      <c r="BX1792" s="5"/>
      <c r="BY1792" s="8"/>
      <c r="BZ1792" s="8"/>
      <c r="CA1792" s="5"/>
      <c r="CB1792" s="5"/>
      <c r="CC1792" s="8"/>
      <c r="CD1792" s="8"/>
      <c r="CE1792" s="5"/>
      <c r="CF1792" s="5"/>
      <c r="CG1792" s="12"/>
      <c r="CH1792" s="17"/>
      <c r="CI1792" s="9" t="e">
        <f t="shared" si="167"/>
        <v>#DIV/0!</v>
      </c>
      <c r="CJ1792" s="5"/>
      <c r="CL1792" s="5"/>
      <c r="CM1792" s="5"/>
      <c r="CP1792" s="5"/>
      <c r="CT1792" s="5"/>
    </row>
    <row r="1793" spans="1:98" x14ac:dyDescent="0.25">
      <c r="A1793" s="5" t="s">
        <v>1836</v>
      </c>
      <c r="B1793" s="5">
        <v>49.83934</v>
      </c>
      <c r="C1793" s="5">
        <v>8.1788980000000002</v>
      </c>
      <c r="E1793" s="5">
        <v>0</v>
      </c>
      <c r="G1793" s="5">
        <v>0</v>
      </c>
      <c r="I1793" s="5">
        <v>0</v>
      </c>
      <c r="L1793" s="6" t="str">
        <f>IF(Table1[[#This Row],[seagrass.mn.ssp126.2050]]="","",(Table1[[#This Row],[seagrass.sd.ssp126.2050]]/Table1[[#This Row],[seagrass.mn.ssp126.2050]])^-1)</f>
        <v/>
      </c>
      <c r="M1793" s="6" t="str">
        <f>IF(Table1[[#This Row],[seagrass.weights.ssp126.2050]]="","",Table1[[#This Row],[seagrass.weights.ssp126.2050]]*Table1[[#This Row],[seagrass.mn.ssp126.2050]])</f>
        <v/>
      </c>
      <c r="P1793" s="6" t="str">
        <f>IF(Table1[[#This Row],[corals.mn.ssp126.2050]]="","",(Table1[[#This Row],[corals.sd.ssp126.2050]]/Table1[[#This Row],[corals.mn.ssp126.2050]])^-1)</f>
        <v/>
      </c>
      <c r="Q1793" s="6" t="str">
        <f>IF(Table1[[#This Row],[coral.weights.ssp126.2050]]="","",Table1[[#This Row],[coral.weights.ssp126.2050]]*Table1[[#This Row],[corals.mn.ssp126.2050]])</f>
        <v/>
      </c>
      <c r="T1793" s="6" t="str">
        <f>IF(Table1[[#This Row],[mangrove.mn.ssp126.2050]]="","",(Table1[[#This Row],[mangrove.sd.ssp126.2050]]/Table1[[#This Row],[mangrove.mn.ssp126.2050]])^-1)</f>
        <v/>
      </c>
      <c r="U1793" s="6" t="str">
        <f>IF(Table1[[#This Row],[mangrove.weights.ssp126.2050]]="","",Table1[[#This Row],[mangrove.weights.ssp126.2050]]*Table1[[#This Row],[mangrove.mn.ssp126.2050]])</f>
        <v/>
      </c>
      <c r="V1793" s="7" t="e">
        <f t="shared" si="162"/>
        <v>#DIV/0!</v>
      </c>
      <c r="Y1793" s="6" t="str">
        <f>IF(Table1[[#This Row],[seagrass.mn.ssp126.2100]]="", "", (Table1[[#This Row],[seagrass.sd.ssp126.2100]]/Table1[[#This Row],[seagrass.mn.ssp126.2100]])^-1)</f>
        <v/>
      </c>
      <c r="Z1793" s="6" t="str">
        <f>IF(Table1[[#This Row],[seagrass.weights.ssp126.2100]]="","", Table1[[#This Row],[seagrass.weights.ssp126.2100]]*Table1[[#This Row],[seagrass.mn.ssp126.2100]])</f>
        <v/>
      </c>
      <c r="AC1793" s="6" t="str">
        <f>IF(Table1[[#This Row],[corals.mn.ssp126.2100]]="","",(Table1[[#This Row],[corals.sd.ssp126.2100]]/Table1[[#This Row],[corals.mn.ssp126.2100]])^-1)</f>
        <v/>
      </c>
      <c r="AD1793" s="6" t="str">
        <f>IF( Table1[[#This Row],[Coral.weights.ssp126.2100]]="","", Table1[[#This Row],[Coral.weights.ssp126.2100]]*Table1[[#This Row],[corals.mn.ssp126.2100]])</f>
        <v/>
      </c>
      <c r="AG1793" s="8" t="str">
        <f>IF(Table1[[#This Row],[mangrove.mn.ssp126.2100]]="","",(Table1[[#This Row],[mangrove.sd.ssp126.2100]]/Table1[[#This Row],[mangrove.mn.ssp126.2100]])^-1)</f>
        <v/>
      </c>
      <c r="AH1793" s="6" t="str">
        <f>IF(Table1[[#This Row],[mangrove.weights.ssp126.2100]]="","",Table1[[#This Row],[mangrove.weights.ssp126.2100]]*Table1[[#This Row],[mangrove.mn.ssp126.2100]])</f>
        <v/>
      </c>
      <c r="AI1793" s="7" t="e">
        <f t="shared" si="163"/>
        <v>#DIV/0!</v>
      </c>
      <c r="AL1793" s="6" t="str">
        <f>IF(Table1[[#This Row],[seagrass.mn.ssp245.2050]]="","",(Table1[[#This Row],[seagrass.sd.ssp245.2050]]/Table1[[#This Row],[seagrass.mn.ssp245.2050]])^-1)</f>
        <v/>
      </c>
      <c r="AM1793" s="6" t="str">
        <f>IF(Table1[[#This Row],[seagrass.weights.ssp245.2050]]="","",Table1[[#This Row],[seagrass.weights.ssp245.2050]]*Table1[[#This Row],[seagrass.mn.ssp245.2050]])</f>
        <v/>
      </c>
      <c r="AS1793" s="5"/>
      <c r="AT1793" s="8"/>
      <c r="AU1793" s="8"/>
      <c r="AV1793" s="7" t="e">
        <f t="shared" si="164"/>
        <v>#DIV/0!</v>
      </c>
      <c r="AX1793" s="5"/>
      <c r="AY1793" s="6"/>
      <c r="AZ1793" s="6"/>
      <c r="BB1793" s="5"/>
      <c r="BC1793" s="8"/>
      <c r="BD1793" s="8"/>
      <c r="BE1793" s="5"/>
      <c r="BF1793" s="5"/>
      <c r="BG1793" s="6"/>
      <c r="BH1793" s="6"/>
      <c r="BI1793" s="7" t="e">
        <f t="shared" si="165"/>
        <v>#DIV/0!</v>
      </c>
      <c r="BK1793" s="5"/>
      <c r="BL1793" s="6"/>
      <c r="BM1793" s="6"/>
      <c r="BO1793" s="5"/>
      <c r="BP1793" s="6"/>
      <c r="BQ1793" s="6"/>
      <c r="BR1793" s="5"/>
      <c r="BS1793" s="5"/>
      <c r="BT1793" s="6"/>
      <c r="BU1793" s="6"/>
      <c r="BV1793" s="7" t="e">
        <f t="shared" si="166"/>
        <v>#DIV/0!</v>
      </c>
      <c r="BX1793" s="5"/>
      <c r="BY1793" s="8"/>
      <c r="BZ1793" s="8"/>
      <c r="CA1793" s="5"/>
      <c r="CB1793" s="5"/>
      <c r="CC1793" s="8"/>
      <c r="CD1793" s="8"/>
      <c r="CE1793" s="5"/>
      <c r="CF1793" s="5"/>
      <c r="CG1793" s="12"/>
      <c r="CH1793" s="17"/>
      <c r="CI1793" s="9" t="e">
        <f t="shared" si="167"/>
        <v>#DIV/0!</v>
      </c>
      <c r="CJ1793" s="5"/>
      <c r="CL1793" s="5"/>
      <c r="CM1793" s="5"/>
      <c r="CP1793" s="5"/>
      <c r="CT1793" s="5"/>
    </row>
    <row r="1794" spans="1:98" x14ac:dyDescent="0.25">
      <c r="A1794" s="5" t="s">
        <v>1837</v>
      </c>
      <c r="B1794" s="5">
        <v>50.08934</v>
      </c>
      <c r="C1794" s="5">
        <v>8.1788980000000002</v>
      </c>
      <c r="E1794" s="5">
        <v>0</v>
      </c>
      <c r="G1794" s="5">
        <v>0</v>
      </c>
      <c r="I1794" s="5">
        <v>0</v>
      </c>
      <c r="L1794" s="6" t="str">
        <f>IF(Table1[[#This Row],[seagrass.mn.ssp126.2050]]="","",(Table1[[#This Row],[seagrass.sd.ssp126.2050]]/Table1[[#This Row],[seagrass.mn.ssp126.2050]])^-1)</f>
        <v/>
      </c>
      <c r="M1794" s="6" t="str">
        <f>IF(Table1[[#This Row],[seagrass.weights.ssp126.2050]]="","",Table1[[#This Row],[seagrass.weights.ssp126.2050]]*Table1[[#This Row],[seagrass.mn.ssp126.2050]])</f>
        <v/>
      </c>
      <c r="P1794" s="6" t="str">
        <f>IF(Table1[[#This Row],[corals.mn.ssp126.2050]]="","",(Table1[[#This Row],[corals.sd.ssp126.2050]]/Table1[[#This Row],[corals.mn.ssp126.2050]])^-1)</f>
        <v/>
      </c>
      <c r="Q1794" s="6" t="str">
        <f>IF(Table1[[#This Row],[coral.weights.ssp126.2050]]="","",Table1[[#This Row],[coral.weights.ssp126.2050]]*Table1[[#This Row],[corals.mn.ssp126.2050]])</f>
        <v/>
      </c>
      <c r="T1794" s="6" t="str">
        <f>IF(Table1[[#This Row],[mangrove.mn.ssp126.2050]]="","",(Table1[[#This Row],[mangrove.sd.ssp126.2050]]/Table1[[#This Row],[mangrove.mn.ssp126.2050]])^-1)</f>
        <v/>
      </c>
      <c r="U1794" s="6" t="str">
        <f>IF(Table1[[#This Row],[mangrove.weights.ssp126.2050]]="","",Table1[[#This Row],[mangrove.weights.ssp126.2050]]*Table1[[#This Row],[mangrove.mn.ssp126.2050]])</f>
        <v/>
      </c>
      <c r="V1794" s="7" t="e">
        <f t="shared" ref="V1794:V1826" si="168">SUM(U1794,Q1794,M1794)/SUM(T1794,P1794,L1794)</f>
        <v>#DIV/0!</v>
      </c>
      <c r="Y1794" s="6" t="str">
        <f>IF(Table1[[#This Row],[seagrass.mn.ssp126.2100]]="", "", (Table1[[#This Row],[seagrass.sd.ssp126.2100]]/Table1[[#This Row],[seagrass.mn.ssp126.2100]])^-1)</f>
        <v/>
      </c>
      <c r="Z1794" s="6" t="str">
        <f>IF(Table1[[#This Row],[seagrass.weights.ssp126.2100]]="","", Table1[[#This Row],[seagrass.weights.ssp126.2100]]*Table1[[#This Row],[seagrass.mn.ssp126.2100]])</f>
        <v/>
      </c>
      <c r="AC1794" s="6" t="str">
        <f>IF(Table1[[#This Row],[corals.mn.ssp126.2100]]="","",(Table1[[#This Row],[corals.sd.ssp126.2100]]/Table1[[#This Row],[corals.mn.ssp126.2100]])^-1)</f>
        <v/>
      </c>
      <c r="AD1794" s="6" t="str">
        <f>IF( Table1[[#This Row],[Coral.weights.ssp126.2100]]="","", Table1[[#This Row],[Coral.weights.ssp126.2100]]*Table1[[#This Row],[corals.mn.ssp126.2100]])</f>
        <v/>
      </c>
      <c r="AG1794" s="8" t="str">
        <f>IF(Table1[[#This Row],[mangrove.mn.ssp126.2100]]="","",(Table1[[#This Row],[mangrove.sd.ssp126.2100]]/Table1[[#This Row],[mangrove.mn.ssp126.2100]])^-1)</f>
        <v/>
      </c>
      <c r="AH1794" s="6" t="str">
        <f>IF(Table1[[#This Row],[mangrove.weights.ssp126.2100]]="","",Table1[[#This Row],[mangrove.weights.ssp126.2100]]*Table1[[#This Row],[mangrove.mn.ssp126.2100]])</f>
        <v/>
      </c>
      <c r="AI1794" s="7" t="e">
        <f t="shared" ref="AI1794:AI1827" si="169">SUM(AH1794,AD1794,Z1794)/SUM(Y1794,AC1794,AG1794)</f>
        <v>#DIV/0!</v>
      </c>
      <c r="AL1794" s="6" t="str">
        <f>IF(Table1[[#This Row],[seagrass.mn.ssp245.2050]]="","",(Table1[[#This Row],[seagrass.sd.ssp245.2050]]/Table1[[#This Row],[seagrass.mn.ssp245.2050]])^-1)</f>
        <v/>
      </c>
      <c r="AM1794" s="6" t="str">
        <f>IF(Table1[[#This Row],[seagrass.weights.ssp245.2050]]="","",Table1[[#This Row],[seagrass.weights.ssp245.2050]]*Table1[[#This Row],[seagrass.mn.ssp245.2050]])</f>
        <v/>
      </c>
      <c r="AS1794" s="5"/>
      <c r="AT1794" s="8"/>
      <c r="AU1794" s="8"/>
      <c r="AV1794" s="7" t="e">
        <f t="shared" si="164"/>
        <v>#DIV/0!</v>
      </c>
      <c r="AX1794" s="5"/>
      <c r="AY1794" s="6"/>
      <c r="AZ1794" s="6"/>
      <c r="BB1794" s="5"/>
      <c r="BC1794" s="8"/>
      <c r="BD1794" s="8"/>
      <c r="BE1794" s="5"/>
      <c r="BF1794" s="5"/>
      <c r="BG1794" s="6"/>
      <c r="BH1794" s="6"/>
      <c r="BI1794" s="7" t="e">
        <f t="shared" si="165"/>
        <v>#DIV/0!</v>
      </c>
      <c r="BK1794" s="5"/>
      <c r="BL1794" s="6"/>
      <c r="BM1794" s="6"/>
      <c r="BO1794" s="5"/>
      <c r="BP1794" s="6"/>
      <c r="BQ1794" s="6"/>
      <c r="BR1794" s="5"/>
      <c r="BS1794" s="5"/>
      <c r="BT1794" s="6"/>
      <c r="BU1794" s="6"/>
      <c r="BV1794" s="7" t="e">
        <f t="shared" si="166"/>
        <v>#DIV/0!</v>
      </c>
      <c r="BX1794" s="5"/>
      <c r="BY1794" s="8"/>
      <c r="BZ1794" s="8"/>
      <c r="CA1794" s="5"/>
      <c r="CB1794" s="5"/>
      <c r="CC1794" s="8"/>
      <c r="CD1794" s="8"/>
      <c r="CE1794" s="5"/>
      <c r="CF1794" s="5"/>
      <c r="CG1794" s="12"/>
      <c r="CH1794" s="17"/>
      <c r="CI1794" s="9" t="e">
        <f t="shared" si="167"/>
        <v>#DIV/0!</v>
      </c>
      <c r="CJ1794" s="5"/>
      <c r="CL1794" s="5"/>
      <c r="CM1794" s="5"/>
      <c r="CP1794" s="5"/>
      <c r="CT1794" s="5"/>
    </row>
    <row r="1795" spans="1:98" x14ac:dyDescent="0.25">
      <c r="A1795" s="5" t="s">
        <v>1838</v>
      </c>
      <c r="B1795" s="5">
        <v>50.33934</v>
      </c>
      <c r="C1795" s="5">
        <v>8.1788980000000002</v>
      </c>
      <c r="E1795" s="5">
        <v>0</v>
      </c>
      <c r="G1795" s="5">
        <v>0</v>
      </c>
      <c r="I1795" s="5">
        <v>0</v>
      </c>
      <c r="L1795" s="6" t="str">
        <f>IF(Table1[[#This Row],[seagrass.mn.ssp126.2050]]="","",(Table1[[#This Row],[seagrass.sd.ssp126.2050]]/Table1[[#This Row],[seagrass.mn.ssp126.2050]])^-1)</f>
        <v/>
      </c>
      <c r="M1795" s="6" t="str">
        <f>IF(Table1[[#This Row],[seagrass.weights.ssp126.2050]]="","",Table1[[#This Row],[seagrass.weights.ssp126.2050]]*Table1[[#This Row],[seagrass.mn.ssp126.2050]])</f>
        <v/>
      </c>
      <c r="P1795" s="6" t="str">
        <f>IF(Table1[[#This Row],[corals.mn.ssp126.2050]]="","",(Table1[[#This Row],[corals.sd.ssp126.2050]]/Table1[[#This Row],[corals.mn.ssp126.2050]])^-1)</f>
        <v/>
      </c>
      <c r="Q1795" s="6" t="str">
        <f>IF(Table1[[#This Row],[coral.weights.ssp126.2050]]="","",Table1[[#This Row],[coral.weights.ssp126.2050]]*Table1[[#This Row],[corals.mn.ssp126.2050]])</f>
        <v/>
      </c>
      <c r="T1795" s="6" t="str">
        <f>IF(Table1[[#This Row],[mangrove.mn.ssp126.2050]]="","",(Table1[[#This Row],[mangrove.sd.ssp126.2050]]/Table1[[#This Row],[mangrove.mn.ssp126.2050]])^-1)</f>
        <v/>
      </c>
      <c r="U1795" s="6" t="str">
        <f>IF(Table1[[#This Row],[mangrove.weights.ssp126.2050]]="","",Table1[[#This Row],[mangrove.weights.ssp126.2050]]*Table1[[#This Row],[mangrove.mn.ssp126.2050]])</f>
        <v/>
      </c>
      <c r="V1795" s="7" t="e">
        <f t="shared" si="168"/>
        <v>#DIV/0!</v>
      </c>
      <c r="Y1795" s="6" t="str">
        <f>IF(Table1[[#This Row],[seagrass.mn.ssp126.2100]]="", "", (Table1[[#This Row],[seagrass.sd.ssp126.2100]]/Table1[[#This Row],[seagrass.mn.ssp126.2100]])^-1)</f>
        <v/>
      </c>
      <c r="Z1795" s="6" t="str">
        <f>IF(Table1[[#This Row],[seagrass.weights.ssp126.2100]]="","", Table1[[#This Row],[seagrass.weights.ssp126.2100]]*Table1[[#This Row],[seagrass.mn.ssp126.2100]])</f>
        <v/>
      </c>
      <c r="AC1795" s="6" t="str">
        <f>IF(Table1[[#This Row],[corals.mn.ssp126.2100]]="","",(Table1[[#This Row],[corals.sd.ssp126.2100]]/Table1[[#This Row],[corals.mn.ssp126.2100]])^-1)</f>
        <v/>
      </c>
      <c r="AD1795" s="6" t="str">
        <f>IF( Table1[[#This Row],[Coral.weights.ssp126.2100]]="","", Table1[[#This Row],[Coral.weights.ssp126.2100]]*Table1[[#This Row],[corals.mn.ssp126.2100]])</f>
        <v/>
      </c>
      <c r="AG1795" s="8" t="str">
        <f>IF(Table1[[#This Row],[mangrove.mn.ssp126.2100]]="","",(Table1[[#This Row],[mangrove.sd.ssp126.2100]]/Table1[[#This Row],[mangrove.mn.ssp126.2100]])^-1)</f>
        <v/>
      </c>
      <c r="AH1795" s="6" t="str">
        <f>IF(Table1[[#This Row],[mangrove.weights.ssp126.2100]]="","",Table1[[#This Row],[mangrove.weights.ssp126.2100]]*Table1[[#This Row],[mangrove.mn.ssp126.2100]])</f>
        <v/>
      </c>
      <c r="AI1795" s="7" t="e">
        <f t="shared" si="169"/>
        <v>#DIV/0!</v>
      </c>
      <c r="AL1795" s="6" t="str">
        <f>IF(Table1[[#This Row],[seagrass.mn.ssp245.2050]]="","",(Table1[[#This Row],[seagrass.sd.ssp245.2050]]/Table1[[#This Row],[seagrass.mn.ssp245.2050]])^-1)</f>
        <v/>
      </c>
      <c r="AM1795" s="6" t="str">
        <f>IF(Table1[[#This Row],[seagrass.weights.ssp245.2050]]="","",Table1[[#This Row],[seagrass.weights.ssp245.2050]]*Table1[[#This Row],[seagrass.mn.ssp245.2050]])</f>
        <v/>
      </c>
      <c r="AS1795" s="5"/>
      <c r="AT1795" s="8"/>
      <c r="AU1795" s="8"/>
      <c r="AV1795" s="7" t="e">
        <f t="shared" ref="AV1795:AV1827" si="170">SUM(AU1795,AQ1795,AM1795)/SUM(AT1795,AP1795,AL1795)</f>
        <v>#DIV/0!</v>
      </c>
      <c r="AX1795" s="5"/>
      <c r="AY1795" s="6"/>
      <c r="AZ1795" s="6"/>
      <c r="BB1795" s="5"/>
      <c r="BC1795" s="8"/>
      <c r="BD1795" s="8"/>
      <c r="BE1795" s="5"/>
      <c r="BF1795" s="5"/>
      <c r="BG1795" s="6"/>
      <c r="BH1795" s="6"/>
      <c r="BI1795" s="7" t="e">
        <f t="shared" ref="BI1795:BI1827" si="171">SUM(BH1795,BD1795,AZ1795)/SUM(BG1795,BC1795,AY1795)</f>
        <v>#DIV/0!</v>
      </c>
      <c r="BK1795" s="5"/>
      <c r="BL1795" s="6"/>
      <c r="BM1795" s="6"/>
      <c r="BO1795" s="5"/>
      <c r="BP1795" s="6"/>
      <c r="BQ1795" s="6"/>
      <c r="BR1795" s="5"/>
      <c r="BS1795" s="5"/>
      <c r="BT1795" s="6"/>
      <c r="BU1795" s="6"/>
      <c r="BV1795" s="7" t="e">
        <f t="shared" ref="BV1795:BV1827" si="172">SUM(BU1795,BQ1795,BM1795)/SUM(BT1795,BP1795,BL1795)</f>
        <v>#DIV/0!</v>
      </c>
      <c r="BX1795" s="5"/>
      <c r="BY1795" s="8"/>
      <c r="BZ1795" s="8"/>
      <c r="CA1795" s="5"/>
      <c r="CB1795" s="5"/>
      <c r="CC1795" s="8"/>
      <c r="CD1795" s="8"/>
      <c r="CE1795" s="5"/>
      <c r="CF1795" s="5"/>
      <c r="CG1795" s="12"/>
      <c r="CH1795" s="17"/>
      <c r="CI1795" s="9" t="e">
        <f t="shared" ref="CI1795:CI1827" si="173">SUM(CH1795,CD1795,BZ1795)/SUM(CG1795,CC1795,BY1795)</f>
        <v>#DIV/0!</v>
      </c>
      <c r="CJ1795" s="5"/>
      <c r="CL1795" s="5"/>
      <c r="CM1795" s="5"/>
      <c r="CP1795" s="5"/>
      <c r="CT1795" s="5"/>
    </row>
    <row r="1796" spans="1:98" x14ac:dyDescent="0.25">
      <c r="A1796" s="5" t="s">
        <v>1839</v>
      </c>
      <c r="B1796" s="5">
        <v>49.58934</v>
      </c>
      <c r="C1796" s="5">
        <v>7.9288980000000002</v>
      </c>
      <c r="E1796" s="5">
        <v>0</v>
      </c>
      <c r="G1796" s="5">
        <v>0</v>
      </c>
      <c r="I1796" s="5">
        <v>0</v>
      </c>
      <c r="L1796" s="6" t="str">
        <f>IF(Table1[[#This Row],[seagrass.mn.ssp126.2050]]="","",(Table1[[#This Row],[seagrass.sd.ssp126.2050]]/Table1[[#This Row],[seagrass.mn.ssp126.2050]])^-1)</f>
        <v/>
      </c>
      <c r="M1796" s="6" t="str">
        <f>IF(Table1[[#This Row],[seagrass.weights.ssp126.2050]]="","",Table1[[#This Row],[seagrass.weights.ssp126.2050]]*Table1[[#This Row],[seagrass.mn.ssp126.2050]])</f>
        <v/>
      </c>
      <c r="P1796" s="6" t="str">
        <f>IF(Table1[[#This Row],[corals.mn.ssp126.2050]]="","",(Table1[[#This Row],[corals.sd.ssp126.2050]]/Table1[[#This Row],[corals.mn.ssp126.2050]])^-1)</f>
        <v/>
      </c>
      <c r="Q1796" s="6" t="str">
        <f>IF(Table1[[#This Row],[coral.weights.ssp126.2050]]="","",Table1[[#This Row],[coral.weights.ssp126.2050]]*Table1[[#This Row],[corals.mn.ssp126.2050]])</f>
        <v/>
      </c>
      <c r="T1796" s="6" t="str">
        <f>IF(Table1[[#This Row],[mangrove.mn.ssp126.2050]]="","",(Table1[[#This Row],[mangrove.sd.ssp126.2050]]/Table1[[#This Row],[mangrove.mn.ssp126.2050]])^-1)</f>
        <v/>
      </c>
      <c r="U1796" s="6" t="str">
        <f>IF(Table1[[#This Row],[mangrove.weights.ssp126.2050]]="","",Table1[[#This Row],[mangrove.weights.ssp126.2050]]*Table1[[#This Row],[mangrove.mn.ssp126.2050]])</f>
        <v/>
      </c>
      <c r="V1796" s="7" t="e">
        <f t="shared" si="168"/>
        <v>#DIV/0!</v>
      </c>
      <c r="Y1796" s="6" t="str">
        <f>IF(Table1[[#This Row],[seagrass.mn.ssp126.2100]]="", "", (Table1[[#This Row],[seagrass.sd.ssp126.2100]]/Table1[[#This Row],[seagrass.mn.ssp126.2100]])^-1)</f>
        <v/>
      </c>
      <c r="Z1796" s="6" t="str">
        <f>IF(Table1[[#This Row],[seagrass.weights.ssp126.2100]]="","", Table1[[#This Row],[seagrass.weights.ssp126.2100]]*Table1[[#This Row],[seagrass.mn.ssp126.2100]])</f>
        <v/>
      </c>
      <c r="AC1796" s="6" t="str">
        <f>IF(Table1[[#This Row],[corals.mn.ssp126.2100]]="","",(Table1[[#This Row],[corals.sd.ssp126.2100]]/Table1[[#This Row],[corals.mn.ssp126.2100]])^-1)</f>
        <v/>
      </c>
      <c r="AD1796" s="6" t="str">
        <f>IF( Table1[[#This Row],[Coral.weights.ssp126.2100]]="","", Table1[[#This Row],[Coral.weights.ssp126.2100]]*Table1[[#This Row],[corals.mn.ssp126.2100]])</f>
        <v/>
      </c>
      <c r="AG1796" s="8" t="str">
        <f>IF(Table1[[#This Row],[mangrove.mn.ssp126.2100]]="","",(Table1[[#This Row],[mangrove.sd.ssp126.2100]]/Table1[[#This Row],[mangrove.mn.ssp126.2100]])^-1)</f>
        <v/>
      </c>
      <c r="AH1796" s="6" t="str">
        <f>IF(Table1[[#This Row],[mangrove.weights.ssp126.2100]]="","",Table1[[#This Row],[mangrove.weights.ssp126.2100]]*Table1[[#This Row],[mangrove.mn.ssp126.2100]])</f>
        <v/>
      </c>
      <c r="AI1796" s="7" t="e">
        <f t="shared" si="169"/>
        <v>#DIV/0!</v>
      </c>
      <c r="AL1796" s="6" t="str">
        <f>IF(Table1[[#This Row],[seagrass.mn.ssp245.2050]]="","",(Table1[[#This Row],[seagrass.sd.ssp245.2050]]/Table1[[#This Row],[seagrass.mn.ssp245.2050]])^-1)</f>
        <v/>
      </c>
      <c r="AM1796" s="6" t="str">
        <f>IF(Table1[[#This Row],[seagrass.weights.ssp245.2050]]="","",Table1[[#This Row],[seagrass.weights.ssp245.2050]]*Table1[[#This Row],[seagrass.mn.ssp245.2050]])</f>
        <v/>
      </c>
      <c r="AS1796" s="5"/>
      <c r="AT1796" s="8"/>
      <c r="AU1796" s="8"/>
      <c r="AV1796" s="7" t="e">
        <f t="shared" si="170"/>
        <v>#DIV/0!</v>
      </c>
      <c r="AX1796" s="5"/>
      <c r="AY1796" s="6"/>
      <c r="AZ1796" s="6"/>
      <c r="BB1796" s="5"/>
      <c r="BC1796" s="8"/>
      <c r="BD1796" s="8"/>
      <c r="BE1796" s="5"/>
      <c r="BF1796" s="5"/>
      <c r="BG1796" s="6"/>
      <c r="BH1796" s="6"/>
      <c r="BI1796" s="7" t="e">
        <f t="shared" si="171"/>
        <v>#DIV/0!</v>
      </c>
      <c r="BK1796" s="5"/>
      <c r="BL1796" s="6"/>
      <c r="BM1796" s="6"/>
      <c r="BO1796" s="5"/>
      <c r="BP1796" s="6"/>
      <c r="BQ1796" s="6"/>
      <c r="BR1796" s="5"/>
      <c r="BS1796" s="5"/>
      <c r="BT1796" s="6"/>
      <c r="BU1796" s="6"/>
      <c r="BV1796" s="7" t="e">
        <f t="shared" si="172"/>
        <v>#DIV/0!</v>
      </c>
      <c r="BX1796" s="5"/>
      <c r="BY1796" s="8"/>
      <c r="BZ1796" s="8"/>
      <c r="CA1796" s="5"/>
      <c r="CB1796" s="5"/>
      <c r="CC1796" s="8"/>
      <c r="CD1796" s="8"/>
      <c r="CE1796" s="5"/>
      <c r="CF1796" s="5"/>
      <c r="CG1796" s="12"/>
      <c r="CH1796" s="17"/>
      <c r="CI1796" s="9" t="e">
        <f t="shared" si="173"/>
        <v>#DIV/0!</v>
      </c>
      <c r="CJ1796" s="5"/>
      <c r="CL1796" s="5"/>
      <c r="CM1796" s="5"/>
      <c r="CP1796" s="5"/>
      <c r="CT1796" s="5"/>
    </row>
    <row r="1797" spans="1:98" x14ac:dyDescent="0.25">
      <c r="A1797" s="5" t="s">
        <v>1840</v>
      </c>
      <c r="B1797" s="5">
        <v>49.83934</v>
      </c>
      <c r="C1797" s="5">
        <v>7.9288980000000002</v>
      </c>
      <c r="E1797" s="5">
        <v>0</v>
      </c>
      <c r="G1797" s="5">
        <v>0</v>
      </c>
      <c r="I1797" s="5">
        <v>0</v>
      </c>
      <c r="L1797" s="6" t="str">
        <f>IF(Table1[[#This Row],[seagrass.mn.ssp126.2050]]="","",(Table1[[#This Row],[seagrass.sd.ssp126.2050]]/Table1[[#This Row],[seagrass.mn.ssp126.2050]])^-1)</f>
        <v/>
      </c>
      <c r="M1797" s="6" t="str">
        <f>IF(Table1[[#This Row],[seagrass.weights.ssp126.2050]]="","",Table1[[#This Row],[seagrass.weights.ssp126.2050]]*Table1[[#This Row],[seagrass.mn.ssp126.2050]])</f>
        <v/>
      </c>
      <c r="P1797" s="6" t="str">
        <f>IF(Table1[[#This Row],[corals.mn.ssp126.2050]]="","",(Table1[[#This Row],[corals.sd.ssp126.2050]]/Table1[[#This Row],[corals.mn.ssp126.2050]])^-1)</f>
        <v/>
      </c>
      <c r="Q1797" s="6" t="str">
        <f>IF(Table1[[#This Row],[coral.weights.ssp126.2050]]="","",Table1[[#This Row],[coral.weights.ssp126.2050]]*Table1[[#This Row],[corals.mn.ssp126.2050]])</f>
        <v/>
      </c>
      <c r="T1797" s="6" t="str">
        <f>IF(Table1[[#This Row],[mangrove.mn.ssp126.2050]]="","",(Table1[[#This Row],[mangrove.sd.ssp126.2050]]/Table1[[#This Row],[mangrove.mn.ssp126.2050]])^-1)</f>
        <v/>
      </c>
      <c r="U1797" s="6" t="str">
        <f>IF(Table1[[#This Row],[mangrove.weights.ssp126.2050]]="","",Table1[[#This Row],[mangrove.weights.ssp126.2050]]*Table1[[#This Row],[mangrove.mn.ssp126.2050]])</f>
        <v/>
      </c>
      <c r="V1797" s="7" t="e">
        <f t="shared" si="168"/>
        <v>#DIV/0!</v>
      </c>
      <c r="Y1797" s="6" t="str">
        <f>IF(Table1[[#This Row],[seagrass.mn.ssp126.2100]]="", "", (Table1[[#This Row],[seagrass.sd.ssp126.2100]]/Table1[[#This Row],[seagrass.mn.ssp126.2100]])^-1)</f>
        <v/>
      </c>
      <c r="Z1797" s="6" t="str">
        <f>IF(Table1[[#This Row],[seagrass.weights.ssp126.2100]]="","", Table1[[#This Row],[seagrass.weights.ssp126.2100]]*Table1[[#This Row],[seagrass.mn.ssp126.2100]])</f>
        <v/>
      </c>
      <c r="AC1797" s="6" t="str">
        <f>IF(Table1[[#This Row],[corals.mn.ssp126.2100]]="","",(Table1[[#This Row],[corals.sd.ssp126.2100]]/Table1[[#This Row],[corals.mn.ssp126.2100]])^-1)</f>
        <v/>
      </c>
      <c r="AD1797" s="6" t="str">
        <f>IF( Table1[[#This Row],[Coral.weights.ssp126.2100]]="","", Table1[[#This Row],[Coral.weights.ssp126.2100]]*Table1[[#This Row],[corals.mn.ssp126.2100]])</f>
        <v/>
      </c>
      <c r="AG1797" s="8" t="str">
        <f>IF(Table1[[#This Row],[mangrove.mn.ssp126.2100]]="","",(Table1[[#This Row],[mangrove.sd.ssp126.2100]]/Table1[[#This Row],[mangrove.mn.ssp126.2100]])^-1)</f>
        <v/>
      </c>
      <c r="AH1797" s="6" t="str">
        <f>IF(Table1[[#This Row],[mangrove.weights.ssp126.2100]]="","",Table1[[#This Row],[mangrove.weights.ssp126.2100]]*Table1[[#This Row],[mangrove.mn.ssp126.2100]])</f>
        <v/>
      </c>
      <c r="AI1797" s="7" t="e">
        <f t="shared" si="169"/>
        <v>#DIV/0!</v>
      </c>
      <c r="AL1797" s="6" t="str">
        <f>IF(Table1[[#This Row],[seagrass.mn.ssp245.2050]]="","",(Table1[[#This Row],[seagrass.sd.ssp245.2050]]/Table1[[#This Row],[seagrass.mn.ssp245.2050]])^-1)</f>
        <v/>
      </c>
      <c r="AM1797" s="6" t="str">
        <f>IF(Table1[[#This Row],[seagrass.weights.ssp245.2050]]="","",Table1[[#This Row],[seagrass.weights.ssp245.2050]]*Table1[[#This Row],[seagrass.mn.ssp245.2050]])</f>
        <v/>
      </c>
      <c r="AS1797" s="5"/>
      <c r="AT1797" s="8"/>
      <c r="AU1797" s="8"/>
      <c r="AV1797" s="7" t="e">
        <f t="shared" si="170"/>
        <v>#DIV/0!</v>
      </c>
      <c r="AX1797" s="5"/>
      <c r="AY1797" s="6"/>
      <c r="AZ1797" s="6"/>
      <c r="BB1797" s="5"/>
      <c r="BC1797" s="8"/>
      <c r="BD1797" s="8"/>
      <c r="BE1797" s="5"/>
      <c r="BF1797" s="5"/>
      <c r="BG1797" s="6"/>
      <c r="BH1797" s="6"/>
      <c r="BI1797" s="7" t="e">
        <f t="shared" si="171"/>
        <v>#DIV/0!</v>
      </c>
      <c r="BK1797" s="5"/>
      <c r="BL1797" s="6"/>
      <c r="BM1797" s="6"/>
      <c r="BO1797" s="5"/>
      <c r="BP1797" s="6"/>
      <c r="BQ1797" s="6"/>
      <c r="BR1797" s="5"/>
      <c r="BS1797" s="5"/>
      <c r="BT1797" s="6"/>
      <c r="BU1797" s="6"/>
      <c r="BV1797" s="7" t="e">
        <f t="shared" si="172"/>
        <v>#DIV/0!</v>
      </c>
      <c r="BX1797" s="5"/>
      <c r="BY1797" s="8"/>
      <c r="BZ1797" s="8"/>
      <c r="CA1797" s="5"/>
      <c r="CB1797" s="5"/>
      <c r="CC1797" s="8"/>
      <c r="CD1797" s="8"/>
      <c r="CE1797" s="5"/>
      <c r="CF1797" s="5"/>
      <c r="CG1797" s="12"/>
      <c r="CH1797" s="17"/>
      <c r="CI1797" s="9" t="e">
        <f t="shared" si="173"/>
        <v>#DIV/0!</v>
      </c>
      <c r="CJ1797" s="5"/>
      <c r="CL1797" s="5"/>
      <c r="CM1797" s="5"/>
      <c r="CP1797" s="5"/>
      <c r="CT1797" s="5"/>
    </row>
    <row r="1798" spans="1:98" x14ac:dyDescent="0.25">
      <c r="A1798" s="5" t="s">
        <v>1841</v>
      </c>
      <c r="B1798" s="5">
        <v>50.08934</v>
      </c>
      <c r="C1798" s="5">
        <v>7.9288980000000002</v>
      </c>
      <c r="E1798" s="5">
        <v>0</v>
      </c>
      <c r="G1798" s="5">
        <v>0</v>
      </c>
      <c r="I1798" s="5">
        <v>0</v>
      </c>
      <c r="L1798" s="6" t="str">
        <f>IF(Table1[[#This Row],[seagrass.mn.ssp126.2050]]="","",(Table1[[#This Row],[seagrass.sd.ssp126.2050]]/Table1[[#This Row],[seagrass.mn.ssp126.2050]])^-1)</f>
        <v/>
      </c>
      <c r="M1798" s="6" t="str">
        <f>IF(Table1[[#This Row],[seagrass.weights.ssp126.2050]]="","",Table1[[#This Row],[seagrass.weights.ssp126.2050]]*Table1[[#This Row],[seagrass.mn.ssp126.2050]])</f>
        <v/>
      </c>
      <c r="P1798" s="6" t="str">
        <f>IF(Table1[[#This Row],[corals.mn.ssp126.2050]]="","",(Table1[[#This Row],[corals.sd.ssp126.2050]]/Table1[[#This Row],[corals.mn.ssp126.2050]])^-1)</f>
        <v/>
      </c>
      <c r="Q1798" s="6" t="str">
        <f>IF(Table1[[#This Row],[coral.weights.ssp126.2050]]="","",Table1[[#This Row],[coral.weights.ssp126.2050]]*Table1[[#This Row],[corals.mn.ssp126.2050]])</f>
        <v/>
      </c>
      <c r="T1798" s="6" t="str">
        <f>IF(Table1[[#This Row],[mangrove.mn.ssp126.2050]]="","",(Table1[[#This Row],[mangrove.sd.ssp126.2050]]/Table1[[#This Row],[mangrove.mn.ssp126.2050]])^-1)</f>
        <v/>
      </c>
      <c r="U1798" s="6" t="str">
        <f>IF(Table1[[#This Row],[mangrove.weights.ssp126.2050]]="","",Table1[[#This Row],[mangrove.weights.ssp126.2050]]*Table1[[#This Row],[mangrove.mn.ssp126.2050]])</f>
        <v/>
      </c>
      <c r="V1798" s="7" t="e">
        <f t="shared" si="168"/>
        <v>#DIV/0!</v>
      </c>
      <c r="Y1798" s="6" t="str">
        <f>IF(Table1[[#This Row],[seagrass.mn.ssp126.2100]]="", "", (Table1[[#This Row],[seagrass.sd.ssp126.2100]]/Table1[[#This Row],[seagrass.mn.ssp126.2100]])^-1)</f>
        <v/>
      </c>
      <c r="Z1798" s="6" t="str">
        <f>IF(Table1[[#This Row],[seagrass.weights.ssp126.2100]]="","", Table1[[#This Row],[seagrass.weights.ssp126.2100]]*Table1[[#This Row],[seagrass.mn.ssp126.2100]])</f>
        <v/>
      </c>
      <c r="AC1798" s="6" t="str">
        <f>IF(Table1[[#This Row],[corals.mn.ssp126.2100]]="","",(Table1[[#This Row],[corals.sd.ssp126.2100]]/Table1[[#This Row],[corals.mn.ssp126.2100]])^-1)</f>
        <v/>
      </c>
      <c r="AD1798" s="6" t="str">
        <f>IF( Table1[[#This Row],[Coral.weights.ssp126.2100]]="","", Table1[[#This Row],[Coral.weights.ssp126.2100]]*Table1[[#This Row],[corals.mn.ssp126.2100]])</f>
        <v/>
      </c>
      <c r="AG1798" s="8" t="str">
        <f>IF(Table1[[#This Row],[mangrove.mn.ssp126.2100]]="","",(Table1[[#This Row],[mangrove.sd.ssp126.2100]]/Table1[[#This Row],[mangrove.mn.ssp126.2100]])^-1)</f>
        <v/>
      </c>
      <c r="AH1798" s="6" t="str">
        <f>IF(Table1[[#This Row],[mangrove.weights.ssp126.2100]]="","",Table1[[#This Row],[mangrove.weights.ssp126.2100]]*Table1[[#This Row],[mangrove.mn.ssp126.2100]])</f>
        <v/>
      </c>
      <c r="AI1798" s="7" t="e">
        <f t="shared" si="169"/>
        <v>#DIV/0!</v>
      </c>
      <c r="AL1798" s="6" t="str">
        <f>IF(Table1[[#This Row],[seagrass.mn.ssp245.2050]]="","",(Table1[[#This Row],[seagrass.sd.ssp245.2050]]/Table1[[#This Row],[seagrass.mn.ssp245.2050]])^-1)</f>
        <v/>
      </c>
      <c r="AM1798" s="6" t="str">
        <f>IF(Table1[[#This Row],[seagrass.weights.ssp245.2050]]="","",Table1[[#This Row],[seagrass.weights.ssp245.2050]]*Table1[[#This Row],[seagrass.mn.ssp245.2050]])</f>
        <v/>
      </c>
      <c r="AS1798" s="5"/>
      <c r="AT1798" s="8"/>
      <c r="AU1798" s="8"/>
      <c r="AV1798" s="7" t="e">
        <f t="shared" si="170"/>
        <v>#DIV/0!</v>
      </c>
      <c r="AX1798" s="5"/>
      <c r="AY1798" s="6"/>
      <c r="AZ1798" s="6"/>
      <c r="BB1798" s="5"/>
      <c r="BC1798" s="8"/>
      <c r="BD1798" s="8"/>
      <c r="BE1798" s="5"/>
      <c r="BF1798" s="5"/>
      <c r="BG1798" s="6"/>
      <c r="BH1798" s="6"/>
      <c r="BI1798" s="7" t="e">
        <f t="shared" si="171"/>
        <v>#DIV/0!</v>
      </c>
      <c r="BK1798" s="5"/>
      <c r="BL1798" s="6"/>
      <c r="BM1798" s="6"/>
      <c r="BO1798" s="5"/>
      <c r="BP1798" s="6"/>
      <c r="BQ1798" s="6"/>
      <c r="BR1798" s="5"/>
      <c r="BS1798" s="5"/>
      <c r="BT1798" s="6"/>
      <c r="BU1798" s="6"/>
      <c r="BV1798" s="7" t="e">
        <f t="shared" si="172"/>
        <v>#DIV/0!</v>
      </c>
      <c r="BX1798" s="5"/>
      <c r="BY1798" s="8"/>
      <c r="BZ1798" s="8"/>
      <c r="CA1798" s="5"/>
      <c r="CB1798" s="5"/>
      <c r="CC1798" s="8"/>
      <c r="CD1798" s="8"/>
      <c r="CE1798" s="5"/>
      <c r="CF1798" s="5"/>
      <c r="CG1798" s="12"/>
      <c r="CH1798" s="17"/>
      <c r="CI1798" s="9" t="e">
        <f t="shared" si="173"/>
        <v>#DIV/0!</v>
      </c>
      <c r="CJ1798" s="5"/>
      <c r="CL1798" s="5"/>
      <c r="CM1798" s="5"/>
      <c r="CP1798" s="5"/>
      <c r="CT1798" s="5"/>
    </row>
    <row r="1799" spans="1:98" x14ac:dyDescent="0.25">
      <c r="A1799" s="5" t="s">
        <v>1842</v>
      </c>
      <c r="B1799" s="5">
        <v>50.33934</v>
      </c>
      <c r="C1799" s="5">
        <v>7.9288980000000002</v>
      </c>
      <c r="E1799" s="5">
        <v>0</v>
      </c>
      <c r="G1799" s="5">
        <v>0</v>
      </c>
      <c r="I1799" s="5">
        <v>0</v>
      </c>
      <c r="L1799" s="6" t="str">
        <f>IF(Table1[[#This Row],[seagrass.mn.ssp126.2050]]="","",(Table1[[#This Row],[seagrass.sd.ssp126.2050]]/Table1[[#This Row],[seagrass.mn.ssp126.2050]])^-1)</f>
        <v/>
      </c>
      <c r="M1799" s="6" t="str">
        <f>IF(Table1[[#This Row],[seagrass.weights.ssp126.2050]]="","",Table1[[#This Row],[seagrass.weights.ssp126.2050]]*Table1[[#This Row],[seagrass.mn.ssp126.2050]])</f>
        <v/>
      </c>
      <c r="P1799" s="6" t="str">
        <f>IF(Table1[[#This Row],[corals.mn.ssp126.2050]]="","",(Table1[[#This Row],[corals.sd.ssp126.2050]]/Table1[[#This Row],[corals.mn.ssp126.2050]])^-1)</f>
        <v/>
      </c>
      <c r="Q1799" s="6" t="str">
        <f>IF(Table1[[#This Row],[coral.weights.ssp126.2050]]="","",Table1[[#This Row],[coral.weights.ssp126.2050]]*Table1[[#This Row],[corals.mn.ssp126.2050]])</f>
        <v/>
      </c>
      <c r="T1799" s="6" t="str">
        <f>IF(Table1[[#This Row],[mangrove.mn.ssp126.2050]]="","",(Table1[[#This Row],[mangrove.sd.ssp126.2050]]/Table1[[#This Row],[mangrove.mn.ssp126.2050]])^-1)</f>
        <v/>
      </c>
      <c r="U1799" s="6" t="str">
        <f>IF(Table1[[#This Row],[mangrove.weights.ssp126.2050]]="","",Table1[[#This Row],[mangrove.weights.ssp126.2050]]*Table1[[#This Row],[mangrove.mn.ssp126.2050]])</f>
        <v/>
      </c>
      <c r="V1799" s="7" t="e">
        <f t="shared" si="168"/>
        <v>#DIV/0!</v>
      </c>
      <c r="Y1799" s="6" t="str">
        <f>IF(Table1[[#This Row],[seagrass.mn.ssp126.2100]]="", "", (Table1[[#This Row],[seagrass.sd.ssp126.2100]]/Table1[[#This Row],[seagrass.mn.ssp126.2100]])^-1)</f>
        <v/>
      </c>
      <c r="Z1799" s="6" t="str">
        <f>IF(Table1[[#This Row],[seagrass.weights.ssp126.2100]]="","", Table1[[#This Row],[seagrass.weights.ssp126.2100]]*Table1[[#This Row],[seagrass.mn.ssp126.2100]])</f>
        <v/>
      </c>
      <c r="AC1799" s="6" t="str">
        <f>IF(Table1[[#This Row],[corals.mn.ssp126.2100]]="","",(Table1[[#This Row],[corals.sd.ssp126.2100]]/Table1[[#This Row],[corals.mn.ssp126.2100]])^-1)</f>
        <v/>
      </c>
      <c r="AD1799" s="6" t="str">
        <f>IF( Table1[[#This Row],[Coral.weights.ssp126.2100]]="","", Table1[[#This Row],[Coral.weights.ssp126.2100]]*Table1[[#This Row],[corals.mn.ssp126.2100]])</f>
        <v/>
      </c>
      <c r="AG1799" s="8" t="str">
        <f>IF(Table1[[#This Row],[mangrove.mn.ssp126.2100]]="","",(Table1[[#This Row],[mangrove.sd.ssp126.2100]]/Table1[[#This Row],[mangrove.mn.ssp126.2100]])^-1)</f>
        <v/>
      </c>
      <c r="AH1799" s="6" t="str">
        <f>IF(Table1[[#This Row],[mangrove.weights.ssp126.2100]]="","",Table1[[#This Row],[mangrove.weights.ssp126.2100]]*Table1[[#This Row],[mangrove.mn.ssp126.2100]])</f>
        <v/>
      </c>
      <c r="AI1799" s="7" t="e">
        <f t="shared" si="169"/>
        <v>#DIV/0!</v>
      </c>
      <c r="AL1799" s="6" t="str">
        <f>IF(Table1[[#This Row],[seagrass.mn.ssp245.2050]]="","",(Table1[[#This Row],[seagrass.sd.ssp245.2050]]/Table1[[#This Row],[seagrass.mn.ssp245.2050]])^-1)</f>
        <v/>
      </c>
      <c r="AM1799" s="6" t="str">
        <f>IF(Table1[[#This Row],[seagrass.weights.ssp245.2050]]="","",Table1[[#This Row],[seagrass.weights.ssp245.2050]]*Table1[[#This Row],[seagrass.mn.ssp245.2050]])</f>
        <v/>
      </c>
      <c r="AS1799" s="5"/>
      <c r="AT1799" s="8"/>
      <c r="AU1799" s="8"/>
      <c r="AV1799" s="7" t="e">
        <f t="shared" si="170"/>
        <v>#DIV/0!</v>
      </c>
      <c r="AX1799" s="5"/>
      <c r="AY1799" s="6"/>
      <c r="AZ1799" s="6"/>
      <c r="BB1799" s="5"/>
      <c r="BC1799" s="8"/>
      <c r="BD1799" s="8"/>
      <c r="BE1799" s="5"/>
      <c r="BF1799" s="5"/>
      <c r="BG1799" s="6"/>
      <c r="BH1799" s="6"/>
      <c r="BI1799" s="7" t="e">
        <f t="shared" si="171"/>
        <v>#DIV/0!</v>
      </c>
      <c r="BK1799" s="5"/>
      <c r="BL1799" s="6"/>
      <c r="BM1799" s="6"/>
      <c r="BO1799" s="5"/>
      <c r="BP1799" s="6"/>
      <c r="BQ1799" s="6"/>
      <c r="BR1799" s="5"/>
      <c r="BS1799" s="5"/>
      <c r="BT1799" s="6"/>
      <c r="BU1799" s="6"/>
      <c r="BV1799" s="7" t="e">
        <f t="shared" si="172"/>
        <v>#DIV/0!</v>
      </c>
      <c r="BX1799" s="5"/>
      <c r="BY1799" s="8"/>
      <c r="BZ1799" s="8"/>
      <c r="CA1799" s="5"/>
      <c r="CB1799" s="5"/>
      <c r="CC1799" s="8"/>
      <c r="CD1799" s="8"/>
      <c r="CE1799" s="5"/>
      <c r="CF1799" s="5"/>
      <c r="CG1799" s="12"/>
      <c r="CH1799" s="17"/>
      <c r="CI1799" s="9" t="e">
        <f t="shared" si="173"/>
        <v>#DIV/0!</v>
      </c>
      <c r="CJ1799" s="5"/>
      <c r="CL1799" s="5"/>
      <c r="CM1799" s="5"/>
      <c r="CP1799" s="5"/>
      <c r="CT1799" s="5"/>
    </row>
    <row r="1800" spans="1:98" x14ac:dyDescent="0.25">
      <c r="A1800" s="5" t="s">
        <v>1843</v>
      </c>
      <c r="B1800" s="5">
        <v>49.33934</v>
      </c>
      <c r="C1800" s="5">
        <v>7.6788980000000002</v>
      </c>
      <c r="E1800" s="5">
        <v>0</v>
      </c>
      <c r="G1800" s="5">
        <v>0</v>
      </c>
      <c r="I1800" s="5">
        <v>0</v>
      </c>
      <c r="L1800" s="6" t="str">
        <f>IF(Table1[[#This Row],[seagrass.mn.ssp126.2050]]="","",(Table1[[#This Row],[seagrass.sd.ssp126.2050]]/Table1[[#This Row],[seagrass.mn.ssp126.2050]])^-1)</f>
        <v/>
      </c>
      <c r="M1800" s="6" t="str">
        <f>IF(Table1[[#This Row],[seagrass.weights.ssp126.2050]]="","",Table1[[#This Row],[seagrass.weights.ssp126.2050]]*Table1[[#This Row],[seagrass.mn.ssp126.2050]])</f>
        <v/>
      </c>
      <c r="P1800" s="6" t="str">
        <f>IF(Table1[[#This Row],[corals.mn.ssp126.2050]]="","",(Table1[[#This Row],[corals.sd.ssp126.2050]]/Table1[[#This Row],[corals.mn.ssp126.2050]])^-1)</f>
        <v/>
      </c>
      <c r="Q1800" s="6" t="str">
        <f>IF(Table1[[#This Row],[coral.weights.ssp126.2050]]="","",Table1[[#This Row],[coral.weights.ssp126.2050]]*Table1[[#This Row],[corals.mn.ssp126.2050]])</f>
        <v/>
      </c>
      <c r="T1800" s="6" t="str">
        <f>IF(Table1[[#This Row],[mangrove.mn.ssp126.2050]]="","",(Table1[[#This Row],[mangrove.sd.ssp126.2050]]/Table1[[#This Row],[mangrove.mn.ssp126.2050]])^-1)</f>
        <v/>
      </c>
      <c r="U1800" s="6" t="str">
        <f>IF(Table1[[#This Row],[mangrove.weights.ssp126.2050]]="","",Table1[[#This Row],[mangrove.weights.ssp126.2050]]*Table1[[#This Row],[mangrove.mn.ssp126.2050]])</f>
        <v/>
      </c>
      <c r="V1800" s="7" t="e">
        <f t="shared" si="168"/>
        <v>#DIV/0!</v>
      </c>
      <c r="Y1800" s="6" t="str">
        <f>IF(Table1[[#This Row],[seagrass.mn.ssp126.2100]]="", "", (Table1[[#This Row],[seagrass.sd.ssp126.2100]]/Table1[[#This Row],[seagrass.mn.ssp126.2100]])^-1)</f>
        <v/>
      </c>
      <c r="Z1800" s="6" t="str">
        <f>IF(Table1[[#This Row],[seagrass.weights.ssp126.2100]]="","", Table1[[#This Row],[seagrass.weights.ssp126.2100]]*Table1[[#This Row],[seagrass.mn.ssp126.2100]])</f>
        <v/>
      </c>
      <c r="AC1800" s="6" t="str">
        <f>IF(Table1[[#This Row],[corals.mn.ssp126.2100]]="","",(Table1[[#This Row],[corals.sd.ssp126.2100]]/Table1[[#This Row],[corals.mn.ssp126.2100]])^-1)</f>
        <v/>
      </c>
      <c r="AD1800" s="6" t="str">
        <f>IF( Table1[[#This Row],[Coral.weights.ssp126.2100]]="","", Table1[[#This Row],[Coral.weights.ssp126.2100]]*Table1[[#This Row],[corals.mn.ssp126.2100]])</f>
        <v/>
      </c>
      <c r="AG1800" s="8" t="str">
        <f>IF(Table1[[#This Row],[mangrove.mn.ssp126.2100]]="","",(Table1[[#This Row],[mangrove.sd.ssp126.2100]]/Table1[[#This Row],[mangrove.mn.ssp126.2100]])^-1)</f>
        <v/>
      </c>
      <c r="AH1800" s="6" t="str">
        <f>IF(Table1[[#This Row],[mangrove.weights.ssp126.2100]]="","",Table1[[#This Row],[mangrove.weights.ssp126.2100]]*Table1[[#This Row],[mangrove.mn.ssp126.2100]])</f>
        <v/>
      </c>
      <c r="AI1800" s="7" t="e">
        <f t="shared" si="169"/>
        <v>#DIV/0!</v>
      </c>
      <c r="AL1800" s="6" t="str">
        <f>IF(Table1[[#This Row],[seagrass.mn.ssp245.2050]]="","",(Table1[[#This Row],[seagrass.sd.ssp245.2050]]/Table1[[#This Row],[seagrass.mn.ssp245.2050]])^-1)</f>
        <v/>
      </c>
      <c r="AM1800" s="6" t="str">
        <f>IF(Table1[[#This Row],[seagrass.weights.ssp245.2050]]="","",Table1[[#This Row],[seagrass.weights.ssp245.2050]]*Table1[[#This Row],[seagrass.mn.ssp245.2050]])</f>
        <v/>
      </c>
      <c r="AS1800" s="5"/>
      <c r="AT1800" s="8"/>
      <c r="AU1800" s="8"/>
      <c r="AV1800" s="7" t="e">
        <f t="shared" si="170"/>
        <v>#DIV/0!</v>
      </c>
      <c r="AX1800" s="5"/>
      <c r="AY1800" s="6"/>
      <c r="AZ1800" s="6"/>
      <c r="BB1800" s="5"/>
      <c r="BC1800" s="8"/>
      <c r="BD1800" s="8"/>
      <c r="BE1800" s="5"/>
      <c r="BF1800" s="5"/>
      <c r="BG1800" s="6"/>
      <c r="BH1800" s="6"/>
      <c r="BI1800" s="7" t="e">
        <f t="shared" si="171"/>
        <v>#DIV/0!</v>
      </c>
      <c r="BK1800" s="5"/>
      <c r="BL1800" s="6"/>
      <c r="BM1800" s="6"/>
      <c r="BO1800" s="5"/>
      <c r="BP1800" s="6"/>
      <c r="BQ1800" s="6"/>
      <c r="BR1800" s="5"/>
      <c r="BS1800" s="5"/>
      <c r="BT1800" s="6"/>
      <c r="BU1800" s="6"/>
      <c r="BV1800" s="7" t="e">
        <f t="shared" si="172"/>
        <v>#DIV/0!</v>
      </c>
      <c r="BX1800" s="5"/>
      <c r="BY1800" s="8"/>
      <c r="BZ1800" s="8"/>
      <c r="CA1800" s="5"/>
      <c r="CB1800" s="5"/>
      <c r="CC1800" s="8"/>
      <c r="CD1800" s="8"/>
      <c r="CE1800" s="5"/>
      <c r="CF1800" s="5"/>
      <c r="CG1800" s="12"/>
      <c r="CH1800" s="17"/>
      <c r="CI1800" s="9" t="e">
        <f t="shared" si="173"/>
        <v>#DIV/0!</v>
      </c>
      <c r="CJ1800" s="5"/>
      <c r="CL1800" s="5"/>
      <c r="CM1800" s="5"/>
      <c r="CP1800" s="5"/>
      <c r="CT1800" s="5"/>
    </row>
    <row r="1801" spans="1:98" x14ac:dyDescent="0.25">
      <c r="A1801" s="5" t="s">
        <v>1844</v>
      </c>
      <c r="B1801" s="5">
        <v>49.58934</v>
      </c>
      <c r="C1801" s="5">
        <v>7.6788980000000002</v>
      </c>
      <c r="E1801" s="5">
        <v>0</v>
      </c>
      <c r="G1801" s="5">
        <v>0</v>
      </c>
      <c r="I1801" s="5">
        <v>0</v>
      </c>
      <c r="L1801" s="6" t="str">
        <f>IF(Table1[[#This Row],[seagrass.mn.ssp126.2050]]="","",(Table1[[#This Row],[seagrass.sd.ssp126.2050]]/Table1[[#This Row],[seagrass.mn.ssp126.2050]])^-1)</f>
        <v/>
      </c>
      <c r="M1801" s="6" t="str">
        <f>IF(Table1[[#This Row],[seagrass.weights.ssp126.2050]]="","",Table1[[#This Row],[seagrass.weights.ssp126.2050]]*Table1[[#This Row],[seagrass.mn.ssp126.2050]])</f>
        <v/>
      </c>
      <c r="P1801" s="6" t="str">
        <f>IF(Table1[[#This Row],[corals.mn.ssp126.2050]]="","",(Table1[[#This Row],[corals.sd.ssp126.2050]]/Table1[[#This Row],[corals.mn.ssp126.2050]])^-1)</f>
        <v/>
      </c>
      <c r="Q1801" s="6" t="str">
        <f>IF(Table1[[#This Row],[coral.weights.ssp126.2050]]="","",Table1[[#This Row],[coral.weights.ssp126.2050]]*Table1[[#This Row],[corals.mn.ssp126.2050]])</f>
        <v/>
      </c>
      <c r="T1801" s="6" t="str">
        <f>IF(Table1[[#This Row],[mangrove.mn.ssp126.2050]]="","",(Table1[[#This Row],[mangrove.sd.ssp126.2050]]/Table1[[#This Row],[mangrove.mn.ssp126.2050]])^-1)</f>
        <v/>
      </c>
      <c r="U1801" s="6" t="str">
        <f>IF(Table1[[#This Row],[mangrove.weights.ssp126.2050]]="","",Table1[[#This Row],[mangrove.weights.ssp126.2050]]*Table1[[#This Row],[mangrove.mn.ssp126.2050]])</f>
        <v/>
      </c>
      <c r="V1801" s="7" t="e">
        <f t="shared" si="168"/>
        <v>#DIV/0!</v>
      </c>
      <c r="Y1801" s="6" t="str">
        <f>IF(Table1[[#This Row],[seagrass.mn.ssp126.2100]]="", "", (Table1[[#This Row],[seagrass.sd.ssp126.2100]]/Table1[[#This Row],[seagrass.mn.ssp126.2100]])^-1)</f>
        <v/>
      </c>
      <c r="Z1801" s="6" t="str">
        <f>IF(Table1[[#This Row],[seagrass.weights.ssp126.2100]]="","", Table1[[#This Row],[seagrass.weights.ssp126.2100]]*Table1[[#This Row],[seagrass.mn.ssp126.2100]])</f>
        <v/>
      </c>
      <c r="AC1801" s="6" t="str">
        <f>IF(Table1[[#This Row],[corals.mn.ssp126.2100]]="","",(Table1[[#This Row],[corals.sd.ssp126.2100]]/Table1[[#This Row],[corals.mn.ssp126.2100]])^-1)</f>
        <v/>
      </c>
      <c r="AD1801" s="6" t="str">
        <f>IF( Table1[[#This Row],[Coral.weights.ssp126.2100]]="","", Table1[[#This Row],[Coral.weights.ssp126.2100]]*Table1[[#This Row],[corals.mn.ssp126.2100]])</f>
        <v/>
      </c>
      <c r="AG1801" s="8" t="str">
        <f>IF(Table1[[#This Row],[mangrove.mn.ssp126.2100]]="","",(Table1[[#This Row],[mangrove.sd.ssp126.2100]]/Table1[[#This Row],[mangrove.mn.ssp126.2100]])^-1)</f>
        <v/>
      </c>
      <c r="AH1801" s="6" t="str">
        <f>IF(Table1[[#This Row],[mangrove.weights.ssp126.2100]]="","",Table1[[#This Row],[mangrove.weights.ssp126.2100]]*Table1[[#This Row],[mangrove.mn.ssp126.2100]])</f>
        <v/>
      </c>
      <c r="AI1801" s="7" t="e">
        <f t="shared" si="169"/>
        <v>#DIV/0!</v>
      </c>
      <c r="AL1801" s="6" t="str">
        <f>IF(Table1[[#This Row],[seagrass.mn.ssp245.2050]]="","",(Table1[[#This Row],[seagrass.sd.ssp245.2050]]/Table1[[#This Row],[seagrass.mn.ssp245.2050]])^-1)</f>
        <v/>
      </c>
      <c r="AM1801" s="6" t="str">
        <f>IF(Table1[[#This Row],[seagrass.weights.ssp245.2050]]="","",Table1[[#This Row],[seagrass.weights.ssp245.2050]]*Table1[[#This Row],[seagrass.mn.ssp245.2050]])</f>
        <v/>
      </c>
      <c r="AS1801" s="5"/>
      <c r="AT1801" s="8"/>
      <c r="AU1801" s="8"/>
      <c r="AV1801" s="7" t="e">
        <f t="shared" si="170"/>
        <v>#DIV/0!</v>
      </c>
      <c r="AX1801" s="5"/>
      <c r="AY1801" s="6"/>
      <c r="AZ1801" s="6"/>
      <c r="BB1801" s="5"/>
      <c r="BC1801" s="8"/>
      <c r="BD1801" s="8"/>
      <c r="BE1801" s="5"/>
      <c r="BF1801" s="5"/>
      <c r="BG1801" s="6"/>
      <c r="BH1801" s="6"/>
      <c r="BI1801" s="7" t="e">
        <f t="shared" si="171"/>
        <v>#DIV/0!</v>
      </c>
      <c r="BK1801" s="5"/>
      <c r="BL1801" s="6"/>
      <c r="BM1801" s="6"/>
      <c r="BO1801" s="5"/>
      <c r="BP1801" s="6"/>
      <c r="BQ1801" s="6"/>
      <c r="BR1801" s="5"/>
      <c r="BS1801" s="5"/>
      <c r="BT1801" s="6"/>
      <c r="BU1801" s="6"/>
      <c r="BV1801" s="7" t="e">
        <f t="shared" si="172"/>
        <v>#DIV/0!</v>
      </c>
      <c r="BX1801" s="5"/>
      <c r="BY1801" s="8"/>
      <c r="BZ1801" s="8"/>
      <c r="CA1801" s="5"/>
      <c r="CB1801" s="5"/>
      <c r="CC1801" s="8"/>
      <c r="CD1801" s="8"/>
      <c r="CE1801" s="5"/>
      <c r="CF1801" s="5"/>
      <c r="CG1801" s="12"/>
      <c r="CH1801" s="17"/>
      <c r="CI1801" s="9" t="e">
        <f t="shared" si="173"/>
        <v>#DIV/0!</v>
      </c>
      <c r="CJ1801" s="5"/>
      <c r="CL1801" s="5"/>
      <c r="CM1801" s="5"/>
      <c r="CP1801" s="5"/>
      <c r="CT1801" s="5"/>
    </row>
    <row r="1802" spans="1:98" x14ac:dyDescent="0.25">
      <c r="A1802" s="5" t="s">
        <v>1845</v>
      </c>
      <c r="B1802" s="5">
        <v>49.83934</v>
      </c>
      <c r="C1802" s="5">
        <v>7.6788980000000002</v>
      </c>
      <c r="E1802" s="5">
        <v>0</v>
      </c>
      <c r="G1802" s="5">
        <v>0</v>
      </c>
      <c r="I1802" s="5">
        <v>0</v>
      </c>
      <c r="L1802" s="6" t="str">
        <f>IF(Table1[[#This Row],[seagrass.mn.ssp126.2050]]="","",(Table1[[#This Row],[seagrass.sd.ssp126.2050]]/Table1[[#This Row],[seagrass.mn.ssp126.2050]])^-1)</f>
        <v/>
      </c>
      <c r="M1802" s="6" t="str">
        <f>IF(Table1[[#This Row],[seagrass.weights.ssp126.2050]]="","",Table1[[#This Row],[seagrass.weights.ssp126.2050]]*Table1[[#This Row],[seagrass.mn.ssp126.2050]])</f>
        <v/>
      </c>
      <c r="P1802" s="6" t="str">
        <f>IF(Table1[[#This Row],[corals.mn.ssp126.2050]]="","",(Table1[[#This Row],[corals.sd.ssp126.2050]]/Table1[[#This Row],[corals.mn.ssp126.2050]])^-1)</f>
        <v/>
      </c>
      <c r="Q1802" s="6" t="str">
        <f>IF(Table1[[#This Row],[coral.weights.ssp126.2050]]="","",Table1[[#This Row],[coral.weights.ssp126.2050]]*Table1[[#This Row],[corals.mn.ssp126.2050]])</f>
        <v/>
      </c>
      <c r="T1802" s="6" t="str">
        <f>IF(Table1[[#This Row],[mangrove.mn.ssp126.2050]]="","",(Table1[[#This Row],[mangrove.sd.ssp126.2050]]/Table1[[#This Row],[mangrove.mn.ssp126.2050]])^-1)</f>
        <v/>
      </c>
      <c r="U1802" s="6" t="str">
        <f>IF(Table1[[#This Row],[mangrove.weights.ssp126.2050]]="","",Table1[[#This Row],[mangrove.weights.ssp126.2050]]*Table1[[#This Row],[mangrove.mn.ssp126.2050]])</f>
        <v/>
      </c>
      <c r="V1802" s="7" t="e">
        <f t="shared" si="168"/>
        <v>#DIV/0!</v>
      </c>
      <c r="Y1802" s="6" t="str">
        <f>IF(Table1[[#This Row],[seagrass.mn.ssp126.2100]]="", "", (Table1[[#This Row],[seagrass.sd.ssp126.2100]]/Table1[[#This Row],[seagrass.mn.ssp126.2100]])^-1)</f>
        <v/>
      </c>
      <c r="Z1802" s="6" t="str">
        <f>IF(Table1[[#This Row],[seagrass.weights.ssp126.2100]]="","", Table1[[#This Row],[seagrass.weights.ssp126.2100]]*Table1[[#This Row],[seagrass.mn.ssp126.2100]])</f>
        <v/>
      </c>
      <c r="AC1802" s="6" t="str">
        <f>IF(Table1[[#This Row],[corals.mn.ssp126.2100]]="","",(Table1[[#This Row],[corals.sd.ssp126.2100]]/Table1[[#This Row],[corals.mn.ssp126.2100]])^-1)</f>
        <v/>
      </c>
      <c r="AD1802" s="6" t="str">
        <f>IF( Table1[[#This Row],[Coral.weights.ssp126.2100]]="","", Table1[[#This Row],[Coral.weights.ssp126.2100]]*Table1[[#This Row],[corals.mn.ssp126.2100]])</f>
        <v/>
      </c>
      <c r="AG1802" s="8" t="str">
        <f>IF(Table1[[#This Row],[mangrove.mn.ssp126.2100]]="","",(Table1[[#This Row],[mangrove.sd.ssp126.2100]]/Table1[[#This Row],[mangrove.mn.ssp126.2100]])^-1)</f>
        <v/>
      </c>
      <c r="AH1802" s="6" t="str">
        <f>IF(Table1[[#This Row],[mangrove.weights.ssp126.2100]]="","",Table1[[#This Row],[mangrove.weights.ssp126.2100]]*Table1[[#This Row],[mangrove.mn.ssp126.2100]])</f>
        <v/>
      </c>
      <c r="AI1802" s="7" t="e">
        <f t="shared" si="169"/>
        <v>#DIV/0!</v>
      </c>
      <c r="AL1802" s="6" t="str">
        <f>IF(Table1[[#This Row],[seagrass.mn.ssp245.2050]]="","",(Table1[[#This Row],[seagrass.sd.ssp245.2050]]/Table1[[#This Row],[seagrass.mn.ssp245.2050]])^-1)</f>
        <v/>
      </c>
      <c r="AM1802" s="6" t="str">
        <f>IF(Table1[[#This Row],[seagrass.weights.ssp245.2050]]="","",Table1[[#This Row],[seagrass.weights.ssp245.2050]]*Table1[[#This Row],[seagrass.mn.ssp245.2050]])</f>
        <v/>
      </c>
      <c r="AS1802" s="5"/>
      <c r="AT1802" s="8"/>
      <c r="AU1802" s="8"/>
      <c r="AV1802" s="7" t="e">
        <f t="shared" si="170"/>
        <v>#DIV/0!</v>
      </c>
      <c r="AX1802" s="5"/>
      <c r="AY1802" s="6"/>
      <c r="AZ1802" s="6"/>
      <c r="BB1802" s="5"/>
      <c r="BC1802" s="8"/>
      <c r="BD1802" s="8"/>
      <c r="BE1802" s="5"/>
      <c r="BF1802" s="5"/>
      <c r="BG1802" s="6"/>
      <c r="BH1802" s="6"/>
      <c r="BI1802" s="7" t="e">
        <f t="shared" si="171"/>
        <v>#DIV/0!</v>
      </c>
      <c r="BK1802" s="5"/>
      <c r="BL1802" s="6"/>
      <c r="BM1802" s="6"/>
      <c r="BO1802" s="5"/>
      <c r="BP1802" s="6"/>
      <c r="BQ1802" s="6"/>
      <c r="BR1802" s="5"/>
      <c r="BS1802" s="5"/>
      <c r="BT1802" s="6"/>
      <c r="BU1802" s="6"/>
      <c r="BV1802" s="7" t="e">
        <f t="shared" si="172"/>
        <v>#DIV/0!</v>
      </c>
      <c r="BX1802" s="5"/>
      <c r="BY1802" s="8"/>
      <c r="BZ1802" s="8"/>
      <c r="CA1802" s="5"/>
      <c r="CB1802" s="5"/>
      <c r="CC1802" s="8"/>
      <c r="CD1802" s="8"/>
      <c r="CE1802" s="5"/>
      <c r="CF1802" s="5"/>
      <c r="CG1802" s="12"/>
      <c r="CH1802" s="17"/>
      <c r="CI1802" s="9" t="e">
        <f t="shared" si="173"/>
        <v>#DIV/0!</v>
      </c>
      <c r="CJ1802" s="5"/>
      <c r="CL1802" s="5"/>
      <c r="CM1802" s="5"/>
      <c r="CP1802" s="5"/>
      <c r="CT1802" s="5"/>
    </row>
    <row r="1803" spans="1:98" x14ac:dyDescent="0.25">
      <c r="A1803" s="5" t="s">
        <v>1846</v>
      </c>
      <c r="B1803" s="5">
        <v>50.08934</v>
      </c>
      <c r="C1803" s="5">
        <v>7.6788980000000002</v>
      </c>
      <c r="E1803" s="5">
        <v>0</v>
      </c>
      <c r="G1803" s="5">
        <v>0</v>
      </c>
      <c r="I1803" s="5">
        <v>0</v>
      </c>
      <c r="L1803" s="6" t="str">
        <f>IF(Table1[[#This Row],[seagrass.mn.ssp126.2050]]="","",(Table1[[#This Row],[seagrass.sd.ssp126.2050]]/Table1[[#This Row],[seagrass.mn.ssp126.2050]])^-1)</f>
        <v/>
      </c>
      <c r="M1803" s="6" t="str">
        <f>IF(Table1[[#This Row],[seagrass.weights.ssp126.2050]]="","",Table1[[#This Row],[seagrass.weights.ssp126.2050]]*Table1[[#This Row],[seagrass.mn.ssp126.2050]])</f>
        <v/>
      </c>
      <c r="P1803" s="6" t="str">
        <f>IF(Table1[[#This Row],[corals.mn.ssp126.2050]]="","",(Table1[[#This Row],[corals.sd.ssp126.2050]]/Table1[[#This Row],[corals.mn.ssp126.2050]])^-1)</f>
        <v/>
      </c>
      <c r="Q1803" s="6" t="str">
        <f>IF(Table1[[#This Row],[coral.weights.ssp126.2050]]="","",Table1[[#This Row],[coral.weights.ssp126.2050]]*Table1[[#This Row],[corals.mn.ssp126.2050]])</f>
        <v/>
      </c>
      <c r="T1803" s="6" t="str">
        <f>IF(Table1[[#This Row],[mangrove.mn.ssp126.2050]]="","",(Table1[[#This Row],[mangrove.sd.ssp126.2050]]/Table1[[#This Row],[mangrove.mn.ssp126.2050]])^-1)</f>
        <v/>
      </c>
      <c r="U1803" s="6" t="str">
        <f>IF(Table1[[#This Row],[mangrove.weights.ssp126.2050]]="","",Table1[[#This Row],[mangrove.weights.ssp126.2050]]*Table1[[#This Row],[mangrove.mn.ssp126.2050]])</f>
        <v/>
      </c>
      <c r="V1803" s="7" t="e">
        <f t="shared" si="168"/>
        <v>#DIV/0!</v>
      </c>
      <c r="Y1803" s="6" t="str">
        <f>IF(Table1[[#This Row],[seagrass.mn.ssp126.2100]]="", "", (Table1[[#This Row],[seagrass.sd.ssp126.2100]]/Table1[[#This Row],[seagrass.mn.ssp126.2100]])^-1)</f>
        <v/>
      </c>
      <c r="Z1803" s="6" t="str">
        <f>IF(Table1[[#This Row],[seagrass.weights.ssp126.2100]]="","", Table1[[#This Row],[seagrass.weights.ssp126.2100]]*Table1[[#This Row],[seagrass.mn.ssp126.2100]])</f>
        <v/>
      </c>
      <c r="AC1803" s="6" t="str">
        <f>IF(Table1[[#This Row],[corals.mn.ssp126.2100]]="","",(Table1[[#This Row],[corals.sd.ssp126.2100]]/Table1[[#This Row],[corals.mn.ssp126.2100]])^-1)</f>
        <v/>
      </c>
      <c r="AD1803" s="6" t="str">
        <f>IF( Table1[[#This Row],[Coral.weights.ssp126.2100]]="","", Table1[[#This Row],[Coral.weights.ssp126.2100]]*Table1[[#This Row],[corals.mn.ssp126.2100]])</f>
        <v/>
      </c>
      <c r="AG1803" s="8" t="str">
        <f>IF(Table1[[#This Row],[mangrove.mn.ssp126.2100]]="","",(Table1[[#This Row],[mangrove.sd.ssp126.2100]]/Table1[[#This Row],[mangrove.mn.ssp126.2100]])^-1)</f>
        <v/>
      </c>
      <c r="AH1803" s="6" t="str">
        <f>IF(Table1[[#This Row],[mangrove.weights.ssp126.2100]]="","",Table1[[#This Row],[mangrove.weights.ssp126.2100]]*Table1[[#This Row],[mangrove.mn.ssp126.2100]])</f>
        <v/>
      </c>
      <c r="AI1803" s="7" t="e">
        <f t="shared" si="169"/>
        <v>#DIV/0!</v>
      </c>
      <c r="AL1803" s="6" t="str">
        <f>IF(Table1[[#This Row],[seagrass.mn.ssp245.2050]]="","",(Table1[[#This Row],[seagrass.sd.ssp245.2050]]/Table1[[#This Row],[seagrass.mn.ssp245.2050]])^-1)</f>
        <v/>
      </c>
      <c r="AM1803" s="6" t="str">
        <f>IF(Table1[[#This Row],[seagrass.weights.ssp245.2050]]="","",Table1[[#This Row],[seagrass.weights.ssp245.2050]]*Table1[[#This Row],[seagrass.mn.ssp245.2050]])</f>
        <v/>
      </c>
      <c r="AS1803" s="5"/>
      <c r="AT1803" s="8"/>
      <c r="AU1803" s="8"/>
      <c r="AV1803" s="7" t="e">
        <f t="shared" si="170"/>
        <v>#DIV/0!</v>
      </c>
      <c r="AX1803" s="5"/>
      <c r="AY1803" s="6"/>
      <c r="AZ1803" s="6"/>
      <c r="BB1803" s="5"/>
      <c r="BC1803" s="8"/>
      <c r="BD1803" s="8"/>
      <c r="BE1803" s="5"/>
      <c r="BF1803" s="5"/>
      <c r="BG1803" s="6"/>
      <c r="BH1803" s="6"/>
      <c r="BI1803" s="7" t="e">
        <f t="shared" si="171"/>
        <v>#DIV/0!</v>
      </c>
      <c r="BK1803" s="5"/>
      <c r="BL1803" s="6"/>
      <c r="BM1803" s="6"/>
      <c r="BO1803" s="5"/>
      <c r="BP1803" s="6"/>
      <c r="BQ1803" s="6"/>
      <c r="BR1803" s="5"/>
      <c r="BS1803" s="5"/>
      <c r="BT1803" s="6"/>
      <c r="BU1803" s="6"/>
      <c r="BV1803" s="7" t="e">
        <f t="shared" si="172"/>
        <v>#DIV/0!</v>
      </c>
      <c r="BX1803" s="5"/>
      <c r="BY1803" s="8"/>
      <c r="BZ1803" s="8"/>
      <c r="CA1803" s="5"/>
      <c r="CB1803" s="5"/>
      <c r="CC1803" s="8"/>
      <c r="CD1803" s="8"/>
      <c r="CE1803" s="5"/>
      <c r="CF1803" s="5"/>
      <c r="CG1803" s="12"/>
      <c r="CH1803" s="17"/>
      <c r="CI1803" s="9" t="e">
        <f t="shared" si="173"/>
        <v>#DIV/0!</v>
      </c>
      <c r="CJ1803" s="5"/>
      <c r="CL1803" s="5"/>
      <c r="CM1803" s="5"/>
      <c r="CP1803" s="5"/>
      <c r="CT1803" s="5"/>
    </row>
    <row r="1804" spans="1:98" x14ac:dyDescent="0.25">
      <c r="A1804" s="5" t="s">
        <v>1847</v>
      </c>
      <c r="B1804" s="5">
        <v>49.33934</v>
      </c>
      <c r="C1804" s="5">
        <v>7.4288980000000002</v>
      </c>
      <c r="E1804" s="5">
        <v>0</v>
      </c>
      <c r="G1804" s="5">
        <v>0</v>
      </c>
      <c r="I1804" s="5">
        <v>0</v>
      </c>
      <c r="L1804" s="6" t="str">
        <f>IF(Table1[[#This Row],[seagrass.mn.ssp126.2050]]="","",(Table1[[#This Row],[seagrass.sd.ssp126.2050]]/Table1[[#This Row],[seagrass.mn.ssp126.2050]])^-1)</f>
        <v/>
      </c>
      <c r="M1804" s="6" t="str">
        <f>IF(Table1[[#This Row],[seagrass.weights.ssp126.2050]]="","",Table1[[#This Row],[seagrass.weights.ssp126.2050]]*Table1[[#This Row],[seagrass.mn.ssp126.2050]])</f>
        <v/>
      </c>
      <c r="P1804" s="6" t="str">
        <f>IF(Table1[[#This Row],[corals.mn.ssp126.2050]]="","",(Table1[[#This Row],[corals.sd.ssp126.2050]]/Table1[[#This Row],[corals.mn.ssp126.2050]])^-1)</f>
        <v/>
      </c>
      <c r="Q1804" s="6" t="str">
        <f>IF(Table1[[#This Row],[coral.weights.ssp126.2050]]="","",Table1[[#This Row],[coral.weights.ssp126.2050]]*Table1[[#This Row],[corals.mn.ssp126.2050]])</f>
        <v/>
      </c>
      <c r="T1804" s="6" t="str">
        <f>IF(Table1[[#This Row],[mangrove.mn.ssp126.2050]]="","",(Table1[[#This Row],[mangrove.sd.ssp126.2050]]/Table1[[#This Row],[mangrove.mn.ssp126.2050]])^-1)</f>
        <v/>
      </c>
      <c r="U1804" s="6" t="str">
        <f>IF(Table1[[#This Row],[mangrove.weights.ssp126.2050]]="","",Table1[[#This Row],[mangrove.weights.ssp126.2050]]*Table1[[#This Row],[mangrove.mn.ssp126.2050]])</f>
        <v/>
      </c>
      <c r="V1804" s="7" t="e">
        <f t="shared" si="168"/>
        <v>#DIV/0!</v>
      </c>
      <c r="Y1804" s="6" t="str">
        <f>IF(Table1[[#This Row],[seagrass.mn.ssp126.2100]]="", "", (Table1[[#This Row],[seagrass.sd.ssp126.2100]]/Table1[[#This Row],[seagrass.mn.ssp126.2100]])^-1)</f>
        <v/>
      </c>
      <c r="Z1804" s="6" t="str">
        <f>IF(Table1[[#This Row],[seagrass.weights.ssp126.2100]]="","", Table1[[#This Row],[seagrass.weights.ssp126.2100]]*Table1[[#This Row],[seagrass.mn.ssp126.2100]])</f>
        <v/>
      </c>
      <c r="AC1804" s="6" t="str">
        <f>IF(Table1[[#This Row],[corals.mn.ssp126.2100]]="","",(Table1[[#This Row],[corals.sd.ssp126.2100]]/Table1[[#This Row],[corals.mn.ssp126.2100]])^-1)</f>
        <v/>
      </c>
      <c r="AD1804" s="6" t="str">
        <f>IF( Table1[[#This Row],[Coral.weights.ssp126.2100]]="","", Table1[[#This Row],[Coral.weights.ssp126.2100]]*Table1[[#This Row],[corals.mn.ssp126.2100]])</f>
        <v/>
      </c>
      <c r="AG1804" s="8" t="str">
        <f>IF(Table1[[#This Row],[mangrove.mn.ssp126.2100]]="","",(Table1[[#This Row],[mangrove.sd.ssp126.2100]]/Table1[[#This Row],[mangrove.mn.ssp126.2100]])^-1)</f>
        <v/>
      </c>
      <c r="AH1804" s="6" t="str">
        <f>IF(Table1[[#This Row],[mangrove.weights.ssp126.2100]]="","",Table1[[#This Row],[mangrove.weights.ssp126.2100]]*Table1[[#This Row],[mangrove.mn.ssp126.2100]])</f>
        <v/>
      </c>
      <c r="AI1804" s="7" t="e">
        <f t="shared" si="169"/>
        <v>#DIV/0!</v>
      </c>
      <c r="AL1804" s="6" t="str">
        <f>IF(Table1[[#This Row],[seagrass.mn.ssp245.2050]]="","",(Table1[[#This Row],[seagrass.sd.ssp245.2050]]/Table1[[#This Row],[seagrass.mn.ssp245.2050]])^-1)</f>
        <v/>
      </c>
      <c r="AM1804" s="6" t="str">
        <f>IF(Table1[[#This Row],[seagrass.weights.ssp245.2050]]="","",Table1[[#This Row],[seagrass.weights.ssp245.2050]]*Table1[[#This Row],[seagrass.mn.ssp245.2050]])</f>
        <v/>
      </c>
      <c r="AS1804" s="5"/>
      <c r="AT1804" s="8"/>
      <c r="AU1804" s="8"/>
      <c r="AV1804" s="7" t="e">
        <f t="shared" si="170"/>
        <v>#DIV/0!</v>
      </c>
      <c r="AX1804" s="5"/>
      <c r="AY1804" s="6"/>
      <c r="AZ1804" s="6"/>
      <c r="BB1804" s="5"/>
      <c r="BC1804" s="8"/>
      <c r="BD1804" s="8"/>
      <c r="BE1804" s="5"/>
      <c r="BF1804" s="5"/>
      <c r="BG1804" s="6"/>
      <c r="BH1804" s="6"/>
      <c r="BI1804" s="7" t="e">
        <f t="shared" si="171"/>
        <v>#DIV/0!</v>
      </c>
      <c r="BK1804" s="5"/>
      <c r="BL1804" s="6"/>
      <c r="BM1804" s="6"/>
      <c r="BO1804" s="5"/>
      <c r="BP1804" s="6"/>
      <c r="BQ1804" s="6"/>
      <c r="BR1804" s="5"/>
      <c r="BS1804" s="5"/>
      <c r="BT1804" s="6"/>
      <c r="BU1804" s="6"/>
      <c r="BV1804" s="7" t="e">
        <f t="shared" si="172"/>
        <v>#DIV/0!</v>
      </c>
      <c r="BX1804" s="5"/>
      <c r="BY1804" s="8"/>
      <c r="BZ1804" s="8"/>
      <c r="CA1804" s="5"/>
      <c r="CB1804" s="5"/>
      <c r="CC1804" s="8"/>
      <c r="CD1804" s="8"/>
      <c r="CE1804" s="5"/>
      <c r="CF1804" s="5"/>
      <c r="CG1804" s="12"/>
      <c r="CH1804" s="17"/>
      <c r="CI1804" s="9" t="e">
        <f t="shared" si="173"/>
        <v>#DIV/0!</v>
      </c>
      <c r="CJ1804" s="5"/>
      <c r="CL1804" s="5"/>
      <c r="CM1804" s="5"/>
      <c r="CP1804" s="5"/>
      <c r="CT1804" s="5"/>
    </row>
    <row r="1805" spans="1:98" x14ac:dyDescent="0.25">
      <c r="A1805" s="5" t="s">
        <v>1848</v>
      </c>
      <c r="B1805" s="5">
        <v>49.58934</v>
      </c>
      <c r="C1805" s="5">
        <v>7.4288980000000002</v>
      </c>
      <c r="E1805" s="5">
        <v>0</v>
      </c>
      <c r="G1805" s="5">
        <v>0</v>
      </c>
      <c r="I1805" s="5">
        <v>0</v>
      </c>
      <c r="L1805" s="6" t="str">
        <f>IF(Table1[[#This Row],[seagrass.mn.ssp126.2050]]="","",(Table1[[#This Row],[seagrass.sd.ssp126.2050]]/Table1[[#This Row],[seagrass.mn.ssp126.2050]])^-1)</f>
        <v/>
      </c>
      <c r="M1805" s="6" t="str">
        <f>IF(Table1[[#This Row],[seagrass.weights.ssp126.2050]]="","",Table1[[#This Row],[seagrass.weights.ssp126.2050]]*Table1[[#This Row],[seagrass.mn.ssp126.2050]])</f>
        <v/>
      </c>
      <c r="P1805" s="6" t="str">
        <f>IF(Table1[[#This Row],[corals.mn.ssp126.2050]]="","",(Table1[[#This Row],[corals.sd.ssp126.2050]]/Table1[[#This Row],[corals.mn.ssp126.2050]])^-1)</f>
        <v/>
      </c>
      <c r="Q1805" s="6" t="str">
        <f>IF(Table1[[#This Row],[coral.weights.ssp126.2050]]="","",Table1[[#This Row],[coral.weights.ssp126.2050]]*Table1[[#This Row],[corals.mn.ssp126.2050]])</f>
        <v/>
      </c>
      <c r="T1805" s="6" t="str">
        <f>IF(Table1[[#This Row],[mangrove.mn.ssp126.2050]]="","",(Table1[[#This Row],[mangrove.sd.ssp126.2050]]/Table1[[#This Row],[mangrove.mn.ssp126.2050]])^-1)</f>
        <v/>
      </c>
      <c r="U1805" s="6" t="str">
        <f>IF(Table1[[#This Row],[mangrove.weights.ssp126.2050]]="","",Table1[[#This Row],[mangrove.weights.ssp126.2050]]*Table1[[#This Row],[mangrove.mn.ssp126.2050]])</f>
        <v/>
      </c>
      <c r="V1805" s="7" t="e">
        <f t="shared" si="168"/>
        <v>#DIV/0!</v>
      </c>
      <c r="Y1805" s="6" t="str">
        <f>IF(Table1[[#This Row],[seagrass.mn.ssp126.2100]]="", "", (Table1[[#This Row],[seagrass.sd.ssp126.2100]]/Table1[[#This Row],[seagrass.mn.ssp126.2100]])^-1)</f>
        <v/>
      </c>
      <c r="Z1805" s="6" t="str">
        <f>IF(Table1[[#This Row],[seagrass.weights.ssp126.2100]]="","", Table1[[#This Row],[seagrass.weights.ssp126.2100]]*Table1[[#This Row],[seagrass.mn.ssp126.2100]])</f>
        <v/>
      </c>
      <c r="AC1805" s="6" t="str">
        <f>IF(Table1[[#This Row],[corals.mn.ssp126.2100]]="","",(Table1[[#This Row],[corals.sd.ssp126.2100]]/Table1[[#This Row],[corals.mn.ssp126.2100]])^-1)</f>
        <v/>
      </c>
      <c r="AD1805" s="6" t="str">
        <f>IF( Table1[[#This Row],[Coral.weights.ssp126.2100]]="","", Table1[[#This Row],[Coral.weights.ssp126.2100]]*Table1[[#This Row],[corals.mn.ssp126.2100]])</f>
        <v/>
      </c>
      <c r="AG1805" s="8" t="str">
        <f>IF(Table1[[#This Row],[mangrove.mn.ssp126.2100]]="","",(Table1[[#This Row],[mangrove.sd.ssp126.2100]]/Table1[[#This Row],[mangrove.mn.ssp126.2100]])^-1)</f>
        <v/>
      </c>
      <c r="AH1805" s="6" t="str">
        <f>IF(Table1[[#This Row],[mangrove.weights.ssp126.2100]]="","",Table1[[#This Row],[mangrove.weights.ssp126.2100]]*Table1[[#This Row],[mangrove.mn.ssp126.2100]])</f>
        <v/>
      </c>
      <c r="AI1805" s="7" t="e">
        <f t="shared" si="169"/>
        <v>#DIV/0!</v>
      </c>
      <c r="AL1805" s="6" t="str">
        <f>IF(Table1[[#This Row],[seagrass.mn.ssp245.2050]]="","",(Table1[[#This Row],[seagrass.sd.ssp245.2050]]/Table1[[#This Row],[seagrass.mn.ssp245.2050]])^-1)</f>
        <v/>
      </c>
      <c r="AM1805" s="6" t="str">
        <f>IF(Table1[[#This Row],[seagrass.weights.ssp245.2050]]="","",Table1[[#This Row],[seagrass.weights.ssp245.2050]]*Table1[[#This Row],[seagrass.mn.ssp245.2050]])</f>
        <v/>
      </c>
      <c r="AS1805" s="5"/>
      <c r="AT1805" s="8"/>
      <c r="AU1805" s="8"/>
      <c r="AV1805" s="7" t="e">
        <f t="shared" si="170"/>
        <v>#DIV/0!</v>
      </c>
      <c r="AX1805" s="5"/>
      <c r="AY1805" s="6"/>
      <c r="AZ1805" s="6"/>
      <c r="BB1805" s="5"/>
      <c r="BC1805" s="8"/>
      <c r="BD1805" s="8"/>
      <c r="BE1805" s="5"/>
      <c r="BF1805" s="5"/>
      <c r="BG1805" s="6"/>
      <c r="BH1805" s="6"/>
      <c r="BI1805" s="7" t="e">
        <f t="shared" si="171"/>
        <v>#DIV/0!</v>
      </c>
      <c r="BK1805" s="5"/>
      <c r="BL1805" s="6"/>
      <c r="BM1805" s="6"/>
      <c r="BO1805" s="5"/>
      <c r="BP1805" s="6"/>
      <c r="BQ1805" s="6"/>
      <c r="BR1805" s="5"/>
      <c r="BS1805" s="5"/>
      <c r="BT1805" s="6"/>
      <c r="BU1805" s="6"/>
      <c r="BV1805" s="7" t="e">
        <f t="shared" si="172"/>
        <v>#DIV/0!</v>
      </c>
      <c r="BX1805" s="5"/>
      <c r="BY1805" s="8"/>
      <c r="BZ1805" s="8"/>
      <c r="CA1805" s="5"/>
      <c r="CB1805" s="5"/>
      <c r="CC1805" s="8"/>
      <c r="CD1805" s="8"/>
      <c r="CE1805" s="5"/>
      <c r="CF1805" s="5"/>
      <c r="CG1805" s="12"/>
      <c r="CH1805" s="17"/>
      <c r="CI1805" s="9" t="e">
        <f t="shared" si="173"/>
        <v>#DIV/0!</v>
      </c>
      <c r="CJ1805" s="5"/>
      <c r="CL1805" s="5"/>
      <c r="CM1805" s="5"/>
      <c r="CP1805" s="5"/>
      <c r="CT1805" s="5"/>
    </row>
    <row r="1806" spans="1:98" x14ac:dyDescent="0.25">
      <c r="A1806" s="5" t="s">
        <v>1849</v>
      </c>
      <c r="B1806" s="5">
        <v>49.83934</v>
      </c>
      <c r="C1806" s="5">
        <v>7.4288980000000002</v>
      </c>
      <c r="E1806" s="5">
        <v>0</v>
      </c>
      <c r="G1806" s="5">
        <v>0</v>
      </c>
      <c r="I1806" s="5">
        <v>0</v>
      </c>
      <c r="L1806" s="6" t="str">
        <f>IF(Table1[[#This Row],[seagrass.mn.ssp126.2050]]="","",(Table1[[#This Row],[seagrass.sd.ssp126.2050]]/Table1[[#This Row],[seagrass.mn.ssp126.2050]])^-1)</f>
        <v/>
      </c>
      <c r="M1806" s="6" t="str">
        <f>IF(Table1[[#This Row],[seagrass.weights.ssp126.2050]]="","",Table1[[#This Row],[seagrass.weights.ssp126.2050]]*Table1[[#This Row],[seagrass.mn.ssp126.2050]])</f>
        <v/>
      </c>
      <c r="P1806" s="6" t="str">
        <f>IF(Table1[[#This Row],[corals.mn.ssp126.2050]]="","",(Table1[[#This Row],[corals.sd.ssp126.2050]]/Table1[[#This Row],[corals.mn.ssp126.2050]])^-1)</f>
        <v/>
      </c>
      <c r="Q1806" s="6" t="str">
        <f>IF(Table1[[#This Row],[coral.weights.ssp126.2050]]="","",Table1[[#This Row],[coral.weights.ssp126.2050]]*Table1[[#This Row],[corals.mn.ssp126.2050]])</f>
        <v/>
      </c>
      <c r="T1806" s="6" t="str">
        <f>IF(Table1[[#This Row],[mangrove.mn.ssp126.2050]]="","",(Table1[[#This Row],[mangrove.sd.ssp126.2050]]/Table1[[#This Row],[mangrove.mn.ssp126.2050]])^-1)</f>
        <v/>
      </c>
      <c r="U1806" s="6" t="str">
        <f>IF(Table1[[#This Row],[mangrove.weights.ssp126.2050]]="","",Table1[[#This Row],[mangrove.weights.ssp126.2050]]*Table1[[#This Row],[mangrove.mn.ssp126.2050]])</f>
        <v/>
      </c>
      <c r="V1806" s="7" t="e">
        <f t="shared" si="168"/>
        <v>#DIV/0!</v>
      </c>
      <c r="Y1806" s="6" t="str">
        <f>IF(Table1[[#This Row],[seagrass.mn.ssp126.2100]]="", "", (Table1[[#This Row],[seagrass.sd.ssp126.2100]]/Table1[[#This Row],[seagrass.mn.ssp126.2100]])^-1)</f>
        <v/>
      </c>
      <c r="Z1806" s="6" t="str">
        <f>IF(Table1[[#This Row],[seagrass.weights.ssp126.2100]]="","", Table1[[#This Row],[seagrass.weights.ssp126.2100]]*Table1[[#This Row],[seagrass.mn.ssp126.2100]])</f>
        <v/>
      </c>
      <c r="AC1806" s="6" t="str">
        <f>IF(Table1[[#This Row],[corals.mn.ssp126.2100]]="","",(Table1[[#This Row],[corals.sd.ssp126.2100]]/Table1[[#This Row],[corals.mn.ssp126.2100]])^-1)</f>
        <v/>
      </c>
      <c r="AD1806" s="6" t="str">
        <f>IF( Table1[[#This Row],[Coral.weights.ssp126.2100]]="","", Table1[[#This Row],[Coral.weights.ssp126.2100]]*Table1[[#This Row],[corals.mn.ssp126.2100]])</f>
        <v/>
      </c>
      <c r="AG1806" s="8" t="str">
        <f>IF(Table1[[#This Row],[mangrove.mn.ssp126.2100]]="","",(Table1[[#This Row],[mangrove.sd.ssp126.2100]]/Table1[[#This Row],[mangrove.mn.ssp126.2100]])^-1)</f>
        <v/>
      </c>
      <c r="AH1806" s="6" t="str">
        <f>IF(Table1[[#This Row],[mangrove.weights.ssp126.2100]]="","",Table1[[#This Row],[mangrove.weights.ssp126.2100]]*Table1[[#This Row],[mangrove.mn.ssp126.2100]])</f>
        <v/>
      </c>
      <c r="AI1806" s="7" t="e">
        <f t="shared" si="169"/>
        <v>#DIV/0!</v>
      </c>
      <c r="AL1806" s="6" t="str">
        <f>IF(Table1[[#This Row],[seagrass.mn.ssp245.2050]]="","",(Table1[[#This Row],[seagrass.sd.ssp245.2050]]/Table1[[#This Row],[seagrass.mn.ssp245.2050]])^-1)</f>
        <v/>
      </c>
      <c r="AM1806" s="6" t="str">
        <f>IF(Table1[[#This Row],[seagrass.weights.ssp245.2050]]="","",Table1[[#This Row],[seagrass.weights.ssp245.2050]]*Table1[[#This Row],[seagrass.mn.ssp245.2050]])</f>
        <v/>
      </c>
      <c r="AS1806" s="5"/>
      <c r="AT1806" s="8"/>
      <c r="AU1806" s="8"/>
      <c r="AV1806" s="7" t="e">
        <f t="shared" si="170"/>
        <v>#DIV/0!</v>
      </c>
      <c r="AX1806" s="5"/>
      <c r="AY1806" s="6"/>
      <c r="AZ1806" s="6"/>
      <c r="BB1806" s="5"/>
      <c r="BC1806" s="8"/>
      <c r="BD1806" s="8"/>
      <c r="BE1806" s="5"/>
      <c r="BF1806" s="5"/>
      <c r="BG1806" s="6"/>
      <c r="BH1806" s="6"/>
      <c r="BI1806" s="7" t="e">
        <f t="shared" si="171"/>
        <v>#DIV/0!</v>
      </c>
      <c r="BK1806" s="5"/>
      <c r="BL1806" s="6"/>
      <c r="BM1806" s="6"/>
      <c r="BO1806" s="5"/>
      <c r="BP1806" s="6"/>
      <c r="BQ1806" s="6"/>
      <c r="BR1806" s="5"/>
      <c r="BS1806" s="5"/>
      <c r="BT1806" s="6"/>
      <c r="BU1806" s="6"/>
      <c r="BV1806" s="7" t="e">
        <f t="shared" si="172"/>
        <v>#DIV/0!</v>
      </c>
      <c r="BX1806" s="5"/>
      <c r="BY1806" s="8"/>
      <c r="BZ1806" s="8"/>
      <c r="CA1806" s="5"/>
      <c r="CB1806" s="5"/>
      <c r="CC1806" s="8"/>
      <c r="CD1806" s="8"/>
      <c r="CE1806" s="5"/>
      <c r="CF1806" s="5"/>
      <c r="CG1806" s="12"/>
      <c r="CH1806" s="17"/>
      <c r="CI1806" s="9" t="e">
        <f t="shared" si="173"/>
        <v>#DIV/0!</v>
      </c>
      <c r="CJ1806" s="5"/>
      <c r="CL1806" s="5"/>
      <c r="CM1806" s="5"/>
      <c r="CP1806" s="5"/>
      <c r="CT1806" s="5"/>
    </row>
    <row r="1807" spans="1:98" x14ac:dyDescent="0.25">
      <c r="A1807" s="5" t="s">
        <v>1850</v>
      </c>
      <c r="B1807" s="5">
        <v>50.08934</v>
      </c>
      <c r="C1807" s="5">
        <v>7.4288980000000002</v>
      </c>
      <c r="E1807" s="5">
        <v>0</v>
      </c>
      <c r="G1807" s="5">
        <v>0</v>
      </c>
      <c r="I1807" s="5">
        <v>0</v>
      </c>
      <c r="L1807" s="6" t="str">
        <f>IF(Table1[[#This Row],[seagrass.mn.ssp126.2050]]="","",(Table1[[#This Row],[seagrass.sd.ssp126.2050]]/Table1[[#This Row],[seagrass.mn.ssp126.2050]])^-1)</f>
        <v/>
      </c>
      <c r="M1807" s="6" t="str">
        <f>IF(Table1[[#This Row],[seagrass.weights.ssp126.2050]]="","",Table1[[#This Row],[seagrass.weights.ssp126.2050]]*Table1[[#This Row],[seagrass.mn.ssp126.2050]])</f>
        <v/>
      </c>
      <c r="P1807" s="6" t="str">
        <f>IF(Table1[[#This Row],[corals.mn.ssp126.2050]]="","",(Table1[[#This Row],[corals.sd.ssp126.2050]]/Table1[[#This Row],[corals.mn.ssp126.2050]])^-1)</f>
        <v/>
      </c>
      <c r="Q1807" s="6" t="str">
        <f>IF(Table1[[#This Row],[coral.weights.ssp126.2050]]="","",Table1[[#This Row],[coral.weights.ssp126.2050]]*Table1[[#This Row],[corals.mn.ssp126.2050]])</f>
        <v/>
      </c>
      <c r="T1807" s="6" t="str">
        <f>IF(Table1[[#This Row],[mangrove.mn.ssp126.2050]]="","",(Table1[[#This Row],[mangrove.sd.ssp126.2050]]/Table1[[#This Row],[mangrove.mn.ssp126.2050]])^-1)</f>
        <v/>
      </c>
      <c r="U1807" s="6" t="str">
        <f>IF(Table1[[#This Row],[mangrove.weights.ssp126.2050]]="","",Table1[[#This Row],[mangrove.weights.ssp126.2050]]*Table1[[#This Row],[mangrove.mn.ssp126.2050]])</f>
        <v/>
      </c>
      <c r="V1807" s="7" t="e">
        <f t="shared" si="168"/>
        <v>#DIV/0!</v>
      </c>
      <c r="Y1807" s="6" t="str">
        <f>IF(Table1[[#This Row],[seagrass.mn.ssp126.2100]]="", "", (Table1[[#This Row],[seagrass.sd.ssp126.2100]]/Table1[[#This Row],[seagrass.mn.ssp126.2100]])^-1)</f>
        <v/>
      </c>
      <c r="Z1807" s="6" t="str">
        <f>IF(Table1[[#This Row],[seagrass.weights.ssp126.2100]]="","", Table1[[#This Row],[seagrass.weights.ssp126.2100]]*Table1[[#This Row],[seagrass.mn.ssp126.2100]])</f>
        <v/>
      </c>
      <c r="AC1807" s="6" t="str">
        <f>IF(Table1[[#This Row],[corals.mn.ssp126.2100]]="","",(Table1[[#This Row],[corals.sd.ssp126.2100]]/Table1[[#This Row],[corals.mn.ssp126.2100]])^-1)</f>
        <v/>
      </c>
      <c r="AD1807" s="6" t="str">
        <f>IF( Table1[[#This Row],[Coral.weights.ssp126.2100]]="","", Table1[[#This Row],[Coral.weights.ssp126.2100]]*Table1[[#This Row],[corals.mn.ssp126.2100]])</f>
        <v/>
      </c>
      <c r="AG1807" s="8" t="str">
        <f>IF(Table1[[#This Row],[mangrove.mn.ssp126.2100]]="","",(Table1[[#This Row],[mangrove.sd.ssp126.2100]]/Table1[[#This Row],[mangrove.mn.ssp126.2100]])^-1)</f>
        <v/>
      </c>
      <c r="AH1807" s="6" t="str">
        <f>IF(Table1[[#This Row],[mangrove.weights.ssp126.2100]]="","",Table1[[#This Row],[mangrove.weights.ssp126.2100]]*Table1[[#This Row],[mangrove.mn.ssp126.2100]])</f>
        <v/>
      </c>
      <c r="AI1807" s="7" t="e">
        <f t="shared" si="169"/>
        <v>#DIV/0!</v>
      </c>
      <c r="AL1807" s="6" t="str">
        <f>IF(Table1[[#This Row],[seagrass.mn.ssp245.2050]]="","",(Table1[[#This Row],[seagrass.sd.ssp245.2050]]/Table1[[#This Row],[seagrass.mn.ssp245.2050]])^-1)</f>
        <v/>
      </c>
      <c r="AM1807" s="6" t="str">
        <f>IF(Table1[[#This Row],[seagrass.weights.ssp245.2050]]="","",Table1[[#This Row],[seagrass.weights.ssp245.2050]]*Table1[[#This Row],[seagrass.mn.ssp245.2050]])</f>
        <v/>
      </c>
      <c r="AS1807" s="5"/>
      <c r="AT1807" s="8"/>
      <c r="AU1807" s="8"/>
      <c r="AV1807" s="7" t="e">
        <f t="shared" si="170"/>
        <v>#DIV/0!</v>
      </c>
      <c r="AX1807" s="5"/>
      <c r="AY1807" s="6"/>
      <c r="AZ1807" s="6"/>
      <c r="BB1807" s="5"/>
      <c r="BC1807" s="8"/>
      <c r="BD1807" s="8"/>
      <c r="BE1807" s="5"/>
      <c r="BF1807" s="5"/>
      <c r="BG1807" s="6"/>
      <c r="BH1807" s="6"/>
      <c r="BI1807" s="7" t="e">
        <f t="shared" si="171"/>
        <v>#DIV/0!</v>
      </c>
      <c r="BK1807" s="5"/>
      <c r="BL1807" s="6"/>
      <c r="BM1807" s="6"/>
      <c r="BO1807" s="5"/>
      <c r="BP1807" s="6"/>
      <c r="BQ1807" s="6"/>
      <c r="BR1807" s="5"/>
      <c r="BS1807" s="5"/>
      <c r="BT1807" s="6"/>
      <c r="BU1807" s="6"/>
      <c r="BV1807" s="7" t="e">
        <f t="shared" si="172"/>
        <v>#DIV/0!</v>
      </c>
      <c r="BX1807" s="5"/>
      <c r="BY1807" s="8"/>
      <c r="BZ1807" s="8"/>
      <c r="CA1807" s="5"/>
      <c r="CB1807" s="5"/>
      <c r="CC1807" s="8"/>
      <c r="CD1807" s="8"/>
      <c r="CE1807" s="5"/>
      <c r="CF1807" s="5"/>
      <c r="CG1807" s="12"/>
      <c r="CH1807" s="17"/>
      <c r="CI1807" s="9" t="e">
        <f t="shared" si="173"/>
        <v>#DIV/0!</v>
      </c>
      <c r="CJ1807" s="5"/>
      <c r="CL1807" s="5"/>
      <c r="CM1807" s="5"/>
      <c r="CP1807" s="5"/>
      <c r="CT1807" s="5"/>
    </row>
    <row r="1808" spans="1:98" x14ac:dyDescent="0.25">
      <c r="A1808" s="5" t="s">
        <v>1851</v>
      </c>
      <c r="B1808" s="5">
        <v>49.08934</v>
      </c>
      <c r="C1808" s="5">
        <v>7.1788980000000002</v>
      </c>
      <c r="E1808" s="5">
        <v>0</v>
      </c>
      <c r="G1808" s="5">
        <v>0</v>
      </c>
      <c r="I1808" s="5">
        <v>0</v>
      </c>
      <c r="L1808" s="6" t="str">
        <f>IF(Table1[[#This Row],[seagrass.mn.ssp126.2050]]="","",(Table1[[#This Row],[seagrass.sd.ssp126.2050]]/Table1[[#This Row],[seagrass.mn.ssp126.2050]])^-1)</f>
        <v/>
      </c>
      <c r="M1808" s="6" t="str">
        <f>IF(Table1[[#This Row],[seagrass.weights.ssp126.2050]]="","",Table1[[#This Row],[seagrass.weights.ssp126.2050]]*Table1[[#This Row],[seagrass.mn.ssp126.2050]])</f>
        <v/>
      </c>
      <c r="P1808" s="6" t="str">
        <f>IF(Table1[[#This Row],[corals.mn.ssp126.2050]]="","",(Table1[[#This Row],[corals.sd.ssp126.2050]]/Table1[[#This Row],[corals.mn.ssp126.2050]])^-1)</f>
        <v/>
      </c>
      <c r="Q1808" s="6" t="str">
        <f>IF(Table1[[#This Row],[coral.weights.ssp126.2050]]="","",Table1[[#This Row],[coral.weights.ssp126.2050]]*Table1[[#This Row],[corals.mn.ssp126.2050]])</f>
        <v/>
      </c>
      <c r="T1808" s="6" t="str">
        <f>IF(Table1[[#This Row],[mangrove.mn.ssp126.2050]]="","",(Table1[[#This Row],[mangrove.sd.ssp126.2050]]/Table1[[#This Row],[mangrove.mn.ssp126.2050]])^-1)</f>
        <v/>
      </c>
      <c r="U1808" s="6" t="str">
        <f>IF(Table1[[#This Row],[mangrove.weights.ssp126.2050]]="","",Table1[[#This Row],[mangrove.weights.ssp126.2050]]*Table1[[#This Row],[mangrove.mn.ssp126.2050]])</f>
        <v/>
      </c>
      <c r="V1808" s="7" t="e">
        <f t="shared" si="168"/>
        <v>#DIV/0!</v>
      </c>
      <c r="Y1808" s="6" t="str">
        <f>IF(Table1[[#This Row],[seagrass.mn.ssp126.2100]]="", "", (Table1[[#This Row],[seagrass.sd.ssp126.2100]]/Table1[[#This Row],[seagrass.mn.ssp126.2100]])^-1)</f>
        <v/>
      </c>
      <c r="Z1808" s="6" t="str">
        <f>IF(Table1[[#This Row],[seagrass.weights.ssp126.2100]]="","", Table1[[#This Row],[seagrass.weights.ssp126.2100]]*Table1[[#This Row],[seagrass.mn.ssp126.2100]])</f>
        <v/>
      </c>
      <c r="AC1808" s="6" t="str">
        <f>IF(Table1[[#This Row],[corals.mn.ssp126.2100]]="","",(Table1[[#This Row],[corals.sd.ssp126.2100]]/Table1[[#This Row],[corals.mn.ssp126.2100]])^-1)</f>
        <v/>
      </c>
      <c r="AD1808" s="6" t="str">
        <f>IF( Table1[[#This Row],[Coral.weights.ssp126.2100]]="","", Table1[[#This Row],[Coral.weights.ssp126.2100]]*Table1[[#This Row],[corals.mn.ssp126.2100]])</f>
        <v/>
      </c>
      <c r="AG1808" s="8" t="str">
        <f>IF(Table1[[#This Row],[mangrove.mn.ssp126.2100]]="","",(Table1[[#This Row],[mangrove.sd.ssp126.2100]]/Table1[[#This Row],[mangrove.mn.ssp126.2100]])^-1)</f>
        <v/>
      </c>
      <c r="AH1808" s="6" t="str">
        <f>IF(Table1[[#This Row],[mangrove.weights.ssp126.2100]]="","",Table1[[#This Row],[mangrove.weights.ssp126.2100]]*Table1[[#This Row],[mangrove.mn.ssp126.2100]])</f>
        <v/>
      </c>
      <c r="AI1808" s="7" t="e">
        <f t="shared" si="169"/>
        <v>#DIV/0!</v>
      </c>
      <c r="AL1808" s="6" t="str">
        <f>IF(Table1[[#This Row],[seagrass.mn.ssp245.2050]]="","",(Table1[[#This Row],[seagrass.sd.ssp245.2050]]/Table1[[#This Row],[seagrass.mn.ssp245.2050]])^-1)</f>
        <v/>
      </c>
      <c r="AM1808" s="6" t="str">
        <f>IF(Table1[[#This Row],[seagrass.weights.ssp245.2050]]="","",Table1[[#This Row],[seagrass.weights.ssp245.2050]]*Table1[[#This Row],[seagrass.mn.ssp245.2050]])</f>
        <v/>
      </c>
      <c r="AS1808" s="5"/>
      <c r="AT1808" s="8"/>
      <c r="AU1808" s="8"/>
      <c r="AV1808" s="7" t="e">
        <f t="shared" si="170"/>
        <v>#DIV/0!</v>
      </c>
      <c r="AX1808" s="5"/>
      <c r="AY1808" s="6"/>
      <c r="AZ1808" s="6"/>
      <c r="BB1808" s="5"/>
      <c r="BC1808" s="8"/>
      <c r="BD1808" s="8"/>
      <c r="BE1808" s="5"/>
      <c r="BF1808" s="5"/>
      <c r="BG1808" s="6"/>
      <c r="BH1808" s="6"/>
      <c r="BI1808" s="7" t="e">
        <f t="shared" si="171"/>
        <v>#DIV/0!</v>
      </c>
      <c r="BK1808" s="5"/>
      <c r="BL1808" s="6"/>
      <c r="BM1808" s="6"/>
      <c r="BO1808" s="5"/>
      <c r="BP1808" s="6"/>
      <c r="BQ1808" s="6"/>
      <c r="BR1808" s="5"/>
      <c r="BS1808" s="5"/>
      <c r="BT1808" s="6"/>
      <c r="BU1808" s="6"/>
      <c r="BV1808" s="7" t="e">
        <f t="shared" si="172"/>
        <v>#DIV/0!</v>
      </c>
      <c r="BX1808" s="5"/>
      <c r="BY1808" s="8"/>
      <c r="BZ1808" s="8"/>
      <c r="CA1808" s="5"/>
      <c r="CB1808" s="5"/>
      <c r="CC1808" s="8"/>
      <c r="CD1808" s="8"/>
      <c r="CE1808" s="5"/>
      <c r="CF1808" s="5"/>
      <c r="CG1808" s="12"/>
      <c r="CH1808" s="17"/>
      <c r="CI1808" s="9" t="e">
        <f t="shared" si="173"/>
        <v>#DIV/0!</v>
      </c>
      <c r="CJ1808" s="5"/>
      <c r="CL1808" s="5"/>
      <c r="CM1808" s="5"/>
      <c r="CP1808" s="5"/>
      <c r="CT1808" s="5"/>
    </row>
    <row r="1809" spans="1:98" x14ac:dyDescent="0.25">
      <c r="A1809" s="5" t="s">
        <v>1852</v>
      </c>
      <c r="B1809" s="5">
        <v>49.33934</v>
      </c>
      <c r="C1809" s="5">
        <v>7.1788980000000002</v>
      </c>
      <c r="E1809" s="5">
        <v>0</v>
      </c>
      <c r="G1809" s="5">
        <v>0</v>
      </c>
      <c r="I1809" s="5">
        <v>0</v>
      </c>
      <c r="L1809" s="6" t="str">
        <f>IF(Table1[[#This Row],[seagrass.mn.ssp126.2050]]="","",(Table1[[#This Row],[seagrass.sd.ssp126.2050]]/Table1[[#This Row],[seagrass.mn.ssp126.2050]])^-1)</f>
        <v/>
      </c>
      <c r="M1809" s="6" t="str">
        <f>IF(Table1[[#This Row],[seagrass.weights.ssp126.2050]]="","",Table1[[#This Row],[seagrass.weights.ssp126.2050]]*Table1[[#This Row],[seagrass.mn.ssp126.2050]])</f>
        <v/>
      </c>
      <c r="P1809" s="6" t="str">
        <f>IF(Table1[[#This Row],[corals.mn.ssp126.2050]]="","",(Table1[[#This Row],[corals.sd.ssp126.2050]]/Table1[[#This Row],[corals.mn.ssp126.2050]])^-1)</f>
        <v/>
      </c>
      <c r="Q1809" s="6" t="str">
        <f>IF(Table1[[#This Row],[coral.weights.ssp126.2050]]="","",Table1[[#This Row],[coral.weights.ssp126.2050]]*Table1[[#This Row],[corals.mn.ssp126.2050]])</f>
        <v/>
      </c>
      <c r="T1809" s="6" t="str">
        <f>IF(Table1[[#This Row],[mangrove.mn.ssp126.2050]]="","",(Table1[[#This Row],[mangrove.sd.ssp126.2050]]/Table1[[#This Row],[mangrove.mn.ssp126.2050]])^-1)</f>
        <v/>
      </c>
      <c r="U1809" s="6" t="str">
        <f>IF(Table1[[#This Row],[mangrove.weights.ssp126.2050]]="","",Table1[[#This Row],[mangrove.weights.ssp126.2050]]*Table1[[#This Row],[mangrove.mn.ssp126.2050]])</f>
        <v/>
      </c>
      <c r="V1809" s="7" t="e">
        <f t="shared" si="168"/>
        <v>#DIV/0!</v>
      </c>
      <c r="Y1809" s="6" t="str">
        <f>IF(Table1[[#This Row],[seagrass.mn.ssp126.2100]]="", "", (Table1[[#This Row],[seagrass.sd.ssp126.2100]]/Table1[[#This Row],[seagrass.mn.ssp126.2100]])^-1)</f>
        <v/>
      </c>
      <c r="Z1809" s="6" t="str">
        <f>IF(Table1[[#This Row],[seagrass.weights.ssp126.2100]]="","", Table1[[#This Row],[seagrass.weights.ssp126.2100]]*Table1[[#This Row],[seagrass.mn.ssp126.2100]])</f>
        <v/>
      </c>
      <c r="AC1809" s="6" t="str">
        <f>IF(Table1[[#This Row],[corals.mn.ssp126.2100]]="","",(Table1[[#This Row],[corals.sd.ssp126.2100]]/Table1[[#This Row],[corals.mn.ssp126.2100]])^-1)</f>
        <v/>
      </c>
      <c r="AD1809" s="6" t="str">
        <f>IF( Table1[[#This Row],[Coral.weights.ssp126.2100]]="","", Table1[[#This Row],[Coral.weights.ssp126.2100]]*Table1[[#This Row],[corals.mn.ssp126.2100]])</f>
        <v/>
      </c>
      <c r="AG1809" s="8" t="str">
        <f>IF(Table1[[#This Row],[mangrove.mn.ssp126.2100]]="","",(Table1[[#This Row],[mangrove.sd.ssp126.2100]]/Table1[[#This Row],[mangrove.mn.ssp126.2100]])^-1)</f>
        <v/>
      </c>
      <c r="AH1809" s="6" t="str">
        <f>IF(Table1[[#This Row],[mangrove.weights.ssp126.2100]]="","",Table1[[#This Row],[mangrove.weights.ssp126.2100]]*Table1[[#This Row],[mangrove.mn.ssp126.2100]])</f>
        <v/>
      </c>
      <c r="AI1809" s="7" t="e">
        <f t="shared" si="169"/>
        <v>#DIV/0!</v>
      </c>
      <c r="AL1809" s="6" t="str">
        <f>IF(Table1[[#This Row],[seagrass.mn.ssp245.2050]]="","",(Table1[[#This Row],[seagrass.sd.ssp245.2050]]/Table1[[#This Row],[seagrass.mn.ssp245.2050]])^-1)</f>
        <v/>
      </c>
      <c r="AM1809" s="6" t="str">
        <f>IF(Table1[[#This Row],[seagrass.weights.ssp245.2050]]="","",Table1[[#This Row],[seagrass.weights.ssp245.2050]]*Table1[[#This Row],[seagrass.mn.ssp245.2050]])</f>
        <v/>
      </c>
      <c r="AS1809" s="5"/>
      <c r="AT1809" s="8"/>
      <c r="AU1809" s="8"/>
      <c r="AV1809" s="7" t="e">
        <f t="shared" si="170"/>
        <v>#DIV/0!</v>
      </c>
      <c r="AX1809" s="5"/>
      <c r="AY1809" s="6"/>
      <c r="AZ1809" s="6"/>
      <c r="BB1809" s="5"/>
      <c r="BC1809" s="8"/>
      <c r="BD1809" s="8"/>
      <c r="BE1809" s="5"/>
      <c r="BF1809" s="5"/>
      <c r="BG1809" s="6"/>
      <c r="BH1809" s="6"/>
      <c r="BI1809" s="7" t="e">
        <f t="shared" si="171"/>
        <v>#DIV/0!</v>
      </c>
      <c r="BK1809" s="5"/>
      <c r="BL1809" s="6"/>
      <c r="BM1809" s="6"/>
      <c r="BO1809" s="5"/>
      <c r="BP1809" s="6"/>
      <c r="BQ1809" s="6"/>
      <c r="BR1809" s="5"/>
      <c r="BS1809" s="5"/>
      <c r="BT1809" s="6"/>
      <c r="BU1809" s="6"/>
      <c r="BV1809" s="7" t="e">
        <f t="shared" si="172"/>
        <v>#DIV/0!</v>
      </c>
      <c r="BX1809" s="5"/>
      <c r="BY1809" s="8"/>
      <c r="BZ1809" s="8"/>
      <c r="CA1809" s="5"/>
      <c r="CB1809" s="5"/>
      <c r="CC1809" s="8"/>
      <c r="CD1809" s="8"/>
      <c r="CE1809" s="5"/>
      <c r="CF1809" s="5"/>
      <c r="CG1809" s="12"/>
      <c r="CH1809" s="17"/>
      <c r="CI1809" s="9" t="e">
        <f t="shared" si="173"/>
        <v>#DIV/0!</v>
      </c>
      <c r="CJ1809" s="5"/>
      <c r="CL1809" s="5"/>
      <c r="CM1809" s="5"/>
      <c r="CP1809" s="5"/>
      <c r="CT1809" s="5"/>
    </row>
    <row r="1810" spans="1:98" x14ac:dyDescent="0.25">
      <c r="A1810" s="5" t="s">
        <v>1853</v>
      </c>
      <c r="B1810" s="5">
        <v>49.58934</v>
      </c>
      <c r="C1810" s="5">
        <v>7.1788980000000002</v>
      </c>
      <c r="E1810" s="5">
        <v>0</v>
      </c>
      <c r="G1810" s="5">
        <v>0</v>
      </c>
      <c r="I1810" s="5">
        <v>0</v>
      </c>
      <c r="L1810" s="6" t="str">
        <f>IF(Table1[[#This Row],[seagrass.mn.ssp126.2050]]="","",(Table1[[#This Row],[seagrass.sd.ssp126.2050]]/Table1[[#This Row],[seagrass.mn.ssp126.2050]])^-1)</f>
        <v/>
      </c>
      <c r="M1810" s="6" t="str">
        <f>IF(Table1[[#This Row],[seagrass.weights.ssp126.2050]]="","",Table1[[#This Row],[seagrass.weights.ssp126.2050]]*Table1[[#This Row],[seagrass.mn.ssp126.2050]])</f>
        <v/>
      </c>
      <c r="P1810" s="6" t="str">
        <f>IF(Table1[[#This Row],[corals.mn.ssp126.2050]]="","",(Table1[[#This Row],[corals.sd.ssp126.2050]]/Table1[[#This Row],[corals.mn.ssp126.2050]])^-1)</f>
        <v/>
      </c>
      <c r="Q1810" s="6" t="str">
        <f>IF(Table1[[#This Row],[coral.weights.ssp126.2050]]="","",Table1[[#This Row],[coral.weights.ssp126.2050]]*Table1[[#This Row],[corals.mn.ssp126.2050]])</f>
        <v/>
      </c>
      <c r="T1810" s="6" t="str">
        <f>IF(Table1[[#This Row],[mangrove.mn.ssp126.2050]]="","",(Table1[[#This Row],[mangrove.sd.ssp126.2050]]/Table1[[#This Row],[mangrove.mn.ssp126.2050]])^-1)</f>
        <v/>
      </c>
      <c r="U1810" s="6" t="str">
        <f>IF(Table1[[#This Row],[mangrove.weights.ssp126.2050]]="","",Table1[[#This Row],[mangrove.weights.ssp126.2050]]*Table1[[#This Row],[mangrove.mn.ssp126.2050]])</f>
        <v/>
      </c>
      <c r="V1810" s="7" t="e">
        <f t="shared" si="168"/>
        <v>#DIV/0!</v>
      </c>
      <c r="Y1810" s="6" t="str">
        <f>IF(Table1[[#This Row],[seagrass.mn.ssp126.2100]]="", "", (Table1[[#This Row],[seagrass.sd.ssp126.2100]]/Table1[[#This Row],[seagrass.mn.ssp126.2100]])^-1)</f>
        <v/>
      </c>
      <c r="Z1810" s="6" t="str">
        <f>IF(Table1[[#This Row],[seagrass.weights.ssp126.2100]]="","", Table1[[#This Row],[seagrass.weights.ssp126.2100]]*Table1[[#This Row],[seagrass.mn.ssp126.2100]])</f>
        <v/>
      </c>
      <c r="AC1810" s="6" t="str">
        <f>IF(Table1[[#This Row],[corals.mn.ssp126.2100]]="","",(Table1[[#This Row],[corals.sd.ssp126.2100]]/Table1[[#This Row],[corals.mn.ssp126.2100]])^-1)</f>
        <v/>
      </c>
      <c r="AD1810" s="6" t="str">
        <f>IF( Table1[[#This Row],[Coral.weights.ssp126.2100]]="","", Table1[[#This Row],[Coral.weights.ssp126.2100]]*Table1[[#This Row],[corals.mn.ssp126.2100]])</f>
        <v/>
      </c>
      <c r="AG1810" s="8" t="str">
        <f>IF(Table1[[#This Row],[mangrove.mn.ssp126.2100]]="","",(Table1[[#This Row],[mangrove.sd.ssp126.2100]]/Table1[[#This Row],[mangrove.mn.ssp126.2100]])^-1)</f>
        <v/>
      </c>
      <c r="AH1810" s="6" t="str">
        <f>IF(Table1[[#This Row],[mangrove.weights.ssp126.2100]]="","",Table1[[#This Row],[mangrove.weights.ssp126.2100]]*Table1[[#This Row],[mangrove.mn.ssp126.2100]])</f>
        <v/>
      </c>
      <c r="AI1810" s="7" t="e">
        <f t="shared" si="169"/>
        <v>#DIV/0!</v>
      </c>
      <c r="AL1810" s="6" t="str">
        <f>IF(Table1[[#This Row],[seagrass.mn.ssp245.2050]]="","",(Table1[[#This Row],[seagrass.sd.ssp245.2050]]/Table1[[#This Row],[seagrass.mn.ssp245.2050]])^-1)</f>
        <v/>
      </c>
      <c r="AM1810" s="6" t="str">
        <f>IF(Table1[[#This Row],[seagrass.weights.ssp245.2050]]="","",Table1[[#This Row],[seagrass.weights.ssp245.2050]]*Table1[[#This Row],[seagrass.mn.ssp245.2050]])</f>
        <v/>
      </c>
      <c r="AS1810" s="5"/>
      <c r="AT1810" s="8"/>
      <c r="AU1810" s="8"/>
      <c r="AV1810" s="7" t="e">
        <f t="shared" si="170"/>
        <v>#DIV/0!</v>
      </c>
      <c r="AX1810" s="5"/>
      <c r="AY1810" s="6"/>
      <c r="AZ1810" s="6"/>
      <c r="BB1810" s="5"/>
      <c r="BC1810" s="8"/>
      <c r="BD1810" s="8"/>
      <c r="BE1810" s="5"/>
      <c r="BF1810" s="5"/>
      <c r="BG1810" s="6"/>
      <c r="BH1810" s="6"/>
      <c r="BI1810" s="7" t="e">
        <f t="shared" si="171"/>
        <v>#DIV/0!</v>
      </c>
      <c r="BK1810" s="5"/>
      <c r="BL1810" s="6"/>
      <c r="BM1810" s="6"/>
      <c r="BO1810" s="5"/>
      <c r="BP1810" s="6"/>
      <c r="BQ1810" s="6"/>
      <c r="BR1810" s="5"/>
      <c r="BS1810" s="5"/>
      <c r="BT1810" s="6"/>
      <c r="BU1810" s="6"/>
      <c r="BV1810" s="7" t="e">
        <f t="shared" si="172"/>
        <v>#DIV/0!</v>
      </c>
      <c r="BX1810" s="5"/>
      <c r="BY1810" s="8"/>
      <c r="BZ1810" s="8"/>
      <c r="CA1810" s="5"/>
      <c r="CB1810" s="5"/>
      <c r="CC1810" s="8"/>
      <c r="CD1810" s="8"/>
      <c r="CE1810" s="5"/>
      <c r="CF1810" s="5"/>
      <c r="CG1810" s="12"/>
      <c r="CH1810" s="17"/>
      <c r="CI1810" s="9" t="e">
        <f t="shared" si="173"/>
        <v>#DIV/0!</v>
      </c>
      <c r="CJ1810" s="5"/>
      <c r="CL1810" s="5"/>
      <c r="CM1810" s="5"/>
      <c r="CP1810" s="5"/>
      <c r="CT1810" s="5"/>
    </row>
    <row r="1811" spans="1:98" x14ac:dyDescent="0.25">
      <c r="A1811" s="5" t="s">
        <v>1854</v>
      </c>
      <c r="B1811" s="5">
        <v>49.83934</v>
      </c>
      <c r="C1811" s="5">
        <v>7.1788980000000002</v>
      </c>
      <c r="E1811" s="5">
        <v>0</v>
      </c>
      <c r="G1811" s="5">
        <v>0</v>
      </c>
      <c r="I1811" s="5">
        <v>0</v>
      </c>
      <c r="L1811" s="6" t="str">
        <f>IF(Table1[[#This Row],[seagrass.mn.ssp126.2050]]="","",(Table1[[#This Row],[seagrass.sd.ssp126.2050]]/Table1[[#This Row],[seagrass.mn.ssp126.2050]])^-1)</f>
        <v/>
      </c>
      <c r="M1811" s="6" t="str">
        <f>IF(Table1[[#This Row],[seagrass.weights.ssp126.2050]]="","",Table1[[#This Row],[seagrass.weights.ssp126.2050]]*Table1[[#This Row],[seagrass.mn.ssp126.2050]])</f>
        <v/>
      </c>
      <c r="P1811" s="6" t="str">
        <f>IF(Table1[[#This Row],[corals.mn.ssp126.2050]]="","",(Table1[[#This Row],[corals.sd.ssp126.2050]]/Table1[[#This Row],[corals.mn.ssp126.2050]])^-1)</f>
        <v/>
      </c>
      <c r="Q1811" s="6" t="str">
        <f>IF(Table1[[#This Row],[coral.weights.ssp126.2050]]="","",Table1[[#This Row],[coral.weights.ssp126.2050]]*Table1[[#This Row],[corals.mn.ssp126.2050]])</f>
        <v/>
      </c>
      <c r="T1811" s="6" t="str">
        <f>IF(Table1[[#This Row],[mangrove.mn.ssp126.2050]]="","",(Table1[[#This Row],[mangrove.sd.ssp126.2050]]/Table1[[#This Row],[mangrove.mn.ssp126.2050]])^-1)</f>
        <v/>
      </c>
      <c r="U1811" s="6" t="str">
        <f>IF(Table1[[#This Row],[mangrove.weights.ssp126.2050]]="","",Table1[[#This Row],[mangrove.weights.ssp126.2050]]*Table1[[#This Row],[mangrove.mn.ssp126.2050]])</f>
        <v/>
      </c>
      <c r="V1811" s="7" t="e">
        <f t="shared" si="168"/>
        <v>#DIV/0!</v>
      </c>
      <c r="Y1811" s="6" t="str">
        <f>IF(Table1[[#This Row],[seagrass.mn.ssp126.2100]]="", "", (Table1[[#This Row],[seagrass.sd.ssp126.2100]]/Table1[[#This Row],[seagrass.mn.ssp126.2100]])^-1)</f>
        <v/>
      </c>
      <c r="Z1811" s="6" t="str">
        <f>IF(Table1[[#This Row],[seagrass.weights.ssp126.2100]]="","", Table1[[#This Row],[seagrass.weights.ssp126.2100]]*Table1[[#This Row],[seagrass.mn.ssp126.2100]])</f>
        <v/>
      </c>
      <c r="AC1811" s="6" t="str">
        <f>IF(Table1[[#This Row],[corals.mn.ssp126.2100]]="","",(Table1[[#This Row],[corals.sd.ssp126.2100]]/Table1[[#This Row],[corals.mn.ssp126.2100]])^-1)</f>
        <v/>
      </c>
      <c r="AD1811" s="6" t="str">
        <f>IF( Table1[[#This Row],[Coral.weights.ssp126.2100]]="","", Table1[[#This Row],[Coral.weights.ssp126.2100]]*Table1[[#This Row],[corals.mn.ssp126.2100]])</f>
        <v/>
      </c>
      <c r="AG1811" s="8" t="str">
        <f>IF(Table1[[#This Row],[mangrove.mn.ssp126.2100]]="","",(Table1[[#This Row],[mangrove.sd.ssp126.2100]]/Table1[[#This Row],[mangrove.mn.ssp126.2100]])^-1)</f>
        <v/>
      </c>
      <c r="AH1811" s="6" t="str">
        <f>IF(Table1[[#This Row],[mangrove.weights.ssp126.2100]]="","",Table1[[#This Row],[mangrove.weights.ssp126.2100]]*Table1[[#This Row],[mangrove.mn.ssp126.2100]])</f>
        <v/>
      </c>
      <c r="AI1811" s="7" t="e">
        <f t="shared" si="169"/>
        <v>#DIV/0!</v>
      </c>
      <c r="AL1811" s="6" t="str">
        <f>IF(Table1[[#This Row],[seagrass.mn.ssp245.2050]]="","",(Table1[[#This Row],[seagrass.sd.ssp245.2050]]/Table1[[#This Row],[seagrass.mn.ssp245.2050]])^-1)</f>
        <v/>
      </c>
      <c r="AM1811" s="6" t="str">
        <f>IF(Table1[[#This Row],[seagrass.weights.ssp245.2050]]="","",Table1[[#This Row],[seagrass.weights.ssp245.2050]]*Table1[[#This Row],[seagrass.mn.ssp245.2050]])</f>
        <v/>
      </c>
      <c r="AS1811" s="5"/>
      <c r="AT1811" s="8"/>
      <c r="AU1811" s="8"/>
      <c r="AV1811" s="7" t="e">
        <f t="shared" si="170"/>
        <v>#DIV/0!</v>
      </c>
      <c r="AX1811" s="5"/>
      <c r="AY1811" s="6"/>
      <c r="AZ1811" s="6"/>
      <c r="BB1811" s="5"/>
      <c r="BC1811" s="8"/>
      <c r="BD1811" s="8"/>
      <c r="BE1811" s="5"/>
      <c r="BF1811" s="5"/>
      <c r="BG1811" s="6"/>
      <c r="BH1811" s="6"/>
      <c r="BI1811" s="7" t="e">
        <f t="shared" si="171"/>
        <v>#DIV/0!</v>
      </c>
      <c r="BK1811" s="5"/>
      <c r="BL1811" s="6"/>
      <c r="BM1811" s="6"/>
      <c r="BO1811" s="5"/>
      <c r="BP1811" s="6"/>
      <c r="BQ1811" s="6"/>
      <c r="BR1811" s="5"/>
      <c r="BS1811" s="5"/>
      <c r="BT1811" s="6"/>
      <c r="BU1811" s="6"/>
      <c r="BV1811" s="7" t="e">
        <f t="shared" si="172"/>
        <v>#DIV/0!</v>
      </c>
      <c r="BX1811" s="5"/>
      <c r="BY1811" s="8"/>
      <c r="BZ1811" s="8"/>
      <c r="CA1811" s="5"/>
      <c r="CB1811" s="5"/>
      <c r="CC1811" s="8"/>
      <c r="CD1811" s="8"/>
      <c r="CE1811" s="5"/>
      <c r="CF1811" s="5"/>
      <c r="CG1811" s="12"/>
      <c r="CH1811" s="17"/>
      <c r="CI1811" s="9" t="e">
        <f t="shared" si="173"/>
        <v>#DIV/0!</v>
      </c>
      <c r="CJ1811" s="5"/>
      <c r="CL1811" s="5"/>
      <c r="CM1811" s="5"/>
      <c r="CP1811" s="5"/>
      <c r="CT1811" s="5"/>
    </row>
    <row r="1812" spans="1:98" x14ac:dyDescent="0.25">
      <c r="A1812" s="5" t="s">
        <v>1855</v>
      </c>
      <c r="B1812" s="5">
        <v>49.08934</v>
      </c>
      <c r="C1812" s="5">
        <v>6.9288980000000002</v>
      </c>
      <c r="E1812" s="5">
        <v>0</v>
      </c>
      <c r="G1812" s="5">
        <v>0</v>
      </c>
      <c r="I1812" s="5">
        <v>0</v>
      </c>
      <c r="L1812" s="6" t="str">
        <f>IF(Table1[[#This Row],[seagrass.mn.ssp126.2050]]="","",(Table1[[#This Row],[seagrass.sd.ssp126.2050]]/Table1[[#This Row],[seagrass.mn.ssp126.2050]])^-1)</f>
        <v/>
      </c>
      <c r="M1812" s="6" t="str">
        <f>IF(Table1[[#This Row],[seagrass.weights.ssp126.2050]]="","",Table1[[#This Row],[seagrass.weights.ssp126.2050]]*Table1[[#This Row],[seagrass.mn.ssp126.2050]])</f>
        <v/>
      </c>
      <c r="P1812" s="6" t="str">
        <f>IF(Table1[[#This Row],[corals.mn.ssp126.2050]]="","",(Table1[[#This Row],[corals.sd.ssp126.2050]]/Table1[[#This Row],[corals.mn.ssp126.2050]])^-1)</f>
        <v/>
      </c>
      <c r="Q1812" s="6" t="str">
        <f>IF(Table1[[#This Row],[coral.weights.ssp126.2050]]="","",Table1[[#This Row],[coral.weights.ssp126.2050]]*Table1[[#This Row],[corals.mn.ssp126.2050]])</f>
        <v/>
      </c>
      <c r="T1812" s="6" t="str">
        <f>IF(Table1[[#This Row],[mangrove.mn.ssp126.2050]]="","",(Table1[[#This Row],[mangrove.sd.ssp126.2050]]/Table1[[#This Row],[mangrove.mn.ssp126.2050]])^-1)</f>
        <v/>
      </c>
      <c r="U1812" s="6" t="str">
        <f>IF(Table1[[#This Row],[mangrove.weights.ssp126.2050]]="","",Table1[[#This Row],[mangrove.weights.ssp126.2050]]*Table1[[#This Row],[mangrove.mn.ssp126.2050]])</f>
        <v/>
      </c>
      <c r="V1812" s="7" t="e">
        <f t="shared" si="168"/>
        <v>#DIV/0!</v>
      </c>
      <c r="Y1812" s="6" t="str">
        <f>IF(Table1[[#This Row],[seagrass.mn.ssp126.2100]]="", "", (Table1[[#This Row],[seagrass.sd.ssp126.2100]]/Table1[[#This Row],[seagrass.mn.ssp126.2100]])^-1)</f>
        <v/>
      </c>
      <c r="Z1812" s="6" t="str">
        <f>IF(Table1[[#This Row],[seagrass.weights.ssp126.2100]]="","", Table1[[#This Row],[seagrass.weights.ssp126.2100]]*Table1[[#This Row],[seagrass.mn.ssp126.2100]])</f>
        <v/>
      </c>
      <c r="AC1812" s="6" t="str">
        <f>IF(Table1[[#This Row],[corals.mn.ssp126.2100]]="","",(Table1[[#This Row],[corals.sd.ssp126.2100]]/Table1[[#This Row],[corals.mn.ssp126.2100]])^-1)</f>
        <v/>
      </c>
      <c r="AD1812" s="6" t="str">
        <f>IF( Table1[[#This Row],[Coral.weights.ssp126.2100]]="","", Table1[[#This Row],[Coral.weights.ssp126.2100]]*Table1[[#This Row],[corals.mn.ssp126.2100]])</f>
        <v/>
      </c>
      <c r="AG1812" s="8" t="str">
        <f>IF(Table1[[#This Row],[mangrove.mn.ssp126.2100]]="","",(Table1[[#This Row],[mangrove.sd.ssp126.2100]]/Table1[[#This Row],[mangrove.mn.ssp126.2100]])^-1)</f>
        <v/>
      </c>
      <c r="AH1812" s="6" t="str">
        <f>IF(Table1[[#This Row],[mangrove.weights.ssp126.2100]]="","",Table1[[#This Row],[mangrove.weights.ssp126.2100]]*Table1[[#This Row],[mangrove.mn.ssp126.2100]])</f>
        <v/>
      </c>
      <c r="AI1812" s="7" t="e">
        <f t="shared" si="169"/>
        <v>#DIV/0!</v>
      </c>
      <c r="AL1812" s="6" t="str">
        <f>IF(Table1[[#This Row],[seagrass.mn.ssp245.2050]]="","",(Table1[[#This Row],[seagrass.sd.ssp245.2050]]/Table1[[#This Row],[seagrass.mn.ssp245.2050]])^-1)</f>
        <v/>
      </c>
      <c r="AM1812" s="6" t="str">
        <f>IF(Table1[[#This Row],[seagrass.weights.ssp245.2050]]="","",Table1[[#This Row],[seagrass.weights.ssp245.2050]]*Table1[[#This Row],[seagrass.mn.ssp245.2050]])</f>
        <v/>
      </c>
      <c r="AS1812" s="5"/>
      <c r="AT1812" s="8"/>
      <c r="AU1812" s="8"/>
      <c r="AV1812" s="7" t="e">
        <f t="shared" si="170"/>
        <v>#DIV/0!</v>
      </c>
      <c r="AX1812" s="5"/>
      <c r="AY1812" s="6"/>
      <c r="AZ1812" s="6"/>
      <c r="BB1812" s="5"/>
      <c r="BC1812" s="8"/>
      <c r="BD1812" s="8"/>
      <c r="BE1812" s="5"/>
      <c r="BF1812" s="5"/>
      <c r="BG1812" s="6"/>
      <c r="BH1812" s="6"/>
      <c r="BI1812" s="7" t="e">
        <f t="shared" si="171"/>
        <v>#DIV/0!</v>
      </c>
      <c r="BK1812" s="5"/>
      <c r="BL1812" s="6"/>
      <c r="BM1812" s="6"/>
      <c r="BO1812" s="5"/>
      <c r="BP1812" s="6"/>
      <c r="BQ1812" s="6"/>
      <c r="BR1812" s="5"/>
      <c r="BS1812" s="5"/>
      <c r="BT1812" s="6"/>
      <c r="BU1812" s="6"/>
      <c r="BV1812" s="7" t="e">
        <f t="shared" si="172"/>
        <v>#DIV/0!</v>
      </c>
      <c r="BX1812" s="5"/>
      <c r="BY1812" s="8"/>
      <c r="BZ1812" s="8"/>
      <c r="CA1812" s="5"/>
      <c r="CB1812" s="5"/>
      <c r="CC1812" s="8"/>
      <c r="CD1812" s="8"/>
      <c r="CE1812" s="5"/>
      <c r="CF1812" s="5"/>
      <c r="CG1812" s="12"/>
      <c r="CH1812" s="17"/>
      <c r="CI1812" s="9" t="e">
        <f t="shared" si="173"/>
        <v>#DIV/0!</v>
      </c>
      <c r="CJ1812" s="5"/>
      <c r="CL1812" s="5"/>
      <c r="CM1812" s="5"/>
      <c r="CP1812" s="5"/>
      <c r="CT1812" s="5"/>
    </row>
    <row r="1813" spans="1:98" x14ac:dyDescent="0.25">
      <c r="A1813" s="5" t="s">
        <v>1856</v>
      </c>
      <c r="B1813" s="5">
        <v>49.33934</v>
      </c>
      <c r="C1813" s="5">
        <v>6.9288980000000002</v>
      </c>
      <c r="E1813" s="5">
        <v>0</v>
      </c>
      <c r="G1813" s="5">
        <v>0</v>
      </c>
      <c r="I1813" s="5">
        <v>0</v>
      </c>
      <c r="L1813" s="6" t="str">
        <f>IF(Table1[[#This Row],[seagrass.mn.ssp126.2050]]="","",(Table1[[#This Row],[seagrass.sd.ssp126.2050]]/Table1[[#This Row],[seagrass.mn.ssp126.2050]])^-1)</f>
        <v/>
      </c>
      <c r="M1813" s="6" t="str">
        <f>IF(Table1[[#This Row],[seagrass.weights.ssp126.2050]]="","",Table1[[#This Row],[seagrass.weights.ssp126.2050]]*Table1[[#This Row],[seagrass.mn.ssp126.2050]])</f>
        <v/>
      </c>
      <c r="P1813" s="6" t="str">
        <f>IF(Table1[[#This Row],[corals.mn.ssp126.2050]]="","",(Table1[[#This Row],[corals.sd.ssp126.2050]]/Table1[[#This Row],[corals.mn.ssp126.2050]])^-1)</f>
        <v/>
      </c>
      <c r="Q1813" s="6" t="str">
        <f>IF(Table1[[#This Row],[coral.weights.ssp126.2050]]="","",Table1[[#This Row],[coral.weights.ssp126.2050]]*Table1[[#This Row],[corals.mn.ssp126.2050]])</f>
        <v/>
      </c>
      <c r="T1813" s="6" t="str">
        <f>IF(Table1[[#This Row],[mangrove.mn.ssp126.2050]]="","",(Table1[[#This Row],[mangrove.sd.ssp126.2050]]/Table1[[#This Row],[mangrove.mn.ssp126.2050]])^-1)</f>
        <v/>
      </c>
      <c r="U1813" s="6" t="str">
        <f>IF(Table1[[#This Row],[mangrove.weights.ssp126.2050]]="","",Table1[[#This Row],[mangrove.weights.ssp126.2050]]*Table1[[#This Row],[mangrove.mn.ssp126.2050]])</f>
        <v/>
      </c>
      <c r="V1813" s="7" t="e">
        <f t="shared" si="168"/>
        <v>#DIV/0!</v>
      </c>
      <c r="Y1813" s="6" t="str">
        <f>IF(Table1[[#This Row],[seagrass.mn.ssp126.2100]]="", "", (Table1[[#This Row],[seagrass.sd.ssp126.2100]]/Table1[[#This Row],[seagrass.mn.ssp126.2100]])^-1)</f>
        <v/>
      </c>
      <c r="Z1813" s="6" t="str">
        <f>IF(Table1[[#This Row],[seagrass.weights.ssp126.2100]]="","", Table1[[#This Row],[seagrass.weights.ssp126.2100]]*Table1[[#This Row],[seagrass.mn.ssp126.2100]])</f>
        <v/>
      </c>
      <c r="AC1813" s="6" t="str">
        <f>IF(Table1[[#This Row],[corals.mn.ssp126.2100]]="","",(Table1[[#This Row],[corals.sd.ssp126.2100]]/Table1[[#This Row],[corals.mn.ssp126.2100]])^-1)</f>
        <v/>
      </c>
      <c r="AD1813" s="6" t="str">
        <f>IF( Table1[[#This Row],[Coral.weights.ssp126.2100]]="","", Table1[[#This Row],[Coral.weights.ssp126.2100]]*Table1[[#This Row],[corals.mn.ssp126.2100]])</f>
        <v/>
      </c>
      <c r="AG1813" s="8" t="str">
        <f>IF(Table1[[#This Row],[mangrove.mn.ssp126.2100]]="","",(Table1[[#This Row],[mangrove.sd.ssp126.2100]]/Table1[[#This Row],[mangrove.mn.ssp126.2100]])^-1)</f>
        <v/>
      </c>
      <c r="AH1813" s="6" t="str">
        <f>IF(Table1[[#This Row],[mangrove.weights.ssp126.2100]]="","",Table1[[#This Row],[mangrove.weights.ssp126.2100]]*Table1[[#This Row],[mangrove.mn.ssp126.2100]])</f>
        <v/>
      </c>
      <c r="AI1813" s="7" t="e">
        <f t="shared" si="169"/>
        <v>#DIV/0!</v>
      </c>
      <c r="AL1813" s="6" t="str">
        <f>IF(Table1[[#This Row],[seagrass.mn.ssp245.2050]]="","",(Table1[[#This Row],[seagrass.sd.ssp245.2050]]/Table1[[#This Row],[seagrass.mn.ssp245.2050]])^-1)</f>
        <v/>
      </c>
      <c r="AM1813" s="6" t="str">
        <f>IF(Table1[[#This Row],[seagrass.weights.ssp245.2050]]="","",Table1[[#This Row],[seagrass.weights.ssp245.2050]]*Table1[[#This Row],[seagrass.mn.ssp245.2050]])</f>
        <v/>
      </c>
      <c r="AS1813" s="5"/>
      <c r="AT1813" s="8"/>
      <c r="AU1813" s="8"/>
      <c r="AV1813" s="7" t="e">
        <f t="shared" si="170"/>
        <v>#DIV/0!</v>
      </c>
      <c r="AX1813" s="5"/>
      <c r="AY1813" s="6"/>
      <c r="AZ1813" s="6"/>
      <c r="BB1813" s="5"/>
      <c r="BC1813" s="8"/>
      <c r="BD1813" s="8"/>
      <c r="BE1813" s="5"/>
      <c r="BF1813" s="5"/>
      <c r="BG1813" s="6"/>
      <c r="BH1813" s="6"/>
      <c r="BI1813" s="7" t="e">
        <f t="shared" si="171"/>
        <v>#DIV/0!</v>
      </c>
      <c r="BK1813" s="5"/>
      <c r="BL1813" s="6"/>
      <c r="BM1813" s="6"/>
      <c r="BO1813" s="5"/>
      <c r="BP1813" s="6"/>
      <c r="BQ1813" s="6"/>
      <c r="BR1813" s="5"/>
      <c r="BS1813" s="5"/>
      <c r="BT1813" s="6"/>
      <c r="BU1813" s="6"/>
      <c r="BV1813" s="7" t="e">
        <f t="shared" si="172"/>
        <v>#DIV/0!</v>
      </c>
      <c r="BX1813" s="5"/>
      <c r="BY1813" s="8"/>
      <c r="BZ1813" s="8"/>
      <c r="CA1813" s="5"/>
      <c r="CB1813" s="5"/>
      <c r="CC1813" s="8"/>
      <c r="CD1813" s="8"/>
      <c r="CE1813" s="5"/>
      <c r="CF1813" s="5"/>
      <c r="CG1813" s="12"/>
      <c r="CH1813" s="17"/>
      <c r="CI1813" s="9" t="e">
        <f t="shared" si="173"/>
        <v>#DIV/0!</v>
      </c>
      <c r="CJ1813" s="5"/>
      <c r="CL1813" s="5"/>
      <c r="CM1813" s="5"/>
      <c r="CP1813" s="5"/>
      <c r="CT1813" s="5"/>
    </row>
    <row r="1814" spans="1:98" x14ac:dyDescent="0.25">
      <c r="A1814" s="5" t="s">
        <v>1857</v>
      </c>
      <c r="B1814" s="5">
        <v>49.58934</v>
      </c>
      <c r="C1814" s="5">
        <v>6.9288980000000002</v>
      </c>
      <c r="E1814" s="5">
        <v>0</v>
      </c>
      <c r="G1814" s="5">
        <v>0</v>
      </c>
      <c r="I1814" s="5">
        <v>0</v>
      </c>
      <c r="L1814" s="6" t="str">
        <f>IF(Table1[[#This Row],[seagrass.mn.ssp126.2050]]="","",(Table1[[#This Row],[seagrass.sd.ssp126.2050]]/Table1[[#This Row],[seagrass.mn.ssp126.2050]])^-1)</f>
        <v/>
      </c>
      <c r="M1814" s="6" t="str">
        <f>IF(Table1[[#This Row],[seagrass.weights.ssp126.2050]]="","",Table1[[#This Row],[seagrass.weights.ssp126.2050]]*Table1[[#This Row],[seagrass.mn.ssp126.2050]])</f>
        <v/>
      </c>
      <c r="P1814" s="6" t="str">
        <f>IF(Table1[[#This Row],[corals.mn.ssp126.2050]]="","",(Table1[[#This Row],[corals.sd.ssp126.2050]]/Table1[[#This Row],[corals.mn.ssp126.2050]])^-1)</f>
        <v/>
      </c>
      <c r="Q1814" s="6" t="str">
        <f>IF(Table1[[#This Row],[coral.weights.ssp126.2050]]="","",Table1[[#This Row],[coral.weights.ssp126.2050]]*Table1[[#This Row],[corals.mn.ssp126.2050]])</f>
        <v/>
      </c>
      <c r="T1814" s="6" t="str">
        <f>IF(Table1[[#This Row],[mangrove.mn.ssp126.2050]]="","",(Table1[[#This Row],[mangrove.sd.ssp126.2050]]/Table1[[#This Row],[mangrove.mn.ssp126.2050]])^-1)</f>
        <v/>
      </c>
      <c r="U1814" s="6" t="str">
        <f>IF(Table1[[#This Row],[mangrove.weights.ssp126.2050]]="","",Table1[[#This Row],[mangrove.weights.ssp126.2050]]*Table1[[#This Row],[mangrove.mn.ssp126.2050]])</f>
        <v/>
      </c>
      <c r="V1814" s="7" t="e">
        <f t="shared" si="168"/>
        <v>#DIV/0!</v>
      </c>
      <c r="Y1814" s="6" t="str">
        <f>IF(Table1[[#This Row],[seagrass.mn.ssp126.2100]]="", "", (Table1[[#This Row],[seagrass.sd.ssp126.2100]]/Table1[[#This Row],[seagrass.mn.ssp126.2100]])^-1)</f>
        <v/>
      </c>
      <c r="Z1814" s="6" t="str">
        <f>IF(Table1[[#This Row],[seagrass.weights.ssp126.2100]]="","", Table1[[#This Row],[seagrass.weights.ssp126.2100]]*Table1[[#This Row],[seagrass.mn.ssp126.2100]])</f>
        <v/>
      </c>
      <c r="AC1814" s="6" t="str">
        <f>IF(Table1[[#This Row],[corals.mn.ssp126.2100]]="","",(Table1[[#This Row],[corals.sd.ssp126.2100]]/Table1[[#This Row],[corals.mn.ssp126.2100]])^-1)</f>
        <v/>
      </c>
      <c r="AD1814" s="6" t="str">
        <f>IF( Table1[[#This Row],[Coral.weights.ssp126.2100]]="","", Table1[[#This Row],[Coral.weights.ssp126.2100]]*Table1[[#This Row],[corals.mn.ssp126.2100]])</f>
        <v/>
      </c>
      <c r="AG1814" s="8" t="str">
        <f>IF(Table1[[#This Row],[mangrove.mn.ssp126.2100]]="","",(Table1[[#This Row],[mangrove.sd.ssp126.2100]]/Table1[[#This Row],[mangrove.mn.ssp126.2100]])^-1)</f>
        <v/>
      </c>
      <c r="AH1814" s="6" t="str">
        <f>IF(Table1[[#This Row],[mangrove.weights.ssp126.2100]]="","",Table1[[#This Row],[mangrove.weights.ssp126.2100]]*Table1[[#This Row],[mangrove.mn.ssp126.2100]])</f>
        <v/>
      </c>
      <c r="AI1814" s="7" t="e">
        <f t="shared" si="169"/>
        <v>#DIV/0!</v>
      </c>
      <c r="AL1814" s="6" t="str">
        <f>IF(Table1[[#This Row],[seagrass.mn.ssp245.2050]]="","",(Table1[[#This Row],[seagrass.sd.ssp245.2050]]/Table1[[#This Row],[seagrass.mn.ssp245.2050]])^-1)</f>
        <v/>
      </c>
      <c r="AM1814" s="6" t="str">
        <f>IF(Table1[[#This Row],[seagrass.weights.ssp245.2050]]="","",Table1[[#This Row],[seagrass.weights.ssp245.2050]]*Table1[[#This Row],[seagrass.mn.ssp245.2050]])</f>
        <v/>
      </c>
      <c r="AS1814" s="5"/>
      <c r="AT1814" s="8"/>
      <c r="AU1814" s="8"/>
      <c r="AV1814" s="7" t="e">
        <f t="shared" si="170"/>
        <v>#DIV/0!</v>
      </c>
      <c r="AX1814" s="5"/>
      <c r="AY1814" s="6"/>
      <c r="AZ1814" s="6"/>
      <c r="BB1814" s="5"/>
      <c r="BC1814" s="8"/>
      <c r="BD1814" s="8"/>
      <c r="BE1814" s="5"/>
      <c r="BF1814" s="5"/>
      <c r="BG1814" s="6"/>
      <c r="BH1814" s="6"/>
      <c r="BI1814" s="7" t="e">
        <f t="shared" si="171"/>
        <v>#DIV/0!</v>
      </c>
      <c r="BK1814" s="5"/>
      <c r="BL1814" s="6"/>
      <c r="BM1814" s="6"/>
      <c r="BO1814" s="5"/>
      <c r="BP1814" s="6"/>
      <c r="BQ1814" s="6"/>
      <c r="BR1814" s="5"/>
      <c r="BS1814" s="5"/>
      <c r="BT1814" s="6"/>
      <c r="BU1814" s="6"/>
      <c r="BV1814" s="7" t="e">
        <f t="shared" si="172"/>
        <v>#DIV/0!</v>
      </c>
      <c r="BX1814" s="5"/>
      <c r="BY1814" s="8"/>
      <c r="BZ1814" s="8"/>
      <c r="CA1814" s="5"/>
      <c r="CB1814" s="5"/>
      <c r="CC1814" s="8"/>
      <c r="CD1814" s="8"/>
      <c r="CE1814" s="5"/>
      <c r="CF1814" s="5"/>
      <c r="CG1814" s="12"/>
      <c r="CH1814" s="17"/>
      <c r="CI1814" s="9" t="e">
        <f t="shared" si="173"/>
        <v>#DIV/0!</v>
      </c>
      <c r="CJ1814" s="5"/>
      <c r="CL1814" s="5"/>
      <c r="CM1814" s="5"/>
      <c r="CP1814" s="5"/>
      <c r="CT1814" s="5"/>
    </row>
    <row r="1815" spans="1:98" x14ac:dyDescent="0.25">
      <c r="A1815" s="5" t="s">
        <v>1858</v>
      </c>
      <c r="B1815" s="5">
        <v>48.83934</v>
      </c>
      <c r="C1815" s="5">
        <v>6.6788980000000002</v>
      </c>
      <c r="E1815" s="5">
        <v>0</v>
      </c>
      <c r="G1815" s="5">
        <v>0</v>
      </c>
      <c r="I1815" s="5">
        <v>0</v>
      </c>
      <c r="L1815" s="6" t="str">
        <f>IF(Table1[[#This Row],[seagrass.mn.ssp126.2050]]="","",(Table1[[#This Row],[seagrass.sd.ssp126.2050]]/Table1[[#This Row],[seagrass.mn.ssp126.2050]])^-1)</f>
        <v/>
      </c>
      <c r="M1815" s="6" t="str">
        <f>IF(Table1[[#This Row],[seagrass.weights.ssp126.2050]]="","",Table1[[#This Row],[seagrass.weights.ssp126.2050]]*Table1[[#This Row],[seagrass.mn.ssp126.2050]])</f>
        <v/>
      </c>
      <c r="P1815" s="6" t="str">
        <f>IF(Table1[[#This Row],[corals.mn.ssp126.2050]]="","",(Table1[[#This Row],[corals.sd.ssp126.2050]]/Table1[[#This Row],[corals.mn.ssp126.2050]])^-1)</f>
        <v/>
      </c>
      <c r="Q1815" s="6" t="str">
        <f>IF(Table1[[#This Row],[coral.weights.ssp126.2050]]="","",Table1[[#This Row],[coral.weights.ssp126.2050]]*Table1[[#This Row],[corals.mn.ssp126.2050]])</f>
        <v/>
      </c>
      <c r="T1815" s="6" t="str">
        <f>IF(Table1[[#This Row],[mangrove.mn.ssp126.2050]]="","",(Table1[[#This Row],[mangrove.sd.ssp126.2050]]/Table1[[#This Row],[mangrove.mn.ssp126.2050]])^-1)</f>
        <v/>
      </c>
      <c r="U1815" s="6" t="str">
        <f>IF(Table1[[#This Row],[mangrove.weights.ssp126.2050]]="","",Table1[[#This Row],[mangrove.weights.ssp126.2050]]*Table1[[#This Row],[mangrove.mn.ssp126.2050]])</f>
        <v/>
      </c>
      <c r="V1815" s="7" t="e">
        <f t="shared" si="168"/>
        <v>#DIV/0!</v>
      </c>
      <c r="Y1815" s="6" t="str">
        <f>IF(Table1[[#This Row],[seagrass.mn.ssp126.2100]]="", "", (Table1[[#This Row],[seagrass.sd.ssp126.2100]]/Table1[[#This Row],[seagrass.mn.ssp126.2100]])^-1)</f>
        <v/>
      </c>
      <c r="Z1815" s="6" t="str">
        <f>IF(Table1[[#This Row],[seagrass.weights.ssp126.2100]]="","", Table1[[#This Row],[seagrass.weights.ssp126.2100]]*Table1[[#This Row],[seagrass.mn.ssp126.2100]])</f>
        <v/>
      </c>
      <c r="AC1815" s="6" t="str">
        <f>IF(Table1[[#This Row],[corals.mn.ssp126.2100]]="","",(Table1[[#This Row],[corals.sd.ssp126.2100]]/Table1[[#This Row],[corals.mn.ssp126.2100]])^-1)</f>
        <v/>
      </c>
      <c r="AD1815" s="6" t="str">
        <f>IF( Table1[[#This Row],[Coral.weights.ssp126.2100]]="","", Table1[[#This Row],[Coral.weights.ssp126.2100]]*Table1[[#This Row],[corals.mn.ssp126.2100]])</f>
        <v/>
      </c>
      <c r="AG1815" s="8" t="str">
        <f>IF(Table1[[#This Row],[mangrove.mn.ssp126.2100]]="","",(Table1[[#This Row],[mangrove.sd.ssp126.2100]]/Table1[[#This Row],[mangrove.mn.ssp126.2100]])^-1)</f>
        <v/>
      </c>
      <c r="AH1815" s="6" t="str">
        <f>IF(Table1[[#This Row],[mangrove.weights.ssp126.2100]]="","",Table1[[#This Row],[mangrove.weights.ssp126.2100]]*Table1[[#This Row],[mangrove.mn.ssp126.2100]])</f>
        <v/>
      </c>
      <c r="AI1815" s="7" t="e">
        <f t="shared" si="169"/>
        <v>#DIV/0!</v>
      </c>
      <c r="AL1815" s="6" t="str">
        <f>IF(Table1[[#This Row],[seagrass.mn.ssp245.2050]]="","",(Table1[[#This Row],[seagrass.sd.ssp245.2050]]/Table1[[#This Row],[seagrass.mn.ssp245.2050]])^-1)</f>
        <v/>
      </c>
      <c r="AM1815" s="6" t="str">
        <f>IF(Table1[[#This Row],[seagrass.weights.ssp245.2050]]="","",Table1[[#This Row],[seagrass.weights.ssp245.2050]]*Table1[[#This Row],[seagrass.mn.ssp245.2050]])</f>
        <v/>
      </c>
      <c r="AS1815" s="5"/>
      <c r="AT1815" s="8"/>
      <c r="AU1815" s="8"/>
      <c r="AV1815" s="7" t="e">
        <f t="shared" si="170"/>
        <v>#DIV/0!</v>
      </c>
      <c r="AX1815" s="5"/>
      <c r="AY1815" s="6"/>
      <c r="AZ1815" s="6"/>
      <c r="BB1815" s="5"/>
      <c r="BC1815" s="8"/>
      <c r="BD1815" s="8"/>
      <c r="BE1815" s="5"/>
      <c r="BF1815" s="5"/>
      <c r="BG1815" s="6"/>
      <c r="BH1815" s="6"/>
      <c r="BI1815" s="7" t="e">
        <f t="shared" si="171"/>
        <v>#DIV/0!</v>
      </c>
      <c r="BK1815" s="5"/>
      <c r="BL1815" s="6"/>
      <c r="BM1815" s="6"/>
      <c r="BO1815" s="5"/>
      <c r="BP1815" s="6"/>
      <c r="BQ1815" s="6"/>
      <c r="BR1815" s="5"/>
      <c r="BS1815" s="5"/>
      <c r="BT1815" s="6"/>
      <c r="BU1815" s="6"/>
      <c r="BV1815" s="7" t="e">
        <f t="shared" si="172"/>
        <v>#DIV/0!</v>
      </c>
      <c r="BX1815" s="5"/>
      <c r="BY1815" s="8"/>
      <c r="BZ1815" s="8"/>
      <c r="CA1815" s="5"/>
      <c r="CB1815" s="5"/>
      <c r="CC1815" s="8"/>
      <c r="CD1815" s="8"/>
      <c r="CE1815" s="5"/>
      <c r="CF1815" s="5"/>
      <c r="CG1815" s="12"/>
      <c r="CH1815" s="17"/>
      <c r="CI1815" s="9" t="e">
        <f t="shared" si="173"/>
        <v>#DIV/0!</v>
      </c>
      <c r="CJ1815" s="5"/>
      <c r="CL1815" s="5"/>
      <c r="CM1815" s="5"/>
      <c r="CP1815" s="5"/>
      <c r="CT1815" s="5"/>
    </row>
    <row r="1816" spans="1:98" x14ac:dyDescent="0.25">
      <c r="A1816" s="5" t="s">
        <v>1859</v>
      </c>
      <c r="B1816" s="5">
        <v>49.08934</v>
      </c>
      <c r="C1816" s="5">
        <v>6.6788980000000002</v>
      </c>
      <c r="E1816" s="5">
        <v>0</v>
      </c>
      <c r="G1816" s="5">
        <v>0</v>
      </c>
      <c r="I1816" s="5">
        <v>0</v>
      </c>
      <c r="L1816" s="6" t="str">
        <f>IF(Table1[[#This Row],[seagrass.mn.ssp126.2050]]="","",(Table1[[#This Row],[seagrass.sd.ssp126.2050]]/Table1[[#This Row],[seagrass.mn.ssp126.2050]])^-1)</f>
        <v/>
      </c>
      <c r="M1816" s="6" t="str">
        <f>IF(Table1[[#This Row],[seagrass.weights.ssp126.2050]]="","",Table1[[#This Row],[seagrass.weights.ssp126.2050]]*Table1[[#This Row],[seagrass.mn.ssp126.2050]])</f>
        <v/>
      </c>
      <c r="P1816" s="6" t="str">
        <f>IF(Table1[[#This Row],[corals.mn.ssp126.2050]]="","",(Table1[[#This Row],[corals.sd.ssp126.2050]]/Table1[[#This Row],[corals.mn.ssp126.2050]])^-1)</f>
        <v/>
      </c>
      <c r="Q1816" s="6" t="str">
        <f>IF(Table1[[#This Row],[coral.weights.ssp126.2050]]="","",Table1[[#This Row],[coral.weights.ssp126.2050]]*Table1[[#This Row],[corals.mn.ssp126.2050]])</f>
        <v/>
      </c>
      <c r="T1816" s="6" t="str">
        <f>IF(Table1[[#This Row],[mangrove.mn.ssp126.2050]]="","",(Table1[[#This Row],[mangrove.sd.ssp126.2050]]/Table1[[#This Row],[mangrove.mn.ssp126.2050]])^-1)</f>
        <v/>
      </c>
      <c r="U1816" s="6" t="str">
        <f>IF(Table1[[#This Row],[mangrove.weights.ssp126.2050]]="","",Table1[[#This Row],[mangrove.weights.ssp126.2050]]*Table1[[#This Row],[mangrove.mn.ssp126.2050]])</f>
        <v/>
      </c>
      <c r="V1816" s="7" t="e">
        <f t="shared" si="168"/>
        <v>#DIV/0!</v>
      </c>
      <c r="Y1816" s="6" t="str">
        <f>IF(Table1[[#This Row],[seagrass.mn.ssp126.2100]]="", "", (Table1[[#This Row],[seagrass.sd.ssp126.2100]]/Table1[[#This Row],[seagrass.mn.ssp126.2100]])^-1)</f>
        <v/>
      </c>
      <c r="Z1816" s="6" t="str">
        <f>IF(Table1[[#This Row],[seagrass.weights.ssp126.2100]]="","", Table1[[#This Row],[seagrass.weights.ssp126.2100]]*Table1[[#This Row],[seagrass.mn.ssp126.2100]])</f>
        <v/>
      </c>
      <c r="AC1816" s="6" t="str">
        <f>IF(Table1[[#This Row],[corals.mn.ssp126.2100]]="","",(Table1[[#This Row],[corals.sd.ssp126.2100]]/Table1[[#This Row],[corals.mn.ssp126.2100]])^-1)</f>
        <v/>
      </c>
      <c r="AD1816" s="6" t="str">
        <f>IF( Table1[[#This Row],[Coral.weights.ssp126.2100]]="","", Table1[[#This Row],[Coral.weights.ssp126.2100]]*Table1[[#This Row],[corals.mn.ssp126.2100]])</f>
        <v/>
      </c>
      <c r="AG1816" s="8" t="str">
        <f>IF(Table1[[#This Row],[mangrove.mn.ssp126.2100]]="","",(Table1[[#This Row],[mangrove.sd.ssp126.2100]]/Table1[[#This Row],[mangrove.mn.ssp126.2100]])^-1)</f>
        <v/>
      </c>
      <c r="AH1816" s="6" t="str">
        <f>IF(Table1[[#This Row],[mangrove.weights.ssp126.2100]]="","",Table1[[#This Row],[mangrove.weights.ssp126.2100]]*Table1[[#This Row],[mangrove.mn.ssp126.2100]])</f>
        <v/>
      </c>
      <c r="AI1816" s="7" t="e">
        <f t="shared" si="169"/>
        <v>#DIV/0!</v>
      </c>
      <c r="AL1816" s="6" t="str">
        <f>IF(Table1[[#This Row],[seagrass.mn.ssp245.2050]]="","",(Table1[[#This Row],[seagrass.sd.ssp245.2050]]/Table1[[#This Row],[seagrass.mn.ssp245.2050]])^-1)</f>
        <v/>
      </c>
      <c r="AM1816" s="6" t="str">
        <f>IF(Table1[[#This Row],[seagrass.weights.ssp245.2050]]="","",Table1[[#This Row],[seagrass.weights.ssp245.2050]]*Table1[[#This Row],[seagrass.mn.ssp245.2050]])</f>
        <v/>
      </c>
      <c r="AS1816" s="5"/>
      <c r="AT1816" s="8"/>
      <c r="AU1816" s="8"/>
      <c r="AV1816" s="7" t="e">
        <f t="shared" si="170"/>
        <v>#DIV/0!</v>
      </c>
      <c r="AX1816" s="5"/>
      <c r="AY1816" s="6"/>
      <c r="AZ1816" s="6"/>
      <c r="BB1816" s="5"/>
      <c r="BC1816" s="8"/>
      <c r="BD1816" s="8"/>
      <c r="BE1816" s="5"/>
      <c r="BF1816" s="5"/>
      <c r="BG1816" s="6"/>
      <c r="BH1816" s="6"/>
      <c r="BI1816" s="7" t="e">
        <f t="shared" si="171"/>
        <v>#DIV/0!</v>
      </c>
      <c r="BK1816" s="5"/>
      <c r="BL1816" s="6"/>
      <c r="BM1816" s="6"/>
      <c r="BO1816" s="5"/>
      <c r="BP1816" s="6"/>
      <c r="BQ1816" s="6"/>
      <c r="BR1816" s="5"/>
      <c r="BS1816" s="5"/>
      <c r="BT1816" s="6"/>
      <c r="BU1816" s="6"/>
      <c r="BV1816" s="7" t="e">
        <f t="shared" si="172"/>
        <v>#DIV/0!</v>
      </c>
      <c r="BX1816" s="5"/>
      <c r="BY1816" s="8"/>
      <c r="BZ1816" s="8"/>
      <c r="CA1816" s="5"/>
      <c r="CB1816" s="5"/>
      <c r="CC1816" s="8"/>
      <c r="CD1816" s="8"/>
      <c r="CE1816" s="5"/>
      <c r="CF1816" s="5"/>
      <c r="CG1816" s="12"/>
      <c r="CH1816" s="17"/>
      <c r="CI1816" s="9" t="e">
        <f t="shared" si="173"/>
        <v>#DIV/0!</v>
      </c>
      <c r="CJ1816" s="5"/>
      <c r="CL1816" s="5"/>
      <c r="CM1816" s="5"/>
      <c r="CP1816" s="5"/>
      <c r="CT1816" s="5"/>
    </row>
    <row r="1817" spans="1:98" x14ac:dyDescent="0.25">
      <c r="A1817" s="5" t="s">
        <v>1860</v>
      </c>
      <c r="B1817" s="5">
        <v>49.33934</v>
      </c>
      <c r="C1817" s="5">
        <v>6.6788980000000002</v>
      </c>
      <c r="E1817" s="5">
        <v>0</v>
      </c>
      <c r="G1817" s="5">
        <v>0</v>
      </c>
      <c r="I1817" s="5">
        <v>0</v>
      </c>
      <c r="L1817" s="6" t="str">
        <f>IF(Table1[[#This Row],[seagrass.mn.ssp126.2050]]="","",(Table1[[#This Row],[seagrass.sd.ssp126.2050]]/Table1[[#This Row],[seagrass.mn.ssp126.2050]])^-1)</f>
        <v/>
      </c>
      <c r="M1817" s="6" t="str">
        <f>IF(Table1[[#This Row],[seagrass.weights.ssp126.2050]]="","",Table1[[#This Row],[seagrass.weights.ssp126.2050]]*Table1[[#This Row],[seagrass.mn.ssp126.2050]])</f>
        <v/>
      </c>
      <c r="P1817" s="6" t="str">
        <f>IF(Table1[[#This Row],[corals.mn.ssp126.2050]]="","",(Table1[[#This Row],[corals.sd.ssp126.2050]]/Table1[[#This Row],[corals.mn.ssp126.2050]])^-1)</f>
        <v/>
      </c>
      <c r="Q1817" s="6" t="str">
        <f>IF(Table1[[#This Row],[coral.weights.ssp126.2050]]="","",Table1[[#This Row],[coral.weights.ssp126.2050]]*Table1[[#This Row],[corals.mn.ssp126.2050]])</f>
        <v/>
      </c>
      <c r="T1817" s="6" t="str">
        <f>IF(Table1[[#This Row],[mangrove.mn.ssp126.2050]]="","",(Table1[[#This Row],[mangrove.sd.ssp126.2050]]/Table1[[#This Row],[mangrove.mn.ssp126.2050]])^-1)</f>
        <v/>
      </c>
      <c r="U1817" s="6" t="str">
        <f>IF(Table1[[#This Row],[mangrove.weights.ssp126.2050]]="","",Table1[[#This Row],[mangrove.weights.ssp126.2050]]*Table1[[#This Row],[mangrove.mn.ssp126.2050]])</f>
        <v/>
      </c>
      <c r="V1817" s="7" t="e">
        <f t="shared" si="168"/>
        <v>#DIV/0!</v>
      </c>
      <c r="Y1817" s="6" t="str">
        <f>IF(Table1[[#This Row],[seagrass.mn.ssp126.2100]]="", "", (Table1[[#This Row],[seagrass.sd.ssp126.2100]]/Table1[[#This Row],[seagrass.mn.ssp126.2100]])^-1)</f>
        <v/>
      </c>
      <c r="Z1817" s="6" t="str">
        <f>IF(Table1[[#This Row],[seagrass.weights.ssp126.2100]]="","", Table1[[#This Row],[seagrass.weights.ssp126.2100]]*Table1[[#This Row],[seagrass.mn.ssp126.2100]])</f>
        <v/>
      </c>
      <c r="AC1817" s="6" t="str">
        <f>IF(Table1[[#This Row],[corals.mn.ssp126.2100]]="","",(Table1[[#This Row],[corals.sd.ssp126.2100]]/Table1[[#This Row],[corals.mn.ssp126.2100]])^-1)</f>
        <v/>
      </c>
      <c r="AD1817" s="6" t="str">
        <f>IF( Table1[[#This Row],[Coral.weights.ssp126.2100]]="","", Table1[[#This Row],[Coral.weights.ssp126.2100]]*Table1[[#This Row],[corals.mn.ssp126.2100]])</f>
        <v/>
      </c>
      <c r="AG1817" s="8" t="str">
        <f>IF(Table1[[#This Row],[mangrove.mn.ssp126.2100]]="","",(Table1[[#This Row],[mangrove.sd.ssp126.2100]]/Table1[[#This Row],[mangrove.mn.ssp126.2100]])^-1)</f>
        <v/>
      </c>
      <c r="AH1817" s="6" t="str">
        <f>IF(Table1[[#This Row],[mangrove.weights.ssp126.2100]]="","",Table1[[#This Row],[mangrove.weights.ssp126.2100]]*Table1[[#This Row],[mangrove.mn.ssp126.2100]])</f>
        <v/>
      </c>
      <c r="AI1817" s="7" t="e">
        <f t="shared" si="169"/>
        <v>#DIV/0!</v>
      </c>
      <c r="AL1817" s="6" t="str">
        <f>IF(Table1[[#This Row],[seagrass.mn.ssp245.2050]]="","",(Table1[[#This Row],[seagrass.sd.ssp245.2050]]/Table1[[#This Row],[seagrass.mn.ssp245.2050]])^-1)</f>
        <v/>
      </c>
      <c r="AM1817" s="6" t="str">
        <f>IF(Table1[[#This Row],[seagrass.weights.ssp245.2050]]="","",Table1[[#This Row],[seagrass.weights.ssp245.2050]]*Table1[[#This Row],[seagrass.mn.ssp245.2050]])</f>
        <v/>
      </c>
      <c r="AS1817" s="5"/>
      <c r="AT1817" s="8"/>
      <c r="AU1817" s="8"/>
      <c r="AV1817" s="7" t="e">
        <f t="shared" si="170"/>
        <v>#DIV/0!</v>
      </c>
      <c r="AX1817" s="5"/>
      <c r="AY1817" s="6"/>
      <c r="AZ1817" s="6"/>
      <c r="BB1817" s="5"/>
      <c r="BC1817" s="8"/>
      <c r="BD1817" s="8"/>
      <c r="BE1817" s="5"/>
      <c r="BF1817" s="5"/>
      <c r="BG1817" s="6"/>
      <c r="BH1817" s="6"/>
      <c r="BI1817" s="7" t="e">
        <f t="shared" si="171"/>
        <v>#DIV/0!</v>
      </c>
      <c r="BK1817" s="5"/>
      <c r="BL1817" s="6"/>
      <c r="BM1817" s="6"/>
      <c r="BO1817" s="5"/>
      <c r="BP1817" s="6"/>
      <c r="BQ1817" s="6"/>
      <c r="BR1817" s="5"/>
      <c r="BS1817" s="5"/>
      <c r="BT1817" s="6"/>
      <c r="BU1817" s="6"/>
      <c r="BV1817" s="7" t="e">
        <f t="shared" si="172"/>
        <v>#DIV/0!</v>
      </c>
      <c r="BX1817" s="5"/>
      <c r="BY1817" s="8"/>
      <c r="BZ1817" s="8"/>
      <c r="CA1817" s="5"/>
      <c r="CB1817" s="5"/>
      <c r="CC1817" s="8"/>
      <c r="CD1817" s="8"/>
      <c r="CE1817" s="5"/>
      <c r="CF1817" s="5"/>
      <c r="CG1817" s="12"/>
      <c r="CH1817" s="17"/>
      <c r="CI1817" s="9" t="e">
        <f t="shared" si="173"/>
        <v>#DIV/0!</v>
      </c>
      <c r="CJ1817" s="5"/>
      <c r="CL1817" s="5"/>
      <c r="CM1817" s="5"/>
      <c r="CP1817" s="5"/>
      <c r="CT1817" s="5"/>
    </row>
    <row r="1818" spans="1:98" x14ac:dyDescent="0.25">
      <c r="A1818" s="5" t="s">
        <v>1861</v>
      </c>
      <c r="B1818" s="5">
        <v>49.58934</v>
      </c>
      <c r="C1818" s="5">
        <v>6.6788980000000002</v>
      </c>
      <c r="E1818" s="5">
        <v>0</v>
      </c>
      <c r="G1818" s="5">
        <v>0</v>
      </c>
      <c r="I1818" s="5">
        <v>0</v>
      </c>
      <c r="L1818" s="6" t="str">
        <f>IF(Table1[[#This Row],[seagrass.mn.ssp126.2050]]="","",(Table1[[#This Row],[seagrass.sd.ssp126.2050]]/Table1[[#This Row],[seagrass.mn.ssp126.2050]])^-1)</f>
        <v/>
      </c>
      <c r="M1818" s="6" t="str">
        <f>IF(Table1[[#This Row],[seagrass.weights.ssp126.2050]]="","",Table1[[#This Row],[seagrass.weights.ssp126.2050]]*Table1[[#This Row],[seagrass.mn.ssp126.2050]])</f>
        <v/>
      </c>
      <c r="P1818" s="6" t="str">
        <f>IF(Table1[[#This Row],[corals.mn.ssp126.2050]]="","",(Table1[[#This Row],[corals.sd.ssp126.2050]]/Table1[[#This Row],[corals.mn.ssp126.2050]])^-1)</f>
        <v/>
      </c>
      <c r="Q1818" s="6" t="str">
        <f>IF(Table1[[#This Row],[coral.weights.ssp126.2050]]="","",Table1[[#This Row],[coral.weights.ssp126.2050]]*Table1[[#This Row],[corals.mn.ssp126.2050]])</f>
        <v/>
      </c>
      <c r="T1818" s="6" t="str">
        <f>IF(Table1[[#This Row],[mangrove.mn.ssp126.2050]]="","",(Table1[[#This Row],[mangrove.sd.ssp126.2050]]/Table1[[#This Row],[mangrove.mn.ssp126.2050]])^-1)</f>
        <v/>
      </c>
      <c r="U1818" s="6" t="str">
        <f>IF(Table1[[#This Row],[mangrove.weights.ssp126.2050]]="","",Table1[[#This Row],[mangrove.weights.ssp126.2050]]*Table1[[#This Row],[mangrove.mn.ssp126.2050]])</f>
        <v/>
      </c>
      <c r="V1818" s="7" t="e">
        <f t="shared" si="168"/>
        <v>#DIV/0!</v>
      </c>
      <c r="Y1818" s="6" t="str">
        <f>IF(Table1[[#This Row],[seagrass.mn.ssp126.2100]]="", "", (Table1[[#This Row],[seagrass.sd.ssp126.2100]]/Table1[[#This Row],[seagrass.mn.ssp126.2100]])^-1)</f>
        <v/>
      </c>
      <c r="Z1818" s="6" t="str">
        <f>IF(Table1[[#This Row],[seagrass.weights.ssp126.2100]]="","", Table1[[#This Row],[seagrass.weights.ssp126.2100]]*Table1[[#This Row],[seagrass.mn.ssp126.2100]])</f>
        <v/>
      </c>
      <c r="AC1818" s="6" t="str">
        <f>IF(Table1[[#This Row],[corals.mn.ssp126.2100]]="","",(Table1[[#This Row],[corals.sd.ssp126.2100]]/Table1[[#This Row],[corals.mn.ssp126.2100]])^-1)</f>
        <v/>
      </c>
      <c r="AD1818" s="6" t="str">
        <f>IF( Table1[[#This Row],[Coral.weights.ssp126.2100]]="","", Table1[[#This Row],[Coral.weights.ssp126.2100]]*Table1[[#This Row],[corals.mn.ssp126.2100]])</f>
        <v/>
      </c>
      <c r="AG1818" s="8" t="str">
        <f>IF(Table1[[#This Row],[mangrove.mn.ssp126.2100]]="","",(Table1[[#This Row],[mangrove.sd.ssp126.2100]]/Table1[[#This Row],[mangrove.mn.ssp126.2100]])^-1)</f>
        <v/>
      </c>
      <c r="AH1818" s="6" t="str">
        <f>IF(Table1[[#This Row],[mangrove.weights.ssp126.2100]]="","",Table1[[#This Row],[mangrove.weights.ssp126.2100]]*Table1[[#This Row],[mangrove.mn.ssp126.2100]])</f>
        <v/>
      </c>
      <c r="AI1818" s="7" t="e">
        <f t="shared" si="169"/>
        <v>#DIV/0!</v>
      </c>
      <c r="AL1818" s="6" t="str">
        <f>IF(Table1[[#This Row],[seagrass.mn.ssp245.2050]]="","",(Table1[[#This Row],[seagrass.sd.ssp245.2050]]/Table1[[#This Row],[seagrass.mn.ssp245.2050]])^-1)</f>
        <v/>
      </c>
      <c r="AM1818" s="6" t="str">
        <f>IF(Table1[[#This Row],[seagrass.weights.ssp245.2050]]="","",Table1[[#This Row],[seagrass.weights.ssp245.2050]]*Table1[[#This Row],[seagrass.mn.ssp245.2050]])</f>
        <v/>
      </c>
      <c r="AS1818" s="5"/>
      <c r="AT1818" s="8"/>
      <c r="AU1818" s="8"/>
      <c r="AV1818" s="7" t="e">
        <f t="shared" si="170"/>
        <v>#DIV/0!</v>
      </c>
      <c r="AX1818" s="5"/>
      <c r="AY1818" s="6"/>
      <c r="AZ1818" s="6"/>
      <c r="BB1818" s="5"/>
      <c r="BC1818" s="8"/>
      <c r="BD1818" s="8"/>
      <c r="BE1818" s="5"/>
      <c r="BF1818" s="5"/>
      <c r="BG1818" s="6"/>
      <c r="BH1818" s="6"/>
      <c r="BI1818" s="7" t="e">
        <f t="shared" si="171"/>
        <v>#DIV/0!</v>
      </c>
      <c r="BK1818" s="5"/>
      <c r="BL1818" s="6"/>
      <c r="BM1818" s="6"/>
      <c r="BO1818" s="5"/>
      <c r="BP1818" s="6"/>
      <c r="BQ1818" s="6"/>
      <c r="BR1818" s="5"/>
      <c r="BS1818" s="5"/>
      <c r="BT1818" s="6"/>
      <c r="BU1818" s="6"/>
      <c r="BV1818" s="7" t="e">
        <f t="shared" si="172"/>
        <v>#DIV/0!</v>
      </c>
      <c r="BX1818" s="5"/>
      <c r="BY1818" s="8"/>
      <c r="BZ1818" s="8"/>
      <c r="CA1818" s="5"/>
      <c r="CB1818" s="5"/>
      <c r="CC1818" s="8"/>
      <c r="CD1818" s="8"/>
      <c r="CE1818" s="5"/>
      <c r="CF1818" s="5"/>
      <c r="CG1818" s="12"/>
      <c r="CH1818" s="17"/>
      <c r="CI1818" s="9" t="e">
        <f t="shared" si="173"/>
        <v>#DIV/0!</v>
      </c>
      <c r="CJ1818" s="5"/>
      <c r="CL1818" s="5"/>
      <c r="CM1818" s="5"/>
      <c r="CP1818" s="5"/>
      <c r="CT1818" s="5"/>
    </row>
    <row r="1819" spans="1:98" x14ac:dyDescent="0.25">
      <c r="A1819" s="5" t="s">
        <v>1862</v>
      </c>
      <c r="B1819" s="5">
        <v>48.83934</v>
      </c>
      <c r="C1819" s="5">
        <v>6.4288980000000002</v>
      </c>
      <c r="E1819" s="5">
        <v>0</v>
      </c>
      <c r="G1819" s="5">
        <v>0</v>
      </c>
      <c r="I1819" s="5">
        <v>0</v>
      </c>
      <c r="L1819" s="6" t="str">
        <f>IF(Table1[[#This Row],[seagrass.mn.ssp126.2050]]="","",(Table1[[#This Row],[seagrass.sd.ssp126.2050]]/Table1[[#This Row],[seagrass.mn.ssp126.2050]])^-1)</f>
        <v/>
      </c>
      <c r="M1819" s="6" t="str">
        <f>IF(Table1[[#This Row],[seagrass.weights.ssp126.2050]]="","",Table1[[#This Row],[seagrass.weights.ssp126.2050]]*Table1[[#This Row],[seagrass.mn.ssp126.2050]])</f>
        <v/>
      </c>
      <c r="P1819" s="6" t="str">
        <f>IF(Table1[[#This Row],[corals.mn.ssp126.2050]]="","",(Table1[[#This Row],[corals.sd.ssp126.2050]]/Table1[[#This Row],[corals.mn.ssp126.2050]])^-1)</f>
        <v/>
      </c>
      <c r="Q1819" s="6" t="str">
        <f>IF(Table1[[#This Row],[coral.weights.ssp126.2050]]="","",Table1[[#This Row],[coral.weights.ssp126.2050]]*Table1[[#This Row],[corals.mn.ssp126.2050]])</f>
        <v/>
      </c>
      <c r="T1819" s="6" t="str">
        <f>IF(Table1[[#This Row],[mangrove.mn.ssp126.2050]]="","",(Table1[[#This Row],[mangrove.sd.ssp126.2050]]/Table1[[#This Row],[mangrove.mn.ssp126.2050]])^-1)</f>
        <v/>
      </c>
      <c r="U1819" s="6" t="str">
        <f>IF(Table1[[#This Row],[mangrove.weights.ssp126.2050]]="","",Table1[[#This Row],[mangrove.weights.ssp126.2050]]*Table1[[#This Row],[mangrove.mn.ssp126.2050]])</f>
        <v/>
      </c>
      <c r="V1819" s="7" t="e">
        <f t="shared" si="168"/>
        <v>#DIV/0!</v>
      </c>
      <c r="Y1819" s="6" t="str">
        <f>IF(Table1[[#This Row],[seagrass.mn.ssp126.2100]]="", "", (Table1[[#This Row],[seagrass.sd.ssp126.2100]]/Table1[[#This Row],[seagrass.mn.ssp126.2100]])^-1)</f>
        <v/>
      </c>
      <c r="Z1819" s="6" t="str">
        <f>IF(Table1[[#This Row],[seagrass.weights.ssp126.2100]]="","", Table1[[#This Row],[seagrass.weights.ssp126.2100]]*Table1[[#This Row],[seagrass.mn.ssp126.2100]])</f>
        <v/>
      </c>
      <c r="AC1819" s="6" t="str">
        <f>IF(Table1[[#This Row],[corals.mn.ssp126.2100]]="","",(Table1[[#This Row],[corals.sd.ssp126.2100]]/Table1[[#This Row],[corals.mn.ssp126.2100]])^-1)</f>
        <v/>
      </c>
      <c r="AD1819" s="6" t="str">
        <f>IF( Table1[[#This Row],[Coral.weights.ssp126.2100]]="","", Table1[[#This Row],[Coral.weights.ssp126.2100]]*Table1[[#This Row],[corals.mn.ssp126.2100]])</f>
        <v/>
      </c>
      <c r="AG1819" s="8" t="str">
        <f>IF(Table1[[#This Row],[mangrove.mn.ssp126.2100]]="","",(Table1[[#This Row],[mangrove.sd.ssp126.2100]]/Table1[[#This Row],[mangrove.mn.ssp126.2100]])^-1)</f>
        <v/>
      </c>
      <c r="AH1819" s="6" t="str">
        <f>IF(Table1[[#This Row],[mangrove.weights.ssp126.2100]]="","",Table1[[#This Row],[mangrove.weights.ssp126.2100]]*Table1[[#This Row],[mangrove.mn.ssp126.2100]])</f>
        <v/>
      </c>
      <c r="AI1819" s="7" t="e">
        <f t="shared" si="169"/>
        <v>#DIV/0!</v>
      </c>
      <c r="AL1819" s="6" t="str">
        <f>IF(Table1[[#This Row],[seagrass.mn.ssp245.2050]]="","",(Table1[[#This Row],[seagrass.sd.ssp245.2050]]/Table1[[#This Row],[seagrass.mn.ssp245.2050]])^-1)</f>
        <v/>
      </c>
      <c r="AM1819" s="6" t="str">
        <f>IF(Table1[[#This Row],[seagrass.weights.ssp245.2050]]="","",Table1[[#This Row],[seagrass.weights.ssp245.2050]]*Table1[[#This Row],[seagrass.mn.ssp245.2050]])</f>
        <v/>
      </c>
      <c r="AS1819" s="5"/>
      <c r="AT1819" s="8"/>
      <c r="AU1819" s="8"/>
      <c r="AV1819" s="7" t="e">
        <f t="shared" si="170"/>
        <v>#DIV/0!</v>
      </c>
      <c r="AX1819" s="5"/>
      <c r="AY1819" s="6"/>
      <c r="AZ1819" s="6"/>
      <c r="BB1819" s="5"/>
      <c r="BC1819" s="8"/>
      <c r="BD1819" s="8"/>
      <c r="BE1819" s="5"/>
      <c r="BF1819" s="5"/>
      <c r="BG1819" s="6"/>
      <c r="BH1819" s="6"/>
      <c r="BI1819" s="7" t="e">
        <f t="shared" si="171"/>
        <v>#DIV/0!</v>
      </c>
      <c r="BK1819" s="5"/>
      <c r="BL1819" s="6"/>
      <c r="BM1819" s="6"/>
      <c r="BO1819" s="5"/>
      <c r="BP1819" s="6"/>
      <c r="BQ1819" s="6"/>
      <c r="BR1819" s="5"/>
      <c r="BS1819" s="5"/>
      <c r="BT1819" s="6"/>
      <c r="BU1819" s="6"/>
      <c r="BV1819" s="7" t="e">
        <f t="shared" si="172"/>
        <v>#DIV/0!</v>
      </c>
      <c r="BX1819" s="5"/>
      <c r="BY1819" s="8"/>
      <c r="BZ1819" s="8"/>
      <c r="CA1819" s="5"/>
      <c r="CB1819" s="5"/>
      <c r="CC1819" s="8"/>
      <c r="CD1819" s="8"/>
      <c r="CE1819" s="5"/>
      <c r="CF1819" s="5"/>
      <c r="CG1819" s="12"/>
      <c r="CH1819" s="17"/>
      <c r="CI1819" s="9" t="e">
        <f t="shared" si="173"/>
        <v>#DIV/0!</v>
      </c>
      <c r="CJ1819" s="5"/>
      <c r="CL1819" s="5"/>
      <c r="CM1819" s="5"/>
      <c r="CP1819" s="5"/>
      <c r="CT1819" s="5"/>
    </row>
    <row r="1820" spans="1:98" x14ac:dyDescent="0.25">
      <c r="A1820" s="5" t="s">
        <v>1863</v>
      </c>
      <c r="B1820" s="5">
        <v>49.08934</v>
      </c>
      <c r="C1820" s="5">
        <v>6.4288980000000002</v>
      </c>
      <c r="E1820" s="5">
        <v>0</v>
      </c>
      <c r="G1820" s="5">
        <v>0</v>
      </c>
      <c r="I1820" s="5">
        <v>0</v>
      </c>
      <c r="L1820" s="6" t="str">
        <f>IF(Table1[[#This Row],[seagrass.mn.ssp126.2050]]="","",(Table1[[#This Row],[seagrass.sd.ssp126.2050]]/Table1[[#This Row],[seagrass.mn.ssp126.2050]])^-1)</f>
        <v/>
      </c>
      <c r="M1820" s="6" t="str">
        <f>IF(Table1[[#This Row],[seagrass.weights.ssp126.2050]]="","",Table1[[#This Row],[seagrass.weights.ssp126.2050]]*Table1[[#This Row],[seagrass.mn.ssp126.2050]])</f>
        <v/>
      </c>
      <c r="P1820" s="6" t="str">
        <f>IF(Table1[[#This Row],[corals.mn.ssp126.2050]]="","",(Table1[[#This Row],[corals.sd.ssp126.2050]]/Table1[[#This Row],[corals.mn.ssp126.2050]])^-1)</f>
        <v/>
      </c>
      <c r="Q1820" s="6" t="str">
        <f>IF(Table1[[#This Row],[coral.weights.ssp126.2050]]="","",Table1[[#This Row],[coral.weights.ssp126.2050]]*Table1[[#This Row],[corals.mn.ssp126.2050]])</f>
        <v/>
      </c>
      <c r="T1820" s="6" t="str">
        <f>IF(Table1[[#This Row],[mangrove.mn.ssp126.2050]]="","",(Table1[[#This Row],[mangrove.sd.ssp126.2050]]/Table1[[#This Row],[mangrove.mn.ssp126.2050]])^-1)</f>
        <v/>
      </c>
      <c r="U1820" s="6" t="str">
        <f>IF(Table1[[#This Row],[mangrove.weights.ssp126.2050]]="","",Table1[[#This Row],[mangrove.weights.ssp126.2050]]*Table1[[#This Row],[mangrove.mn.ssp126.2050]])</f>
        <v/>
      </c>
      <c r="V1820" s="7" t="e">
        <f t="shared" si="168"/>
        <v>#DIV/0!</v>
      </c>
      <c r="Y1820" s="6" t="str">
        <f>IF(Table1[[#This Row],[seagrass.mn.ssp126.2100]]="", "", (Table1[[#This Row],[seagrass.sd.ssp126.2100]]/Table1[[#This Row],[seagrass.mn.ssp126.2100]])^-1)</f>
        <v/>
      </c>
      <c r="Z1820" s="6" t="str">
        <f>IF(Table1[[#This Row],[seagrass.weights.ssp126.2100]]="","", Table1[[#This Row],[seagrass.weights.ssp126.2100]]*Table1[[#This Row],[seagrass.mn.ssp126.2100]])</f>
        <v/>
      </c>
      <c r="AC1820" s="6" t="str">
        <f>IF(Table1[[#This Row],[corals.mn.ssp126.2100]]="","",(Table1[[#This Row],[corals.sd.ssp126.2100]]/Table1[[#This Row],[corals.mn.ssp126.2100]])^-1)</f>
        <v/>
      </c>
      <c r="AD1820" s="6" t="str">
        <f>IF( Table1[[#This Row],[Coral.weights.ssp126.2100]]="","", Table1[[#This Row],[Coral.weights.ssp126.2100]]*Table1[[#This Row],[corals.mn.ssp126.2100]])</f>
        <v/>
      </c>
      <c r="AG1820" s="8" t="str">
        <f>IF(Table1[[#This Row],[mangrove.mn.ssp126.2100]]="","",(Table1[[#This Row],[mangrove.sd.ssp126.2100]]/Table1[[#This Row],[mangrove.mn.ssp126.2100]])^-1)</f>
        <v/>
      </c>
      <c r="AH1820" s="6" t="str">
        <f>IF(Table1[[#This Row],[mangrove.weights.ssp126.2100]]="","",Table1[[#This Row],[mangrove.weights.ssp126.2100]]*Table1[[#This Row],[mangrove.mn.ssp126.2100]])</f>
        <v/>
      </c>
      <c r="AI1820" s="7" t="e">
        <f t="shared" si="169"/>
        <v>#DIV/0!</v>
      </c>
      <c r="AL1820" s="6" t="str">
        <f>IF(Table1[[#This Row],[seagrass.mn.ssp245.2050]]="","",(Table1[[#This Row],[seagrass.sd.ssp245.2050]]/Table1[[#This Row],[seagrass.mn.ssp245.2050]])^-1)</f>
        <v/>
      </c>
      <c r="AM1820" s="6" t="str">
        <f>IF(Table1[[#This Row],[seagrass.weights.ssp245.2050]]="","",Table1[[#This Row],[seagrass.weights.ssp245.2050]]*Table1[[#This Row],[seagrass.mn.ssp245.2050]])</f>
        <v/>
      </c>
      <c r="AS1820" s="5"/>
      <c r="AT1820" s="8"/>
      <c r="AU1820" s="8"/>
      <c r="AV1820" s="7" t="e">
        <f t="shared" si="170"/>
        <v>#DIV/0!</v>
      </c>
      <c r="AX1820" s="5"/>
      <c r="AY1820" s="6"/>
      <c r="AZ1820" s="6"/>
      <c r="BB1820" s="5"/>
      <c r="BC1820" s="8"/>
      <c r="BD1820" s="8"/>
      <c r="BE1820" s="5"/>
      <c r="BF1820" s="5"/>
      <c r="BG1820" s="6"/>
      <c r="BH1820" s="6"/>
      <c r="BI1820" s="7" t="e">
        <f t="shared" si="171"/>
        <v>#DIV/0!</v>
      </c>
      <c r="BK1820" s="5"/>
      <c r="BL1820" s="6"/>
      <c r="BM1820" s="6"/>
      <c r="BO1820" s="5"/>
      <c r="BP1820" s="6"/>
      <c r="BQ1820" s="6"/>
      <c r="BR1820" s="5"/>
      <c r="BS1820" s="5"/>
      <c r="BT1820" s="6"/>
      <c r="BU1820" s="6"/>
      <c r="BV1820" s="7" t="e">
        <f t="shared" si="172"/>
        <v>#DIV/0!</v>
      </c>
      <c r="BX1820" s="5"/>
      <c r="BY1820" s="8"/>
      <c r="BZ1820" s="8"/>
      <c r="CA1820" s="5"/>
      <c r="CB1820" s="5"/>
      <c r="CC1820" s="8"/>
      <c r="CD1820" s="8"/>
      <c r="CE1820" s="5"/>
      <c r="CF1820" s="5"/>
      <c r="CG1820" s="12"/>
      <c r="CH1820" s="17"/>
      <c r="CI1820" s="9" t="e">
        <f t="shared" si="173"/>
        <v>#DIV/0!</v>
      </c>
      <c r="CJ1820" s="5"/>
      <c r="CL1820" s="5"/>
      <c r="CM1820" s="5"/>
      <c r="CP1820" s="5"/>
      <c r="CT1820" s="5"/>
    </row>
    <row r="1821" spans="1:98" x14ac:dyDescent="0.25">
      <c r="A1821" s="5" t="s">
        <v>1864</v>
      </c>
      <c r="B1821" s="5">
        <v>49.33934</v>
      </c>
      <c r="C1821" s="5">
        <v>6.4288980000000002</v>
      </c>
      <c r="E1821" s="5">
        <v>0</v>
      </c>
      <c r="G1821" s="5">
        <v>0</v>
      </c>
      <c r="I1821" s="5">
        <v>0</v>
      </c>
      <c r="L1821" s="6" t="str">
        <f>IF(Table1[[#This Row],[seagrass.mn.ssp126.2050]]="","",(Table1[[#This Row],[seagrass.sd.ssp126.2050]]/Table1[[#This Row],[seagrass.mn.ssp126.2050]])^-1)</f>
        <v/>
      </c>
      <c r="M1821" s="6" t="str">
        <f>IF(Table1[[#This Row],[seagrass.weights.ssp126.2050]]="","",Table1[[#This Row],[seagrass.weights.ssp126.2050]]*Table1[[#This Row],[seagrass.mn.ssp126.2050]])</f>
        <v/>
      </c>
      <c r="P1821" s="6" t="str">
        <f>IF(Table1[[#This Row],[corals.mn.ssp126.2050]]="","",(Table1[[#This Row],[corals.sd.ssp126.2050]]/Table1[[#This Row],[corals.mn.ssp126.2050]])^-1)</f>
        <v/>
      </c>
      <c r="Q1821" s="6" t="str">
        <f>IF(Table1[[#This Row],[coral.weights.ssp126.2050]]="","",Table1[[#This Row],[coral.weights.ssp126.2050]]*Table1[[#This Row],[corals.mn.ssp126.2050]])</f>
        <v/>
      </c>
      <c r="T1821" s="6" t="str">
        <f>IF(Table1[[#This Row],[mangrove.mn.ssp126.2050]]="","",(Table1[[#This Row],[mangrove.sd.ssp126.2050]]/Table1[[#This Row],[mangrove.mn.ssp126.2050]])^-1)</f>
        <v/>
      </c>
      <c r="U1821" s="6" t="str">
        <f>IF(Table1[[#This Row],[mangrove.weights.ssp126.2050]]="","",Table1[[#This Row],[mangrove.weights.ssp126.2050]]*Table1[[#This Row],[mangrove.mn.ssp126.2050]])</f>
        <v/>
      </c>
      <c r="V1821" s="7" t="e">
        <f t="shared" si="168"/>
        <v>#DIV/0!</v>
      </c>
      <c r="Y1821" s="6" t="str">
        <f>IF(Table1[[#This Row],[seagrass.mn.ssp126.2100]]="", "", (Table1[[#This Row],[seagrass.sd.ssp126.2100]]/Table1[[#This Row],[seagrass.mn.ssp126.2100]])^-1)</f>
        <v/>
      </c>
      <c r="Z1821" s="6" t="str">
        <f>IF(Table1[[#This Row],[seagrass.weights.ssp126.2100]]="","", Table1[[#This Row],[seagrass.weights.ssp126.2100]]*Table1[[#This Row],[seagrass.mn.ssp126.2100]])</f>
        <v/>
      </c>
      <c r="AC1821" s="6" t="str">
        <f>IF(Table1[[#This Row],[corals.mn.ssp126.2100]]="","",(Table1[[#This Row],[corals.sd.ssp126.2100]]/Table1[[#This Row],[corals.mn.ssp126.2100]])^-1)</f>
        <v/>
      </c>
      <c r="AD1821" s="6" t="str">
        <f>IF( Table1[[#This Row],[Coral.weights.ssp126.2100]]="","", Table1[[#This Row],[Coral.weights.ssp126.2100]]*Table1[[#This Row],[corals.mn.ssp126.2100]])</f>
        <v/>
      </c>
      <c r="AG1821" s="8" t="str">
        <f>IF(Table1[[#This Row],[mangrove.mn.ssp126.2100]]="","",(Table1[[#This Row],[mangrove.sd.ssp126.2100]]/Table1[[#This Row],[mangrove.mn.ssp126.2100]])^-1)</f>
        <v/>
      </c>
      <c r="AH1821" s="6" t="str">
        <f>IF(Table1[[#This Row],[mangrove.weights.ssp126.2100]]="","",Table1[[#This Row],[mangrove.weights.ssp126.2100]]*Table1[[#This Row],[mangrove.mn.ssp126.2100]])</f>
        <v/>
      </c>
      <c r="AI1821" s="7" t="e">
        <f t="shared" si="169"/>
        <v>#DIV/0!</v>
      </c>
      <c r="AL1821" s="6" t="str">
        <f>IF(Table1[[#This Row],[seagrass.mn.ssp245.2050]]="","",(Table1[[#This Row],[seagrass.sd.ssp245.2050]]/Table1[[#This Row],[seagrass.mn.ssp245.2050]])^-1)</f>
        <v/>
      </c>
      <c r="AM1821" s="6" t="str">
        <f>IF(Table1[[#This Row],[seagrass.weights.ssp245.2050]]="","",Table1[[#This Row],[seagrass.weights.ssp245.2050]]*Table1[[#This Row],[seagrass.mn.ssp245.2050]])</f>
        <v/>
      </c>
      <c r="AS1821" s="5"/>
      <c r="AT1821" s="8"/>
      <c r="AU1821" s="8"/>
      <c r="AV1821" s="7" t="e">
        <f t="shared" si="170"/>
        <v>#DIV/0!</v>
      </c>
      <c r="AX1821" s="5"/>
      <c r="AY1821" s="6"/>
      <c r="AZ1821" s="6"/>
      <c r="BB1821" s="5"/>
      <c r="BC1821" s="8"/>
      <c r="BD1821" s="8"/>
      <c r="BE1821" s="5"/>
      <c r="BF1821" s="5"/>
      <c r="BG1821" s="6"/>
      <c r="BH1821" s="6"/>
      <c r="BI1821" s="7" t="e">
        <f t="shared" si="171"/>
        <v>#DIV/0!</v>
      </c>
      <c r="BK1821" s="5"/>
      <c r="BL1821" s="6"/>
      <c r="BM1821" s="6"/>
      <c r="BO1821" s="5"/>
      <c r="BP1821" s="6"/>
      <c r="BQ1821" s="6"/>
      <c r="BR1821" s="5"/>
      <c r="BS1821" s="5"/>
      <c r="BT1821" s="6"/>
      <c r="BU1821" s="6"/>
      <c r="BV1821" s="7" t="e">
        <f t="shared" si="172"/>
        <v>#DIV/0!</v>
      </c>
      <c r="BX1821" s="5"/>
      <c r="BY1821" s="8"/>
      <c r="BZ1821" s="8"/>
      <c r="CA1821" s="5"/>
      <c r="CB1821" s="5"/>
      <c r="CC1821" s="8"/>
      <c r="CD1821" s="8"/>
      <c r="CE1821" s="5"/>
      <c r="CF1821" s="5"/>
      <c r="CG1821" s="12"/>
      <c r="CH1821" s="17"/>
      <c r="CI1821" s="9" t="e">
        <f t="shared" si="173"/>
        <v>#DIV/0!</v>
      </c>
      <c r="CJ1821" s="5"/>
      <c r="CL1821" s="5"/>
      <c r="CM1821" s="5"/>
      <c r="CP1821" s="5"/>
      <c r="CT1821" s="5"/>
    </row>
    <row r="1822" spans="1:98" x14ac:dyDescent="0.25">
      <c r="A1822" s="5" t="s">
        <v>1865</v>
      </c>
      <c r="B1822" s="5">
        <v>48.83934</v>
      </c>
      <c r="C1822" s="5">
        <v>6.1788980000000002</v>
      </c>
      <c r="E1822" s="5">
        <v>0</v>
      </c>
      <c r="G1822" s="5">
        <v>0</v>
      </c>
      <c r="I1822" s="5">
        <v>0</v>
      </c>
      <c r="L1822" s="6" t="str">
        <f>IF(Table1[[#This Row],[seagrass.mn.ssp126.2050]]="","",(Table1[[#This Row],[seagrass.sd.ssp126.2050]]/Table1[[#This Row],[seagrass.mn.ssp126.2050]])^-1)</f>
        <v/>
      </c>
      <c r="M1822" s="6" t="str">
        <f>IF(Table1[[#This Row],[seagrass.weights.ssp126.2050]]="","",Table1[[#This Row],[seagrass.weights.ssp126.2050]]*Table1[[#This Row],[seagrass.mn.ssp126.2050]])</f>
        <v/>
      </c>
      <c r="P1822" s="6" t="str">
        <f>IF(Table1[[#This Row],[corals.mn.ssp126.2050]]="","",(Table1[[#This Row],[corals.sd.ssp126.2050]]/Table1[[#This Row],[corals.mn.ssp126.2050]])^-1)</f>
        <v/>
      </c>
      <c r="Q1822" s="6" t="str">
        <f>IF(Table1[[#This Row],[coral.weights.ssp126.2050]]="","",Table1[[#This Row],[coral.weights.ssp126.2050]]*Table1[[#This Row],[corals.mn.ssp126.2050]])</f>
        <v/>
      </c>
      <c r="T1822" s="6" t="str">
        <f>IF(Table1[[#This Row],[mangrove.mn.ssp126.2050]]="","",(Table1[[#This Row],[mangrove.sd.ssp126.2050]]/Table1[[#This Row],[mangrove.mn.ssp126.2050]])^-1)</f>
        <v/>
      </c>
      <c r="U1822" s="6" t="str">
        <f>IF(Table1[[#This Row],[mangrove.weights.ssp126.2050]]="","",Table1[[#This Row],[mangrove.weights.ssp126.2050]]*Table1[[#This Row],[mangrove.mn.ssp126.2050]])</f>
        <v/>
      </c>
      <c r="V1822" s="7" t="e">
        <f t="shared" si="168"/>
        <v>#DIV/0!</v>
      </c>
      <c r="Y1822" s="6" t="str">
        <f>IF(Table1[[#This Row],[seagrass.mn.ssp126.2100]]="", "", (Table1[[#This Row],[seagrass.sd.ssp126.2100]]/Table1[[#This Row],[seagrass.mn.ssp126.2100]])^-1)</f>
        <v/>
      </c>
      <c r="Z1822" s="6" t="str">
        <f>IF(Table1[[#This Row],[seagrass.weights.ssp126.2100]]="","", Table1[[#This Row],[seagrass.weights.ssp126.2100]]*Table1[[#This Row],[seagrass.mn.ssp126.2100]])</f>
        <v/>
      </c>
      <c r="AC1822" s="6" t="str">
        <f>IF(Table1[[#This Row],[corals.mn.ssp126.2100]]="","",(Table1[[#This Row],[corals.sd.ssp126.2100]]/Table1[[#This Row],[corals.mn.ssp126.2100]])^-1)</f>
        <v/>
      </c>
      <c r="AD1822" s="6" t="str">
        <f>IF( Table1[[#This Row],[Coral.weights.ssp126.2100]]="","", Table1[[#This Row],[Coral.weights.ssp126.2100]]*Table1[[#This Row],[corals.mn.ssp126.2100]])</f>
        <v/>
      </c>
      <c r="AG1822" s="8" t="str">
        <f>IF(Table1[[#This Row],[mangrove.mn.ssp126.2100]]="","",(Table1[[#This Row],[mangrove.sd.ssp126.2100]]/Table1[[#This Row],[mangrove.mn.ssp126.2100]])^-1)</f>
        <v/>
      </c>
      <c r="AH1822" s="6" t="str">
        <f>IF(Table1[[#This Row],[mangrove.weights.ssp126.2100]]="","",Table1[[#This Row],[mangrove.weights.ssp126.2100]]*Table1[[#This Row],[mangrove.mn.ssp126.2100]])</f>
        <v/>
      </c>
      <c r="AI1822" s="7" t="e">
        <f t="shared" si="169"/>
        <v>#DIV/0!</v>
      </c>
      <c r="AL1822" s="6" t="str">
        <f>IF(Table1[[#This Row],[seagrass.mn.ssp245.2050]]="","",(Table1[[#This Row],[seagrass.sd.ssp245.2050]]/Table1[[#This Row],[seagrass.mn.ssp245.2050]])^-1)</f>
        <v/>
      </c>
      <c r="AM1822" s="6" t="str">
        <f>IF(Table1[[#This Row],[seagrass.weights.ssp245.2050]]="","",Table1[[#This Row],[seagrass.weights.ssp245.2050]]*Table1[[#This Row],[seagrass.mn.ssp245.2050]])</f>
        <v/>
      </c>
      <c r="AS1822" s="5"/>
      <c r="AT1822" s="8"/>
      <c r="AU1822" s="8"/>
      <c r="AV1822" s="7" t="e">
        <f t="shared" si="170"/>
        <v>#DIV/0!</v>
      </c>
      <c r="AX1822" s="5"/>
      <c r="AY1822" s="6"/>
      <c r="AZ1822" s="6"/>
      <c r="BB1822" s="5"/>
      <c r="BC1822" s="8"/>
      <c r="BD1822" s="8"/>
      <c r="BE1822" s="5"/>
      <c r="BF1822" s="5"/>
      <c r="BG1822" s="6"/>
      <c r="BH1822" s="6"/>
      <c r="BI1822" s="7" t="e">
        <f t="shared" si="171"/>
        <v>#DIV/0!</v>
      </c>
      <c r="BK1822" s="5"/>
      <c r="BL1822" s="6"/>
      <c r="BM1822" s="6"/>
      <c r="BO1822" s="5"/>
      <c r="BP1822" s="6"/>
      <c r="BQ1822" s="6"/>
      <c r="BR1822" s="5"/>
      <c r="BS1822" s="5"/>
      <c r="BT1822" s="6"/>
      <c r="BU1822" s="6"/>
      <c r="BV1822" s="7" t="e">
        <f t="shared" si="172"/>
        <v>#DIV/0!</v>
      </c>
      <c r="BX1822" s="5"/>
      <c r="BY1822" s="8"/>
      <c r="BZ1822" s="8"/>
      <c r="CA1822" s="5"/>
      <c r="CB1822" s="5"/>
      <c r="CC1822" s="8"/>
      <c r="CD1822" s="8"/>
      <c r="CE1822" s="5"/>
      <c r="CF1822" s="5"/>
      <c r="CG1822" s="12"/>
      <c r="CH1822" s="17"/>
      <c r="CI1822" s="9" t="e">
        <f t="shared" si="173"/>
        <v>#DIV/0!</v>
      </c>
      <c r="CJ1822" s="5"/>
      <c r="CL1822" s="5"/>
      <c r="CM1822" s="5"/>
      <c r="CP1822" s="5"/>
      <c r="CT1822" s="5"/>
    </row>
    <row r="1823" spans="1:98" x14ac:dyDescent="0.25">
      <c r="A1823" s="5" t="s">
        <v>1866</v>
      </c>
      <c r="B1823" s="5">
        <v>49.08934</v>
      </c>
      <c r="C1823" s="5">
        <v>6.1788980000000002</v>
      </c>
      <c r="E1823" s="5">
        <v>0</v>
      </c>
      <c r="G1823" s="5">
        <v>0</v>
      </c>
      <c r="I1823" s="5">
        <v>0</v>
      </c>
      <c r="L1823" s="6" t="str">
        <f>IF(Table1[[#This Row],[seagrass.mn.ssp126.2050]]="","",(Table1[[#This Row],[seagrass.sd.ssp126.2050]]/Table1[[#This Row],[seagrass.mn.ssp126.2050]])^-1)</f>
        <v/>
      </c>
      <c r="M1823" s="6" t="str">
        <f>IF(Table1[[#This Row],[seagrass.weights.ssp126.2050]]="","",Table1[[#This Row],[seagrass.weights.ssp126.2050]]*Table1[[#This Row],[seagrass.mn.ssp126.2050]])</f>
        <v/>
      </c>
      <c r="P1823" s="6" t="str">
        <f>IF(Table1[[#This Row],[corals.mn.ssp126.2050]]="","",(Table1[[#This Row],[corals.sd.ssp126.2050]]/Table1[[#This Row],[corals.mn.ssp126.2050]])^-1)</f>
        <v/>
      </c>
      <c r="Q1823" s="6" t="str">
        <f>IF(Table1[[#This Row],[coral.weights.ssp126.2050]]="","",Table1[[#This Row],[coral.weights.ssp126.2050]]*Table1[[#This Row],[corals.mn.ssp126.2050]])</f>
        <v/>
      </c>
      <c r="T1823" s="6" t="str">
        <f>IF(Table1[[#This Row],[mangrove.mn.ssp126.2050]]="","",(Table1[[#This Row],[mangrove.sd.ssp126.2050]]/Table1[[#This Row],[mangrove.mn.ssp126.2050]])^-1)</f>
        <v/>
      </c>
      <c r="U1823" s="6" t="str">
        <f>IF(Table1[[#This Row],[mangrove.weights.ssp126.2050]]="","",Table1[[#This Row],[mangrove.weights.ssp126.2050]]*Table1[[#This Row],[mangrove.mn.ssp126.2050]])</f>
        <v/>
      </c>
      <c r="V1823" s="7" t="e">
        <f t="shared" si="168"/>
        <v>#DIV/0!</v>
      </c>
      <c r="Y1823" s="6" t="str">
        <f>IF(Table1[[#This Row],[seagrass.mn.ssp126.2100]]="", "", (Table1[[#This Row],[seagrass.sd.ssp126.2100]]/Table1[[#This Row],[seagrass.mn.ssp126.2100]])^-1)</f>
        <v/>
      </c>
      <c r="Z1823" s="6" t="str">
        <f>IF(Table1[[#This Row],[seagrass.weights.ssp126.2100]]="","", Table1[[#This Row],[seagrass.weights.ssp126.2100]]*Table1[[#This Row],[seagrass.mn.ssp126.2100]])</f>
        <v/>
      </c>
      <c r="AC1823" s="6" t="str">
        <f>IF(Table1[[#This Row],[corals.mn.ssp126.2100]]="","",(Table1[[#This Row],[corals.sd.ssp126.2100]]/Table1[[#This Row],[corals.mn.ssp126.2100]])^-1)</f>
        <v/>
      </c>
      <c r="AD1823" s="6" t="str">
        <f>IF( Table1[[#This Row],[Coral.weights.ssp126.2100]]="","", Table1[[#This Row],[Coral.weights.ssp126.2100]]*Table1[[#This Row],[corals.mn.ssp126.2100]])</f>
        <v/>
      </c>
      <c r="AG1823" s="8" t="str">
        <f>IF(Table1[[#This Row],[mangrove.mn.ssp126.2100]]="","",(Table1[[#This Row],[mangrove.sd.ssp126.2100]]/Table1[[#This Row],[mangrove.mn.ssp126.2100]])^-1)</f>
        <v/>
      </c>
      <c r="AH1823" s="6" t="str">
        <f>IF(Table1[[#This Row],[mangrove.weights.ssp126.2100]]="","",Table1[[#This Row],[mangrove.weights.ssp126.2100]]*Table1[[#This Row],[mangrove.mn.ssp126.2100]])</f>
        <v/>
      </c>
      <c r="AI1823" s="7" t="e">
        <f t="shared" si="169"/>
        <v>#DIV/0!</v>
      </c>
      <c r="AL1823" s="6" t="str">
        <f>IF(Table1[[#This Row],[seagrass.mn.ssp245.2050]]="","",(Table1[[#This Row],[seagrass.sd.ssp245.2050]]/Table1[[#This Row],[seagrass.mn.ssp245.2050]])^-1)</f>
        <v/>
      </c>
      <c r="AM1823" s="6" t="str">
        <f>IF(Table1[[#This Row],[seagrass.weights.ssp245.2050]]="","",Table1[[#This Row],[seagrass.weights.ssp245.2050]]*Table1[[#This Row],[seagrass.mn.ssp245.2050]])</f>
        <v/>
      </c>
      <c r="AS1823" s="5"/>
      <c r="AT1823" s="8"/>
      <c r="AU1823" s="8"/>
      <c r="AV1823" s="7" t="e">
        <f t="shared" si="170"/>
        <v>#DIV/0!</v>
      </c>
      <c r="AX1823" s="5"/>
      <c r="AY1823" s="6"/>
      <c r="AZ1823" s="6"/>
      <c r="BB1823" s="5"/>
      <c r="BC1823" s="8"/>
      <c r="BD1823" s="8"/>
      <c r="BE1823" s="5"/>
      <c r="BF1823" s="5"/>
      <c r="BG1823" s="6"/>
      <c r="BH1823" s="6"/>
      <c r="BI1823" s="7" t="e">
        <f t="shared" si="171"/>
        <v>#DIV/0!</v>
      </c>
      <c r="BK1823" s="5"/>
      <c r="BL1823" s="6"/>
      <c r="BM1823" s="6"/>
      <c r="BO1823" s="5"/>
      <c r="BP1823" s="6"/>
      <c r="BQ1823" s="6"/>
      <c r="BR1823" s="5"/>
      <c r="BS1823" s="5"/>
      <c r="BT1823" s="6"/>
      <c r="BU1823" s="6"/>
      <c r="BV1823" s="7" t="e">
        <f t="shared" si="172"/>
        <v>#DIV/0!</v>
      </c>
      <c r="BX1823" s="5"/>
      <c r="BY1823" s="8"/>
      <c r="BZ1823" s="8"/>
      <c r="CA1823" s="5"/>
      <c r="CB1823" s="5"/>
      <c r="CC1823" s="8"/>
      <c r="CD1823" s="8"/>
      <c r="CE1823" s="5"/>
      <c r="CF1823" s="5"/>
      <c r="CG1823" s="12"/>
      <c r="CH1823" s="17"/>
      <c r="CI1823" s="9" t="e">
        <f t="shared" si="173"/>
        <v>#DIV/0!</v>
      </c>
      <c r="CJ1823" s="5"/>
      <c r="CL1823" s="5"/>
      <c r="CM1823" s="5"/>
      <c r="CP1823" s="5"/>
      <c r="CT1823" s="5"/>
    </row>
    <row r="1824" spans="1:98" x14ac:dyDescent="0.25">
      <c r="A1824" s="5" t="s">
        <v>1867</v>
      </c>
      <c r="B1824" s="5">
        <v>49.33934</v>
      </c>
      <c r="C1824" s="5">
        <v>6.1788980000000002</v>
      </c>
      <c r="E1824" s="5">
        <v>0</v>
      </c>
      <c r="G1824" s="5">
        <v>0</v>
      </c>
      <c r="I1824" s="5">
        <v>0</v>
      </c>
      <c r="L1824" s="6" t="str">
        <f>IF(Table1[[#This Row],[seagrass.mn.ssp126.2050]]="","",(Table1[[#This Row],[seagrass.sd.ssp126.2050]]/Table1[[#This Row],[seagrass.mn.ssp126.2050]])^-1)</f>
        <v/>
      </c>
      <c r="M1824" s="6" t="str">
        <f>IF(Table1[[#This Row],[seagrass.weights.ssp126.2050]]="","",Table1[[#This Row],[seagrass.weights.ssp126.2050]]*Table1[[#This Row],[seagrass.mn.ssp126.2050]])</f>
        <v/>
      </c>
      <c r="P1824" s="6" t="str">
        <f>IF(Table1[[#This Row],[corals.mn.ssp126.2050]]="","",(Table1[[#This Row],[corals.sd.ssp126.2050]]/Table1[[#This Row],[corals.mn.ssp126.2050]])^-1)</f>
        <v/>
      </c>
      <c r="Q1824" s="6" t="str">
        <f>IF(Table1[[#This Row],[coral.weights.ssp126.2050]]="","",Table1[[#This Row],[coral.weights.ssp126.2050]]*Table1[[#This Row],[corals.mn.ssp126.2050]])</f>
        <v/>
      </c>
      <c r="T1824" s="6" t="str">
        <f>IF(Table1[[#This Row],[mangrove.mn.ssp126.2050]]="","",(Table1[[#This Row],[mangrove.sd.ssp126.2050]]/Table1[[#This Row],[mangrove.mn.ssp126.2050]])^-1)</f>
        <v/>
      </c>
      <c r="U1824" s="6" t="str">
        <f>IF(Table1[[#This Row],[mangrove.weights.ssp126.2050]]="","",Table1[[#This Row],[mangrove.weights.ssp126.2050]]*Table1[[#This Row],[mangrove.mn.ssp126.2050]])</f>
        <v/>
      </c>
      <c r="V1824" s="7" t="e">
        <f t="shared" si="168"/>
        <v>#DIV/0!</v>
      </c>
      <c r="Y1824" s="6" t="str">
        <f>IF(Table1[[#This Row],[seagrass.mn.ssp126.2100]]="", "", (Table1[[#This Row],[seagrass.sd.ssp126.2100]]/Table1[[#This Row],[seagrass.mn.ssp126.2100]])^-1)</f>
        <v/>
      </c>
      <c r="Z1824" s="6" t="str">
        <f>IF(Table1[[#This Row],[seagrass.weights.ssp126.2100]]="","", Table1[[#This Row],[seagrass.weights.ssp126.2100]]*Table1[[#This Row],[seagrass.mn.ssp126.2100]])</f>
        <v/>
      </c>
      <c r="AC1824" s="6" t="str">
        <f>IF(Table1[[#This Row],[corals.mn.ssp126.2100]]="","",(Table1[[#This Row],[corals.sd.ssp126.2100]]/Table1[[#This Row],[corals.mn.ssp126.2100]])^-1)</f>
        <v/>
      </c>
      <c r="AD1824" s="6" t="str">
        <f>IF( Table1[[#This Row],[Coral.weights.ssp126.2100]]="","", Table1[[#This Row],[Coral.weights.ssp126.2100]]*Table1[[#This Row],[corals.mn.ssp126.2100]])</f>
        <v/>
      </c>
      <c r="AG1824" s="8" t="str">
        <f>IF(Table1[[#This Row],[mangrove.mn.ssp126.2100]]="","",(Table1[[#This Row],[mangrove.sd.ssp126.2100]]/Table1[[#This Row],[mangrove.mn.ssp126.2100]])^-1)</f>
        <v/>
      </c>
      <c r="AH1824" s="6" t="str">
        <f>IF(Table1[[#This Row],[mangrove.weights.ssp126.2100]]="","",Table1[[#This Row],[mangrove.weights.ssp126.2100]]*Table1[[#This Row],[mangrove.mn.ssp126.2100]])</f>
        <v/>
      </c>
      <c r="AI1824" s="7" t="e">
        <f t="shared" si="169"/>
        <v>#DIV/0!</v>
      </c>
      <c r="AL1824" s="6" t="str">
        <f>IF(Table1[[#This Row],[seagrass.mn.ssp245.2050]]="","",(Table1[[#This Row],[seagrass.sd.ssp245.2050]]/Table1[[#This Row],[seagrass.mn.ssp245.2050]])^-1)</f>
        <v/>
      </c>
      <c r="AM1824" s="6" t="str">
        <f>IF(Table1[[#This Row],[seagrass.weights.ssp245.2050]]="","",Table1[[#This Row],[seagrass.weights.ssp245.2050]]*Table1[[#This Row],[seagrass.mn.ssp245.2050]])</f>
        <v/>
      </c>
      <c r="AS1824" s="5"/>
      <c r="AT1824" s="8"/>
      <c r="AU1824" s="8"/>
      <c r="AV1824" s="7" t="e">
        <f t="shared" si="170"/>
        <v>#DIV/0!</v>
      </c>
      <c r="AX1824" s="5"/>
      <c r="AY1824" s="6"/>
      <c r="AZ1824" s="6"/>
      <c r="BB1824" s="5"/>
      <c r="BC1824" s="8"/>
      <c r="BD1824" s="8"/>
      <c r="BE1824" s="5"/>
      <c r="BF1824" s="5"/>
      <c r="BG1824" s="6"/>
      <c r="BH1824" s="6"/>
      <c r="BI1824" s="7" t="e">
        <f t="shared" si="171"/>
        <v>#DIV/0!</v>
      </c>
      <c r="BK1824" s="5"/>
      <c r="BL1824" s="6"/>
      <c r="BM1824" s="6"/>
      <c r="BO1824" s="5"/>
      <c r="BP1824" s="6"/>
      <c r="BQ1824" s="6"/>
      <c r="BR1824" s="5"/>
      <c r="BS1824" s="5"/>
      <c r="BT1824" s="6"/>
      <c r="BU1824" s="6"/>
      <c r="BV1824" s="7" t="e">
        <f t="shared" si="172"/>
        <v>#DIV/0!</v>
      </c>
      <c r="BX1824" s="5"/>
      <c r="BY1824" s="8"/>
      <c r="BZ1824" s="8"/>
      <c r="CA1824" s="5"/>
      <c r="CB1824" s="5"/>
      <c r="CC1824" s="8"/>
      <c r="CD1824" s="8"/>
      <c r="CE1824" s="5"/>
      <c r="CF1824" s="5"/>
      <c r="CG1824" s="12"/>
      <c r="CH1824" s="17"/>
      <c r="CI1824" s="9" t="e">
        <f t="shared" si="173"/>
        <v>#DIV/0!</v>
      </c>
      <c r="CJ1824" s="5"/>
      <c r="CL1824" s="5"/>
      <c r="CM1824" s="5"/>
      <c r="CP1824" s="5"/>
      <c r="CT1824" s="5"/>
    </row>
    <row r="1825" spans="1:98" x14ac:dyDescent="0.25">
      <c r="A1825" s="5" t="s">
        <v>1868</v>
      </c>
      <c r="B1825" s="5">
        <v>48.58934</v>
      </c>
      <c r="C1825" s="5">
        <v>5.9288980000000002</v>
      </c>
      <c r="E1825" s="5">
        <v>0</v>
      </c>
      <c r="G1825" s="5">
        <v>0</v>
      </c>
      <c r="I1825" s="5">
        <v>0</v>
      </c>
      <c r="L1825" s="6" t="str">
        <f>IF(Table1[[#This Row],[seagrass.mn.ssp126.2050]]="","",(Table1[[#This Row],[seagrass.sd.ssp126.2050]]/Table1[[#This Row],[seagrass.mn.ssp126.2050]])^-1)</f>
        <v/>
      </c>
      <c r="M1825" s="6" t="str">
        <f>IF(Table1[[#This Row],[seagrass.weights.ssp126.2050]]="","",Table1[[#This Row],[seagrass.weights.ssp126.2050]]*Table1[[#This Row],[seagrass.mn.ssp126.2050]])</f>
        <v/>
      </c>
      <c r="P1825" s="6" t="str">
        <f>IF(Table1[[#This Row],[corals.mn.ssp126.2050]]="","",(Table1[[#This Row],[corals.sd.ssp126.2050]]/Table1[[#This Row],[corals.mn.ssp126.2050]])^-1)</f>
        <v/>
      </c>
      <c r="Q1825" s="6" t="str">
        <f>IF(Table1[[#This Row],[coral.weights.ssp126.2050]]="","",Table1[[#This Row],[coral.weights.ssp126.2050]]*Table1[[#This Row],[corals.mn.ssp126.2050]])</f>
        <v/>
      </c>
      <c r="T1825" s="6" t="str">
        <f>IF(Table1[[#This Row],[mangrove.mn.ssp126.2050]]="","",(Table1[[#This Row],[mangrove.sd.ssp126.2050]]/Table1[[#This Row],[mangrove.mn.ssp126.2050]])^-1)</f>
        <v/>
      </c>
      <c r="U1825" s="6" t="str">
        <f>IF(Table1[[#This Row],[mangrove.weights.ssp126.2050]]="","",Table1[[#This Row],[mangrove.weights.ssp126.2050]]*Table1[[#This Row],[mangrove.mn.ssp126.2050]])</f>
        <v/>
      </c>
      <c r="V1825" s="7" t="e">
        <f t="shared" si="168"/>
        <v>#DIV/0!</v>
      </c>
      <c r="Y1825" s="6" t="str">
        <f>IF(Table1[[#This Row],[seagrass.mn.ssp126.2100]]="", "", (Table1[[#This Row],[seagrass.sd.ssp126.2100]]/Table1[[#This Row],[seagrass.mn.ssp126.2100]])^-1)</f>
        <v/>
      </c>
      <c r="Z1825" s="6" t="str">
        <f>IF(Table1[[#This Row],[seagrass.weights.ssp126.2100]]="","", Table1[[#This Row],[seagrass.weights.ssp126.2100]]*Table1[[#This Row],[seagrass.mn.ssp126.2100]])</f>
        <v/>
      </c>
      <c r="AC1825" s="6" t="str">
        <f>IF(Table1[[#This Row],[corals.mn.ssp126.2100]]="","",(Table1[[#This Row],[corals.sd.ssp126.2100]]/Table1[[#This Row],[corals.mn.ssp126.2100]])^-1)</f>
        <v/>
      </c>
      <c r="AD1825" s="6" t="str">
        <f>IF( Table1[[#This Row],[Coral.weights.ssp126.2100]]="","", Table1[[#This Row],[Coral.weights.ssp126.2100]]*Table1[[#This Row],[corals.mn.ssp126.2100]])</f>
        <v/>
      </c>
      <c r="AG1825" s="8" t="str">
        <f>IF(Table1[[#This Row],[mangrove.mn.ssp126.2100]]="","",(Table1[[#This Row],[mangrove.sd.ssp126.2100]]/Table1[[#This Row],[mangrove.mn.ssp126.2100]])^-1)</f>
        <v/>
      </c>
      <c r="AH1825" s="6" t="str">
        <f>IF(Table1[[#This Row],[mangrove.weights.ssp126.2100]]="","",Table1[[#This Row],[mangrove.weights.ssp126.2100]]*Table1[[#This Row],[mangrove.mn.ssp126.2100]])</f>
        <v/>
      </c>
      <c r="AI1825" s="7" t="e">
        <f t="shared" si="169"/>
        <v>#DIV/0!</v>
      </c>
      <c r="AL1825" s="6" t="str">
        <f>IF(Table1[[#This Row],[seagrass.mn.ssp245.2050]]="","",(Table1[[#This Row],[seagrass.sd.ssp245.2050]]/Table1[[#This Row],[seagrass.mn.ssp245.2050]])^-1)</f>
        <v/>
      </c>
      <c r="AM1825" s="6" t="str">
        <f>IF(Table1[[#This Row],[seagrass.weights.ssp245.2050]]="","",Table1[[#This Row],[seagrass.weights.ssp245.2050]]*Table1[[#This Row],[seagrass.mn.ssp245.2050]])</f>
        <v/>
      </c>
      <c r="AS1825" s="5"/>
      <c r="AT1825" s="8"/>
      <c r="AU1825" s="8"/>
      <c r="AV1825" s="7" t="e">
        <f t="shared" si="170"/>
        <v>#DIV/0!</v>
      </c>
      <c r="AX1825" s="5"/>
      <c r="AY1825" s="6"/>
      <c r="AZ1825" s="6"/>
      <c r="BB1825" s="5"/>
      <c r="BC1825" s="8"/>
      <c r="BD1825" s="8"/>
      <c r="BE1825" s="5"/>
      <c r="BF1825" s="5"/>
      <c r="BG1825" s="6"/>
      <c r="BH1825" s="6"/>
      <c r="BI1825" s="7" t="e">
        <f t="shared" si="171"/>
        <v>#DIV/0!</v>
      </c>
      <c r="BK1825" s="5"/>
      <c r="BL1825" s="6"/>
      <c r="BM1825" s="6"/>
      <c r="BO1825" s="5"/>
      <c r="BP1825" s="6"/>
      <c r="BQ1825" s="6"/>
      <c r="BR1825" s="5"/>
      <c r="BS1825" s="5"/>
      <c r="BT1825" s="6"/>
      <c r="BU1825" s="6"/>
      <c r="BV1825" s="7" t="e">
        <f t="shared" si="172"/>
        <v>#DIV/0!</v>
      </c>
      <c r="BX1825" s="5"/>
      <c r="BY1825" s="8"/>
      <c r="BZ1825" s="8"/>
      <c r="CA1825" s="5"/>
      <c r="CB1825" s="5"/>
      <c r="CC1825" s="8"/>
      <c r="CD1825" s="8"/>
      <c r="CE1825" s="5"/>
      <c r="CF1825" s="5"/>
      <c r="CG1825" s="12"/>
      <c r="CH1825" s="17"/>
      <c r="CI1825" s="9" t="e">
        <f t="shared" si="173"/>
        <v>#DIV/0!</v>
      </c>
      <c r="CJ1825" s="5"/>
      <c r="CL1825" s="5"/>
      <c r="CM1825" s="5"/>
      <c r="CP1825" s="5"/>
      <c r="CT1825" s="5"/>
    </row>
    <row r="1826" spans="1:98" x14ac:dyDescent="0.25">
      <c r="A1826" s="5" t="s">
        <v>1869</v>
      </c>
      <c r="B1826" s="5">
        <v>48.83934</v>
      </c>
      <c r="C1826" s="5">
        <v>5.9288980000000002</v>
      </c>
      <c r="E1826" s="5">
        <v>0</v>
      </c>
      <c r="G1826" s="5">
        <v>0</v>
      </c>
      <c r="I1826" s="5">
        <v>0</v>
      </c>
      <c r="L1826" s="6" t="str">
        <f>IF(Table1[[#This Row],[seagrass.mn.ssp126.2050]]="","",(Table1[[#This Row],[seagrass.sd.ssp126.2050]]/Table1[[#This Row],[seagrass.mn.ssp126.2050]])^-1)</f>
        <v/>
      </c>
      <c r="M1826" s="6" t="str">
        <f>IF(Table1[[#This Row],[seagrass.weights.ssp126.2050]]="","",Table1[[#This Row],[seagrass.weights.ssp126.2050]]*Table1[[#This Row],[seagrass.mn.ssp126.2050]])</f>
        <v/>
      </c>
      <c r="P1826" s="6" t="str">
        <f>IF(Table1[[#This Row],[corals.mn.ssp126.2050]]="","",(Table1[[#This Row],[corals.sd.ssp126.2050]]/Table1[[#This Row],[corals.mn.ssp126.2050]])^-1)</f>
        <v/>
      </c>
      <c r="Q1826" s="6" t="str">
        <f>IF(Table1[[#This Row],[coral.weights.ssp126.2050]]="","",Table1[[#This Row],[coral.weights.ssp126.2050]]*Table1[[#This Row],[corals.mn.ssp126.2050]])</f>
        <v/>
      </c>
      <c r="T1826" s="6" t="str">
        <f>IF(Table1[[#This Row],[mangrove.mn.ssp126.2050]]="","",(Table1[[#This Row],[mangrove.sd.ssp126.2050]]/Table1[[#This Row],[mangrove.mn.ssp126.2050]])^-1)</f>
        <v/>
      </c>
      <c r="U1826" s="6" t="str">
        <f>IF(Table1[[#This Row],[mangrove.weights.ssp126.2050]]="","",Table1[[#This Row],[mangrove.weights.ssp126.2050]]*Table1[[#This Row],[mangrove.mn.ssp126.2050]])</f>
        <v/>
      </c>
      <c r="V1826" s="7" t="e">
        <f t="shared" si="168"/>
        <v>#DIV/0!</v>
      </c>
      <c r="Y1826" s="6" t="str">
        <f>IF(Table1[[#This Row],[seagrass.mn.ssp126.2100]]="", "", (Table1[[#This Row],[seagrass.sd.ssp126.2100]]/Table1[[#This Row],[seagrass.mn.ssp126.2100]])^-1)</f>
        <v/>
      </c>
      <c r="Z1826" s="6" t="str">
        <f>IF(Table1[[#This Row],[seagrass.weights.ssp126.2100]]="","", Table1[[#This Row],[seagrass.weights.ssp126.2100]]*Table1[[#This Row],[seagrass.mn.ssp126.2100]])</f>
        <v/>
      </c>
      <c r="AC1826" s="6" t="str">
        <f>IF(Table1[[#This Row],[corals.mn.ssp126.2100]]="","",(Table1[[#This Row],[corals.sd.ssp126.2100]]/Table1[[#This Row],[corals.mn.ssp126.2100]])^-1)</f>
        <v/>
      </c>
      <c r="AD1826" s="6" t="str">
        <f>IF( Table1[[#This Row],[Coral.weights.ssp126.2100]]="","", Table1[[#This Row],[Coral.weights.ssp126.2100]]*Table1[[#This Row],[corals.mn.ssp126.2100]])</f>
        <v/>
      </c>
      <c r="AG1826" s="8" t="str">
        <f>IF(Table1[[#This Row],[mangrove.mn.ssp126.2100]]="","",(Table1[[#This Row],[mangrove.sd.ssp126.2100]]/Table1[[#This Row],[mangrove.mn.ssp126.2100]])^-1)</f>
        <v/>
      </c>
      <c r="AH1826" s="6" t="str">
        <f>IF(Table1[[#This Row],[mangrove.weights.ssp126.2100]]="","",Table1[[#This Row],[mangrove.weights.ssp126.2100]]*Table1[[#This Row],[mangrove.mn.ssp126.2100]])</f>
        <v/>
      </c>
      <c r="AI1826" s="7" t="e">
        <f t="shared" si="169"/>
        <v>#DIV/0!</v>
      </c>
      <c r="AL1826" s="6" t="str">
        <f>IF(Table1[[#This Row],[seagrass.mn.ssp245.2050]]="","",(Table1[[#This Row],[seagrass.sd.ssp245.2050]]/Table1[[#This Row],[seagrass.mn.ssp245.2050]])^-1)</f>
        <v/>
      </c>
      <c r="AM1826" s="6" t="str">
        <f>IF(Table1[[#This Row],[seagrass.weights.ssp245.2050]]="","",Table1[[#This Row],[seagrass.weights.ssp245.2050]]*Table1[[#This Row],[seagrass.mn.ssp245.2050]])</f>
        <v/>
      </c>
      <c r="AS1826" s="5"/>
      <c r="AT1826" s="8"/>
      <c r="AU1826" s="8"/>
      <c r="AV1826" s="7" t="e">
        <f t="shared" si="170"/>
        <v>#DIV/0!</v>
      </c>
      <c r="AX1826" s="5"/>
      <c r="AY1826" s="6"/>
      <c r="AZ1826" s="6"/>
      <c r="BB1826" s="5"/>
      <c r="BC1826" s="8"/>
      <c r="BD1826" s="8"/>
      <c r="BE1826" s="5"/>
      <c r="BF1826" s="5"/>
      <c r="BG1826" s="6"/>
      <c r="BH1826" s="6"/>
      <c r="BI1826" s="7" t="e">
        <f t="shared" si="171"/>
        <v>#DIV/0!</v>
      </c>
      <c r="BK1826" s="5"/>
      <c r="BL1826" s="6"/>
      <c r="BM1826" s="6"/>
      <c r="BO1826" s="5"/>
      <c r="BP1826" s="6"/>
      <c r="BQ1826" s="6"/>
      <c r="BR1826" s="5"/>
      <c r="BS1826" s="5"/>
      <c r="BT1826" s="6"/>
      <c r="BU1826" s="6"/>
      <c r="BV1826" s="7" t="e">
        <f t="shared" si="172"/>
        <v>#DIV/0!</v>
      </c>
      <c r="BX1826" s="5"/>
      <c r="BY1826" s="8"/>
      <c r="BZ1826" s="8"/>
      <c r="CA1826" s="5"/>
      <c r="CB1826" s="5"/>
      <c r="CC1826" s="8"/>
      <c r="CD1826" s="8"/>
      <c r="CE1826" s="5"/>
      <c r="CF1826" s="5"/>
      <c r="CG1826" s="12"/>
      <c r="CH1826" s="17"/>
      <c r="CI1826" s="9" t="e">
        <f t="shared" si="173"/>
        <v>#DIV/0!</v>
      </c>
      <c r="CJ1826" s="5"/>
      <c r="CL1826" s="5"/>
      <c r="CM1826" s="5"/>
      <c r="CP1826" s="5"/>
      <c r="CT1826" s="5"/>
    </row>
    <row r="1827" spans="1:98" x14ac:dyDescent="0.25">
      <c r="A1827" s="5" t="s">
        <v>1870</v>
      </c>
      <c r="B1827" s="5">
        <v>49.08934</v>
      </c>
      <c r="C1827" s="5">
        <v>5.9288980000000002</v>
      </c>
      <c r="E1827" s="5">
        <v>0</v>
      </c>
      <c r="G1827" s="5">
        <v>0</v>
      </c>
      <c r="I1827" s="5">
        <v>0</v>
      </c>
      <c r="L1827" s="6" t="str">
        <f>IF(Table1[[#This Row],[seagrass.mn.ssp126.2050]]="","",(Table1[[#This Row],[seagrass.sd.ssp126.2050]]/Table1[[#This Row],[seagrass.mn.ssp126.2050]])^-1)</f>
        <v/>
      </c>
      <c r="M1827" s="6" t="str">
        <f>IF(Table1[[#This Row],[seagrass.weights.ssp126.2050]]="","",Table1[[#This Row],[seagrass.weights.ssp126.2050]]*Table1[[#This Row],[seagrass.mn.ssp126.2050]])</f>
        <v/>
      </c>
      <c r="P1827" s="6" t="str">
        <f>IF(Table1[[#This Row],[corals.mn.ssp126.2050]]="","",(Table1[[#This Row],[corals.sd.ssp126.2050]]/Table1[[#This Row],[corals.mn.ssp126.2050]])^-1)</f>
        <v/>
      </c>
      <c r="Q1827" s="6" t="str">
        <f>IF(Table1[[#This Row],[coral.weights.ssp126.2050]]="","",Table1[[#This Row],[coral.weights.ssp126.2050]]*Table1[[#This Row],[corals.mn.ssp126.2050]])</f>
        <v/>
      </c>
      <c r="T1827" s="6" t="str">
        <f>IF(Table1[[#This Row],[mangrove.mn.ssp126.2050]]="","",(Table1[[#This Row],[mangrove.sd.ssp126.2050]]/Table1[[#This Row],[mangrove.mn.ssp126.2050]])^-1)</f>
        <v/>
      </c>
      <c r="U1827" s="6" t="str">
        <f>IF(Table1[[#This Row],[mangrove.weights.ssp126.2050]]="","",Table1[[#This Row],[mangrove.weights.ssp126.2050]]*Table1[[#This Row],[mangrove.mn.ssp126.2050]])</f>
        <v/>
      </c>
      <c r="Y1827" s="6" t="str">
        <f>IF(Table1[[#This Row],[seagrass.mn.ssp126.2100]]="", "", (Table1[[#This Row],[seagrass.sd.ssp126.2100]]/Table1[[#This Row],[seagrass.mn.ssp126.2100]])^-1)</f>
        <v/>
      </c>
      <c r="Z1827" s="6" t="str">
        <f>IF(Table1[[#This Row],[seagrass.weights.ssp126.2100]]="","", Table1[[#This Row],[seagrass.weights.ssp126.2100]]*Table1[[#This Row],[seagrass.mn.ssp126.2100]])</f>
        <v/>
      </c>
      <c r="AC1827" s="6" t="str">
        <f>IF(Table1[[#This Row],[corals.mn.ssp126.2100]]="","",(Table1[[#This Row],[corals.sd.ssp126.2100]]/Table1[[#This Row],[corals.mn.ssp126.2100]])^-1)</f>
        <v/>
      </c>
      <c r="AD1827" s="6" t="str">
        <f>IF( Table1[[#This Row],[Coral.weights.ssp126.2100]]="","", Table1[[#This Row],[Coral.weights.ssp126.2100]]*Table1[[#This Row],[corals.mn.ssp126.2100]])</f>
        <v/>
      </c>
      <c r="AG1827" s="8" t="str">
        <f>IF(Table1[[#This Row],[mangrove.mn.ssp126.2100]]="","",(Table1[[#This Row],[mangrove.sd.ssp126.2100]]/Table1[[#This Row],[mangrove.mn.ssp126.2100]])^-1)</f>
        <v/>
      </c>
      <c r="AH1827" s="6" t="str">
        <f>IF(Table1[[#This Row],[mangrove.weights.ssp126.2100]]="","",Table1[[#This Row],[mangrove.weights.ssp126.2100]]*Table1[[#This Row],[mangrove.mn.ssp126.2100]])</f>
        <v/>
      </c>
      <c r="AI1827" s="7" t="e">
        <f t="shared" si="169"/>
        <v>#DIV/0!</v>
      </c>
      <c r="AL1827" s="6" t="str">
        <f>IF(Table1[[#This Row],[seagrass.mn.ssp245.2050]]="","",(Table1[[#This Row],[seagrass.sd.ssp245.2050]]/Table1[[#This Row],[seagrass.mn.ssp245.2050]])^-1)</f>
        <v/>
      </c>
      <c r="AM1827" s="6" t="str">
        <f>IF(Table1[[#This Row],[seagrass.weights.ssp245.2050]]="","",Table1[[#This Row],[seagrass.weights.ssp245.2050]]*Table1[[#This Row],[seagrass.mn.ssp245.2050]])</f>
        <v/>
      </c>
      <c r="AS1827" s="5"/>
      <c r="AT1827" s="8"/>
      <c r="AU1827" s="8"/>
      <c r="AV1827" s="7" t="e">
        <f t="shared" si="170"/>
        <v>#DIV/0!</v>
      </c>
      <c r="AX1827" s="5"/>
      <c r="AY1827" s="6"/>
      <c r="AZ1827" s="6"/>
      <c r="BB1827" s="5"/>
      <c r="BC1827" s="8"/>
      <c r="BD1827" s="8"/>
      <c r="BE1827" s="5"/>
      <c r="BF1827" s="5"/>
      <c r="BG1827" s="6"/>
      <c r="BH1827" s="6"/>
      <c r="BI1827" s="7" t="e">
        <f t="shared" si="171"/>
        <v>#DIV/0!</v>
      </c>
      <c r="BK1827" s="5"/>
      <c r="BL1827" s="6"/>
      <c r="BM1827" s="6"/>
      <c r="BO1827" s="5"/>
      <c r="BP1827" s="6"/>
      <c r="BQ1827" s="6"/>
      <c r="BR1827" s="5"/>
      <c r="BS1827" s="5"/>
      <c r="BT1827" s="6"/>
      <c r="BU1827" s="6"/>
      <c r="BV1827" s="7" t="e">
        <f t="shared" si="172"/>
        <v>#DIV/0!</v>
      </c>
      <c r="BX1827" s="5"/>
      <c r="BY1827" s="8"/>
      <c r="BZ1827" s="8"/>
      <c r="CA1827" s="5"/>
      <c r="CB1827" s="5"/>
      <c r="CC1827" s="8"/>
      <c r="CD1827" s="8"/>
      <c r="CE1827" s="5"/>
      <c r="CF1827" s="5"/>
      <c r="CG1827" s="12"/>
      <c r="CH1827" s="17"/>
      <c r="CI1827" s="9" t="e">
        <f t="shared" si="173"/>
        <v>#DIV/0!</v>
      </c>
      <c r="CJ1827" s="5"/>
      <c r="CL1827" s="5"/>
      <c r="CM1827" s="5"/>
      <c r="CP1827" s="5"/>
      <c r="CT1827" s="5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F42EA-A803-4059-BB9E-29C4D260FEAD}">
  <dimension ref="A1:C21"/>
  <sheetViews>
    <sheetView workbookViewId="0">
      <selection activeCell="C10" sqref="C10"/>
    </sheetView>
  </sheetViews>
  <sheetFormatPr defaultRowHeight="18" x14ac:dyDescent="0.25"/>
  <cols>
    <col min="1" max="1" width="34.85546875" style="25" bestFit="1" customWidth="1"/>
    <col min="2" max="2" width="18.85546875" style="25" bestFit="1" customWidth="1"/>
    <col min="3" max="3" width="34.85546875" style="25" bestFit="1" customWidth="1"/>
    <col min="4" max="4" width="33.140625" style="25" bestFit="1" customWidth="1"/>
    <col min="5" max="5" width="29.42578125" style="25" bestFit="1" customWidth="1"/>
    <col min="6" max="6" width="34.85546875" style="25" bestFit="1" customWidth="1"/>
    <col min="7" max="7" width="33.140625" style="25" bestFit="1" customWidth="1"/>
    <col min="8" max="8" width="29.42578125" style="25" bestFit="1" customWidth="1"/>
    <col min="9" max="9" width="34.85546875" style="25" bestFit="1" customWidth="1"/>
    <col min="10" max="10" width="33.140625" style="25" bestFit="1" customWidth="1"/>
    <col min="11" max="11" width="29.42578125" style="25" bestFit="1" customWidth="1"/>
    <col min="12" max="12" width="34.85546875" style="25" bestFit="1" customWidth="1"/>
    <col min="13" max="13" width="33.140625" style="25" bestFit="1" customWidth="1"/>
    <col min="14" max="14" width="29.42578125" style="25" bestFit="1" customWidth="1"/>
    <col min="15" max="15" width="34.85546875" style="25" bestFit="1" customWidth="1"/>
    <col min="16" max="16" width="33.140625" style="25" bestFit="1" customWidth="1"/>
    <col min="17" max="17" width="29.42578125" style="25" bestFit="1" customWidth="1"/>
    <col min="18" max="18" width="34.85546875" style="25" bestFit="1" customWidth="1"/>
    <col min="19" max="16384" width="9.140625" style="25"/>
  </cols>
  <sheetData>
    <row r="1" spans="1:3" x14ac:dyDescent="0.25">
      <c r="A1" s="25" t="s">
        <v>1914</v>
      </c>
      <c r="B1" s="25" t="s">
        <v>1913</v>
      </c>
      <c r="C1" s="25" t="s">
        <v>1913</v>
      </c>
    </row>
    <row r="2" spans="1:3" x14ac:dyDescent="0.25">
      <c r="A2" s="27" t="s">
        <v>15</v>
      </c>
      <c r="B2" s="26" cm="1">
        <f t="array" ref="B2">MIN(IF(Table1[seagrass.sd.ssp126.2050] &lt;&gt;0,Table1[seagrass.sd.ssp126.2050]))</f>
        <v>9.6277348665939669E-4</v>
      </c>
      <c r="C2" s="29">
        <v>9.6277348665939669E-4</v>
      </c>
    </row>
    <row r="3" spans="1:3" x14ac:dyDescent="0.25">
      <c r="A3" s="27" t="s">
        <v>27</v>
      </c>
      <c r="B3" s="26" cm="1">
        <f t="array" ref="B3">MIN(IF(Table1[corals.sd.ssp126.2050] &lt;&gt;0,Table1[corals.sd.ssp126.2050]))</f>
        <v>8.8608041434714289E-4</v>
      </c>
      <c r="C3" s="29">
        <v>8.8608041434714289E-4</v>
      </c>
    </row>
    <row r="4" spans="1:3" x14ac:dyDescent="0.25">
      <c r="A4" s="27" t="s">
        <v>39</v>
      </c>
      <c r="B4" s="26" cm="1">
        <f t="array" ref="B4">MIN(IF(Table1[mangrove.sd.ssp126.2050] &lt;&gt;0,Table1[mangrove.sd.ssp126.2050]))</f>
        <v>2.0614869387501761E-2</v>
      </c>
      <c r="C4" s="29">
        <v>2.0614869387501761E-2</v>
      </c>
    </row>
    <row r="5" spans="1:3" x14ac:dyDescent="0.25">
      <c r="A5" s="27" t="s">
        <v>16</v>
      </c>
      <c r="B5" s="26" cm="1">
        <f t="array" ref="B5">MIN(IF(Table1[seagrass.sd.ssp126.2100] &lt;&gt;0,Table1[seagrass.sd.ssp126.2100]))</f>
        <v>9.4124857450742275E-4</v>
      </c>
      <c r="C5" s="29">
        <v>9.4124857450742275E-4</v>
      </c>
    </row>
    <row r="6" spans="1:3" x14ac:dyDescent="0.25">
      <c r="A6" s="27" t="s">
        <v>28</v>
      </c>
      <c r="B6" s="26" cm="1">
        <f t="array" ref="B6">MIN(IF(Table1[corals.sd.ssp126.2100] &lt;&gt;0,Table1[corals.sd.ssp126.2100]))</f>
        <v>9.0900273914041208E-4</v>
      </c>
      <c r="C6" s="29">
        <v>9.0900273914041208E-4</v>
      </c>
    </row>
    <row r="7" spans="1:3" x14ac:dyDescent="0.25">
      <c r="A7" s="27" t="s">
        <v>40</v>
      </c>
      <c r="B7" s="26" cm="1">
        <f t="array" ref="B7">MIN(IF(Table1[mangrove.sd.ssp126.2100] &lt;&gt;0,Table1[mangrove.sd.ssp126.2100]))</f>
        <v>9.3652661948992137E-3</v>
      </c>
      <c r="C7" s="29">
        <v>9.3652661948992137E-3</v>
      </c>
    </row>
    <row r="8" spans="1:3" x14ac:dyDescent="0.25">
      <c r="A8" s="27"/>
      <c r="B8" s="26"/>
      <c r="C8" s="29"/>
    </row>
    <row r="9" spans="1:3" x14ac:dyDescent="0.25">
      <c r="A9" s="27" t="s">
        <v>17</v>
      </c>
      <c r="B9" s="26" cm="1">
        <f t="array" ref="B9">MIN(IF(Table1[seagrass.sd.ssp245.2050] &lt;&gt;0,Table1[seagrass.sd.ssp245.2050]))</f>
        <v>9.4246577305150765E-4</v>
      </c>
      <c r="C9" s="29">
        <v>9.4246577305150765E-4</v>
      </c>
    </row>
    <row r="10" spans="1:3" x14ac:dyDescent="0.25">
      <c r="A10" s="27" t="s">
        <v>29</v>
      </c>
      <c r="B10" s="26" cm="1">
        <f t="array" ref="B10">MIN(IF(Table1[corals.sd.ssp245.2050] &lt;&gt;0,Table1[corals.sd.ssp245.2050]))</f>
        <v>8.871730941705804E-4</v>
      </c>
      <c r="C10" s="25">
        <v>8.871730941705804E-4</v>
      </c>
    </row>
    <row r="11" spans="1:3" x14ac:dyDescent="0.25">
      <c r="A11" s="27" t="s">
        <v>41</v>
      </c>
      <c r="B11" s="26" cm="1">
        <f t="array" ref="B11">MIN(IF(Table1[mangrove.sd.ssp245.2050] &lt;&gt;0,Table1[mangrove.sd.ssp245.2050]))</f>
        <v>1.507280724260654E-2</v>
      </c>
      <c r="C11" s="25">
        <v>1.507280724260654E-2</v>
      </c>
    </row>
    <row r="12" spans="1:3" x14ac:dyDescent="0.25">
      <c r="A12" s="27" t="s">
        <v>18</v>
      </c>
      <c r="B12" s="26" cm="1">
        <f t="array" ref="B12">MIN(IF(Table1[seagrass.sd.ssp245.2100] &lt;&gt;0,Table1[seagrass.sd.ssp245.2100]))</f>
        <v>9.4048968592101831E-4</v>
      </c>
      <c r="C12" s="25">
        <v>9.4048968592101831E-4</v>
      </c>
    </row>
    <row r="13" spans="1:3" x14ac:dyDescent="0.25">
      <c r="A13" s="27" t="s">
        <v>30</v>
      </c>
      <c r="B13" s="26" cm="1">
        <f t="array" ref="B13">MIN(IF(Table1[corals.sd.ssp245.2100] &lt;&gt;0,Table1[corals.sd.ssp245.2100]))</f>
        <v>8.8505487379242798E-4</v>
      </c>
      <c r="C13" s="25">
        <v>8.8505487379242798E-4</v>
      </c>
    </row>
    <row r="14" spans="1:3" x14ac:dyDescent="0.25">
      <c r="A14" s="27" t="s">
        <v>42</v>
      </c>
      <c r="B14" s="26" cm="1">
        <f t="array" ref="B14">MIN(IF(Table1[corals.sd.ssp245.2050] &lt;&gt;0,Table1[corals.sd.ssp245.2050]))</f>
        <v>8.871730941705804E-4</v>
      </c>
      <c r="C14" s="25">
        <v>8.871730941705804E-4</v>
      </c>
    </row>
    <row r="15" spans="1:3" x14ac:dyDescent="0.25">
      <c r="A15" s="27"/>
      <c r="B15" s="26"/>
    </row>
    <row r="16" spans="1:3" x14ac:dyDescent="0.25">
      <c r="A16" s="27" t="s">
        <v>19</v>
      </c>
      <c r="B16" s="26" cm="1">
        <f t="array" ref="B16">MIN(IF(Table1[seagrass.sd.ssp370.2050] &lt;&gt;0,Table1[seagrass.sd.ssp370.2050]))</f>
        <v>9.4033807947367773E-4</v>
      </c>
      <c r="C16" s="25">
        <v>9.4033807947367773E-4</v>
      </c>
    </row>
    <row r="17" spans="1:3" x14ac:dyDescent="0.25">
      <c r="A17" s="27" t="s">
        <v>31</v>
      </c>
      <c r="B17" s="26" cm="1">
        <f t="array" ref="B17">MIN(IF(Table1[corals.sd.ssp370.2050] &lt;&gt;0,Table1[corals.sd.ssp370.2050]))</f>
        <v>8.8537505761509139E-4</v>
      </c>
      <c r="C17" s="25">
        <v>8.8537505761509139E-4</v>
      </c>
    </row>
    <row r="18" spans="1:3" x14ac:dyDescent="0.25">
      <c r="A18" s="27" t="s">
        <v>43</v>
      </c>
      <c r="B18" s="26" cm="1">
        <f t="array" ref="B18">MIN(IF(Table1[mangrove.sd.ssp370.2050] &lt;&gt;0,Table1[mangrove.sd.ssp370.2050]))</f>
        <v>2.227318294201569E-2</v>
      </c>
      <c r="C18" s="25">
        <v>2.227318294201569E-2</v>
      </c>
    </row>
    <row r="19" spans="1:3" x14ac:dyDescent="0.25">
      <c r="A19" s="27" t="s">
        <v>20</v>
      </c>
      <c r="B19" s="26" cm="1">
        <f t="array" ref="B19">MIN(IF(Table1[seagrass.sd.ssp370.2100] &lt;&gt;0,Table1[seagrass.sd.ssp370.2100]))</f>
        <v>9.4033807947367773E-4</v>
      </c>
      <c r="C19" s="25">
        <v>9.4033807947367773E-4</v>
      </c>
    </row>
    <row r="20" spans="1:3" x14ac:dyDescent="0.25">
      <c r="A20" s="27" t="s">
        <v>32</v>
      </c>
      <c r="B20" s="26" cm="1">
        <f t="array" ref="B20">MIN(IF(Table1[corals.sd.ssp370.2100] &lt;&gt;0,Table1[corals.sd.ssp370.2100]))</f>
        <v>8.8537505761509139E-4</v>
      </c>
      <c r="C20" s="25">
        <v>8.8537505761509139E-4</v>
      </c>
    </row>
    <row r="21" spans="1:3" x14ac:dyDescent="0.25">
      <c r="A21" s="27" t="s">
        <v>44</v>
      </c>
      <c r="B21" s="26" cm="1">
        <f t="array" ref="B21">MIN(IF(Table1[mangrove.sd.ssp245.2100] &lt;&gt;0,Table1[mangrove.sd.ssp370.2100]))</f>
        <v>1.3225402527830259E-2</v>
      </c>
      <c r="C21" s="25">
        <v>1.3225402527830259E-2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CB11-B52C-433B-B5CF-7591599DABDD}">
  <dimension ref="A1:I1827"/>
  <sheetViews>
    <sheetView tabSelected="1" zoomScale="145" zoomScaleNormal="145" workbookViewId="0">
      <selection activeCell="I1" sqref="I1"/>
    </sheetView>
  </sheetViews>
  <sheetFormatPr defaultRowHeight="18" x14ac:dyDescent="0.25"/>
  <cols>
    <col min="1" max="1" width="10.42578125" style="24" bestFit="1" customWidth="1"/>
    <col min="2" max="2" width="14" style="24" bestFit="1" customWidth="1"/>
    <col min="3" max="3" width="16.42578125" style="24" bestFit="1" customWidth="1"/>
    <col min="4" max="4" width="32.5703125" style="24" bestFit="1" customWidth="1"/>
    <col min="5" max="9" width="32.28515625" style="24" bestFit="1" customWidth="1"/>
    <col min="10" max="16384" width="9.140625" style="24"/>
  </cols>
  <sheetData>
    <row r="1" spans="1:9" x14ac:dyDescent="0.25">
      <c r="A1" s="24" t="s">
        <v>0</v>
      </c>
      <c r="B1" s="24" t="s">
        <v>1</v>
      </c>
      <c r="C1" s="24" t="s">
        <v>2</v>
      </c>
      <c r="D1" s="24" t="s">
        <v>1915</v>
      </c>
      <c r="E1" s="24" t="s">
        <v>1884</v>
      </c>
      <c r="F1" s="24" t="s">
        <v>1889</v>
      </c>
      <c r="G1" s="24" t="s">
        <v>1898</v>
      </c>
      <c r="H1" s="24" t="s">
        <v>1905</v>
      </c>
      <c r="I1" s="24" t="s">
        <v>1910</v>
      </c>
    </row>
    <row r="2" spans="1:9" x14ac:dyDescent="0.25">
      <c r="A2" s="24" t="s">
        <v>45</v>
      </c>
      <c r="B2" s="24">
        <v>50.33934</v>
      </c>
      <c r="C2" s="24">
        <v>12.178898</v>
      </c>
    </row>
    <row r="3" spans="1:9" x14ac:dyDescent="0.25">
      <c r="A3" s="24" t="s">
        <v>46</v>
      </c>
      <c r="B3" s="24">
        <v>50.58934</v>
      </c>
      <c r="C3" s="24">
        <v>12.178898</v>
      </c>
    </row>
    <row r="4" spans="1:9" x14ac:dyDescent="0.25">
      <c r="A4" s="24" t="s">
        <v>47</v>
      </c>
      <c r="B4" s="24">
        <v>50.83934</v>
      </c>
      <c r="C4" s="24">
        <v>12.178898</v>
      </c>
    </row>
    <row r="5" spans="1:9" x14ac:dyDescent="0.25">
      <c r="A5" s="24" t="s">
        <v>48</v>
      </c>
      <c r="B5" s="24">
        <v>51.08934</v>
      </c>
      <c r="C5" s="24">
        <v>12.178898</v>
      </c>
    </row>
    <row r="6" spans="1:9" x14ac:dyDescent="0.25">
      <c r="A6" s="24" t="s">
        <v>49</v>
      </c>
      <c r="B6" s="24">
        <v>51.33934</v>
      </c>
      <c r="C6" s="24">
        <v>12.178898</v>
      </c>
    </row>
    <row r="7" spans="1:9" x14ac:dyDescent="0.25">
      <c r="A7" s="24" t="s">
        <v>50</v>
      </c>
      <c r="B7" s="24">
        <v>48.33934</v>
      </c>
      <c r="C7" s="24">
        <v>5.6788980000000002</v>
      </c>
    </row>
    <row r="8" spans="1:9" x14ac:dyDescent="0.25">
      <c r="A8" s="24" t="s">
        <v>51</v>
      </c>
      <c r="B8" s="24">
        <v>48.58934</v>
      </c>
      <c r="C8" s="24">
        <v>5.6788980000000002</v>
      </c>
    </row>
    <row r="9" spans="1:9" x14ac:dyDescent="0.25">
      <c r="A9" s="24" t="s">
        <v>52</v>
      </c>
      <c r="B9" s="24">
        <v>48.83934</v>
      </c>
      <c r="C9" s="24">
        <v>5.6788980000000002</v>
      </c>
    </row>
    <row r="10" spans="1:9" x14ac:dyDescent="0.25">
      <c r="A10" s="24" t="s">
        <v>53</v>
      </c>
      <c r="B10" s="24">
        <v>49.08934</v>
      </c>
      <c r="C10" s="24">
        <v>5.6788980000000002</v>
      </c>
    </row>
    <row r="11" spans="1:9" x14ac:dyDescent="0.25">
      <c r="A11" s="24" t="s">
        <v>54</v>
      </c>
      <c r="B11" s="24">
        <v>48.33934</v>
      </c>
      <c r="C11" s="24">
        <v>5.4288980000000002</v>
      </c>
    </row>
    <row r="12" spans="1:9" x14ac:dyDescent="0.25">
      <c r="A12" s="24" t="s">
        <v>55</v>
      </c>
      <c r="B12" s="24">
        <v>48.58934</v>
      </c>
      <c r="C12" s="24">
        <v>5.4288980000000002</v>
      </c>
    </row>
    <row r="13" spans="1:9" x14ac:dyDescent="0.25">
      <c r="A13" s="24" t="s">
        <v>56</v>
      </c>
      <c r="B13" s="24">
        <v>48.83934</v>
      </c>
      <c r="C13" s="24">
        <v>5.4288980000000002</v>
      </c>
    </row>
    <row r="14" spans="1:9" x14ac:dyDescent="0.25">
      <c r="A14" s="24" t="s">
        <v>57</v>
      </c>
      <c r="B14" s="24">
        <v>48.08934</v>
      </c>
      <c r="C14" s="24">
        <v>5.1788980000000002</v>
      </c>
    </row>
    <row r="15" spans="1:9" x14ac:dyDescent="0.25">
      <c r="A15" s="24" t="s">
        <v>58</v>
      </c>
      <c r="B15" s="24">
        <v>48.33934</v>
      </c>
      <c r="C15" s="24">
        <v>5.1788980000000002</v>
      </c>
    </row>
    <row r="16" spans="1:9" x14ac:dyDescent="0.25">
      <c r="A16" s="24" t="s">
        <v>59</v>
      </c>
      <c r="B16" s="24">
        <v>48.58934</v>
      </c>
      <c r="C16" s="24">
        <v>5.1788980000000002</v>
      </c>
    </row>
    <row r="17" spans="1:3" x14ac:dyDescent="0.25">
      <c r="A17" s="24" t="s">
        <v>60</v>
      </c>
      <c r="B17" s="24">
        <v>48.83934</v>
      </c>
      <c r="C17" s="24">
        <v>5.1788980000000002</v>
      </c>
    </row>
    <row r="18" spans="1:3" x14ac:dyDescent="0.25">
      <c r="A18" s="24" t="s">
        <v>61</v>
      </c>
      <c r="B18" s="24">
        <v>47.83934</v>
      </c>
      <c r="C18" s="24">
        <v>4.9288980000000002</v>
      </c>
    </row>
    <row r="19" spans="1:3" x14ac:dyDescent="0.25">
      <c r="A19" s="24" t="s">
        <v>62</v>
      </c>
      <c r="B19" s="24">
        <v>48.08934</v>
      </c>
      <c r="C19" s="24">
        <v>4.9288980000000002</v>
      </c>
    </row>
    <row r="20" spans="1:3" x14ac:dyDescent="0.25">
      <c r="A20" s="24" t="s">
        <v>63</v>
      </c>
      <c r="B20" s="24">
        <v>48.33934</v>
      </c>
      <c r="C20" s="24">
        <v>4.9288980000000002</v>
      </c>
    </row>
    <row r="21" spans="1:3" x14ac:dyDescent="0.25">
      <c r="A21" s="24" t="s">
        <v>64</v>
      </c>
      <c r="B21" s="24">
        <v>48.58934</v>
      </c>
      <c r="C21" s="24">
        <v>4.9288980000000002</v>
      </c>
    </row>
    <row r="22" spans="1:3" x14ac:dyDescent="0.25">
      <c r="A22" s="24" t="s">
        <v>65</v>
      </c>
      <c r="B22" s="24">
        <v>47.83934</v>
      </c>
      <c r="C22" s="24">
        <v>4.6788980000000002</v>
      </c>
    </row>
    <row r="23" spans="1:3" x14ac:dyDescent="0.25">
      <c r="A23" s="24" t="s">
        <v>66</v>
      </c>
      <c r="B23" s="24">
        <v>48.08934</v>
      </c>
      <c r="C23" s="24">
        <v>4.6788980000000002</v>
      </c>
    </row>
    <row r="24" spans="1:3" x14ac:dyDescent="0.25">
      <c r="A24" s="24" t="s">
        <v>67</v>
      </c>
      <c r="B24" s="24">
        <v>48.33934</v>
      </c>
      <c r="C24" s="24">
        <v>4.6788980000000002</v>
      </c>
    </row>
    <row r="25" spans="1:3" x14ac:dyDescent="0.25">
      <c r="A25" s="24" t="s">
        <v>68</v>
      </c>
      <c r="B25" s="24">
        <v>47.58934</v>
      </c>
      <c r="C25" s="24">
        <v>4.4288980000000002</v>
      </c>
    </row>
    <row r="26" spans="1:3" x14ac:dyDescent="0.25">
      <c r="A26" s="24" t="s">
        <v>69</v>
      </c>
      <c r="B26" s="24">
        <v>47.83934</v>
      </c>
      <c r="C26" s="24">
        <v>4.4288980000000002</v>
      </c>
    </row>
    <row r="27" spans="1:3" x14ac:dyDescent="0.25">
      <c r="A27" s="24" t="s">
        <v>70</v>
      </c>
      <c r="B27" s="24">
        <v>48.08934</v>
      </c>
      <c r="C27" s="24">
        <v>4.4288980000000002</v>
      </c>
    </row>
    <row r="28" spans="1:3" x14ac:dyDescent="0.25">
      <c r="A28" s="24" t="s">
        <v>71</v>
      </c>
      <c r="B28" s="24">
        <v>48.33934</v>
      </c>
      <c r="C28" s="24">
        <v>4.4288980000000002</v>
      </c>
    </row>
    <row r="29" spans="1:3" x14ac:dyDescent="0.25">
      <c r="A29" s="24" t="s">
        <v>72</v>
      </c>
      <c r="B29" s="24">
        <v>47.33934</v>
      </c>
      <c r="C29" s="24">
        <v>4.1788980000000002</v>
      </c>
    </row>
    <row r="30" spans="1:3" x14ac:dyDescent="0.25">
      <c r="A30" s="24" t="s">
        <v>73</v>
      </c>
      <c r="B30" s="24">
        <v>47.58934</v>
      </c>
      <c r="C30" s="24">
        <v>4.1788980000000002</v>
      </c>
    </row>
    <row r="31" spans="1:3" x14ac:dyDescent="0.25">
      <c r="A31" s="24" t="s">
        <v>74</v>
      </c>
      <c r="B31" s="24">
        <v>47.83934</v>
      </c>
      <c r="C31" s="24">
        <v>4.1788980000000002</v>
      </c>
    </row>
    <row r="32" spans="1:3" x14ac:dyDescent="0.25">
      <c r="A32" s="24" t="s">
        <v>75</v>
      </c>
      <c r="B32" s="24">
        <v>48.08934</v>
      </c>
      <c r="C32" s="24">
        <v>4.1788980000000002</v>
      </c>
    </row>
    <row r="33" spans="1:3" x14ac:dyDescent="0.25">
      <c r="A33" s="24" t="s">
        <v>76</v>
      </c>
      <c r="B33" s="24">
        <v>47.08934</v>
      </c>
      <c r="C33" s="24">
        <v>3.9288979999999998</v>
      </c>
    </row>
    <row r="34" spans="1:3" x14ac:dyDescent="0.25">
      <c r="A34" s="24" t="s">
        <v>77</v>
      </c>
      <c r="B34" s="24">
        <v>47.33934</v>
      </c>
      <c r="C34" s="24">
        <v>3.9288979999999998</v>
      </c>
    </row>
    <row r="35" spans="1:3" x14ac:dyDescent="0.25">
      <c r="A35" s="24" t="s">
        <v>78</v>
      </c>
      <c r="B35" s="24">
        <v>47.58934</v>
      </c>
      <c r="C35" s="24">
        <v>3.9288979999999998</v>
      </c>
    </row>
    <row r="36" spans="1:3" x14ac:dyDescent="0.25">
      <c r="A36" s="24" t="s">
        <v>79</v>
      </c>
      <c r="B36" s="24">
        <v>47.83934</v>
      </c>
      <c r="C36" s="24">
        <v>3.9288979999999998</v>
      </c>
    </row>
    <row r="37" spans="1:3" x14ac:dyDescent="0.25">
      <c r="A37" s="24" t="s">
        <v>80</v>
      </c>
      <c r="B37" s="24">
        <v>47.08934</v>
      </c>
      <c r="C37" s="24">
        <v>3.6788979999999998</v>
      </c>
    </row>
    <row r="38" spans="1:3" x14ac:dyDescent="0.25">
      <c r="A38" s="24" t="s">
        <v>81</v>
      </c>
      <c r="B38" s="24">
        <v>47.33934</v>
      </c>
      <c r="C38" s="24">
        <v>3.6788979999999998</v>
      </c>
    </row>
    <row r="39" spans="1:3" x14ac:dyDescent="0.25">
      <c r="A39" s="24" t="s">
        <v>82</v>
      </c>
      <c r="B39" s="24">
        <v>47.58934</v>
      </c>
      <c r="C39" s="24">
        <v>3.6788979999999998</v>
      </c>
    </row>
    <row r="40" spans="1:3" x14ac:dyDescent="0.25">
      <c r="A40" s="24" t="s">
        <v>83</v>
      </c>
      <c r="B40" s="24">
        <v>46.58934</v>
      </c>
      <c r="C40" s="24">
        <v>3.4288979999999998</v>
      </c>
    </row>
    <row r="41" spans="1:3" x14ac:dyDescent="0.25">
      <c r="A41" s="24" t="s">
        <v>84</v>
      </c>
      <c r="B41" s="24">
        <v>46.83934</v>
      </c>
      <c r="C41" s="24">
        <v>3.4288979999999998</v>
      </c>
    </row>
    <row r="42" spans="1:3" x14ac:dyDescent="0.25">
      <c r="A42" s="24" t="s">
        <v>85</v>
      </c>
      <c r="B42" s="24">
        <v>47.08934</v>
      </c>
      <c r="C42" s="24">
        <v>3.4288979999999998</v>
      </c>
    </row>
    <row r="43" spans="1:3" x14ac:dyDescent="0.25">
      <c r="A43" s="24" t="s">
        <v>86</v>
      </c>
      <c r="B43" s="24">
        <v>46.33934</v>
      </c>
      <c r="C43" s="24">
        <v>3.1788979999999998</v>
      </c>
    </row>
    <row r="44" spans="1:3" x14ac:dyDescent="0.25">
      <c r="A44" s="24" t="s">
        <v>87</v>
      </c>
      <c r="B44" s="24">
        <v>46.58934</v>
      </c>
      <c r="C44" s="24">
        <v>3.1788979999999998</v>
      </c>
    </row>
    <row r="45" spans="1:3" x14ac:dyDescent="0.25">
      <c r="A45" s="24" t="s">
        <v>88</v>
      </c>
      <c r="B45" s="24">
        <v>46.83934</v>
      </c>
      <c r="C45" s="24">
        <v>3.1788979999999998</v>
      </c>
    </row>
    <row r="46" spans="1:3" x14ac:dyDescent="0.25">
      <c r="A46" s="24" t="s">
        <v>89</v>
      </c>
      <c r="B46" s="24">
        <v>47.08934</v>
      </c>
      <c r="C46" s="24">
        <v>3.1788979999999998</v>
      </c>
    </row>
    <row r="47" spans="1:3" x14ac:dyDescent="0.25">
      <c r="A47" s="24" t="s">
        <v>90</v>
      </c>
      <c r="B47" s="24">
        <v>46.08934</v>
      </c>
      <c r="C47" s="24">
        <v>2.9288979999999998</v>
      </c>
    </row>
    <row r="48" spans="1:3" x14ac:dyDescent="0.25">
      <c r="A48" s="24" t="s">
        <v>91</v>
      </c>
      <c r="B48" s="24">
        <v>46.33934</v>
      </c>
      <c r="C48" s="24">
        <v>2.9288979999999998</v>
      </c>
    </row>
    <row r="49" spans="1:3" x14ac:dyDescent="0.25">
      <c r="A49" s="24" t="s">
        <v>92</v>
      </c>
      <c r="B49" s="24">
        <v>46.58934</v>
      </c>
      <c r="C49" s="24">
        <v>2.9288979999999998</v>
      </c>
    </row>
    <row r="50" spans="1:3" x14ac:dyDescent="0.25">
      <c r="A50" s="24" t="s">
        <v>93</v>
      </c>
      <c r="B50" s="24">
        <v>46.83934</v>
      </c>
      <c r="C50" s="24">
        <v>2.9288979999999998</v>
      </c>
    </row>
    <row r="51" spans="1:3" x14ac:dyDescent="0.25">
      <c r="A51" s="24" t="s">
        <v>94</v>
      </c>
      <c r="B51" s="24">
        <v>45.83934</v>
      </c>
      <c r="C51" s="24">
        <v>2.6788979999999998</v>
      </c>
    </row>
    <row r="52" spans="1:3" x14ac:dyDescent="0.25">
      <c r="A52" s="24" t="s">
        <v>95</v>
      </c>
      <c r="B52" s="24">
        <v>46.08934</v>
      </c>
      <c r="C52" s="24">
        <v>2.6788979999999998</v>
      </c>
    </row>
    <row r="53" spans="1:3" x14ac:dyDescent="0.25">
      <c r="A53" s="24" t="s">
        <v>96</v>
      </c>
      <c r="B53" s="24">
        <v>46.33934</v>
      </c>
      <c r="C53" s="24">
        <v>2.6788979999999998</v>
      </c>
    </row>
    <row r="54" spans="1:3" x14ac:dyDescent="0.25">
      <c r="A54" s="24" t="s">
        <v>97</v>
      </c>
      <c r="B54" s="24">
        <v>46.58934</v>
      </c>
      <c r="C54" s="24">
        <v>2.6788979999999998</v>
      </c>
    </row>
    <row r="55" spans="1:3" x14ac:dyDescent="0.25">
      <c r="A55" s="24" t="s">
        <v>98</v>
      </c>
      <c r="B55" s="24">
        <v>45.33934</v>
      </c>
      <c r="C55" s="24">
        <v>2.4288979999999998</v>
      </c>
    </row>
    <row r="56" spans="1:3" x14ac:dyDescent="0.25">
      <c r="A56" s="24" t="s">
        <v>99</v>
      </c>
      <c r="B56" s="24">
        <v>45.58934</v>
      </c>
      <c r="C56" s="24">
        <v>2.4288979999999998</v>
      </c>
    </row>
    <row r="57" spans="1:3" x14ac:dyDescent="0.25">
      <c r="A57" s="24" t="s">
        <v>100</v>
      </c>
      <c r="B57" s="24">
        <v>45.83934</v>
      </c>
      <c r="C57" s="24">
        <v>2.4288979999999998</v>
      </c>
    </row>
    <row r="58" spans="1:3" x14ac:dyDescent="0.25">
      <c r="A58" s="24" t="s">
        <v>101</v>
      </c>
      <c r="B58" s="24">
        <v>46.08934</v>
      </c>
      <c r="C58" s="24">
        <v>2.4288979999999998</v>
      </c>
    </row>
    <row r="59" spans="1:3" x14ac:dyDescent="0.25">
      <c r="A59" s="24" t="s">
        <v>102</v>
      </c>
      <c r="B59" s="24">
        <v>46.33934</v>
      </c>
      <c r="C59" s="24">
        <v>2.4288979999999998</v>
      </c>
    </row>
    <row r="60" spans="1:3" x14ac:dyDescent="0.25">
      <c r="A60" s="24" t="s">
        <v>103</v>
      </c>
      <c r="B60" s="24">
        <v>44.83934</v>
      </c>
      <c r="C60" s="24">
        <v>2.1788979999999998</v>
      </c>
    </row>
    <row r="61" spans="1:3" x14ac:dyDescent="0.25">
      <c r="A61" s="24" t="s">
        <v>104</v>
      </c>
      <c r="B61" s="24">
        <v>45.08934</v>
      </c>
      <c r="C61" s="24">
        <v>2.1788979999999998</v>
      </c>
    </row>
    <row r="62" spans="1:3" x14ac:dyDescent="0.25">
      <c r="A62" s="24" t="s">
        <v>105</v>
      </c>
      <c r="B62" s="24">
        <v>45.33934</v>
      </c>
      <c r="C62" s="24">
        <v>2.1788979999999998</v>
      </c>
    </row>
    <row r="63" spans="1:3" x14ac:dyDescent="0.25">
      <c r="A63" s="24" t="s">
        <v>106</v>
      </c>
      <c r="B63" s="24">
        <v>45.58934</v>
      </c>
      <c r="C63" s="24">
        <v>2.1788979999999998</v>
      </c>
    </row>
    <row r="64" spans="1:3" x14ac:dyDescent="0.25">
      <c r="A64" s="24" t="s">
        <v>107</v>
      </c>
      <c r="B64" s="24">
        <v>45.83934</v>
      </c>
      <c r="C64" s="24">
        <v>2.1788979999999998</v>
      </c>
    </row>
    <row r="65" spans="1:3" x14ac:dyDescent="0.25">
      <c r="A65" s="24" t="s">
        <v>108</v>
      </c>
      <c r="B65" s="24">
        <v>46.08934</v>
      </c>
      <c r="C65" s="24">
        <v>2.1788979999999998</v>
      </c>
    </row>
    <row r="66" spans="1:3" x14ac:dyDescent="0.25">
      <c r="A66" s="24" t="s">
        <v>109</v>
      </c>
      <c r="B66" s="24">
        <v>44.58934</v>
      </c>
      <c r="C66" s="24">
        <v>1.928898</v>
      </c>
    </row>
    <row r="67" spans="1:3" x14ac:dyDescent="0.25">
      <c r="A67" s="24" t="s">
        <v>110</v>
      </c>
      <c r="B67" s="24">
        <v>44.83934</v>
      </c>
      <c r="C67" s="24">
        <v>1.928898</v>
      </c>
    </row>
    <row r="68" spans="1:3" x14ac:dyDescent="0.25">
      <c r="A68" s="24" t="s">
        <v>111</v>
      </c>
      <c r="B68" s="24">
        <v>45.08934</v>
      </c>
      <c r="C68" s="24">
        <v>1.928898</v>
      </c>
    </row>
    <row r="69" spans="1:3" x14ac:dyDescent="0.25">
      <c r="A69" s="24" t="s">
        <v>112</v>
      </c>
      <c r="B69" s="24">
        <v>45.33934</v>
      </c>
      <c r="C69" s="24">
        <v>1.928898</v>
      </c>
    </row>
    <row r="70" spans="1:3" x14ac:dyDescent="0.25">
      <c r="A70" s="24" t="s">
        <v>113</v>
      </c>
      <c r="B70" s="24">
        <v>45.58934</v>
      </c>
      <c r="C70" s="24">
        <v>1.928898</v>
      </c>
    </row>
    <row r="71" spans="1:3" x14ac:dyDescent="0.25">
      <c r="A71" s="24" t="s">
        <v>114</v>
      </c>
      <c r="B71" s="24">
        <v>45.83934</v>
      </c>
      <c r="C71" s="24">
        <v>1.928898</v>
      </c>
    </row>
    <row r="72" spans="1:3" x14ac:dyDescent="0.25">
      <c r="A72" s="24" t="s">
        <v>115</v>
      </c>
      <c r="B72" s="24">
        <v>44.08934</v>
      </c>
      <c r="C72" s="24">
        <v>1.678898</v>
      </c>
    </row>
    <row r="73" spans="1:3" x14ac:dyDescent="0.25">
      <c r="A73" s="24" t="s">
        <v>116</v>
      </c>
      <c r="B73" s="24">
        <v>44.33934</v>
      </c>
      <c r="C73" s="24">
        <v>1.678898</v>
      </c>
    </row>
    <row r="74" spans="1:3" x14ac:dyDescent="0.25">
      <c r="A74" s="24" t="s">
        <v>117</v>
      </c>
      <c r="B74" s="24">
        <v>44.58934</v>
      </c>
      <c r="C74" s="24">
        <v>1.678898</v>
      </c>
    </row>
    <row r="75" spans="1:3" x14ac:dyDescent="0.25">
      <c r="A75" s="24" t="s">
        <v>118</v>
      </c>
      <c r="B75" s="24">
        <v>44.83934</v>
      </c>
      <c r="C75" s="24">
        <v>1.678898</v>
      </c>
    </row>
    <row r="76" spans="1:3" x14ac:dyDescent="0.25">
      <c r="A76" s="24" t="s">
        <v>119</v>
      </c>
      <c r="B76" s="24">
        <v>45.08934</v>
      </c>
      <c r="C76" s="24">
        <v>1.678898</v>
      </c>
    </row>
    <row r="77" spans="1:3" x14ac:dyDescent="0.25">
      <c r="A77" s="24" t="s">
        <v>120</v>
      </c>
      <c r="B77" s="24">
        <v>45.33934</v>
      </c>
      <c r="C77" s="24">
        <v>1.678898</v>
      </c>
    </row>
    <row r="78" spans="1:3" x14ac:dyDescent="0.25">
      <c r="A78" s="24" t="s">
        <v>121</v>
      </c>
      <c r="B78" s="24">
        <v>43.83934</v>
      </c>
      <c r="C78" s="24">
        <v>1.428898</v>
      </c>
    </row>
    <row r="79" spans="1:3" x14ac:dyDescent="0.25">
      <c r="A79" s="24" t="s">
        <v>122</v>
      </c>
      <c r="B79" s="24">
        <v>44.08934</v>
      </c>
      <c r="C79" s="24">
        <v>1.428898</v>
      </c>
    </row>
    <row r="80" spans="1:3" x14ac:dyDescent="0.25">
      <c r="A80" s="24" t="s">
        <v>123</v>
      </c>
      <c r="B80" s="24">
        <v>44.33934</v>
      </c>
      <c r="C80" s="24">
        <v>1.428898</v>
      </c>
    </row>
    <row r="81" spans="1:3" x14ac:dyDescent="0.25">
      <c r="A81" s="24" t="s">
        <v>124</v>
      </c>
      <c r="B81" s="24">
        <v>44.58934</v>
      </c>
      <c r="C81" s="24">
        <v>1.428898</v>
      </c>
    </row>
    <row r="82" spans="1:3" x14ac:dyDescent="0.25">
      <c r="A82" s="24" t="s">
        <v>125</v>
      </c>
      <c r="B82" s="24">
        <v>44.83934</v>
      </c>
      <c r="C82" s="24">
        <v>1.428898</v>
      </c>
    </row>
    <row r="83" spans="1:3" x14ac:dyDescent="0.25">
      <c r="A83" s="24" t="s">
        <v>126</v>
      </c>
      <c r="B83" s="24">
        <v>43.58934</v>
      </c>
      <c r="C83" s="24">
        <v>1.178898</v>
      </c>
    </row>
    <row r="84" spans="1:3" x14ac:dyDescent="0.25">
      <c r="A84" s="24" t="s">
        <v>127</v>
      </c>
      <c r="B84" s="24">
        <v>43.83934</v>
      </c>
      <c r="C84" s="24">
        <v>1.178898</v>
      </c>
    </row>
    <row r="85" spans="1:3" x14ac:dyDescent="0.25">
      <c r="A85" s="24" t="s">
        <v>128</v>
      </c>
      <c r="B85" s="24">
        <v>44.08934</v>
      </c>
      <c r="C85" s="24">
        <v>1.178898</v>
      </c>
    </row>
    <row r="86" spans="1:3" x14ac:dyDescent="0.25">
      <c r="A86" s="24" t="s">
        <v>129</v>
      </c>
      <c r="B86" s="24">
        <v>44.33934</v>
      </c>
      <c r="C86" s="24">
        <v>1.178898</v>
      </c>
    </row>
    <row r="87" spans="1:3" x14ac:dyDescent="0.25">
      <c r="A87" s="24" t="s">
        <v>130</v>
      </c>
      <c r="B87" s="24">
        <v>44.58934</v>
      </c>
      <c r="C87" s="24">
        <v>1.178898</v>
      </c>
    </row>
    <row r="88" spans="1:3" x14ac:dyDescent="0.25">
      <c r="A88" s="24" t="s">
        <v>131</v>
      </c>
      <c r="B88" s="24">
        <v>43.33934</v>
      </c>
      <c r="C88" s="24">
        <v>0.928898</v>
      </c>
    </row>
    <row r="89" spans="1:3" x14ac:dyDescent="0.25">
      <c r="A89" s="24" t="s">
        <v>132</v>
      </c>
      <c r="B89" s="24">
        <v>43.58934</v>
      </c>
      <c r="C89" s="24">
        <v>0.928898</v>
      </c>
    </row>
    <row r="90" spans="1:3" x14ac:dyDescent="0.25">
      <c r="A90" s="24" t="s">
        <v>133</v>
      </c>
      <c r="B90" s="24">
        <v>43.83934</v>
      </c>
      <c r="C90" s="24">
        <v>0.928898</v>
      </c>
    </row>
    <row r="91" spans="1:3" x14ac:dyDescent="0.25">
      <c r="A91" s="24" t="s">
        <v>134</v>
      </c>
      <c r="B91" s="24">
        <v>44.08934</v>
      </c>
      <c r="C91" s="24">
        <v>0.928898</v>
      </c>
    </row>
    <row r="92" spans="1:3" x14ac:dyDescent="0.25">
      <c r="A92" s="24" t="s">
        <v>135</v>
      </c>
      <c r="B92" s="24">
        <v>44.33934</v>
      </c>
      <c r="C92" s="24">
        <v>0.928898</v>
      </c>
    </row>
    <row r="93" spans="1:3" x14ac:dyDescent="0.25">
      <c r="A93" s="24" t="s">
        <v>136</v>
      </c>
      <c r="B93" s="24">
        <v>43.33934</v>
      </c>
      <c r="C93" s="24">
        <v>0.678898</v>
      </c>
    </row>
    <row r="94" spans="1:3" x14ac:dyDescent="0.25">
      <c r="A94" s="24" t="s">
        <v>137</v>
      </c>
      <c r="B94" s="24">
        <v>43.58934</v>
      </c>
      <c r="C94" s="24">
        <v>0.678898</v>
      </c>
    </row>
    <row r="95" spans="1:3" x14ac:dyDescent="0.25">
      <c r="A95" s="24" t="s">
        <v>138</v>
      </c>
      <c r="B95" s="24">
        <v>43.83934</v>
      </c>
      <c r="C95" s="24">
        <v>0.678898</v>
      </c>
    </row>
    <row r="96" spans="1:3" x14ac:dyDescent="0.25">
      <c r="A96" s="24" t="s">
        <v>139</v>
      </c>
      <c r="B96" s="24">
        <v>44.08934</v>
      </c>
      <c r="C96" s="24">
        <v>0.678898</v>
      </c>
    </row>
    <row r="97" spans="1:9" x14ac:dyDescent="0.25">
      <c r="A97" s="24" t="s">
        <v>140</v>
      </c>
      <c r="B97" s="24">
        <v>42.83934</v>
      </c>
      <c r="C97" s="24">
        <v>0.428898</v>
      </c>
    </row>
    <row r="98" spans="1:9" x14ac:dyDescent="0.25">
      <c r="A98" s="24" t="s">
        <v>141</v>
      </c>
      <c r="B98" s="24">
        <v>43.08934</v>
      </c>
      <c r="C98" s="24">
        <v>0.428898</v>
      </c>
    </row>
    <row r="99" spans="1:9" x14ac:dyDescent="0.25">
      <c r="A99" s="24" t="s">
        <v>142</v>
      </c>
      <c r="B99" s="24">
        <v>43.33934</v>
      </c>
      <c r="C99" s="24">
        <v>0.428898</v>
      </c>
    </row>
    <row r="100" spans="1:9" x14ac:dyDescent="0.25">
      <c r="A100" s="24" t="s">
        <v>143</v>
      </c>
      <c r="B100" s="24">
        <v>43.58934</v>
      </c>
      <c r="C100" s="24">
        <v>0.428898</v>
      </c>
    </row>
    <row r="101" spans="1:9" x14ac:dyDescent="0.25">
      <c r="A101" s="24" t="s">
        <v>144</v>
      </c>
      <c r="B101" s="24">
        <v>42.58934</v>
      </c>
      <c r="C101" s="24">
        <v>0.178898</v>
      </c>
    </row>
    <row r="102" spans="1:9" x14ac:dyDescent="0.25">
      <c r="A102" s="24" t="s">
        <v>145</v>
      </c>
      <c r="B102" s="24">
        <v>42.83934</v>
      </c>
      <c r="C102" s="24">
        <v>0.178898</v>
      </c>
    </row>
    <row r="103" spans="1:9" x14ac:dyDescent="0.25">
      <c r="A103" s="24" t="s">
        <v>146</v>
      </c>
      <c r="B103" s="24">
        <v>43.08934</v>
      </c>
      <c r="C103" s="24">
        <v>0.178898</v>
      </c>
    </row>
    <row r="104" spans="1:9" x14ac:dyDescent="0.25">
      <c r="A104" s="24" t="s">
        <v>147</v>
      </c>
      <c r="B104" s="24">
        <v>43.33934</v>
      </c>
      <c r="C104" s="24">
        <v>0.178898</v>
      </c>
    </row>
    <row r="105" spans="1:9" x14ac:dyDescent="0.25">
      <c r="A105" s="24" t="s">
        <v>148</v>
      </c>
      <c r="B105" s="24">
        <v>42.33934</v>
      </c>
      <c r="C105" s="24">
        <v>-7.1101999999999999E-2</v>
      </c>
    </row>
    <row r="106" spans="1:9" x14ac:dyDescent="0.25">
      <c r="A106" s="24" t="s">
        <v>149</v>
      </c>
      <c r="B106" s="24">
        <v>42.58934</v>
      </c>
      <c r="C106" s="24">
        <v>-7.1101999999999999E-2</v>
      </c>
    </row>
    <row r="107" spans="1:9" x14ac:dyDescent="0.25">
      <c r="A107" s="24" t="s">
        <v>150</v>
      </c>
      <c r="B107" s="24">
        <v>42.83934</v>
      </c>
      <c r="C107" s="24">
        <v>-7.1101999999999999E-2</v>
      </c>
    </row>
    <row r="108" spans="1:9" x14ac:dyDescent="0.25">
      <c r="A108" s="24" t="s">
        <v>151</v>
      </c>
      <c r="B108" s="24">
        <v>43.08934</v>
      </c>
      <c r="C108" s="24">
        <v>-7.1101999999999999E-2</v>
      </c>
    </row>
    <row r="109" spans="1:9" x14ac:dyDescent="0.25">
      <c r="A109" s="24" t="s">
        <v>152</v>
      </c>
      <c r="B109" s="24">
        <v>43.33934</v>
      </c>
      <c r="C109" s="24">
        <v>-7.1101999999999999E-2</v>
      </c>
    </row>
    <row r="110" spans="1:9" x14ac:dyDescent="0.25">
      <c r="A110" s="24" t="s">
        <v>153</v>
      </c>
      <c r="B110" s="24">
        <v>42.08934</v>
      </c>
      <c r="C110" s="24">
        <v>-0.321102</v>
      </c>
    </row>
    <row r="111" spans="1:9" x14ac:dyDescent="0.25">
      <c r="A111" s="24" t="s">
        <v>154</v>
      </c>
      <c r="B111" s="24">
        <v>42.33934</v>
      </c>
      <c r="C111" s="24">
        <v>-0.321102</v>
      </c>
    </row>
    <row r="112" spans="1:9" x14ac:dyDescent="0.25">
      <c r="A112" s="24" t="s">
        <v>155</v>
      </c>
      <c r="B112" s="24">
        <v>42.58934</v>
      </c>
      <c r="C112" s="24">
        <v>-0.321102</v>
      </c>
      <c r="D112" s="24">
        <v>0.46651474013782901</v>
      </c>
      <c r="E112" s="24">
        <v>0.45854250827165782</v>
      </c>
      <c r="F112" s="24">
        <v>0.49552067555575813</v>
      </c>
      <c r="G112" s="24">
        <v>0.48761686164288809</v>
      </c>
      <c r="H112" s="24">
        <v>0.50514288857395839</v>
      </c>
      <c r="I112" s="24">
        <v>0.5128273961425367</v>
      </c>
    </row>
    <row r="113" spans="1:9" x14ac:dyDescent="0.25">
      <c r="A113" s="24" t="s">
        <v>156</v>
      </c>
      <c r="B113" s="24">
        <v>42.83934</v>
      </c>
      <c r="C113" s="24">
        <v>-0.321102</v>
      </c>
    </row>
    <row r="114" spans="1:9" x14ac:dyDescent="0.25">
      <c r="A114" s="24" t="s">
        <v>157</v>
      </c>
      <c r="B114" s="24">
        <v>43.08934</v>
      </c>
      <c r="C114" s="24">
        <v>-0.321102</v>
      </c>
    </row>
    <row r="115" spans="1:9" x14ac:dyDescent="0.25">
      <c r="A115" s="24" t="s">
        <v>158</v>
      </c>
      <c r="B115" s="24">
        <v>41.83934</v>
      </c>
      <c r="C115" s="24">
        <v>-0.571102</v>
      </c>
    </row>
    <row r="116" spans="1:9" x14ac:dyDescent="0.25">
      <c r="A116" s="24" t="s">
        <v>159</v>
      </c>
      <c r="B116" s="24">
        <v>42.08934</v>
      </c>
      <c r="C116" s="24">
        <v>-0.571102</v>
      </c>
    </row>
    <row r="117" spans="1:9" x14ac:dyDescent="0.25">
      <c r="A117" s="24" t="s">
        <v>160</v>
      </c>
      <c r="B117" s="24">
        <v>42.33934</v>
      </c>
      <c r="C117" s="24">
        <v>-0.571102</v>
      </c>
      <c r="D117" s="24">
        <v>0.46689930004010699</v>
      </c>
      <c r="E117" s="24">
        <v>0.46094089614908967</v>
      </c>
      <c r="F117" s="24">
        <v>0.49617672956612358</v>
      </c>
      <c r="G117" s="24">
        <v>0.4901600039930869</v>
      </c>
      <c r="H117" s="24">
        <v>0.5055553745010084</v>
      </c>
      <c r="I117" s="24">
        <v>0.51087912454184803</v>
      </c>
    </row>
    <row r="118" spans="1:9" x14ac:dyDescent="0.25">
      <c r="A118" s="24" t="s">
        <v>161</v>
      </c>
      <c r="B118" s="24">
        <v>42.58934</v>
      </c>
      <c r="C118" s="24">
        <v>-0.571102</v>
      </c>
    </row>
    <row r="119" spans="1:9" x14ac:dyDescent="0.25">
      <c r="A119" s="24" t="s">
        <v>162</v>
      </c>
      <c r="B119" s="24">
        <v>42.83934</v>
      </c>
      <c r="C119" s="24">
        <v>-0.571102</v>
      </c>
    </row>
    <row r="120" spans="1:9" x14ac:dyDescent="0.25">
      <c r="A120" s="24" t="s">
        <v>163</v>
      </c>
      <c r="B120" s="24">
        <v>50.08934</v>
      </c>
      <c r="C120" s="24">
        <v>11.928898</v>
      </c>
    </row>
    <row r="121" spans="1:9" x14ac:dyDescent="0.25">
      <c r="A121" s="24" t="s">
        <v>164</v>
      </c>
      <c r="B121" s="24">
        <v>50.33934</v>
      </c>
      <c r="C121" s="24">
        <v>11.928898</v>
      </c>
    </row>
    <row r="122" spans="1:9" x14ac:dyDescent="0.25">
      <c r="A122" s="24" t="s">
        <v>165</v>
      </c>
      <c r="B122" s="24">
        <v>50.58934</v>
      </c>
      <c r="C122" s="24">
        <v>11.928898</v>
      </c>
      <c r="D122" s="24">
        <v>1</v>
      </c>
      <c r="E122" s="24">
        <v>1</v>
      </c>
      <c r="F122" s="24">
        <v>1</v>
      </c>
      <c r="G122" s="24">
        <v>1</v>
      </c>
      <c r="H122" s="24">
        <v>1</v>
      </c>
      <c r="I122" s="24">
        <v>1</v>
      </c>
    </row>
    <row r="123" spans="1:9" x14ac:dyDescent="0.25">
      <c r="A123" s="24" t="s">
        <v>166</v>
      </c>
      <c r="B123" s="24">
        <v>50.83934</v>
      </c>
      <c r="C123" s="24">
        <v>11.928898</v>
      </c>
    </row>
    <row r="124" spans="1:9" x14ac:dyDescent="0.25">
      <c r="A124" s="24" t="s">
        <v>167</v>
      </c>
      <c r="B124" s="24">
        <v>51.08934</v>
      </c>
      <c r="C124" s="24">
        <v>11.928898</v>
      </c>
    </row>
    <row r="125" spans="1:9" x14ac:dyDescent="0.25">
      <c r="A125" s="24" t="s">
        <v>168</v>
      </c>
      <c r="B125" s="24">
        <v>51.33934</v>
      </c>
      <c r="C125" s="24">
        <v>11.928898</v>
      </c>
    </row>
    <row r="126" spans="1:9" x14ac:dyDescent="0.25">
      <c r="A126" s="24" t="s">
        <v>169</v>
      </c>
      <c r="B126" s="24">
        <v>51.58934</v>
      </c>
      <c r="C126" s="24">
        <v>11.928898</v>
      </c>
    </row>
    <row r="127" spans="1:9" x14ac:dyDescent="0.25">
      <c r="A127" s="24" t="s">
        <v>170</v>
      </c>
      <c r="B127" s="24">
        <v>41.83934</v>
      </c>
      <c r="C127" s="24">
        <v>-0.821102</v>
      </c>
      <c r="D127" s="24">
        <v>0.52744382678570001</v>
      </c>
      <c r="E127" s="24">
        <v>0.5400569736541676</v>
      </c>
      <c r="F127" s="24">
        <v>0.57305310518932373</v>
      </c>
      <c r="G127" s="24">
        <v>0.56926592543675181</v>
      </c>
      <c r="H127" s="24">
        <v>0.50971505026487429</v>
      </c>
      <c r="I127" s="24">
        <v>0.55861530285364713</v>
      </c>
    </row>
    <row r="128" spans="1:9" x14ac:dyDescent="0.25">
      <c r="A128" s="24" t="s">
        <v>171</v>
      </c>
      <c r="B128" s="24">
        <v>42.08934</v>
      </c>
      <c r="C128" s="24">
        <v>-0.821102</v>
      </c>
      <c r="D128" s="24">
        <v>0.51452060126051358</v>
      </c>
      <c r="E128" s="24">
        <v>0.52152164357511333</v>
      </c>
      <c r="F128" s="24">
        <v>0.56564737414840982</v>
      </c>
      <c r="G128" s="24">
        <v>0.57321061292922448</v>
      </c>
      <c r="H128" s="24">
        <v>0.46699720991128785</v>
      </c>
      <c r="I128" s="24">
        <v>0.54385455800949112</v>
      </c>
    </row>
    <row r="129" spans="1:9" x14ac:dyDescent="0.25">
      <c r="A129" s="24" t="s">
        <v>172</v>
      </c>
      <c r="B129" s="24">
        <v>42.33934</v>
      </c>
      <c r="C129" s="24">
        <v>-0.821102</v>
      </c>
    </row>
    <row r="130" spans="1:9" x14ac:dyDescent="0.25">
      <c r="A130" s="24" t="s">
        <v>173</v>
      </c>
      <c r="B130" s="24">
        <v>42.58934</v>
      </c>
      <c r="C130" s="24">
        <v>-0.821102</v>
      </c>
    </row>
    <row r="131" spans="1:9" x14ac:dyDescent="0.25">
      <c r="A131" s="24" t="s">
        <v>174</v>
      </c>
      <c r="B131" s="24">
        <v>41.58934</v>
      </c>
      <c r="C131" s="24">
        <v>-1.071102</v>
      </c>
      <c r="D131" s="24">
        <v>0.46836039277035418</v>
      </c>
      <c r="E131" s="24">
        <v>0.46725217170608968</v>
      </c>
      <c r="F131" s="24">
        <v>0.50163613110859662</v>
      </c>
      <c r="G131" s="24">
        <v>0.49222551112108254</v>
      </c>
      <c r="H131" s="24">
        <v>0.50455920995985615</v>
      </c>
      <c r="I131" s="24">
        <v>0.51272292865131375</v>
      </c>
    </row>
    <row r="132" spans="1:9" x14ac:dyDescent="0.25">
      <c r="A132" s="24" t="s">
        <v>175</v>
      </c>
      <c r="B132" s="24">
        <v>41.83934</v>
      </c>
      <c r="C132" s="24">
        <v>-1.071102</v>
      </c>
      <c r="D132" s="24">
        <v>0.56786191964022925</v>
      </c>
      <c r="E132" s="24">
        <v>0.58932762987678</v>
      </c>
      <c r="F132" s="24">
        <v>0.62067521836688611</v>
      </c>
      <c r="G132" s="24">
        <v>0.61539607478032377</v>
      </c>
      <c r="H132" s="24">
        <v>0.52492997504285954</v>
      </c>
      <c r="I132" s="24">
        <v>0.58970711025734845</v>
      </c>
    </row>
    <row r="133" spans="1:9" x14ac:dyDescent="0.25">
      <c r="A133" s="24" t="s">
        <v>176</v>
      </c>
      <c r="B133" s="24">
        <v>42.08934</v>
      </c>
      <c r="C133" s="24">
        <v>-1.071102</v>
      </c>
      <c r="D133" s="24">
        <v>0.49345812613548407</v>
      </c>
      <c r="E133" s="24">
        <v>0.49380408099188899</v>
      </c>
      <c r="F133" s="24">
        <v>0.53261385992647292</v>
      </c>
      <c r="G133" s="24">
        <v>0.53774623203516814</v>
      </c>
      <c r="H133" s="24">
        <v>0.49761747452359795</v>
      </c>
      <c r="I133" s="24">
        <v>0.53774140863382902</v>
      </c>
    </row>
    <row r="134" spans="1:9" x14ac:dyDescent="0.25">
      <c r="A134" s="24" t="s">
        <v>177</v>
      </c>
      <c r="B134" s="24">
        <v>42.33934</v>
      </c>
      <c r="C134" s="24">
        <v>-1.071102</v>
      </c>
    </row>
    <row r="135" spans="1:9" x14ac:dyDescent="0.25">
      <c r="A135" s="24" t="s">
        <v>178</v>
      </c>
      <c r="B135" s="24">
        <v>41.33934</v>
      </c>
      <c r="C135" s="24">
        <v>-1.321102</v>
      </c>
    </row>
    <row r="136" spans="1:9" x14ac:dyDescent="0.25">
      <c r="A136" s="24" t="s">
        <v>179</v>
      </c>
      <c r="B136" s="24">
        <v>41.58934</v>
      </c>
      <c r="C136" s="24">
        <v>-1.321102</v>
      </c>
      <c r="D136" s="24">
        <v>0.5017196551725579</v>
      </c>
      <c r="E136" s="24">
        <v>0.51040701057148619</v>
      </c>
      <c r="F136" s="24">
        <v>0.54224330080046867</v>
      </c>
      <c r="G136" s="24">
        <v>0.53838615484974661</v>
      </c>
      <c r="H136" s="24">
        <v>0.50637323115912836</v>
      </c>
      <c r="I136" s="24">
        <v>0.53900174013810875</v>
      </c>
    </row>
    <row r="137" spans="1:9" x14ac:dyDescent="0.25">
      <c r="A137" s="24" t="s">
        <v>180</v>
      </c>
      <c r="B137" s="24">
        <v>41.83934</v>
      </c>
      <c r="C137" s="24">
        <v>-1.321102</v>
      </c>
      <c r="D137" s="24">
        <v>0.50295521521040021</v>
      </c>
      <c r="E137" s="24">
        <v>0.51153929390849584</v>
      </c>
      <c r="F137" s="24">
        <v>0.54342962198994582</v>
      </c>
      <c r="G137" s="24">
        <v>0.54479688190610553</v>
      </c>
      <c r="H137" s="24">
        <v>0.50375033192970053</v>
      </c>
      <c r="I137" s="24">
        <v>0.54414540602700279</v>
      </c>
    </row>
    <row r="138" spans="1:9" x14ac:dyDescent="0.25">
      <c r="A138" s="24" t="s">
        <v>181</v>
      </c>
      <c r="B138" s="24">
        <v>42.08934</v>
      </c>
      <c r="C138" s="24">
        <v>-1.321102</v>
      </c>
    </row>
    <row r="139" spans="1:9" x14ac:dyDescent="0.25">
      <c r="A139" s="24" t="s">
        <v>182</v>
      </c>
      <c r="B139" s="24">
        <v>41.08934</v>
      </c>
      <c r="C139" s="24">
        <v>-1.571102</v>
      </c>
    </row>
    <row r="140" spans="1:9" x14ac:dyDescent="0.25">
      <c r="A140" s="24" t="s">
        <v>183</v>
      </c>
      <c r="B140" s="24">
        <v>41.33934</v>
      </c>
      <c r="C140" s="24">
        <v>-1.571102</v>
      </c>
    </row>
    <row r="141" spans="1:9" x14ac:dyDescent="0.25">
      <c r="A141" s="24" t="s">
        <v>184</v>
      </c>
      <c r="B141" s="24">
        <v>41.58934</v>
      </c>
      <c r="C141" s="24">
        <v>-1.571102</v>
      </c>
      <c r="D141" s="24">
        <v>0.30858788212329735</v>
      </c>
      <c r="E141" s="24">
        <v>0.32544615389757242</v>
      </c>
      <c r="F141" s="24">
        <v>0.28494906140376397</v>
      </c>
      <c r="G141" s="24">
        <v>0.4154545376717354</v>
      </c>
      <c r="H141" s="24">
        <v>0.5176031204553222</v>
      </c>
      <c r="I141" s="24">
        <v>0.5176031204553222</v>
      </c>
    </row>
    <row r="142" spans="1:9" x14ac:dyDescent="0.25">
      <c r="A142" s="24" t="s">
        <v>185</v>
      </c>
      <c r="B142" s="24">
        <v>41.83934</v>
      </c>
      <c r="C142" s="24">
        <v>-1.571102</v>
      </c>
    </row>
    <row r="143" spans="1:9" x14ac:dyDescent="0.25">
      <c r="A143" s="24" t="s">
        <v>186</v>
      </c>
      <c r="B143" s="24">
        <v>42.08934</v>
      </c>
      <c r="C143" s="24">
        <v>-1.571102</v>
      </c>
    </row>
    <row r="144" spans="1:9" x14ac:dyDescent="0.25">
      <c r="A144" s="24" t="s">
        <v>187</v>
      </c>
      <c r="B144" s="24">
        <v>40.83934</v>
      </c>
      <c r="C144" s="24">
        <v>-1.571102</v>
      </c>
    </row>
    <row r="145" spans="1:9" x14ac:dyDescent="0.25">
      <c r="A145" s="24" t="s">
        <v>188</v>
      </c>
      <c r="B145" s="24">
        <v>41.08934</v>
      </c>
      <c r="C145" s="24">
        <v>-1.821102</v>
      </c>
      <c r="D145" s="24">
        <v>0.64563273939859356</v>
      </c>
      <c r="E145" s="24">
        <v>0.64554559311290294</v>
      </c>
      <c r="F145" s="24">
        <v>0.645673603985225</v>
      </c>
      <c r="G145" s="24">
        <v>0.64565058476631298</v>
      </c>
      <c r="H145" s="24">
        <v>0.64535275470697262</v>
      </c>
      <c r="I145" s="24">
        <v>0.64554645468595773</v>
      </c>
    </row>
    <row r="146" spans="1:9" x14ac:dyDescent="0.25">
      <c r="A146" s="24" t="s">
        <v>189</v>
      </c>
      <c r="B146" s="24">
        <v>41.33934</v>
      </c>
      <c r="C146" s="24">
        <v>-1.821102</v>
      </c>
      <c r="D146" s="24">
        <v>0.64750006768004287</v>
      </c>
      <c r="E146" s="24">
        <v>0.64744730529106831</v>
      </c>
      <c r="F146" s="24">
        <v>0.64754837602264492</v>
      </c>
      <c r="G146" s="24">
        <v>0.64753984828953293</v>
      </c>
      <c r="H146" s="24">
        <v>0.64715622225831848</v>
      </c>
      <c r="I146" s="24">
        <v>0.64732142677730353</v>
      </c>
    </row>
    <row r="147" spans="1:9" x14ac:dyDescent="0.25">
      <c r="A147" s="24" t="s">
        <v>190</v>
      </c>
      <c r="B147" s="24">
        <v>41.58934</v>
      </c>
      <c r="C147" s="24">
        <v>-1.821102</v>
      </c>
      <c r="D147" s="24">
        <v>0.50467930912662051</v>
      </c>
      <c r="E147" s="24">
        <v>0.5040220561075911</v>
      </c>
      <c r="F147" s="24">
        <v>0.47854444050101669</v>
      </c>
      <c r="G147" s="24">
        <v>0.49460692027860587</v>
      </c>
      <c r="H147" s="24">
        <v>0.54140670647712297</v>
      </c>
      <c r="I147" s="24">
        <v>0.54184139571236645</v>
      </c>
    </row>
    <row r="148" spans="1:9" x14ac:dyDescent="0.25">
      <c r="A148" s="24" t="s">
        <v>191</v>
      </c>
      <c r="B148" s="24">
        <v>41.83934</v>
      </c>
      <c r="C148" s="24">
        <v>-1.821102</v>
      </c>
    </row>
    <row r="149" spans="1:9" x14ac:dyDescent="0.25">
      <c r="A149" s="24" t="s">
        <v>192</v>
      </c>
      <c r="B149" s="24">
        <v>40.58934</v>
      </c>
      <c r="C149" s="24">
        <v>-1.821102</v>
      </c>
    </row>
    <row r="150" spans="1:9" x14ac:dyDescent="0.25">
      <c r="A150" s="24" t="s">
        <v>193</v>
      </c>
      <c r="B150" s="24">
        <v>40.83934</v>
      </c>
      <c r="C150" s="24">
        <v>-1.821102</v>
      </c>
      <c r="D150" s="24">
        <v>0.48887093672557247</v>
      </c>
      <c r="E150" s="24">
        <v>0.49071451848819292</v>
      </c>
      <c r="F150" s="24">
        <v>0.52173137761184796</v>
      </c>
      <c r="G150" s="24">
        <v>0.51809451097804571</v>
      </c>
      <c r="H150" s="24">
        <v>0.51723736889326055</v>
      </c>
      <c r="I150" s="24">
        <v>0.52961530674385171</v>
      </c>
    </row>
    <row r="151" spans="1:9" x14ac:dyDescent="0.25">
      <c r="A151" s="24" t="s">
        <v>194</v>
      </c>
      <c r="B151" s="24">
        <v>41.08934</v>
      </c>
      <c r="C151" s="24">
        <v>-2.0711020000000002</v>
      </c>
      <c r="D151" s="24">
        <v>0.65124322763583231</v>
      </c>
      <c r="E151" s="24">
        <v>0.65153401889852236</v>
      </c>
      <c r="F151" s="24">
        <v>0.65156521183746041</v>
      </c>
      <c r="G151" s="24">
        <v>0.6516286278401815</v>
      </c>
      <c r="H151" s="24">
        <v>0.65090865265373266</v>
      </c>
      <c r="I151" s="24">
        <v>0.65113730839874806</v>
      </c>
    </row>
    <row r="152" spans="1:9" x14ac:dyDescent="0.25">
      <c r="A152" s="24" t="s">
        <v>195</v>
      </c>
      <c r="B152" s="24">
        <v>41.33934</v>
      </c>
      <c r="C152" s="24">
        <v>-2.0711020000000002</v>
      </c>
      <c r="D152" s="24">
        <v>0.60457755057733731</v>
      </c>
      <c r="E152" s="24">
        <v>0.60469230826259601</v>
      </c>
      <c r="F152" s="24">
        <v>0.56303516121949559</v>
      </c>
      <c r="G152" s="24">
        <v>0.56567238776680762</v>
      </c>
      <c r="H152" s="24">
        <v>0.58534547016020189</v>
      </c>
      <c r="I152" s="24">
        <v>0.58544877815587737</v>
      </c>
    </row>
    <row r="153" spans="1:9" x14ac:dyDescent="0.25">
      <c r="A153" s="24" t="s">
        <v>196</v>
      </c>
      <c r="B153" s="24">
        <v>41.58934</v>
      </c>
      <c r="C153" s="24">
        <v>-2.0711020000000002</v>
      </c>
    </row>
    <row r="154" spans="1:9" x14ac:dyDescent="0.25">
      <c r="A154" s="24" t="s">
        <v>197</v>
      </c>
      <c r="B154" s="24">
        <v>40.58934</v>
      </c>
      <c r="C154" s="24">
        <v>-2.0711020000000002</v>
      </c>
    </row>
    <row r="155" spans="1:9" x14ac:dyDescent="0.25">
      <c r="A155" s="24" t="s">
        <v>198</v>
      </c>
      <c r="B155" s="24">
        <v>40.83934</v>
      </c>
      <c r="C155" s="24">
        <v>-2.0711020000000002</v>
      </c>
      <c r="D155" s="24">
        <v>0.64925214333492254</v>
      </c>
      <c r="E155" s="24">
        <v>0.64929698916980494</v>
      </c>
      <c r="F155" s="24">
        <v>0.64940693391001914</v>
      </c>
      <c r="G155" s="24">
        <v>0.64942490216528859</v>
      </c>
      <c r="H155" s="24">
        <v>0.64901731419587971</v>
      </c>
      <c r="I155" s="24">
        <v>0.64920759466747402</v>
      </c>
    </row>
    <row r="156" spans="1:9" x14ac:dyDescent="0.25">
      <c r="A156" s="24" t="s">
        <v>199</v>
      </c>
      <c r="B156" s="24">
        <v>41.08934</v>
      </c>
      <c r="C156" s="24">
        <v>-2.3211020000000002</v>
      </c>
      <c r="D156" s="24">
        <v>0.65437711445543845</v>
      </c>
      <c r="E156" s="24">
        <v>0.65427804508074605</v>
      </c>
      <c r="F156" s="24">
        <v>0.65450580545863024</v>
      </c>
      <c r="G156" s="24">
        <v>0.65452721084665</v>
      </c>
      <c r="H156" s="24">
        <v>0.65420412727550203</v>
      </c>
      <c r="I156" s="24">
        <v>0.65429772695481803</v>
      </c>
    </row>
    <row r="157" spans="1:9" x14ac:dyDescent="0.25">
      <c r="A157" s="24" t="s">
        <v>200</v>
      </c>
      <c r="B157" s="24">
        <v>41.33934</v>
      </c>
      <c r="C157" s="24">
        <v>-2.3211020000000002</v>
      </c>
    </row>
    <row r="158" spans="1:9" x14ac:dyDescent="0.25">
      <c r="A158" s="24" t="s">
        <v>201</v>
      </c>
      <c r="B158" s="24">
        <v>40.08934</v>
      </c>
      <c r="C158" s="24">
        <v>-2.3211020000000002</v>
      </c>
    </row>
    <row r="159" spans="1:9" x14ac:dyDescent="0.25">
      <c r="A159" s="24" t="s">
        <v>202</v>
      </c>
      <c r="B159" s="24">
        <v>40.33934</v>
      </c>
      <c r="C159" s="24">
        <v>-2.3211020000000002</v>
      </c>
    </row>
    <row r="160" spans="1:9" x14ac:dyDescent="0.25">
      <c r="A160" s="24" t="s">
        <v>203</v>
      </c>
      <c r="B160" s="24">
        <v>40.58934</v>
      </c>
      <c r="C160" s="24">
        <v>-2.3211020000000002</v>
      </c>
      <c r="D160" s="24">
        <v>0.53142320834887291</v>
      </c>
      <c r="E160" s="24">
        <v>0.53219174906959898</v>
      </c>
      <c r="F160" s="24">
        <v>0.56609933450048966</v>
      </c>
      <c r="G160" s="24">
        <v>0.56212865806753243</v>
      </c>
      <c r="H160" s="24">
        <v>0.53031804559244589</v>
      </c>
      <c r="I160" s="24">
        <v>0.56711455714845838</v>
      </c>
    </row>
    <row r="161" spans="1:9" x14ac:dyDescent="0.25">
      <c r="A161" s="24" t="s">
        <v>204</v>
      </c>
      <c r="B161" s="24">
        <v>40.83934</v>
      </c>
      <c r="C161" s="24">
        <v>-2.3211020000000002</v>
      </c>
      <c r="D161" s="24">
        <v>0.65295961611568376</v>
      </c>
      <c r="E161" s="24">
        <v>0.65317751400009172</v>
      </c>
      <c r="F161" s="24">
        <v>0.65319811962443985</v>
      </c>
      <c r="G161" s="24">
        <v>0.65328904922320119</v>
      </c>
      <c r="H161" s="24">
        <v>0.65269610828726821</v>
      </c>
      <c r="I161" s="24">
        <v>0.65288317700020648</v>
      </c>
    </row>
    <row r="162" spans="1:9" x14ac:dyDescent="0.25">
      <c r="A162" s="24" t="s">
        <v>205</v>
      </c>
      <c r="B162" s="24">
        <v>41.08934</v>
      </c>
      <c r="C162" s="24">
        <v>-2.5711020000000002</v>
      </c>
    </row>
    <row r="163" spans="1:9" x14ac:dyDescent="0.25">
      <c r="A163" s="24" t="s">
        <v>206</v>
      </c>
      <c r="B163" s="24">
        <v>39.83934</v>
      </c>
      <c r="C163" s="24">
        <v>-2.5711020000000002</v>
      </c>
    </row>
    <row r="164" spans="1:9" x14ac:dyDescent="0.25">
      <c r="A164" s="24" t="s">
        <v>207</v>
      </c>
      <c r="B164" s="24">
        <v>40.08934</v>
      </c>
      <c r="C164" s="24">
        <v>-2.5711020000000002</v>
      </c>
      <c r="D164" s="24">
        <v>0.48930616452721337</v>
      </c>
      <c r="E164" s="24">
        <v>0.489293702791255</v>
      </c>
      <c r="F164" s="24">
        <v>0.51769783437528971</v>
      </c>
      <c r="G164" s="24">
        <v>0.51641015414418923</v>
      </c>
      <c r="H164" s="24">
        <v>0.52525272404331391</v>
      </c>
      <c r="I164" s="24">
        <v>0.53008001496985613</v>
      </c>
    </row>
    <row r="165" spans="1:9" x14ac:dyDescent="0.25">
      <c r="A165" s="24" t="s">
        <v>208</v>
      </c>
      <c r="B165" s="24">
        <v>40.33934</v>
      </c>
      <c r="C165" s="24">
        <v>-2.5711020000000002</v>
      </c>
      <c r="D165" s="24">
        <v>0.56469806053378913</v>
      </c>
      <c r="E165" s="24">
        <v>0.56264620636322893</v>
      </c>
      <c r="F165" s="24">
        <v>0.61107814444288366</v>
      </c>
      <c r="G165" s="24">
        <v>0.60177340418704617</v>
      </c>
      <c r="H165" s="24">
        <v>0.53380471516631267</v>
      </c>
      <c r="I165" s="24">
        <v>0.5956864781997222</v>
      </c>
    </row>
    <row r="166" spans="1:9" x14ac:dyDescent="0.25">
      <c r="A166" s="24" t="s">
        <v>209</v>
      </c>
      <c r="B166" s="24">
        <v>40.58934</v>
      </c>
      <c r="C166" s="24">
        <v>-2.5711020000000002</v>
      </c>
      <c r="D166" s="24">
        <v>0.65630559089766149</v>
      </c>
      <c r="E166" s="24">
        <v>0.65623027153811142</v>
      </c>
      <c r="F166" s="24">
        <v>0.65646204853627599</v>
      </c>
      <c r="G166" s="24">
        <v>0.65645202918796142</v>
      </c>
      <c r="H166" s="24">
        <v>0.65608991793199689</v>
      </c>
      <c r="I166" s="24">
        <v>0.65645907543124427</v>
      </c>
    </row>
    <row r="167" spans="1:9" x14ac:dyDescent="0.25">
      <c r="A167" s="24" t="s">
        <v>210</v>
      </c>
      <c r="B167" s="24">
        <v>40.83934</v>
      </c>
      <c r="C167" s="24">
        <v>-2.5711020000000002</v>
      </c>
      <c r="D167" s="24">
        <v>0.64599849256953235</v>
      </c>
      <c r="E167" s="24">
        <v>0.63840474093758215</v>
      </c>
      <c r="F167" s="24">
        <v>0.588833554692061</v>
      </c>
      <c r="G167" s="24">
        <v>0.57929094629357436</v>
      </c>
      <c r="H167" s="24">
        <v>0.45303387076945184</v>
      </c>
      <c r="I167" s="24">
        <v>0.46762109847254579</v>
      </c>
    </row>
    <row r="168" spans="1:9" x14ac:dyDescent="0.25">
      <c r="A168" s="24" t="s">
        <v>211</v>
      </c>
      <c r="B168" s="24">
        <v>39.83934</v>
      </c>
      <c r="C168" s="24">
        <v>-2.8211020000000002</v>
      </c>
    </row>
    <row r="169" spans="1:9" x14ac:dyDescent="0.25">
      <c r="A169" s="24" t="s">
        <v>212</v>
      </c>
      <c r="B169" s="24">
        <v>40.08934</v>
      </c>
      <c r="C169" s="24">
        <v>-2.8211020000000002</v>
      </c>
      <c r="D169" s="24">
        <v>0.67139801551683798</v>
      </c>
      <c r="E169" s="24">
        <v>0.67378902519081274</v>
      </c>
      <c r="F169" s="24">
        <v>0.6924368450298285</v>
      </c>
      <c r="G169" s="24">
        <v>0.68688185272044167</v>
      </c>
      <c r="H169" s="24">
        <v>0.58642251083067443</v>
      </c>
      <c r="I169" s="24">
        <v>0.68315333130056688</v>
      </c>
    </row>
    <row r="170" spans="1:9" x14ac:dyDescent="0.25">
      <c r="A170" s="24" t="s">
        <v>213</v>
      </c>
      <c r="B170" s="24">
        <v>40.33934</v>
      </c>
      <c r="C170" s="24">
        <v>-2.8211020000000002</v>
      </c>
    </row>
    <row r="171" spans="1:9" x14ac:dyDescent="0.25">
      <c r="A171" s="24" t="s">
        <v>214</v>
      </c>
      <c r="B171" s="24">
        <v>40.58934</v>
      </c>
      <c r="C171" s="24">
        <v>-2.8211020000000002</v>
      </c>
    </row>
    <row r="172" spans="1:9" x14ac:dyDescent="0.25">
      <c r="A172" s="24" t="s">
        <v>215</v>
      </c>
      <c r="B172" s="24">
        <v>40.83934</v>
      </c>
      <c r="C172" s="24">
        <v>-2.8211020000000002</v>
      </c>
    </row>
    <row r="173" spans="1:9" x14ac:dyDescent="0.25">
      <c r="A173" s="24" t="s">
        <v>216</v>
      </c>
      <c r="B173" s="24">
        <v>39.83934</v>
      </c>
      <c r="C173" s="24">
        <v>-3.0711020000000002</v>
      </c>
    </row>
    <row r="174" spans="1:9" x14ac:dyDescent="0.25">
      <c r="A174" s="24" t="s">
        <v>217</v>
      </c>
      <c r="B174" s="24">
        <v>40.08934</v>
      </c>
      <c r="C174" s="24">
        <v>-3.0711020000000002</v>
      </c>
      <c r="D174" s="24">
        <v>0.65832709721977156</v>
      </c>
      <c r="E174" s="24">
        <v>0.65823312460783767</v>
      </c>
      <c r="F174" s="24">
        <v>0.65836741066399729</v>
      </c>
      <c r="G174" s="24">
        <v>0.65835733190092804</v>
      </c>
      <c r="H174" s="24">
        <v>0.65803957076470498</v>
      </c>
      <c r="I174" s="24">
        <v>0.65838728169986571</v>
      </c>
    </row>
    <row r="175" spans="1:9" x14ac:dyDescent="0.25">
      <c r="A175" s="24" t="s">
        <v>218</v>
      </c>
      <c r="B175" s="24">
        <v>40.33934</v>
      </c>
      <c r="C175" s="24">
        <v>-3.0711020000000002</v>
      </c>
      <c r="D175" s="24">
        <v>0.54321535246803598</v>
      </c>
      <c r="E175" s="24">
        <v>0.54321081262788884</v>
      </c>
      <c r="F175" s="24">
        <v>0.51557018664260068</v>
      </c>
      <c r="G175" s="24">
        <v>0.5013782152659948</v>
      </c>
      <c r="H175" s="24">
        <v>0.5475046425794301</v>
      </c>
      <c r="I175" s="24">
        <v>0.54818866337127237</v>
      </c>
    </row>
    <row r="176" spans="1:9" x14ac:dyDescent="0.25">
      <c r="A176" s="24" t="s">
        <v>219</v>
      </c>
      <c r="B176" s="24">
        <v>39.58934</v>
      </c>
      <c r="C176" s="24">
        <v>-3.3211020000000002</v>
      </c>
    </row>
    <row r="177" spans="1:9" x14ac:dyDescent="0.25">
      <c r="A177" s="24" t="s">
        <v>220</v>
      </c>
      <c r="B177" s="24">
        <v>39.83934</v>
      </c>
      <c r="C177" s="24">
        <v>-3.3211020000000002</v>
      </c>
      <c r="D177" s="24">
        <v>0.66004513551627031</v>
      </c>
      <c r="E177" s="24">
        <v>0.65991030835599185</v>
      </c>
      <c r="F177" s="24">
        <v>0.66008608955093317</v>
      </c>
      <c r="G177" s="24">
        <v>0.6601234013910513</v>
      </c>
      <c r="H177" s="24">
        <v>0.65984623120624608</v>
      </c>
      <c r="I177" s="24">
        <v>0.66013747778075182</v>
      </c>
    </row>
    <row r="178" spans="1:9" x14ac:dyDescent="0.25">
      <c r="A178" s="24" t="s">
        <v>221</v>
      </c>
      <c r="B178" s="24">
        <v>40.08934</v>
      </c>
      <c r="C178" s="24">
        <v>-3.3211020000000002</v>
      </c>
      <c r="D178" s="24">
        <v>0.66177351483997515</v>
      </c>
      <c r="E178" s="24">
        <v>0.66175974538692039</v>
      </c>
      <c r="F178" s="24">
        <v>0.66194807811111367</v>
      </c>
      <c r="G178" s="24">
        <v>0.66192436362757479</v>
      </c>
      <c r="H178" s="24">
        <v>0.66109984344311468</v>
      </c>
      <c r="I178" s="24">
        <v>0.66201856674840553</v>
      </c>
    </row>
    <row r="179" spans="1:9" x14ac:dyDescent="0.25">
      <c r="A179" s="24" t="s">
        <v>222</v>
      </c>
      <c r="B179" s="24">
        <v>40.33934</v>
      </c>
      <c r="C179" s="24">
        <v>-3.3211020000000002</v>
      </c>
      <c r="D179" s="24">
        <v>0.28827880491059882</v>
      </c>
      <c r="E179" s="24">
        <v>0.28627735211636407</v>
      </c>
      <c r="F179" s="24">
        <v>0.26587473183021493</v>
      </c>
      <c r="G179" s="24">
        <v>0.24742501745349271</v>
      </c>
      <c r="H179" s="24">
        <v>0.4834121492676608</v>
      </c>
      <c r="I179" s="24">
        <v>0.4834121492676608</v>
      </c>
    </row>
    <row r="180" spans="1:9" x14ac:dyDescent="0.25">
      <c r="A180" s="24" t="s">
        <v>223</v>
      </c>
      <c r="B180" s="24">
        <v>55.33934</v>
      </c>
      <c r="C180" s="24">
        <v>-3.5711020000000002</v>
      </c>
    </row>
    <row r="181" spans="1:9" x14ac:dyDescent="0.25">
      <c r="A181" s="24" t="s">
        <v>224</v>
      </c>
      <c r="B181" s="24">
        <v>55.58934</v>
      </c>
      <c r="C181" s="24">
        <v>-3.5711020000000002</v>
      </c>
      <c r="D181" s="24">
        <v>0.26990117797357449</v>
      </c>
      <c r="E181" s="24">
        <v>0.27798278953331318</v>
      </c>
      <c r="F181" s="24">
        <v>0.23815550574680319</v>
      </c>
      <c r="G181" s="24">
        <v>0.22629002894573941</v>
      </c>
      <c r="H181" s="24">
        <v>0.21097411910450861</v>
      </c>
      <c r="I181" s="24">
        <v>0.2131041858426686</v>
      </c>
    </row>
    <row r="182" spans="1:9" x14ac:dyDescent="0.25">
      <c r="A182" s="24" t="s">
        <v>225</v>
      </c>
      <c r="B182" s="24">
        <v>55.83934</v>
      </c>
      <c r="C182" s="24">
        <v>-3.5711020000000002</v>
      </c>
      <c r="D182" s="24">
        <v>0.13920352342616679</v>
      </c>
      <c r="E182" s="24">
        <v>0.17544073966157284</v>
      </c>
      <c r="F182" s="24">
        <v>9.1488779090185227E-2</v>
      </c>
      <c r="G182" s="24">
        <v>0.10939959065477838</v>
      </c>
      <c r="H182" s="24">
        <v>0.12759266562625177</v>
      </c>
      <c r="I182" s="24">
        <v>0.12759266562625177</v>
      </c>
    </row>
    <row r="183" spans="1:9" x14ac:dyDescent="0.25">
      <c r="A183" s="24" t="s">
        <v>226</v>
      </c>
      <c r="B183" s="24">
        <v>39.58934</v>
      </c>
      <c r="C183" s="24">
        <v>-3.5711020000000002</v>
      </c>
    </row>
    <row r="184" spans="1:9" x14ac:dyDescent="0.25">
      <c r="A184" s="24" t="s">
        <v>227</v>
      </c>
      <c r="B184" s="24">
        <v>39.83934</v>
      </c>
      <c r="C184" s="24">
        <v>-3.5711020000000002</v>
      </c>
      <c r="D184" s="24">
        <v>0.66385522345461212</v>
      </c>
      <c r="E184" s="24">
        <v>0.66371905430486078</v>
      </c>
      <c r="F184" s="24">
        <v>0.66394467379404498</v>
      </c>
      <c r="G184" s="24">
        <v>0.66394416734802397</v>
      </c>
      <c r="H184" s="24">
        <v>0.66358534547181303</v>
      </c>
      <c r="I184" s="24">
        <v>0.66394874174525553</v>
      </c>
    </row>
    <row r="185" spans="1:9" x14ac:dyDescent="0.25">
      <c r="A185" s="24" t="s">
        <v>228</v>
      </c>
      <c r="B185" s="24">
        <v>40.08934</v>
      </c>
      <c r="C185" s="24">
        <v>-3.5711020000000002</v>
      </c>
      <c r="D185" s="24">
        <v>0.22605152728059089</v>
      </c>
      <c r="E185" s="24">
        <v>0.22830020123211414</v>
      </c>
      <c r="F185" s="24">
        <v>0.20981743439809011</v>
      </c>
      <c r="G185" s="24">
        <v>0.18114761003836391</v>
      </c>
      <c r="H185" s="24">
        <v>0.48747300360207702</v>
      </c>
      <c r="I185" s="24">
        <v>0.48747300360207702</v>
      </c>
    </row>
    <row r="186" spans="1:9" x14ac:dyDescent="0.25">
      <c r="A186" s="24" t="s">
        <v>229</v>
      </c>
      <c r="B186" s="24">
        <v>40.33934</v>
      </c>
      <c r="C186" s="24">
        <v>-3.5711020000000002</v>
      </c>
    </row>
    <row r="187" spans="1:9" x14ac:dyDescent="0.25">
      <c r="A187" s="24" t="s">
        <v>230</v>
      </c>
      <c r="B187" s="24">
        <v>55.33934</v>
      </c>
      <c r="C187" s="24">
        <v>-3.8211020000000002</v>
      </c>
      <c r="D187" s="24">
        <v>0.25703369879379051</v>
      </c>
      <c r="E187" s="24">
        <v>0.26146618002524119</v>
      </c>
      <c r="F187" s="24">
        <v>0.22756963821626519</v>
      </c>
      <c r="G187" s="24">
        <v>0.21686124519425559</v>
      </c>
      <c r="H187" s="24">
        <v>0.20315431689303479</v>
      </c>
      <c r="I187" s="24">
        <v>0.20078017678123761</v>
      </c>
    </row>
    <row r="188" spans="1:9" x14ac:dyDescent="0.25">
      <c r="A188" s="24" t="s">
        <v>231</v>
      </c>
      <c r="B188" s="24">
        <v>55.58934</v>
      </c>
      <c r="C188" s="24">
        <v>-3.8211020000000002</v>
      </c>
      <c r="D188" s="24">
        <v>0.37052515459750845</v>
      </c>
      <c r="E188" s="24">
        <v>0.38078992010348045</v>
      </c>
      <c r="F188" s="24">
        <v>0.34506042323608754</v>
      </c>
      <c r="G188" s="24">
        <v>0.30671370678653331</v>
      </c>
      <c r="H188" s="24">
        <v>0.28447930354934203</v>
      </c>
      <c r="I188" s="24">
        <v>0.29875420296704325</v>
      </c>
    </row>
    <row r="189" spans="1:9" x14ac:dyDescent="0.25">
      <c r="A189" s="24" t="s">
        <v>232</v>
      </c>
      <c r="B189" s="24">
        <v>55.83934</v>
      </c>
      <c r="C189" s="24">
        <v>-3.8211020000000002</v>
      </c>
    </row>
    <row r="190" spans="1:9" x14ac:dyDescent="0.25">
      <c r="A190" s="24" t="s">
        <v>233</v>
      </c>
      <c r="B190" s="24">
        <v>39.33934</v>
      </c>
      <c r="C190" s="24">
        <v>-3.8211020000000002</v>
      </c>
    </row>
    <row r="191" spans="1:9" x14ac:dyDescent="0.25">
      <c r="A191" s="24" t="s">
        <v>234</v>
      </c>
      <c r="B191" s="24">
        <v>39.58934</v>
      </c>
      <c r="C191" s="24">
        <v>-3.8211020000000002</v>
      </c>
      <c r="D191" s="24">
        <v>0.5100728818368907</v>
      </c>
      <c r="E191" s="24">
        <v>0.51670653919944032</v>
      </c>
      <c r="F191" s="24">
        <v>0.53240335977559927</v>
      </c>
      <c r="G191" s="24">
        <v>0.55780191127925838</v>
      </c>
      <c r="H191" s="24">
        <v>0.48906788569146892</v>
      </c>
      <c r="I191" s="24">
        <v>0.50192002540148362</v>
      </c>
    </row>
    <row r="192" spans="1:9" x14ac:dyDescent="0.25">
      <c r="A192" s="24" t="s">
        <v>235</v>
      </c>
      <c r="B192" s="24">
        <v>39.83934</v>
      </c>
      <c r="C192" s="24">
        <v>-3.8211020000000002</v>
      </c>
      <c r="D192" s="24">
        <v>0.56212716304275012</v>
      </c>
      <c r="E192" s="24">
        <v>0.56388017585031724</v>
      </c>
      <c r="F192" s="24">
        <v>0.63290994562845104</v>
      </c>
      <c r="G192" s="24">
        <v>0.63297916126504128</v>
      </c>
      <c r="H192" s="24">
        <v>0.63650858883182193</v>
      </c>
      <c r="I192" s="24">
        <v>0.63665754250309392</v>
      </c>
    </row>
    <row r="193" spans="1:9" x14ac:dyDescent="0.25">
      <c r="A193" s="24" t="s">
        <v>236</v>
      </c>
      <c r="B193" s="24">
        <v>40.08934</v>
      </c>
      <c r="C193" s="24">
        <v>-3.8211020000000002</v>
      </c>
    </row>
    <row r="194" spans="1:9" x14ac:dyDescent="0.25">
      <c r="A194" s="24" t="s">
        <v>237</v>
      </c>
      <c r="B194" s="24">
        <v>55.33934</v>
      </c>
      <c r="C194" s="24">
        <v>-4.0711019999999998</v>
      </c>
    </row>
    <row r="195" spans="1:9" x14ac:dyDescent="0.25">
      <c r="A195" s="24" t="s">
        <v>238</v>
      </c>
      <c r="B195" s="24">
        <v>55.58934</v>
      </c>
      <c r="C195" s="24">
        <v>-4.0711019999999998</v>
      </c>
    </row>
    <row r="196" spans="1:9" x14ac:dyDescent="0.25">
      <c r="A196" s="24" t="s">
        <v>239</v>
      </c>
      <c r="B196" s="24">
        <v>55.83934</v>
      </c>
      <c r="C196" s="24">
        <v>-4.0711019999999998</v>
      </c>
      <c r="D196" s="24">
        <v>0.24188194387561432</v>
      </c>
      <c r="E196" s="24">
        <v>0.24263059482343496</v>
      </c>
      <c r="F196" s="24">
        <v>0.21349313591293217</v>
      </c>
      <c r="G196" s="24">
        <v>0.17945114458959993</v>
      </c>
      <c r="H196" s="24">
        <v>0.13087879866008528</v>
      </c>
      <c r="I196" s="24">
        <v>0.17338966894209407</v>
      </c>
    </row>
    <row r="197" spans="1:9" x14ac:dyDescent="0.25">
      <c r="A197" s="24" t="s">
        <v>240</v>
      </c>
      <c r="B197" s="24">
        <v>56.08934</v>
      </c>
      <c r="C197" s="24">
        <v>-4.0711019999999998</v>
      </c>
    </row>
    <row r="198" spans="1:9" x14ac:dyDescent="0.25">
      <c r="A198" s="24" t="s">
        <v>241</v>
      </c>
      <c r="B198" s="24">
        <v>39.33934</v>
      </c>
      <c r="C198" s="24">
        <v>-4.0711019999999998</v>
      </c>
    </row>
    <row r="199" spans="1:9" x14ac:dyDescent="0.25">
      <c r="A199" s="24" t="s">
        <v>242</v>
      </c>
      <c r="B199" s="24">
        <v>39.58934</v>
      </c>
      <c r="C199" s="24">
        <v>-4.0711019999999998</v>
      </c>
      <c r="D199" s="24">
        <v>0.6660418871025422</v>
      </c>
      <c r="E199" s="24">
        <v>0.66600532225318698</v>
      </c>
      <c r="F199" s="24">
        <v>0.66599338162944488</v>
      </c>
      <c r="G199" s="24">
        <v>0.66581364518828734</v>
      </c>
      <c r="H199" s="24">
        <v>0.66586334892500487</v>
      </c>
      <c r="I199" s="24">
        <v>0.66584601481190664</v>
      </c>
    </row>
    <row r="200" spans="1:9" x14ac:dyDescent="0.25">
      <c r="A200" s="24" t="s">
        <v>243</v>
      </c>
      <c r="B200" s="24">
        <v>39.83934</v>
      </c>
      <c r="C200" s="24">
        <v>-4.0711019999999998</v>
      </c>
      <c r="D200" s="24">
        <v>0.55685233332277806</v>
      </c>
      <c r="E200" s="24">
        <v>0.55663599774997408</v>
      </c>
      <c r="F200" s="24">
        <v>0.52880896157100943</v>
      </c>
      <c r="G200" s="24">
        <v>0.52268236146011438</v>
      </c>
      <c r="H200" s="24">
        <v>0.55649330902217864</v>
      </c>
      <c r="I200" s="24">
        <v>0.55657546325885776</v>
      </c>
    </row>
    <row r="201" spans="1:9" x14ac:dyDescent="0.25">
      <c r="A201" s="24" t="s">
        <v>244</v>
      </c>
      <c r="B201" s="24">
        <v>40.08934</v>
      </c>
      <c r="C201" s="24">
        <v>-4.0711019999999998</v>
      </c>
    </row>
    <row r="202" spans="1:9" x14ac:dyDescent="0.25">
      <c r="A202" s="24" t="s">
        <v>245</v>
      </c>
      <c r="B202" s="24">
        <v>55.08934</v>
      </c>
      <c r="C202" s="24">
        <v>-4.3211019999999998</v>
      </c>
    </row>
    <row r="203" spans="1:9" x14ac:dyDescent="0.25">
      <c r="A203" s="24" t="s">
        <v>246</v>
      </c>
      <c r="B203" s="24">
        <v>55.33934</v>
      </c>
      <c r="C203" s="24">
        <v>-4.3211019999999998</v>
      </c>
      <c r="D203" s="24">
        <v>0.28757342318419493</v>
      </c>
      <c r="E203" s="24">
        <v>0.29233860114283078</v>
      </c>
      <c r="F203" s="24">
        <v>0.25590269950232886</v>
      </c>
      <c r="G203" s="24">
        <v>0.26039057911606173</v>
      </c>
      <c r="H203" s="24">
        <v>0.20530048540075047</v>
      </c>
      <c r="I203" s="24">
        <v>0.19754194546990872</v>
      </c>
    </row>
    <row r="204" spans="1:9" x14ac:dyDescent="0.25">
      <c r="A204" s="24" t="s">
        <v>247</v>
      </c>
      <c r="B204" s="24">
        <v>55.58934</v>
      </c>
      <c r="C204" s="24">
        <v>-4.3211019999999998</v>
      </c>
      <c r="D204" s="24">
        <v>0.40149296214217484</v>
      </c>
      <c r="E204" s="24">
        <v>0.40782079754787309</v>
      </c>
      <c r="F204" s="24">
        <v>0.36521976813978324</v>
      </c>
      <c r="G204" s="24">
        <v>0.36946386011211169</v>
      </c>
      <c r="H204" s="24">
        <v>0.33952529371471341</v>
      </c>
      <c r="I204" s="24">
        <v>0.34063707602562071</v>
      </c>
    </row>
    <row r="205" spans="1:9" x14ac:dyDescent="0.25">
      <c r="A205" s="24" t="s">
        <v>248</v>
      </c>
      <c r="B205" s="24">
        <v>55.83934</v>
      </c>
      <c r="C205" s="24">
        <v>-4.3211019999999998</v>
      </c>
      <c r="D205" s="24">
        <v>0.48727216167634524</v>
      </c>
      <c r="E205" s="24">
        <v>0.50218156911061895</v>
      </c>
      <c r="F205" s="24">
        <v>0.43741782385553291</v>
      </c>
      <c r="G205" s="24">
        <v>0.41195215463167717</v>
      </c>
      <c r="H205" s="24">
        <v>0.39864608978448884</v>
      </c>
      <c r="I205" s="24">
        <v>0.39565203711645147</v>
      </c>
    </row>
    <row r="206" spans="1:9" x14ac:dyDescent="0.25">
      <c r="A206" s="24" t="s">
        <v>249</v>
      </c>
      <c r="B206" s="24">
        <v>56.08934</v>
      </c>
      <c r="C206" s="24">
        <v>-4.3211019999999998</v>
      </c>
      <c r="D206" s="24">
        <v>0.1849315033539321</v>
      </c>
      <c r="E206" s="24">
        <v>0.19215221237170119</v>
      </c>
      <c r="F206" s="24">
        <v>0.12506581186810989</v>
      </c>
      <c r="G206" s="24">
        <v>0.1096852292023734</v>
      </c>
      <c r="H206" s="24">
        <v>0.11533257486268959</v>
      </c>
      <c r="I206" s="24">
        <v>9.5405084350398794E-2</v>
      </c>
    </row>
    <row r="207" spans="1:9" x14ac:dyDescent="0.25">
      <c r="A207" s="24" t="s">
        <v>250</v>
      </c>
      <c r="B207" s="24">
        <v>39.08934</v>
      </c>
      <c r="C207" s="24">
        <v>-4.3211019999999998</v>
      </c>
    </row>
    <row r="208" spans="1:9" x14ac:dyDescent="0.25">
      <c r="A208" s="24" t="s">
        <v>251</v>
      </c>
      <c r="B208" s="24">
        <v>39.33934</v>
      </c>
      <c r="C208" s="24">
        <v>-4.3211019999999998</v>
      </c>
    </row>
    <row r="209" spans="1:9" x14ac:dyDescent="0.25">
      <c r="A209" s="24" t="s">
        <v>252</v>
      </c>
      <c r="B209" s="24">
        <v>39.58934</v>
      </c>
      <c r="C209" s="24">
        <v>-4.3211019999999998</v>
      </c>
      <c r="D209" s="24">
        <v>0.66772433030175204</v>
      </c>
      <c r="E209" s="24">
        <v>0.66768688794452968</v>
      </c>
      <c r="F209" s="24">
        <v>0.66761305189147213</v>
      </c>
      <c r="G209" s="24">
        <v>0.66766287070663011</v>
      </c>
      <c r="H209" s="24">
        <v>0.66763092125529555</v>
      </c>
      <c r="I209" s="24">
        <v>0.66765340479642488</v>
      </c>
    </row>
    <row r="210" spans="1:9" x14ac:dyDescent="0.25">
      <c r="A210" s="24" t="s">
        <v>253</v>
      </c>
      <c r="B210" s="24">
        <v>39.83934</v>
      </c>
      <c r="C210" s="24">
        <v>-4.3211019999999998</v>
      </c>
    </row>
    <row r="211" spans="1:9" x14ac:dyDescent="0.25">
      <c r="A211" s="24" t="s">
        <v>254</v>
      </c>
      <c r="B211" s="24">
        <v>55.08934</v>
      </c>
      <c r="C211" s="24">
        <v>-4.5711019999999998</v>
      </c>
      <c r="D211" s="24">
        <v>0.26360409024942399</v>
      </c>
      <c r="E211" s="24">
        <v>0.26682358525664573</v>
      </c>
      <c r="F211" s="24">
        <v>0.23079124669932413</v>
      </c>
      <c r="G211" s="24">
        <v>0.21635980682355066</v>
      </c>
      <c r="H211" s="24">
        <v>0.19885402356185511</v>
      </c>
      <c r="I211" s="24">
        <v>0.19978499164453087</v>
      </c>
    </row>
    <row r="212" spans="1:9" x14ac:dyDescent="0.25">
      <c r="A212" s="24" t="s">
        <v>255</v>
      </c>
      <c r="B212" s="24">
        <v>55.33934</v>
      </c>
      <c r="C212" s="24">
        <v>-4.5711019999999998</v>
      </c>
      <c r="D212" s="24">
        <v>0.41969321456837544</v>
      </c>
      <c r="E212" s="24">
        <v>0.42698008566358348</v>
      </c>
      <c r="F212" s="24">
        <v>0.37637276880168757</v>
      </c>
      <c r="G212" s="24">
        <v>0.35112382391730662</v>
      </c>
      <c r="H212" s="24">
        <v>0.31771567212931379</v>
      </c>
      <c r="I212" s="24">
        <v>0.34410533897424594</v>
      </c>
    </row>
    <row r="213" spans="1:9" x14ac:dyDescent="0.25">
      <c r="A213" s="24" t="s">
        <v>256</v>
      </c>
      <c r="B213" s="24">
        <v>55.58934</v>
      </c>
      <c r="C213" s="24">
        <v>-4.5711019999999998</v>
      </c>
      <c r="D213" s="24">
        <v>0.53476380748782515</v>
      </c>
      <c r="E213" s="24">
        <v>0.55635474544945218</v>
      </c>
      <c r="F213" s="24">
        <v>0.48428668539068731</v>
      </c>
      <c r="G213" s="24">
        <v>0.43990450321150015</v>
      </c>
      <c r="H213" s="24">
        <v>0.40710959843064159</v>
      </c>
      <c r="I213" s="24">
        <v>0.4109518612260295</v>
      </c>
    </row>
    <row r="214" spans="1:9" x14ac:dyDescent="0.25">
      <c r="A214" s="24" t="s">
        <v>257</v>
      </c>
      <c r="B214" s="24">
        <v>55.83934</v>
      </c>
      <c r="C214" s="24">
        <v>-4.5711019999999998</v>
      </c>
      <c r="D214" s="24">
        <v>0.30085557077639269</v>
      </c>
      <c r="E214" s="24">
        <v>0.30488806762918741</v>
      </c>
      <c r="F214" s="24">
        <v>0.26806368503362771</v>
      </c>
      <c r="G214" s="24">
        <v>0.25367762736788679</v>
      </c>
      <c r="H214" s="24">
        <v>0.25236229360836554</v>
      </c>
      <c r="I214" s="24">
        <v>0.25720292315183352</v>
      </c>
    </row>
    <row r="215" spans="1:9" x14ac:dyDescent="0.25">
      <c r="A215" s="24" t="s">
        <v>258</v>
      </c>
      <c r="B215" s="24">
        <v>56.08934</v>
      </c>
      <c r="C215" s="24">
        <v>-4.5711019999999998</v>
      </c>
    </row>
    <row r="216" spans="1:9" x14ac:dyDescent="0.25">
      <c r="A216" s="24" t="s">
        <v>259</v>
      </c>
      <c r="B216" s="24">
        <v>38.83934</v>
      </c>
      <c r="C216" s="24">
        <v>-4.5711019999999998</v>
      </c>
    </row>
    <row r="217" spans="1:9" x14ac:dyDescent="0.25">
      <c r="A217" s="24" t="s">
        <v>260</v>
      </c>
      <c r="B217" s="24">
        <v>39.08934</v>
      </c>
      <c r="C217" s="24">
        <v>-4.5711019999999998</v>
      </c>
      <c r="D217" s="24">
        <v>0.66417910336348573</v>
      </c>
      <c r="E217" s="24">
        <v>0.66429127389170084</v>
      </c>
      <c r="F217" s="24">
        <v>0.66455298303284893</v>
      </c>
      <c r="G217" s="24">
        <v>0.66462363131115421</v>
      </c>
      <c r="H217" s="24">
        <v>0.66469977510341671</v>
      </c>
      <c r="I217" s="24">
        <v>0.66464245121437282</v>
      </c>
    </row>
    <row r="218" spans="1:9" x14ac:dyDescent="0.25">
      <c r="A218" s="24" t="s">
        <v>261</v>
      </c>
      <c r="B218" s="24">
        <v>39.33934</v>
      </c>
      <c r="C218" s="24">
        <v>-4.5711019999999998</v>
      </c>
      <c r="D218" s="24">
        <v>0.67096501798702479</v>
      </c>
      <c r="E218" s="24">
        <v>0.67089002985952184</v>
      </c>
      <c r="F218" s="24">
        <v>0.67084039694327835</v>
      </c>
      <c r="G218" s="24">
        <v>0.67079464497945485</v>
      </c>
      <c r="H218" s="24">
        <v>0.67080759122844413</v>
      </c>
      <c r="I218" s="24">
        <v>0.67079687366933782</v>
      </c>
    </row>
    <row r="219" spans="1:9" x14ac:dyDescent="0.25">
      <c r="A219" s="24" t="s">
        <v>262</v>
      </c>
      <c r="B219" s="24">
        <v>39.58934</v>
      </c>
      <c r="C219" s="24">
        <v>-4.5711019999999998</v>
      </c>
      <c r="D219" s="24">
        <v>0.67291489244788616</v>
      </c>
      <c r="E219" s="24">
        <v>0.67283371389956947</v>
      </c>
      <c r="F219" s="24">
        <v>0.6729122841512184</v>
      </c>
      <c r="G219" s="24">
        <v>0.67293435974411875</v>
      </c>
      <c r="H219" s="24">
        <v>0.67291544911531243</v>
      </c>
      <c r="I219" s="24">
        <v>0.6729301285890058</v>
      </c>
    </row>
    <row r="220" spans="1:9" x14ac:dyDescent="0.25">
      <c r="A220" s="24" t="s">
        <v>263</v>
      </c>
      <c r="B220" s="24">
        <v>39.83934</v>
      </c>
      <c r="C220" s="24">
        <v>-4.5711019999999998</v>
      </c>
    </row>
    <row r="221" spans="1:9" x14ac:dyDescent="0.25">
      <c r="A221" s="24" t="s">
        <v>264</v>
      </c>
      <c r="B221" s="24">
        <v>55.08934</v>
      </c>
      <c r="C221" s="24">
        <v>-4.8211019999999998</v>
      </c>
    </row>
    <row r="222" spans="1:9" x14ac:dyDescent="0.25">
      <c r="A222" s="24" t="s">
        <v>265</v>
      </c>
      <c r="B222" s="24">
        <v>55.33934</v>
      </c>
      <c r="C222" s="24">
        <v>-4.8211019999999998</v>
      </c>
      <c r="D222" s="24">
        <v>0.25365717533079829</v>
      </c>
      <c r="E222" s="24">
        <v>0.25703369879379051</v>
      </c>
      <c r="F222" s="24">
        <v>0.2217560605721817</v>
      </c>
      <c r="G222" s="24">
        <v>0.21028720688396529</v>
      </c>
      <c r="H222" s="24">
        <v>0.1956966251115754</v>
      </c>
      <c r="I222" s="24">
        <v>0.1956966251115754</v>
      </c>
    </row>
    <row r="223" spans="1:9" x14ac:dyDescent="0.25">
      <c r="A223" s="24" t="s">
        <v>266</v>
      </c>
      <c r="B223" s="24">
        <v>55.58934</v>
      </c>
      <c r="C223" s="24">
        <v>-4.8211019999999998</v>
      </c>
      <c r="D223" s="24">
        <v>0.43117185549772435</v>
      </c>
      <c r="E223" s="24">
        <v>0.44359997137242946</v>
      </c>
      <c r="F223" s="24">
        <v>0.39195528488762016</v>
      </c>
      <c r="G223" s="24">
        <v>0.36183510735888602</v>
      </c>
      <c r="H223" s="24">
        <v>0.34506826906307991</v>
      </c>
      <c r="I223" s="24">
        <v>0.34434728330136039</v>
      </c>
    </row>
    <row r="224" spans="1:9" x14ac:dyDescent="0.25">
      <c r="A224" s="24" t="s">
        <v>267</v>
      </c>
      <c r="B224" s="24">
        <v>55.83934</v>
      </c>
      <c r="C224" s="24">
        <v>-4.8211019999999998</v>
      </c>
      <c r="D224" s="24">
        <v>0.2016618323286046</v>
      </c>
      <c r="E224" s="24">
        <v>0.2016618323286046</v>
      </c>
      <c r="F224" s="24">
        <v>0.16789767910267112</v>
      </c>
      <c r="G224" s="24">
        <v>0.15435192451332011</v>
      </c>
      <c r="H224" s="24">
        <v>0.1464897636527118</v>
      </c>
      <c r="I224" s="24">
        <v>0.14199337125243019</v>
      </c>
    </row>
    <row r="225" spans="1:9" x14ac:dyDescent="0.25">
      <c r="A225" s="24" t="s">
        <v>268</v>
      </c>
      <c r="B225" s="24">
        <v>56.08934</v>
      </c>
      <c r="C225" s="24">
        <v>-4.8211019999999998</v>
      </c>
    </row>
    <row r="226" spans="1:9" x14ac:dyDescent="0.25">
      <c r="A226" s="24" t="s">
        <v>269</v>
      </c>
      <c r="B226" s="24">
        <v>38.83934</v>
      </c>
      <c r="C226" s="24">
        <v>-4.8211019999999998</v>
      </c>
    </row>
    <row r="227" spans="1:9" x14ac:dyDescent="0.25">
      <c r="A227" s="24" t="s">
        <v>270</v>
      </c>
      <c r="B227" s="24">
        <v>39.08934</v>
      </c>
      <c r="C227" s="24">
        <v>-4.8211019999999998</v>
      </c>
      <c r="D227" s="24">
        <v>0.67500041456504167</v>
      </c>
      <c r="E227" s="24">
        <v>0.67492755493406908</v>
      </c>
      <c r="F227" s="24">
        <v>0.67499711840911669</v>
      </c>
      <c r="G227" s="24">
        <v>0.6750443460810216</v>
      </c>
      <c r="H227" s="24">
        <v>0.67479964827256489</v>
      </c>
      <c r="I227" s="24">
        <v>0.67501052854346066</v>
      </c>
    </row>
    <row r="228" spans="1:9" x14ac:dyDescent="0.25">
      <c r="A228" s="24" t="s">
        <v>271</v>
      </c>
      <c r="B228" s="24">
        <v>39.33934</v>
      </c>
      <c r="C228" s="24">
        <v>-4.8211019999999998</v>
      </c>
      <c r="D228" s="24">
        <v>0.60410250484937122</v>
      </c>
      <c r="E228" s="24">
        <v>0.60555517347085974</v>
      </c>
      <c r="F228" s="24">
        <v>0.56287526220708883</v>
      </c>
      <c r="G228" s="24">
        <v>0.55820980061469794</v>
      </c>
      <c r="H228" s="24">
        <v>0.58175508746157789</v>
      </c>
      <c r="I228" s="24">
        <v>0.58181512150936143</v>
      </c>
    </row>
    <row r="229" spans="1:9" x14ac:dyDescent="0.25">
      <c r="A229" s="24" t="s">
        <v>272</v>
      </c>
      <c r="B229" s="24">
        <v>39.58934</v>
      </c>
      <c r="C229" s="24">
        <v>-4.8211019999999998</v>
      </c>
      <c r="D229" s="24">
        <v>0.52067324341907861</v>
      </c>
      <c r="E229" s="24">
        <v>0.5325790003199391</v>
      </c>
      <c r="F229" s="24">
        <v>0.48920630225751915</v>
      </c>
      <c r="G229" s="24">
        <v>0.4539983538954942</v>
      </c>
      <c r="H229" s="24">
        <v>0.41741770281835566</v>
      </c>
      <c r="I229" s="24">
        <v>0.42848219505311896</v>
      </c>
    </row>
    <row r="230" spans="1:9" x14ac:dyDescent="0.25">
      <c r="A230" s="24" t="s">
        <v>273</v>
      </c>
      <c r="B230" s="24">
        <v>39.83934</v>
      </c>
      <c r="C230" s="24">
        <v>-4.8211019999999998</v>
      </c>
      <c r="D230" s="24">
        <v>0.50089518417926637</v>
      </c>
      <c r="E230" s="24">
        <v>0.50190673003422981</v>
      </c>
      <c r="F230" s="24">
        <v>0.47684406387006562</v>
      </c>
      <c r="G230" s="24">
        <v>0.54244694805190974</v>
      </c>
      <c r="H230" s="24">
        <v>0.44330594668643097</v>
      </c>
      <c r="I230" s="24">
        <v>0.47055520735668482</v>
      </c>
    </row>
    <row r="231" spans="1:9" x14ac:dyDescent="0.25">
      <c r="A231" s="24" t="s">
        <v>274</v>
      </c>
      <c r="B231" s="24">
        <v>40.08934</v>
      </c>
      <c r="C231" s="24">
        <v>-4.8211019999999998</v>
      </c>
    </row>
    <row r="232" spans="1:9" x14ac:dyDescent="0.25">
      <c r="A232" s="24" t="s">
        <v>275</v>
      </c>
      <c r="B232" s="24">
        <v>55.33934</v>
      </c>
      <c r="C232" s="24">
        <v>-5.0711019999999998</v>
      </c>
    </row>
    <row r="233" spans="1:9" x14ac:dyDescent="0.25">
      <c r="A233" s="24" t="s">
        <v>276</v>
      </c>
      <c r="B233" s="24">
        <v>55.58934</v>
      </c>
      <c r="C233" s="24">
        <v>-5.0711019999999998</v>
      </c>
    </row>
    <row r="234" spans="1:9" x14ac:dyDescent="0.25">
      <c r="A234" s="24" t="s">
        <v>277</v>
      </c>
      <c r="B234" s="24">
        <v>38.83934</v>
      </c>
      <c r="C234" s="24">
        <v>-5.0711019999999998</v>
      </c>
    </row>
    <row r="235" spans="1:9" x14ac:dyDescent="0.25">
      <c r="A235" s="24" t="s">
        <v>278</v>
      </c>
      <c r="B235" s="24">
        <v>39.08934</v>
      </c>
      <c r="C235" s="24">
        <v>-5.0711019999999998</v>
      </c>
      <c r="D235" s="24">
        <v>0.51548445160192768</v>
      </c>
      <c r="E235" s="24">
        <v>0.52187792221444784</v>
      </c>
      <c r="F235" s="24">
        <v>0.62635297068235418</v>
      </c>
      <c r="G235" s="24">
        <v>0.62643923098808763</v>
      </c>
      <c r="H235" s="24">
        <v>0.6325938605529573</v>
      </c>
      <c r="I235" s="24">
        <v>0.63281346234618274</v>
      </c>
    </row>
    <row r="236" spans="1:9" x14ac:dyDescent="0.25">
      <c r="A236" s="24" t="s">
        <v>279</v>
      </c>
      <c r="B236" s="24">
        <v>39.33934</v>
      </c>
      <c r="C236" s="24">
        <v>-5.0711019999999998</v>
      </c>
      <c r="D236" s="24">
        <v>0.43897713531882099</v>
      </c>
      <c r="E236" s="24">
        <v>0.42888374416730179</v>
      </c>
      <c r="F236" s="24">
        <v>0.40386542077757842</v>
      </c>
      <c r="G236" s="24">
        <v>0.39428321304784036</v>
      </c>
      <c r="H236" s="24">
        <v>0.51569231193102916</v>
      </c>
      <c r="I236" s="24">
        <v>0.51569231193102916</v>
      </c>
    </row>
    <row r="237" spans="1:9" x14ac:dyDescent="0.25">
      <c r="A237" s="24" t="s">
        <v>280</v>
      </c>
      <c r="B237" s="24">
        <v>39.58934</v>
      </c>
      <c r="C237" s="24">
        <v>-5.0711019999999998</v>
      </c>
      <c r="D237" s="24">
        <v>0.59582736086845833</v>
      </c>
      <c r="E237" s="24">
        <v>0.6302429593886838</v>
      </c>
      <c r="F237" s="24">
        <v>0.55227678634824029</v>
      </c>
      <c r="G237" s="24">
        <v>0.53838667757267877</v>
      </c>
      <c r="H237" s="24">
        <v>0.46251184759610975</v>
      </c>
      <c r="I237" s="24">
        <v>0.46233692229941581</v>
      </c>
    </row>
    <row r="238" spans="1:9" x14ac:dyDescent="0.25">
      <c r="A238" s="24" t="s">
        <v>281</v>
      </c>
      <c r="B238" s="24">
        <v>39.83934</v>
      </c>
      <c r="C238" s="24">
        <v>-5.0711019999999998</v>
      </c>
      <c r="D238" s="24">
        <v>0.48341344491754484</v>
      </c>
      <c r="E238" s="24">
        <v>0.48624344126746094</v>
      </c>
      <c r="F238" s="24">
        <v>0.49081350106703286</v>
      </c>
      <c r="G238" s="24">
        <v>0.51468298615849695</v>
      </c>
      <c r="H238" s="24">
        <v>0.4573014136651995</v>
      </c>
      <c r="I238" s="24">
        <v>0.45293185510056844</v>
      </c>
    </row>
    <row r="239" spans="1:9" x14ac:dyDescent="0.25">
      <c r="A239" s="24" t="s">
        <v>282</v>
      </c>
      <c r="B239" s="24">
        <v>40.08934</v>
      </c>
      <c r="C239" s="24">
        <v>-5.0711019999999998</v>
      </c>
    </row>
    <row r="240" spans="1:9" x14ac:dyDescent="0.25">
      <c r="A240" s="24" t="s">
        <v>283</v>
      </c>
      <c r="B240" s="24">
        <v>38.83934</v>
      </c>
      <c r="C240" s="24">
        <v>-5.3211019999999998</v>
      </c>
      <c r="D240" s="24">
        <v>0.67274217277296489</v>
      </c>
      <c r="E240" s="24">
        <v>0.67280148555049935</v>
      </c>
      <c r="F240" s="24">
        <v>0.67289247292822718</v>
      </c>
      <c r="G240" s="24">
        <v>0.67294460073577855</v>
      </c>
      <c r="H240" s="24">
        <v>0.67234454631405105</v>
      </c>
      <c r="I240" s="24">
        <v>0.67292559543705832</v>
      </c>
    </row>
    <row r="241" spans="1:9" x14ac:dyDescent="0.25">
      <c r="A241" s="24" t="s">
        <v>284</v>
      </c>
      <c r="B241" s="24">
        <v>39.08934</v>
      </c>
      <c r="C241" s="24">
        <v>-5.3211019999999998</v>
      </c>
      <c r="D241" s="24">
        <v>0.49810236518978168</v>
      </c>
      <c r="E241" s="24">
        <v>0.50354770330548182</v>
      </c>
      <c r="F241" s="24">
        <v>0.48889336756215768</v>
      </c>
      <c r="G241" s="24">
        <v>0.51107064938415092</v>
      </c>
      <c r="H241" s="24">
        <v>0.55303973510575299</v>
      </c>
      <c r="I241" s="24">
        <v>0.55289615677068826</v>
      </c>
    </row>
    <row r="242" spans="1:9" x14ac:dyDescent="0.25">
      <c r="A242" s="24" t="s">
        <v>285</v>
      </c>
      <c r="B242" s="24">
        <v>39.33934</v>
      </c>
      <c r="C242" s="24">
        <v>-5.3211019999999998</v>
      </c>
    </row>
    <row r="243" spans="1:9" x14ac:dyDescent="0.25">
      <c r="A243" s="24" t="s">
        <v>286</v>
      </c>
      <c r="B243" s="24">
        <v>39.58934</v>
      </c>
      <c r="C243" s="24">
        <v>-5.3211019999999998</v>
      </c>
      <c r="D243" s="24">
        <v>0.63184375785261959</v>
      </c>
      <c r="E243" s="24">
        <v>0.6387926618837162</v>
      </c>
      <c r="F243" s="24">
        <v>0.5800495503208245</v>
      </c>
      <c r="G243" s="24">
        <v>0.57304848724650315</v>
      </c>
      <c r="H243" s="24">
        <v>0.47603158765257958</v>
      </c>
      <c r="I243" s="24">
        <v>0.47234678375309547</v>
      </c>
    </row>
    <row r="244" spans="1:9" x14ac:dyDescent="0.25">
      <c r="A244" s="24" t="s">
        <v>287</v>
      </c>
      <c r="B244" s="24">
        <v>39.83934</v>
      </c>
      <c r="C244" s="24">
        <v>-5.3211019999999998</v>
      </c>
      <c r="D244" s="24">
        <v>0.45648952277335597</v>
      </c>
      <c r="E244" s="24">
        <v>0.45681202072454635</v>
      </c>
      <c r="F244" s="24">
        <v>0.44238098190518721</v>
      </c>
      <c r="G244" s="24">
        <v>0.45575763769826239</v>
      </c>
      <c r="H244" s="24">
        <v>0.43456203201904137</v>
      </c>
      <c r="I244" s="24">
        <v>0.43033619475091439</v>
      </c>
    </row>
    <row r="245" spans="1:9" x14ac:dyDescent="0.25">
      <c r="A245" s="24" t="s">
        <v>288</v>
      </c>
      <c r="B245" s="24">
        <v>40.08934</v>
      </c>
      <c r="C245" s="24">
        <v>-5.3211019999999998</v>
      </c>
    </row>
    <row r="246" spans="1:9" x14ac:dyDescent="0.25">
      <c r="A246" s="24" t="s">
        <v>289</v>
      </c>
      <c r="B246" s="24">
        <v>55.33934</v>
      </c>
      <c r="C246" s="24">
        <v>-5.5711019999999998</v>
      </c>
    </row>
    <row r="247" spans="1:9" x14ac:dyDescent="0.25">
      <c r="A247" s="24" t="s">
        <v>290</v>
      </c>
      <c r="B247" s="24">
        <v>55.58934</v>
      </c>
      <c r="C247" s="24">
        <v>-5.5711019999999998</v>
      </c>
    </row>
    <row r="248" spans="1:9" x14ac:dyDescent="0.25">
      <c r="A248" s="24" t="s">
        <v>291</v>
      </c>
      <c r="B248" s="24">
        <v>38.58934</v>
      </c>
      <c r="C248" s="24">
        <v>-5.5711019999999998</v>
      </c>
    </row>
    <row r="249" spans="1:9" x14ac:dyDescent="0.25">
      <c r="A249" s="24" t="s">
        <v>292</v>
      </c>
      <c r="B249" s="24">
        <v>38.83934</v>
      </c>
      <c r="C249" s="24">
        <v>-5.5711019999999998</v>
      </c>
      <c r="D249" s="24">
        <v>0.67791387423291027</v>
      </c>
      <c r="E249" s="24">
        <v>0.67787586445792003</v>
      </c>
      <c r="F249" s="24">
        <v>0.67794232379273844</v>
      </c>
      <c r="G249" s="24">
        <v>0.67796046161455359</v>
      </c>
      <c r="H249" s="24">
        <v>0.67775229167048845</v>
      </c>
      <c r="I249" s="24">
        <v>0.67798012133599406</v>
      </c>
    </row>
    <row r="250" spans="1:9" x14ac:dyDescent="0.25">
      <c r="A250" s="24" t="s">
        <v>293</v>
      </c>
      <c r="B250" s="24">
        <v>39.08934</v>
      </c>
      <c r="C250" s="24">
        <v>-5.5711019999999998</v>
      </c>
      <c r="D250" s="24">
        <v>0.46682821139967318</v>
      </c>
      <c r="E250" s="24">
        <v>0.46506694697921813</v>
      </c>
      <c r="F250" s="24">
        <v>0.43973502588780489</v>
      </c>
      <c r="G250" s="24">
        <v>0.47730335608082497</v>
      </c>
      <c r="H250" s="24">
        <v>0.53678070846027082</v>
      </c>
      <c r="I250" s="24">
        <v>0.53666351741891749</v>
      </c>
    </row>
    <row r="251" spans="1:9" x14ac:dyDescent="0.25">
      <c r="A251" s="24" t="s">
        <v>294</v>
      </c>
      <c r="B251" s="24">
        <v>39.33934</v>
      </c>
      <c r="C251" s="24">
        <v>-5.5711019999999998</v>
      </c>
    </row>
    <row r="252" spans="1:9" x14ac:dyDescent="0.25">
      <c r="A252" s="24" t="s">
        <v>295</v>
      </c>
      <c r="B252" s="24">
        <v>39.58934</v>
      </c>
      <c r="C252" s="24">
        <v>-5.5711019999999998</v>
      </c>
      <c r="D252" s="24">
        <v>0.47356021988663222</v>
      </c>
      <c r="E252" s="24">
        <v>0.48462037379078338</v>
      </c>
      <c r="F252" s="24">
        <v>0.42794847184783075</v>
      </c>
      <c r="G252" s="24">
        <v>0.42914150448492583</v>
      </c>
      <c r="H252" s="24">
        <v>0.40022933523201015</v>
      </c>
      <c r="I252" s="24">
        <v>0.39727976230065298</v>
      </c>
    </row>
    <row r="253" spans="1:9" x14ac:dyDescent="0.25">
      <c r="A253" s="24" t="s">
        <v>296</v>
      </c>
      <c r="B253" s="24">
        <v>39.83934</v>
      </c>
      <c r="C253" s="24">
        <v>-5.5711019999999998</v>
      </c>
      <c r="D253" s="24">
        <v>0.41148661225149818</v>
      </c>
      <c r="E253" s="24">
        <v>0.42666926944044387</v>
      </c>
      <c r="F253" s="24">
        <v>0.37751337484981168</v>
      </c>
      <c r="G253" s="24">
        <v>0.39940275922428925</v>
      </c>
      <c r="H253" s="24">
        <v>0.37882861923323186</v>
      </c>
      <c r="I253" s="24">
        <v>0.37551571059592198</v>
      </c>
    </row>
    <row r="254" spans="1:9" x14ac:dyDescent="0.25">
      <c r="A254" s="24" t="s">
        <v>297</v>
      </c>
      <c r="B254" s="24">
        <v>40.08934</v>
      </c>
      <c r="C254" s="24">
        <v>-5.5711019999999998</v>
      </c>
    </row>
    <row r="255" spans="1:9" x14ac:dyDescent="0.25">
      <c r="A255" s="24" t="s">
        <v>298</v>
      </c>
      <c r="B255" s="24">
        <v>55.08934</v>
      </c>
      <c r="C255" s="24">
        <v>-5.8211019999999998</v>
      </c>
    </row>
    <row r="256" spans="1:9" x14ac:dyDescent="0.25">
      <c r="A256" s="24" t="s">
        <v>299</v>
      </c>
      <c r="B256" s="24">
        <v>55.33934</v>
      </c>
      <c r="C256" s="24">
        <v>-5.8211019999999998</v>
      </c>
      <c r="D256" s="24">
        <v>0.53962783195657027</v>
      </c>
      <c r="E256" s="24">
        <v>0.55232815481479036</v>
      </c>
      <c r="F256" s="24">
        <v>0.48521773524442369</v>
      </c>
      <c r="G256" s="24">
        <v>0.4991337823663306</v>
      </c>
      <c r="H256" s="24">
        <v>0.43396278516756132</v>
      </c>
      <c r="I256" s="24">
        <v>0.44321005485973941</v>
      </c>
    </row>
    <row r="257" spans="1:9" x14ac:dyDescent="0.25">
      <c r="A257" s="24" t="s">
        <v>300</v>
      </c>
      <c r="B257" s="24">
        <v>55.58934</v>
      </c>
      <c r="C257" s="24">
        <v>-5.8211019999999998</v>
      </c>
    </row>
    <row r="258" spans="1:9" x14ac:dyDescent="0.25">
      <c r="A258" s="24" t="s">
        <v>301</v>
      </c>
      <c r="B258" s="24">
        <v>38.58934</v>
      </c>
      <c r="C258" s="24">
        <v>-5.8211019999999998</v>
      </c>
    </row>
    <row r="259" spans="1:9" x14ac:dyDescent="0.25">
      <c r="A259" s="24" t="s">
        <v>302</v>
      </c>
      <c r="B259" s="24">
        <v>38.83934</v>
      </c>
      <c r="C259" s="24">
        <v>-5.8211019999999998</v>
      </c>
      <c r="D259" s="24">
        <v>0.67996171923888238</v>
      </c>
      <c r="E259" s="24">
        <v>0.6799270497751474</v>
      </c>
      <c r="F259" s="24">
        <v>0.68004318083003801</v>
      </c>
      <c r="G259" s="24">
        <v>0.68005744583163419</v>
      </c>
      <c r="H259" s="24">
        <v>0.68002509661744948</v>
      </c>
      <c r="I259" s="24">
        <v>0.68008523899747808</v>
      </c>
    </row>
    <row r="260" spans="1:9" x14ac:dyDescent="0.25">
      <c r="A260" s="24" t="s">
        <v>303</v>
      </c>
      <c r="B260" s="24">
        <v>39.08934</v>
      </c>
      <c r="C260" s="24">
        <v>-5.8211019999999998</v>
      </c>
      <c r="D260" s="24">
        <v>0.43114499655668725</v>
      </c>
      <c r="E260" s="24">
        <v>0.42206567264630734</v>
      </c>
      <c r="F260" s="24">
        <v>0.38603982650029189</v>
      </c>
      <c r="G260" s="24">
        <v>0.42156286752325772</v>
      </c>
      <c r="H260" s="24">
        <v>0.50943800586199106</v>
      </c>
      <c r="I260" s="24">
        <v>0.50997305426292416</v>
      </c>
    </row>
    <row r="261" spans="1:9" x14ac:dyDescent="0.25">
      <c r="A261" s="24" t="s">
        <v>304</v>
      </c>
      <c r="B261" s="24">
        <v>39.33934</v>
      </c>
      <c r="C261" s="24">
        <v>-5.8211019999999998</v>
      </c>
      <c r="D261" s="24">
        <v>0.57747417507474474</v>
      </c>
      <c r="E261" s="24">
        <v>0.56630097599445506</v>
      </c>
      <c r="F261" s="24">
        <v>0.54054651948699461</v>
      </c>
      <c r="G261" s="24">
        <v>0.52247269450160316</v>
      </c>
      <c r="H261" s="24">
        <v>0.5522299777194295</v>
      </c>
      <c r="I261" s="24">
        <v>0.55305962852435575</v>
      </c>
    </row>
    <row r="262" spans="1:9" x14ac:dyDescent="0.25">
      <c r="A262" s="24" t="s">
        <v>305</v>
      </c>
      <c r="B262" s="24">
        <v>39.58934</v>
      </c>
      <c r="C262" s="24">
        <v>-5.8211019999999998</v>
      </c>
    </row>
    <row r="263" spans="1:9" x14ac:dyDescent="0.25">
      <c r="A263" s="24" t="s">
        <v>306</v>
      </c>
      <c r="B263" s="24">
        <v>55.08934</v>
      </c>
      <c r="C263" s="24">
        <v>-6.0711019999999998</v>
      </c>
    </row>
    <row r="264" spans="1:9" x14ac:dyDescent="0.25">
      <c r="A264" s="24" t="s">
        <v>307</v>
      </c>
      <c r="B264" s="24">
        <v>55.33934</v>
      </c>
      <c r="C264" s="24">
        <v>-6.0711019999999998</v>
      </c>
      <c r="D264" s="24">
        <v>0.32762370528068924</v>
      </c>
      <c r="E264" s="24">
        <v>0.33218061697590379</v>
      </c>
      <c r="F264" s="24">
        <v>0.28922388973060237</v>
      </c>
      <c r="G264" s="24">
        <v>0.29626007441975105</v>
      </c>
      <c r="H264" s="24">
        <v>0.2541900043826536</v>
      </c>
      <c r="I264" s="24">
        <v>0.1377321536840978</v>
      </c>
    </row>
    <row r="265" spans="1:9" x14ac:dyDescent="0.25">
      <c r="A265" s="24" t="s">
        <v>308</v>
      </c>
      <c r="B265" s="24">
        <v>55.58934</v>
      </c>
      <c r="C265" s="24">
        <v>-6.0711019999999998</v>
      </c>
    </row>
    <row r="266" spans="1:9" x14ac:dyDescent="0.25">
      <c r="A266" s="24" t="s">
        <v>309</v>
      </c>
      <c r="B266" s="24">
        <v>38.58934</v>
      </c>
      <c r="C266" s="24">
        <v>-6.0711019999999998</v>
      </c>
    </row>
    <row r="267" spans="1:9" x14ac:dyDescent="0.25">
      <c r="A267" s="24" t="s">
        <v>310</v>
      </c>
      <c r="B267" s="24">
        <v>38.83934</v>
      </c>
      <c r="C267" s="24">
        <v>-6.0711019999999998</v>
      </c>
      <c r="D267" s="24">
        <v>0.68230131354289703</v>
      </c>
      <c r="E267" s="24">
        <v>0.6822466764407501</v>
      </c>
      <c r="F267" s="24">
        <v>0.68226868505925953</v>
      </c>
      <c r="G267" s="24">
        <v>0.68201338345617868</v>
      </c>
      <c r="H267" s="24">
        <v>0.68215677428591315</v>
      </c>
      <c r="I267" s="24">
        <v>0.68227273319059578</v>
      </c>
    </row>
    <row r="268" spans="1:9" x14ac:dyDescent="0.25">
      <c r="A268" s="24" t="s">
        <v>311</v>
      </c>
      <c r="B268" s="24">
        <v>39.08934</v>
      </c>
      <c r="C268" s="24">
        <v>-6.0711019999999998</v>
      </c>
      <c r="D268" s="24">
        <v>0.40082283837282584</v>
      </c>
      <c r="E268" s="24">
        <v>0.39170507267459698</v>
      </c>
      <c r="F268" s="24">
        <v>0.39670613683845762</v>
      </c>
      <c r="G268" s="24">
        <v>0.45020356002128153</v>
      </c>
      <c r="H268" s="24">
        <v>0.5092687010968624</v>
      </c>
      <c r="I268" s="24">
        <v>0.50940031837460586</v>
      </c>
    </row>
    <row r="269" spans="1:9" x14ac:dyDescent="0.25">
      <c r="A269" s="24" t="s">
        <v>312</v>
      </c>
      <c r="B269" s="24">
        <v>39.33934</v>
      </c>
      <c r="C269" s="24">
        <v>-6.0711019999999998</v>
      </c>
      <c r="D269" s="24">
        <v>0.5690439169964091</v>
      </c>
      <c r="E269" s="24">
        <v>0.5532216430899326</v>
      </c>
      <c r="F269" s="24">
        <v>0.52118330774284394</v>
      </c>
      <c r="G269" s="24">
        <v>0.51450345017349164</v>
      </c>
      <c r="H269" s="24">
        <v>0.55537687490429266</v>
      </c>
      <c r="I269" s="24">
        <v>0.55570378772801499</v>
      </c>
    </row>
    <row r="270" spans="1:9" x14ac:dyDescent="0.25">
      <c r="A270" s="24" t="s">
        <v>313</v>
      </c>
      <c r="B270" s="24">
        <v>39.58934</v>
      </c>
      <c r="C270" s="24">
        <v>-6.0711019999999998</v>
      </c>
      <c r="D270" s="24">
        <v>0.5234610055708967</v>
      </c>
      <c r="E270" s="24">
        <v>0.51705723666763304</v>
      </c>
      <c r="F270" s="24">
        <v>0.4880389943796159</v>
      </c>
      <c r="G270" s="24">
        <v>0.48300939839287438</v>
      </c>
      <c r="H270" s="24">
        <v>0.42978237172129652</v>
      </c>
      <c r="I270" s="24">
        <v>0.44178518364744063</v>
      </c>
    </row>
    <row r="271" spans="1:9" x14ac:dyDescent="0.25">
      <c r="A271" s="24" t="s">
        <v>314</v>
      </c>
      <c r="B271" s="24">
        <v>39.83934</v>
      </c>
      <c r="C271" s="24">
        <v>-6.0711019999999998</v>
      </c>
    </row>
    <row r="272" spans="1:9" x14ac:dyDescent="0.25">
      <c r="A272" s="24" t="s">
        <v>315</v>
      </c>
      <c r="B272" s="24">
        <v>38.58934</v>
      </c>
      <c r="C272" s="24">
        <v>-6.3211019999999998</v>
      </c>
    </row>
    <row r="273" spans="1:9" x14ac:dyDescent="0.25">
      <c r="A273" s="24" t="s">
        <v>316</v>
      </c>
      <c r="B273" s="24">
        <v>38.83934</v>
      </c>
      <c r="C273" s="24">
        <v>-6.3211019999999998</v>
      </c>
      <c r="D273" s="24">
        <v>0.6844457145645001</v>
      </c>
      <c r="E273" s="24">
        <v>0.68438911610308195</v>
      </c>
      <c r="F273" s="24">
        <v>0.6843375321925993</v>
      </c>
      <c r="G273" s="24">
        <v>0.68416529888588662</v>
      </c>
      <c r="H273" s="24">
        <v>0.68429884458916601</v>
      </c>
      <c r="I273" s="24">
        <v>0.68429895578269939</v>
      </c>
    </row>
    <row r="274" spans="1:9" x14ac:dyDescent="0.25">
      <c r="A274" s="24" t="s">
        <v>317</v>
      </c>
      <c r="B274" s="24">
        <v>39.08934</v>
      </c>
      <c r="C274" s="24">
        <v>-6.3211019999999998</v>
      </c>
      <c r="D274" s="24">
        <v>0.42208213796598809</v>
      </c>
      <c r="E274" s="24">
        <v>0.41405791227536148</v>
      </c>
      <c r="F274" s="24">
        <v>0.40856005275700358</v>
      </c>
      <c r="G274" s="24">
        <v>0.42599291529447381</v>
      </c>
      <c r="H274" s="24">
        <v>0.51929812947243792</v>
      </c>
      <c r="I274" s="24">
        <v>0.51931987083226627</v>
      </c>
    </row>
    <row r="275" spans="1:9" x14ac:dyDescent="0.25">
      <c r="A275" s="24" t="s">
        <v>318</v>
      </c>
      <c r="B275" s="24">
        <v>39.33934</v>
      </c>
      <c r="C275" s="24">
        <v>-6.3211019999999998</v>
      </c>
      <c r="D275" s="24">
        <v>0.58556387698258461</v>
      </c>
      <c r="E275" s="24">
        <v>0.58678013736919177</v>
      </c>
      <c r="F275" s="24">
        <v>0.54182477503896931</v>
      </c>
      <c r="G275" s="24">
        <v>0.54276173654904558</v>
      </c>
      <c r="H275" s="24">
        <v>0.5612549567945444</v>
      </c>
      <c r="I275" s="24">
        <v>0.56133896139920514</v>
      </c>
    </row>
    <row r="276" spans="1:9" x14ac:dyDescent="0.25">
      <c r="A276" s="24" t="s">
        <v>319</v>
      </c>
      <c r="B276" s="24">
        <v>39.58934</v>
      </c>
      <c r="C276" s="24">
        <v>-6.3211019999999998</v>
      </c>
      <c r="D276" s="24">
        <v>0.48827920198046165</v>
      </c>
      <c r="E276" s="24">
        <v>0.48112152667426783</v>
      </c>
      <c r="F276" s="24">
        <v>0.46600965747961814</v>
      </c>
      <c r="G276" s="24">
        <v>0.46643109298404362</v>
      </c>
      <c r="H276" s="24">
        <v>0.41472004427805387</v>
      </c>
      <c r="I276" s="24">
        <v>0.42366325371687458</v>
      </c>
    </row>
    <row r="277" spans="1:9" x14ac:dyDescent="0.25">
      <c r="A277" s="24" t="s">
        <v>320</v>
      </c>
      <c r="B277" s="24">
        <v>39.83934</v>
      </c>
      <c r="C277" s="24">
        <v>-6.3211019999999998</v>
      </c>
    </row>
    <row r="278" spans="1:9" x14ac:dyDescent="0.25">
      <c r="A278" s="24" t="s">
        <v>321</v>
      </c>
      <c r="B278" s="24">
        <v>38.58934</v>
      </c>
      <c r="C278" s="24">
        <v>-6.5711019999999998</v>
      </c>
    </row>
    <row r="279" spans="1:9" x14ac:dyDescent="0.25">
      <c r="A279" s="24" t="s">
        <v>322</v>
      </c>
      <c r="B279" s="24">
        <v>38.83934</v>
      </c>
      <c r="C279" s="24">
        <v>-6.5711019999999998</v>
      </c>
      <c r="D279" s="24">
        <v>0.46380238520466899</v>
      </c>
      <c r="E279" s="24">
        <v>0.46645512522460392</v>
      </c>
      <c r="F279" s="24">
        <v>0.47546432867467159</v>
      </c>
      <c r="G279" s="24">
        <v>0.47543276974546889</v>
      </c>
      <c r="H279" s="24">
        <v>0.46799491956910938</v>
      </c>
      <c r="I279" s="24">
        <v>0.47061770463654201</v>
      </c>
    </row>
    <row r="280" spans="1:9" x14ac:dyDescent="0.25">
      <c r="A280" s="24" t="s">
        <v>323</v>
      </c>
      <c r="B280" s="24">
        <v>39.08934</v>
      </c>
      <c r="C280" s="24">
        <v>-6.5711019999999998</v>
      </c>
      <c r="D280" s="24">
        <v>0.46097883934606781</v>
      </c>
      <c r="E280" s="24">
        <v>0.4427081492080106</v>
      </c>
      <c r="F280" s="24">
        <v>0.44159207181541105</v>
      </c>
      <c r="G280" s="24">
        <v>0.21738281602098802</v>
      </c>
      <c r="H280" s="24">
        <v>0.51312662094886019</v>
      </c>
      <c r="I280" s="24">
        <v>0.51324555938752003</v>
      </c>
    </row>
    <row r="281" spans="1:9" x14ac:dyDescent="0.25">
      <c r="A281" s="24" t="s">
        <v>324</v>
      </c>
      <c r="B281" s="24">
        <v>39.33934</v>
      </c>
      <c r="C281" s="24">
        <v>-6.5711019999999998</v>
      </c>
      <c r="D281" s="24">
        <v>0.51712374811080752</v>
      </c>
      <c r="E281" s="24">
        <v>0.53761043792372343</v>
      </c>
      <c r="F281" s="24">
        <v>0.49293628513098903</v>
      </c>
      <c r="G281" s="24">
        <v>0.49350114887768098</v>
      </c>
      <c r="H281" s="24">
        <v>0.54182697610397967</v>
      </c>
      <c r="I281" s="24">
        <v>0.54200295272903865</v>
      </c>
    </row>
    <row r="282" spans="1:9" x14ac:dyDescent="0.25">
      <c r="A282" s="24" t="s">
        <v>325</v>
      </c>
      <c r="B282" s="24">
        <v>39.58934</v>
      </c>
      <c r="C282" s="24">
        <v>-6.5711019999999998</v>
      </c>
      <c r="D282" s="24">
        <v>0.39788235452431359</v>
      </c>
      <c r="E282" s="24">
        <v>0.41042545844493705</v>
      </c>
      <c r="F282" s="24">
        <v>0.37532786526704393</v>
      </c>
      <c r="G282" s="24">
        <v>0.37887274263091203</v>
      </c>
      <c r="H282" s="24">
        <v>0.34130017030790177</v>
      </c>
      <c r="I282" s="24">
        <v>0.37417965018386939</v>
      </c>
    </row>
    <row r="283" spans="1:9" x14ac:dyDescent="0.25">
      <c r="A283" s="24" t="s">
        <v>326</v>
      </c>
      <c r="B283" s="24">
        <v>39.83934</v>
      </c>
      <c r="C283" s="24">
        <v>-6.5711019999999998</v>
      </c>
    </row>
    <row r="284" spans="1:9" x14ac:dyDescent="0.25">
      <c r="A284" s="24" t="s">
        <v>327</v>
      </c>
      <c r="B284" s="24">
        <v>56.08934</v>
      </c>
      <c r="C284" s="24">
        <v>-6.8211019999999998</v>
      </c>
    </row>
    <row r="285" spans="1:9" x14ac:dyDescent="0.25">
      <c r="A285" s="24" t="s">
        <v>328</v>
      </c>
      <c r="B285" s="24">
        <v>56.33934</v>
      </c>
      <c r="C285" s="24">
        <v>-6.8211019999999998</v>
      </c>
    </row>
    <row r="286" spans="1:9" x14ac:dyDescent="0.25">
      <c r="A286" s="24" t="s">
        <v>329</v>
      </c>
      <c r="B286" s="24">
        <v>38.83934</v>
      </c>
      <c r="C286" s="24">
        <v>-6.8211019999999998</v>
      </c>
    </row>
    <row r="287" spans="1:9" x14ac:dyDescent="0.25">
      <c r="A287" s="24" t="s">
        <v>330</v>
      </c>
      <c r="B287" s="24">
        <v>39.08934</v>
      </c>
      <c r="C287" s="24">
        <v>-6.8211019999999998</v>
      </c>
    </row>
    <row r="288" spans="1:9" x14ac:dyDescent="0.25">
      <c r="A288" s="24" t="s">
        <v>331</v>
      </c>
      <c r="B288" s="24">
        <v>39.33934</v>
      </c>
      <c r="C288" s="24">
        <v>-6.8211019999999998</v>
      </c>
      <c r="D288" s="24">
        <v>0.62437226002994195</v>
      </c>
      <c r="E288" s="24">
        <v>0.61924792998328626</v>
      </c>
      <c r="F288" s="24">
        <v>0.56031391764793737</v>
      </c>
      <c r="G288" s="24">
        <v>0.54501167906770065</v>
      </c>
      <c r="H288" s="24">
        <v>0.57609906227282781</v>
      </c>
      <c r="I288" s="24">
        <v>0.57745947441975443</v>
      </c>
    </row>
    <row r="289" spans="1:9" x14ac:dyDescent="0.25">
      <c r="A289" s="24" t="s">
        <v>332</v>
      </c>
      <c r="B289" s="24">
        <v>39.58934</v>
      </c>
      <c r="C289" s="24">
        <v>-6.8211019999999998</v>
      </c>
      <c r="D289" s="24">
        <v>0.48686282027987943</v>
      </c>
      <c r="E289" s="24">
        <v>0.48845012115804048</v>
      </c>
      <c r="F289" s="24">
        <v>0.45376517995754206</v>
      </c>
      <c r="G289" s="24">
        <v>0.42204543043981607</v>
      </c>
      <c r="H289" s="24">
        <v>0.53278401093437389</v>
      </c>
      <c r="I289" s="24">
        <v>0.53277972639177129</v>
      </c>
    </row>
    <row r="290" spans="1:9" x14ac:dyDescent="0.25">
      <c r="A290" s="24" t="s">
        <v>333</v>
      </c>
      <c r="B290" s="24">
        <v>39.83934</v>
      </c>
      <c r="C290" s="24">
        <v>-6.8211019999999998</v>
      </c>
      <c r="D290" s="24">
        <v>0.15247506723293269</v>
      </c>
      <c r="E290" s="24">
        <v>0.1542680867807513</v>
      </c>
      <c r="F290" s="24">
        <v>0.1481302424512784</v>
      </c>
      <c r="G290" s="24">
        <v>0.13699464967274561</v>
      </c>
      <c r="H290" s="24">
        <v>0.1460885726692441</v>
      </c>
      <c r="I290" s="24">
        <v>0.14199337125243019</v>
      </c>
    </row>
    <row r="291" spans="1:9" x14ac:dyDescent="0.25">
      <c r="A291" s="24" t="s">
        <v>334</v>
      </c>
      <c r="B291" s="24">
        <v>56.08934</v>
      </c>
      <c r="C291" s="24">
        <v>-7.0711019999999998</v>
      </c>
    </row>
    <row r="292" spans="1:9" x14ac:dyDescent="0.25">
      <c r="A292" s="24" t="s">
        <v>335</v>
      </c>
      <c r="B292" s="24">
        <v>56.33934</v>
      </c>
      <c r="C292" s="24">
        <v>-7.0711019999999998</v>
      </c>
      <c r="D292" s="24">
        <v>0.41110485192656843</v>
      </c>
      <c r="E292" s="24">
        <v>0.42449327221747918</v>
      </c>
      <c r="F292" s="24">
        <v>0.37664319395721385</v>
      </c>
      <c r="G292" s="24">
        <v>0.3631633333085808</v>
      </c>
      <c r="H292" s="24">
        <v>0.30364025995062766</v>
      </c>
      <c r="I292" s="24">
        <v>0.32373458134899424</v>
      </c>
    </row>
    <row r="293" spans="1:9" x14ac:dyDescent="0.25">
      <c r="A293" s="24" t="s">
        <v>336</v>
      </c>
      <c r="B293" s="24">
        <v>56.58934</v>
      </c>
      <c r="C293" s="24">
        <v>-7.0711019999999998</v>
      </c>
    </row>
    <row r="294" spans="1:9" x14ac:dyDescent="0.25">
      <c r="A294" s="24" t="s">
        <v>337</v>
      </c>
      <c r="B294" s="24">
        <v>39.08934</v>
      </c>
      <c r="C294" s="24">
        <v>-7.0711019999999998</v>
      </c>
    </row>
    <row r="295" spans="1:9" x14ac:dyDescent="0.25">
      <c r="A295" s="24" t="s">
        <v>338</v>
      </c>
      <c r="B295" s="24">
        <v>39.33934</v>
      </c>
      <c r="C295" s="24">
        <v>-7.0711019999999998</v>
      </c>
      <c r="D295" s="24">
        <v>0.57967699150105922</v>
      </c>
      <c r="E295" s="24">
        <v>0.58638888637104736</v>
      </c>
      <c r="F295" s="24">
        <v>0.52890455866367558</v>
      </c>
      <c r="G295" s="24">
        <v>0.53821975926866494</v>
      </c>
      <c r="H295" s="24">
        <v>0.52060813157304975</v>
      </c>
      <c r="I295" s="24">
        <v>0.53407655323248893</v>
      </c>
    </row>
    <row r="296" spans="1:9" x14ac:dyDescent="0.25">
      <c r="A296" s="24" t="s">
        <v>339</v>
      </c>
      <c r="B296" s="24">
        <v>39.58934</v>
      </c>
      <c r="C296" s="24">
        <v>-7.0711019999999998</v>
      </c>
      <c r="D296" s="24">
        <v>0.58403984195723313</v>
      </c>
      <c r="E296" s="24">
        <v>0.57006343778834612</v>
      </c>
      <c r="F296" s="24">
        <v>0.54253404485418877</v>
      </c>
      <c r="G296" s="24">
        <v>0.54382861155582485</v>
      </c>
      <c r="H296" s="24">
        <v>0.56929736436871314</v>
      </c>
      <c r="I296" s="24">
        <v>0.56941056795659051</v>
      </c>
    </row>
    <row r="297" spans="1:9" x14ac:dyDescent="0.25">
      <c r="A297" s="24" t="s">
        <v>340</v>
      </c>
      <c r="B297" s="24">
        <v>39.83934</v>
      </c>
      <c r="C297" s="24">
        <v>-7.0711019999999998</v>
      </c>
    </row>
    <row r="298" spans="1:9" x14ac:dyDescent="0.25">
      <c r="A298" s="24" t="s">
        <v>341</v>
      </c>
      <c r="B298" s="24">
        <v>43.08934</v>
      </c>
      <c r="C298" s="24">
        <v>11.678898</v>
      </c>
      <c r="D298" s="24">
        <v>0.50076188324747128</v>
      </c>
      <c r="E298" s="24">
        <v>0.49107681892785715</v>
      </c>
      <c r="F298" s="24">
        <v>0.53872897461388414</v>
      </c>
      <c r="G298" s="24">
        <v>0.53237753862675585</v>
      </c>
      <c r="H298" s="24">
        <v>0.56156602845966619</v>
      </c>
      <c r="I298" s="24">
        <v>0.5505225328230231</v>
      </c>
    </row>
    <row r="299" spans="1:9" x14ac:dyDescent="0.25">
      <c r="A299" s="24" t="s">
        <v>342</v>
      </c>
      <c r="B299" s="24">
        <v>43.33934</v>
      </c>
      <c r="C299" s="24">
        <v>11.678898</v>
      </c>
    </row>
    <row r="300" spans="1:9" x14ac:dyDescent="0.25">
      <c r="A300" s="24" t="s">
        <v>343</v>
      </c>
      <c r="B300" s="24">
        <v>43.58934</v>
      </c>
      <c r="C300" s="24">
        <v>11.678898</v>
      </c>
    </row>
    <row r="301" spans="1:9" x14ac:dyDescent="0.25">
      <c r="A301" s="24" t="s">
        <v>344</v>
      </c>
      <c r="B301" s="24">
        <v>49.33934</v>
      </c>
      <c r="C301" s="24">
        <v>11.678898</v>
      </c>
    </row>
    <row r="302" spans="1:9" x14ac:dyDescent="0.25">
      <c r="A302" s="24" t="s">
        <v>345</v>
      </c>
      <c r="B302" s="24">
        <v>49.58934</v>
      </c>
      <c r="C302" s="24">
        <v>11.678898</v>
      </c>
    </row>
    <row r="303" spans="1:9" x14ac:dyDescent="0.25">
      <c r="A303" s="24" t="s">
        <v>346</v>
      </c>
      <c r="B303" s="24">
        <v>49.83934</v>
      </c>
      <c r="C303" s="24">
        <v>11.678898</v>
      </c>
    </row>
    <row r="304" spans="1:9" x14ac:dyDescent="0.25">
      <c r="A304" s="24" t="s">
        <v>347</v>
      </c>
      <c r="B304" s="24">
        <v>50.08934</v>
      </c>
      <c r="C304" s="24">
        <v>11.678898</v>
      </c>
    </row>
    <row r="305" spans="1:9" x14ac:dyDescent="0.25">
      <c r="A305" s="24" t="s">
        <v>348</v>
      </c>
      <c r="B305" s="24">
        <v>50.33934</v>
      </c>
      <c r="C305" s="24">
        <v>11.678898</v>
      </c>
    </row>
    <row r="306" spans="1:9" x14ac:dyDescent="0.25">
      <c r="A306" s="24" t="s">
        <v>349</v>
      </c>
      <c r="B306" s="24">
        <v>50.58934</v>
      </c>
      <c r="C306" s="24">
        <v>11.678898</v>
      </c>
    </row>
    <row r="307" spans="1:9" x14ac:dyDescent="0.25">
      <c r="A307" s="24" t="s">
        <v>350</v>
      </c>
      <c r="B307" s="24">
        <v>50.83934</v>
      </c>
      <c r="C307" s="24">
        <v>11.678898</v>
      </c>
    </row>
    <row r="308" spans="1:9" x14ac:dyDescent="0.25">
      <c r="A308" s="24" t="s">
        <v>351</v>
      </c>
      <c r="B308" s="24">
        <v>51.08934</v>
      </c>
      <c r="C308" s="24">
        <v>11.678898</v>
      </c>
    </row>
    <row r="309" spans="1:9" x14ac:dyDescent="0.25">
      <c r="A309" s="24" t="s">
        <v>352</v>
      </c>
      <c r="B309" s="24">
        <v>51.33934</v>
      </c>
      <c r="C309" s="24">
        <v>11.678898</v>
      </c>
    </row>
    <row r="310" spans="1:9" x14ac:dyDescent="0.25">
      <c r="A310" s="24" t="s">
        <v>353</v>
      </c>
      <c r="B310" s="24">
        <v>51.58934</v>
      </c>
      <c r="C310" s="24">
        <v>11.678898</v>
      </c>
    </row>
    <row r="311" spans="1:9" x14ac:dyDescent="0.25">
      <c r="A311" s="24" t="s">
        <v>354</v>
      </c>
      <c r="B311" s="24">
        <v>56.08934</v>
      </c>
      <c r="C311" s="24">
        <v>-7.3211019999999998</v>
      </c>
      <c r="D311" s="24">
        <v>0.17934209447611829</v>
      </c>
      <c r="E311" s="24">
        <v>0.16331102048691001</v>
      </c>
      <c r="F311" s="24">
        <v>0.1334415748199704</v>
      </c>
      <c r="G311" s="24">
        <v>8.6807274208432927E-2</v>
      </c>
      <c r="H311" s="24">
        <v>7.8939953188512851E-2</v>
      </c>
      <c r="I311" s="24">
        <v>8.8748164688410375E-2</v>
      </c>
    </row>
    <row r="312" spans="1:9" x14ac:dyDescent="0.25">
      <c r="A312" s="24" t="s">
        <v>355</v>
      </c>
      <c r="B312" s="24">
        <v>56.33934</v>
      </c>
      <c r="C312" s="24">
        <v>-7.3211019999999998</v>
      </c>
      <c r="D312" s="24">
        <v>0.24544381229245302</v>
      </c>
      <c r="E312" s="24">
        <v>0.24997124293314404</v>
      </c>
      <c r="F312" s="24">
        <v>0.22139463231582626</v>
      </c>
      <c r="G312" s="24">
        <v>0.2255769229848113</v>
      </c>
      <c r="H312" s="24">
        <v>0.20161127296946835</v>
      </c>
      <c r="I312" s="24">
        <v>0.1468695303090343</v>
      </c>
    </row>
    <row r="313" spans="1:9" x14ac:dyDescent="0.25">
      <c r="A313" s="24" t="s">
        <v>356</v>
      </c>
      <c r="B313" s="24">
        <v>56.58934</v>
      </c>
      <c r="C313" s="24">
        <v>-7.3211019999999998</v>
      </c>
    </row>
    <row r="314" spans="1:9" x14ac:dyDescent="0.25">
      <c r="A314" s="24" t="s">
        <v>357</v>
      </c>
      <c r="B314" s="24">
        <v>39.08934</v>
      </c>
      <c r="C314" s="24">
        <v>-7.3211019999999998</v>
      </c>
    </row>
    <row r="315" spans="1:9" x14ac:dyDescent="0.25">
      <c r="A315" s="24" t="s">
        <v>358</v>
      </c>
      <c r="B315" s="24">
        <v>39.33934</v>
      </c>
      <c r="C315" s="24">
        <v>-7.3211019999999998</v>
      </c>
      <c r="D315" s="24">
        <v>0.68672366309327415</v>
      </c>
      <c r="E315" s="24">
        <v>0.68673780571143506</v>
      </c>
      <c r="F315" s="24">
        <v>0.68648480879572249</v>
      </c>
      <c r="G315" s="24">
        <v>0.68651101701941986</v>
      </c>
      <c r="H315" s="24">
        <v>0.68653929409971881</v>
      </c>
      <c r="I315" s="24">
        <v>0.68651048710150886</v>
      </c>
    </row>
    <row r="316" spans="1:9" x14ac:dyDescent="0.25">
      <c r="A316" s="24" t="s">
        <v>359</v>
      </c>
      <c r="B316" s="24">
        <v>39.58934</v>
      </c>
      <c r="C316" s="24">
        <v>-7.3211019999999998</v>
      </c>
      <c r="D316" s="24">
        <v>0.59052539349416011</v>
      </c>
      <c r="E316" s="24">
        <v>0.59020429368248228</v>
      </c>
      <c r="F316" s="24">
        <v>0.55305058095676773</v>
      </c>
      <c r="G316" s="24">
        <v>0.56507154363466017</v>
      </c>
      <c r="H316" s="24">
        <v>0.58538702360992856</v>
      </c>
      <c r="I316" s="24">
        <v>0.58538702360992856</v>
      </c>
    </row>
    <row r="317" spans="1:9" x14ac:dyDescent="0.25">
      <c r="A317" s="24" t="s">
        <v>360</v>
      </c>
      <c r="B317" s="24">
        <v>39.83934</v>
      </c>
      <c r="C317" s="24">
        <v>-7.3211019999999998</v>
      </c>
    </row>
    <row r="318" spans="1:9" x14ac:dyDescent="0.25">
      <c r="A318" s="24" t="s">
        <v>361</v>
      </c>
      <c r="B318" s="24">
        <v>40.08934</v>
      </c>
      <c r="C318" s="24">
        <v>-7.3211019999999998</v>
      </c>
    </row>
    <row r="319" spans="1:9" x14ac:dyDescent="0.25">
      <c r="A319" s="24" t="s">
        <v>362</v>
      </c>
      <c r="B319" s="24">
        <v>39.08934</v>
      </c>
      <c r="C319" s="24">
        <v>-7.5711019999999998</v>
      </c>
    </row>
    <row r="320" spans="1:9" x14ac:dyDescent="0.25">
      <c r="A320" s="24" t="s">
        <v>363</v>
      </c>
      <c r="B320" s="24">
        <v>39.33934</v>
      </c>
      <c r="C320" s="24">
        <v>-7.5711019999999998</v>
      </c>
      <c r="D320" s="24">
        <v>0.53205684465140801</v>
      </c>
      <c r="E320" s="24">
        <v>0.53099479263777005</v>
      </c>
      <c r="F320" s="24">
        <v>0.61132436179259442</v>
      </c>
      <c r="G320" s="24">
        <v>0.59255120590533383</v>
      </c>
      <c r="H320" s="24">
        <v>0.62128745507781924</v>
      </c>
      <c r="I320" s="24">
        <v>0.61516471639239356</v>
      </c>
    </row>
    <row r="321" spans="1:9" x14ac:dyDescent="0.25">
      <c r="A321" s="24" t="s">
        <v>364</v>
      </c>
      <c r="B321" s="24">
        <v>39.58934</v>
      </c>
      <c r="C321" s="24">
        <v>-7.5711019999999998</v>
      </c>
      <c r="D321" s="24">
        <v>0.55422658601980501</v>
      </c>
      <c r="E321" s="24">
        <v>0.55437313583218861</v>
      </c>
      <c r="F321" s="24">
        <v>0.53613476480923472</v>
      </c>
      <c r="G321" s="24">
        <v>0.55524620197818741</v>
      </c>
      <c r="H321" s="24">
        <v>0.57627629090589672</v>
      </c>
      <c r="I321" s="24">
        <v>0.57627629090589672</v>
      </c>
    </row>
    <row r="322" spans="1:9" x14ac:dyDescent="0.25">
      <c r="A322" s="24" t="s">
        <v>365</v>
      </c>
      <c r="B322" s="24">
        <v>39.83934</v>
      </c>
      <c r="C322" s="24">
        <v>-7.5711019999999998</v>
      </c>
      <c r="D322" s="24">
        <v>0.46290997644081688</v>
      </c>
      <c r="E322" s="24">
        <v>0.48637870215944407</v>
      </c>
      <c r="F322" s="24">
        <v>0.41999538494917177</v>
      </c>
      <c r="G322" s="24">
        <v>0.44962811084408039</v>
      </c>
      <c r="H322" s="24">
        <v>0.41808130013260952</v>
      </c>
      <c r="I322" s="24">
        <v>0.40442719632073942</v>
      </c>
    </row>
    <row r="323" spans="1:9" x14ac:dyDescent="0.25">
      <c r="A323" s="24" t="s">
        <v>366</v>
      </c>
      <c r="B323" s="24">
        <v>40.08934</v>
      </c>
      <c r="C323" s="24">
        <v>-7.5711019999999998</v>
      </c>
    </row>
    <row r="324" spans="1:9" x14ac:dyDescent="0.25">
      <c r="A324" s="24" t="s">
        <v>367</v>
      </c>
      <c r="B324" s="24">
        <v>39.08934</v>
      </c>
      <c r="C324" s="24">
        <v>-7.8211019999999998</v>
      </c>
      <c r="D324" s="24">
        <v>0.4233398583844743</v>
      </c>
      <c r="E324" s="24">
        <v>0.41989126100402419</v>
      </c>
      <c r="F324" s="24">
        <v>0.44119846451260686</v>
      </c>
      <c r="G324" s="24">
        <v>0.43414141238565668</v>
      </c>
      <c r="H324" s="24">
        <v>0.47673831995936505</v>
      </c>
      <c r="I324" s="24">
        <v>0.46711313896466822</v>
      </c>
    </row>
    <row r="325" spans="1:9" x14ac:dyDescent="0.25">
      <c r="A325" s="24" t="s">
        <v>368</v>
      </c>
      <c r="B325" s="24">
        <v>39.33934</v>
      </c>
      <c r="C325" s="24">
        <v>-7.8211019999999998</v>
      </c>
      <c r="D325" s="24">
        <v>0.66548303850569568</v>
      </c>
      <c r="E325" s="24">
        <v>0.67921859525422024</v>
      </c>
      <c r="F325" s="24">
        <v>0.46958310283879778</v>
      </c>
      <c r="G325" s="24">
        <v>0.47849008290129591</v>
      </c>
      <c r="H325" s="24">
        <v>0.43417359825039398</v>
      </c>
      <c r="I325" s="24">
        <v>0.45658207401628342</v>
      </c>
    </row>
    <row r="326" spans="1:9" x14ac:dyDescent="0.25">
      <c r="A326" s="24" t="s">
        <v>369</v>
      </c>
      <c r="B326" s="24">
        <v>39.58934</v>
      </c>
      <c r="C326" s="24">
        <v>-7.8211019999999998</v>
      </c>
      <c r="D326" s="24">
        <v>0.48880067891268242</v>
      </c>
      <c r="E326" s="24">
        <v>0.48970490611107581</v>
      </c>
      <c r="F326" s="24">
        <v>0.46849060801089354</v>
      </c>
      <c r="G326" s="24">
        <v>0.48169823904873976</v>
      </c>
      <c r="H326" s="24">
        <v>0.54470645943939899</v>
      </c>
      <c r="I326" s="24">
        <v>0.54475346789755907</v>
      </c>
    </row>
    <row r="327" spans="1:9" x14ac:dyDescent="0.25">
      <c r="A327" s="24" t="s">
        <v>370</v>
      </c>
      <c r="B327" s="24">
        <v>39.83934</v>
      </c>
      <c r="C327" s="24">
        <v>-7.8211019999999998</v>
      </c>
      <c r="D327" s="24">
        <v>0.45196474185821095</v>
      </c>
      <c r="E327" s="24">
        <v>0.45596185356608915</v>
      </c>
      <c r="F327" s="24">
        <v>0.52178112523546705</v>
      </c>
      <c r="G327" s="24">
        <v>0.54556683331793243</v>
      </c>
      <c r="H327" s="24">
        <v>0.46623801709169227</v>
      </c>
      <c r="I327" s="24">
        <v>0.46674837393638691</v>
      </c>
    </row>
    <row r="328" spans="1:9" x14ac:dyDescent="0.25">
      <c r="A328" s="24" t="s">
        <v>371</v>
      </c>
      <c r="B328" s="24">
        <v>40.08934</v>
      </c>
      <c r="C328" s="24">
        <v>-7.8211019999999998</v>
      </c>
    </row>
    <row r="329" spans="1:9" x14ac:dyDescent="0.25">
      <c r="A329" s="24" t="s">
        <v>372</v>
      </c>
      <c r="B329" s="24">
        <v>39.08934</v>
      </c>
      <c r="C329" s="24">
        <v>-8.0711019999999998</v>
      </c>
    </row>
    <row r="330" spans="1:9" x14ac:dyDescent="0.25">
      <c r="A330" s="24" t="s">
        <v>373</v>
      </c>
      <c r="B330" s="24">
        <v>39.33934</v>
      </c>
      <c r="C330" s="24">
        <v>-8.0711019999999998</v>
      </c>
      <c r="D330" s="24">
        <v>0.63330106860787505</v>
      </c>
      <c r="E330" s="24">
        <v>0.72254664677932079</v>
      </c>
      <c r="F330" s="24">
        <v>0.50128768091003006</v>
      </c>
      <c r="G330" s="24">
        <v>0.52582346204554409</v>
      </c>
      <c r="H330" s="24">
        <v>0.40883360586433648</v>
      </c>
      <c r="I330" s="24">
        <v>0.42971304239182939</v>
      </c>
    </row>
    <row r="331" spans="1:9" x14ac:dyDescent="0.25">
      <c r="A331" s="24" t="s">
        <v>374</v>
      </c>
      <c r="B331" s="24">
        <v>39.58934</v>
      </c>
      <c r="C331" s="24">
        <v>-8.0711019999999998</v>
      </c>
      <c r="D331" s="24">
        <v>0.49989373448055036</v>
      </c>
      <c r="E331" s="24">
        <v>0.50657958127381308</v>
      </c>
      <c r="F331" s="24">
        <v>0.51000181233505459</v>
      </c>
      <c r="G331" s="24">
        <v>0.50691838632109698</v>
      </c>
      <c r="H331" s="24">
        <v>0.55382023365670496</v>
      </c>
      <c r="I331" s="24">
        <v>0.55384753196094216</v>
      </c>
    </row>
    <row r="332" spans="1:9" x14ac:dyDescent="0.25">
      <c r="A332" s="24" t="s">
        <v>375</v>
      </c>
      <c r="B332" s="24">
        <v>39.83934</v>
      </c>
      <c r="C332" s="24">
        <v>-8.0711019999999998</v>
      </c>
      <c r="D332" s="24">
        <v>0.41852848122049841</v>
      </c>
      <c r="E332" s="24">
        <v>0.44597637460721995</v>
      </c>
      <c r="F332" s="24">
        <v>0.47569113976210814</v>
      </c>
      <c r="G332" s="24">
        <v>0.49667754527702807</v>
      </c>
      <c r="H332" s="24">
        <v>0.44515251786231136</v>
      </c>
      <c r="I332" s="24">
        <v>0.44202254869333996</v>
      </c>
    </row>
    <row r="333" spans="1:9" x14ac:dyDescent="0.25">
      <c r="A333" s="24" t="s">
        <v>376</v>
      </c>
      <c r="B333" s="24">
        <v>40.08934</v>
      </c>
      <c r="C333" s="24">
        <v>-8.0711019999999998</v>
      </c>
    </row>
    <row r="334" spans="1:9" x14ac:dyDescent="0.25">
      <c r="A334" s="24" t="s">
        <v>377</v>
      </c>
      <c r="B334" s="24">
        <v>39.08934</v>
      </c>
      <c r="C334" s="24">
        <v>-8.3211019999999998</v>
      </c>
    </row>
    <row r="335" spans="1:9" x14ac:dyDescent="0.25">
      <c r="A335" s="24" t="s">
        <v>378</v>
      </c>
      <c r="B335" s="24">
        <v>39.33934</v>
      </c>
      <c r="C335" s="24">
        <v>-8.3211019999999998</v>
      </c>
      <c r="D335" s="24">
        <v>0.60639280632645953</v>
      </c>
      <c r="E335" s="24">
        <v>0.60421140944644869</v>
      </c>
      <c r="F335" s="24">
        <v>0.56794607179156309</v>
      </c>
      <c r="G335" s="24">
        <v>0.5562851277721621</v>
      </c>
      <c r="H335" s="24">
        <v>0.5829812087195001</v>
      </c>
      <c r="I335" s="24">
        <v>0.58306419500317352</v>
      </c>
    </row>
    <row r="336" spans="1:9" x14ac:dyDescent="0.25">
      <c r="A336" s="24" t="s">
        <v>379</v>
      </c>
      <c r="B336" s="24">
        <v>39.58934</v>
      </c>
      <c r="C336" s="24">
        <v>-8.3211019999999998</v>
      </c>
      <c r="D336" s="24">
        <v>0.51908663269159894</v>
      </c>
      <c r="E336" s="24">
        <v>0.49236480106283814</v>
      </c>
      <c r="F336" s="24">
        <v>0.49205471815699392</v>
      </c>
      <c r="G336" s="24">
        <v>0.46357013846065998</v>
      </c>
      <c r="H336" s="24">
        <v>0.54555705151776157</v>
      </c>
      <c r="I336" s="24">
        <v>0.54555705151776157</v>
      </c>
    </row>
    <row r="337" spans="1:9" x14ac:dyDescent="0.25">
      <c r="A337" s="24" t="s">
        <v>380</v>
      </c>
      <c r="B337" s="24">
        <v>39.83934</v>
      </c>
      <c r="C337" s="24">
        <v>-8.3211019999999998</v>
      </c>
    </row>
    <row r="338" spans="1:9" x14ac:dyDescent="0.25">
      <c r="A338" s="24" t="s">
        <v>381</v>
      </c>
      <c r="B338" s="24">
        <v>39.08934</v>
      </c>
      <c r="C338" s="24">
        <v>-8.5711019999999998</v>
      </c>
    </row>
    <row r="339" spans="1:9" x14ac:dyDescent="0.25">
      <c r="A339" s="24" t="s">
        <v>382</v>
      </c>
      <c r="B339" s="24">
        <v>39.33934</v>
      </c>
      <c r="C339" s="24">
        <v>-8.5711019999999998</v>
      </c>
      <c r="D339" s="24">
        <v>0.46338741136147926</v>
      </c>
      <c r="E339" s="24">
        <v>0.45667621034297023</v>
      </c>
      <c r="F339" s="24">
        <v>0.61053720449769144</v>
      </c>
      <c r="G339" s="24">
        <v>0.61073289134648023</v>
      </c>
      <c r="H339" s="24">
        <v>0.61778289888869897</v>
      </c>
      <c r="I339" s="24">
        <v>0.61731487610269631</v>
      </c>
    </row>
    <row r="340" spans="1:9" x14ac:dyDescent="0.25">
      <c r="A340" s="24" t="s">
        <v>383</v>
      </c>
      <c r="B340" s="24">
        <v>39.58934</v>
      </c>
      <c r="C340" s="24">
        <v>-8.5711019999999998</v>
      </c>
      <c r="D340" s="24">
        <v>0.53071151773449832</v>
      </c>
      <c r="E340" s="24">
        <v>0.51139408074991199</v>
      </c>
      <c r="F340" s="24">
        <v>0.495057099123969</v>
      </c>
      <c r="G340" s="24">
        <v>0.50716972315059594</v>
      </c>
      <c r="H340" s="24">
        <v>0.54430922981873175</v>
      </c>
      <c r="I340" s="24">
        <v>0.54430922981873175</v>
      </c>
    </row>
    <row r="341" spans="1:9" x14ac:dyDescent="0.25">
      <c r="A341" s="24" t="s">
        <v>384</v>
      </c>
      <c r="B341" s="24">
        <v>39.08934</v>
      </c>
      <c r="C341" s="24">
        <v>-8.8211019999999998</v>
      </c>
    </row>
    <row r="342" spans="1:9" x14ac:dyDescent="0.25">
      <c r="A342" s="24" t="s">
        <v>385</v>
      </c>
      <c r="B342" s="24">
        <v>39.33934</v>
      </c>
      <c r="C342" s="24">
        <v>-8.8211019999999998</v>
      </c>
      <c r="D342" s="24">
        <v>0.68903269620195762</v>
      </c>
      <c r="E342" s="24">
        <v>0.6890417942092375</v>
      </c>
      <c r="F342" s="24">
        <v>0.6888062648371287</v>
      </c>
      <c r="G342" s="24">
        <v>0.6887951399472243</v>
      </c>
      <c r="H342" s="24">
        <v>0.68880661160811607</v>
      </c>
      <c r="I342" s="24">
        <v>0.68877940382997649</v>
      </c>
    </row>
    <row r="343" spans="1:9" x14ac:dyDescent="0.25">
      <c r="A343" s="24" t="s">
        <v>386</v>
      </c>
      <c r="B343" s="24">
        <v>39.58934</v>
      </c>
      <c r="C343" s="24">
        <v>-8.8211019999999998</v>
      </c>
      <c r="D343" s="24">
        <v>0.43896869062571986</v>
      </c>
      <c r="E343" s="24">
        <v>0.44288155303759386</v>
      </c>
      <c r="F343" s="24">
        <v>0.401992819793829</v>
      </c>
      <c r="G343" s="24">
        <v>0.46654585979119939</v>
      </c>
      <c r="H343" s="24">
        <v>0.53194966015752243</v>
      </c>
      <c r="I343" s="24">
        <v>0.53201160601704756</v>
      </c>
    </row>
    <row r="344" spans="1:9" x14ac:dyDescent="0.25">
      <c r="A344" s="24" t="s">
        <v>387</v>
      </c>
      <c r="B344" s="24">
        <v>39.83934</v>
      </c>
      <c r="C344" s="24">
        <v>-8.8211019999999998</v>
      </c>
    </row>
    <row r="345" spans="1:9" x14ac:dyDescent="0.25">
      <c r="A345" s="24" t="s">
        <v>388</v>
      </c>
      <c r="B345" s="24">
        <v>46.08934</v>
      </c>
      <c r="C345" s="24">
        <v>-9.0711019999999998</v>
      </c>
    </row>
    <row r="346" spans="1:9" x14ac:dyDescent="0.25">
      <c r="A346" s="24" t="s">
        <v>389</v>
      </c>
      <c r="B346" s="24">
        <v>46.33934</v>
      </c>
      <c r="C346" s="24">
        <v>-9.0711019999999998</v>
      </c>
    </row>
    <row r="347" spans="1:9" x14ac:dyDescent="0.25">
      <c r="A347" s="24" t="s">
        <v>390</v>
      </c>
      <c r="B347" s="24">
        <v>46.58934</v>
      </c>
      <c r="C347" s="24">
        <v>-9.0711019999999998</v>
      </c>
    </row>
    <row r="348" spans="1:9" x14ac:dyDescent="0.25">
      <c r="A348" s="24" t="s">
        <v>391</v>
      </c>
      <c r="B348" s="24">
        <v>39.08934</v>
      </c>
      <c r="C348" s="24">
        <v>-9.0711019999999998</v>
      </c>
    </row>
    <row r="349" spans="1:9" x14ac:dyDescent="0.25">
      <c r="A349" s="24" t="s">
        <v>392</v>
      </c>
      <c r="B349" s="24">
        <v>39.33934</v>
      </c>
      <c r="C349" s="24">
        <v>-9.0711019999999998</v>
      </c>
      <c r="D349" s="24">
        <v>0.59628313523183407</v>
      </c>
      <c r="E349" s="24">
        <v>0.6028155436547521</v>
      </c>
      <c r="F349" s="24">
        <v>0.52100330218812874</v>
      </c>
      <c r="G349" s="24">
        <v>0.52591174414512931</v>
      </c>
      <c r="H349" s="24">
        <v>0.5067764698514432</v>
      </c>
      <c r="I349" s="24">
        <v>0.49449285623276601</v>
      </c>
    </row>
    <row r="350" spans="1:9" x14ac:dyDescent="0.25">
      <c r="A350" s="24" t="s">
        <v>393</v>
      </c>
      <c r="B350" s="24">
        <v>39.58934</v>
      </c>
      <c r="C350" s="24">
        <v>-9.0711019999999998</v>
      </c>
      <c r="D350" s="24">
        <v>0.69124700037642306</v>
      </c>
      <c r="E350" s="24">
        <v>0.6913362253337435</v>
      </c>
      <c r="F350" s="24">
        <v>0.69108790447521007</v>
      </c>
      <c r="G350" s="24">
        <v>0.69110863357398045</v>
      </c>
      <c r="H350" s="24">
        <v>0.69108209971437951</v>
      </c>
      <c r="I350" s="24">
        <v>0.691089350822781</v>
      </c>
    </row>
    <row r="351" spans="1:9" x14ac:dyDescent="0.25">
      <c r="A351" s="24" t="s">
        <v>394</v>
      </c>
      <c r="B351" s="24">
        <v>39.83934</v>
      </c>
      <c r="C351" s="24">
        <v>-9.0711019999999998</v>
      </c>
    </row>
    <row r="352" spans="1:9" x14ac:dyDescent="0.25">
      <c r="A352" s="24" t="s">
        <v>395</v>
      </c>
      <c r="B352" s="24">
        <v>46.08934</v>
      </c>
      <c r="C352" s="24">
        <v>-9.3211019999999998</v>
      </c>
      <c r="D352" s="24">
        <v>0.31935463671247177</v>
      </c>
      <c r="E352" s="24">
        <v>0.32219797519756588</v>
      </c>
      <c r="F352" s="24">
        <v>0.2752197833901191</v>
      </c>
      <c r="G352" s="24">
        <v>0.23385672728395532</v>
      </c>
      <c r="H352" s="24">
        <v>0.20253599639269801</v>
      </c>
      <c r="I352" s="24">
        <v>0.20220037884162531</v>
      </c>
    </row>
    <row r="353" spans="1:9" x14ac:dyDescent="0.25">
      <c r="A353" s="24" t="s">
        <v>396</v>
      </c>
      <c r="B353" s="24">
        <v>46.33934</v>
      </c>
      <c r="C353" s="24">
        <v>-9.3211019999999998</v>
      </c>
      <c r="D353" s="24">
        <v>0.4467921218959568</v>
      </c>
      <c r="E353" s="24">
        <v>0.44264749130689518</v>
      </c>
      <c r="F353" s="24">
        <v>0.44094944959366178</v>
      </c>
      <c r="G353" s="24">
        <v>0.41278022832264666</v>
      </c>
      <c r="H353" s="24">
        <v>0.38384295967146742</v>
      </c>
      <c r="I353" s="24">
        <v>0.37922731103152635</v>
      </c>
    </row>
    <row r="354" spans="1:9" x14ac:dyDescent="0.25">
      <c r="A354" s="24" t="s">
        <v>397</v>
      </c>
      <c r="B354" s="24">
        <v>46.58934</v>
      </c>
      <c r="C354" s="24">
        <v>-9.3211019999999998</v>
      </c>
      <c r="D354" s="24">
        <v>0.33971614936636535</v>
      </c>
      <c r="E354" s="24">
        <v>0.33275809713983606</v>
      </c>
      <c r="F354" s="24">
        <v>0.33162818356350099</v>
      </c>
      <c r="G354" s="24">
        <v>0.31743233586338121</v>
      </c>
      <c r="H354" s="24">
        <v>0.29123907654857367</v>
      </c>
      <c r="I354" s="24">
        <v>0.29112610087311996</v>
      </c>
    </row>
    <row r="355" spans="1:9" x14ac:dyDescent="0.25">
      <c r="A355" s="24" t="s">
        <v>398</v>
      </c>
      <c r="B355" s="24">
        <v>46.83934</v>
      </c>
      <c r="C355" s="24">
        <v>-9.3211019999999998</v>
      </c>
    </row>
    <row r="356" spans="1:9" x14ac:dyDescent="0.25">
      <c r="A356" s="24" t="s">
        <v>399</v>
      </c>
      <c r="B356" s="24">
        <v>39.33934</v>
      </c>
      <c r="C356" s="24">
        <v>-9.3211019999999998</v>
      </c>
    </row>
    <row r="357" spans="1:9" x14ac:dyDescent="0.25">
      <c r="A357" s="24" t="s">
        <v>400</v>
      </c>
      <c r="B357" s="24">
        <v>39.58934</v>
      </c>
      <c r="C357" s="24">
        <v>-9.3211019999999998</v>
      </c>
      <c r="D357" s="24">
        <v>0.69322522967361577</v>
      </c>
      <c r="E357" s="24">
        <v>0.69316839480687098</v>
      </c>
      <c r="F357" s="24">
        <v>0.69273497192375111</v>
      </c>
      <c r="G357" s="24">
        <v>0.6926922238383223</v>
      </c>
      <c r="H357" s="24">
        <v>0.69292523727100419</v>
      </c>
      <c r="I357" s="24">
        <v>0.69293767346052026</v>
      </c>
    </row>
    <row r="358" spans="1:9" x14ac:dyDescent="0.25">
      <c r="A358" s="24" t="s">
        <v>401</v>
      </c>
      <c r="B358" s="24">
        <v>39.83934</v>
      </c>
      <c r="C358" s="24">
        <v>-9.3211019999999998</v>
      </c>
    </row>
    <row r="359" spans="1:9" x14ac:dyDescent="0.25">
      <c r="A359" s="24" t="s">
        <v>402</v>
      </c>
      <c r="B359" s="24">
        <v>46.08934</v>
      </c>
      <c r="C359" s="24">
        <v>-9.5711019999999998</v>
      </c>
      <c r="D359" s="24">
        <v>0.2280714087503444</v>
      </c>
      <c r="E359" s="24">
        <v>0.22636749638907619</v>
      </c>
      <c r="F359" s="24">
        <v>0.1941432707359074</v>
      </c>
      <c r="G359" s="24">
        <v>0.16520127431154971</v>
      </c>
      <c r="H359" s="24">
        <v>0.16570721729034951</v>
      </c>
      <c r="I359" s="24">
        <v>0.161940257846555</v>
      </c>
    </row>
    <row r="360" spans="1:9" x14ac:dyDescent="0.25">
      <c r="A360" s="24" t="s">
        <v>403</v>
      </c>
      <c r="B360" s="24">
        <v>46.33934</v>
      </c>
      <c r="C360" s="24">
        <v>-9.5711019999999998</v>
      </c>
      <c r="D360" s="24">
        <v>0.37594350578973545</v>
      </c>
      <c r="E360" s="24">
        <v>0.37041687285164687</v>
      </c>
      <c r="F360" s="24">
        <v>0.3786977259048645</v>
      </c>
      <c r="G360" s="24">
        <v>0.37997165868810312</v>
      </c>
      <c r="H360" s="24">
        <v>0.35016717038030404</v>
      </c>
      <c r="I360" s="24">
        <v>0.37061477205742077</v>
      </c>
    </row>
    <row r="361" spans="1:9" x14ac:dyDescent="0.25">
      <c r="A361" s="24" t="s">
        <v>404</v>
      </c>
      <c r="B361" s="24">
        <v>46.58934</v>
      </c>
      <c r="C361" s="24">
        <v>-9.5711019999999998</v>
      </c>
      <c r="D361" s="24">
        <v>0.27660461972903067</v>
      </c>
      <c r="E361" s="24">
        <v>0.27277984238539876</v>
      </c>
      <c r="F361" s="24">
        <v>0.27023242467330788</v>
      </c>
      <c r="G361" s="24">
        <v>0.26601413574813909</v>
      </c>
      <c r="H361" s="24">
        <v>0.24057541492944745</v>
      </c>
      <c r="I361" s="24">
        <v>0.23704154103537858</v>
      </c>
    </row>
    <row r="362" spans="1:9" x14ac:dyDescent="0.25">
      <c r="A362" s="24" t="s">
        <v>405</v>
      </c>
      <c r="B362" s="24">
        <v>46.83934</v>
      </c>
      <c r="C362" s="24">
        <v>-9.5711019999999998</v>
      </c>
    </row>
    <row r="363" spans="1:9" x14ac:dyDescent="0.25">
      <c r="A363" s="24" t="s">
        <v>406</v>
      </c>
      <c r="B363" s="24">
        <v>47.33934</v>
      </c>
      <c r="C363" s="24">
        <v>-9.5711019999999998</v>
      </c>
    </row>
    <row r="364" spans="1:9" x14ac:dyDescent="0.25">
      <c r="A364" s="24" t="s">
        <v>407</v>
      </c>
      <c r="B364" s="24">
        <v>47.58934</v>
      </c>
      <c r="C364" s="24">
        <v>-9.5711019999999998</v>
      </c>
      <c r="D364" s="24">
        <v>0.44409678057537655</v>
      </c>
      <c r="E364" s="24">
        <v>0.45224122304868286</v>
      </c>
      <c r="F364" s="24">
        <v>0.41856470578865707</v>
      </c>
      <c r="G364" s="24">
        <v>0.39728229619595073</v>
      </c>
      <c r="H364" s="24">
        <v>0.36494013237443806</v>
      </c>
      <c r="I364" s="24">
        <v>0.36603035806308659</v>
      </c>
    </row>
    <row r="365" spans="1:9" x14ac:dyDescent="0.25">
      <c r="A365" s="24" t="s">
        <v>408</v>
      </c>
      <c r="B365" s="24">
        <v>47.83934</v>
      </c>
      <c r="C365" s="24">
        <v>-9.5711019999999998</v>
      </c>
    </row>
    <row r="366" spans="1:9" x14ac:dyDescent="0.25">
      <c r="A366" s="24" t="s">
        <v>409</v>
      </c>
      <c r="B366" s="24">
        <v>39.33934</v>
      </c>
      <c r="C366" s="24">
        <v>-9.5711019999999998</v>
      </c>
    </row>
    <row r="367" spans="1:9" x14ac:dyDescent="0.25">
      <c r="A367" s="24" t="s">
        <v>410</v>
      </c>
      <c r="B367" s="24">
        <v>39.58934</v>
      </c>
      <c r="C367" s="24">
        <v>-9.5711019999999998</v>
      </c>
      <c r="D367" s="24">
        <v>0.69518219759696942</v>
      </c>
      <c r="E367" s="24">
        <v>0.69508196592424298</v>
      </c>
      <c r="F367" s="24">
        <v>0.69510240365193854</v>
      </c>
      <c r="G367" s="24">
        <v>0.69490237612464445</v>
      </c>
      <c r="H367" s="24">
        <v>0.6951898784689815</v>
      </c>
      <c r="I367" s="24">
        <v>0.69508513882279555</v>
      </c>
    </row>
    <row r="368" spans="1:9" x14ac:dyDescent="0.25">
      <c r="A368" s="24" t="s">
        <v>411</v>
      </c>
      <c r="B368" s="24">
        <v>39.83934</v>
      </c>
      <c r="C368" s="24">
        <v>-9.5711019999999998</v>
      </c>
      <c r="D368" s="24">
        <v>0.69764805439462663</v>
      </c>
      <c r="E368" s="24">
        <v>0.69759280397059675</v>
      </c>
      <c r="F368" s="24">
        <v>0.69775771836441025</v>
      </c>
      <c r="G368" s="24">
        <v>0.69774504733366971</v>
      </c>
      <c r="H368" s="24">
        <v>0.69770228610759299</v>
      </c>
      <c r="I368" s="24">
        <v>0.69769272140680771</v>
      </c>
    </row>
    <row r="369" spans="1:9" x14ac:dyDescent="0.25">
      <c r="A369" s="24" t="s">
        <v>412</v>
      </c>
      <c r="B369" s="24">
        <v>40.08934</v>
      </c>
      <c r="C369" s="24">
        <v>-9.5711019999999998</v>
      </c>
    </row>
    <row r="370" spans="1:9" x14ac:dyDescent="0.25">
      <c r="A370" s="24" t="s">
        <v>413</v>
      </c>
      <c r="B370" s="24">
        <v>46.33934</v>
      </c>
      <c r="C370" s="24">
        <v>-9.8211019999999998</v>
      </c>
    </row>
    <row r="371" spans="1:9" x14ac:dyDescent="0.25">
      <c r="A371" s="24" t="s">
        <v>414</v>
      </c>
      <c r="B371" s="24">
        <v>46.58934</v>
      </c>
      <c r="C371" s="24">
        <v>-9.8211019999999998</v>
      </c>
      <c r="D371" s="24">
        <v>0.37444702366932292</v>
      </c>
      <c r="E371" s="24">
        <v>0.37291098780791954</v>
      </c>
      <c r="F371" s="24">
        <v>0.34247353007745718</v>
      </c>
      <c r="G371" s="24">
        <v>0.29962489178493512</v>
      </c>
      <c r="H371" s="24">
        <v>0.32995476403646201</v>
      </c>
      <c r="I371" s="24">
        <v>0.31539041398308176</v>
      </c>
    </row>
    <row r="372" spans="1:9" x14ac:dyDescent="0.25">
      <c r="A372" s="24" t="s">
        <v>415</v>
      </c>
      <c r="B372" s="24">
        <v>46.83934</v>
      </c>
      <c r="C372" s="24">
        <v>-9.8211019999999998</v>
      </c>
    </row>
    <row r="373" spans="1:9" x14ac:dyDescent="0.25">
      <c r="A373" s="24" t="s">
        <v>416</v>
      </c>
      <c r="B373" s="24">
        <v>47.33934</v>
      </c>
      <c r="C373" s="24">
        <v>-9.8211019999999998</v>
      </c>
    </row>
    <row r="374" spans="1:9" x14ac:dyDescent="0.25">
      <c r="A374" s="24" t="s">
        <v>417</v>
      </c>
      <c r="B374" s="24">
        <v>47.58934</v>
      </c>
      <c r="C374" s="24">
        <v>-9.8211019999999998</v>
      </c>
      <c r="D374" s="24">
        <v>0.54498679720641074</v>
      </c>
      <c r="E374" s="24">
        <v>0.55552417986571634</v>
      </c>
      <c r="F374" s="24">
        <v>0.49726620481440609</v>
      </c>
      <c r="G374" s="24">
        <v>0.50061069211638287</v>
      </c>
      <c r="H374" s="24">
        <v>0.43076516837665424</v>
      </c>
      <c r="I374" s="24">
        <v>0.43156309650603836</v>
      </c>
    </row>
    <row r="375" spans="1:9" x14ac:dyDescent="0.25">
      <c r="A375" s="24" t="s">
        <v>418</v>
      </c>
      <c r="B375" s="24">
        <v>47.83934</v>
      </c>
      <c r="C375" s="24">
        <v>-9.8211019999999998</v>
      </c>
    </row>
    <row r="376" spans="1:9" x14ac:dyDescent="0.25">
      <c r="A376" s="24" t="s">
        <v>419</v>
      </c>
      <c r="B376" s="24">
        <v>39.58934</v>
      </c>
      <c r="C376" s="24">
        <v>-9.8211019999999998</v>
      </c>
    </row>
    <row r="377" spans="1:9" x14ac:dyDescent="0.25">
      <c r="A377" s="24" t="s">
        <v>420</v>
      </c>
      <c r="B377" s="24">
        <v>39.83934</v>
      </c>
      <c r="C377" s="24">
        <v>-9.8211019999999998</v>
      </c>
      <c r="D377" s="24">
        <v>0.70012441225002076</v>
      </c>
      <c r="E377" s="24">
        <v>0.6999782366196331</v>
      </c>
      <c r="F377" s="24">
        <v>0.7002303467875487</v>
      </c>
      <c r="G377" s="24">
        <v>0.70000609831622174</v>
      </c>
      <c r="H377" s="24">
        <v>0.70007973278426849</v>
      </c>
      <c r="I377" s="24">
        <v>0.70004552925626473</v>
      </c>
    </row>
    <row r="378" spans="1:9" x14ac:dyDescent="0.25">
      <c r="A378" s="24" t="s">
        <v>421</v>
      </c>
      <c r="B378" s="24">
        <v>40.08934</v>
      </c>
      <c r="C378" s="24">
        <v>-9.8211019999999998</v>
      </c>
    </row>
    <row r="379" spans="1:9" x14ac:dyDescent="0.25">
      <c r="A379" s="24" t="s">
        <v>422</v>
      </c>
      <c r="B379" s="24">
        <v>46.33934</v>
      </c>
      <c r="C379" s="24">
        <v>-10.071102</v>
      </c>
    </row>
    <row r="380" spans="1:9" x14ac:dyDescent="0.25">
      <c r="A380" s="24" t="s">
        <v>423</v>
      </c>
      <c r="B380" s="24">
        <v>46.58934</v>
      </c>
      <c r="C380" s="24">
        <v>-10.071102</v>
      </c>
    </row>
    <row r="381" spans="1:9" x14ac:dyDescent="0.25">
      <c r="A381" s="24" t="s">
        <v>424</v>
      </c>
      <c r="B381" s="24">
        <v>39.58934</v>
      </c>
      <c r="C381" s="24">
        <v>-10.071102</v>
      </c>
      <c r="D381" s="24">
        <v>0.49002326882290292</v>
      </c>
      <c r="E381" s="24">
        <v>0.50653985445497784</v>
      </c>
      <c r="F381" s="24">
        <v>0.49040136531026607</v>
      </c>
      <c r="G381" s="24">
        <v>0.43971340337013703</v>
      </c>
      <c r="H381" s="24">
        <v>0.51007870561634994</v>
      </c>
      <c r="I381" s="24">
        <v>0.42630808103928269</v>
      </c>
    </row>
    <row r="382" spans="1:9" x14ac:dyDescent="0.25">
      <c r="A382" s="24" t="s">
        <v>425</v>
      </c>
      <c r="B382" s="24">
        <v>39.83934</v>
      </c>
      <c r="C382" s="24">
        <v>-10.071102</v>
      </c>
      <c r="D382" s="24">
        <v>0.70234941321701017</v>
      </c>
      <c r="E382" s="24">
        <v>0.70215189778692022</v>
      </c>
      <c r="F382" s="24">
        <v>0.70251528092396465</v>
      </c>
      <c r="G382" s="24">
        <v>0.70175699147342741</v>
      </c>
      <c r="H382" s="24">
        <v>0.70223648229614999</v>
      </c>
      <c r="I382" s="24">
        <v>0.7021426947801499</v>
      </c>
    </row>
    <row r="383" spans="1:9" x14ac:dyDescent="0.25">
      <c r="A383" s="24" t="s">
        <v>426</v>
      </c>
      <c r="B383" s="24">
        <v>40.08934</v>
      </c>
      <c r="C383" s="24">
        <v>-10.071102</v>
      </c>
      <c r="D383" s="24">
        <v>0.70475347635323216</v>
      </c>
      <c r="E383" s="24">
        <v>0.70471318422596196</v>
      </c>
      <c r="F383" s="24">
        <v>0.70485522894666819</v>
      </c>
      <c r="G383" s="24">
        <v>0.70481910367194323</v>
      </c>
      <c r="H383" s="24">
        <v>0.70484773496353281</v>
      </c>
      <c r="I383" s="24">
        <v>0.70479967971248725</v>
      </c>
    </row>
    <row r="384" spans="1:9" x14ac:dyDescent="0.25">
      <c r="A384" s="24" t="s">
        <v>427</v>
      </c>
      <c r="B384" s="24">
        <v>40.33934</v>
      </c>
      <c r="C384" s="24">
        <v>-10.071102</v>
      </c>
      <c r="D384" s="24">
        <v>0.39443676280752721</v>
      </c>
      <c r="E384" s="24">
        <v>0.38700921707063485</v>
      </c>
      <c r="F384" s="24">
        <v>0.38209289725799067</v>
      </c>
      <c r="G384" s="24">
        <v>0.36545785800138586</v>
      </c>
      <c r="H384" s="24">
        <v>0.5025724077355801</v>
      </c>
      <c r="I384" s="24">
        <v>0.5025724077355801</v>
      </c>
    </row>
    <row r="385" spans="1:9" x14ac:dyDescent="0.25">
      <c r="A385" s="24" t="s">
        <v>428</v>
      </c>
      <c r="B385" s="24">
        <v>40.58934</v>
      </c>
      <c r="C385" s="24">
        <v>-10.071102</v>
      </c>
    </row>
    <row r="386" spans="1:9" x14ac:dyDescent="0.25">
      <c r="A386" s="24" t="s">
        <v>429</v>
      </c>
      <c r="B386" s="24">
        <v>39.58934</v>
      </c>
      <c r="C386" s="24">
        <v>-10.321102</v>
      </c>
    </row>
    <row r="387" spans="1:9" x14ac:dyDescent="0.25">
      <c r="A387" s="24" t="s">
        <v>430</v>
      </c>
      <c r="B387" s="24">
        <v>39.83934</v>
      </c>
      <c r="C387" s="24">
        <v>-10.321102</v>
      </c>
      <c r="D387" s="24">
        <v>0.44443131392039242</v>
      </c>
      <c r="E387" s="24">
        <v>0.44649711890343258</v>
      </c>
      <c r="F387" s="24">
        <v>0.45727540714776088</v>
      </c>
      <c r="G387" s="24">
        <v>0.45511868598763211</v>
      </c>
      <c r="H387" s="24">
        <v>0.48985021537093559</v>
      </c>
      <c r="I387" s="24">
        <v>0.47535908470382932</v>
      </c>
    </row>
    <row r="388" spans="1:9" x14ac:dyDescent="0.25">
      <c r="A388" s="24" t="s">
        <v>431</v>
      </c>
      <c r="B388" s="24">
        <v>40.08934</v>
      </c>
      <c r="C388" s="24">
        <v>-10.321102</v>
      </c>
      <c r="D388" s="24">
        <v>0.7071093731400877</v>
      </c>
      <c r="E388" s="24">
        <v>0.70713604515439166</v>
      </c>
      <c r="F388" s="24">
        <v>0.70653674488194995</v>
      </c>
      <c r="G388" s="24">
        <v>0.70649581058452959</v>
      </c>
      <c r="H388" s="24">
        <v>0.70678696165876997</v>
      </c>
      <c r="I388" s="24">
        <v>0.70666839104907397</v>
      </c>
    </row>
    <row r="389" spans="1:9" x14ac:dyDescent="0.25">
      <c r="A389" s="24" t="s">
        <v>432</v>
      </c>
      <c r="B389" s="24">
        <v>40.33934</v>
      </c>
      <c r="C389" s="24">
        <v>-10.321102</v>
      </c>
      <c r="D389" s="24">
        <v>0.6295784311772501</v>
      </c>
      <c r="E389" s="24">
        <v>0.62695333882166249</v>
      </c>
      <c r="F389" s="24">
        <v>0.57709949625153489</v>
      </c>
      <c r="G389" s="24">
        <v>0.57346410662025238</v>
      </c>
      <c r="H389" s="24">
        <v>0.58927196706531981</v>
      </c>
      <c r="I389" s="24">
        <v>0.58955975374192904</v>
      </c>
    </row>
    <row r="390" spans="1:9" x14ac:dyDescent="0.25">
      <c r="A390" s="24" t="s">
        <v>433</v>
      </c>
      <c r="B390" s="24">
        <v>40.58934</v>
      </c>
      <c r="C390" s="24">
        <v>-10.321102</v>
      </c>
      <c r="D390" s="24">
        <v>0.32547088219911019</v>
      </c>
      <c r="E390" s="24">
        <v>0.3253193623186369</v>
      </c>
      <c r="F390" s="24">
        <v>0.31497927476920473</v>
      </c>
      <c r="G390" s="24">
        <v>0.29097040146341324</v>
      </c>
      <c r="H390" s="24">
        <v>0.2734071959689941</v>
      </c>
      <c r="I390" s="24">
        <v>0.27476257928827436</v>
      </c>
    </row>
    <row r="391" spans="1:9" x14ac:dyDescent="0.25">
      <c r="A391" s="24" t="s">
        <v>434</v>
      </c>
      <c r="B391" s="24">
        <v>40.83934</v>
      </c>
      <c r="C391" s="24">
        <v>-10.321102</v>
      </c>
    </row>
    <row r="392" spans="1:9" x14ac:dyDescent="0.25">
      <c r="A392" s="24" t="s">
        <v>435</v>
      </c>
      <c r="B392" s="24">
        <v>40.08934</v>
      </c>
      <c r="C392" s="24">
        <v>-10.571102</v>
      </c>
    </row>
    <row r="393" spans="1:9" x14ac:dyDescent="0.25">
      <c r="A393" s="24" t="s">
        <v>436</v>
      </c>
      <c r="B393" s="24">
        <v>40.33934</v>
      </c>
      <c r="C393" s="24">
        <v>-10.571102</v>
      </c>
      <c r="D393" s="24">
        <v>0.58705263160810039</v>
      </c>
      <c r="E393" s="24">
        <v>0.58946061238127501</v>
      </c>
      <c r="F393" s="24">
        <v>0.49340394326669984</v>
      </c>
      <c r="G393" s="24">
        <v>0.49545385799400982</v>
      </c>
      <c r="H393" s="24">
        <v>0.49015035305651261</v>
      </c>
      <c r="I393" s="24">
        <v>0.49119795358084112</v>
      </c>
    </row>
    <row r="394" spans="1:9" x14ac:dyDescent="0.25">
      <c r="A394" s="24" t="s">
        <v>437</v>
      </c>
      <c r="B394" s="24">
        <v>40.58934</v>
      </c>
      <c r="C394" s="24">
        <v>-10.571102</v>
      </c>
      <c r="D394" s="24">
        <v>0.5862875629707216</v>
      </c>
      <c r="E394" s="24">
        <v>0.59147304876700713</v>
      </c>
      <c r="F394" s="24">
        <v>0.53898325672988234</v>
      </c>
      <c r="G394" s="24">
        <v>0.5414234434607661</v>
      </c>
      <c r="H394" s="24">
        <v>0.56824628078605599</v>
      </c>
      <c r="I394" s="24">
        <v>0.5689475811319894</v>
      </c>
    </row>
    <row r="395" spans="1:9" x14ac:dyDescent="0.25">
      <c r="A395" s="24" t="s">
        <v>438</v>
      </c>
      <c r="B395" s="24">
        <v>40.83934</v>
      </c>
      <c r="C395" s="24">
        <v>-10.571102</v>
      </c>
    </row>
    <row r="396" spans="1:9" x14ac:dyDescent="0.25">
      <c r="A396" s="24" t="s">
        <v>439</v>
      </c>
      <c r="B396" s="24">
        <v>40.33934</v>
      </c>
      <c r="C396" s="24">
        <v>-10.821102</v>
      </c>
      <c r="D396" s="24">
        <v>0.44305245919750669</v>
      </c>
      <c r="E396" s="24">
        <v>0.44052361278140922</v>
      </c>
      <c r="F396" s="24">
        <v>0.46120389663829631</v>
      </c>
      <c r="G396" s="24">
        <v>0.45381806314883405</v>
      </c>
      <c r="H396" s="24">
        <v>0.48776008016605171</v>
      </c>
      <c r="I396" s="24">
        <v>0.47899342104448189</v>
      </c>
    </row>
    <row r="397" spans="1:9" x14ac:dyDescent="0.25">
      <c r="A397" s="24" t="s">
        <v>440</v>
      </c>
      <c r="B397" s="24">
        <v>40.58934</v>
      </c>
      <c r="C397" s="24">
        <v>-10.821102</v>
      </c>
      <c r="D397" s="24">
        <v>0.57540975606129108</v>
      </c>
      <c r="E397" s="24">
        <v>0.57473475788657902</v>
      </c>
      <c r="F397" s="24">
        <v>0.54085107928534404</v>
      </c>
      <c r="G397" s="24">
        <v>0.54144504620392764</v>
      </c>
      <c r="H397" s="24">
        <v>0.56848580559293704</v>
      </c>
      <c r="I397" s="24">
        <v>0.56867382760066831</v>
      </c>
    </row>
    <row r="398" spans="1:9" x14ac:dyDescent="0.25">
      <c r="A398" s="24" t="s">
        <v>441</v>
      </c>
      <c r="B398" s="24">
        <v>40.83934</v>
      </c>
      <c r="C398" s="24">
        <v>-10.821102</v>
      </c>
    </row>
    <row r="399" spans="1:9" x14ac:dyDescent="0.25">
      <c r="A399" s="24" t="s">
        <v>442</v>
      </c>
      <c r="B399" s="24">
        <v>43.33934</v>
      </c>
      <c r="C399" s="24">
        <v>-11.071102</v>
      </c>
    </row>
    <row r="400" spans="1:9" x14ac:dyDescent="0.25">
      <c r="A400" s="24" t="s">
        <v>443</v>
      </c>
      <c r="B400" s="24">
        <v>43.58934</v>
      </c>
      <c r="C400" s="24">
        <v>-11.071102</v>
      </c>
    </row>
    <row r="401" spans="1:9" x14ac:dyDescent="0.25">
      <c r="A401" s="24" t="s">
        <v>444</v>
      </c>
      <c r="B401" s="24">
        <v>40.08934</v>
      </c>
      <c r="C401" s="24">
        <v>-11.071102</v>
      </c>
    </row>
    <row r="402" spans="1:9" x14ac:dyDescent="0.25">
      <c r="A402" s="24" t="s">
        <v>445</v>
      </c>
      <c r="B402" s="24">
        <v>40.33934</v>
      </c>
      <c r="C402" s="24">
        <v>-11.071102</v>
      </c>
    </row>
    <row r="403" spans="1:9" x14ac:dyDescent="0.25">
      <c r="A403" s="24" t="s">
        <v>446</v>
      </c>
      <c r="B403" s="24">
        <v>40.58934</v>
      </c>
      <c r="C403" s="24">
        <v>-11.071102</v>
      </c>
      <c r="D403" s="24">
        <v>0.57563991732254305</v>
      </c>
      <c r="E403" s="24">
        <v>0.58306743894418578</v>
      </c>
      <c r="F403" s="24">
        <v>0.55206998139985486</v>
      </c>
      <c r="G403" s="24">
        <v>0.57394071566694993</v>
      </c>
      <c r="H403" s="24">
        <v>0.59498376343095227</v>
      </c>
      <c r="I403" s="24">
        <v>0.5948879635056511</v>
      </c>
    </row>
    <row r="404" spans="1:9" x14ac:dyDescent="0.25">
      <c r="A404" s="24" t="s">
        <v>447</v>
      </c>
      <c r="B404" s="24">
        <v>40.83934</v>
      </c>
      <c r="C404" s="24">
        <v>-11.071102</v>
      </c>
      <c r="D404" s="24">
        <v>0.36299350074276221</v>
      </c>
      <c r="E404" s="24">
        <v>0.36584663013034657</v>
      </c>
      <c r="F404" s="24">
        <v>0.39157908881822873</v>
      </c>
      <c r="G404" s="24">
        <v>0.40408299861684316</v>
      </c>
      <c r="H404" s="24">
        <v>0.38437476104824841</v>
      </c>
      <c r="I404" s="24">
        <v>0.38601822939355435</v>
      </c>
    </row>
    <row r="405" spans="1:9" x14ac:dyDescent="0.25">
      <c r="A405" s="24" t="s">
        <v>448</v>
      </c>
      <c r="B405" s="24">
        <v>43.08934</v>
      </c>
      <c r="C405" s="24">
        <v>-11.321102</v>
      </c>
    </row>
    <row r="406" spans="1:9" x14ac:dyDescent="0.25">
      <c r="A406" s="24" t="s">
        <v>449</v>
      </c>
      <c r="B406" s="24">
        <v>43.33934</v>
      </c>
      <c r="C406" s="24">
        <v>-11.321102</v>
      </c>
      <c r="D406" s="24">
        <v>0.42105746274006406</v>
      </c>
      <c r="E406" s="24">
        <v>0.39877694906707561</v>
      </c>
      <c r="F406" s="24">
        <v>0.41038986356175944</v>
      </c>
      <c r="G406" s="24">
        <v>0.39400127263802387</v>
      </c>
      <c r="H406" s="24">
        <v>0.3492172852299753</v>
      </c>
      <c r="I406" s="24">
        <v>0.36454899446947686</v>
      </c>
    </row>
    <row r="407" spans="1:9" x14ac:dyDescent="0.25">
      <c r="A407" s="24" t="s">
        <v>450</v>
      </c>
      <c r="B407" s="24">
        <v>43.58934</v>
      </c>
      <c r="C407" s="24">
        <v>-11.321102</v>
      </c>
    </row>
    <row r="408" spans="1:9" x14ac:dyDescent="0.25">
      <c r="A408" s="24" t="s">
        <v>451</v>
      </c>
      <c r="B408" s="24">
        <v>40.08934</v>
      </c>
      <c r="C408" s="24">
        <v>-11.321102</v>
      </c>
    </row>
    <row r="409" spans="1:9" x14ac:dyDescent="0.25">
      <c r="A409" s="24" t="s">
        <v>452</v>
      </c>
      <c r="B409" s="24">
        <v>40.33934</v>
      </c>
      <c r="C409" s="24">
        <v>-11.321102</v>
      </c>
      <c r="D409" s="24">
        <v>0.52732847773402558</v>
      </c>
      <c r="E409" s="24">
        <v>0.53003218461990043</v>
      </c>
      <c r="F409" s="24">
        <v>0.46756177393207027</v>
      </c>
      <c r="G409" s="24">
        <v>0.47358310116795083</v>
      </c>
      <c r="H409" s="24">
        <v>0.48039818277395641</v>
      </c>
      <c r="I409" s="24">
        <v>0.47113045313380519</v>
      </c>
    </row>
    <row r="410" spans="1:9" x14ac:dyDescent="0.25">
      <c r="A410" s="24" t="s">
        <v>453</v>
      </c>
      <c r="B410" s="24">
        <v>40.58934</v>
      </c>
      <c r="C410" s="24">
        <v>-11.321102</v>
      </c>
      <c r="D410" s="24">
        <v>0.56884678987896009</v>
      </c>
      <c r="E410" s="24">
        <v>0.58305259210782645</v>
      </c>
      <c r="F410" s="24">
        <v>0.560848707761333</v>
      </c>
      <c r="G410" s="24">
        <v>0.58331158268360561</v>
      </c>
      <c r="H410" s="24">
        <v>0.59862208688932927</v>
      </c>
      <c r="I410" s="24">
        <v>0.59845975752674629</v>
      </c>
    </row>
    <row r="411" spans="1:9" x14ac:dyDescent="0.25">
      <c r="A411" s="24" t="s">
        <v>454</v>
      </c>
      <c r="B411" s="24">
        <v>40.83934</v>
      </c>
      <c r="C411" s="24">
        <v>-11.321102</v>
      </c>
    </row>
    <row r="412" spans="1:9" x14ac:dyDescent="0.25">
      <c r="A412" s="24" t="s">
        <v>455</v>
      </c>
      <c r="B412" s="24">
        <v>43.08934</v>
      </c>
      <c r="C412" s="24">
        <v>-11.571102</v>
      </c>
    </row>
    <row r="413" spans="1:9" x14ac:dyDescent="0.25">
      <c r="A413" s="24" t="s">
        <v>456</v>
      </c>
      <c r="B413" s="24">
        <v>43.33934</v>
      </c>
      <c r="C413" s="24">
        <v>-11.571102</v>
      </c>
      <c r="D413" s="24">
        <v>0.40136828202451169</v>
      </c>
      <c r="E413" s="24">
        <v>0.39548788281077191</v>
      </c>
      <c r="F413" s="24">
        <v>0.38851647076303125</v>
      </c>
      <c r="G413" s="24">
        <v>0.33226761511912456</v>
      </c>
      <c r="H413" s="24">
        <v>0.30349256943325564</v>
      </c>
      <c r="I413" s="24">
        <v>0.34759213738811101</v>
      </c>
    </row>
    <row r="414" spans="1:9" x14ac:dyDescent="0.25">
      <c r="A414" s="24" t="s">
        <v>457</v>
      </c>
      <c r="B414" s="24">
        <v>43.58934</v>
      </c>
      <c r="C414" s="24">
        <v>-11.571102</v>
      </c>
    </row>
    <row r="415" spans="1:9" x14ac:dyDescent="0.25">
      <c r="A415" s="24" t="s">
        <v>458</v>
      </c>
      <c r="B415" s="24">
        <v>40.08934</v>
      </c>
      <c r="C415" s="24">
        <v>-11.571102</v>
      </c>
    </row>
    <row r="416" spans="1:9" x14ac:dyDescent="0.25">
      <c r="A416" s="24" t="s">
        <v>459</v>
      </c>
      <c r="B416" s="24">
        <v>40.33934</v>
      </c>
      <c r="C416" s="24">
        <v>-11.571102</v>
      </c>
      <c r="D416" s="24">
        <v>0.56228305187604799</v>
      </c>
      <c r="E416" s="24">
        <v>0.56001531390147608</v>
      </c>
      <c r="F416" s="24">
        <v>0.46668599189865395</v>
      </c>
      <c r="G416" s="24">
        <v>0.47927181740036617</v>
      </c>
      <c r="H416" s="24">
        <v>0.48708646764519076</v>
      </c>
      <c r="I416" s="24">
        <v>0.46834826368918636</v>
      </c>
    </row>
    <row r="417" spans="1:9" x14ac:dyDescent="0.25">
      <c r="A417" s="24" t="s">
        <v>460</v>
      </c>
      <c r="B417" s="24">
        <v>40.58934</v>
      </c>
      <c r="C417" s="24">
        <v>-11.571102</v>
      </c>
      <c r="D417" s="24">
        <v>0.71042282445263893</v>
      </c>
      <c r="E417" s="24">
        <v>0.71036801831340957</v>
      </c>
      <c r="F417" s="24">
        <v>0.71039716760552529</v>
      </c>
      <c r="G417" s="24">
        <v>0.71039749943598696</v>
      </c>
      <c r="H417" s="24">
        <v>0.71039690425337954</v>
      </c>
      <c r="I417" s="24">
        <v>0.71039690425337954</v>
      </c>
    </row>
    <row r="418" spans="1:9" x14ac:dyDescent="0.25">
      <c r="A418" s="24" t="s">
        <v>461</v>
      </c>
      <c r="B418" s="24">
        <v>43.08934</v>
      </c>
      <c r="C418" s="24">
        <v>-11.821102</v>
      </c>
      <c r="D418" s="24">
        <v>0.23156121769710891</v>
      </c>
      <c r="E418" s="24">
        <v>0.23335776407748771</v>
      </c>
      <c r="F418" s="24">
        <v>0.18957787601974019</v>
      </c>
      <c r="G418" s="24">
        <v>0.17878398962327949</v>
      </c>
      <c r="H418" s="24">
        <v>0.17246136567176529</v>
      </c>
      <c r="I418" s="24">
        <v>0.16896823375534431</v>
      </c>
    </row>
    <row r="419" spans="1:9" x14ac:dyDescent="0.25">
      <c r="A419" s="24" t="s">
        <v>462</v>
      </c>
      <c r="B419" s="24">
        <v>43.33934</v>
      </c>
      <c r="C419" s="24">
        <v>-11.821102</v>
      </c>
      <c r="D419" s="24">
        <v>0.4145303214424329</v>
      </c>
      <c r="E419" s="24">
        <v>0.4110416197095032</v>
      </c>
      <c r="F419" s="24">
        <v>0.38872714625001359</v>
      </c>
      <c r="G419" s="24">
        <v>0.34480096187623088</v>
      </c>
      <c r="H419" s="24">
        <v>0.31120208478452022</v>
      </c>
      <c r="I419" s="24">
        <v>0.36393322994642446</v>
      </c>
    </row>
    <row r="420" spans="1:9" x14ac:dyDescent="0.25">
      <c r="A420" s="24" t="s">
        <v>463</v>
      </c>
      <c r="B420" s="24">
        <v>43.58934</v>
      </c>
      <c r="C420" s="24">
        <v>-11.821102</v>
      </c>
      <c r="D420" s="24">
        <v>0.41944099898680748</v>
      </c>
      <c r="E420" s="24">
        <v>0.40951506939875038</v>
      </c>
      <c r="F420" s="24">
        <v>0.40183246841625336</v>
      </c>
      <c r="G420" s="24">
        <v>0.38708474567875006</v>
      </c>
      <c r="H420" s="24">
        <v>0.35190489059965135</v>
      </c>
      <c r="I420" s="24">
        <v>0.35837353242225289</v>
      </c>
    </row>
    <row r="421" spans="1:9" x14ac:dyDescent="0.25">
      <c r="A421" s="24" t="s">
        <v>464</v>
      </c>
      <c r="B421" s="24">
        <v>43.83934</v>
      </c>
      <c r="C421" s="24">
        <v>-11.821102</v>
      </c>
    </row>
    <row r="422" spans="1:9" x14ac:dyDescent="0.25">
      <c r="A422" s="24" t="s">
        <v>465</v>
      </c>
      <c r="B422" s="24">
        <v>44.08934</v>
      </c>
      <c r="C422" s="24">
        <v>-11.821102</v>
      </c>
    </row>
    <row r="423" spans="1:9" x14ac:dyDescent="0.25">
      <c r="A423" s="24" t="s">
        <v>466</v>
      </c>
      <c r="B423" s="24">
        <v>44.33934</v>
      </c>
      <c r="C423" s="24">
        <v>-11.821102</v>
      </c>
    </row>
    <row r="424" spans="1:9" x14ac:dyDescent="0.25">
      <c r="A424" s="24" t="s">
        <v>467</v>
      </c>
      <c r="B424" s="24">
        <v>44.58934</v>
      </c>
      <c r="C424" s="24">
        <v>-11.821102</v>
      </c>
    </row>
    <row r="425" spans="1:9" x14ac:dyDescent="0.25">
      <c r="A425" s="24" t="s">
        <v>468</v>
      </c>
      <c r="B425" s="24">
        <v>48.83934</v>
      </c>
      <c r="C425" s="24">
        <v>-11.821102</v>
      </c>
    </row>
    <row r="426" spans="1:9" x14ac:dyDescent="0.25">
      <c r="A426" s="24" t="s">
        <v>469</v>
      </c>
      <c r="B426" s="24">
        <v>49.08934</v>
      </c>
      <c r="C426" s="24">
        <v>-11.821102</v>
      </c>
    </row>
    <row r="427" spans="1:9" x14ac:dyDescent="0.25">
      <c r="A427" s="24" t="s">
        <v>470</v>
      </c>
      <c r="B427" s="24">
        <v>49.33934</v>
      </c>
      <c r="C427" s="24">
        <v>-11.821102</v>
      </c>
    </row>
    <row r="428" spans="1:9" x14ac:dyDescent="0.25">
      <c r="A428" s="24" t="s">
        <v>471</v>
      </c>
      <c r="B428" s="24">
        <v>49.58934</v>
      </c>
      <c r="C428" s="24">
        <v>-11.821102</v>
      </c>
    </row>
    <row r="429" spans="1:9" x14ac:dyDescent="0.25">
      <c r="A429" s="24" t="s">
        <v>472</v>
      </c>
      <c r="B429" s="24">
        <v>40.08934</v>
      </c>
      <c r="C429" s="24">
        <v>-11.821102</v>
      </c>
    </row>
    <row r="430" spans="1:9" x14ac:dyDescent="0.25">
      <c r="A430" s="24" t="s">
        <v>473</v>
      </c>
      <c r="B430" s="24">
        <v>40.33934</v>
      </c>
      <c r="C430" s="24">
        <v>-11.821102</v>
      </c>
      <c r="D430" s="24">
        <v>0.71200059736487731</v>
      </c>
      <c r="E430" s="24">
        <v>0.71196083344545447</v>
      </c>
      <c r="F430" s="24">
        <v>0.71152753638147237</v>
      </c>
      <c r="G430" s="24">
        <v>0.71140741786768902</v>
      </c>
      <c r="H430" s="24">
        <v>0.71080343428632498</v>
      </c>
      <c r="I430" s="24">
        <v>0.71132625181578857</v>
      </c>
    </row>
    <row r="431" spans="1:9" x14ac:dyDescent="0.25">
      <c r="A431" s="24" t="s">
        <v>474</v>
      </c>
      <c r="B431" s="24">
        <v>40.58934</v>
      </c>
      <c r="C431" s="24">
        <v>-11.821102</v>
      </c>
      <c r="D431" s="24">
        <v>0.71486128541333938</v>
      </c>
      <c r="E431" s="24">
        <v>0.71479302116183541</v>
      </c>
      <c r="F431" s="24">
        <v>0.7148668162205678</v>
      </c>
      <c r="G431" s="24">
        <v>0.71492583611804694</v>
      </c>
      <c r="H431" s="24">
        <v>0.71499857223093011</v>
      </c>
      <c r="I431" s="24">
        <v>0.71493178545795466</v>
      </c>
    </row>
    <row r="432" spans="1:9" x14ac:dyDescent="0.25">
      <c r="A432" s="24" t="s">
        <v>475</v>
      </c>
      <c r="B432" s="24">
        <v>40.83934</v>
      </c>
      <c r="C432" s="24">
        <v>-11.821102</v>
      </c>
    </row>
    <row r="433" spans="1:9" x14ac:dyDescent="0.25">
      <c r="A433" s="24" t="s">
        <v>476</v>
      </c>
      <c r="B433" s="24">
        <v>43.08934</v>
      </c>
      <c r="C433" s="24">
        <v>-12.071102</v>
      </c>
    </row>
    <row r="434" spans="1:9" x14ac:dyDescent="0.25">
      <c r="A434" s="24" t="s">
        <v>477</v>
      </c>
      <c r="B434" s="24">
        <v>43.33934</v>
      </c>
      <c r="C434" s="24">
        <v>-12.071102</v>
      </c>
    </row>
    <row r="435" spans="1:9" x14ac:dyDescent="0.25">
      <c r="A435" s="24" t="s">
        <v>478</v>
      </c>
      <c r="B435" s="24">
        <v>43.58934</v>
      </c>
      <c r="C435" s="24">
        <v>-12.071102</v>
      </c>
    </row>
    <row r="436" spans="1:9" x14ac:dyDescent="0.25">
      <c r="A436" s="24" t="s">
        <v>479</v>
      </c>
      <c r="B436" s="24">
        <v>43.83934</v>
      </c>
      <c r="C436" s="24">
        <v>-12.071102</v>
      </c>
    </row>
    <row r="437" spans="1:9" x14ac:dyDescent="0.25">
      <c r="A437" s="24" t="s">
        <v>480</v>
      </c>
      <c r="B437" s="24">
        <v>44.08934</v>
      </c>
      <c r="C437" s="24">
        <v>-12.071102</v>
      </c>
      <c r="D437" s="24">
        <v>0.4241940006454864</v>
      </c>
      <c r="E437" s="24">
        <v>0.42066644974735906</v>
      </c>
      <c r="F437" s="24">
        <v>0.38078346807668417</v>
      </c>
      <c r="G437" s="24">
        <v>0.35303391361832559</v>
      </c>
      <c r="H437" s="24">
        <v>0.34686755746789205</v>
      </c>
      <c r="I437" s="24">
        <v>0.3387280325513588</v>
      </c>
    </row>
    <row r="438" spans="1:9" x14ac:dyDescent="0.25">
      <c r="A438" s="24" t="s">
        <v>481</v>
      </c>
      <c r="B438" s="24">
        <v>44.33934</v>
      </c>
      <c r="C438" s="24">
        <v>-12.071102</v>
      </c>
      <c r="D438" s="24">
        <v>0.48235318086011447</v>
      </c>
      <c r="E438" s="24">
        <v>0.4868923988452058</v>
      </c>
      <c r="F438" s="24">
        <v>0.43490078485660477</v>
      </c>
      <c r="G438" s="24">
        <v>0.42865797816072654</v>
      </c>
      <c r="H438" s="24">
        <v>0.37608673629320433</v>
      </c>
      <c r="I438" s="24">
        <v>0.37478208546305014</v>
      </c>
    </row>
    <row r="439" spans="1:9" x14ac:dyDescent="0.25">
      <c r="A439" s="24" t="s">
        <v>482</v>
      </c>
      <c r="B439" s="24">
        <v>44.58934</v>
      </c>
      <c r="C439" s="24">
        <v>-12.071102</v>
      </c>
      <c r="D439" s="24">
        <v>0.40628103240626517</v>
      </c>
      <c r="E439" s="24">
        <v>0.39483886139594104</v>
      </c>
      <c r="F439" s="24">
        <v>0.38726243406225508</v>
      </c>
      <c r="G439" s="24">
        <v>0.37584821946611263</v>
      </c>
      <c r="H439" s="24">
        <v>0.3460266937616821</v>
      </c>
      <c r="I439" s="24">
        <v>0.32644338317249938</v>
      </c>
    </row>
    <row r="440" spans="1:9" x14ac:dyDescent="0.25">
      <c r="A440" s="24" t="s">
        <v>483</v>
      </c>
      <c r="B440" s="24">
        <v>44.83934</v>
      </c>
      <c r="C440" s="24">
        <v>-12.071102</v>
      </c>
    </row>
    <row r="441" spans="1:9" x14ac:dyDescent="0.25">
      <c r="A441" s="24" t="s">
        <v>484</v>
      </c>
      <c r="B441" s="24">
        <v>48.58934</v>
      </c>
      <c r="C441" s="24">
        <v>-12.071102</v>
      </c>
    </row>
    <row r="442" spans="1:9" x14ac:dyDescent="0.25">
      <c r="A442" s="24" t="s">
        <v>485</v>
      </c>
      <c r="B442" s="24">
        <v>48.83934</v>
      </c>
      <c r="C442" s="24">
        <v>-12.071102</v>
      </c>
      <c r="D442" s="24">
        <v>0.29771858272586299</v>
      </c>
      <c r="E442" s="24">
        <v>0.30090237416321014</v>
      </c>
      <c r="F442" s="24">
        <v>0.26658822913661351</v>
      </c>
      <c r="G442" s="24">
        <v>0.26310879217566019</v>
      </c>
      <c r="H442" s="24">
        <v>0.26091945502621772</v>
      </c>
      <c r="I442" s="24">
        <v>0.25084564300165196</v>
      </c>
    </row>
    <row r="443" spans="1:9" x14ac:dyDescent="0.25">
      <c r="A443" s="24" t="s">
        <v>486</v>
      </c>
      <c r="B443" s="24">
        <v>49.08934</v>
      </c>
      <c r="C443" s="24">
        <v>-12.071102</v>
      </c>
      <c r="D443" s="24">
        <v>0.59370869758834743</v>
      </c>
      <c r="E443" s="24">
        <v>0.60876353420068763</v>
      </c>
      <c r="F443" s="24">
        <v>0.52945576347202328</v>
      </c>
      <c r="G443" s="24">
        <v>0.55765314717001313</v>
      </c>
      <c r="H443" s="24">
        <v>0.46774446124217839</v>
      </c>
      <c r="I443" s="24">
        <v>0.46475221935151451</v>
      </c>
    </row>
    <row r="444" spans="1:9" x14ac:dyDescent="0.25">
      <c r="A444" s="24" t="s">
        <v>487</v>
      </c>
      <c r="B444" s="24">
        <v>49.33934</v>
      </c>
      <c r="C444" s="24">
        <v>-12.071102</v>
      </c>
      <c r="D444" s="24">
        <v>0.48662010949198914</v>
      </c>
      <c r="E444" s="24">
        <v>0.48664828610626604</v>
      </c>
      <c r="F444" s="24">
        <v>0.45015970922657561</v>
      </c>
      <c r="G444" s="24">
        <v>0.46187407426206806</v>
      </c>
      <c r="H444" s="24">
        <v>0.43128337444005077</v>
      </c>
      <c r="I444" s="24">
        <v>0.42862190544627593</v>
      </c>
    </row>
    <row r="445" spans="1:9" x14ac:dyDescent="0.25">
      <c r="A445" s="24" t="s">
        <v>488</v>
      </c>
      <c r="B445" s="24">
        <v>49.58934</v>
      </c>
      <c r="C445" s="24">
        <v>-12.071102</v>
      </c>
    </row>
    <row r="446" spans="1:9" x14ac:dyDescent="0.25">
      <c r="A446" s="24" t="s">
        <v>489</v>
      </c>
      <c r="B446" s="24">
        <v>40.33934</v>
      </c>
      <c r="C446" s="24">
        <v>-12.071102</v>
      </c>
      <c r="D446" s="24">
        <v>0.40567581611557513</v>
      </c>
      <c r="E446" s="24">
        <v>0.40304347582699362</v>
      </c>
      <c r="F446" s="24">
        <v>0.42685685047258859</v>
      </c>
      <c r="G446" s="24">
        <v>0.41931696242563288</v>
      </c>
      <c r="H446" s="24">
        <v>0.47446829714860572</v>
      </c>
      <c r="I446" s="24">
        <v>0.4563731712372327</v>
      </c>
    </row>
    <row r="447" spans="1:9" x14ac:dyDescent="0.25">
      <c r="A447" s="24" t="s">
        <v>490</v>
      </c>
      <c r="B447" s="24">
        <v>40.58934</v>
      </c>
      <c r="C447" s="24">
        <v>-12.071102</v>
      </c>
      <c r="D447" s="24">
        <v>0.71755685579864259</v>
      </c>
      <c r="E447" s="24">
        <v>0.7175153850803172</v>
      </c>
      <c r="F447" s="24">
        <v>0.71768118297435601</v>
      </c>
      <c r="G447" s="24">
        <v>0.71774308634269202</v>
      </c>
      <c r="H447" s="24">
        <v>0.71778768676270754</v>
      </c>
      <c r="I447" s="24">
        <v>0.71772181624198794</v>
      </c>
    </row>
    <row r="448" spans="1:9" x14ac:dyDescent="0.25">
      <c r="A448" s="24" t="s">
        <v>491</v>
      </c>
      <c r="B448" s="24">
        <v>40.83934</v>
      </c>
      <c r="C448" s="24">
        <v>-12.071102</v>
      </c>
    </row>
    <row r="449" spans="1:9" x14ac:dyDescent="0.25">
      <c r="A449" s="24" t="s">
        <v>492</v>
      </c>
      <c r="B449" s="24">
        <v>43.33934</v>
      </c>
      <c r="C449" s="24">
        <v>-12.321102</v>
      </c>
    </row>
    <row r="450" spans="1:9" x14ac:dyDescent="0.25">
      <c r="A450" s="24" t="s">
        <v>493</v>
      </c>
      <c r="B450" s="24">
        <v>43.58934</v>
      </c>
      <c r="C450" s="24">
        <v>-12.321102</v>
      </c>
      <c r="D450" s="24">
        <v>0.51238807662453101</v>
      </c>
      <c r="E450" s="24">
        <v>0.51821345502267913</v>
      </c>
      <c r="F450" s="24">
        <v>0.4666844018686872</v>
      </c>
      <c r="G450" s="24">
        <v>0.43646279112903802</v>
      </c>
      <c r="H450" s="24">
        <v>0.41886903563234384</v>
      </c>
      <c r="I450" s="24">
        <v>0.40360753853661285</v>
      </c>
    </row>
    <row r="451" spans="1:9" x14ac:dyDescent="0.25">
      <c r="A451" s="24" t="s">
        <v>494</v>
      </c>
      <c r="B451" s="24">
        <v>43.83934</v>
      </c>
      <c r="C451" s="24">
        <v>-12.321102</v>
      </c>
      <c r="D451" s="24">
        <v>0.5304679159417125</v>
      </c>
      <c r="E451" s="24">
        <v>0.52021082668656038</v>
      </c>
      <c r="F451" s="24">
        <v>0.50910051888116881</v>
      </c>
      <c r="G451" s="24">
        <v>0.49141183616785317</v>
      </c>
      <c r="H451" s="24">
        <v>0.42083389267265187</v>
      </c>
      <c r="I451" s="24">
        <v>0.42133775831297055</v>
      </c>
    </row>
    <row r="452" spans="1:9" x14ac:dyDescent="0.25">
      <c r="A452" s="24" t="s">
        <v>495</v>
      </c>
      <c r="B452" s="24">
        <v>44.08934</v>
      </c>
      <c r="C452" s="24">
        <v>-12.321102</v>
      </c>
    </row>
    <row r="453" spans="1:9" x14ac:dyDescent="0.25">
      <c r="A453" s="24" t="s">
        <v>496</v>
      </c>
      <c r="B453" s="24">
        <v>44.33934</v>
      </c>
      <c r="C453" s="24">
        <v>-12.321102</v>
      </c>
      <c r="D453" s="24">
        <v>0.5210645653514927</v>
      </c>
      <c r="E453" s="24">
        <v>0.52603581869741667</v>
      </c>
      <c r="F453" s="24">
        <v>0.47685594903610001</v>
      </c>
      <c r="G453" s="24">
        <v>0.47702615953166505</v>
      </c>
      <c r="H453" s="24">
        <v>0.41781917347252301</v>
      </c>
      <c r="I453" s="24">
        <v>0.40599750305281712</v>
      </c>
    </row>
    <row r="454" spans="1:9" x14ac:dyDescent="0.25">
      <c r="A454" s="24" t="s">
        <v>497</v>
      </c>
      <c r="B454" s="24">
        <v>44.58934</v>
      </c>
      <c r="C454" s="24">
        <v>-12.321102</v>
      </c>
      <c r="D454" s="24">
        <v>0.43944099671098513</v>
      </c>
      <c r="E454" s="24">
        <v>0.42902080905315781</v>
      </c>
      <c r="F454" s="24">
        <v>0.41554713725021575</v>
      </c>
      <c r="G454" s="24">
        <v>0.40655097102707405</v>
      </c>
      <c r="H454" s="24">
        <v>0.36264927357191939</v>
      </c>
      <c r="I454" s="24">
        <v>0.36455789257643262</v>
      </c>
    </row>
    <row r="455" spans="1:9" x14ac:dyDescent="0.25">
      <c r="A455" s="24" t="s">
        <v>498</v>
      </c>
      <c r="B455" s="24">
        <v>44.83934</v>
      </c>
      <c r="C455" s="24">
        <v>-12.321102</v>
      </c>
    </row>
    <row r="456" spans="1:9" x14ac:dyDescent="0.25">
      <c r="A456" s="24" t="s">
        <v>499</v>
      </c>
      <c r="B456" s="24">
        <v>45.08934</v>
      </c>
      <c r="C456" s="24">
        <v>-12.321102</v>
      </c>
    </row>
    <row r="457" spans="1:9" x14ac:dyDescent="0.25">
      <c r="A457" s="24" t="s">
        <v>500</v>
      </c>
      <c r="B457" s="24">
        <v>48.58934</v>
      </c>
      <c r="C457" s="24">
        <v>-12.321102</v>
      </c>
      <c r="D457" s="24">
        <v>0.37106424689018658</v>
      </c>
      <c r="E457" s="24">
        <v>0.37398113416588968</v>
      </c>
      <c r="F457" s="24">
        <v>0.35051321683045428</v>
      </c>
      <c r="G457" s="24">
        <v>0.33969956723073502</v>
      </c>
      <c r="H457" s="24">
        <v>0.27881542465724063</v>
      </c>
      <c r="I457" s="24">
        <v>0.2893909084458281</v>
      </c>
    </row>
    <row r="458" spans="1:9" x14ac:dyDescent="0.25">
      <c r="A458" s="24" t="s">
        <v>501</v>
      </c>
      <c r="B458" s="24">
        <v>48.83934</v>
      </c>
      <c r="C458" s="24">
        <v>-12.321102</v>
      </c>
      <c r="D458" s="24">
        <v>0.50717413049371229</v>
      </c>
      <c r="E458" s="24">
        <v>0.50950614047799547</v>
      </c>
      <c r="F458" s="24">
        <v>0.46920844846187365</v>
      </c>
      <c r="G458" s="24">
        <v>0.47203772421015222</v>
      </c>
      <c r="H458" s="24">
        <v>0.40276754749886862</v>
      </c>
      <c r="I458" s="24">
        <v>0.40903170548197659</v>
      </c>
    </row>
    <row r="459" spans="1:9" x14ac:dyDescent="0.25">
      <c r="A459" s="24" t="s">
        <v>502</v>
      </c>
      <c r="B459" s="24">
        <v>49.08934</v>
      </c>
      <c r="C459" s="24">
        <v>-12.321102</v>
      </c>
      <c r="D459" s="24">
        <v>0.47896812129290145</v>
      </c>
      <c r="E459" s="24">
        <v>0.47944609982792075</v>
      </c>
      <c r="F459" s="24">
        <v>0.44923983971724535</v>
      </c>
      <c r="G459" s="24">
        <v>0.52313497853759283</v>
      </c>
      <c r="H459" s="24">
        <v>0.45361748211744918</v>
      </c>
      <c r="I459" s="24">
        <v>0.4595486552485884</v>
      </c>
    </row>
    <row r="460" spans="1:9" x14ac:dyDescent="0.25">
      <c r="A460" s="24" t="s">
        <v>503</v>
      </c>
      <c r="B460" s="24">
        <v>49.33934</v>
      </c>
      <c r="C460" s="24">
        <v>-12.321102</v>
      </c>
      <c r="D460" s="24">
        <v>0.47577661469682081</v>
      </c>
      <c r="E460" s="24">
        <v>0.47152277788977431</v>
      </c>
      <c r="F460" s="24">
        <v>0.44823024649313886</v>
      </c>
      <c r="G460" s="24">
        <v>0.48316982163381245</v>
      </c>
      <c r="H460" s="24">
        <v>0.45274121948886964</v>
      </c>
      <c r="I460" s="24">
        <v>0.45251765647454456</v>
      </c>
    </row>
    <row r="461" spans="1:9" x14ac:dyDescent="0.25">
      <c r="A461" s="24" t="s">
        <v>504</v>
      </c>
      <c r="B461" s="24">
        <v>49.58934</v>
      </c>
      <c r="C461" s="24">
        <v>-12.321102</v>
      </c>
      <c r="D461" s="24">
        <v>0.45277382435464708</v>
      </c>
      <c r="E461" s="24">
        <v>0.45364629208388585</v>
      </c>
      <c r="F461" s="24">
        <v>0.42575060437998491</v>
      </c>
      <c r="G461" s="24">
        <v>0.43942879579358068</v>
      </c>
      <c r="H461" s="24">
        <v>0.41600899026327454</v>
      </c>
      <c r="I461" s="24">
        <v>0.41695521540803648</v>
      </c>
    </row>
    <row r="462" spans="1:9" x14ac:dyDescent="0.25">
      <c r="A462" s="24" t="s">
        <v>505</v>
      </c>
      <c r="B462" s="24">
        <v>49.83934</v>
      </c>
      <c r="C462" s="24">
        <v>-12.321102</v>
      </c>
    </row>
    <row r="463" spans="1:9" x14ac:dyDescent="0.25">
      <c r="A463" s="24" t="s">
        <v>506</v>
      </c>
      <c r="B463" s="24">
        <v>40.33934</v>
      </c>
      <c r="C463" s="24">
        <v>-12.321102</v>
      </c>
      <c r="D463" s="24">
        <v>0.45594932527969478</v>
      </c>
      <c r="E463" s="24">
        <v>0.4548958580228798</v>
      </c>
      <c r="F463" s="24">
        <v>0.45545773804866319</v>
      </c>
      <c r="G463" s="24">
        <v>0.45257451904153578</v>
      </c>
      <c r="H463" s="24">
        <v>0.44923382595573758</v>
      </c>
      <c r="I463" s="24">
        <v>0.44158482843989</v>
      </c>
    </row>
    <row r="464" spans="1:9" x14ac:dyDescent="0.25">
      <c r="A464" s="24" t="s">
        <v>507</v>
      </c>
      <c r="B464" s="24">
        <v>40.58934</v>
      </c>
      <c r="C464" s="24">
        <v>-12.321102</v>
      </c>
      <c r="D464" s="24">
        <v>0.7205705903155234</v>
      </c>
      <c r="E464" s="24">
        <v>0.72052107932812404</v>
      </c>
      <c r="F464" s="24">
        <v>0.72057226758303439</v>
      </c>
      <c r="G464" s="24">
        <v>0.72056887938331915</v>
      </c>
      <c r="H464" s="24">
        <v>0.72056186703044856</v>
      </c>
      <c r="I464" s="24">
        <v>0.72056598176076858</v>
      </c>
    </row>
    <row r="465" spans="1:9" x14ac:dyDescent="0.25">
      <c r="A465" s="24" t="s">
        <v>508</v>
      </c>
      <c r="B465" s="24">
        <v>40.83934</v>
      </c>
      <c r="C465" s="24">
        <v>-12.321102</v>
      </c>
    </row>
    <row r="466" spans="1:9" x14ac:dyDescent="0.25">
      <c r="A466" s="24" t="s">
        <v>509</v>
      </c>
      <c r="B466" s="24">
        <v>43.33934</v>
      </c>
      <c r="C466" s="24">
        <v>-12.571102</v>
      </c>
    </row>
    <row r="467" spans="1:9" x14ac:dyDescent="0.25">
      <c r="A467" s="24" t="s">
        <v>510</v>
      </c>
      <c r="B467" s="24">
        <v>43.58934</v>
      </c>
      <c r="C467" s="24">
        <v>-12.571102</v>
      </c>
    </row>
    <row r="468" spans="1:9" x14ac:dyDescent="0.25">
      <c r="A468" s="24" t="s">
        <v>511</v>
      </c>
      <c r="B468" s="24">
        <v>43.83934</v>
      </c>
      <c r="C468" s="24">
        <v>-12.571102</v>
      </c>
    </row>
    <row r="469" spans="1:9" x14ac:dyDescent="0.25">
      <c r="A469" s="24" t="s">
        <v>512</v>
      </c>
      <c r="B469" s="24">
        <v>44.08934</v>
      </c>
      <c r="C469" s="24">
        <v>-12.571102</v>
      </c>
    </row>
    <row r="470" spans="1:9" x14ac:dyDescent="0.25">
      <c r="A470" s="24" t="s">
        <v>513</v>
      </c>
      <c r="B470" s="24">
        <v>44.33934</v>
      </c>
      <c r="C470" s="24">
        <v>-12.571102</v>
      </c>
    </row>
    <row r="471" spans="1:9" x14ac:dyDescent="0.25">
      <c r="A471" s="24" t="s">
        <v>514</v>
      </c>
      <c r="B471" s="24">
        <v>44.58934</v>
      </c>
      <c r="C471" s="24">
        <v>-12.571102</v>
      </c>
    </row>
    <row r="472" spans="1:9" x14ac:dyDescent="0.25">
      <c r="A472" s="24" t="s">
        <v>515</v>
      </c>
      <c r="B472" s="24">
        <v>44.83934</v>
      </c>
      <c r="C472" s="24">
        <v>-12.571102</v>
      </c>
      <c r="D472" s="24">
        <v>0.29220473144100234</v>
      </c>
      <c r="E472" s="24">
        <v>0.29934958703749831</v>
      </c>
      <c r="F472" s="24">
        <v>0.26673863566554212</v>
      </c>
      <c r="G472" s="24">
        <v>0.27494439822303673</v>
      </c>
      <c r="H472" s="24">
        <v>0.25476015268965779</v>
      </c>
      <c r="I472" s="24">
        <v>0.24689476389063417</v>
      </c>
    </row>
    <row r="473" spans="1:9" x14ac:dyDescent="0.25">
      <c r="A473" s="24" t="s">
        <v>516</v>
      </c>
      <c r="B473" s="24">
        <v>45.08934</v>
      </c>
      <c r="C473" s="24">
        <v>-12.571102</v>
      </c>
      <c r="D473" s="24">
        <v>0.49952086467679108</v>
      </c>
      <c r="E473" s="24">
        <v>0.50124133146430228</v>
      </c>
      <c r="F473" s="24">
        <v>0.45467571523172684</v>
      </c>
      <c r="G473" s="24">
        <v>0.41150321014865648</v>
      </c>
      <c r="H473" s="24">
        <v>0.3865189547241456</v>
      </c>
      <c r="I473" s="24">
        <v>0.37690112527718928</v>
      </c>
    </row>
    <row r="474" spans="1:9" x14ac:dyDescent="0.25">
      <c r="A474" s="24" t="s">
        <v>517</v>
      </c>
      <c r="B474" s="24">
        <v>45.33934</v>
      </c>
      <c r="C474" s="24">
        <v>-12.571102</v>
      </c>
      <c r="D474" s="24">
        <v>0.38780788592643789</v>
      </c>
      <c r="E474" s="24">
        <v>0.38626511340744729</v>
      </c>
      <c r="F474" s="24">
        <v>0.33947942509492479</v>
      </c>
      <c r="G474" s="24">
        <v>0.33598420421425879</v>
      </c>
      <c r="H474" s="24">
        <v>0.31064054326698981</v>
      </c>
      <c r="I474" s="24">
        <v>0.31174804377495619</v>
      </c>
    </row>
    <row r="475" spans="1:9" x14ac:dyDescent="0.25">
      <c r="A475" s="24" t="s">
        <v>518</v>
      </c>
      <c r="B475" s="24">
        <v>45.58934</v>
      </c>
      <c r="C475" s="24">
        <v>-12.571102</v>
      </c>
    </row>
    <row r="476" spans="1:9" x14ac:dyDescent="0.25">
      <c r="A476" s="24" t="s">
        <v>519</v>
      </c>
      <c r="B476" s="24">
        <v>48.58934</v>
      </c>
      <c r="C476" s="24">
        <v>-12.571102</v>
      </c>
      <c r="D476" s="24">
        <v>0.30740672257443424</v>
      </c>
      <c r="E476" s="24">
        <v>0.30732175545621426</v>
      </c>
      <c r="F476" s="24">
        <v>0.28643741813536283</v>
      </c>
      <c r="G476" s="24">
        <v>0.26447315160835716</v>
      </c>
      <c r="H476" s="24">
        <v>0.22878447424466816</v>
      </c>
      <c r="I476" s="24">
        <v>0.23672564533151316</v>
      </c>
    </row>
    <row r="477" spans="1:9" x14ac:dyDescent="0.25">
      <c r="A477" s="24" t="s">
        <v>520</v>
      </c>
      <c r="B477" s="24">
        <v>48.83934</v>
      </c>
      <c r="C477" s="24">
        <v>-12.571102</v>
      </c>
      <c r="D477" s="24">
        <v>0.62109169529173236</v>
      </c>
      <c r="E477" s="24">
        <v>0.62154401757672795</v>
      </c>
      <c r="F477" s="24">
        <v>0.5392414992507707</v>
      </c>
      <c r="G477" s="24">
        <v>0.55869768248197393</v>
      </c>
      <c r="H477" s="24">
        <v>0.58104997807131009</v>
      </c>
      <c r="I477" s="24">
        <v>0.58096198174882496</v>
      </c>
    </row>
    <row r="478" spans="1:9" x14ac:dyDescent="0.25">
      <c r="A478" s="24" t="s">
        <v>521</v>
      </c>
      <c r="B478" s="24">
        <v>49.08934</v>
      </c>
      <c r="C478" s="24">
        <v>-12.571102</v>
      </c>
    </row>
    <row r="479" spans="1:9" x14ac:dyDescent="0.25">
      <c r="A479" s="24" t="s">
        <v>522</v>
      </c>
      <c r="B479" s="24">
        <v>49.33934</v>
      </c>
      <c r="C479" s="24">
        <v>-12.571102</v>
      </c>
      <c r="D479" s="24">
        <v>0.52854086951614254</v>
      </c>
      <c r="E479" s="24">
        <v>0.52783321550926188</v>
      </c>
      <c r="F479" s="24">
        <v>0.54389765331078399</v>
      </c>
      <c r="G479" s="24">
        <v>0.54951984523643738</v>
      </c>
      <c r="H479" s="24">
        <v>0.56114950899514171</v>
      </c>
      <c r="I479" s="24">
        <v>0.55044152231959254</v>
      </c>
    </row>
    <row r="480" spans="1:9" x14ac:dyDescent="0.25">
      <c r="A480" s="24" t="s">
        <v>523</v>
      </c>
      <c r="B480" s="24">
        <v>49.58934</v>
      </c>
      <c r="C480" s="24">
        <v>-12.571102</v>
      </c>
      <c r="D480" s="24">
        <v>0.43162341147129724</v>
      </c>
      <c r="E480" s="24">
        <v>0.42743031680667737</v>
      </c>
      <c r="F480" s="24">
        <v>0.35808570150092456</v>
      </c>
      <c r="G480" s="24">
        <v>0.36054128366332261</v>
      </c>
      <c r="H480" s="24">
        <v>0.5024535825443367</v>
      </c>
      <c r="I480" s="24">
        <v>0.50129637628291024</v>
      </c>
    </row>
    <row r="481" spans="1:9" x14ac:dyDescent="0.25">
      <c r="A481" s="24" t="s">
        <v>524</v>
      </c>
      <c r="B481" s="24">
        <v>49.83934</v>
      </c>
      <c r="C481" s="24">
        <v>-12.571102</v>
      </c>
    </row>
    <row r="482" spans="1:9" x14ac:dyDescent="0.25">
      <c r="A482" s="24" t="s">
        <v>525</v>
      </c>
      <c r="B482" s="24">
        <v>50.08934</v>
      </c>
      <c r="C482" s="24">
        <v>-12.571102</v>
      </c>
    </row>
    <row r="483" spans="1:9" x14ac:dyDescent="0.25">
      <c r="A483" s="24" t="s">
        <v>526</v>
      </c>
      <c r="B483" s="24">
        <v>40.33934</v>
      </c>
      <c r="C483" s="24">
        <v>-12.571102</v>
      </c>
      <c r="D483" s="24">
        <v>0.44498952116673091</v>
      </c>
      <c r="E483" s="24">
        <v>0.45106478784781417</v>
      </c>
      <c r="F483" s="24">
        <v>0.44565645822072569</v>
      </c>
      <c r="G483" s="24">
        <v>0.44368838165360669</v>
      </c>
      <c r="H483" s="24">
        <v>0.43902248675861782</v>
      </c>
      <c r="I483" s="24">
        <v>0.43319011834040838</v>
      </c>
    </row>
    <row r="484" spans="1:9" x14ac:dyDescent="0.25">
      <c r="A484" s="24" t="s">
        <v>527</v>
      </c>
      <c r="B484" s="24">
        <v>40.58934</v>
      </c>
      <c r="C484" s="24">
        <v>-12.571102</v>
      </c>
      <c r="D484" s="24">
        <v>0.7232185502608921</v>
      </c>
      <c r="E484" s="24">
        <v>0.72316825338597279</v>
      </c>
      <c r="F484" s="24">
        <v>0.72320650683753351</v>
      </c>
      <c r="G484" s="24">
        <v>0.72320497373697756</v>
      </c>
      <c r="H484" s="24">
        <v>0.72317970232530404</v>
      </c>
      <c r="I484" s="24">
        <v>0.72320662779998202</v>
      </c>
    </row>
    <row r="485" spans="1:9" x14ac:dyDescent="0.25">
      <c r="A485" s="24" t="s">
        <v>528</v>
      </c>
      <c r="B485" s="24">
        <v>40.83934</v>
      </c>
      <c r="C485" s="24">
        <v>-12.571102</v>
      </c>
    </row>
    <row r="486" spans="1:9" x14ac:dyDescent="0.25">
      <c r="A486" s="24" t="s">
        <v>529</v>
      </c>
      <c r="B486" s="24">
        <v>44.83934</v>
      </c>
      <c r="C486" s="24">
        <v>-12.821102</v>
      </c>
      <c r="D486" s="24">
        <v>0.34049042097748378</v>
      </c>
      <c r="E486" s="24">
        <v>0.34394138354375081</v>
      </c>
      <c r="F486" s="24">
        <v>0.30499567311915715</v>
      </c>
      <c r="G486" s="24">
        <v>0.31336692703283447</v>
      </c>
      <c r="H486" s="24">
        <v>0.23167098155755944</v>
      </c>
      <c r="I486" s="24">
        <v>0.28900221071727189</v>
      </c>
    </row>
    <row r="487" spans="1:9" x14ac:dyDescent="0.25">
      <c r="A487" s="24" t="s">
        <v>530</v>
      </c>
      <c r="B487" s="24">
        <v>45.08934</v>
      </c>
      <c r="C487" s="24">
        <v>-12.821102</v>
      </c>
      <c r="D487" s="24">
        <v>0.58440690606426415</v>
      </c>
      <c r="E487" s="24">
        <v>0.58786349173907737</v>
      </c>
      <c r="F487" s="24">
        <v>0.53016056627991837</v>
      </c>
      <c r="G487" s="24">
        <v>0.53202180178820235</v>
      </c>
      <c r="H487" s="24">
        <v>0.4471423856051478</v>
      </c>
      <c r="I487" s="24">
        <v>0.44904618597861995</v>
      </c>
    </row>
    <row r="488" spans="1:9" x14ac:dyDescent="0.25">
      <c r="A488" s="24" t="s">
        <v>531</v>
      </c>
      <c r="B488" s="24">
        <v>45.33934</v>
      </c>
      <c r="C488" s="24">
        <v>-12.821102</v>
      </c>
      <c r="D488" s="24">
        <v>0.58878875024369681</v>
      </c>
      <c r="E488" s="24">
        <v>0.56806883567197108</v>
      </c>
      <c r="F488" s="24">
        <v>0.5394915029297549</v>
      </c>
      <c r="G488" s="24">
        <v>0.53701410886377543</v>
      </c>
      <c r="H488" s="24">
        <v>0.45553427535076713</v>
      </c>
      <c r="I488" s="24">
        <v>0.46016917024231296</v>
      </c>
    </row>
    <row r="489" spans="1:9" x14ac:dyDescent="0.25">
      <c r="A489" s="24" t="s">
        <v>532</v>
      </c>
      <c r="B489" s="24">
        <v>45.58934</v>
      </c>
      <c r="C489" s="24">
        <v>-12.821102</v>
      </c>
    </row>
    <row r="490" spans="1:9" x14ac:dyDescent="0.25">
      <c r="A490" s="24" t="s">
        <v>533</v>
      </c>
      <c r="B490" s="24">
        <v>48.58934</v>
      </c>
      <c r="C490" s="24">
        <v>-12.821102</v>
      </c>
      <c r="D490" s="24">
        <v>0.53225567907403903</v>
      </c>
      <c r="E490" s="24">
        <v>0.53000041105398976</v>
      </c>
      <c r="F490" s="24">
        <v>0.48961743120736756</v>
      </c>
      <c r="G490" s="24">
        <v>0.47232116838542554</v>
      </c>
      <c r="H490" s="24">
        <v>0.39126288880014487</v>
      </c>
      <c r="I490" s="24">
        <v>0.39501026499934527</v>
      </c>
    </row>
    <row r="491" spans="1:9" x14ac:dyDescent="0.25">
      <c r="A491" s="24" t="s">
        <v>534</v>
      </c>
      <c r="B491" s="24">
        <v>48.83934</v>
      </c>
      <c r="C491" s="24">
        <v>-12.821102</v>
      </c>
      <c r="D491" s="24">
        <v>0.51607893318155551</v>
      </c>
      <c r="E491" s="24">
        <v>0.51426178544068413</v>
      </c>
      <c r="F491" s="24">
        <v>0.41286917171248938</v>
      </c>
      <c r="G491" s="24">
        <v>0.39431180650541686</v>
      </c>
      <c r="H491" s="24">
        <v>0.49911837222209976</v>
      </c>
      <c r="I491" s="24">
        <v>0.49895956075276421</v>
      </c>
    </row>
    <row r="492" spans="1:9" x14ac:dyDescent="0.25">
      <c r="A492" s="24" t="s">
        <v>535</v>
      </c>
      <c r="B492" s="24">
        <v>49.08934</v>
      </c>
      <c r="C492" s="24">
        <v>-12.821102</v>
      </c>
      <c r="D492" s="24">
        <v>0.51971122702739514</v>
      </c>
      <c r="E492" s="24">
        <v>0.50865978180895643</v>
      </c>
      <c r="F492" s="24">
        <v>0.45952443619576988</v>
      </c>
      <c r="G492" s="24">
        <v>0.45584999248164282</v>
      </c>
      <c r="H492" s="24">
        <v>0.46886622143449103</v>
      </c>
      <c r="I492" s="24">
        <v>0.46709297822984658</v>
      </c>
    </row>
    <row r="493" spans="1:9" x14ac:dyDescent="0.25">
      <c r="A493" s="24" t="s">
        <v>536</v>
      </c>
      <c r="B493" s="24">
        <v>49.33934</v>
      </c>
      <c r="C493" s="24">
        <v>-12.821102</v>
      </c>
    </row>
    <row r="494" spans="1:9" x14ac:dyDescent="0.25">
      <c r="A494" s="24" t="s">
        <v>537</v>
      </c>
      <c r="B494" s="24">
        <v>49.58934</v>
      </c>
      <c r="C494" s="24">
        <v>-12.821102</v>
      </c>
      <c r="D494" s="24">
        <v>0.37205060839024928</v>
      </c>
      <c r="E494" s="24">
        <v>0.36879574180968916</v>
      </c>
      <c r="F494" s="24">
        <v>0.60309181185680816</v>
      </c>
      <c r="G494" s="24">
        <v>0.60300700692933151</v>
      </c>
      <c r="H494" s="24">
        <v>0.61405447276720981</v>
      </c>
      <c r="I494" s="24">
        <v>0.61404127417591126</v>
      </c>
    </row>
    <row r="495" spans="1:9" x14ac:dyDescent="0.25">
      <c r="A495" s="24" t="s">
        <v>538</v>
      </c>
      <c r="B495" s="24">
        <v>49.83934</v>
      </c>
      <c r="C495" s="24">
        <v>-12.821102</v>
      </c>
      <c r="D495" s="24">
        <v>0.47413530177621271</v>
      </c>
      <c r="E495" s="24">
        <v>0.46445481837373254</v>
      </c>
      <c r="F495" s="24">
        <v>0.44428366528489555</v>
      </c>
      <c r="G495" s="24">
        <v>0.43991689620532676</v>
      </c>
      <c r="H495" s="24">
        <v>0.50666924674058811</v>
      </c>
      <c r="I495" s="24">
        <v>0.50507057124854493</v>
      </c>
    </row>
    <row r="496" spans="1:9" x14ac:dyDescent="0.25">
      <c r="A496" s="24" t="s">
        <v>539</v>
      </c>
      <c r="B496" s="24">
        <v>50.08934</v>
      </c>
      <c r="C496" s="24">
        <v>-12.821102</v>
      </c>
    </row>
    <row r="497" spans="1:9" x14ac:dyDescent="0.25">
      <c r="A497" s="24" t="s">
        <v>540</v>
      </c>
      <c r="B497" s="24">
        <v>40.08934</v>
      </c>
      <c r="C497" s="24">
        <v>-12.821102</v>
      </c>
    </row>
    <row r="498" spans="1:9" x14ac:dyDescent="0.25">
      <c r="A498" s="24" t="s">
        <v>541</v>
      </c>
      <c r="B498" s="24">
        <v>40.33934</v>
      </c>
      <c r="C498" s="24">
        <v>-12.821102</v>
      </c>
      <c r="D498" s="24">
        <v>0.72537620695940397</v>
      </c>
      <c r="E498" s="24">
        <v>0.72538396236490477</v>
      </c>
      <c r="F498" s="24">
        <v>0.72514363610822918</v>
      </c>
      <c r="G498" s="24">
        <v>0.72517602477239251</v>
      </c>
      <c r="H498" s="24">
        <v>0.72530393577855645</v>
      </c>
      <c r="I498" s="24">
        <v>0.72540176169921811</v>
      </c>
    </row>
    <row r="499" spans="1:9" x14ac:dyDescent="0.25">
      <c r="A499" s="24" t="s">
        <v>542</v>
      </c>
      <c r="B499" s="24">
        <v>40.58934</v>
      </c>
      <c r="C499" s="24">
        <v>-12.821102</v>
      </c>
      <c r="D499" s="24">
        <v>0.72875956624667948</v>
      </c>
      <c r="E499" s="24">
        <v>0.72871759481927501</v>
      </c>
      <c r="F499" s="24">
        <v>0.7287347487580681</v>
      </c>
      <c r="G499" s="24">
        <v>0.72872660309899728</v>
      </c>
      <c r="H499" s="24">
        <v>0.72867292824682572</v>
      </c>
      <c r="I499" s="24">
        <v>0.72872220261457588</v>
      </c>
    </row>
    <row r="500" spans="1:9" x14ac:dyDescent="0.25">
      <c r="A500" s="24" t="s">
        <v>543</v>
      </c>
      <c r="B500" s="24">
        <v>40.83934</v>
      </c>
      <c r="C500" s="24">
        <v>-12.821102</v>
      </c>
    </row>
    <row r="501" spans="1:9" x14ac:dyDescent="0.25">
      <c r="A501" s="24" t="s">
        <v>544</v>
      </c>
      <c r="B501" s="24">
        <v>44.83934</v>
      </c>
      <c r="C501" s="24">
        <v>-13.071102</v>
      </c>
    </row>
    <row r="502" spans="1:9" x14ac:dyDescent="0.25">
      <c r="A502" s="24" t="s">
        <v>545</v>
      </c>
      <c r="B502" s="24">
        <v>45.08934</v>
      </c>
      <c r="C502" s="24">
        <v>-13.071102</v>
      </c>
      <c r="D502" s="24">
        <v>0.55106708120115622</v>
      </c>
      <c r="E502" s="24">
        <v>0.55205529014176846</v>
      </c>
      <c r="F502" s="24">
        <v>0.51789161387423788</v>
      </c>
      <c r="G502" s="24">
        <v>0.47662723491449033</v>
      </c>
      <c r="H502" s="24">
        <v>0.41036798230800531</v>
      </c>
      <c r="I502" s="24">
        <v>0.40396562869241326</v>
      </c>
    </row>
    <row r="503" spans="1:9" x14ac:dyDescent="0.25">
      <c r="A503" s="24" t="s">
        <v>546</v>
      </c>
      <c r="B503" s="24">
        <v>45.33934</v>
      </c>
      <c r="C503" s="24">
        <v>-13.071102</v>
      </c>
      <c r="D503" s="24">
        <v>0.37397950128889085</v>
      </c>
      <c r="E503" s="24">
        <v>0.36587145375608138</v>
      </c>
      <c r="F503" s="24">
        <v>0.35874190880937923</v>
      </c>
      <c r="G503" s="24">
        <v>0.36108256203497513</v>
      </c>
      <c r="H503" s="24">
        <v>0.27435799474189976</v>
      </c>
      <c r="I503" s="24">
        <v>0.263985183025649</v>
      </c>
    </row>
    <row r="504" spans="1:9" x14ac:dyDescent="0.25">
      <c r="A504" s="24" t="s">
        <v>547</v>
      </c>
      <c r="B504" s="24">
        <v>48.08934</v>
      </c>
      <c r="C504" s="24">
        <v>-13.071102</v>
      </c>
    </row>
    <row r="505" spans="1:9" x14ac:dyDescent="0.25">
      <c r="A505" s="24" t="s">
        <v>548</v>
      </c>
      <c r="B505" s="24">
        <v>48.33934</v>
      </c>
      <c r="C505" s="24">
        <v>-13.071102</v>
      </c>
      <c r="D505" s="24">
        <v>0.39625245522011321</v>
      </c>
      <c r="E505" s="24">
        <v>0.39416786853211916</v>
      </c>
      <c r="F505" s="24">
        <v>0.35415531844796533</v>
      </c>
      <c r="G505" s="24">
        <v>0.33694728240862343</v>
      </c>
      <c r="H505" s="24">
        <v>0.31630894089023442</v>
      </c>
      <c r="I505" s="24">
        <v>0.30602069035718971</v>
      </c>
    </row>
    <row r="506" spans="1:9" x14ac:dyDescent="0.25">
      <c r="A506" s="24" t="s">
        <v>549</v>
      </c>
      <c r="B506" s="24">
        <v>48.58934</v>
      </c>
      <c r="C506" s="24">
        <v>-13.071102</v>
      </c>
      <c r="D506" s="24">
        <v>0.42681495913539158</v>
      </c>
      <c r="E506" s="24">
        <v>0.41973197384278105</v>
      </c>
      <c r="F506" s="24">
        <v>0.38307794788007121</v>
      </c>
      <c r="G506" s="24">
        <v>0.37136640366998708</v>
      </c>
      <c r="H506" s="24">
        <v>0.30946979463328267</v>
      </c>
      <c r="I506" s="24">
        <v>0.3200084722014141</v>
      </c>
    </row>
    <row r="507" spans="1:9" x14ac:dyDescent="0.25">
      <c r="A507" s="24" t="s">
        <v>550</v>
      </c>
      <c r="B507" s="24">
        <v>48.83934</v>
      </c>
      <c r="C507" s="24">
        <v>-13.071102</v>
      </c>
      <c r="D507" s="24">
        <v>0.63229132624693685</v>
      </c>
      <c r="E507" s="24">
        <v>0.63238083914301324</v>
      </c>
      <c r="F507" s="24">
        <v>0.57170215335547281</v>
      </c>
      <c r="G507" s="24">
        <v>0.5688373698269974</v>
      </c>
      <c r="H507" s="24">
        <v>0.5755446250799644</v>
      </c>
      <c r="I507" s="24">
        <v>0.57549410220713071</v>
      </c>
    </row>
    <row r="508" spans="1:9" x14ac:dyDescent="0.25">
      <c r="A508" s="24" t="s">
        <v>551</v>
      </c>
      <c r="B508" s="24">
        <v>49.08934</v>
      </c>
      <c r="C508" s="24">
        <v>-13.071102</v>
      </c>
      <c r="D508" s="24">
        <v>0.45849217573231449</v>
      </c>
      <c r="E508" s="24">
        <v>0.45216300371343526</v>
      </c>
      <c r="F508" s="24">
        <v>0.46119975159195598</v>
      </c>
      <c r="G508" s="24">
        <v>0.44699911464213898</v>
      </c>
      <c r="H508" s="24">
        <v>0.48819934104972768</v>
      </c>
      <c r="I508" s="24">
        <v>0.4734476216376205</v>
      </c>
    </row>
    <row r="509" spans="1:9" x14ac:dyDescent="0.25">
      <c r="A509" s="24" t="s">
        <v>552</v>
      </c>
      <c r="B509" s="24">
        <v>49.58934</v>
      </c>
      <c r="C509" s="24">
        <v>-13.071102</v>
      </c>
    </row>
    <row r="510" spans="1:9" x14ac:dyDescent="0.25">
      <c r="A510" s="24" t="s">
        <v>553</v>
      </c>
      <c r="B510" s="24">
        <v>49.83934</v>
      </c>
      <c r="C510" s="24">
        <v>-13.071102</v>
      </c>
      <c r="D510" s="24">
        <v>0.37989733911216245</v>
      </c>
      <c r="E510" s="24">
        <v>0.37636987417772355</v>
      </c>
      <c r="F510" s="24">
        <v>0.59898620769097044</v>
      </c>
      <c r="G510" s="24">
        <v>0.59904399836024769</v>
      </c>
      <c r="H510" s="24">
        <v>0.60980024432152358</v>
      </c>
      <c r="I510" s="24">
        <v>0.60917572748985049</v>
      </c>
    </row>
    <row r="511" spans="1:9" x14ac:dyDescent="0.25">
      <c r="A511" s="24" t="s">
        <v>554</v>
      </c>
      <c r="B511" s="24">
        <v>50.08934</v>
      </c>
      <c r="C511" s="24">
        <v>-13.071102</v>
      </c>
    </row>
    <row r="512" spans="1:9" x14ac:dyDescent="0.25">
      <c r="A512" s="24" t="s">
        <v>555</v>
      </c>
      <c r="B512" s="24">
        <v>40.08934</v>
      </c>
      <c r="C512" s="24">
        <v>-13.071102</v>
      </c>
    </row>
    <row r="513" spans="1:9" x14ac:dyDescent="0.25">
      <c r="A513" s="24" t="s">
        <v>556</v>
      </c>
      <c r="B513" s="24">
        <v>40.33934</v>
      </c>
      <c r="C513" s="24">
        <v>-13.071102</v>
      </c>
      <c r="D513" s="24">
        <v>0.73122499605569613</v>
      </c>
      <c r="E513" s="24">
        <v>0.73132334779629882</v>
      </c>
      <c r="F513" s="24">
        <v>0.73138088625639108</v>
      </c>
      <c r="G513" s="24">
        <v>0.73119445819664941</v>
      </c>
      <c r="H513" s="24">
        <v>0.7313191024905783</v>
      </c>
      <c r="I513" s="24">
        <v>0.73139016770232024</v>
      </c>
    </row>
    <row r="514" spans="1:9" x14ac:dyDescent="0.25">
      <c r="A514" s="24" t="s">
        <v>557</v>
      </c>
      <c r="B514" s="24">
        <v>40.58934</v>
      </c>
      <c r="C514" s="24">
        <v>-13.071102</v>
      </c>
      <c r="D514" s="24">
        <v>0.73416362885755282</v>
      </c>
      <c r="E514" s="24">
        <v>0.73412978456764888</v>
      </c>
      <c r="F514" s="24">
        <v>0.73390977474213304</v>
      </c>
      <c r="G514" s="24">
        <v>0.73399278061881301</v>
      </c>
      <c r="H514" s="24">
        <v>0.73394343291778597</v>
      </c>
      <c r="I514" s="24">
        <v>0.73405588753283091</v>
      </c>
    </row>
    <row r="515" spans="1:9" x14ac:dyDescent="0.25">
      <c r="A515" s="24" t="s">
        <v>558</v>
      </c>
      <c r="B515" s="24">
        <v>40.83934</v>
      </c>
      <c r="C515" s="24">
        <v>-13.071102</v>
      </c>
    </row>
    <row r="516" spans="1:9" x14ac:dyDescent="0.25">
      <c r="A516" s="24" t="s">
        <v>559</v>
      </c>
      <c r="B516" s="24">
        <v>45.08934</v>
      </c>
      <c r="C516" s="24">
        <v>-13.321102</v>
      </c>
    </row>
    <row r="517" spans="1:9" x14ac:dyDescent="0.25">
      <c r="A517" s="24" t="s">
        <v>560</v>
      </c>
      <c r="B517" s="24">
        <v>45.33934</v>
      </c>
      <c r="C517" s="24">
        <v>-13.321102</v>
      </c>
    </row>
    <row r="518" spans="1:9" x14ac:dyDescent="0.25">
      <c r="A518" s="24" t="s">
        <v>561</v>
      </c>
      <c r="B518" s="24">
        <v>47.83934</v>
      </c>
      <c r="C518" s="24">
        <v>-13.321102</v>
      </c>
    </row>
    <row r="519" spans="1:9" x14ac:dyDescent="0.25">
      <c r="A519" s="24" t="s">
        <v>562</v>
      </c>
      <c r="B519" s="24">
        <v>48.08934</v>
      </c>
      <c r="C519" s="24">
        <v>-13.321102</v>
      </c>
      <c r="D519" s="24">
        <v>0.57235649814418066</v>
      </c>
      <c r="E519" s="24">
        <v>0.57106193080315715</v>
      </c>
      <c r="F519" s="24">
        <v>0.52436437696201776</v>
      </c>
      <c r="G519" s="24">
        <v>0.50809202221721894</v>
      </c>
      <c r="H519" s="24">
        <v>0.41541470975893291</v>
      </c>
      <c r="I519" s="24">
        <v>0.42977155758398433</v>
      </c>
    </row>
    <row r="520" spans="1:9" x14ac:dyDescent="0.25">
      <c r="A520" s="24" t="s">
        <v>563</v>
      </c>
      <c r="B520" s="24">
        <v>48.33934</v>
      </c>
      <c r="C520" s="24">
        <v>-13.321102</v>
      </c>
      <c r="D520" s="24">
        <v>0.6302379131264747</v>
      </c>
      <c r="E520" s="24">
        <v>0.63040312931637243</v>
      </c>
      <c r="F520" s="24">
        <v>0.57234871080053307</v>
      </c>
      <c r="G520" s="24">
        <v>0.5687864603875592</v>
      </c>
      <c r="H520" s="24">
        <v>0.45946622252073482</v>
      </c>
      <c r="I520" s="24">
        <v>0.45806113310871588</v>
      </c>
    </row>
    <row r="521" spans="1:9" x14ac:dyDescent="0.25">
      <c r="A521" s="24" t="s">
        <v>564</v>
      </c>
      <c r="B521" s="24">
        <v>48.58934</v>
      </c>
      <c r="C521" s="24">
        <v>-13.321102</v>
      </c>
      <c r="D521" s="24">
        <v>0.63631164862851786</v>
      </c>
      <c r="E521" s="24">
        <v>0.63652904789980669</v>
      </c>
      <c r="F521" s="24">
        <v>0.58091908676623627</v>
      </c>
      <c r="G521" s="24">
        <v>0.58045307413524105</v>
      </c>
      <c r="H521" s="24">
        <v>0.46127930041670051</v>
      </c>
      <c r="I521" s="24">
        <v>0.45724186504559255</v>
      </c>
    </row>
    <row r="522" spans="1:9" x14ac:dyDescent="0.25">
      <c r="A522" s="24" t="s">
        <v>565</v>
      </c>
      <c r="B522" s="24">
        <v>48.83934</v>
      </c>
      <c r="C522" s="24">
        <v>-13.321102</v>
      </c>
      <c r="D522" s="24">
        <v>0.63626442579913889</v>
      </c>
      <c r="E522" s="24">
        <v>0.63597165118484789</v>
      </c>
      <c r="F522" s="24">
        <v>0.57990500940139622</v>
      </c>
      <c r="G522" s="24">
        <v>0.57575030136372285</v>
      </c>
      <c r="H522" s="24">
        <v>0.58640284170845991</v>
      </c>
      <c r="I522" s="24">
        <v>0.58630825786889829</v>
      </c>
    </row>
    <row r="523" spans="1:9" x14ac:dyDescent="0.25">
      <c r="A523" s="24" t="s">
        <v>566</v>
      </c>
      <c r="B523" s="24">
        <v>49.08934</v>
      </c>
      <c r="C523" s="24">
        <v>-13.321102</v>
      </c>
    </row>
    <row r="524" spans="1:9" x14ac:dyDescent="0.25">
      <c r="A524" s="24" t="s">
        <v>567</v>
      </c>
      <c r="B524" s="24">
        <v>49.83934</v>
      </c>
      <c r="C524" s="24">
        <v>-13.321102</v>
      </c>
      <c r="D524" s="24">
        <v>0.74034596642204853</v>
      </c>
      <c r="E524" s="24">
        <v>0.740321709430109</v>
      </c>
      <c r="F524" s="24">
        <v>0.7406589818259226</v>
      </c>
      <c r="G524" s="24">
        <v>0.74024104218728048</v>
      </c>
      <c r="H524" s="24">
        <v>0.74095577586513883</v>
      </c>
      <c r="I524" s="24">
        <v>0.74021282527334376</v>
      </c>
    </row>
    <row r="525" spans="1:9" x14ac:dyDescent="0.25">
      <c r="A525" s="24" t="s">
        <v>568</v>
      </c>
      <c r="B525" s="24">
        <v>50.08934</v>
      </c>
      <c r="C525" s="24">
        <v>-13.321102</v>
      </c>
      <c r="D525" s="24">
        <v>0.4268211759894191</v>
      </c>
      <c r="E525" s="24">
        <v>0.44492001050989205</v>
      </c>
      <c r="F525" s="24">
        <v>0.44649360281327083</v>
      </c>
      <c r="G525" s="24">
        <v>0.43825041203869985</v>
      </c>
      <c r="H525" s="24">
        <v>0.5093516381848191</v>
      </c>
      <c r="I525" s="24">
        <v>0.5059436057657094</v>
      </c>
    </row>
    <row r="526" spans="1:9" x14ac:dyDescent="0.25">
      <c r="A526" s="24" t="s">
        <v>569</v>
      </c>
      <c r="B526" s="24">
        <v>40.33934</v>
      </c>
      <c r="C526" s="24">
        <v>-13.321102</v>
      </c>
    </row>
    <row r="527" spans="1:9" x14ac:dyDescent="0.25">
      <c r="A527" s="24" t="s">
        <v>570</v>
      </c>
      <c r="B527" s="24">
        <v>40.58934</v>
      </c>
      <c r="C527" s="24">
        <v>-13.321102</v>
      </c>
      <c r="D527" s="24">
        <v>0.73468619770245103</v>
      </c>
      <c r="E527" s="24">
        <v>0.73493121495588942</v>
      </c>
      <c r="F527" s="24">
        <v>0.73587352572693776</v>
      </c>
      <c r="G527" s="24">
        <v>0.73653101807613053</v>
      </c>
      <c r="H527" s="24">
        <v>0.73690634278076439</v>
      </c>
      <c r="I527" s="24">
        <v>0.7366941832605679</v>
      </c>
    </row>
    <row r="528" spans="1:9" x14ac:dyDescent="0.25">
      <c r="A528" s="24" t="s">
        <v>571</v>
      </c>
      <c r="B528" s="24">
        <v>40.83934</v>
      </c>
      <c r="C528" s="24">
        <v>-13.321102</v>
      </c>
    </row>
    <row r="529" spans="1:9" x14ac:dyDescent="0.25">
      <c r="A529" s="24" t="s">
        <v>572</v>
      </c>
      <c r="B529" s="24">
        <v>47.58934</v>
      </c>
      <c r="C529" s="24">
        <v>-13.571102</v>
      </c>
    </row>
    <row r="530" spans="1:9" x14ac:dyDescent="0.25">
      <c r="A530" s="24" t="s">
        <v>573</v>
      </c>
      <c r="B530" s="24">
        <v>47.83934</v>
      </c>
      <c r="C530" s="24">
        <v>-13.571102</v>
      </c>
      <c r="D530" s="24">
        <v>0.54902493038035505</v>
      </c>
      <c r="E530" s="24">
        <v>0.54502326931905498</v>
      </c>
      <c r="F530" s="24">
        <v>0.49801798625934796</v>
      </c>
      <c r="G530" s="24">
        <v>0.48367781582836999</v>
      </c>
      <c r="H530" s="24">
        <v>0.43243618932409777</v>
      </c>
      <c r="I530" s="24">
        <v>0.45097839962470743</v>
      </c>
    </row>
    <row r="531" spans="1:9" x14ac:dyDescent="0.25">
      <c r="A531" s="24" t="s">
        <v>574</v>
      </c>
      <c r="B531" s="24">
        <v>48.08934</v>
      </c>
      <c r="C531" s="24">
        <v>-13.571102</v>
      </c>
      <c r="D531" s="24">
        <v>0.60030943862212582</v>
      </c>
      <c r="E531" s="24">
        <v>0.60293960103587352</v>
      </c>
      <c r="F531" s="24">
        <v>0.55167492820029251</v>
      </c>
      <c r="G531" s="24">
        <v>0.54040497662072284</v>
      </c>
      <c r="H531" s="24">
        <v>0.56761779510855725</v>
      </c>
      <c r="I531" s="24">
        <v>0.56846102039197233</v>
      </c>
    </row>
    <row r="532" spans="1:9" x14ac:dyDescent="0.25">
      <c r="A532" s="24" t="s">
        <v>575</v>
      </c>
      <c r="B532" s="24">
        <v>48.33934</v>
      </c>
      <c r="C532" s="24">
        <v>-13.571102</v>
      </c>
      <c r="D532" s="24">
        <v>0.63463922031675835</v>
      </c>
      <c r="E532" s="24">
        <v>0.63505432398603412</v>
      </c>
      <c r="F532" s="24">
        <v>0.57822209609170905</v>
      </c>
      <c r="G532" s="24">
        <v>0.57734941099208403</v>
      </c>
      <c r="H532" s="24">
        <v>0.58992376131238822</v>
      </c>
      <c r="I532" s="24">
        <v>0.58994622750107495</v>
      </c>
    </row>
    <row r="533" spans="1:9" x14ac:dyDescent="0.25">
      <c r="A533" s="24" t="s">
        <v>576</v>
      </c>
      <c r="B533" s="24">
        <v>48.58934</v>
      </c>
      <c r="C533" s="24">
        <v>-13.571102</v>
      </c>
      <c r="D533" s="24">
        <v>0.61731189552070287</v>
      </c>
      <c r="E533" s="24">
        <v>0.61676331999657075</v>
      </c>
      <c r="F533" s="24">
        <v>0.57006997324097797</v>
      </c>
      <c r="G533" s="24">
        <v>0.55927010822586765</v>
      </c>
      <c r="H533" s="24">
        <v>0.56136906851175217</v>
      </c>
      <c r="I533" s="24">
        <v>0.56133902494532051</v>
      </c>
    </row>
    <row r="534" spans="1:9" x14ac:dyDescent="0.25">
      <c r="A534" s="24" t="s">
        <v>577</v>
      </c>
      <c r="B534" s="24">
        <v>48.83934</v>
      </c>
      <c r="C534" s="24">
        <v>-13.571102</v>
      </c>
      <c r="D534" s="24">
        <v>0.53122639284459583</v>
      </c>
      <c r="E534" s="24">
        <v>0.52411190190633949</v>
      </c>
      <c r="F534" s="24">
        <v>0.55495786361886246</v>
      </c>
      <c r="G534" s="24">
        <v>0.49081121570455633</v>
      </c>
      <c r="H534" s="24">
        <v>0.49698659148811364</v>
      </c>
      <c r="I534" s="24">
        <v>0.48819718568314846</v>
      </c>
    </row>
    <row r="535" spans="1:9" x14ac:dyDescent="0.25">
      <c r="A535" s="24" t="s">
        <v>578</v>
      </c>
      <c r="B535" s="24">
        <v>49.08934</v>
      </c>
      <c r="C535" s="24">
        <v>-13.571102</v>
      </c>
    </row>
    <row r="536" spans="1:9" x14ac:dyDescent="0.25">
      <c r="A536" s="24" t="s">
        <v>579</v>
      </c>
      <c r="B536" s="24">
        <v>49.83934</v>
      </c>
      <c r="C536" s="24">
        <v>-13.571102</v>
      </c>
    </row>
    <row r="537" spans="1:9" x14ac:dyDescent="0.25">
      <c r="A537" s="24" t="s">
        <v>580</v>
      </c>
      <c r="B537" s="24">
        <v>50.08934</v>
      </c>
      <c r="C537" s="24">
        <v>-13.571102</v>
      </c>
      <c r="D537" s="24">
        <v>0.28770945525257807</v>
      </c>
      <c r="E537" s="24">
        <v>0.27998429044582035</v>
      </c>
      <c r="F537" s="24">
        <v>0.60026169488703496</v>
      </c>
      <c r="G537" s="24">
        <v>0.60026169488703496</v>
      </c>
      <c r="H537" s="24">
        <v>0.60761884992063664</v>
      </c>
      <c r="I537" s="24">
        <v>0.60761884992063664</v>
      </c>
    </row>
    <row r="538" spans="1:9" x14ac:dyDescent="0.25">
      <c r="A538" s="24" t="s">
        <v>581</v>
      </c>
      <c r="B538" s="24">
        <v>40.33934</v>
      </c>
      <c r="C538" s="24">
        <v>-13.571102</v>
      </c>
    </row>
    <row r="539" spans="1:9" x14ac:dyDescent="0.25">
      <c r="A539" s="24" t="s">
        <v>582</v>
      </c>
      <c r="B539" s="24">
        <v>40.58934</v>
      </c>
      <c r="C539" s="24">
        <v>-13.571102</v>
      </c>
      <c r="D539" s="24">
        <v>0.74336856411548635</v>
      </c>
      <c r="E539" s="24">
        <v>0.74337653964729256</v>
      </c>
      <c r="F539" s="24">
        <v>0.74329726508079275</v>
      </c>
      <c r="G539" s="24">
        <v>0.74311108402896831</v>
      </c>
      <c r="H539" s="24">
        <v>0.74329225938346988</v>
      </c>
      <c r="I539" s="24">
        <v>0.74339988322907458</v>
      </c>
    </row>
    <row r="540" spans="1:9" x14ac:dyDescent="0.25">
      <c r="A540" s="24" t="s">
        <v>583</v>
      </c>
      <c r="B540" s="24">
        <v>40.83934</v>
      </c>
      <c r="C540" s="24">
        <v>-13.571102</v>
      </c>
    </row>
    <row r="541" spans="1:9" x14ac:dyDescent="0.25">
      <c r="A541" s="24" t="s">
        <v>584</v>
      </c>
      <c r="B541" s="24">
        <v>43.08934</v>
      </c>
      <c r="C541" s="24">
        <v>11.428898</v>
      </c>
      <c r="D541" s="24">
        <v>0.48036425663784027</v>
      </c>
      <c r="E541" s="24">
        <v>0.46987222142356866</v>
      </c>
      <c r="F541" s="24">
        <v>0.5091832201633274</v>
      </c>
      <c r="G541" s="24">
        <v>0.50560167156184743</v>
      </c>
      <c r="H541" s="24">
        <v>0.54581133379588542</v>
      </c>
      <c r="I541" s="24">
        <v>0.52993137823478509</v>
      </c>
    </row>
    <row r="542" spans="1:9" x14ac:dyDescent="0.25">
      <c r="A542" s="24" t="s">
        <v>585</v>
      </c>
      <c r="B542" s="24">
        <v>43.33934</v>
      </c>
      <c r="C542" s="24">
        <v>11.428898</v>
      </c>
      <c r="D542" s="24">
        <v>0.58354498554376355</v>
      </c>
      <c r="E542" s="24">
        <v>0.57574254017478843</v>
      </c>
      <c r="F542" s="24">
        <v>0.61661494998313959</v>
      </c>
      <c r="G542" s="24">
        <v>0.6142253081871224</v>
      </c>
      <c r="H542" s="24">
        <v>0.64947504930033573</v>
      </c>
      <c r="I542" s="24">
        <v>0.62305939915283137</v>
      </c>
    </row>
    <row r="543" spans="1:9" x14ac:dyDescent="0.25">
      <c r="A543" s="24" t="s">
        <v>586</v>
      </c>
      <c r="B543" s="24">
        <v>43.58934</v>
      </c>
      <c r="C543" s="24">
        <v>11.428898</v>
      </c>
      <c r="D543" s="24">
        <v>0.44866712462294012</v>
      </c>
      <c r="E543" s="24">
        <v>0.44303266437813038</v>
      </c>
      <c r="F543" s="24">
        <v>0.47692219011527592</v>
      </c>
      <c r="G543" s="24">
        <v>0.47120136564170106</v>
      </c>
      <c r="H543" s="24">
        <v>0.52178463608343728</v>
      </c>
      <c r="I543" s="24">
        <v>0.50213886690285192</v>
      </c>
    </row>
    <row r="544" spans="1:9" x14ac:dyDescent="0.25">
      <c r="A544" s="24" t="s">
        <v>587</v>
      </c>
      <c r="B544" s="24">
        <v>43.83934</v>
      </c>
      <c r="C544" s="24">
        <v>11.428898</v>
      </c>
    </row>
    <row r="545" spans="1:9" x14ac:dyDescent="0.25">
      <c r="A545" s="24" t="s">
        <v>588</v>
      </c>
      <c r="B545" s="24">
        <v>47.08934</v>
      </c>
      <c r="C545" s="24">
        <v>11.428898</v>
      </c>
    </row>
    <row r="546" spans="1:9" x14ac:dyDescent="0.25">
      <c r="A546" s="24" t="s">
        <v>589</v>
      </c>
      <c r="B546" s="24">
        <v>47.33934</v>
      </c>
      <c r="C546" s="24">
        <v>11.428898</v>
      </c>
    </row>
    <row r="547" spans="1:9" x14ac:dyDescent="0.25">
      <c r="A547" s="24" t="s">
        <v>590</v>
      </c>
      <c r="B547" s="24">
        <v>47.58934</v>
      </c>
      <c r="C547" s="24">
        <v>11.428898</v>
      </c>
    </row>
    <row r="548" spans="1:9" x14ac:dyDescent="0.25">
      <c r="A548" s="24" t="s">
        <v>591</v>
      </c>
      <c r="B548" s="24">
        <v>47.83934</v>
      </c>
      <c r="C548" s="24">
        <v>11.428898</v>
      </c>
    </row>
    <row r="549" spans="1:9" x14ac:dyDescent="0.25">
      <c r="A549" s="24" t="s">
        <v>592</v>
      </c>
      <c r="B549" s="24">
        <v>48.58934</v>
      </c>
      <c r="C549" s="24">
        <v>11.428898</v>
      </c>
    </row>
    <row r="550" spans="1:9" x14ac:dyDescent="0.25">
      <c r="A550" s="24" t="s">
        <v>593</v>
      </c>
      <c r="B550" s="24">
        <v>48.83934</v>
      </c>
      <c r="C550" s="24">
        <v>11.428898</v>
      </c>
    </row>
    <row r="551" spans="1:9" x14ac:dyDescent="0.25">
      <c r="A551" s="24" t="s">
        <v>594</v>
      </c>
      <c r="B551" s="24">
        <v>49.08934</v>
      </c>
      <c r="C551" s="24">
        <v>11.428898</v>
      </c>
    </row>
    <row r="552" spans="1:9" x14ac:dyDescent="0.25">
      <c r="A552" s="24" t="s">
        <v>595</v>
      </c>
      <c r="B552" s="24">
        <v>49.33934</v>
      </c>
      <c r="C552" s="24">
        <v>11.428898</v>
      </c>
    </row>
    <row r="553" spans="1:9" x14ac:dyDescent="0.25">
      <c r="A553" s="24" t="s">
        <v>596</v>
      </c>
      <c r="B553" s="24">
        <v>49.58934</v>
      </c>
      <c r="C553" s="24">
        <v>11.428898</v>
      </c>
    </row>
    <row r="554" spans="1:9" x14ac:dyDescent="0.25">
      <c r="A554" s="24" t="s">
        <v>597</v>
      </c>
      <c r="B554" s="24">
        <v>49.83934</v>
      </c>
      <c r="C554" s="24">
        <v>11.428898</v>
      </c>
    </row>
    <row r="555" spans="1:9" x14ac:dyDescent="0.25">
      <c r="A555" s="24" t="s">
        <v>598</v>
      </c>
      <c r="B555" s="24">
        <v>50.08934</v>
      </c>
      <c r="C555" s="24">
        <v>11.428898</v>
      </c>
    </row>
    <row r="556" spans="1:9" x14ac:dyDescent="0.25">
      <c r="A556" s="24" t="s">
        <v>599</v>
      </c>
      <c r="B556" s="24">
        <v>50.33934</v>
      </c>
      <c r="C556" s="24">
        <v>11.428898</v>
      </c>
    </row>
    <row r="557" spans="1:9" x14ac:dyDescent="0.25">
      <c r="A557" s="24" t="s">
        <v>600</v>
      </c>
      <c r="B557" s="24">
        <v>50.58934</v>
      </c>
      <c r="C557" s="24">
        <v>11.428898</v>
      </c>
    </row>
    <row r="558" spans="1:9" x14ac:dyDescent="0.25">
      <c r="A558" s="24" t="s">
        <v>601</v>
      </c>
      <c r="B558" s="24">
        <v>50.83934</v>
      </c>
      <c r="C558" s="24">
        <v>11.428898</v>
      </c>
    </row>
    <row r="559" spans="1:9" x14ac:dyDescent="0.25">
      <c r="A559" s="24" t="s">
        <v>602</v>
      </c>
      <c r="B559" s="24">
        <v>51.08934</v>
      </c>
      <c r="C559" s="24">
        <v>11.428898</v>
      </c>
      <c r="D559" s="24">
        <v>0.42381472316855601</v>
      </c>
      <c r="E559" s="24">
        <v>0.41898280398018223</v>
      </c>
      <c r="F559" s="24">
        <v>0.45292275340250288</v>
      </c>
      <c r="G559" s="24">
        <v>0.44604281505716531</v>
      </c>
      <c r="H559" s="24">
        <v>0.49885511246757031</v>
      </c>
      <c r="I559" s="24">
        <v>0.48022123840396308</v>
      </c>
    </row>
    <row r="560" spans="1:9" x14ac:dyDescent="0.25">
      <c r="A560" s="24" t="s">
        <v>603</v>
      </c>
      <c r="B560" s="24">
        <v>51.33934</v>
      </c>
      <c r="C560" s="24">
        <v>11.428898</v>
      </c>
    </row>
    <row r="561" spans="1:9" x14ac:dyDescent="0.25">
      <c r="A561" s="24" t="s">
        <v>604</v>
      </c>
      <c r="B561" s="24">
        <v>47.58934</v>
      </c>
      <c r="C561" s="24">
        <v>-13.821102</v>
      </c>
      <c r="D561" s="24">
        <v>0.36030336607472713</v>
      </c>
      <c r="E561" s="24">
        <v>0.35503004136972671</v>
      </c>
      <c r="F561" s="24">
        <v>0.31981609467341088</v>
      </c>
      <c r="G561" s="24">
        <v>0.29919904424111032</v>
      </c>
      <c r="H561" s="24">
        <v>0.26288520930872777</v>
      </c>
      <c r="I561" s="24">
        <v>0.26285294304654211</v>
      </c>
    </row>
    <row r="562" spans="1:9" x14ac:dyDescent="0.25">
      <c r="A562" s="24" t="s">
        <v>605</v>
      </c>
      <c r="B562" s="24">
        <v>47.83934</v>
      </c>
      <c r="C562" s="24">
        <v>-13.821102</v>
      </c>
      <c r="D562" s="24">
        <v>0.53274114207944023</v>
      </c>
      <c r="E562" s="24">
        <v>0.52827073794683443</v>
      </c>
      <c r="F562" s="24">
        <v>0.49131240125777592</v>
      </c>
      <c r="G562" s="24">
        <v>0.46949419395734704</v>
      </c>
      <c r="H562" s="24">
        <v>0.53115523918695118</v>
      </c>
      <c r="I562" s="24">
        <v>0.53139244062056035</v>
      </c>
    </row>
    <row r="563" spans="1:9" x14ac:dyDescent="0.25">
      <c r="A563" s="24" t="s">
        <v>606</v>
      </c>
      <c r="B563" s="24">
        <v>48.08934</v>
      </c>
      <c r="C563" s="24">
        <v>-13.821102</v>
      </c>
      <c r="D563" s="24">
        <v>0.54801301250737966</v>
      </c>
      <c r="E563" s="24">
        <v>0.53838155571809854</v>
      </c>
      <c r="F563" s="24">
        <v>0.62615483755022927</v>
      </c>
      <c r="G563" s="24">
        <v>0.6260845811405169</v>
      </c>
      <c r="H563" s="24">
        <v>0.63165465044794278</v>
      </c>
      <c r="I563" s="24">
        <v>0.63164943712704891</v>
      </c>
    </row>
    <row r="564" spans="1:9" x14ac:dyDescent="0.25">
      <c r="A564" s="24" t="s">
        <v>607</v>
      </c>
      <c r="B564" s="24">
        <v>48.33934</v>
      </c>
      <c r="C564" s="24">
        <v>-13.821102</v>
      </c>
      <c r="D564" s="24">
        <v>0.75081450682922468</v>
      </c>
      <c r="E564" s="24">
        <v>0.75071530295233591</v>
      </c>
      <c r="F564" s="24">
        <v>0.75065266074282555</v>
      </c>
      <c r="G564" s="24">
        <v>0.75064586847062753</v>
      </c>
      <c r="H564" s="24">
        <v>0.75069912476294587</v>
      </c>
      <c r="I564" s="24">
        <v>0.75069710998886074</v>
      </c>
    </row>
    <row r="565" spans="1:9" x14ac:dyDescent="0.25">
      <c r="A565" s="24" t="s">
        <v>608</v>
      </c>
      <c r="B565" s="24">
        <v>48.58934</v>
      </c>
      <c r="C565" s="24">
        <v>-13.821102</v>
      </c>
    </row>
    <row r="566" spans="1:9" x14ac:dyDescent="0.25">
      <c r="A566" s="24" t="s">
        <v>609</v>
      </c>
      <c r="B566" s="24">
        <v>40.33934</v>
      </c>
      <c r="C566" s="24">
        <v>-13.821102</v>
      </c>
    </row>
    <row r="567" spans="1:9" x14ac:dyDescent="0.25">
      <c r="A567" s="24" t="s">
        <v>610</v>
      </c>
      <c r="B567" s="24">
        <v>40.58934</v>
      </c>
      <c r="C567" s="24">
        <v>-13.821102</v>
      </c>
      <c r="D567" s="24">
        <v>0.74703293100762957</v>
      </c>
      <c r="E567" s="24">
        <v>0.74700500041299589</v>
      </c>
      <c r="F567" s="24">
        <v>0.74720607295178543</v>
      </c>
      <c r="G567" s="24">
        <v>0.74727194449426582</v>
      </c>
      <c r="H567" s="24">
        <v>0.74728558654170874</v>
      </c>
      <c r="I567" s="24">
        <v>0.74721500055263534</v>
      </c>
    </row>
    <row r="568" spans="1:9" x14ac:dyDescent="0.25">
      <c r="A568" s="24" t="s">
        <v>611</v>
      </c>
      <c r="B568" s="24">
        <v>40.83934</v>
      </c>
      <c r="C568" s="24">
        <v>-13.821102</v>
      </c>
    </row>
    <row r="569" spans="1:9" x14ac:dyDescent="0.25">
      <c r="A569" s="24" t="s">
        <v>612</v>
      </c>
      <c r="B569" s="24">
        <v>47.58934</v>
      </c>
      <c r="C569" s="24">
        <v>-14.071102</v>
      </c>
      <c r="D569" s="24">
        <v>0.51580378165034402</v>
      </c>
      <c r="E569" s="24">
        <v>0.51771462082662612</v>
      </c>
      <c r="F569" s="24">
        <v>0.47987847204514977</v>
      </c>
      <c r="G569" s="24">
        <v>0.45761603215927138</v>
      </c>
      <c r="H569" s="24">
        <v>0.39771964407985488</v>
      </c>
      <c r="I569" s="24">
        <v>0.39480603610298287</v>
      </c>
    </row>
    <row r="570" spans="1:9" x14ac:dyDescent="0.25">
      <c r="A570" s="24" t="s">
        <v>613</v>
      </c>
      <c r="B570" s="24">
        <v>47.83934</v>
      </c>
      <c r="C570" s="24">
        <v>-14.071102</v>
      </c>
      <c r="D570" s="24">
        <v>0.63103078488762532</v>
      </c>
      <c r="E570" s="24">
        <v>0.62954907452282349</v>
      </c>
      <c r="F570" s="24">
        <v>0.57846997942619294</v>
      </c>
      <c r="G570" s="24">
        <v>0.57111161569200797</v>
      </c>
      <c r="H570" s="24">
        <v>0.5881830244499735</v>
      </c>
      <c r="I570" s="24">
        <v>0.58822008337780984</v>
      </c>
    </row>
    <row r="571" spans="1:9" x14ac:dyDescent="0.25">
      <c r="A571" s="24" t="s">
        <v>614</v>
      </c>
      <c r="B571" s="24">
        <v>48.08934</v>
      </c>
      <c r="C571" s="24">
        <v>-14.071102</v>
      </c>
      <c r="D571" s="24">
        <v>0.58763094070962241</v>
      </c>
      <c r="E571" s="24">
        <v>0.58055667006068234</v>
      </c>
      <c r="F571" s="24">
        <v>0.48363479711380047</v>
      </c>
      <c r="G571" s="24">
        <v>0.45714408872678602</v>
      </c>
      <c r="H571" s="24">
        <v>0.44352069885987983</v>
      </c>
      <c r="I571" s="24">
        <v>0.44126992065894244</v>
      </c>
    </row>
    <row r="572" spans="1:9" x14ac:dyDescent="0.25">
      <c r="A572" s="24" t="s">
        <v>615</v>
      </c>
      <c r="B572" s="24">
        <v>48.33934</v>
      </c>
      <c r="C572" s="24">
        <v>-14.071102</v>
      </c>
    </row>
    <row r="573" spans="1:9" x14ac:dyDescent="0.25">
      <c r="A573" s="24" t="s">
        <v>616</v>
      </c>
      <c r="B573" s="24">
        <v>48.58934</v>
      </c>
      <c r="C573" s="24">
        <v>-14.071102</v>
      </c>
    </row>
    <row r="574" spans="1:9" x14ac:dyDescent="0.25">
      <c r="A574" s="24" t="s">
        <v>617</v>
      </c>
      <c r="B574" s="24">
        <v>40.33934</v>
      </c>
      <c r="C574" s="24">
        <v>-14.071102</v>
      </c>
    </row>
    <row r="575" spans="1:9" x14ac:dyDescent="0.25">
      <c r="A575" s="24" t="s">
        <v>618</v>
      </c>
      <c r="B575" s="24">
        <v>40.58934</v>
      </c>
      <c r="C575" s="24">
        <v>-14.071102</v>
      </c>
      <c r="D575" s="24">
        <v>0.75321512408559965</v>
      </c>
      <c r="E575" s="24">
        <v>0.75309062585646325</v>
      </c>
      <c r="F575" s="24">
        <v>0.75206172370083202</v>
      </c>
      <c r="G575" s="24">
        <v>0.75260513015323516</v>
      </c>
      <c r="H575" s="24">
        <v>0.75217712414142046</v>
      </c>
      <c r="I575" s="24">
        <v>0.75277973431572309</v>
      </c>
    </row>
    <row r="576" spans="1:9" x14ac:dyDescent="0.25">
      <c r="A576" s="24" t="s">
        <v>619</v>
      </c>
      <c r="B576" s="24">
        <v>40.83934</v>
      </c>
      <c r="C576" s="24">
        <v>-14.071102</v>
      </c>
      <c r="D576" s="24">
        <v>0.28803627887090666</v>
      </c>
      <c r="E576" s="24">
        <v>0.28808150856599773</v>
      </c>
      <c r="F576" s="24">
        <v>0.27177093422316273</v>
      </c>
      <c r="G576" s="24">
        <v>0.25899771949780404</v>
      </c>
      <c r="H576" s="24">
        <v>0.48631485474753638</v>
      </c>
      <c r="I576" s="24">
        <v>0.48631485474753638</v>
      </c>
    </row>
    <row r="577" spans="1:9" x14ac:dyDescent="0.25">
      <c r="A577" s="24" t="s">
        <v>620</v>
      </c>
      <c r="B577" s="24">
        <v>41.08934</v>
      </c>
      <c r="C577" s="24">
        <v>-14.321102</v>
      </c>
    </row>
    <row r="578" spans="1:9" x14ac:dyDescent="0.25">
      <c r="A578" s="24" t="s">
        <v>621</v>
      </c>
      <c r="B578" s="24">
        <v>47.58934</v>
      </c>
      <c r="C578" s="24">
        <v>-14.321102</v>
      </c>
      <c r="D578" s="24">
        <v>0.51542838280954117</v>
      </c>
      <c r="E578" s="24">
        <v>0.51786940437405193</v>
      </c>
      <c r="F578" s="24">
        <v>0.48266918787272317</v>
      </c>
      <c r="G578" s="24">
        <v>0.45936997243663708</v>
      </c>
      <c r="H578" s="24">
        <v>0.38742028017892816</v>
      </c>
      <c r="I578" s="24">
        <v>0.38413846854546435</v>
      </c>
    </row>
    <row r="579" spans="1:9" x14ac:dyDescent="0.25">
      <c r="A579" s="24" t="s">
        <v>622</v>
      </c>
      <c r="B579" s="24">
        <v>47.83934</v>
      </c>
      <c r="C579" s="24">
        <v>-14.321102</v>
      </c>
      <c r="D579" s="24">
        <v>0.61365609989676151</v>
      </c>
      <c r="E579" s="24">
        <v>0.61156219492801867</v>
      </c>
      <c r="F579" s="24">
        <v>0.56334454909636367</v>
      </c>
      <c r="G579" s="24">
        <v>0.55546615658744503</v>
      </c>
      <c r="H579" s="24">
        <v>0.5784487440241316</v>
      </c>
      <c r="I579" s="24">
        <v>0.57851777762288414</v>
      </c>
    </row>
    <row r="580" spans="1:9" x14ac:dyDescent="0.25">
      <c r="A580" s="24" t="s">
        <v>623</v>
      </c>
      <c r="B580" s="24">
        <v>48.08934</v>
      </c>
      <c r="C580" s="24">
        <v>-14.321102</v>
      </c>
      <c r="D580" s="24">
        <v>0.58149603623613688</v>
      </c>
      <c r="E580" s="24">
        <v>0.57416551833077434</v>
      </c>
      <c r="F580" s="24">
        <v>0.57240842178782836</v>
      </c>
      <c r="G580" s="24">
        <v>0.45385987771299818</v>
      </c>
      <c r="H580" s="24">
        <v>0.45332263076496099</v>
      </c>
      <c r="I580" s="24">
        <v>0.44177945263260288</v>
      </c>
    </row>
    <row r="581" spans="1:9" x14ac:dyDescent="0.25">
      <c r="A581" s="24" t="s">
        <v>624</v>
      </c>
      <c r="B581" s="24">
        <v>48.33934</v>
      </c>
      <c r="C581" s="24">
        <v>-14.321102</v>
      </c>
    </row>
    <row r="582" spans="1:9" x14ac:dyDescent="0.25">
      <c r="A582" s="24" t="s">
        <v>625</v>
      </c>
      <c r="B582" s="24">
        <v>40.33934</v>
      </c>
      <c r="C582" s="24">
        <v>-14.321102</v>
      </c>
    </row>
    <row r="583" spans="1:9" x14ac:dyDescent="0.25">
      <c r="A583" s="24" t="s">
        <v>626</v>
      </c>
      <c r="B583" s="24">
        <v>40.58934</v>
      </c>
      <c r="C583" s="24">
        <v>-14.321102</v>
      </c>
      <c r="D583" s="24">
        <v>0.75679563688797624</v>
      </c>
      <c r="E583" s="24">
        <v>0.75676406227037918</v>
      </c>
      <c r="F583" s="24">
        <v>0.75619148673767822</v>
      </c>
      <c r="G583" s="24">
        <v>0.75643208630947989</v>
      </c>
      <c r="H583" s="24">
        <v>0.75623470372609691</v>
      </c>
      <c r="I583" s="24">
        <v>0.75647084297394629</v>
      </c>
    </row>
    <row r="584" spans="1:9" x14ac:dyDescent="0.25">
      <c r="A584" s="24" t="s">
        <v>627</v>
      </c>
      <c r="B584" s="24">
        <v>40.83934</v>
      </c>
      <c r="C584" s="24">
        <v>-14.321102</v>
      </c>
      <c r="D584" s="24">
        <v>0.45300284543961189</v>
      </c>
      <c r="E584" s="24">
        <v>0.44754480498367682</v>
      </c>
      <c r="F584" s="24">
        <v>0.42967105521267834</v>
      </c>
      <c r="G584" s="24">
        <v>0.43403784203690809</v>
      </c>
      <c r="H584" s="24">
        <v>0.51958491863149769</v>
      </c>
      <c r="I584" s="24">
        <v>0.51958491863149769</v>
      </c>
    </row>
    <row r="585" spans="1:9" x14ac:dyDescent="0.25">
      <c r="A585" s="24" t="s">
        <v>628</v>
      </c>
      <c r="B585" s="24">
        <v>41.08934</v>
      </c>
      <c r="C585" s="24">
        <v>-14.571102</v>
      </c>
    </row>
    <row r="586" spans="1:9" x14ac:dyDescent="0.25">
      <c r="A586" s="24" t="s">
        <v>629</v>
      </c>
      <c r="B586" s="24">
        <v>47.08934</v>
      </c>
      <c r="C586" s="24">
        <v>-14.571102</v>
      </c>
    </row>
    <row r="587" spans="1:9" x14ac:dyDescent="0.25">
      <c r="A587" s="24" t="s">
        <v>630</v>
      </c>
      <c r="B587" s="24">
        <v>47.33934</v>
      </c>
      <c r="C587" s="24">
        <v>-14.571102</v>
      </c>
      <c r="D587" s="24">
        <v>0.40328316960435245</v>
      </c>
      <c r="E587" s="24">
        <v>0.40197307810526001</v>
      </c>
      <c r="F587" s="24">
        <v>0.36779794642004793</v>
      </c>
      <c r="G587" s="24">
        <v>0.3497634555664364</v>
      </c>
      <c r="H587" s="24">
        <v>0.31282545447381088</v>
      </c>
      <c r="I587" s="24">
        <v>0.30665813687093124</v>
      </c>
    </row>
    <row r="588" spans="1:9" x14ac:dyDescent="0.25">
      <c r="A588" s="24" t="s">
        <v>631</v>
      </c>
      <c r="B588" s="24">
        <v>47.58934</v>
      </c>
      <c r="C588" s="24">
        <v>-14.571102</v>
      </c>
      <c r="D588" s="24">
        <v>0.50283547222093317</v>
      </c>
      <c r="E588" s="24">
        <v>0.50031363750794922</v>
      </c>
      <c r="F588" s="24">
        <v>0.47011524357544543</v>
      </c>
      <c r="G588" s="24">
        <v>0.4345453175524237</v>
      </c>
      <c r="H588" s="24">
        <v>0.37167374558751637</v>
      </c>
      <c r="I588" s="24">
        <v>0.36890012334341082</v>
      </c>
    </row>
    <row r="589" spans="1:9" x14ac:dyDescent="0.25">
      <c r="A589" s="24" t="s">
        <v>632</v>
      </c>
      <c r="B589" s="24">
        <v>47.83934</v>
      </c>
      <c r="C589" s="24">
        <v>-14.571102</v>
      </c>
      <c r="D589" s="24">
        <v>0.62958151718457367</v>
      </c>
      <c r="E589" s="24">
        <v>0.62044822914858244</v>
      </c>
      <c r="F589" s="24">
        <v>0.61951436120064529</v>
      </c>
      <c r="G589" s="24">
        <v>0.49744687694489503</v>
      </c>
      <c r="H589" s="24">
        <v>0.49630472248199414</v>
      </c>
      <c r="I589" s="24">
        <v>0.48985245344420503</v>
      </c>
    </row>
    <row r="590" spans="1:9" x14ac:dyDescent="0.25">
      <c r="A590" s="24" t="s">
        <v>633</v>
      </c>
      <c r="B590" s="24">
        <v>48.08934</v>
      </c>
      <c r="C590" s="24">
        <v>-14.571102</v>
      </c>
      <c r="D590" s="24">
        <v>0.55360523344933454</v>
      </c>
      <c r="E590" s="24">
        <v>0.53390555367361048</v>
      </c>
      <c r="F590" s="24">
        <v>0.56479888313991033</v>
      </c>
      <c r="G590" s="24">
        <v>0.46609207206239373</v>
      </c>
      <c r="H590" s="24">
        <v>0.48054855188398443</v>
      </c>
      <c r="I590" s="24">
        <v>0.46256684957576799</v>
      </c>
    </row>
    <row r="591" spans="1:9" x14ac:dyDescent="0.25">
      <c r="A591" s="24" t="s">
        <v>634</v>
      </c>
      <c r="B591" s="24">
        <v>48.33934</v>
      </c>
      <c r="C591" s="24">
        <v>-14.571102</v>
      </c>
    </row>
    <row r="592" spans="1:9" x14ac:dyDescent="0.25">
      <c r="A592" s="24" t="s">
        <v>635</v>
      </c>
      <c r="B592" s="24">
        <v>50.08934</v>
      </c>
      <c r="C592" s="24">
        <v>-14.571102</v>
      </c>
      <c r="D592" s="24">
        <v>0.76539202298900222</v>
      </c>
      <c r="E592" s="24">
        <v>0.7653508461420131</v>
      </c>
      <c r="F592" s="24">
        <v>0.76537274629469121</v>
      </c>
      <c r="G592" s="24">
        <v>0.76537299560534522</v>
      </c>
      <c r="H592" s="24">
        <v>0.76537254843317259</v>
      </c>
      <c r="I592" s="24">
        <v>0.76537254843317259</v>
      </c>
    </row>
    <row r="593" spans="1:9" x14ac:dyDescent="0.25">
      <c r="A593" s="24" t="s">
        <v>636</v>
      </c>
      <c r="B593" s="24">
        <v>50.33934</v>
      </c>
      <c r="C593" s="24">
        <v>-14.571102</v>
      </c>
      <c r="D593" s="24">
        <v>0.3084499734792352</v>
      </c>
      <c r="E593" s="24">
        <v>0.30048200415213111</v>
      </c>
      <c r="F593" s="24">
        <v>0.28658978107180205</v>
      </c>
      <c r="G593" s="24">
        <v>0.26846091543267236</v>
      </c>
      <c r="H593" s="24">
        <v>0.48790052131918515</v>
      </c>
      <c r="I593" s="24">
        <v>0.48790052131918515</v>
      </c>
    </row>
    <row r="594" spans="1:9" x14ac:dyDescent="0.25">
      <c r="A594" s="24" t="s">
        <v>637</v>
      </c>
      <c r="B594" s="24">
        <v>40.33934</v>
      </c>
      <c r="C594" s="24">
        <v>-14.571102</v>
      </c>
    </row>
    <row r="595" spans="1:9" x14ac:dyDescent="0.25">
      <c r="A595" s="24" t="s">
        <v>638</v>
      </c>
      <c r="B595" s="24">
        <v>40.58934</v>
      </c>
      <c r="C595" s="24">
        <v>-14.571102</v>
      </c>
      <c r="D595" s="24">
        <v>0.75755451929014717</v>
      </c>
      <c r="E595" s="24">
        <v>0.75522633162853958</v>
      </c>
      <c r="F595" s="24">
        <v>0.75972316992135058</v>
      </c>
      <c r="G595" s="24">
        <v>0.76025902993264716</v>
      </c>
      <c r="H595" s="24">
        <v>0.76011127273322054</v>
      </c>
      <c r="I595" s="24">
        <v>0.75988429842035898</v>
      </c>
    </row>
    <row r="596" spans="1:9" x14ac:dyDescent="0.25">
      <c r="A596" s="24" t="s">
        <v>639</v>
      </c>
      <c r="B596" s="24">
        <v>40.83934</v>
      </c>
      <c r="C596" s="24">
        <v>-14.571102</v>
      </c>
      <c r="D596" s="24">
        <v>0.4624072922069809</v>
      </c>
      <c r="E596" s="24">
        <v>0.45404103855852579</v>
      </c>
      <c r="F596" s="24">
        <v>0.43983123932343393</v>
      </c>
      <c r="G596" s="24">
        <v>0.44139394786116193</v>
      </c>
      <c r="H596" s="24">
        <v>0.5251958815210156</v>
      </c>
      <c r="I596" s="24">
        <v>0.52494512401780002</v>
      </c>
    </row>
    <row r="597" spans="1:9" x14ac:dyDescent="0.25">
      <c r="A597" s="24" t="s">
        <v>640</v>
      </c>
      <c r="B597" s="24">
        <v>41.08934</v>
      </c>
      <c r="C597" s="24">
        <v>-14.821102</v>
      </c>
    </row>
    <row r="598" spans="1:9" x14ac:dyDescent="0.25">
      <c r="A598" s="24" t="s">
        <v>641</v>
      </c>
      <c r="B598" s="24">
        <v>46.83934</v>
      </c>
      <c r="C598" s="24">
        <v>-14.821102</v>
      </c>
      <c r="D598" s="24">
        <v>0.2933919022981254</v>
      </c>
      <c r="E598" s="24">
        <v>0.29496526565557829</v>
      </c>
      <c r="F598" s="24">
        <v>0.25996423401478708</v>
      </c>
      <c r="G598" s="24">
        <v>0.24673449844503373</v>
      </c>
      <c r="H598" s="24">
        <v>0.22719468776575411</v>
      </c>
      <c r="I598" s="24">
        <v>0.22319301793068269</v>
      </c>
    </row>
    <row r="599" spans="1:9" x14ac:dyDescent="0.25">
      <c r="A599" s="24" t="s">
        <v>642</v>
      </c>
      <c r="B599" s="24">
        <v>47.08934</v>
      </c>
      <c r="C599" s="24">
        <v>-14.821102</v>
      </c>
      <c r="D599" s="24">
        <v>0.21567984734894399</v>
      </c>
      <c r="E599" s="24">
        <v>0.2143932315752147</v>
      </c>
      <c r="F599" s="24">
        <v>0.18585873423031041</v>
      </c>
      <c r="G599" s="24">
        <v>0.1533486640294596</v>
      </c>
      <c r="H599" s="24">
        <v>0.144856810533354</v>
      </c>
      <c r="I599" s="24">
        <v>0.14108985108955949</v>
      </c>
    </row>
    <row r="600" spans="1:9" x14ac:dyDescent="0.25">
      <c r="A600" s="24" t="s">
        <v>643</v>
      </c>
      <c r="B600" s="24">
        <v>47.33934</v>
      </c>
      <c r="C600" s="24">
        <v>-14.821102</v>
      </c>
      <c r="D600" s="24">
        <v>0.53122306558291998</v>
      </c>
      <c r="E600" s="24">
        <v>0.52472284255503854</v>
      </c>
      <c r="F600" s="24">
        <v>0.49506017676820963</v>
      </c>
      <c r="G600" s="24">
        <v>0.47080730831244205</v>
      </c>
      <c r="H600" s="24">
        <v>0.38352666130407659</v>
      </c>
      <c r="I600" s="24">
        <v>0.38534311425634593</v>
      </c>
    </row>
    <row r="601" spans="1:9" x14ac:dyDescent="0.25">
      <c r="A601" s="24" t="s">
        <v>644</v>
      </c>
      <c r="B601" s="24">
        <v>47.58934</v>
      </c>
      <c r="C601" s="24">
        <v>-14.821102</v>
      </c>
      <c r="D601" s="24">
        <v>0.57468025316325877</v>
      </c>
      <c r="E601" s="24">
        <v>0.5681912698150644</v>
      </c>
      <c r="F601" s="24">
        <v>0.52954941753782436</v>
      </c>
      <c r="G601" s="24">
        <v>0.50132687589198499</v>
      </c>
      <c r="H601" s="24">
        <v>0.37655081814276348</v>
      </c>
      <c r="I601" s="24">
        <v>0.35533162275812757</v>
      </c>
    </row>
    <row r="602" spans="1:9" x14ac:dyDescent="0.25">
      <c r="A602" s="24" t="s">
        <v>645</v>
      </c>
      <c r="B602" s="24">
        <v>47.83934</v>
      </c>
      <c r="C602" s="24">
        <v>-14.821102</v>
      </c>
      <c r="D602" s="24">
        <v>0.65114304096663056</v>
      </c>
      <c r="E602" s="24">
        <v>0.63358391802021552</v>
      </c>
      <c r="F602" s="24">
        <v>0.64210884066664364</v>
      </c>
      <c r="G602" s="24">
        <v>0.50042601681779031</v>
      </c>
      <c r="H602" s="24">
        <v>0.51563234443387085</v>
      </c>
      <c r="I602" s="24">
        <v>0.49360325774312347</v>
      </c>
    </row>
    <row r="603" spans="1:9" x14ac:dyDescent="0.25">
      <c r="A603" s="24" t="s">
        <v>646</v>
      </c>
      <c r="B603" s="24">
        <v>48.08934</v>
      </c>
      <c r="C603" s="24">
        <v>-14.821102</v>
      </c>
      <c r="D603" s="24">
        <v>0.56937802670863702</v>
      </c>
      <c r="E603" s="24">
        <v>0.55352258148961286</v>
      </c>
      <c r="F603" s="24">
        <v>0.57827571288305113</v>
      </c>
      <c r="G603" s="24">
        <v>0.4584425055271284</v>
      </c>
      <c r="H603" s="24">
        <v>0.50887165352369523</v>
      </c>
      <c r="I603" s="24">
        <v>0.45241649204773032</v>
      </c>
    </row>
    <row r="604" spans="1:9" x14ac:dyDescent="0.25">
      <c r="A604" s="24" t="s">
        <v>647</v>
      </c>
      <c r="B604" s="24">
        <v>48.33934</v>
      </c>
      <c r="C604" s="24">
        <v>-14.821102</v>
      </c>
    </row>
    <row r="605" spans="1:9" x14ac:dyDescent="0.25">
      <c r="A605" s="24" t="s">
        <v>648</v>
      </c>
      <c r="B605" s="24">
        <v>50.08934</v>
      </c>
      <c r="C605" s="24">
        <v>-14.821102</v>
      </c>
    </row>
    <row r="606" spans="1:9" x14ac:dyDescent="0.25">
      <c r="A606" s="24" t="s">
        <v>649</v>
      </c>
      <c r="B606" s="24">
        <v>50.33934</v>
      </c>
      <c r="C606" s="24">
        <v>-14.821102</v>
      </c>
      <c r="D606" s="24">
        <v>0.51101304558972882</v>
      </c>
      <c r="E606" s="24">
        <v>0.49559376470895711</v>
      </c>
      <c r="F606" s="24">
        <v>0.47954339656189804</v>
      </c>
      <c r="G606" s="24">
        <v>0.4703439482513736</v>
      </c>
      <c r="H606" s="24">
        <v>0.52960189122153734</v>
      </c>
      <c r="I606" s="24">
        <v>0.52960189122153734</v>
      </c>
    </row>
    <row r="607" spans="1:9" x14ac:dyDescent="0.25">
      <c r="A607" s="24" t="s">
        <v>650</v>
      </c>
      <c r="B607" s="24">
        <v>40.33934</v>
      </c>
      <c r="C607" s="24">
        <v>-14.821102</v>
      </c>
    </row>
    <row r="608" spans="1:9" x14ac:dyDescent="0.25">
      <c r="A608" s="24" t="s">
        <v>651</v>
      </c>
      <c r="B608" s="24">
        <v>40.58934</v>
      </c>
      <c r="C608" s="24">
        <v>-14.821102</v>
      </c>
      <c r="D608" s="24">
        <v>0.76751303421955253</v>
      </c>
      <c r="E608" s="24">
        <v>0.76748196776508304</v>
      </c>
      <c r="F608" s="24">
        <v>0.76675225660269608</v>
      </c>
      <c r="G608" s="24">
        <v>0.76729483606615956</v>
      </c>
      <c r="H608" s="24">
        <v>0.76666781503451842</v>
      </c>
      <c r="I608" s="24">
        <v>0.76726623114716841</v>
      </c>
    </row>
    <row r="609" spans="1:9" x14ac:dyDescent="0.25">
      <c r="A609" s="24" t="s">
        <v>652</v>
      </c>
      <c r="B609" s="24">
        <v>40.83934</v>
      </c>
      <c r="C609" s="24">
        <v>-14.821102</v>
      </c>
      <c r="D609" s="24">
        <v>0.46263639672448009</v>
      </c>
      <c r="E609" s="24">
        <v>0.46756012689273418</v>
      </c>
      <c r="F609" s="24">
        <v>0.44602651187408665</v>
      </c>
      <c r="G609" s="24">
        <v>0.48656941432570605</v>
      </c>
      <c r="H609" s="24">
        <v>0.54197279776961516</v>
      </c>
      <c r="I609" s="24">
        <v>0.54168666313838365</v>
      </c>
    </row>
    <row r="610" spans="1:9" x14ac:dyDescent="0.25">
      <c r="A610" s="24" t="s">
        <v>653</v>
      </c>
      <c r="B610" s="24">
        <v>41.08934</v>
      </c>
      <c r="C610" s="24">
        <v>-15.071102</v>
      </c>
    </row>
    <row r="611" spans="1:9" x14ac:dyDescent="0.25">
      <c r="A611" s="24" t="s">
        <v>654</v>
      </c>
      <c r="B611" s="24">
        <v>46.58934</v>
      </c>
      <c r="C611" s="24">
        <v>-15.071102</v>
      </c>
      <c r="D611" s="24">
        <v>0.34701774589408929</v>
      </c>
      <c r="E611" s="24">
        <v>0.34834425421687232</v>
      </c>
      <c r="F611" s="24">
        <v>0.32081738077775063</v>
      </c>
      <c r="G611" s="24">
        <v>0.29590250399214851</v>
      </c>
      <c r="H611" s="24">
        <v>0.27291342180800793</v>
      </c>
      <c r="I611" s="24">
        <v>0.2701183584073989</v>
      </c>
    </row>
    <row r="612" spans="1:9" x14ac:dyDescent="0.25">
      <c r="A612" s="24" t="s">
        <v>655</v>
      </c>
      <c r="B612" s="24">
        <v>46.83934</v>
      </c>
      <c r="C612" s="24">
        <v>-15.071102</v>
      </c>
    </row>
    <row r="613" spans="1:9" x14ac:dyDescent="0.25">
      <c r="A613" s="24" t="s">
        <v>656</v>
      </c>
      <c r="B613" s="24">
        <v>47.08934</v>
      </c>
      <c r="C613" s="24">
        <v>-15.071102</v>
      </c>
      <c r="D613" s="24">
        <v>0.54315993379553196</v>
      </c>
      <c r="E613" s="24">
        <v>0.53163193858366842</v>
      </c>
      <c r="F613" s="24">
        <v>0.50721157476188017</v>
      </c>
      <c r="G613" s="24">
        <v>0.52238628596637815</v>
      </c>
      <c r="H613" s="24">
        <v>0.51855973240113107</v>
      </c>
      <c r="I613" s="24">
        <v>0.50863133757257295</v>
      </c>
    </row>
    <row r="614" spans="1:9" x14ac:dyDescent="0.25">
      <c r="A614" s="24" t="s">
        <v>657</v>
      </c>
      <c r="B614" s="24">
        <v>47.33934</v>
      </c>
      <c r="C614" s="24">
        <v>-15.071102</v>
      </c>
      <c r="D614" s="24">
        <v>0.48142791717357547</v>
      </c>
      <c r="E614" s="24">
        <v>0.42960149656012064</v>
      </c>
      <c r="F614" s="24">
        <v>0.59626199881442921</v>
      </c>
      <c r="G614" s="24">
        <v>0.59602512359763127</v>
      </c>
      <c r="H614" s="24">
        <v>0.60439878163192318</v>
      </c>
      <c r="I614" s="24">
        <v>0.60400198186736198</v>
      </c>
    </row>
    <row r="615" spans="1:9" x14ac:dyDescent="0.25">
      <c r="A615" s="24" t="s">
        <v>658</v>
      </c>
      <c r="B615" s="24">
        <v>47.58934</v>
      </c>
      <c r="C615" s="24">
        <v>-15.071102</v>
      </c>
      <c r="D615" s="24">
        <v>0.55733460585975614</v>
      </c>
      <c r="E615" s="24">
        <v>0.53662997942138679</v>
      </c>
      <c r="F615" s="24">
        <v>0.50442664133482129</v>
      </c>
      <c r="G615" s="24">
        <v>0.48899583891296827</v>
      </c>
      <c r="H615" s="24">
        <v>0.4976123310468904</v>
      </c>
      <c r="I615" s="24">
        <v>0.48974517582789467</v>
      </c>
    </row>
    <row r="616" spans="1:9" x14ac:dyDescent="0.25">
      <c r="A616" s="24" t="s">
        <v>659</v>
      </c>
      <c r="B616" s="24">
        <v>47.83934</v>
      </c>
      <c r="C616" s="24">
        <v>-15.071102</v>
      </c>
      <c r="D616" s="24">
        <v>0.4636469016247754</v>
      </c>
      <c r="E616" s="24">
        <v>0.45420925595219469</v>
      </c>
      <c r="F616" s="24">
        <v>0.48769861231162254</v>
      </c>
      <c r="G616" s="24">
        <v>0.45807340869182228</v>
      </c>
      <c r="H616" s="24">
        <v>0.49629224268781724</v>
      </c>
      <c r="I616" s="24">
        <v>0.47561603819101639</v>
      </c>
    </row>
    <row r="617" spans="1:9" x14ac:dyDescent="0.25">
      <c r="A617" s="24" t="s">
        <v>660</v>
      </c>
      <c r="B617" s="24">
        <v>48.08934</v>
      </c>
      <c r="C617" s="24">
        <v>-15.071102</v>
      </c>
    </row>
    <row r="618" spans="1:9" x14ac:dyDescent="0.25">
      <c r="A618" s="24" t="s">
        <v>661</v>
      </c>
      <c r="B618" s="24">
        <v>49.83934</v>
      </c>
      <c r="C618" s="24">
        <v>-15.071102</v>
      </c>
    </row>
    <row r="619" spans="1:9" x14ac:dyDescent="0.25">
      <c r="A619" s="24" t="s">
        <v>662</v>
      </c>
      <c r="B619" s="24">
        <v>50.08934</v>
      </c>
      <c r="C619" s="24">
        <v>-15.071102</v>
      </c>
    </row>
    <row r="620" spans="1:9" x14ac:dyDescent="0.25">
      <c r="A620" s="24" t="s">
        <v>663</v>
      </c>
      <c r="B620" s="24">
        <v>50.33934</v>
      </c>
      <c r="C620" s="24">
        <v>-15.071102</v>
      </c>
      <c r="D620" s="24">
        <v>0.47800012424215094</v>
      </c>
      <c r="E620" s="24">
        <v>0.45826986126691727</v>
      </c>
      <c r="F620" s="24">
        <v>0.61644631983416687</v>
      </c>
      <c r="G620" s="24">
        <v>0.61644631983416687</v>
      </c>
      <c r="H620" s="24">
        <v>0.62252187976287743</v>
      </c>
      <c r="I620" s="24">
        <v>0.62252187976287743</v>
      </c>
    </row>
    <row r="621" spans="1:9" x14ac:dyDescent="0.25">
      <c r="A621" s="24" t="s">
        <v>664</v>
      </c>
      <c r="B621" s="24">
        <v>40.33934</v>
      </c>
      <c r="C621" s="24">
        <v>-15.071102</v>
      </c>
    </row>
    <row r="622" spans="1:9" x14ac:dyDescent="0.25">
      <c r="A622" s="24" t="s">
        <v>665</v>
      </c>
      <c r="B622" s="24">
        <v>40.58934</v>
      </c>
      <c r="C622" s="24">
        <v>-15.071102</v>
      </c>
      <c r="D622" s="24">
        <v>0.77263648582567002</v>
      </c>
      <c r="E622" s="24">
        <v>0.77260405015181433</v>
      </c>
      <c r="F622" s="24">
        <v>0.77257578311264652</v>
      </c>
      <c r="G622" s="24">
        <v>0.77256991882537407</v>
      </c>
      <c r="H622" s="24">
        <v>0.77254985618237104</v>
      </c>
      <c r="I622" s="24">
        <v>0.77260289676965488</v>
      </c>
    </row>
    <row r="623" spans="1:9" x14ac:dyDescent="0.25">
      <c r="A623" s="24" t="s">
        <v>666</v>
      </c>
      <c r="B623" s="24">
        <v>40.83934</v>
      </c>
      <c r="C623" s="24">
        <v>-15.071102</v>
      </c>
      <c r="D623" s="24">
        <v>0.48450788483954527</v>
      </c>
      <c r="E623" s="24">
        <v>0.49668472611098757</v>
      </c>
      <c r="F623" s="24">
        <v>0.48840109541484689</v>
      </c>
      <c r="G623" s="24">
        <v>0.53397571839955271</v>
      </c>
      <c r="H623" s="24">
        <v>0.57166014479356209</v>
      </c>
      <c r="I623" s="24">
        <v>0.57132138273831623</v>
      </c>
    </row>
    <row r="624" spans="1:9" x14ac:dyDescent="0.25">
      <c r="A624" s="24" t="s">
        <v>667</v>
      </c>
      <c r="B624" s="24">
        <v>46.33934</v>
      </c>
      <c r="C624" s="24">
        <v>-15.321102</v>
      </c>
      <c r="D624" s="24">
        <v>0.39963945050647437</v>
      </c>
      <c r="E624" s="24">
        <v>0.39190021366282968</v>
      </c>
      <c r="F624" s="24">
        <v>0.38180067567684162</v>
      </c>
      <c r="G624" s="24">
        <v>0.34628926456890985</v>
      </c>
      <c r="H624" s="24">
        <v>0.32874678774903582</v>
      </c>
      <c r="I624" s="24">
        <v>0.34054069798206987</v>
      </c>
    </row>
    <row r="625" spans="1:9" x14ac:dyDescent="0.25">
      <c r="A625" s="24" t="s">
        <v>668</v>
      </c>
      <c r="B625" s="24">
        <v>46.58934</v>
      </c>
      <c r="C625" s="24">
        <v>-15.321102</v>
      </c>
      <c r="D625" s="24">
        <v>0.44902577307785968</v>
      </c>
      <c r="E625" s="24">
        <v>0.44500173866090009</v>
      </c>
      <c r="F625" s="24">
        <v>0.42502777613999176</v>
      </c>
      <c r="G625" s="24">
        <v>0.4053038665770341</v>
      </c>
      <c r="H625" s="24">
        <v>0.34107160046662155</v>
      </c>
      <c r="I625" s="24">
        <v>0.35715906926205676</v>
      </c>
    </row>
    <row r="626" spans="1:9" x14ac:dyDescent="0.25">
      <c r="A626" s="24" t="s">
        <v>669</v>
      </c>
      <c r="B626" s="24">
        <v>46.83934</v>
      </c>
      <c r="C626" s="24">
        <v>-15.321102</v>
      </c>
      <c r="D626" s="24">
        <v>0.54988548498871159</v>
      </c>
      <c r="E626" s="24">
        <v>0.53608526824056957</v>
      </c>
      <c r="F626" s="24">
        <v>0.51984933239408293</v>
      </c>
      <c r="G626" s="24">
        <v>0.53901582935298353</v>
      </c>
      <c r="H626" s="24">
        <v>0.5294644022815348</v>
      </c>
      <c r="I626" s="24">
        <v>0.51845096928346246</v>
      </c>
    </row>
    <row r="627" spans="1:9" x14ac:dyDescent="0.25">
      <c r="A627" s="24" t="s">
        <v>670</v>
      </c>
      <c r="B627" s="24">
        <v>47.08934</v>
      </c>
      <c r="C627" s="24">
        <v>-15.321102</v>
      </c>
      <c r="D627" s="24">
        <v>0.61969003648513998</v>
      </c>
      <c r="E627" s="24">
        <v>0.60611237993923506</v>
      </c>
      <c r="F627" s="24">
        <v>0.51659184501964173</v>
      </c>
      <c r="G627" s="24">
        <v>0.57751956571045882</v>
      </c>
      <c r="H627" s="24">
        <v>0.52841995380270324</v>
      </c>
      <c r="I627" s="24">
        <v>0.5116250523877014</v>
      </c>
    </row>
    <row r="628" spans="1:9" x14ac:dyDescent="0.25">
      <c r="A628" s="24" t="s">
        <v>671</v>
      </c>
      <c r="B628" s="24">
        <v>47.33934</v>
      </c>
      <c r="C628" s="24">
        <v>-15.321102</v>
      </c>
      <c r="D628" s="24">
        <v>0.48475112447337371</v>
      </c>
      <c r="E628" s="24">
        <v>0.46580501814482922</v>
      </c>
      <c r="F628" s="24">
        <v>0.42201128716519548</v>
      </c>
      <c r="G628" s="24">
        <v>0.44594490314929153</v>
      </c>
      <c r="H628" s="24">
        <v>0.43259898557780357</v>
      </c>
      <c r="I628" s="24">
        <v>0.42419996057028259</v>
      </c>
    </row>
    <row r="629" spans="1:9" x14ac:dyDescent="0.25">
      <c r="A629" s="24" t="s">
        <v>672</v>
      </c>
      <c r="B629" s="24">
        <v>47.58934</v>
      </c>
      <c r="C629" s="24">
        <v>-15.321102</v>
      </c>
    </row>
    <row r="630" spans="1:9" x14ac:dyDescent="0.25">
      <c r="A630" s="24" t="s">
        <v>673</v>
      </c>
      <c r="B630" s="24">
        <v>49.58934</v>
      </c>
      <c r="C630" s="24">
        <v>-15.321102</v>
      </c>
    </row>
    <row r="631" spans="1:9" x14ac:dyDescent="0.25">
      <c r="A631" s="24" t="s">
        <v>674</v>
      </c>
      <c r="B631" s="24">
        <v>49.83934</v>
      </c>
      <c r="C631" s="24">
        <v>-15.321102</v>
      </c>
      <c r="D631" s="24">
        <v>0.78081725276918712</v>
      </c>
      <c r="E631" s="24">
        <v>0.78080026191098606</v>
      </c>
      <c r="F631" s="24">
        <v>0.78108087344049648</v>
      </c>
      <c r="G631" s="24">
        <v>0.781025775232005</v>
      </c>
      <c r="H631" s="24">
        <v>0.78098623249389587</v>
      </c>
      <c r="I631" s="24">
        <v>0.78091855623966633</v>
      </c>
    </row>
    <row r="632" spans="1:9" x14ac:dyDescent="0.25">
      <c r="A632" s="24" t="s">
        <v>675</v>
      </c>
      <c r="B632" s="24">
        <v>50.08934</v>
      </c>
      <c r="C632" s="24">
        <v>-15.321102</v>
      </c>
    </row>
    <row r="633" spans="1:9" x14ac:dyDescent="0.25">
      <c r="A633" s="24" t="s">
        <v>676</v>
      </c>
      <c r="B633" s="24">
        <v>40.33934</v>
      </c>
      <c r="C633" s="24">
        <v>-15.321102</v>
      </c>
    </row>
    <row r="634" spans="1:9" x14ac:dyDescent="0.25">
      <c r="A634" s="24" t="s">
        <v>677</v>
      </c>
      <c r="B634" s="24">
        <v>40.58934</v>
      </c>
      <c r="C634" s="24">
        <v>-15.321102</v>
      </c>
      <c r="D634" s="24">
        <v>0.77691075566128043</v>
      </c>
      <c r="E634" s="24">
        <v>0.77687184349220717</v>
      </c>
      <c r="F634" s="24">
        <v>0.77687262852588446</v>
      </c>
      <c r="G634" s="24">
        <v>0.77688137553356684</v>
      </c>
      <c r="H634" s="24">
        <v>0.7768698723620634</v>
      </c>
      <c r="I634" s="24">
        <v>0.77689042390954544</v>
      </c>
    </row>
    <row r="635" spans="1:9" x14ac:dyDescent="0.25">
      <c r="A635" s="24" t="s">
        <v>678</v>
      </c>
      <c r="B635" s="24">
        <v>40.83934</v>
      </c>
      <c r="C635" s="24">
        <v>-15.321102</v>
      </c>
    </row>
    <row r="636" spans="1:9" x14ac:dyDescent="0.25">
      <c r="A636" s="24" t="s">
        <v>679</v>
      </c>
      <c r="B636" s="24">
        <v>45.33934</v>
      </c>
      <c r="C636" s="24">
        <v>-15.571102</v>
      </c>
    </row>
    <row r="637" spans="1:9" x14ac:dyDescent="0.25">
      <c r="A637" s="24" t="s">
        <v>680</v>
      </c>
      <c r="B637" s="24">
        <v>45.58934</v>
      </c>
      <c r="C637" s="24">
        <v>-15.571102</v>
      </c>
      <c r="D637" s="24">
        <v>0.46472525732947062</v>
      </c>
      <c r="E637" s="24">
        <v>0.47612498711544821</v>
      </c>
      <c r="F637" s="24">
        <v>0.42415013390936712</v>
      </c>
      <c r="G637" s="24">
        <v>0.43339572459917258</v>
      </c>
      <c r="H637" s="24">
        <v>0.40574179379184472</v>
      </c>
      <c r="I637" s="24">
        <v>0.39995097750158592</v>
      </c>
    </row>
    <row r="638" spans="1:9" x14ac:dyDescent="0.25">
      <c r="A638" s="24" t="s">
        <v>681</v>
      </c>
      <c r="B638" s="24">
        <v>45.83934</v>
      </c>
      <c r="C638" s="24">
        <v>-15.571102</v>
      </c>
      <c r="D638" s="24">
        <v>0.30865389599390475</v>
      </c>
      <c r="E638" s="24">
        <v>0.31516125007814622</v>
      </c>
      <c r="F638" s="24">
        <v>0.26162739463853008</v>
      </c>
      <c r="G638" s="24">
        <v>0.27782937679545616</v>
      </c>
      <c r="H638" s="24">
        <v>0.24433579090635477</v>
      </c>
      <c r="I638" s="24">
        <v>0.25441547381949342</v>
      </c>
    </row>
    <row r="639" spans="1:9" x14ac:dyDescent="0.25">
      <c r="A639" s="24" t="s">
        <v>682</v>
      </c>
      <c r="B639" s="24">
        <v>46.08934</v>
      </c>
      <c r="C639" s="24">
        <v>-15.571102</v>
      </c>
      <c r="D639" s="24">
        <v>0.34382224487083779</v>
      </c>
      <c r="E639" s="24">
        <v>0.34353283653874706</v>
      </c>
      <c r="F639" s="24">
        <v>0.30291175222404731</v>
      </c>
      <c r="G639" s="24">
        <v>0.29829613986682679</v>
      </c>
      <c r="H639" s="24">
        <v>0.29944987995952749</v>
      </c>
      <c r="I639" s="24">
        <v>0.2898692562150651</v>
      </c>
    </row>
    <row r="640" spans="1:9" x14ac:dyDescent="0.25">
      <c r="A640" s="24" t="s">
        <v>683</v>
      </c>
      <c r="B640" s="24">
        <v>46.33934</v>
      </c>
      <c r="C640" s="24">
        <v>-15.571102</v>
      </c>
      <c r="D640" s="24">
        <v>0.52896222649121449</v>
      </c>
      <c r="E640" s="24">
        <v>0.51678872104099527</v>
      </c>
      <c r="F640" s="24">
        <v>0.53341122119162743</v>
      </c>
      <c r="G640" s="24">
        <v>0.53503467358345591</v>
      </c>
      <c r="H640" s="24">
        <v>0.54839844147467165</v>
      </c>
      <c r="I640" s="24">
        <v>0.5456802269937997</v>
      </c>
    </row>
    <row r="641" spans="1:9" x14ac:dyDescent="0.25">
      <c r="A641" s="24" t="s">
        <v>684</v>
      </c>
      <c r="B641" s="24">
        <v>46.58934</v>
      </c>
      <c r="C641" s="24">
        <v>-15.571102</v>
      </c>
      <c r="D641" s="24">
        <v>0.58014960872719379</v>
      </c>
      <c r="E641" s="24">
        <v>0.51117958040744926</v>
      </c>
      <c r="F641" s="24">
        <v>0.50360373127875668</v>
      </c>
      <c r="G641" s="24">
        <v>0.56072640226493264</v>
      </c>
      <c r="H641" s="24">
        <v>0.52340104565060552</v>
      </c>
      <c r="I641" s="24">
        <v>0.51821036128336162</v>
      </c>
    </row>
    <row r="642" spans="1:9" x14ac:dyDescent="0.25">
      <c r="A642" s="24" t="s">
        <v>685</v>
      </c>
      <c r="B642" s="24">
        <v>46.83934</v>
      </c>
      <c r="C642" s="24">
        <v>-15.571102</v>
      </c>
      <c r="D642" s="24">
        <v>0.52678352670671991</v>
      </c>
      <c r="E642" s="24">
        <v>0.49324628301653239</v>
      </c>
      <c r="F642" s="24">
        <v>0.40971162491364371</v>
      </c>
      <c r="G642" s="24">
        <v>0.48081425844844716</v>
      </c>
      <c r="H642" s="24">
        <v>0.42602998256322028</v>
      </c>
      <c r="I642" s="24">
        <v>0.42190396651542628</v>
      </c>
    </row>
    <row r="643" spans="1:9" x14ac:dyDescent="0.25">
      <c r="A643" s="24" t="s">
        <v>686</v>
      </c>
      <c r="B643" s="24">
        <v>47.08934</v>
      </c>
      <c r="C643" s="24">
        <v>-15.571102</v>
      </c>
      <c r="D643" s="24">
        <v>0.518067957114554</v>
      </c>
      <c r="E643" s="24">
        <v>0.49007254352216617</v>
      </c>
      <c r="F643" s="24">
        <v>0.29281084001588009</v>
      </c>
      <c r="G643" s="24">
        <v>0.42283655199416242</v>
      </c>
      <c r="H643" s="24">
        <v>0.3126888011979902</v>
      </c>
      <c r="I643" s="24">
        <v>0.29600505508561231</v>
      </c>
    </row>
    <row r="644" spans="1:9" x14ac:dyDescent="0.25">
      <c r="A644" s="24" t="s">
        <v>687</v>
      </c>
      <c r="B644" s="24">
        <v>47.33934</v>
      </c>
      <c r="C644" s="24">
        <v>-15.571102</v>
      </c>
      <c r="D644" s="24">
        <v>0.48503895680698611</v>
      </c>
      <c r="E644" s="24">
        <v>0.46792714103985789</v>
      </c>
      <c r="F644" s="24">
        <v>0.39259908458838338</v>
      </c>
      <c r="G644" s="24">
        <v>0.43294836362805356</v>
      </c>
      <c r="H644" s="24">
        <v>0.40544011772703148</v>
      </c>
      <c r="I644" s="24">
        <v>0.39928253481651688</v>
      </c>
    </row>
    <row r="645" spans="1:9" x14ac:dyDescent="0.25">
      <c r="A645" s="24" t="s">
        <v>688</v>
      </c>
      <c r="B645" s="24">
        <v>47.58934</v>
      </c>
      <c r="C645" s="24">
        <v>-15.571102</v>
      </c>
    </row>
    <row r="646" spans="1:9" x14ac:dyDescent="0.25">
      <c r="A646" s="24" t="s">
        <v>689</v>
      </c>
      <c r="B646" s="24">
        <v>49.58934</v>
      </c>
      <c r="C646" s="24">
        <v>-15.571102</v>
      </c>
      <c r="D646" s="24">
        <v>0.78597921622732114</v>
      </c>
      <c r="E646" s="24">
        <v>0.7859425932956936</v>
      </c>
      <c r="F646" s="24">
        <v>0.78596207135551044</v>
      </c>
      <c r="G646" s="24">
        <v>0.78596229309399435</v>
      </c>
      <c r="H646" s="24">
        <v>0.78596189537622907</v>
      </c>
      <c r="I646" s="24">
        <v>0.78596189537622907</v>
      </c>
    </row>
    <row r="647" spans="1:9" x14ac:dyDescent="0.25">
      <c r="A647" s="24" t="s">
        <v>690</v>
      </c>
      <c r="B647" s="24">
        <v>49.83934</v>
      </c>
      <c r="C647" s="24">
        <v>-15.571102</v>
      </c>
      <c r="D647" s="24">
        <v>0.79015992327002094</v>
      </c>
      <c r="E647" s="24">
        <v>0.79012808870719708</v>
      </c>
      <c r="F647" s="24">
        <v>0.79021125900802591</v>
      </c>
      <c r="G647" s="24">
        <v>0.7902334347666119</v>
      </c>
      <c r="H647" s="24">
        <v>0.79024647495848499</v>
      </c>
      <c r="I647" s="24">
        <v>0.79021793774377702</v>
      </c>
    </row>
    <row r="648" spans="1:9" x14ac:dyDescent="0.25">
      <c r="A648" s="24" t="s">
        <v>691</v>
      </c>
      <c r="B648" s="24">
        <v>50.08934</v>
      </c>
      <c r="C648" s="24">
        <v>-15.571102</v>
      </c>
      <c r="D648" s="24">
        <v>0.79536043525665523</v>
      </c>
      <c r="E648" s="24">
        <v>0.7953258037347577</v>
      </c>
      <c r="F648" s="24">
        <v>0.7953442226286197</v>
      </c>
      <c r="G648" s="24">
        <v>0.79534443230988938</v>
      </c>
      <c r="H648" s="24">
        <v>0.79534405621836357</v>
      </c>
      <c r="I648" s="24">
        <v>0.79534405621836357</v>
      </c>
    </row>
    <row r="649" spans="1:9" x14ac:dyDescent="0.25">
      <c r="A649" s="24" t="s">
        <v>692</v>
      </c>
      <c r="B649" s="24">
        <v>50.33934</v>
      </c>
      <c r="C649" s="24">
        <v>-15.571102</v>
      </c>
      <c r="D649" s="24">
        <v>0.79978353619317111</v>
      </c>
      <c r="E649" s="24">
        <v>0.7997530056055171</v>
      </c>
      <c r="F649" s="24">
        <v>0.79991058420496808</v>
      </c>
      <c r="G649" s="24">
        <v>0.7997447558805042</v>
      </c>
      <c r="H649" s="24">
        <v>0.79972294443500613</v>
      </c>
      <c r="I649" s="24">
        <v>0.799720071096513</v>
      </c>
    </row>
    <row r="650" spans="1:9" x14ac:dyDescent="0.25">
      <c r="A650" s="24" t="s">
        <v>693</v>
      </c>
      <c r="B650" s="24">
        <v>50.58934</v>
      </c>
      <c r="C650" s="24">
        <v>-15.571102</v>
      </c>
      <c r="D650" s="24">
        <v>0.38771089656794389</v>
      </c>
      <c r="E650" s="24">
        <v>0.38207804480654456</v>
      </c>
      <c r="F650" s="24">
        <v>0.37228355104401828</v>
      </c>
      <c r="G650" s="24">
        <v>0.35486719437420017</v>
      </c>
      <c r="H650" s="24">
        <v>0.49849999868254435</v>
      </c>
      <c r="I650" s="24">
        <v>0.49849999868254435</v>
      </c>
    </row>
    <row r="651" spans="1:9" x14ac:dyDescent="0.25">
      <c r="A651" s="24" t="s">
        <v>694</v>
      </c>
      <c r="B651" s="24">
        <v>54.33934</v>
      </c>
      <c r="C651" s="24">
        <v>-15.571102</v>
      </c>
    </row>
    <row r="652" spans="1:9" x14ac:dyDescent="0.25">
      <c r="A652" s="24" t="s">
        <v>695</v>
      </c>
      <c r="B652" s="24">
        <v>54.58934</v>
      </c>
      <c r="C652" s="24">
        <v>-15.571102</v>
      </c>
    </row>
    <row r="653" spans="1:9" x14ac:dyDescent="0.25">
      <c r="A653" s="24" t="s">
        <v>696</v>
      </c>
      <c r="B653" s="24">
        <v>40.08934</v>
      </c>
      <c r="C653" s="24">
        <v>-15.571102</v>
      </c>
    </row>
    <row r="654" spans="1:9" x14ac:dyDescent="0.25">
      <c r="A654" s="24" t="s">
        <v>697</v>
      </c>
      <c r="B654" s="24">
        <v>40.33934</v>
      </c>
      <c r="C654" s="24">
        <v>-15.571102</v>
      </c>
      <c r="D654" s="24">
        <v>0.49909751515311113</v>
      </c>
      <c r="E654" s="24">
        <v>0.492502345308451</v>
      </c>
      <c r="F654" s="24">
        <v>0.62048124439050556</v>
      </c>
      <c r="G654" s="24">
        <v>0.62049866977959911</v>
      </c>
      <c r="H654" s="24">
        <v>0.62678073173538029</v>
      </c>
      <c r="I654" s="24">
        <v>0.62717189800252748</v>
      </c>
    </row>
    <row r="655" spans="1:9" x14ac:dyDescent="0.25">
      <c r="A655" s="24" t="s">
        <v>698</v>
      </c>
      <c r="B655" s="24">
        <v>40.58934</v>
      </c>
      <c r="C655" s="24">
        <v>-15.571102</v>
      </c>
      <c r="D655" s="24">
        <v>0.5120938888487262</v>
      </c>
      <c r="E655" s="24">
        <v>0.5122524513792609</v>
      </c>
      <c r="F655" s="24">
        <v>0.51194764133613113</v>
      </c>
      <c r="G655" s="24">
        <v>0.50186811363322037</v>
      </c>
      <c r="H655" s="24">
        <v>0.55188530443435146</v>
      </c>
      <c r="I655" s="24">
        <v>0.55193800641207669</v>
      </c>
    </row>
    <row r="656" spans="1:9" x14ac:dyDescent="0.25">
      <c r="A656" s="24" t="s">
        <v>699</v>
      </c>
      <c r="B656" s="24">
        <v>40.83934</v>
      </c>
      <c r="C656" s="24">
        <v>-15.571102</v>
      </c>
    </row>
    <row r="657" spans="1:9" x14ac:dyDescent="0.25">
      <c r="A657" s="24" t="s">
        <v>700</v>
      </c>
      <c r="B657" s="24">
        <v>44.83934</v>
      </c>
      <c r="C657" s="24">
        <v>-15.821102</v>
      </c>
      <c r="D657" s="24">
        <v>0.14118524222611131</v>
      </c>
      <c r="E657" s="24">
        <v>0.12186811639740799</v>
      </c>
      <c r="F657" s="24">
        <v>0.10566034336195559</v>
      </c>
      <c r="G657" s="24">
        <v>4.3822277334098957E-2</v>
      </c>
      <c r="H657" s="24">
        <v>4.3822277334098957E-2</v>
      </c>
      <c r="I657" s="24">
        <v>2.1060168758570311E-2</v>
      </c>
    </row>
    <row r="658" spans="1:9" x14ac:dyDescent="0.25">
      <c r="A658" s="24" t="s">
        <v>701</v>
      </c>
      <c r="B658" s="24">
        <v>45.08934</v>
      </c>
      <c r="C658" s="24">
        <v>-15.821102</v>
      </c>
    </row>
    <row r="659" spans="1:9" x14ac:dyDescent="0.25">
      <c r="A659" s="24" t="s">
        <v>702</v>
      </c>
      <c r="B659" s="24">
        <v>45.33934</v>
      </c>
      <c r="C659" s="24">
        <v>-15.821102</v>
      </c>
      <c r="D659" s="24">
        <v>0.4768058900964926</v>
      </c>
      <c r="E659" s="24">
        <v>0.48380802171869164</v>
      </c>
      <c r="F659" s="24">
        <v>0.45096943802178424</v>
      </c>
      <c r="G659" s="24">
        <v>0.44423009287842757</v>
      </c>
      <c r="H659" s="24">
        <v>0.34657626616479908</v>
      </c>
      <c r="I659" s="24">
        <v>0.35874254952895795</v>
      </c>
    </row>
    <row r="660" spans="1:9" x14ac:dyDescent="0.25">
      <c r="A660" s="24" t="s">
        <v>703</v>
      </c>
      <c r="B660" s="24">
        <v>45.58934</v>
      </c>
      <c r="C660" s="24">
        <v>-15.821102</v>
      </c>
      <c r="D660" s="24">
        <v>0.49372608450819361</v>
      </c>
      <c r="E660" s="24">
        <v>0.48760794270750119</v>
      </c>
      <c r="F660" s="24">
        <v>0.50548804980180584</v>
      </c>
      <c r="G660" s="24">
        <v>0.51612296122408508</v>
      </c>
      <c r="H660" s="24">
        <v>0.50586830396430527</v>
      </c>
      <c r="I660" s="24">
        <v>0.5072920215598582</v>
      </c>
    </row>
    <row r="661" spans="1:9" x14ac:dyDescent="0.25">
      <c r="A661" s="24" t="s">
        <v>704</v>
      </c>
      <c r="B661" s="24">
        <v>45.83934</v>
      </c>
      <c r="C661" s="24">
        <v>-15.821102</v>
      </c>
      <c r="D661" s="24">
        <v>0.46663250777524362</v>
      </c>
      <c r="E661" s="24">
        <v>0.46663250777524362</v>
      </c>
      <c r="F661" s="24">
        <v>0.46191083387968129</v>
      </c>
      <c r="G661" s="24">
        <v>0.5337520833372098</v>
      </c>
      <c r="H661" s="24">
        <v>0.46191083387968129</v>
      </c>
      <c r="I661" s="24">
        <v>0.47220659819334498</v>
      </c>
    </row>
    <row r="662" spans="1:9" x14ac:dyDescent="0.25">
      <c r="A662" s="24" t="s">
        <v>705</v>
      </c>
      <c r="B662" s="24">
        <v>46.08934</v>
      </c>
      <c r="C662" s="24">
        <v>-15.821102</v>
      </c>
      <c r="D662" s="24">
        <v>0.38918867372545873</v>
      </c>
      <c r="E662" s="24">
        <v>0.38964610953511503</v>
      </c>
      <c r="F662" s="24">
        <v>0.3913454823374875</v>
      </c>
      <c r="G662" s="24">
        <v>0.47569027849543666</v>
      </c>
      <c r="H662" s="24">
        <v>0.39244991371907506</v>
      </c>
      <c r="I662" s="24">
        <v>0.4327287504362341</v>
      </c>
    </row>
    <row r="663" spans="1:9" x14ac:dyDescent="0.25">
      <c r="A663" s="24" t="s">
        <v>706</v>
      </c>
      <c r="B663" s="24">
        <v>46.33934</v>
      </c>
      <c r="C663" s="24">
        <v>-15.821102</v>
      </c>
      <c r="D663" s="24">
        <v>0.35751238671671659</v>
      </c>
      <c r="E663" s="24">
        <v>0.34034097021354581</v>
      </c>
      <c r="F663" s="24">
        <v>0.32821590423169578</v>
      </c>
      <c r="G663" s="24">
        <v>0.42310460790013099</v>
      </c>
      <c r="H663" s="24">
        <v>0.34222831333190762</v>
      </c>
      <c r="I663" s="24">
        <v>0.34433616300148251</v>
      </c>
    </row>
    <row r="664" spans="1:9" x14ac:dyDescent="0.25">
      <c r="A664" s="24" t="s">
        <v>707</v>
      </c>
      <c r="B664" s="24">
        <v>46.58934</v>
      </c>
      <c r="C664" s="24">
        <v>-15.821102</v>
      </c>
      <c r="D664" s="24">
        <v>0.41762327483393957</v>
      </c>
      <c r="E664" s="24">
        <v>0.40679570244357321</v>
      </c>
      <c r="F664" s="24">
        <v>0.41320310593620568</v>
      </c>
      <c r="G664" s="24">
        <v>0.41960555746100148</v>
      </c>
      <c r="H664" s="24">
        <v>0.43812139128137889</v>
      </c>
      <c r="I664" s="24">
        <v>0.43250533135828606</v>
      </c>
    </row>
    <row r="665" spans="1:9" x14ac:dyDescent="0.25">
      <c r="A665" s="24" t="s">
        <v>708</v>
      </c>
      <c r="B665" s="24">
        <v>46.83934</v>
      </c>
      <c r="C665" s="24">
        <v>-15.821102</v>
      </c>
      <c r="D665" s="24">
        <v>0.44448770180597319</v>
      </c>
      <c r="E665" s="24">
        <v>0.41162959740484267</v>
      </c>
      <c r="F665" s="24">
        <v>0.41163082730827261</v>
      </c>
      <c r="G665" s="24">
        <v>0.42365872815272698</v>
      </c>
      <c r="H665" s="24">
        <v>0.43238049470248391</v>
      </c>
      <c r="I665" s="24">
        <v>0.42890988666973351</v>
      </c>
    </row>
    <row r="666" spans="1:9" x14ac:dyDescent="0.25">
      <c r="A666" s="24" t="s">
        <v>709</v>
      </c>
      <c r="B666" s="24">
        <v>47.08934</v>
      </c>
      <c r="C666" s="24">
        <v>-15.821102</v>
      </c>
      <c r="D666" s="24">
        <v>0.45904218508398997</v>
      </c>
      <c r="E666" s="24">
        <v>0.43559127796992742</v>
      </c>
      <c r="F666" s="24">
        <v>0.38180516585602448</v>
      </c>
      <c r="G666" s="24">
        <v>0.41538192132911672</v>
      </c>
      <c r="H666" s="24">
        <v>0.40033710339559742</v>
      </c>
      <c r="I666" s="24">
        <v>0.39777306136281049</v>
      </c>
    </row>
    <row r="667" spans="1:9" x14ac:dyDescent="0.25">
      <c r="A667" s="24" t="s">
        <v>710</v>
      </c>
      <c r="B667" s="24">
        <v>49.58934</v>
      </c>
      <c r="C667" s="24">
        <v>-15.821102</v>
      </c>
      <c r="D667" s="24">
        <v>0.8111287366805322</v>
      </c>
      <c r="E667" s="24">
        <v>0.81109734422602509</v>
      </c>
      <c r="F667" s="24">
        <v>0.81111404037293255</v>
      </c>
      <c r="G667" s="24">
        <v>0.41917629908392456</v>
      </c>
      <c r="H667" s="24">
        <v>0.81111388952689423</v>
      </c>
      <c r="I667" s="24">
        <v>0.81111388952689423</v>
      </c>
    </row>
    <row r="668" spans="1:9" x14ac:dyDescent="0.25">
      <c r="A668" s="24" t="s">
        <v>711</v>
      </c>
      <c r="B668" s="24">
        <v>49.83934</v>
      </c>
      <c r="C668" s="24">
        <v>-15.821102</v>
      </c>
      <c r="D668" s="24">
        <v>0.28153951398109278</v>
      </c>
      <c r="E668" s="24">
        <v>0.26803129188523395</v>
      </c>
      <c r="F668" s="24">
        <v>0.24937020591458814</v>
      </c>
      <c r="G668" s="24">
        <v>0.31941999484403583</v>
      </c>
      <c r="H668" s="24">
        <v>0.49420135851206254</v>
      </c>
      <c r="I668" s="24">
        <v>0.49420135851206254</v>
      </c>
    </row>
    <row r="669" spans="1:9" x14ac:dyDescent="0.25">
      <c r="A669" s="24" t="s">
        <v>712</v>
      </c>
      <c r="B669" s="24">
        <v>50.08934</v>
      </c>
      <c r="C669" s="24">
        <v>-15.821102</v>
      </c>
      <c r="D669" s="24">
        <v>0.47454191003391516</v>
      </c>
      <c r="E669" s="24">
        <v>0.47618175909657112</v>
      </c>
      <c r="F669" s="24">
        <v>0.3902961952621859</v>
      </c>
      <c r="G669" s="24">
        <v>0.42519817397322068</v>
      </c>
      <c r="H669" s="24">
        <v>0.51681271137841656</v>
      </c>
      <c r="I669" s="24">
        <v>0.51677227954691518</v>
      </c>
    </row>
    <row r="670" spans="1:9" x14ac:dyDescent="0.25">
      <c r="A670" s="24" t="s">
        <v>713</v>
      </c>
      <c r="B670" s="24">
        <v>50.33934</v>
      </c>
      <c r="C670" s="24">
        <v>-15.821102</v>
      </c>
      <c r="D670" s="24">
        <v>0.56951252124112728</v>
      </c>
      <c r="E670" s="24">
        <v>0.54871019142725486</v>
      </c>
      <c r="F670" s="24">
        <v>0.51697544481328617</v>
      </c>
      <c r="G670" s="24">
        <v>0.51099354223860627</v>
      </c>
      <c r="H670" s="24">
        <v>0.55255049545370993</v>
      </c>
      <c r="I670" s="24">
        <v>0.55254062225183553</v>
      </c>
    </row>
    <row r="671" spans="1:9" x14ac:dyDescent="0.25">
      <c r="A671" s="24" t="s">
        <v>714</v>
      </c>
      <c r="B671" s="24">
        <v>50.58934</v>
      </c>
      <c r="C671" s="24">
        <v>-15.821102</v>
      </c>
    </row>
    <row r="672" spans="1:9" x14ac:dyDescent="0.25">
      <c r="A672" s="24" t="s">
        <v>715</v>
      </c>
      <c r="B672" s="24">
        <v>54.33934</v>
      </c>
      <c r="C672" s="24">
        <v>-15.821102</v>
      </c>
    </row>
    <row r="673" spans="1:9" x14ac:dyDescent="0.25">
      <c r="A673" s="24" t="s">
        <v>716</v>
      </c>
      <c r="B673" s="24">
        <v>54.58934</v>
      </c>
      <c r="C673" s="24">
        <v>-15.821102</v>
      </c>
    </row>
    <row r="674" spans="1:9" x14ac:dyDescent="0.25">
      <c r="A674" s="24" t="s">
        <v>717</v>
      </c>
      <c r="B674" s="24">
        <v>54.83934</v>
      </c>
      <c r="C674" s="24">
        <v>-15.821102</v>
      </c>
    </row>
    <row r="675" spans="1:9" x14ac:dyDescent="0.25">
      <c r="A675" s="24" t="s">
        <v>718</v>
      </c>
      <c r="B675" s="24">
        <v>39.83934</v>
      </c>
      <c r="C675" s="24">
        <v>-15.821102</v>
      </c>
    </row>
    <row r="676" spans="1:9" x14ac:dyDescent="0.25">
      <c r="A676" s="24" t="s">
        <v>719</v>
      </c>
      <c r="B676" s="24">
        <v>40.08934</v>
      </c>
      <c r="C676" s="24">
        <v>-15.821102</v>
      </c>
      <c r="D676" s="24">
        <v>0.80487241002659526</v>
      </c>
      <c r="E676" s="24">
        <v>0.80480840021150479</v>
      </c>
      <c r="F676" s="24">
        <v>0.80470926972081214</v>
      </c>
      <c r="G676" s="24">
        <v>0.41644284461197523</v>
      </c>
      <c r="H676" s="24">
        <v>0.80471033366213651</v>
      </c>
      <c r="I676" s="24">
        <v>0.80478154536041369</v>
      </c>
    </row>
    <row r="677" spans="1:9" x14ac:dyDescent="0.25">
      <c r="A677" s="24" t="s">
        <v>720</v>
      </c>
      <c r="B677" s="24">
        <v>40.33934</v>
      </c>
      <c r="C677" s="24">
        <v>-15.821102</v>
      </c>
      <c r="D677" s="24">
        <v>0.59173113824924628</v>
      </c>
      <c r="E677" s="24">
        <v>0.59427357288093474</v>
      </c>
      <c r="F677" s="24">
        <v>0.57089562529013771</v>
      </c>
      <c r="G677" s="24">
        <v>0.56362642250143047</v>
      </c>
      <c r="H677" s="24">
        <v>0.58636515368656161</v>
      </c>
      <c r="I677" s="24">
        <v>0.58618343015089669</v>
      </c>
    </row>
    <row r="678" spans="1:9" x14ac:dyDescent="0.25">
      <c r="A678" s="24" t="s">
        <v>721</v>
      </c>
      <c r="B678" s="24">
        <v>40.58934</v>
      </c>
      <c r="C678" s="24">
        <v>-15.821102</v>
      </c>
    </row>
    <row r="679" spans="1:9" x14ac:dyDescent="0.25">
      <c r="A679" s="24" t="s">
        <v>722</v>
      </c>
      <c r="B679" s="24">
        <v>44.08934</v>
      </c>
      <c r="C679" s="24">
        <v>-16.071102</v>
      </c>
    </row>
    <row r="680" spans="1:9" x14ac:dyDescent="0.25">
      <c r="A680" s="24" t="s">
        <v>723</v>
      </c>
      <c r="B680" s="24">
        <v>44.33934</v>
      </c>
      <c r="C680" s="24">
        <v>-16.071102</v>
      </c>
      <c r="D680" s="24">
        <v>0.54041815143806227</v>
      </c>
      <c r="E680" s="24">
        <v>0.54257643242416254</v>
      </c>
      <c r="F680" s="24">
        <v>0.56838538122697158</v>
      </c>
      <c r="G680" s="24">
        <v>0.57326860629902199</v>
      </c>
      <c r="H680" s="24">
        <v>0.57519957248304765</v>
      </c>
      <c r="I680" s="24">
        <v>0.56734548314053623</v>
      </c>
    </row>
    <row r="681" spans="1:9" x14ac:dyDescent="0.25">
      <c r="A681" s="24" t="s">
        <v>724</v>
      </c>
      <c r="B681" s="24">
        <v>44.58934</v>
      </c>
      <c r="C681" s="24">
        <v>-16.071102</v>
      </c>
      <c r="D681" s="24">
        <v>0.55850738380957121</v>
      </c>
      <c r="E681" s="24">
        <v>0.55233939551016853</v>
      </c>
      <c r="F681" s="24">
        <v>0.57384747955194626</v>
      </c>
      <c r="G681" s="24">
        <v>0.57681881588979034</v>
      </c>
      <c r="H681" s="24">
        <v>0.57746193706794724</v>
      </c>
      <c r="I681" s="24">
        <v>0.57215382253287606</v>
      </c>
    </row>
    <row r="682" spans="1:9" x14ac:dyDescent="0.25">
      <c r="A682" s="24" t="s">
        <v>725</v>
      </c>
      <c r="B682" s="24">
        <v>44.83934</v>
      </c>
      <c r="C682" s="24">
        <v>-16.071102</v>
      </c>
      <c r="D682" s="24">
        <v>0.58529568042965718</v>
      </c>
      <c r="E682" s="24">
        <v>0.55953656620301928</v>
      </c>
      <c r="F682" s="24">
        <v>0.57789020696827453</v>
      </c>
      <c r="G682" s="24">
        <v>0.57789180906952653</v>
      </c>
      <c r="H682" s="24">
        <v>0.58124161918813555</v>
      </c>
      <c r="I682" s="24">
        <v>0.57399316489787477</v>
      </c>
    </row>
    <row r="683" spans="1:9" x14ac:dyDescent="0.25">
      <c r="A683" s="24" t="s">
        <v>726</v>
      </c>
      <c r="B683" s="24">
        <v>45.08934</v>
      </c>
      <c r="C683" s="24">
        <v>-16.071102</v>
      </c>
      <c r="D683" s="24">
        <v>0.61266909196226216</v>
      </c>
      <c r="E683" s="24">
        <v>0.56138111239780641</v>
      </c>
      <c r="F683" s="24">
        <v>0.56623154915753826</v>
      </c>
      <c r="G683" s="24">
        <v>0.57871331150056027</v>
      </c>
      <c r="H683" s="24">
        <v>0.5792856714303124</v>
      </c>
      <c r="I683" s="24">
        <v>0.578078077339788</v>
      </c>
    </row>
    <row r="684" spans="1:9" x14ac:dyDescent="0.25">
      <c r="A684" s="24" t="s">
        <v>727</v>
      </c>
      <c r="B684" s="24">
        <v>45.33934</v>
      </c>
      <c r="C684" s="24">
        <v>-16.071102</v>
      </c>
      <c r="D684" s="24">
        <v>0.39249283328118917</v>
      </c>
      <c r="E684" s="24">
        <v>0.37038083066060301</v>
      </c>
      <c r="F684" s="24">
        <v>0.38631502650215843</v>
      </c>
      <c r="G684" s="24">
        <v>0.40956578406497818</v>
      </c>
      <c r="H684" s="24">
        <v>0.37642214736998753</v>
      </c>
      <c r="I684" s="24">
        <v>0.38055461689226688</v>
      </c>
    </row>
    <row r="685" spans="1:9" x14ac:dyDescent="0.25">
      <c r="A685" s="24" t="s">
        <v>728</v>
      </c>
      <c r="B685" s="24">
        <v>45.58934</v>
      </c>
      <c r="C685" s="24">
        <v>-16.071102</v>
      </c>
      <c r="D685" s="24">
        <v>0.35651424379532959</v>
      </c>
      <c r="E685" s="24">
        <v>0.34462917434339141</v>
      </c>
      <c r="F685" s="24">
        <v>0.36035084458747069</v>
      </c>
      <c r="G685" s="24">
        <v>0.38960948576958893</v>
      </c>
      <c r="H685" s="24">
        <v>0.33840179302107498</v>
      </c>
      <c r="I685" s="24">
        <v>0.34557862459472322</v>
      </c>
    </row>
    <row r="686" spans="1:9" x14ac:dyDescent="0.25">
      <c r="A686" s="24" t="s">
        <v>729</v>
      </c>
      <c r="B686" s="24">
        <v>45.83934</v>
      </c>
      <c r="C686" s="24">
        <v>-16.071102</v>
      </c>
    </row>
    <row r="687" spans="1:9" x14ac:dyDescent="0.25">
      <c r="A687" s="24" t="s">
        <v>730</v>
      </c>
      <c r="B687" s="24">
        <v>46.08934</v>
      </c>
      <c r="C687" s="24">
        <v>-16.071102</v>
      </c>
    </row>
    <row r="688" spans="1:9" x14ac:dyDescent="0.25">
      <c r="A688" s="24" t="s">
        <v>731</v>
      </c>
      <c r="B688" s="24">
        <v>46.33934</v>
      </c>
      <c r="C688" s="24">
        <v>-16.071102</v>
      </c>
      <c r="D688" s="24">
        <v>0.35318963290474947</v>
      </c>
      <c r="E688" s="24">
        <v>0.34854890638371178</v>
      </c>
      <c r="F688" s="24">
        <v>0.34032776724971281</v>
      </c>
      <c r="G688" s="24">
        <v>0.35575034516968018</v>
      </c>
      <c r="H688" s="24">
        <v>0.35568625699641698</v>
      </c>
      <c r="I688" s="24">
        <v>0.35546555460615847</v>
      </c>
    </row>
    <row r="689" spans="1:9" x14ac:dyDescent="0.25">
      <c r="A689" s="24" t="s">
        <v>732</v>
      </c>
      <c r="B689" s="24">
        <v>46.58934</v>
      </c>
      <c r="C689" s="24">
        <v>-16.071102</v>
      </c>
      <c r="D689" s="24">
        <v>0.40292891236845302</v>
      </c>
      <c r="E689" s="24">
        <v>0.39440409050082093</v>
      </c>
      <c r="F689" s="24">
        <v>0.39537416309463397</v>
      </c>
      <c r="G689" s="24">
        <v>0.39738308206131495</v>
      </c>
      <c r="H689" s="24">
        <v>0.4155013110864047</v>
      </c>
      <c r="I689" s="24">
        <v>0.41634296730444459</v>
      </c>
    </row>
    <row r="690" spans="1:9" x14ac:dyDescent="0.25">
      <c r="A690" s="24" t="s">
        <v>733</v>
      </c>
      <c r="B690" s="24">
        <v>49.33934</v>
      </c>
      <c r="C690" s="24">
        <v>-16.071102</v>
      </c>
    </row>
    <row r="691" spans="1:9" x14ac:dyDescent="0.25">
      <c r="A691" s="24" t="s">
        <v>734</v>
      </c>
      <c r="B691" s="24">
        <v>49.58934</v>
      </c>
      <c r="C691" s="24">
        <v>-16.071102</v>
      </c>
      <c r="D691" s="24">
        <v>0.82312312036052715</v>
      </c>
      <c r="E691" s="24">
        <v>0.8230941070372304</v>
      </c>
      <c r="F691" s="24">
        <v>0.82310953781294072</v>
      </c>
      <c r="G691" s="24">
        <v>0.42525734045592656</v>
      </c>
      <c r="H691" s="24">
        <v>0.82310939839900066</v>
      </c>
      <c r="I691" s="24">
        <v>0.82310939839900066</v>
      </c>
    </row>
    <row r="692" spans="1:9" x14ac:dyDescent="0.25">
      <c r="A692" s="24" t="s">
        <v>735</v>
      </c>
      <c r="B692" s="24">
        <v>49.83934</v>
      </c>
      <c r="C692" s="24">
        <v>-16.071102</v>
      </c>
      <c r="D692" s="24">
        <v>0.41615529479604924</v>
      </c>
      <c r="E692" s="24">
        <v>0.40818508529876385</v>
      </c>
      <c r="F692" s="24">
        <v>0.41247019629656301</v>
      </c>
      <c r="G692" s="24">
        <v>0.45383770061624762</v>
      </c>
      <c r="H692" s="24">
        <v>0.52571067257255599</v>
      </c>
      <c r="I692" s="24">
        <v>0.52532867858868282</v>
      </c>
    </row>
    <row r="693" spans="1:9" x14ac:dyDescent="0.25">
      <c r="A693" s="24" t="s">
        <v>736</v>
      </c>
      <c r="B693" s="24">
        <v>50.08934</v>
      </c>
      <c r="C693" s="24">
        <v>-16.071102</v>
      </c>
      <c r="D693" s="24">
        <v>0.466528038306463</v>
      </c>
      <c r="E693" s="24">
        <v>0.47023202986839263</v>
      </c>
      <c r="F693" s="24">
        <v>0.42053191790783007</v>
      </c>
      <c r="G693" s="24">
        <v>0.42737675012581239</v>
      </c>
      <c r="H693" s="24">
        <v>0.51580395158148162</v>
      </c>
      <c r="I693" s="24">
        <v>0.51567458644225928</v>
      </c>
    </row>
    <row r="694" spans="1:9" x14ac:dyDescent="0.25">
      <c r="A694" s="24" t="s">
        <v>737</v>
      </c>
      <c r="B694" s="24">
        <v>50.33934</v>
      </c>
      <c r="C694" s="24">
        <v>-16.071102</v>
      </c>
      <c r="D694" s="24">
        <v>0.37983845670230465</v>
      </c>
      <c r="E694" s="24">
        <v>0.36461002596846875</v>
      </c>
      <c r="F694" s="24">
        <v>0.3617208336994181</v>
      </c>
      <c r="G694" s="24">
        <v>0.33308485559937112</v>
      </c>
      <c r="H694" s="24">
        <v>0.49281505879486093</v>
      </c>
      <c r="I694" s="24">
        <v>0.49281505879486093</v>
      </c>
    </row>
    <row r="695" spans="1:9" x14ac:dyDescent="0.25">
      <c r="A695" s="24" t="s">
        <v>738</v>
      </c>
      <c r="B695" s="24">
        <v>50.58934</v>
      </c>
      <c r="C695" s="24">
        <v>-16.071102</v>
      </c>
    </row>
    <row r="696" spans="1:9" x14ac:dyDescent="0.25">
      <c r="A696" s="24" t="s">
        <v>739</v>
      </c>
      <c r="B696" s="24">
        <v>54.33934</v>
      </c>
      <c r="C696" s="24">
        <v>-16.071102</v>
      </c>
    </row>
    <row r="697" spans="1:9" x14ac:dyDescent="0.25">
      <c r="A697" s="24" t="s">
        <v>740</v>
      </c>
      <c r="B697" s="24">
        <v>54.58934</v>
      </c>
      <c r="C697" s="24">
        <v>-16.071102</v>
      </c>
    </row>
    <row r="698" spans="1:9" x14ac:dyDescent="0.25">
      <c r="A698" s="24" t="s">
        <v>741</v>
      </c>
      <c r="B698" s="24">
        <v>54.83934</v>
      </c>
      <c r="C698" s="24">
        <v>-16.071102</v>
      </c>
    </row>
    <row r="699" spans="1:9" x14ac:dyDescent="0.25">
      <c r="A699" s="24" t="s">
        <v>742</v>
      </c>
      <c r="B699" s="24">
        <v>39.58934</v>
      </c>
      <c r="C699" s="24">
        <v>-16.071102</v>
      </c>
    </row>
    <row r="700" spans="1:9" x14ac:dyDescent="0.25">
      <c r="A700" s="24" t="s">
        <v>743</v>
      </c>
      <c r="B700" s="24">
        <v>39.83934</v>
      </c>
      <c r="C700" s="24">
        <v>-16.071102</v>
      </c>
      <c r="D700" s="24">
        <v>0.43890818924743158</v>
      </c>
      <c r="E700" s="24">
        <v>0.44182398631279651</v>
      </c>
      <c r="F700" s="24">
        <v>0.45407421573139412</v>
      </c>
      <c r="G700" s="24">
        <v>0.45249914256149643</v>
      </c>
      <c r="H700" s="24">
        <v>0.46300854044873341</v>
      </c>
      <c r="I700" s="24">
        <v>0.46157441631084034</v>
      </c>
    </row>
    <row r="701" spans="1:9" x14ac:dyDescent="0.25">
      <c r="A701" s="24" t="s">
        <v>744</v>
      </c>
      <c r="B701" s="24">
        <v>40.08934</v>
      </c>
      <c r="C701" s="24">
        <v>-16.071102</v>
      </c>
      <c r="D701" s="24">
        <v>0.81647060915172542</v>
      </c>
      <c r="E701" s="24">
        <v>0.81644381802425003</v>
      </c>
      <c r="F701" s="24">
        <v>0.81642155066127564</v>
      </c>
      <c r="G701" s="24">
        <v>0.42216986321371724</v>
      </c>
      <c r="H701" s="24">
        <v>0.81642109872994173</v>
      </c>
      <c r="I701" s="24">
        <v>0.81644400068392808</v>
      </c>
    </row>
    <row r="702" spans="1:9" x14ac:dyDescent="0.25">
      <c r="A702" s="24" t="s">
        <v>745</v>
      </c>
      <c r="B702" s="24">
        <v>40.33934</v>
      </c>
      <c r="C702" s="24">
        <v>-16.071102</v>
      </c>
      <c r="D702" s="24">
        <v>0.2104616166712914</v>
      </c>
      <c r="E702" s="24">
        <v>0.20914635095444195</v>
      </c>
      <c r="F702" s="24">
        <v>0.18625272252349065</v>
      </c>
      <c r="G702" s="24">
        <v>0.16888401063265474</v>
      </c>
      <c r="H702" s="24">
        <v>0.47992330574124126</v>
      </c>
      <c r="I702" s="24">
        <v>0.47992330574124126</v>
      </c>
    </row>
    <row r="703" spans="1:9" x14ac:dyDescent="0.25">
      <c r="A703" s="24" t="s">
        <v>746</v>
      </c>
      <c r="B703" s="24">
        <v>44.08934</v>
      </c>
      <c r="C703" s="24">
        <v>-16.321102</v>
      </c>
      <c r="D703" s="24">
        <v>0.34466635226577402</v>
      </c>
      <c r="E703" s="24">
        <v>0.34697267718420866</v>
      </c>
      <c r="F703" s="24">
        <v>0.31931548674613264</v>
      </c>
      <c r="G703" s="24">
        <v>0.30082836515804723</v>
      </c>
      <c r="H703" s="24">
        <v>0.25096590326033352</v>
      </c>
      <c r="I703" s="24">
        <v>0.24278438340026892</v>
      </c>
    </row>
    <row r="704" spans="1:9" x14ac:dyDescent="0.25">
      <c r="A704" s="24" t="s">
        <v>747</v>
      </c>
      <c r="B704" s="24">
        <v>44.33934</v>
      </c>
      <c r="C704" s="24">
        <v>-16.321102</v>
      </c>
      <c r="D704" s="24">
        <v>0.58998280479978327</v>
      </c>
      <c r="E704" s="24">
        <v>0.57988240757439646</v>
      </c>
      <c r="F704" s="24">
        <v>0.59696591543129707</v>
      </c>
      <c r="G704" s="24">
        <v>0.60022179946126397</v>
      </c>
      <c r="H704" s="24">
        <v>0.5922022310831212</v>
      </c>
      <c r="I704" s="24">
        <v>0.59405862839975188</v>
      </c>
    </row>
    <row r="705" spans="1:9" x14ac:dyDescent="0.25">
      <c r="A705" s="24" t="s">
        <v>748</v>
      </c>
      <c r="B705" s="24">
        <v>44.58934</v>
      </c>
      <c r="C705" s="24">
        <v>-16.321102</v>
      </c>
      <c r="D705" s="24">
        <v>0.5048532082244731</v>
      </c>
      <c r="E705" s="24">
        <v>0.4838647636004475</v>
      </c>
      <c r="F705" s="24">
        <v>0.49549398773298559</v>
      </c>
      <c r="G705" s="24">
        <v>0.50409402431103312</v>
      </c>
      <c r="H705" s="24">
        <v>0.49619262517969998</v>
      </c>
      <c r="I705" s="24">
        <v>0.49700234328348009</v>
      </c>
    </row>
    <row r="706" spans="1:9" x14ac:dyDescent="0.25">
      <c r="A706" s="24" t="s">
        <v>749</v>
      </c>
      <c r="B706" s="24">
        <v>44.83934</v>
      </c>
      <c r="C706" s="24">
        <v>-16.321102</v>
      </c>
      <c r="D706" s="24">
        <v>0.54808051502698873</v>
      </c>
      <c r="E706" s="24">
        <v>0.46311828337836819</v>
      </c>
      <c r="F706" s="24">
        <v>0.47931279770765028</v>
      </c>
      <c r="G706" s="24">
        <v>0.47809524361397848</v>
      </c>
      <c r="H706" s="24">
        <v>0.47549967621539835</v>
      </c>
      <c r="I706" s="24">
        <v>0.47188352211377022</v>
      </c>
    </row>
    <row r="707" spans="1:9" x14ac:dyDescent="0.25">
      <c r="A707" s="24" t="s">
        <v>750</v>
      </c>
      <c r="B707" s="24">
        <v>45.08934</v>
      </c>
      <c r="C707" s="24">
        <v>-16.321102</v>
      </c>
      <c r="D707" s="24">
        <v>0.53103470878257353</v>
      </c>
      <c r="E707" s="24">
        <v>0.48778536115147431</v>
      </c>
      <c r="F707" s="24">
        <v>0.50278034472763111</v>
      </c>
      <c r="G707" s="24">
        <v>0.5002868611933643</v>
      </c>
      <c r="H707" s="24">
        <v>0.51325728617349353</v>
      </c>
      <c r="I707" s="24">
        <v>0.50169359465344954</v>
      </c>
    </row>
    <row r="708" spans="1:9" x14ac:dyDescent="0.25">
      <c r="A708" s="24" t="s">
        <v>751</v>
      </c>
      <c r="B708" s="24">
        <v>45.33934</v>
      </c>
      <c r="C708" s="24">
        <v>-16.321102</v>
      </c>
    </row>
    <row r="709" spans="1:9" x14ac:dyDescent="0.25">
      <c r="A709" s="24" t="s">
        <v>752</v>
      </c>
      <c r="B709" s="24">
        <v>45.58934</v>
      </c>
      <c r="C709" s="24">
        <v>-16.321102</v>
      </c>
    </row>
    <row r="710" spans="1:9" x14ac:dyDescent="0.25">
      <c r="A710" s="24" t="s">
        <v>753</v>
      </c>
      <c r="B710" s="24">
        <v>45.83934</v>
      </c>
      <c r="C710" s="24">
        <v>-16.321102</v>
      </c>
    </row>
    <row r="711" spans="1:9" x14ac:dyDescent="0.25">
      <c r="A711" s="24" t="s">
        <v>754</v>
      </c>
      <c r="B711" s="24">
        <v>46.33934</v>
      </c>
      <c r="C711" s="24">
        <v>-16.321102</v>
      </c>
    </row>
    <row r="712" spans="1:9" x14ac:dyDescent="0.25">
      <c r="A712" s="24" t="s">
        <v>755</v>
      </c>
      <c r="B712" s="24">
        <v>49.58934</v>
      </c>
      <c r="C712" s="24">
        <v>-16.321102</v>
      </c>
    </row>
    <row r="713" spans="1:9" x14ac:dyDescent="0.25">
      <c r="A713" s="24" t="s">
        <v>756</v>
      </c>
      <c r="B713" s="24">
        <v>49.83934</v>
      </c>
      <c r="C713" s="24">
        <v>-16.321102</v>
      </c>
      <c r="D713" s="24">
        <v>0.38233839277373655</v>
      </c>
      <c r="E713" s="24">
        <v>0.35445301415410296</v>
      </c>
      <c r="F713" s="24">
        <v>0.60448537230231925</v>
      </c>
      <c r="G713" s="24">
        <v>0.60440605850973383</v>
      </c>
      <c r="H713" s="24">
        <v>0.61221205336806339</v>
      </c>
      <c r="I713" s="24">
        <v>0.61216559237933166</v>
      </c>
    </row>
    <row r="714" spans="1:9" x14ac:dyDescent="0.25">
      <c r="A714" s="24" t="s">
        <v>757</v>
      </c>
      <c r="B714" s="24">
        <v>50.08934</v>
      </c>
      <c r="C714" s="24">
        <v>-16.321102</v>
      </c>
    </row>
    <row r="715" spans="1:9" x14ac:dyDescent="0.25">
      <c r="A715" s="24" t="s">
        <v>758</v>
      </c>
      <c r="B715" s="24">
        <v>50.33934</v>
      </c>
      <c r="C715" s="24">
        <v>-16.321102</v>
      </c>
    </row>
    <row r="716" spans="1:9" x14ac:dyDescent="0.25">
      <c r="A716" s="24" t="s">
        <v>759</v>
      </c>
      <c r="B716" s="24">
        <v>39.33934</v>
      </c>
      <c r="C716" s="24">
        <v>-16.321102</v>
      </c>
    </row>
    <row r="717" spans="1:9" x14ac:dyDescent="0.25">
      <c r="A717" s="24" t="s">
        <v>760</v>
      </c>
      <c r="B717" s="24">
        <v>39.58934</v>
      </c>
      <c r="C717" s="24">
        <v>-16.321102</v>
      </c>
    </row>
    <row r="718" spans="1:9" x14ac:dyDescent="0.25">
      <c r="A718" s="24" t="s">
        <v>761</v>
      </c>
      <c r="B718" s="24">
        <v>39.83934</v>
      </c>
      <c r="C718" s="24">
        <v>-16.321102</v>
      </c>
      <c r="D718" s="24">
        <v>0.82945604749109181</v>
      </c>
      <c r="E718" s="24">
        <v>0.82944082755997062</v>
      </c>
      <c r="F718" s="24">
        <v>0.82944906846638566</v>
      </c>
      <c r="G718" s="24">
        <v>0.42858872679535409</v>
      </c>
      <c r="H718" s="24">
        <v>0.82944060491936744</v>
      </c>
      <c r="I718" s="24">
        <v>0.82946124675675925</v>
      </c>
    </row>
    <row r="719" spans="1:9" x14ac:dyDescent="0.25">
      <c r="A719" s="24" t="s">
        <v>762</v>
      </c>
      <c r="B719" s="24">
        <v>40.08934</v>
      </c>
      <c r="C719" s="24">
        <v>-16.321102</v>
      </c>
      <c r="D719" s="24">
        <v>0.83673543037232156</v>
      </c>
      <c r="E719" s="24">
        <v>0.83670903496174709</v>
      </c>
      <c r="F719" s="24">
        <v>0.83672307337265661</v>
      </c>
      <c r="G719" s="24">
        <v>0.43216204925416013</v>
      </c>
      <c r="H719" s="24">
        <v>0.83672294653820356</v>
      </c>
      <c r="I719" s="24">
        <v>0.83672294653820356</v>
      </c>
    </row>
    <row r="720" spans="1:9" x14ac:dyDescent="0.25">
      <c r="A720" s="24" t="s">
        <v>763</v>
      </c>
      <c r="B720" s="24">
        <v>40.33934</v>
      </c>
      <c r="C720" s="24">
        <v>-16.321102</v>
      </c>
    </row>
    <row r="721" spans="1:9" x14ac:dyDescent="0.25">
      <c r="A721" s="24" t="s">
        <v>764</v>
      </c>
      <c r="B721" s="24">
        <v>44.08934</v>
      </c>
      <c r="C721" s="24">
        <v>-16.571102</v>
      </c>
      <c r="D721" s="24">
        <v>0.26260390325226252</v>
      </c>
      <c r="E721" s="24">
        <v>0.25830681739306161</v>
      </c>
      <c r="F721" s="24">
        <v>0.23311116083538591</v>
      </c>
      <c r="G721" s="24">
        <v>0.21424483950859527</v>
      </c>
      <c r="H721" s="24">
        <v>0.19544212286312659</v>
      </c>
      <c r="I721" s="24">
        <v>0.19035857119346436</v>
      </c>
    </row>
    <row r="722" spans="1:9" x14ac:dyDescent="0.25">
      <c r="A722" s="24" t="s">
        <v>765</v>
      </c>
      <c r="B722" s="24">
        <v>44.33934</v>
      </c>
      <c r="C722" s="24">
        <v>-16.571102</v>
      </c>
      <c r="D722" s="24">
        <v>0.58078344934682513</v>
      </c>
      <c r="E722" s="24">
        <v>0.57020323097197945</v>
      </c>
      <c r="F722" s="24">
        <v>0.58388490318140263</v>
      </c>
      <c r="G722" s="24">
        <v>0.58895606530591804</v>
      </c>
      <c r="H722" s="24">
        <v>0.58141725150763002</v>
      </c>
      <c r="I722" s="24">
        <v>0.58363943581529942</v>
      </c>
    </row>
    <row r="723" spans="1:9" x14ac:dyDescent="0.25">
      <c r="A723" s="24" t="s">
        <v>766</v>
      </c>
      <c r="B723" s="24">
        <v>44.58934</v>
      </c>
      <c r="C723" s="24">
        <v>-16.571102</v>
      </c>
      <c r="D723" s="24">
        <v>0.47669449856809742</v>
      </c>
      <c r="E723" s="24">
        <v>0.46308046356234361</v>
      </c>
      <c r="F723" s="24">
        <v>0.47912199928649202</v>
      </c>
      <c r="G723" s="24">
        <v>0.48388845458591223</v>
      </c>
      <c r="H723" s="24">
        <v>0.48180426191266512</v>
      </c>
      <c r="I723" s="24">
        <v>0.48384605694165661</v>
      </c>
    </row>
    <row r="724" spans="1:9" x14ac:dyDescent="0.25">
      <c r="A724" s="24" t="s">
        <v>767</v>
      </c>
      <c r="B724" s="24">
        <v>44.83934</v>
      </c>
      <c r="C724" s="24">
        <v>-16.571102</v>
      </c>
    </row>
    <row r="725" spans="1:9" x14ac:dyDescent="0.25">
      <c r="A725" s="24" t="s">
        <v>768</v>
      </c>
      <c r="B725" s="24">
        <v>49.58934</v>
      </c>
      <c r="C725" s="24">
        <v>-16.571102</v>
      </c>
    </row>
    <row r="726" spans="1:9" x14ac:dyDescent="0.25">
      <c r="A726" s="24" t="s">
        <v>769</v>
      </c>
      <c r="B726" s="24">
        <v>49.83934</v>
      </c>
      <c r="C726" s="24">
        <v>-16.571102</v>
      </c>
      <c r="D726" s="24">
        <v>0.43806221467079848</v>
      </c>
      <c r="E726" s="24">
        <v>0.40307764948531105</v>
      </c>
      <c r="F726" s="24">
        <v>0.61044013976919576</v>
      </c>
      <c r="G726" s="24">
        <v>0.60876490404510741</v>
      </c>
      <c r="H726" s="24">
        <v>0.61909961084465115</v>
      </c>
      <c r="I726" s="24">
        <v>0.61875504531218373</v>
      </c>
    </row>
    <row r="727" spans="1:9" x14ac:dyDescent="0.25">
      <c r="A727" s="24" t="s">
        <v>770</v>
      </c>
      <c r="B727" s="24">
        <v>50.08934</v>
      </c>
      <c r="C727" s="24">
        <v>-16.571102</v>
      </c>
    </row>
    <row r="728" spans="1:9" x14ac:dyDescent="0.25">
      <c r="A728" s="24" t="s">
        <v>771</v>
      </c>
      <c r="B728" s="24">
        <v>50.33934</v>
      </c>
      <c r="C728" s="24">
        <v>-16.571102</v>
      </c>
    </row>
    <row r="729" spans="1:9" x14ac:dyDescent="0.25">
      <c r="A729" s="24" t="s">
        <v>772</v>
      </c>
      <c r="B729" s="24">
        <v>39.08934</v>
      </c>
      <c r="C729" s="24">
        <v>-16.571102</v>
      </c>
      <c r="D729" s="24">
        <v>0.42919748362420757</v>
      </c>
      <c r="E729" s="24">
        <v>0.42780839471482718</v>
      </c>
      <c r="F729" s="24">
        <v>0.45530634369635808</v>
      </c>
      <c r="G729" s="24">
        <v>0.44376366174328108</v>
      </c>
      <c r="H729" s="24">
        <v>0.47937175020704798</v>
      </c>
      <c r="I729" s="24">
        <v>0.46635608039594328</v>
      </c>
    </row>
    <row r="730" spans="1:9" x14ac:dyDescent="0.25">
      <c r="A730" s="24" t="s">
        <v>773</v>
      </c>
      <c r="B730" s="24">
        <v>39.33934</v>
      </c>
      <c r="C730" s="24">
        <v>-16.571102</v>
      </c>
      <c r="D730" s="24">
        <v>0.44219970920168239</v>
      </c>
      <c r="E730" s="24">
        <v>0.44846444544307762</v>
      </c>
      <c r="F730" s="24">
        <v>0.46674155998309702</v>
      </c>
      <c r="G730" s="24">
        <v>0.4601520700582139</v>
      </c>
      <c r="H730" s="24">
        <v>0.47132579721367246</v>
      </c>
      <c r="I730" s="24">
        <v>0.46491006629098552</v>
      </c>
    </row>
    <row r="731" spans="1:9" x14ac:dyDescent="0.25">
      <c r="A731" s="24" t="s">
        <v>774</v>
      </c>
      <c r="B731" s="24">
        <v>39.58934</v>
      </c>
      <c r="C731" s="24">
        <v>-16.571102</v>
      </c>
      <c r="D731" s="24">
        <v>0.84358853727631689</v>
      </c>
      <c r="E731" s="24">
        <v>0.84354623246398974</v>
      </c>
      <c r="F731" s="24">
        <v>0.84351700078148772</v>
      </c>
      <c r="G731" s="24">
        <v>0.43619749178881584</v>
      </c>
      <c r="H731" s="24">
        <v>0.84354015323430598</v>
      </c>
      <c r="I731" s="24">
        <v>0.84353769116353605</v>
      </c>
    </row>
    <row r="732" spans="1:9" x14ac:dyDescent="0.25">
      <c r="A732" s="24" t="s">
        <v>775</v>
      </c>
      <c r="B732" s="24">
        <v>39.83934</v>
      </c>
      <c r="C732" s="24">
        <v>-16.571102</v>
      </c>
      <c r="D732" s="24">
        <v>0.55260796233311427</v>
      </c>
      <c r="E732" s="24">
        <v>0.55839897355365409</v>
      </c>
      <c r="F732" s="24">
        <v>0.55550673899558534</v>
      </c>
      <c r="G732" s="24">
        <v>0.57436735894710689</v>
      </c>
      <c r="H732" s="24">
        <v>0.44052465166541466</v>
      </c>
      <c r="I732" s="24">
        <v>0.43784562230182861</v>
      </c>
    </row>
    <row r="733" spans="1:9" x14ac:dyDescent="0.25">
      <c r="A733" s="24" t="s">
        <v>776</v>
      </c>
      <c r="B733" s="24">
        <v>40.08934</v>
      </c>
      <c r="C733" s="24">
        <v>-16.571102</v>
      </c>
      <c r="D733" s="24">
        <v>0.22036498621594819</v>
      </c>
      <c r="E733" s="24">
        <v>0.2182556528824092</v>
      </c>
      <c r="F733" s="24">
        <v>0.20925485247462181</v>
      </c>
      <c r="G733" s="24">
        <v>0.19544212286312659</v>
      </c>
      <c r="H733" s="24">
        <v>0.18747023398987814</v>
      </c>
      <c r="I733" s="24">
        <v>0.18473393431338531</v>
      </c>
    </row>
    <row r="734" spans="1:9" x14ac:dyDescent="0.25">
      <c r="A734" s="24" t="s">
        <v>777</v>
      </c>
      <c r="B734" s="24">
        <v>42.58934</v>
      </c>
      <c r="C734" s="24">
        <v>-16.821102</v>
      </c>
    </row>
    <row r="735" spans="1:9" x14ac:dyDescent="0.25">
      <c r="A735" s="24" t="s">
        <v>778</v>
      </c>
      <c r="B735" s="24">
        <v>42.83934</v>
      </c>
      <c r="C735" s="24">
        <v>-16.821102</v>
      </c>
    </row>
    <row r="736" spans="1:9" x14ac:dyDescent="0.25">
      <c r="A736" s="24" t="s">
        <v>779</v>
      </c>
      <c r="B736" s="24">
        <v>44.08934</v>
      </c>
      <c r="C736" s="24">
        <v>-16.821102</v>
      </c>
    </row>
    <row r="737" spans="1:9" x14ac:dyDescent="0.25">
      <c r="A737" s="24" t="s">
        <v>780</v>
      </c>
      <c r="B737" s="24">
        <v>44.33934</v>
      </c>
      <c r="C737" s="24">
        <v>-16.821102</v>
      </c>
      <c r="D737" s="24">
        <v>0.60345120411501274</v>
      </c>
      <c r="E737" s="24">
        <v>0.58679430192912241</v>
      </c>
      <c r="F737" s="24">
        <v>0.59232168408671038</v>
      </c>
      <c r="G737" s="24">
        <v>0.60191989886096886</v>
      </c>
      <c r="H737" s="24">
        <v>0.58687039495298565</v>
      </c>
      <c r="I737" s="24">
        <v>0.59213907977686853</v>
      </c>
    </row>
    <row r="738" spans="1:9" x14ac:dyDescent="0.25">
      <c r="A738" s="24" t="s">
        <v>781</v>
      </c>
      <c r="B738" s="24">
        <v>44.58934</v>
      </c>
      <c r="C738" s="24">
        <v>-16.821102</v>
      </c>
      <c r="D738" s="24">
        <v>0.46369458195254998</v>
      </c>
      <c r="E738" s="24">
        <v>0.44658522217281543</v>
      </c>
      <c r="F738" s="24">
        <v>0.46661983940834728</v>
      </c>
      <c r="G738" s="24">
        <v>0.46502616178943362</v>
      </c>
      <c r="H738" s="24">
        <v>0.47347471370404859</v>
      </c>
      <c r="I738" s="24">
        <v>0.47231058904873979</v>
      </c>
    </row>
    <row r="739" spans="1:9" x14ac:dyDescent="0.25">
      <c r="A739" s="24" t="s">
        <v>782</v>
      </c>
      <c r="B739" s="24">
        <v>49.33934</v>
      </c>
      <c r="C739" s="24">
        <v>-16.821102</v>
      </c>
    </row>
    <row r="740" spans="1:9" x14ac:dyDescent="0.25">
      <c r="A740" s="24" t="s">
        <v>783</v>
      </c>
      <c r="B740" s="24">
        <v>49.58934</v>
      </c>
      <c r="C740" s="24">
        <v>-16.821102</v>
      </c>
      <c r="D740" s="24">
        <v>0.88307609053107761</v>
      </c>
      <c r="E740" s="24">
        <v>0.8830580308354371</v>
      </c>
      <c r="F740" s="24">
        <v>0.88306763584273695</v>
      </c>
      <c r="G740" s="24">
        <v>0.45569170597719849</v>
      </c>
      <c r="H740" s="24">
        <v>0.8830675490627603</v>
      </c>
      <c r="I740" s="24">
        <v>0.8830675490627603</v>
      </c>
    </row>
    <row r="741" spans="1:9" x14ac:dyDescent="0.25">
      <c r="A741" s="24" t="s">
        <v>784</v>
      </c>
      <c r="B741" s="24">
        <v>49.83934</v>
      </c>
      <c r="C741" s="24">
        <v>-16.821102</v>
      </c>
      <c r="D741" s="24">
        <v>0.56903235953218312</v>
      </c>
      <c r="E741" s="24">
        <v>0.54002730822119682</v>
      </c>
      <c r="F741" s="24">
        <v>0.54972248329373896</v>
      </c>
      <c r="G741" s="24">
        <v>0.54513563246837282</v>
      </c>
      <c r="H741" s="24">
        <v>0.56928394958066131</v>
      </c>
      <c r="I741" s="24">
        <v>0.56917484260041973</v>
      </c>
    </row>
    <row r="742" spans="1:9" x14ac:dyDescent="0.25">
      <c r="A742" s="24" t="s">
        <v>785</v>
      </c>
      <c r="B742" s="24">
        <v>50.08934</v>
      </c>
      <c r="C742" s="24">
        <v>-16.821102</v>
      </c>
      <c r="D742" s="24">
        <v>0.34190608651671256</v>
      </c>
      <c r="E742" s="24">
        <v>0.33585593867522562</v>
      </c>
      <c r="F742" s="24">
        <v>0.34017388837800144</v>
      </c>
      <c r="G742" s="24">
        <v>0.28796667705958523</v>
      </c>
      <c r="H742" s="24">
        <v>0.49161754150221493</v>
      </c>
      <c r="I742" s="24">
        <v>0.49161754150221493</v>
      </c>
    </row>
    <row r="743" spans="1:9" x14ac:dyDescent="0.25">
      <c r="A743" s="24" t="s">
        <v>786</v>
      </c>
      <c r="B743" s="24">
        <v>50.33934</v>
      </c>
      <c r="C743" s="24">
        <v>-16.821102</v>
      </c>
    </row>
    <row r="744" spans="1:9" x14ac:dyDescent="0.25">
      <c r="A744" s="24" t="s">
        <v>787</v>
      </c>
      <c r="B744" s="24">
        <v>38.33934</v>
      </c>
      <c r="C744" s="24">
        <v>-16.821102</v>
      </c>
    </row>
    <row r="745" spans="1:9" x14ac:dyDescent="0.25">
      <c r="A745" s="24" t="s">
        <v>788</v>
      </c>
      <c r="B745" s="24">
        <v>38.58934</v>
      </c>
      <c r="C745" s="24">
        <v>-16.821102</v>
      </c>
    </row>
    <row r="746" spans="1:9" x14ac:dyDescent="0.25">
      <c r="A746" s="24" t="s">
        <v>789</v>
      </c>
      <c r="B746" s="24">
        <v>38.83934</v>
      </c>
      <c r="C746" s="24">
        <v>-16.821102</v>
      </c>
    </row>
    <row r="747" spans="1:9" x14ac:dyDescent="0.25">
      <c r="A747" s="24" t="s">
        <v>790</v>
      </c>
      <c r="B747" s="24">
        <v>39.08934</v>
      </c>
      <c r="C747" s="24">
        <v>-16.821102</v>
      </c>
      <c r="D747" s="24">
        <v>0.85224952314948854</v>
      </c>
      <c r="E747" s="24">
        <v>0.85222147526055403</v>
      </c>
      <c r="F747" s="24">
        <v>0.85222400490916683</v>
      </c>
      <c r="G747" s="24">
        <v>0.44019024073239749</v>
      </c>
      <c r="H747" s="24">
        <v>0.85222525060079046</v>
      </c>
      <c r="I747" s="24">
        <v>0.85225005274252874</v>
      </c>
    </row>
    <row r="748" spans="1:9" x14ac:dyDescent="0.25">
      <c r="A748" s="24" t="s">
        <v>791</v>
      </c>
      <c r="B748" s="24">
        <v>39.33934</v>
      </c>
      <c r="C748" s="24">
        <v>-16.821102</v>
      </c>
      <c r="D748" s="24">
        <v>0.86101329725343867</v>
      </c>
      <c r="E748" s="24">
        <v>0.86096052432265491</v>
      </c>
      <c r="F748" s="24">
        <v>0.86089632333996813</v>
      </c>
      <c r="G748" s="24">
        <v>0.44482138279634142</v>
      </c>
      <c r="H748" s="24">
        <v>0.8609025208753901</v>
      </c>
      <c r="I748" s="24">
        <v>0.86093667526845508</v>
      </c>
    </row>
    <row r="749" spans="1:9" x14ac:dyDescent="0.25">
      <c r="A749" s="24" t="s">
        <v>792</v>
      </c>
      <c r="B749" s="24">
        <v>39.58934</v>
      </c>
      <c r="C749" s="24">
        <v>-16.821102</v>
      </c>
      <c r="D749" s="24">
        <v>0.87170304066166804</v>
      </c>
      <c r="E749" s="24">
        <v>0.87168301088426847</v>
      </c>
      <c r="F749" s="24">
        <v>0.87169366368759271</v>
      </c>
      <c r="G749" s="24">
        <v>0.44991386700800534</v>
      </c>
      <c r="H749" s="24">
        <v>0.87169356744104509</v>
      </c>
      <c r="I749" s="24">
        <v>0.87169356744104509</v>
      </c>
    </row>
    <row r="750" spans="1:9" x14ac:dyDescent="0.25">
      <c r="A750" s="24" t="s">
        <v>793</v>
      </c>
      <c r="B750" s="24">
        <v>39.83934</v>
      </c>
      <c r="C750" s="24">
        <v>-16.821102</v>
      </c>
    </row>
    <row r="751" spans="1:9" x14ac:dyDescent="0.25">
      <c r="A751" s="24" t="s">
        <v>794</v>
      </c>
      <c r="B751" s="24">
        <v>42.58934</v>
      </c>
      <c r="C751" s="24">
        <v>-17.071102</v>
      </c>
      <c r="D751" s="24">
        <v>0.37318078969722424</v>
      </c>
      <c r="E751" s="24">
        <v>0.37742141821823622</v>
      </c>
      <c r="F751" s="24">
        <v>0.31225803422129306</v>
      </c>
      <c r="G751" s="24">
        <v>0.32391065025746124</v>
      </c>
      <c r="H751" s="24">
        <v>0.31392461264636146</v>
      </c>
      <c r="I751" s="24">
        <v>0.3146404648010287</v>
      </c>
    </row>
    <row r="752" spans="1:9" x14ac:dyDescent="0.25">
      <c r="A752" s="24" t="s">
        <v>795</v>
      </c>
      <c r="B752" s="24">
        <v>42.83934</v>
      </c>
      <c r="C752" s="24">
        <v>-17.071102</v>
      </c>
      <c r="D752" s="24">
        <v>0.43388593943744169</v>
      </c>
      <c r="E752" s="24">
        <v>0.41995793500731859</v>
      </c>
      <c r="F752" s="24">
        <v>0.32211696618240671</v>
      </c>
      <c r="G752" s="24">
        <v>0.10349913864133964</v>
      </c>
      <c r="H752" s="24">
        <v>0.30937132710827231</v>
      </c>
      <c r="I752" s="24">
        <v>0.28480939640348529</v>
      </c>
    </row>
    <row r="753" spans="1:9" x14ac:dyDescent="0.25">
      <c r="A753" s="24" t="s">
        <v>796</v>
      </c>
      <c r="B753" s="24">
        <v>43.08934</v>
      </c>
      <c r="C753" s="24">
        <v>-17.071102</v>
      </c>
    </row>
    <row r="754" spans="1:9" x14ac:dyDescent="0.25">
      <c r="A754" s="24" t="s">
        <v>797</v>
      </c>
      <c r="B754" s="24">
        <v>43.83934</v>
      </c>
      <c r="C754" s="24">
        <v>-17.071102</v>
      </c>
      <c r="D754" s="24">
        <v>0.28519928362756042</v>
      </c>
      <c r="E754" s="24">
        <v>0.28885422770739838</v>
      </c>
      <c r="F754" s="24">
        <v>0.25225016568948261</v>
      </c>
      <c r="G754" s="24">
        <v>0.24170261387162442</v>
      </c>
      <c r="H754" s="24">
        <v>0.22495618740969561</v>
      </c>
      <c r="I754" s="24">
        <v>0.22719468776575411</v>
      </c>
    </row>
    <row r="755" spans="1:9" x14ac:dyDescent="0.25">
      <c r="A755" s="24" t="s">
        <v>798</v>
      </c>
      <c r="B755" s="24">
        <v>44.08934</v>
      </c>
      <c r="C755" s="24">
        <v>-17.071102</v>
      </c>
      <c r="D755" s="24">
        <v>0.62619512029165691</v>
      </c>
      <c r="E755" s="24">
        <v>0.61300593883191945</v>
      </c>
      <c r="F755" s="24">
        <v>0.61256863006992079</v>
      </c>
      <c r="G755" s="24">
        <v>0.62198315738355114</v>
      </c>
      <c r="H755" s="24">
        <v>0.61036656241479104</v>
      </c>
      <c r="I755" s="24">
        <v>0.61670699058447265</v>
      </c>
    </row>
    <row r="756" spans="1:9" x14ac:dyDescent="0.25">
      <c r="A756" s="24" t="s">
        <v>799</v>
      </c>
      <c r="B756" s="24">
        <v>44.33934</v>
      </c>
      <c r="C756" s="24">
        <v>-17.071102</v>
      </c>
      <c r="D756" s="24">
        <v>0.5002543218670148</v>
      </c>
      <c r="E756" s="24">
        <v>0.49056396054090251</v>
      </c>
      <c r="F756" s="24">
        <v>0.49340562548192712</v>
      </c>
      <c r="G756" s="24">
        <v>0.51046001220686354</v>
      </c>
      <c r="H756" s="24">
        <v>0.48953638496233459</v>
      </c>
      <c r="I756" s="24">
        <v>0.51535511994238092</v>
      </c>
    </row>
    <row r="757" spans="1:9" x14ac:dyDescent="0.25">
      <c r="A757" s="24" t="s">
        <v>800</v>
      </c>
      <c r="B757" s="24">
        <v>44.58934</v>
      </c>
      <c r="C757" s="24">
        <v>-17.071102</v>
      </c>
    </row>
    <row r="758" spans="1:9" x14ac:dyDescent="0.25">
      <c r="A758" s="24" t="s">
        <v>801</v>
      </c>
      <c r="B758" s="24">
        <v>49.33934</v>
      </c>
      <c r="C758" s="24">
        <v>-17.071102</v>
      </c>
    </row>
    <row r="759" spans="1:9" x14ac:dyDescent="0.25">
      <c r="A759" s="24" t="s">
        <v>802</v>
      </c>
      <c r="B759" s="24">
        <v>49.58934</v>
      </c>
      <c r="C759" s="24">
        <v>-17.071102</v>
      </c>
      <c r="D759" s="24">
        <v>0.60718308287573164</v>
      </c>
      <c r="E759" s="24">
        <v>0.59707220726353083</v>
      </c>
      <c r="F759" s="24">
        <v>0.6393179556519577</v>
      </c>
      <c r="G759" s="24">
        <v>0.6393179556519577</v>
      </c>
      <c r="H759" s="24">
        <v>0.64134023436453291</v>
      </c>
      <c r="I759" s="24">
        <v>0.64134023436453291</v>
      </c>
    </row>
    <row r="760" spans="1:9" x14ac:dyDescent="0.25">
      <c r="A760" s="24" t="s">
        <v>803</v>
      </c>
      <c r="B760" s="24">
        <v>49.83934</v>
      </c>
      <c r="C760" s="24">
        <v>-17.071102</v>
      </c>
      <c r="D760" s="24">
        <v>0.52228704175272533</v>
      </c>
      <c r="E760" s="24">
        <v>0.52412664871464554</v>
      </c>
      <c r="F760" s="24">
        <v>0.50859287699389033</v>
      </c>
      <c r="G760" s="24">
        <v>0.46627524075939092</v>
      </c>
      <c r="H760" s="24">
        <v>0.52857661821811686</v>
      </c>
      <c r="I760" s="24">
        <v>0.52836310918159268</v>
      </c>
    </row>
    <row r="761" spans="1:9" x14ac:dyDescent="0.25">
      <c r="A761" s="24" t="s">
        <v>804</v>
      </c>
      <c r="B761" s="24">
        <v>50.08934</v>
      </c>
      <c r="C761" s="24">
        <v>-17.071102</v>
      </c>
    </row>
    <row r="762" spans="1:9" x14ac:dyDescent="0.25">
      <c r="A762" s="24" t="s">
        <v>805</v>
      </c>
      <c r="B762" s="24">
        <v>37.83934</v>
      </c>
      <c r="C762" s="24">
        <v>-17.071102</v>
      </c>
    </row>
    <row r="763" spans="1:9" x14ac:dyDescent="0.25">
      <c r="A763" s="24" t="s">
        <v>806</v>
      </c>
      <c r="B763" s="24">
        <v>38.08934</v>
      </c>
      <c r="C763" s="24">
        <v>-17.071102</v>
      </c>
      <c r="D763" s="24">
        <v>0.41071928172247452</v>
      </c>
      <c r="E763" s="24">
        <v>0.41621917190046492</v>
      </c>
      <c r="F763" s="24">
        <v>0.43522096907633273</v>
      </c>
      <c r="G763" s="24">
        <v>0.42661613588538222</v>
      </c>
      <c r="H763" s="24">
        <v>0.44609270677628582</v>
      </c>
      <c r="I763" s="24">
        <v>0.43007375957755389</v>
      </c>
    </row>
    <row r="764" spans="1:9" x14ac:dyDescent="0.25">
      <c r="A764" s="24" t="s">
        <v>807</v>
      </c>
      <c r="B764" s="24">
        <v>38.33934</v>
      </c>
      <c r="C764" s="24">
        <v>-17.071102</v>
      </c>
      <c r="D764" s="24">
        <v>0.41260809855595831</v>
      </c>
      <c r="E764" s="24">
        <v>0.41180840570427568</v>
      </c>
      <c r="F764" s="24">
        <v>0.43164505616885163</v>
      </c>
      <c r="G764" s="24">
        <v>0.41524599516336047</v>
      </c>
      <c r="H764" s="24">
        <v>0.44037770332808468</v>
      </c>
      <c r="I764" s="24">
        <v>0.42030942470003763</v>
      </c>
    </row>
    <row r="765" spans="1:9" x14ac:dyDescent="0.25">
      <c r="A765" s="24" t="s">
        <v>808</v>
      </c>
      <c r="B765" s="24">
        <v>38.58934</v>
      </c>
      <c r="C765" s="24">
        <v>-17.071102</v>
      </c>
      <c r="D765" s="24">
        <v>0.39840828870415501</v>
      </c>
      <c r="E765" s="24">
        <v>0.40268170672386971</v>
      </c>
      <c r="F765" s="24">
        <v>0.43673031105007298</v>
      </c>
      <c r="G765" s="24">
        <v>0.41890911385560187</v>
      </c>
      <c r="H765" s="24">
        <v>0.43221739511588519</v>
      </c>
      <c r="I765" s="24">
        <v>0.4237795658720136</v>
      </c>
    </row>
    <row r="766" spans="1:9" x14ac:dyDescent="0.25">
      <c r="A766" s="24" t="s">
        <v>809</v>
      </c>
      <c r="B766" s="24">
        <v>38.83934</v>
      </c>
      <c r="C766" s="24">
        <v>-17.071102</v>
      </c>
      <c r="D766" s="24">
        <v>0.47414260246570666</v>
      </c>
      <c r="E766" s="24">
        <v>0.46591783020293903</v>
      </c>
      <c r="F766" s="24">
        <v>0.50561480309310225</v>
      </c>
      <c r="G766" s="24">
        <v>0.43507890980655389</v>
      </c>
      <c r="H766" s="24">
        <v>0.53618071907333698</v>
      </c>
      <c r="I766" s="24">
        <v>0.53618327908173014</v>
      </c>
    </row>
    <row r="767" spans="1:9" x14ac:dyDescent="0.25">
      <c r="A767" s="24" t="s">
        <v>810</v>
      </c>
      <c r="B767" s="24">
        <v>39.08934</v>
      </c>
      <c r="C767" s="24">
        <v>-17.071102</v>
      </c>
      <c r="D767" s="24">
        <v>0.56991320616168628</v>
      </c>
      <c r="E767" s="24">
        <v>0.57257913062046817</v>
      </c>
      <c r="F767" s="24">
        <v>0.56974332562705932</v>
      </c>
      <c r="G767" s="24">
        <v>0.57549304346882313</v>
      </c>
      <c r="H767" s="24">
        <v>0.60003449489357308</v>
      </c>
      <c r="I767" s="24">
        <v>0.60003152765272283</v>
      </c>
    </row>
    <row r="768" spans="1:9" x14ac:dyDescent="0.25">
      <c r="A768" s="24" t="s">
        <v>811</v>
      </c>
      <c r="B768" s="24">
        <v>39.33934</v>
      </c>
      <c r="C768" s="24">
        <v>-17.071102</v>
      </c>
      <c r="D768" s="24">
        <v>0.3222630336224418</v>
      </c>
      <c r="E768" s="24">
        <v>0.31104761209688292</v>
      </c>
      <c r="F768" s="24">
        <v>0.41966166477980804</v>
      </c>
      <c r="G768" s="24">
        <v>0.36306743527827368</v>
      </c>
      <c r="H768" s="24">
        <v>0.51086959887813321</v>
      </c>
      <c r="I768" s="24">
        <v>0.51086959887813321</v>
      </c>
    </row>
    <row r="769" spans="1:9" x14ac:dyDescent="0.25">
      <c r="A769" s="24" t="s">
        <v>812</v>
      </c>
      <c r="B769" s="24">
        <v>42.58934</v>
      </c>
      <c r="C769" s="24">
        <v>-17.321102</v>
      </c>
    </row>
    <row r="770" spans="1:9" x14ac:dyDescent="0.25">
      <c r="A770" s="24" t="s">
        <v>813</v>
      </c>
      <c r="B770" s="24">
        <v>42.83934</v>
      </c>
      <c r="C770" s="24">
        <v>-17.321102</v>
      </c>
    </row>
    <row r="771" spans="1:9" x14ac:dyDescent="0.25">
      <c r="A771" s="24" t="s">
        <v>814</v>
      </c>
      <c r="B771" s="24">
        <v>43.58934</v>
      </c>
      <c r="C771" s="24">
        <v>-17.321102</v>
      </c>
      <c r="D771" s="24">
        <v>0.34661817534482603</v>
      </c>
      <c r="E771" s="24">
        <v>0.34932732818515466</v>
      </c>
      <c r="F771" s="24">
        <v>0.31146727418212983</v>
      </c>
      <c r="G771" s="24">
        <v>0.29438003209044544</v>
      </c>
      <c r="H771" s="24">
        <v>0.27523496338511405</v>
      </c>
      <c r="I771" s="24">
        <v>0.28193071174865431</v>
      </c>
    </row>
    <row r="772" spans="1:9" x14ac:dyDescent="0.25">
      <c r="A772" s="24" t="s">
        <v>815</v>
      </c>
      <c r="B772" s="24">
        <v>43.83934</v>
      </c>
      <c r="C772" s="24">
        <v>-17.321102</v>
      </c>
      <c r="D772" s="24">
        <v>0.59202060604509033</v>
      </c>
      <c r="E772" s="24">
        <v>0.586447052174912</v>
      </c>
      <c r="F772" s="24">
        <v>0.5420954291685216</v>
      </c>
      <c r="G772" s="24">
        <v>0.51209155176450605</v>
      </c>
      <c r="H772" s="24">
        <v>0.44201914065738718</v>
      </c>
      <c r="I772" s="24">
        <v>0.42263118422350782</v>
      </c>
    </row>
    <row r="773" spans="1:9" x14ac:dyDescent="0.25">
      <c r="A773" s="24" t="s">
        <v>816</v>
      </c>
      <c r="B773" s="24">
        <v>44.08934</v>
      </c>
      <c r="C773" s="24">
        <v>-17.321102</v>
      </c>
      <c r="D773" s="24">
        <v>0.60204003795453764</v>
      </c>
      <c r="E773" s="24">
        <v>0.59293205541950555</v>
      </c>
      <c r="F773" s="24">
        <v>0.59225530778542335</v>
      </c>
      <c r="G773" s="24">
        <v>0.60011876184905455</v>
      </c>
      <c r="H773" s="24">
        <v>0.59078118002175695</v>
      </c>
      <c r="I773" s="24">
        <v>0.59831386683488941</v>
      </c>
    </row>
    <row r="774" spans="1:9" x14ac:dyDescent="0.25">
      <c r="A774" s="24" t="s">
        <v>817</v>
      </c>
      <c r="B774" s="24">
        <v>44.33934</v>
      </c>
      <c r="C774" s="24">
        <v>-17.321102</v>
      </c>
    </row>
    <row r="775" spans="1:9" x14ac:dyDescent="0.25">
      <c r="A775" s="24" t="s">
        <v>818</v>
      </c>
      <c r="B775" s="24">
        <v>49.33934</v>
      </c>
      <c r="C775" s="24">
        <v>-17.321102</v>
      </c>
      <c r="D775" s="24">
        <v>0.51541371996606966</v>
      </c>
      <c r="E775" s="24">
        <v>0.54582231561666716</v>
      </c>
      <c r="F775" s="24">
        <v>0.6327210189690422</v>
      </c>
      <c r="G775" s="24">
        <v>0.28181065402849814</v>
      </c>
      <c r="H775" s="24">
        <v>0.63763102565314234</v>
      </c>
      <c r="I775" s="24">
        <v>0.63763102565314234</v>
      </c>
    </row>
    <row r="776" spans="1:9" x14ac:dyDescent="0.25">
      <c r="A776" s="24" t="s">
        <v>819</v>
      </c>
      <c r="B776" s="24">
        <v>49.58934</v>
      </c>
      <c r="C776" s="24">
        <v>-17.321102</v>
      </c>
      <c r="D776" s="24">
        <v>0.59062439531057198</v>
      </c>
      <c r="E776" s="24">
        <v>0.52899381076299656</v>
      </c>
      <c r="F776" s="24">
        <v>0.5504959746903878</v>
      </c>
      <c r="G776" s="24">
        <v>0.54717536185830318</v>
      </c>
      <c r="H776" s="24">
        <v>0.44634354346810934</v>
      </c>
      <c r="I776" s="24">
        <v>0.44635496503761291</v>
      </c>
    </row>
    <row r="777" spans="1:9" x14ac:dyDescent="0.25">
      <c r="A777" s="24" t="s">
        <v>820</v>
      </c>
      <c r="B777" s="24">
        <v>49.83934</v>
      </c>
      <c r="C777" s="24">
        <v>-17.321102</v>
      </c>
    </row>
    <row r="778" spans="1:9" x14ac:dyDescent="0.25">
      <c r="A778" s="24" t="s">
        <v>821</v>
      </c>
      <c r="B778" s="24">
        <v>50.08934</v>
      </c>
      <c r="C778" s="24">
        <v>-17.321102</v>
      </c>
    </row>
    <row r="779" spans="1:9" x14ac:dyDescent="0.25">
      <c r="A779" s="24" t="s">
        <v>822</v>
      </c>
      <c r="B779" s="24">
        <v>37.33934</v>
      </c>
      <c r="C779" s="24">
        <v>-17.321102</v>
      </c>
    </row>
    <row r="780" spans="1:9" x14ac:dyDescent="0.25">
      <c r="A780" s="24" t="s">
        <v>823</v>
      </c>
      <c r="B780" s="24">
        <v>37.58934</v>
      </c>
      <c r="C780" s="24">
        <v>-17.321102</v>
      </c>
      <c r="D780" s="24">
        <v>0.42411485460068782</v>
      </c>
      <c r="E780" s="24">
        <v>0.42726391781946149</v>
      </c>
      <c r="F780" s="24">
        <v>0.45015144578466082</v>
      </c>
      <c r="G780" s="24">
        <v>0.43643197358650943</v>
      </c>
      <c r="H780" s="24">
        <v>0.4524274475496734</v>
      </c>
      <c r="I780" s="24">
        <v>0.44364753857396855</v>
      </c>
    </row>
    <row r="781" spans="1:9" x14ac:dyDescent="0.25">
      <c r="A781" s="24" t="s">
        <v>824</v>
      </c>
      <c r="B781" s="24">
        <v>37.83934</v>
      </c>
      <c r="C781" s="24">
        <v>-17.321102</v>
      </c>
      <c r="D781" s="24">
        <v>0.41677572958572229</v>
      </c>
      <c r="E781" s="24">
        <v>0.42338010828927469</v>
      </c>
      <c r="F781" s="24">
        <v>0.44556650678588511</v>
      </c>
      <c r="G781" s="24">
        <v>0.4358694747479252</v>
      </c>
      <c r="H781" s="24">
        <v>0.45118944512967935</v>
      </c>
      <c r="I781" s="24">
        <v>0.44181828708959631</v>
      </c>
    </row>
    <row r="782" spans="1:9" x14ac:dyDescent="0.25">
      <c r="A782" s="24" t="s">
        <v>825</v>
      </c>
      <c r="B782" s="24">
        <v>38.08934</v>
      </c>
      <c r="C782" s="24">
        <v>-17.321102</v>
      </c>
      <c r="D782" s="24">
        <v>0.38908753714441979</v>
      </c>
      <c r="E782" s="24">
        <v>0.40077981287437447</v>
      </c>
      <c r="F782" s="24">
        <v>0.41599328725239709</v>
      </c>
      <c r="G782" s="24">
        <v>0.40830366912766453</v>
      </c>
      <c r="H782" s="24">
        <v>0.43210948072512079</v>
      </c>
      <c r="I782" s="24">
        <v>0.41061239886488593</v>
      </c>
    </row>
    <row r="783" spans="1:9" x14ac:dyDescent="0.25">
      <c r="A783" s="24" t="s">
        <v>826</v>
      </c>
      <c r="B783" s="24">
        <v>38.33934</v>
      </c>
      <c r="C783" s="24">
        <v>-17.321102</v>
      </c>
      <c r="D783" s="24">
        <v>0.42891446552349027</v>
      </c>
      <c r="E783" s="24">
        <v>0.43212462930463358</v>
      </c>
      <c r="F783" s="24">
        <v>0.45768281259581761</v>
      </c>
      <c r="G783" s="24">
        <v>0.44764956433341602</v>
      </c>
      <c r="H783" s="24">
        <v>0.47290312108914878</v>
      </c>
      <c r="I783" s="24">
        <v>0.46261709657906569</v>
      </c>
    </row>
    <row r="784" spans="1:9" x14ac:dyDescent="0.25">
      <c r="A784" s="24" t="s">
        <v>827</v>
      </c>
      <c r="B784" s="24">
        <v>38.58934</v>
      </c>
      <c r="C784" s="24">
        <v>-17.321102</v>
      </c>
    </row>
    <row r="785" spans="1:9" x14ac:dyDescent="0.25">
      <c r="A785" s="24" t="s">
        <v>828</v>
      </c>
      <c r="B785" s="24">
        <v>38.83934</v>
      </c>
      <c r="C785" s="24">
        <v>-17.321102</v>
      </c>
      <c r="D785" s="24">
        <v>0.45138664579580762</v>
      </c>
      <c r="E785" s="24">
        <v>0.47740459913569516</v>
      </c>
      <c r="F785" s="24">
        <v>0.45151596952564343</v>
      </c>
      <c r="G785" s="24">
        <v>0.18618237356253506</v>
      </c>
      <c r="H785" s="24">
        <v>0.47078878773890581</v>
      </c>
      <c r="I785" s="24">
        <v>0.44198695819959827</v>
      </c>
    </row>
    <row r="786" spans="1:9" x14ac:dyDescent="0.25">
      <c r="A786" s="24" t="s">
        <v>829</v>
      </c>
      <c r="B786" s="24">
        <v>39.08934</v>
      </c>
      <c r="C786" s="24">
        <v>-17.321102</v>
      </c>
      <c r="D786" s="24">
        <v>0.30799223930419362</v>
      </c>
      <c r="E786" s="24">
        <v>0.32395759534282792</v>
      </c>
      <c r="F786" s="24">
        <v>0.29540290939634251</v>
      </c>
      <c r="G786" s="24">
        <v>0.28860419510892438</v>
      </c>
      <c r="H786" s="24">
        <v>0.30575721979165399</v>
      </c>
      <c r="I786" s="24">
        <v>0.30514157414599669</v>
      </c>
    </row>
    <row r="787" spans="1:9" x14ac:dyDescent="0.25">
      <c r="A787" s="24" t="s">
        <v>830</v>
      </c>
      <c r="B787" s="24">
        <v>43.58934</v>
      </c>
      <c r="C787" s="24">
        <v>-17.571102</v>
      </c>
      <c r="D787" s="24">
        <v>0.37626358757393341</v>
      </c>
      <c r="E787" s="24">
        <v>0.37644916569620773</v>
      </c>
      <c r="F787" s="24">
        <v>0.3398054869463159</v>
      </c>
      <c r="G787" s="24">
        <v>0.33707049439908593</v>
      </c>
      <c r="H787" s="24">
        <v>0.30676325637588064</v>
      </c>
      <c r="I787" s="24">
        <v>0.30847472234293988</v>
      </c>
    </row>
    <row r="788" spans="1:9" x14ac:dyDescent="0.25">
      <c r="A788" s="24" t="s">
        <v>831</v>
      </c>
      <c r="B788" s="24">
        <v>43.83934</v>
      </c>
      <c r="C788" s="24">
        <v>-17.571102</v>
      </c>
      <c r="D788" s="24">
        <v>0.59741777733531487</v>
      </c>
      <c r="E788" s="24">
        <v>0.59505984630060038</v>
      </c>
      <c r="F788" s="24">
        <v>0.54705948991582098</v>
      </c>
      <c r="G788" s="24">
        <v>0.53798714412034199</v>
      </c>
      <c r="H788" s="24">
        <v>0.44435980784555446</v>
      </c>
      <c r="I788" s="24">
        <v>0.43842677150268811</v>
      </c>
    </row>
    <row r="789" spans="1:9" x14ac:dyDescent="0.25">
      <c r="A789" s="24" t="s">
        <v>832</v>
      </c>
      <c r="B789" s="24">
        <v>44.08934</v>
      </c>
      <c r="C789" s="24">
        <v>-17.571102</v>
      </c>
      <c r="D789" s="24">
        <v>0.5871302116209749</v>
      </c>
      <c r="E789" s="24">
        <v>0.57721916796011419</v>
      </c>
      <c r="F789" s="24">
        <v>0.58140448870250061</v>
      </c>
      <c r="G789" s="24">
        <v>0.59017763736544104</v>
      </c>
      <c r="H789" s="24">
        <v>0.57990038128383148</v>
      </c>
      <c r="I789" s="24">
        <v>0.58676346403697943</v>
      </c>
    </row>
    <row r="790" spans="1:9" x14ac:dyDescent="0.25">
      <c r="A790" s="24" t="s">
        <v>833</v>
      </c>
      <c r="B790" s="24">
        <v>44.33934</v>
      </c>
      <c r="C790" s="24">
        <v>-17.571102</v>
      </c>
    </row>
    <row r="791" spans="1:9" x14ac:dyDescent="0.25">
      <c r="A791" s="24" t="s">
        <v>834</v>
      </c>
      <c r="B791" s="24">
        <v>49.33934</v>
      </c>
      <c r="C791" s="24">
        <v>-17.571102</v>
      </c>
      <c r="D791" s="24">
        <v>0.37772150634488927</v>
      </c>
      <c r="E791" s="24">
        <v>0.36939309008496835</v>
      </c>
      <c r="F791" s="24">
        <v>0.60624092917279171</v>
      </c>
      <c r="G791" s="24">
        <v>0.60624092917279171</v>
      </c>
      <c r="H791" s="24">
        <v>0.61465736015387296</v>
      </c>
      <c r="I791" s="24">
        <v>0.61465736015387296</v>
      </c>
    </row>
    <row r="792" spans="1:9" x14ac:dyDescent="0.25">
      <c r="A792" s="24" t="s">
        <v>835</v>
      </c>
      <c r="B792" s="24">
        <v>49.58934</v>
      </c>
      <c r="C792" s="24">
        <v>-17.571102</v>
      </c>
      <c r="D792" s="24">
        <v>0.59760087173931342</v>
      </c>
      <c r="E792" s="24">
        <v>0.55472734316912764</v>
      </c>
      <c r="F792" s="24">
        <v>0.56405041113182408</v>
      </c>
      <c r="G792" s="24">
        <v>0.54143153022888546</v>
      </c>
      <c r="H792" s="24">
        <v>0.46323529616985371</v>
      </c>
      <c r="I792" s="24">
        <v>0.46206668646455246</v>
      </c>
    </row>
    <row r="793" spans="1:9" x14ac:dyDescent="0.25">
      <c r="A793" s="24" t="s">
        <v>836</v>
      </c>
      <c r="B793" s="24">
        <v>49.83934</v>
      </c>
      <c r="C793" s="24">
        <v>-17.571102</v>
      </c>
    </row>
    <row r="794" spans="1:9" x14ac:dyDescent="0.25">
      <c r="A794" s="24" t="s">
        <v>837</v>
      </c>
      <c r="B794" s="24">
        <v>36.58934</v>
      </c>
      <c r="C794" s="24">
        <v>-17.571102</v>
      </c>
    </row>
    <row r="795" spans="1:9" x14ac:dyDescent="0.25">
      <c r="A795" s="24" t="s">
        <v>838</v>
      </c>
      <c r="B795" s="24">
        <v>36.83934</v>
      </c>
      <c r="C795" s="24">
        <v>-17.571102</v>
      </c>
    </row>
    <row r="796" spans="1:9" x14ac:dyDescent="0.25">
      <c r="A796" s="24" t="s">
        <v>839</v>
      </c>
      <c r="B796" s="24">
        <v>37.08934</v>
      </c>
      <c r="C796" s="24">
        <v>-17.571102</v>
      </c>
      <c r="D796" s="24">
        <v>0.35761059903777209</v>
      </c>
      <c r="E796" s="24">
        <v>0.40201743210921731</v>
      </c>
      <c r="F796" s="24">
        <v>0.40114658197678799</v>
      </c>
      <c r="G796" s="24">
        <v>0.40922800533677944</v>
      </c>
      <c r="H796" s="24">
        <v>0.3767550701192855</v>
      </c>
      <c r="I796" s="24">
        <v>0.36743502491391938</v>
      </c>
    </row>
    <row r="797" spans="1:9" x14ac:dyDescent="0.25">
      <c r="A797" s="24" t="s">
        <v>840</v>
      </c>
      <c r="B797" s="24">
        <v>37.33934</v>
      </c>
      <c r="C797" s="24">
        <v>-17.571102</v>
      </c>
      <c r="D797" s="24">
        <v>0.41243830416559191</v>
      </c>
      <c r="E797" s="24">
        <v>0.42163850882337706</v>
      </c>
      <c r="F797" s="24">
        <v>0.44103577851345982</v>
      </c>
      <c r="G797" s="24">
        <v>0.43080942572933439</v>
      </c>
      <c r="H797" s="24">
        <v>0.41047566172491601</v>
      </c>
      <c r="I797" s="24">
        <v>0.39736289125330598</v>
      </c>
    </row>
    <row r="798" spans="1:9" x14ac:dyDescent="0.25">
      <c r="A798" s="24" t="s">
        <v>841</v>
      </c>
      <c r="B798" s="24">
        <v>37.58934</v>
      </c>
      <c r="C798" s="24">
        <v>-17.571102</v>
      </c>
      <c r="D798" s="24">
        <v>0.42803069282939421</v>
      </c>
      <c r="E798" s="24">
        <v>0.43535206618520284</v>
      </c>
      <c r="F798" s="24">
        <v>0.46301688829976501</v>
      </c>
      <c r="G798" s="24">
        <v>0.45233287125811672</v>
      </c>
      <c r="H798" s="24">
        <v>0.46208897968190021</v>
      </c>
      <c r="I798" s="24">
        <v>0.44693584059513625</v>
      </c>
    </row>
    <row r="799" spans="1:9" x14ac:dyDescent="0.25">
      <c r="A799" s="24" t="s">
        <v>842</v>
      </c>
      <c r="B799" s="24">
        <v>37.83934</v>
      </c>
      <c r="C799" s="24">
        <v>-17.571102</v>
      </c>
      <c r="D799" s="24">
        <v>0.48636360975621418</v>
      </c>
      <c r="E799" s="24">
        <v>0.49352718776971005</v>
      </c>
      <c r="F799" s="24">
        <v>0.51790115647770174</v>
      </c>
      <c r="G799" s="24">
        <v>0.51192507846586921</v>
      </c>
      <c r="H799" s="24">
        <v>0.52516305423823673</v>
      </c>
      <c r="I799" s="24">
        <v>0.51471499288250089</v>
      </c>
    </row>
    <row r="800" spans="1:9" x14ac:dyDescent="0.25">
      <c r="A800" s="24" t="s">
        <v>843</v>
      </c>
      <c r="B800" s="24">
        <v>38.08934</v>
      </c>
      <c r="C800" s="24">
        <v>-17.571102</v>
      </c>
    </row>
    <row r="801" spans="1:9" x14ac:dyDescent="0.25">
      <c r="A801" s="24" t="s">
        <v>844</v>
      </c>
      <c r="B801" s="24">
        <v>38.33934</v>
      </c>
      <c r="C801" s="24">
        <v>-17.571102</v>
      </c>
    </row>
    <row r="802" spans="1:9" x14ac:dyDescent="0.25">
      <c r="A802" s="24" t="s">
        <v>845</v>
      </c>
      <c r="B802" s="24">
        <v>43.83934</v>
      </c>
      <c r="C802" s="24">
        <v>-17.821102</v>
      </c>
      <c r="D802" s="24">
        <v>0.57760081180750245</v>
      </c>
      <c r="E802" s="24">
        <v>0.55765141543353214</v>
      </c>
      <c r="F802" s="24">
        <v>0.57361132363470546</v>
      </c>
      <c r="G802" s="24">
        <v>0.57639142934425458</v>
      </c>
      <c r="H802" s="24">
        <v>0.57700271673510128</v>
      </c>
      <c r="I802" s="24">
        <v>0.57426371641723861</v>
      </c>
    </row>
    <row r="803" spans="1:9" x14ac:dyDescent="0.25">
      <c r="A803" s="24" t="s">
        <v>846</v>
      </c>
      <c r="B803" s="24">
        <v>44.08934</v>
      </c>
      <c r="C803" s="24">
        <v>-17.821102</v>
      </c>
      <c r="D803" s="24">
        <v>0.62528730299998614</v>
      </c>
      <c r="E803" s="24">
        <v>0.59153198363833559</v>
      </c>
      <c r="F803" s="24">
        <v>0.59117885902765954</v>
      </c>
      <c r="G803" s="24">
        <v>0.5981909699841752</v>
      </c>
      <c r="H803" s="24">
        <v>0.58875291928634776</v>
      </c>
      <c r="I803" s="24">
        <v>0.59485251765734171</v>
      </c>
    </row>
    <row r="804" spans="1:9" x14ac:dyDescent="0.25">
      <c r="A804" s="24" t="s">
        <v>847</v>
      </c>
      <c r="B804" s="24">
        <v>44.33934</v>
      </c>
      <c r="C804" s="24">
        <v>-17.821102</v>
      </c>
    </row>
    <row r="805" spans="1:9" x14ac:dyDescent="0.25">
      <c r="A805" s="24" t="s">
        <v>848</v>
      </c>
      <c r="B805" s="24">
        <v>49.33934</v>
      </c>
      <c r="C805" s="24">
        <v>-17.821102</v>
      </c>
      <c r="D805" s="24">
        <v>0.89620359227922708</v>
      </c>
      <c r="E805" s="24">
        <v>0.89618775136096362</v>
      </c>
      <c r="F805" s="24">
        <v>0.8961961763057068</v>
      </c>
      <c r="G805" s="24">
        <v>0.46236313850603455</v>
      </c>
      <c r="H805" s="24">
        <v>0.89619610018732865</v>
      </c>
      <c r="I805" s="24">
        <v>0.89619610018732865</v>
      </c>
    </row>
    <row r="806" spans="1:9" x14ac:dyDescent="0.25">
      <c r="A806" s="24" t="s">
        <v>849</v>
      </c>
      <c r="B806" s="24">
        <v>49.58934</v>
      </c>
      <c r="C806" s="24">
        <v>-17.821102</v>
      </c>
      <c r="D806" s="24">
        <v>0.50913272850888336</v>
      </c>
      <c r="E806" s="24">
        <v>0.49670773249338596</v>
      </c>
      <c r="F806" s="24">
        <v>0.486387729360021</v>
      </c>
      <c r="G806" s="24">
        <v>0.46257585742982549</v>
      </c>
      <c r="H806" s="24">
        <v>0.53028659976849601</v>
      </c>
      <c r="I806" s="24">
        <v>0.53028659976849601</v>
      </c>
    </row>
    <row r="807" spans="1:9" x14ac:dyDescent="0.25">
      <c r="A807" s="24" t="s">
        <v>850</v>
      </c>
      <c r="B807" s="24">
        <v>49.83934</v>
      </c>
      <c r="C807" s="24">
        <v>-17.821102</v>
      </c>
    </row>
    <row r="808" spans="1:9" x14ac:dyDescent="0.25">
      <c r="A808" s="24" t="s">
        <v>851</v>
      </c>
      <c r="B808" s="24">
        <v>36.58934</v>
      </c>
      <c r="C808" s="24">
        <v>-17.821102</v>
      </c>
      <c r="D808" s="24">
        <v>0.38555354631477229</v>
      </c>
      <c r="E808" s="24">
        <v>0.3823184699273578</v>
      </c>
      <c r="F808" s="24">
        <v>0.41115455801752632</v>
      </c>
      <c r="G808" s="24">
        <v>0.40035571441048279</v>
      </c>
      <c r="H808" s="24">
        <v>0.45599335726856161</v>
      </c>
      <c r="I808" s="24">
        <v>0.4385726098455226</v>
      </c>
    </row>
    <row r="809" spans="1:9" x14ac:dyDescent="0.25">
      <c r="A809" s="24" t="s">
        <v>852</v>
      </c>
      <c r="B809" s="24">
        <v>36.83934</v>
      </c>
      <c r="C809" s="24">
        <v>-17.821102</v>
      </c>
      <c r="D809" s="24">
        <v>0.36567994629679051</v>
      </c>
      <c r="E809" s="24">
        <v>0.39621404103368657</v>
      </c>
      <c r="F809" s="24">
        <v>0.41293590382241291</v>
      </c>
      <c r="G809" s="24">
        <v>0.40338758886777032</v>
      </c>
      <c r="H809" s="24">
        <v>0.39254567192730289</v>
      </c>
      <c r="I809" s="24">
        <v>0.3826443803920459</v>
      </c>
    </row>
    <row r="810" spans="1:9" x14ac:dyDescent="0.25">
      <c r="A810" s="24" t="s">
        <v>853</v>
      </c>
      <c r="B810" s="24">
        <v>37.08934</v>
      </c>
      <c r="C810" s="24">
        <v>-17.821102</v>
      </c>
      <c r="D810" s="24">
        <v>0.40197923016313958</v>
      </c>
      <c r="E810" s="24">
        <v>0.40635405948758568</v>
      </c>
      <c r="F810" s="24">
        <v>0.43018391812735202</v>
      </c>
      <c r="G810" s="24">
        <v>0.4107771324340444</v>
      </c>
      <c r="H810" s="24">
        <v>0.4227942606628336</v>
      </c>
      <c r="I810" s="24">
        <v>0.41319996132652792</v>
      </c>
    </row>
    <row r="811" spans="1:9" x14ac:dyDescent="0.25">
      <c r="A811" s="24" t="s">
        <v>854</v>
      </c>
      <c r="B811" s="24">
        <v>37.33934</v>
      </c>
      <c r="C811" s="24">
        <v>-17.821102</v>
      </c>
      <c r="D811" s="24">
        <v>0.43103521849302467</v>
      </c>
      <c r="E811" s="24">
        <v>0.43219253003671604</v>
      </c>
      <c r="F811" s="24">
        <v>0.45960341301342661</v>
      </c>
      <c r="G811" s="24">
        <v>0.44348656893568689</v>
      </c>
      <c r="H811" s="24">
        <v>0.4650262982576604</v>
      </c>
      <c r="I811" s="24">
        <v>0.45530867986310142</v>
      </c>
    </row>
    <row r="812" spans="1:9" x14ac:dyDescent="0.25">
      <c r="A812" s="24" t="s">
        <v>855</v>
      </c>
      <c r="B812" s="24">
        <v>37.58934</v>
      </c>
      <c r="C812" s="24">
        <v>-17.821102</v>
      </c>
    </row>
    <row r="813" spans="1:9" x14ac:dyDescent="0.25">
      <c r="A813" s="24" t="s">
        <v>856</v>
      </c>
      <c r="B813" s="24">
        <v>37.83934</v>
      </c>
      <c r="C813" s="24">
        <v>-17.821102</v>
      </c>
    </row>
    <row r="814" spans="1:9" x14ac:dyDescent="0.25">
      <c r="A814" s="24" t="s">
        <v>857</v>
      </c>
      <c r="B814" s="24">
        <v>43.83934</v>
      </c>
      <c r="C814" s="24">
        <v>-18.071102</v>
      </c>
      <c r="D814" s="24">
        <v>0.57082468574929157</v>
      </c>
      <c r="E814" s="24">
        <v>0.56914559288778743</v>
      </c>
      <c r="F814" s="24">
        <v>0.51365198412566226</v>
      </c>
      <c r="G814" s="24">
        <v>0.47977550845193873</v>
      </c>
      <c r="H814" s="24">
        <v>0.42596046702491275</v>
      </c>
      <c r="I814" s="24">
        <v>0.40756470599607292</v>
      </c>
    </row>
    <row r="815" spans="1:9" x14ac:dyDescent="0.25">
      <c r="A815" s="24" t="s">
        <v>858</v>
      </c>
      <c r="B815" s="24">
        <v>44.08934</v>
      </c>
      <c r="C815" s="24">
        <v>-18.071102</v>
      </c>
      <c r="D815" s="24">
        <v>0.69685954427466812</v>
      </c>
      <c r="E815" s="24">
        <v>0.61666855513564023</v>
      </c>
      <c r="F815" s="24">
        <v>0.6141535844647148</v>
      </c>
      <c r="G815" s="24">
        <v>0.61851845720345389</v>
      </c>
      <c r="H815" s="24">
        <v>0.61095515629404917</v>
      </c>
      <c r="I815" s="24">
        <v>0.61654835874893821</v>
      </c>
    </row>
    <row r="816" spans="1:9" x14ac:dyDescent="0.25">
      <c r="A816" s="24" t="s">
        <v>859</v>
      </c>
      <c r="B816" s="24">
        <v>44.33934</v>
      </c>
      <c r="C816" s="24">
        <v>-18.071102</v>
      </c>
    </row>
    <row r="817" spans="1:9" x14ac:dyDescent="0.25">
      <c r="A817" s="24" t="s">
        <v>860</v>
      </c>
      <c r="B817" s="24">
        <v>49.08934</v>
      </c>
      <c r="C817" s="24">
        <v>-18.071102</v>
      </c>
    </row>
    <row r="818" spans="1:9" x14ac:dyDescent="0.25">
      <c r="A818" s="24" t="s">
        <v>861</v>
      </c>
      <c r="B818" s="24">
        <v>49.33934</v>
      </c>
      <c r="C818" s="24">
        <v>-18.071102</v>
      </c>
      <c r="D818" s="24">
        <v>0.59210144143068388</v>
      </c>
      <c r="E818" s="24">
        <v>0.58804360538528044</v>
      </c>
      <c r="F818" s="24">
        <v>0.63634177969400563</v>
      </c>
      <c r="G818" s="24">
        <v>0.33876538306261478</v>
      </c>
      <c r="H818" s="24">
        <v>0.63873819721941272</v>
      </c>
      <c r="I818" s="24">
        <v>0.63873819721941272</v>
      </c>
    </row>
    <row r="819" spans="1:9" x14ac:dyDescent="0.25">
      <c r="A819" s="24" t="s">
        <v>862</v>
      </c>
      <c r="B819" s="24">
        <v>49.58934</v>
      </c>
      <c r="C819" s="24">
        <v>-18.071102</v>
      </c>
      <c r="D819" s="24">
        <v>0.44922227892262218</v>
      </c>
      <c r="E819" s="24">
        <v>0.43039058081458481</v>
      </c>
      <c r="F819" s="24">
        <v>0.43573570698939229</v>
      </c>
      <c r="G819" s="24">
        <v>0.41194094319544255</v>
      </c>
      <c r="H819" s="24">
        <v>0.51818640426809737</v>
      </c>
      <c r="I819" s="24">
        <v>0.51818640426809737</v>
      </c>
    </row>
    <row r="820" spans="1:9" x14ac:dyDescent="0.25">
      <c r="A820" s="24" t="s">
        <v>863</v>
      </c>
      <c r="B820" s="24">
        <v>36.58934</v>
      </c>
      <c r="C820" s="24">
        <v>-18.071102</v>
      </c>
      <c r="D820" s="24">
        <v>0.36128731583746698</v>
      </c>
      <c r="E820" s="24">
        <v>0.36545795602494707</v>
      </c>
      <c r="F820" s="24">
        <v>0.37425864250818403</v>
      </c>
      <c r="G820" s="24">
        <v>0.35324133399422841</v>
      </c>
      <c r="H820" s="24">
        <v>0.37802856343324592</v>
      </c>
      <c r="I820" s="24">
        <v>0.36591097064037059</v>
      </c>
    </row>
    <row r="821" spans="1:9" x14ac:dyDescent="0.25">
      <c r="A821" s="24" t="s">
        <v>864</v>
      </c>
      <c r="B821" s="24">
        <v>36.83934</v>
      </c>
      <c r="C821" s="24">
        <v>-18.071102</v>
      </c>
      <c r="D821" s="24">
        <v>0.39818247858686562</v>
      </c>
      <c r="E821" s="24">
        <v>0.39329752126068729</v>
      </c>
      <c r="F821" s="24">
        <v>0.40786491414251291</v>
      </c>
      <c r="G821" s="24">
        <v>0.38350211903065268</v>
      </c>
      <c r="H821" s="24">
        <v>0.39877484583924028</v>
      </c>
      <c r="I821" s="24">
        <v>0.39359404483388838</v>
      </c>
    </row>
    <row r="822" spans="1:9" x14ac:dyDescent="0.25">
      <c r="A822" s="24" t="s">
        <v>865</v>
      </c>
      <c r="B822" s="24">
        <v>37.08934</v>
      </c>
      <c r="C822" s="24">
        <v>-18.071102</v>
      </c>
      <c r="D822" s="24">
        <v>0.43546548893879622</v>
      </c>
      <c r="E822" s="24">
        <v>0.43429545740048608</v>
      </c>
      <c r="F822" s="24">
        <v>0.46216937465636071</v>
      </c>
      <c r="G822" s="24">
        <v>0.44568870252108478</v>
      </c>
      <c r="H822" s="24">
        <v>0.47596226546542286</v>
      </c>
      <c r="I822" s="24">
        <v>0.4677403968859648</v>
      </c>
    </row>
    <row r="823" spans="1:9" x14ac:dyDescent="0.25">
      <c r="A823" s="24" t="s">
        <v>866</v>
      </c>
      <c r="B823" s="24">
        <v>37.33934</v>
      </c>
      <c r="C823" s="24">
        <v>-18.071102</v>
      </c>
    </row>
    <row r="824" spans="1:9" x14ac:dyDescent="0.25">
      <c r="A824" s="24" t="s">
        <v>867</v>
      </c>
      <c r="B824" s="24">
        <v>43.83934</v>
      </c>
      <c r="C824" s="24">
        <v>-18.321102</v>
      </c>
      <c r="D824" s="24">
        <v>0.59486248335687764</v>
      </c>
      <c r="E824" s="24">
        <v>0.59654173962807733</v>
      </c>
      <c r="F824" s="24">
        <v>0.55417507874095084</v>
      </c>
      <c r="G824" s="24">
        <v>0.53168892573296778</v>
      </c>
      <c r="H824" s="24">
        <v>0.44010527914319514</v>
      </c>
      <c r="I824" s="24">
        <v>0.43801420543478781</v>
      </c>
    </row>
    <row r="825" spans="1:9" x14ac:dyDescent="0.25">
      <c r="A825" s="24" t="s">
        <v>868</v>
      </c>
      <c r="B825" s="24">
        <v>44.08934</v>
      </c>
      <c r="C825" s="24">
        <v>-18.321102</v>
      </c>
      <c r="D825" s="24">
        <v>0.68421135592766613</v>
      </c>
      <c r="E825" s="24">
        <v>0.61443196477979567</v>
      </c>
      <c r="F825" s="24">
        <v>0.61038017874103268</v>
      </c>
      <c r="G825" s="24">
        <v>0.61221958585489111</v>
      </c>
      <c r="H825" s="24">
        <v>0.61448778168516838</v>
      </c>
      <c r="I825" s="24">
        <v>0.61077352300853915</v>
      </c>
    </row>
    <row r="826" spans="1:9" x14ac:dyDescent="0.25">
      <c r="A826" s="24" t="s">
        <v>869</v>
      </c>
      <c r="B826" s="24">
        <v>44.33934</v>
      </c>
      <c r="C826" s="24">
        <v>-18.321102</v>
      </c>
    </row>
    <row r="827" spans="1:9" x14ac:dyDescent="0.25">
      <c r="A827" s="24" t="s">
        <v>870</v>
      </c>
      <c r="B827" s="24">
        <v>49.08934</v>
      </c>
      <c r="C827" s="24">
        <v>-18.321102</v>
      </c>
    </row>
    <row r="828" spans="1:9" x14ac:dyDescent="0.25">
      <c r="A828" s="24" t="s">
        <v>871</v>
      </c>
      <c r="B828" s="24">
        <v>49.33934</v>
      </c>
      <c r="C828" s="24">
        <v>-18.321102</v>
      </c>
      <c r="D828" s="24">
        <v>0.56344361951637323</v>
      </c>
      <c r="E828" s="24">
        <v>0.55000909052569624</v>
      </c>
      <c r="F828" s="24">
        <v>0.634108520617231</v>
      </c>
      <c r="G828" s="24">
        <v>0.634108520617231</v>
      </c>
      <c r="H828" s="24">
        <v>0.63919623519314106</v>
      </c>
      <c r="I828" s="24">
        <v>0.63919623519314106</v>
      </c>
    </row>
    <row r="829" spans="1:9" x14ac:dyDescent="0.25">
      <c r="A829" s="24" t="s">
        <v>872</v>
      </c>
      <c r="B829" s="24">
        <v>49.58934</v>
      </c>
      <c r="C829" s="24">
        <v>-18.321102</v>
      </c>
    </row>
    <row r="830" spans="1:9" x14ac:dyDescent="0.25">
      <c r="A830" s="24" t="s">
        <v>873</v>
      </c>
      <c r="B830" s="24">
        <v>36.33934</v>
      </c>
      <c r="C830" s="24">
        <v>-18.321102</v>
      </c>
      <c r="D830" s="24">
        <v>0.39402820714144698</v>
      </c>
      <c r="E830" s="24">
        <v>0.38752058889810259</v>
      </c>
      <c r="F830" s="24">
        <v>0.38695111520986458</v>
      </c>
      <c r="G830" s="24">
        <v>0.36873784955536071</v>
      </c>
      <c r="H830" s="24">
        <v>0.39107667393823559</v>
      </c>
      <c r="I830" s="24">
        <v>0.38601809135634951</v>
      </c>
    </row>
    <row r="831" spans="1:9" x14ac:dyDescent="0.25">
      <c r="A831" s="24" t="s">
        <v>874</v>
      </c>
      <c r="B831" s="24">
        <v>36.58934</v>
      </c>
      <c r="C831" s="24">
        <v>-18.321102</v>
      </c>
      <c r="D831" s="24">
        <v>0.40861868696195969</v>
      </c>
      <c r="E831" s="24">
        <v>0.41394841939750898</v>
      </c>
      <c r="F831" s="24">
        <v>0.4175494633095797</v>
      </c>
      <c r="G831" s="24">
        <v>0.39520695154960622</v>
      </c>
      <c r="H831" s="24">
        <v>0.40554378527955942</v>
      </c>
      <c r="I831" s="24">
        <v>0.39500497301724691</v>
      </c>
    </row>
    <row r="832" spans="1:9" x14ac:dyDescent="0.25">
      <c r="A832" s="24" t="s">
        <v>875</v>
      </c>
      <c r="B832" s="24">
        <v>36.83934</v>
      </c>
      <c r="C832" s="24">
        <v>-18.321102</v>
      </c>
      <c r="D832" s="24">
        <v>0.4404269774916551</v>
      </c>
      <c r="E832" s="24">
        <v>0.43817817100969203</v>
      </c>
      <c r="F832" s="24">
        <v>0.44686218848686793</v>
      </c>
      <c r="G832" s="24">
        <v>0.4309040406171703</v>
      </c>
      <c r="H832" s="24">
        <v>0.45697821263670729</v>
      </c>
      <c r="I832" s="24">
        <v>0.44405951335990113</v>
      </c>
    </row>
    <row r="833" spans="1:9" x14ac:dyDescent="0.25">
      <c r="A833" s="24" t="s">
        <v>876</v>
      </c>
      <c r="B833" s="24">
        <v>37.08934</v>
      </c>
      <c r="C833" s="24">
        <v>-18.321102</v>
      </c>
    </row>
    <row r="834" spans="1:9" x14ac:dyDescent="0.25">
      <c r="A834" s="24" t="s">
        <v>877</v>
      </c>
      <c r="B834" s="24">
        <v>43.83934</v>
      </c>
      <c r="C834" s="24">
        <v>-18.571102</v>
      </c>
      <c r="D834" s="24">
        <v>0.53007019043202031</v>
      </c>
      <c r="E834" s="24">
        <v>0.53270749512256521</v>
      </c>
      <c r="F834" s="24">
        <v>0.49463820709025674</v>
      </c>
      <c r="G834" s="24">
        <v>0.48147880027964612</v>
      </c>
      <c r="H834" s="24">
        <v>0.41776691904494895</v>
      </c>
      <c r="I834" s="24">
        <v>0.41804097426171788</v>
      </c>
    </row>
    <row r="835" spans="1:9" x14ac:dyDescent="0.25">
      <c r="A835" s="24" t="s">
        <v>878</v>
      </c>
      <c r="B835" s="24">
        <v>44.08934</v>
      </c>
      <c r="C835" s="24">
        <v>-18.571102</v>
      </c>
      <c r="D835" s="24">
        <v>0.42763832139564234</v>
      </c>
      <c r="E835" s="24">
        <v>0.41593941892784914</v>
      </c>
      <c r="F835" s="24">
        <v>0.39983632424613635</v>
      </c>
      <c r="G835" s="24">
        <v>0.36146393278110761</v>
      </c>
      <c r="H835" s="24">
        <v>0.49990389682189224</v>
      </c>
      <c r="I835" s="24">
        <v>0.49985632736090235</v>
      </c>
    </row>
    <row r="836" spans="1:9" x14ac:dyDescent="0.25">
      <c r="A836" s="24" t="s">
        <v>879</v>
      </c>
      <c r="B836" s="24">
        <v>44.33934</v>
      </c>
      <c r="C836" s="24">
        <v>-18.571102</v>
      </c>
      <c r="D836" s="24">
        <v>0.43116749137826033</v>
      </c>
      <c r="E836" s="24">
        <v>0.42778045694998279</v>
      </c>
      <c r="F836" s="24">
        <v>0.45516261341083242</v>
      </c>
      <c r="G836" s="24">
        <v>0.44792711253995493</v>
      </c>
      <c r="H836" s="24">
        <v>0.486804550505476</v>
      </c>
      <c r="I836" s="24">
        <v>0.47787667093833802</v>
      </c>
    </row>
    <row r="837" spans="1:9" x14ac:dyDescent="0.25">
      <c r="A837" s="24" t="s">
        <v>880</v>
      </c>
      <c r="B837" s="24">
        <v>44.58934</v>
      </c>
      <c r="C837" s="24">
        <v>-18.571102</v>
      </c>
    </row>
    <row r="838" spans="1:9" x14ac:dyDescent="0.25">
      <c r="A838" s="24" t="s">
        <v>881</v>
      </c>
      <c r="B838" s="24">
        <v>35.83934</v>
      </c>
      <c r="C838" s="24">
        <v>-18.571102</v>
      </c>
    </row>
    <row r="839" spans="1:9" x14ac:dyDescent="0.25">
      <c r="A839" s="24" t="s">
        <v>882</v>
      </c>
      <c r="B839" s="24">
        <v>36.08934</v>
      </c>
      <c r="C839" s="24">
        <v>-18.571102</v>
      </c>
      <c r="D839" s="24">
        <v>0.41785275759293877</v>
      </c>
      <c r="E839" s="24">
        <v>0.41057383882507498</v>
      </c>
      <c r="F839" s="24">
        <v>0.43035371773249897</v>
      </c>
      <c r="G839" s="24">
        <v>0.41674276732570348</v>
      </c>
      <c r="H839" s="24">
        <v>0.45780856767636902</v>
      </c>
      <c r="I839" s="24">
        <v>0.44708842680783539</v>
      </c>
    </row>
    <row r="840" spans="1:9" x14ac:dyDescent="0.25">
      <c r="A840" s="24" t="s">
        <v>883</v>
      </c>
      <c r="B840" s="24">
        <v>36.33934</v>
      </c>
      <c r="C840" s="24">
        <v>-18.571102</v>
      </c>
      <c r="D840" s="24">
        <v>0.38771631763947179</v>
      </c>
      <c r="E840" s="24">
        <v>0.41740362288498206</v>
      </c>
      <c r="F840" s="24">
        <v>0.42475893830579659</v>
      </c>
      <c r="G840" s="24">
        <v>0.41237389812522146</v>
      </c>
      <c r="H840" s="24">
        <v>0.39428982912696098</v>
      </c>
      <c r="I840" s="24">
        <v>0.39068236434902748</v>
      </c>
    </row>
    <row r="841" spans="1:9" x14ac:dyDescent="0.25">
      <c r="A841" s="24" t="s">
        <v>884</v>
      </c>
      <c r="B841" s="24">
        <v>36.58934</v>
      </c>
      <c r="C841" s="24">
        <v>-18.571102</v>
      </c>
      <c r="D841" s="24">
        <v>0.4573996267417253</v>
      </c>
      <c r="E841" s="24">
        <v>0.45428548637659272</v>
      </c>
      <c r="F841" s="24">
        <v>0.4543771784307204</v>
      </c>
      <c r="G841" s="24">
        <v>0.44091847765039183</v>
      </c>
      <c r="H841" s="24">
        <v>0.45381769929379279</v>
      </c>
      <c r="I841" s="24">
        <v>0.45004588375671328</v>
      </c>
    </row>
    <row r="842" spans="1:9" x14ac:dyDescent="0.25">
      <c r="A842" s="24" t="s">
        <v>885</v>
      </c>
      <c r="B842" s="24">
        <v>36.83934</v>
      </c>
      <c r="C842" s="24">
        <v>-18.571102</v>
      </c>
    </row>
    <row r="843" spans="1:9" x14ac:dyDescent="0.25">
      <c r="A843" s="24" t="s">
        <v>886</v>
      </c>
      <c r="B843" s="24">
        <v>43.83934</v>
      </c>
      <c r="C843" s="24">
        <v>-18.821102</v>
      </c>
      <c r="D843" s="24">
        <v>0.19215221237170119</v>
      </c>
      <c r="E843" s="24">
        <v>0.18152240716031159</v>
      </c>
      <c r="F843" s="24">
        <v>0.1677548950628277</v>
      </c>
      <c r="G843" s="24">
        <v>0.1211623605772687</v>
      </c>
      <c r="H843" s="24">
        <v>0.1125707667601733</v>
      </c>
      <c r="I843" s="24">
        <v>0.1075720451804887</v>
      </c>
    </row>
    <row r="844" spans="1:9" x14ac:dyDescent="0.25">
      <c r="A844" s="24" t="s">
        <v>887</v>
      </c>
      <c r="B844" s="24">
        <v>44.08934</v>
      </c>
      <c r="C844" s="24">
        <v>-18.821102</v>
      </c>
      <c r="D844" s="24">
        <v>0.35403147839012239</v>
      </c>
      <c r="E844" s="24">
        <v>0.35473296485299288</v>
      </c>
      <c r="F844" s="24">
        <v>0.33036449640198434</v>
      </c>
      <c r="G844" s="24">
        <v>0.30988050906926773</v>
      </c>
      <c r="H844" s="24">
        <v>0.49200071705459864</v>
      </c>
      <c r="I844" s="24">
        <v>0.49200071705459864</v>
      </c>
    </row>
    <row r="845" spans="1:9" x14ac:dyDescent="0.25">
      <c r="A845" s="24" t="s">
        <v>888</v>
      </c>
      <c r="B845" s="24">
        <v>44.33934</v>
      </c>
      <c r="C845" s="24">
        <v>-18.821102</v>
      </c>
      <c r="D845" s="24">
        <v>0.46000584055216892</v>
      </c>
      <c r="E845" s="24">
        <v>0.46194199204698794</v>
      </c>
      <c r="F845" s="24">
        <v>0.46949851707599688</v>
      </c>
      <c r="G845" s="24">
        <v>0.48296254762950114</v>
      </c>
      <c r="H845" s="24">
        <v>0.48320884712874251</v>
      </c>
      <c r="I845" s="24">
        <v>0.4951991854050557</v>
      </c>
    </row>
    <row r="846" spans="1:9" x14ac:dyDescent="0.25">
      <c r="A846" s="24" t="s">
        <v>889</v>
      </c>
      <c r="B846" s="24">
        <v>44.58934</v>
      </c>
      <c r="C846" s="24">
        <v>-18.821102</v>
      </c>
    </row>
    <row r="847" spans="1:9" x14ac:dyDescent="0.25">
      <c r="A847" s="24" t="s">
        <v>890</v>
      </c>
      <c r="B847" s="24">
        <v>35.58934</v>
      </c>
      <c r="C847" s="24">
        <v>-18.821102</v>
      </c>
    </row>
    <row r="848" spans="1:9" x14ac:dyDescent="0.25">
      <c r="A848" s="24" t="s">
        <v>891</v>
      </c>
      <c r="B848" s="24">
        <v>35.83934</v>
      </c>
      <c r="C848" s="24">
        <v>-18.821102</v>
      </c>
      <c r="D848" s="24">
        <v>0.38523777670345494</v>
      </c>
      <c r="E848" s="24">
        <v>0.37415183538923208</v>
      </c>
      <c r="F848" s="24">
        <v>0.37358476586107142</v>
      </c>
      <c r="G848" s="24">
        <v>0.36318432815211471</v>
      </c>
      <c r="H848" s="24">
        <v>0.37989145434701338</v>
      </c>
      <c r="I848" s="24">
        <v>0.37757991324500151</v>
      </c>
    </row>
    <row r="849" spans="1:9" x14ac:dyDescent="0.25">
      <c r="A849" s="24" t="s">
        <v>892</v>
      </c>
      <c r="B849" s="24">
        <v>36.08934</v>
      </c>
      <c r="C849" s="24">
        <v>-18.821102</v>
      </c>
      <c r="D849" s="24">
        <v>0.30025072096358191</v>
      </c>
      <c r="E849" s="24">
        <v>0.26981281819808622</v>
      </c>
      <c r="F849" s="24">
        <v>0.24755803859970346</v>
      </c>
      <c r="G849" s="24">
        <v>0.24602888100915099</v>
      </c>
      <c r="H849" s="24">
        <v>0.25852274770560418</v>
      </c>
      <c r="I849" s="24">
        <v>0.25923801391554369</v>
      </c>
    </row>
    <row r="850" spans="1:9" x14ac:dyDescent="0.25">
      <c r="A850" s="24" t="s">
        <v>893</v>
      </c>
      <c r="B850" s="24">
        <v>36.33934</v>
      </c>
      <c r="C850" s="24">
        <v>-18.821102</v>
      </c>
      <c r="D850" s="24">
        <v>0.35589076636467831</v>
      </c>
      <c r="E850" s="24">
        <v>0.3453149254923753</v>
      </c>
      <c r="F850" s="24">
        <v>0.39720150763152801</v>
      </c>
      <c r="G850" s="24">
        <v>0.37687378089206508</v>
      </c>
      <c r="H850" s="24">
        <v>0.33190997443258002</v>
      </c>
      <c r="I850" s="24">
        <v>0.34301963012685671</v>
      </c>
    </row>
    <row r="851" spans="1:9" x14ac:dyDescent="0.25">
      <c r="A851" s="24" t="s">
        <v>894</v>
      </c>
      <c r="B851" s="24">
        <v>36.58934</v>
      </c>
      <c r="C851" s="24">
        <v>-18.821102</v>
      </c>
    </row>
    <row r="852" spans="1:9" x14ac:dyDescent="0.25">
      <c r="A852" s="24" t="s">
        <v>895</v>
      </c>
      <c r="B852" s="24">
        <v>44.08934</v>
      </c>
      <c r="C852" s="24">
        <v>-19.071102</v>
      </c>
    </row>
    <row r="853" spans="1:9" x14ac:dyDescent="0.25">
      <c r="A853" s="24" t="s">
        <v>896</v>
      </c>
      <c r="B853" s="24">
        <v>44.33934</v>
      </c>
      <c r="C853" s="24">
        <v>-19.071102</v>
      </c>
      <c r="D853" s="24">
        <v>0.45914189596627958</v>
      </c>
      <c r="E853" s="24">
        <v>0.46668984255088741</v>
      </c>
      <c r="F853" s="24">
        <v>0.47568158770667079</v>
      </c>
      <c r="G853" s="24">
        <v>0.50221568071063083</v>
      </c>
      <c r="H853" s="24">
        <v>0.48386820823919413</v>
      </c>
      <c r="I853" s="24">
        <v>0.5372191038688191</v>
      </c>
    </row>
    <row r="854" spans="1:9" x14ac:dyDescent="0.25">
      <c r="A854" s="24" t="s">
        <v>897</v>
      </c>
      <c r="B854" s="24">
        <v>44.58934</v>
      </c>
      <c r="C854" s="24">
        <v>-19.071102</v>
      </c>
    </row>
    <row r="855" spans="1:9" x14ac:dyDescent="0.25">
      <c r="A855" s="24" t="s">
        <v>898</v>
      </c>
      <c r="B855" s="24">
        <v>35.33934</v>
      </c>
      <c r="C855" s="24">
        <v>-19.071102</v>
      </c>
    </row>
    <row r="856" spans="1:9" x14ac:dyDescent="0.25">
      <c r="A856" s="24" t="s">
        <v>899</v>
      </c>
      <c r="B856" s="24">
        <v>35.58934</v>
      </c>
      <c r="C856" s="24">
        <v>-19.071102</v>
      </c>
      <c r="D856" s="24">
        <v>0.38322979798593615</v>
      </c>
      <c r="E856" s="24">
        <v>0.33781284046072219</v>
      </c>
      <c r="F856" s="24">
        <v>0.32421621487150171</v>
      </c>
      <c r="G856" s="24">
        <v>0.31107068439350027</v>
      </c>
      <c r="H856" s="24">
        <v>0.3175380341805023</v>
      </c>
      <c r="I856" s="24">
        <v>0.32473147508589589</v>
      </c>
    </row>
    <row r="857" spans="1:9" x14ac:dyDescent="0.25">
      <c r="A857" s="24" t="s">
        <v>900</v>
      </c>
      <c r="B857" s="24">
        <v>35.83934</v>
      </c>
      <c r="C857" s="24">
        <v>-19.071102</v>
      </c>
      <c r="D857" s="24">
        <v>0.42855551903610778</v>
      </c>
      <c r="E857" s="24">
        <v>0.37492761150570558</v>
      </c>
      <c r="F857" s="24">
        <v>0.36979472659218388</v>
      </c>
      <c r="G857" s="24">
        <v>0.35268477979271867</v>
      </c>
      <c r="H857" s="24">
        <v>0.36751309476502408</v>
      </c>
      <c r="I857" s="24">
        <v>0.3708743793608027</v>
      </c>
    </row>
    <row r="858" spans="1:9" x14ac:dyDescent="0.25">
      <c r="A858" s="24" t="s">
        <v>901</v>
      </c>
      <c r="B858" s="24">
        <v>36.08934</v>
      </c>
      <c r="C858" s="24">
        <v>-19.071102</v>
      </c>
    </row>
    <row r="859" spans="1:9" x14ac:dyDescent="0.25">
      <c r="A859" s="24" t="s">
        <v>902</v>
      </c>
      <c r="B859" s="24">
        <v>36.33934</v>
      </c>
      <c r="C859" s="24">
        <v>-19.071102</v>
      </c>
    </row>
    <row r="860" spans="1:9" x14ac:dyDescent="0.25">
      <c r="A860" s="24" t="s">
        <v>903</v>
      </c>
      <c r="B860" s="24">
        <v>36.58934</v>
      </c>
      <c r="C860" s="24">
        <v>-19.071102</v>
      </c>
    </row>
    <row r="861" spans="1:9" x14ac:dyDescent="0.25">
      <c r="A861" s="24" t="s">
        <v>904</v>
      </c>
      <c r="B861" s="24">
        <v>44.08934</v>
      </c>
      <c r="C861" s="24">
        <v>-19.321102</v>
      </c>
    </row>
    <row r="862" spans="1:9" x14ac:dyDescent="0.25">
      <c r="A862" s="24" t="s">
        <v>905</v>
      </c>
      <c r="B862" s="24">
        <v>44.33934</v>
      </c>
      <c r="C862" s="24">
        <v>-19.321102</v>
      </c>
      <c r="D862" s="24">
        <v>0.53030669522473861</v>
      </c>
      <c r="E862" s="24">
        <v>0.53386127821037477</v>
      </c>
      <c r="F862" s="24">
        <v>0.53991639142104775</v>
      </c>
      <c r="G862" s="24">
        <v>0.56107064098278758</v>
      </c>
      <c r="H862" s="24">
        <v>0.55667907850456422</v>
      </c>
      <c r="I862" s="24">
        <v>0.57514078884446485</v>
      </c>
    </row>
    <row r="863" spans="1:9" x14ac:dyDescent="0.25">
      <c r="A863" s="24" t="s">
        <v>906</v>
      </c>
      <c r="B863" s="24">
        <v>44.58934</v>
      </c>
      <c r="C863" s="24">
        <v>-19.321102</v>
      </c>
      <c r="D863" s="24">
        <v>0.42546348322800681</v>
      </c>
      <c r="E863" s="24">
        <v>0.42502408036890582</v>
      </c>
      <c r="F863" s="24">
        <v>0.45119009921873732</v>
      </c>
      <c r="G863" s="24">
        <v>0.44687298701760753</v>
      </c>
      <c r="H863" s="24">
        <v>0.47953074979326593</v>
      </c>
      <c r="I863" s="24">
        <v>0.47498284500692523</v>
      </c>
    </row>
    <row r="864" spans="1:9" x14ac:dyDescent="0.25">
      <c r="A864" s="24" t="s">
        <v>907</v>
      </c>
      <c r="B864" s="24">
        <v>44.83934</v>
      </c>
      <c r="C864" s="24">
        <v>-19.321102</v>
      </c>
    </row>
    <row r="865" spans="1:9" x14ac:dyDescent="0.25">
      <c r="A865" s="24" t="s">
        <v>908</v>
      </c>
      <c r="B865" s="24">
        <v>63.33934</v>
      </c>
      <c r="C865" s="24">
        <v>-19.321102</v>
      </c>
    </row>
    <row r="866" spans="1:9" x14ac:dyDescent="0.25">
      <c r="A866" s="24" t="s">
        <v>909</v>
      </c>
      <c r="B866" s="24">
        <v>63.58934</v>
      </c>
      <c r="C866" s="24">
        <v>-19.321102</v>
      </c>
    </row>
    <row r="867" spans="1:9" x14ac:dyDescent="0.25">
      <c r="A867" s="24" t="s">
        <v>910</v>
      </c>
      <c r="B867" s="24">
        <v>34.33934</v>
      </c>
      <c r="C867" s="24">
        <v>-19.321102</v>
      </c>
    </row>
    <row r="868" spans="1:9" x14ac:dyDescent="0.25">
      <c r="A868" s="24" t="s">
        <v>911</v>
      </c>
      <c r="B868" s="24">
        <v>34.58934</v>
      </c>
      <c r="C868" s="24">
        <v>-19.321102</v>
      </c>
    </row>
    <row r="869" spans="1:9" x14ac:dyDescent="0.25">
      <c r="A869" s="24" t="s">
        <v>912</v>
      </c>
      <c r="B869" s="24">
        <v>34.83934</v>
      </c>
      <c r="C869" s="24">
        <v>-19.321102</v>
      </c>
    </row>
    <row r="870" spans="1:9" x14ac:dyDescent="0.25">
      <c r="A870" s="24" t="s">
        <v>913</v>
      </c>
      <c r="B870" s="24">
        <v>35.08934</v>
      </c>
      <c r="C870" s="24">
        <v>-19.321102</v>
      </c>
    </row>
    <row r="871" spans="1:9" x14ac:dyDescent="0.25">
      <c r="A871" s="24" t="s">
        <v>914</v>
      </c>
      <c r="B871" s="24">
        <v>35.33934</v>
      </c>
      <c r="C871" s="24">
        <v>-19.321102</v>
      </c>
      <c r="D871" s="24">
        <v>0.38213353130320926</v>
      </c>
      <c r="E871" s="24">
        <v>0.3717676009079392</v>
      </c>
      <c r="F871" s="24">
        <v>0.37399040408041279</v>
      </c>
      <c r="G871" s="24">
        <v>0.36352034555847451</v>
      </c>
      <c r="H871" s="24">
        <v>0.36778279274360098</v>
      </c>
      <c r="I871" s="24">
        <v>0.37089440766729109</v>
      </c>
    </row>
    <row r="872" spans="1:9" x14ac:dyDescent="0.25">
      <c r="A872" s="24" t="s">
        <v>915</v>
      </c>
      <c r="B872" s="24">
        <v>35.58934</v>
      </c>
      <c r="C872" s="24">
        <v>-19.321102</v>
      </c>
      <c r="D872" s="24">
        <v>0.39671808216958332</v>
      </c>
      <c r="E872" s="24">
        <v>0.36332984435553239</v>
      </c>
      <c r="F872" s="24">
        <v>0.34835002048631375</v>
      </c>
      <c r="G872" s="24">
        <v>0.33749905670433872</v>
      </c>
      <c r="H872" s="24">
        <v>0.34806491891236191</v>
      </c>
      <c r="I872" s="24">
        <v>0.35469647792919201</v>
      </c>
    </row>
    <row r="873" spans="1:9" x14ac:dyDescent="0.25">
      <c r="A873" s="24" t="s">
        <v>916</v>
      </c>
      <c r="B873" s="24">
        <v>35.83934</v>
      </c>
      <c r="C873" s="24">
        <v>-19.321102</v>
      </c>
    </row>
    <row r="874" spans="1:9" x14ac:dyDescent="0.25">
      <c r="A874" s="24" t="s">
        <v>917</v>
      </c>
      <c r="B874" s="24">
        <v>36.08934</v>
      </c>
      <c r="C874" s="24">
        <v>-19.321102</v>
      </c>
    </row>
    <row r="875" spans="1:9" x14ac:dyDescent="0.25">
      <c r="A875" s="24" t="s">
        <v>918</v>
      </c>
      <c r="B875" s="24">
        <v>44.08934</v>
      </c>
      <c r="C875" s="24">
        <v>-19.571102</v>
      </c>
    </row>
    <row r="876" spans="1:9" x14ac:dyDescent="0.25">
      <c r="A876" s="24" t="s">
        <v>919</v>
      </c>
      <c r="B876" s="24">
        <v>44.33934</v>
      </c>
      <c r="C876" s="24">
        <v>-19.571102</v>
      </c>
      <c r="D876" s="24">
        <v>0.53382320108186743</v>
      </c>
      <c r="E876" s="24">
        <v>0.54009261201296122</v>
      </c>
      <c r="F876" s="24">
        <v>0.55709188757158057</v>
      </c>
      <c r="G876" s="24">
        <v>0.57594142710649954</v>
      </c>
      <c r="H876" s="24">
        <v>0.56532893484110291</v>
      </c>
      <c r="I876" s="24">
        <v>0.59448766116373664</v>
      </c>
    </row>
    <row r="877" spans="1:9" x14ac:dyDescent="0.25">
      <c r="A877" s="24" t="s">
        <v>920</v>
      </c>
      <c r="B877" s="24">
        <v>44.58934</v>
      </c>
      <c r="C877" s="24">
        <v>-19.571102</v>
      </c>
      <c r="D877" s="24">
        <v>0.40390095200140663</v>
      </c>
      <c r="E877" s="24">
        <v>0.40731790237186882</v>
      </c>
      <c r="F877" s="24">
        <v>0.42713767364274091</v>
      </c>
      <c r="G877" s="24">
        <v>0.44204143747481001</v>
      </c>
      <c r="H877" s="24">
        <v>0.45152800059715975</v>
      </c>
      <c r="I877" s="24">
        <v>0.4601921958289879</v>
      </c>
    </row>
    <row r="878" spans="1:9" x14ac:dyDescent="0.25">
      <c r="A878" s="24" t="s">
        <v>921</v>
      </c>
      <c r="B878" s="24">
        <v>44.83934</v>
      </c>
      <c r="C878" s="24">
        <v>-19.571102</v>
      </c>
    </row>
    <row r="879" spans="1:9" x14ac:dyDescent="0.25">
      <c r="A879" s="24" t="s">
        <v>922</v>
      </c>
      <c r="B879" s="24">
        <v>48.83934</v>
      </c>
      <c r="C879" s="24">
        <v>-19.571102</v>
      </c>
    </row>
    <row r="880" spans="1:9" x14ac:dyDescent="0.25">
      <c r="A880" s="24" t="s">
        <v>923</v>
      </c>
      <c r="B880" s="24">
        <v>63.08934</v>
      </c>
      <c r="C880" s="24">
        <v>-19.571102</v>
      </c>
    </row>
    <row r="881" spans="1:9" x14ac:dyDescent="0.25">
      <c r="A881" s="24" t="s">
        <v>924</v>
      </c>
      <c r="B881" s="24">
        <v>63.33934</v>
      </c>
      <c r="C881" s="24">
        <v>-19.571102</v>
      </c>
      <c r="D881" s="24">
        <v>0.45421283473461704</v>
      </c>
      <c r="E881" s="24">
        <v>0.46052910029643368</v>
      </c>
      <c r="F881" s="24">
        <v>0.37758476039920891</v>
      </c>
      <c r="G881" s="24">
        <v>0.40908497711115105</v>
      </c>
      <c r="H881" s="24">
        <v>0.36698950206701608</v>
      </c>
      <c r="I881" s="24">
        <v>0.39105238979468554</v>
      </c>
    </row>
    <row r="882" spans="1:9" x14ac:dyDescent="0.25">
      <c r="A882" s="24" t="s">
        <v>925</v>
      </c>
      <c r="B882" s="24">
        <v>63.58934</v>
      </c>
      <c r="C882" s="24">
        <v>-19.571102</v>
      </c>
      <c r="D882" s="24">
        <v>0.32343140869909426</v>
      </c>
      <c r="E882" s="24">
        <v>0.32572133999447705</v>
      </c>
      <c r="F882" s="24">
        <v>0.27996441413754203</v>
      </c>
      <c r="G882" s="24">
        <v>0.27071432950089935</v>
      </c>
      <c r="H882" s="24">
        <v>0.25782560978227603</v>
      </c>
      <c r="I882" s="24">
        <v>0.25096621869145658</v>
      </c>
    </row>
    <row r="883" spans="1:9" x14ac:dyDescent="0.25">
      <c r="A883" s="24" t="s">
        <v>926</v>
      </c>
      <c r="B883" s="24">
        <v>63.83934</v>
      </c>
      <c r="C883" s="24">
        <v>-19.571102</v>
      </c>
    </row>
    <row r="884" spans="1:9" x14ac:dyDescent="0.25">
      <c r="A884" s="24" t="s">
        <v>927</v>
      </c>
      <c r="B884" s="24">
        <v>34.33934</v>
      </c>
      <c r="C884" s="24">
        <v>-19.571102</v>
      </c>
    </row>
    <row r="885" spans="1:9" x14ac:dyDescent="0.25">
      <c r="A885" s="24" t="s">
        <v>928</v>
      </c>
      <c r="B885" s="24">
        <v>34.58934</v>
      </c>
      <c r="C885" s="24">
        <v>-19.571102</v>
      </c>
      <c r="D885" s="24">
        <v>0.38475075224796668</v>
      </c>
      <c r="E885" s="24">
        <v>0.37941824264378327</v>
      </c>
      <c r="F885" s="24">
        <v>0.37109680011362461</v>
      </c>
      <c r="G885" s="24">
        <v>0.36760088382120609</v>
      </c>
      <c r="H885" s="24">
        <v>0.38716732782821017</v>
      </c>
      <c r="I885" s="24">
        <v>0.38521077836600282</v>
      </c>
    </row>
    <row r="886" spans="1:9" x14ac:dyDescent="0.25">
      <c r="A886" s="24" t="s">
        <v>929</v>
      </c>
      <c r="B886" s="24">
        <v>34.83934</v>
      </c>
      <c r="C886" s="24">
        <v>-19.571102</v>
      </c>
    </row>
    <row r="887" spans="1:9" x14ac:dyDescent="0.25">
      <c r="A887" s="24" t="s">
        <v>930</v>
      </c>
      <c r="B887" s="24">
        <v>35.08934</v>
      </c>
      <c r="C887" s="24">
        <v>-19.571102</v>
      </c>
      <c r="D887" s="24">
        <v>0.37790998174146329</v>
      </c>
      <c r="E887" s="24">
        <v>0.37869561341271968</v>
      </c>
      <c r="F887" s="24">
        <v>0.37733393524177838</v>
      </c>
      <c r="G887" s="24">
        <v>0.37392944089652203</v>
      </c>
      <c r="H887" s="24">
        <v>0.37726235449575868</v>
      </c>
      <c r="I887" s="24">
        <v>0.37930912251230142</v>
      </c>
    </row>
    <row r="888" spans="1:9" x14ac:dyDescent="0.25">
      <c r="A888" s="24" t="s">
        <v>931</v>
      </c>
      <c r="B888" s="24">
        <v>35.33934</v>
      </c>
      <c r="C888" s="24">
        <v>-19.571102</v>
      </c>
      <c r="D888" s="24">
        <v>0.53617130083970066</v>
      </c>
      <c r="E888" s="24">
        <v>0.50608657311876926</v>
      </c>
      <c r="F888" s="24">
        <v>0.53347181386282905</v>
      </c>
      <c r="G888" s="24">
        <v>0.52618705874105764</v>
      </c>
      <c r="H888" s="24">
        <v>0.52788224072303602</v>
      </c>
      <c r="I888" s="24">
        <v>0.51883659285895622</v>
      </c>
    </row>
    <row r="889" spans="1:9" x14ac:dyDescent="0.25">
      <c r="A889" s="24" t="s">
        <v>932</v>
      </c>
      <c r="B889" s="24">
        <v>35.58934</v>
      </c>
      <c r="C889" s="24">
        <v>-19.571102</v>
      </c>
    </row>
    <row r="890" spans="1:9" x14ac:dyDescent="0.25">
      <c r="A890" s="24" t="s">
        <v>933</v>
      </c>
      <c r="B890" s="24">
        <v>35.83934</v>
      </c>
      <c r="C890" s="24">
        <v>-19.571102</v>
      </c>
    </row>
    <row r="891" spans="1:9" x14ac:dyDescent="0.25">
      <c r="A891" s="24" t="s">
        <v>934</v>
      </c>
      <c r="B891" s="24">
        <v>44.08934</v>
      </c>
      <c r="C891" s="24">
        <v>-19.821102</v>
      </c>
    </row>
    <row r="892" spans="1:9" x14ac:dyDescent="0.25">
      <c r="A892" s="24" t="s">
        <v>935</v>
      </c>
      <c r="B892" s="24">
        <v>44.33934</v>
      </c>
      <c r="C892" s="24">
        <v>-19.821102</v>
      </c>
      <c r="D892" s="24">
        <v>0.54196375566460242</v>
      </c>
      <c r="E892" s="24">
        <v>0.55163664144557245</v>
      </c>
      <c r="F892" s="24">
        <v>0.56888464713114995</v>
      </c>
      <c r="G892" s="24">
        <v>0.58758750610939781</v>
      </c>
      <c r="H892" s="24">
        <v>0.58349038963923139</v>
      </c>
      <c r="I892" s="24">
        <v>0.6088504094988576</v>
      </c>
    </row>
    <row r="893" spans="1:9" x14ac:dyDescent="0.25">
      <c r="A893" s="24" t="s">
        <v>936</v>
      </c>
      <c r="B893" s="24">
        <v>44.58934</v>
      </c>
      <c r="C893" s="24">
        <v>-19.821102</v>
      </c>
      <c r="D893" s="24">
        <v>0.37490297349051344</v>
      </c>
      <c r="E893" s="24">
        <v>0.38001249509608248</v>
      </c>
      <c r="F893" s="24">
        <v>0.41246196474960217</v>
      </c>
      <c r="G893" s="24">
        <v>0.42963528624419878</v>
      </c>
      <c r="H893" s="24">
        <v>0.44289773155984219</v>
      </c>
      <c r="I893" s="24">
        <v>0.44934177049695229</v>
      </c>
    </row>
    <row r="894" spans="1:9" x14ac:dyDescent="0.25">
      <c r="A894" s="24" t="s">
        <v>937</v>
      </c>
      <c r="B894" s="24">
        <v>44.83934</v>
      </c>
      <c r="C894" s="24">
        <v>-19.821102</v>
      </c>
    </row>
    <row r="895" spans="1:9" x14ac:dyDescent="0.25">
      <c r="A895" s="24" t="s">
        <v>938</v>
      </c>
      <c r="B895" s="24">
        <v>48.58934</v>
      </c>
      <c r="C895" s="24">
        <v>-19.821102</v>
      </c>
    </row>
    <row r="896" spans="1:9" x14ac:dyDescent="0.25">
      <c r="A896" s="24" t="s">
        <v>939</v>
      </c>
      <c r="B896" s="24">
        <v>48.83934</v>
      </c>
      <c r="C896" s="24">
        <v>-19.821102</v>
      </c>
    </row>
    <row r="897" spans="1:9" x14ac:dyDescent="0.25">
      <c r="A897" s="24" t="s">
        <v>940</v>
      </c>
      <c r="B897" s="24">
        <v>49.08934</v>
      </c>
      <c r="C897" s="24">
        <v>-19.821102</v>
      </c>
    </row>
    <row r="898" spans="1:9" x14ac:dyDescent="0.25">
      <c r="A898" s="24" t="s">
        <v>941</v>
      </c>
      <c r="B898" s="24">
        <v>57.33934</v>
      </c>
      <c r="C898" s="24">
        <v>-19.821102</v>
      </c>
    </row>
    <row r="899" spans="1:9" x14ac:dyDescent="0.25">
      <c r="A899" s="24" t="s">
        <v>942</v>
      </c>
      <c r="B899" s="24">
        <v>57.58934</v>
      </c>
      <c r="C899" s="24">
        <v>-19.821102</v>
      </c>
      <c r="D899" s="24">
        <v>0.32478531767425461</v>
      </c>
      <c r="E899" s="24">
        <v>0.33032976271008596</v>
      </c>
      <c r="F899" s="24">
        <v>0.29294821877110072</v>
      </c>
      <c r="G899" s="24">
        <v>0.28993630261527875</v>
      </c>
      <c r="H899" s="24">
        <v>0.26654087579296709</v>
      </c>
      <c r="I899" s="24">
        <v>0.26514167850491743</v>
      </c>
    </row>
    <row r="900" spans="1:9" x14ac:dyDescent="0.25">
      <c r="A900" s="24" t="s">
        <v>943</v>
      </c>
      <c r="B900" s="24">
        <v>57.83934</v>
      </c>
      <c r="C900" s="24">
        <v>-19.821102</v>
      </c>
      <c r="D900" s="24">
        <v>0.23898835022384299</v>
      </c>
      <c r="E900" s="24">
        <v>0.24894961181006459</v>
      </c>
      <c r="F900" s="24">
        <v>0.20439030128521399</v>
      </c>
      <c r="G900" s="24">
        <v>0.1956966251115754</v>
      </c>
      <c r="H900" s="24">
        <v>0.18167232682686579</v>
      </c>
      <c r="I900" s="24">
        <v>0.17878398962327949</v>
      </c>
    </row>
    <row r="901" spans="1:9" x14ac:dyDescent="0.25">
      <c r="A901" s="24" t="s">
        <v>944</v>
      </c>
      <c r="B901" s="24">
        <v>63.08934</v>
      </c>
      <c r="C901" s="24">
        <v>-19.821102</v>
      </c>
    </row>
    <row r="902" spans="1:9" x14ac:dyDescent="0.25">
      <c r="A902" s="24" t="s">
        <v>945</v>
      </c>
      <c r="B902" s="24">
        <v>63.33934</v>
      </c>
      <c r="C902" s="24">
        <v>-19.821102</v>
      </c>
      <c r="D902" s="24">
        <v>0.52342452130569872</v>
      </c>
      <c r="E902" s="24">
        <v>0.53258218961527082</v>
      </c>
      <c r="F902" s="24">
        <v>0.46579167465805321</v>
      </c>
      <c r="G902" s="24">
        <v>7.8169825759975164E-2</v>
      </c>
      <c r="H902" s="24">
        <v>0.41582409727420439</v>
      </c>
      <c r="I902" s="24">
        <v>0.41765782984380867</v>
      </c>
    </row>
    <row r="903" spans="1:9" x14ac:dyDescent="0.25">
      <c r="A903" s="24" t="s">
        <v>946</v>
      </c>
      <c r="B903" s="24">
        <v>63.58934</v>
      </c>
      <c r="C903" s="24">
        <v>-19.821102</v>
      </c>
      <c r="D903" s="24">
        <v>0.33466779547485848</v>
      </c>
      <c r="E903" s="24">
        <v>0.34482134530431829</v>
      </c>
      <c r="F903" s="24">
        <v>0.29576464518832923</v>
      </c>
      <c r="G903" s="24">
        <v>0.27535960187138209</v>
      </c>
      <c r="H903" s="24">
        <v>0.26740829288336859</v>
      </c>
      <c r="I903" s="24">
        <v>0.25232526482427392</v>
      </c>
    </row>
    <row r="904" spans="1:9" x14ac:dyDescent="0.25">
      <c r="A904" s="24" t="s">
        <v>947</v>
      </c>
      <c r="B904" s="24">
        <v>63.83934</v>
      </c>
      <c r="C904" s="24">
        <v>-19.821102</v>
      </c>
    </row>
    <row r="905" spans="1:9" x14ac:dyDescent="0.25">
      <c r="A905" s="24" t="s">
        <v>948</v>
      </c>
      <c r="B905" s="24">
        <v>34.33934</v>
      </c>
      <c r="C905" s="24">
        <v>-19.821102</v>
      </c>
    </row>
    <row r="906" spans="1:9" x14ac:dyDescent="0.25">
      <c r="A906" s="24" t="s">
        <v>949</v>
      </c>
      <c r="B906" s="24">
        <v>34.58934</v>
      </c>
      <c r="C906" s="24">
        <v>-19.821102</v>
      </c>
      <c r="D906" s="24">
        <v>0.38505916602845053</v>
      </c>
      <c r="E906" s="24">
        <v>0.38047269597413924</v>
      </c>
      <c r="F906" s="24">
        <v>0.37165169930408282</v>
      </c>
      <c r="G906" s="24">
        <v>0.3660686835618932</v>
      </c>
      <c r="H906" s="24">
        <v>0.38905648629547662</v>
      </c>
      <c r="I906" s="24">
        <v>0.38611661775833278</v>
      </c>
    </row>
    <row r="907" spans="1:9" x14ac:dyDescent="0.25">
      <c r="A907" s="24" t="s">
        <v>950</v>
      </c>
      <c r="B907" s="24">
        <v>34.83934</v>
      </c>
      <c r="C907" s="24">
        <v>-19.821102</v>
      </c>
      <c r="D907" s="24">
        <v>0.37154220011001848</v>
      </c>
      <c r="E907" s="24">
        <v>0.36798277366948262</v>
      </c>
      <c r="F907" s="24">
        <v>0.35181172455747989</v>
      </c>
      <c r="G907" s="24">
        <v>0.34557376693652658</v>
      </c>
      <c r="H907" s="24">
        <v>0.35714914078128412</v>
      </c>
      <c r="I907" s="24">
        <v>0.35968801626350339</v>
      </c>
    </row>
    <row r="908" spans="1:9" x14ac:dyDescent="0.25">
      <c r="A908" s="24" t="s">
        <v>951</v>
      </c>
      <c r="B908" s="24">
        <v>35.08934</v>
      </c>
      <c r="C908" s="24">
        <v>-19.821102</v>
      </c>
      <c r="D908" s="24">
        <v>0.44036294989438546</v>
      </c>
      <c r="E908" s="24">
        <v>0.43582222851447772</v>
      </c>
      <c r="F908" s="24">
        <v>0.4404071994468618</v>
      </c>
      <c r="G908" s="24">
        <v>0.43730073727096053</v>
      </c>
      <c r="H908" s="24">
        <v>0.44427091571126137</v>
      </c>
      <c r="I908" s="24">
        <v>0.44917376255200386</v>
      </c>
    </row>
    <row r="909" spans="1:9" x14ac:dyDescent="0.25">
      <c r="A909" s="24" t="s">
        <v>952</v>
      </c>
      <c r="B909" s="24">
        <v>35.33934</v>
      </c>
      <c r="C909" s="24">
        <v>-19.821102</v>
      </c>
    </row>
    <row r="910" spans="1:9" x14ac:dyDescent="0.25">
      <c r="A910" s="24" t="s">
        <v>953</v>
      </c>
      <c r="B910" s="24">
        <v>35.58934</v>
      </c>
      <c r="C910" s="24">
        <v>-19.821102</v>
      </c>
    </row>
    <row r="911" spans="1:9" x14ac:dyDescent="0.25">
      <c r="A911" s="24" t="s">
        <v>954</v>
      </c>
      <c r="B911" s="24">
        <v>44.08934</v>
      </c>
      <c r="C911" s="24">
        <v>-20.071102</v>
      </c>
    </row>
    <row r="912" spans="1:9" x14ac:dyDescent="0.25">
      <c r="A912" s="24" t="s">
        <v>955</v>
      </c>
      <c r="B912" s="24">
        <v>44.33934</v>
      </c>
      <c r="C912" s="24">
        <v>-20.071102</v>
      </c>
      <c r="D912" s="24">
        <v>0.53284568150682254</v>
      </c>
      <c r="E912" s="24">
        <v>0.53567559014474786</v>
      </c>
      <c r="F912" s="24">
        <v>0.55633558202500499</v>
      </c>
      <c r="G912" s="24">
        <v>0.5724297903059874</v>
      </c>
      <c r="H912" s="24">
        <v>0.58012724983490394</v>
      </c>
      <c r="I912" s="24">
        <v>0.59419676365522922</v>
      </c>
    </row>
    <row r="913" spans="1:9" x14ac:dyDescent="0.25">
      <c r="A913" s="24" t="s">
        <v>956</v>
      </c>
      <c r="B913" s="24">
        <v>44.58934</v>
      </c>
      <c r="C913" s="24">
        <v>-20.071102</v>
      </c>
      <c r="D913" s="24">
        <v>0.34629650045499633</v>
      </c>
      <c r="E913" s="24">
        <v>0.35137054971859233</v>
      </c>
      <c r="F913" s="24">
        <v>0.40916939637691002</v>
      </c>
      <c r="G913" s="24">
        <v>0.42900335899840158</v>
      </c>
      <c r="H913" s="24">
        <v>0.44734183268508337</v>
      </c>
      <c r="I913" s="24">
        <v>0.45455255141047368</v>
      </c>
    </row>
    <row r="914" spans="1:9" x14ac:dyDescent="0.25">
      <c r="A914" s="24" t="s">
        <v>957</v>
      </c>
      <c r="B914" s="24">
        <v>44.83934</v>
      </c>
      <c r="C914" s="24">
        <v>-20.071102</v>
      </c>
    </row>
    <row r="915" spans="1:9" x14ac:dyDescent="0.25">
      <c r="A915" s="24" t="s">
        <v>958</v>
      </c>
      <c r="B915" s="24">
        <v>48.58934</v>
      </c>
      <c r="C915" s="24">
        <v>-20.071102</v>
      </c>
    </row>
    <row r="916" spans="1:9" x14ac:dyDescent="0.25">
      <c r="A916" s="24" t="s">
        <v>959</v>
      </c>
      <c r="B916" s="24">
        <v>48.83934</v>
      </c>
      <c r="C916" s="24">
        <v>-20.071102</v>
      </c>
    </row>
    <row r="917" spans="1:9" x14ac:dyDescent="0.25">
      <c r="A917" s="24" t="s">
        <v>960</v>
      </c>
      <c r="B917" s="24">
        <v>49.08934</v>
      </c>
      <c r="C917" s="24">
        <v>-20.071102</v>
      </c>
    </row>
    <row r="918" spans="1:9" x14ac:dyDescent="0.25">
      <c r="A918" s="24" t="s">
        <v>961</v>
      </c>
      <c r="B918" s="24">
        <v>57.08934</v>
      </c>
      <c r="C918" s="24">
        <v>-20.071102</v>
      </c>
    </row>
    <row r="919" spans="1:9" x14ac:dyDescent="0.25">
      <c r="A919" s="24" t="s">
        <v>962</v>
      </c>
      <c r="B919" s="24">
        <v>57.33934</v>
      </c>
      <c r="C919" s="24">
        <v>-20.071102</v>
      </c>
      <c r="D919" s="24">
        <v>0.36135640179764816</v>
      </c>
      <c r="E919" s="24">
        <v>0.36643347261225262</v>
      </c>
      <c r="F919" s="24">
        <v>0.34617987177934384</v>
      </c>
      <c r="G919" s="24">
        <v>0.33803922451317114</v>
      </c>
      <c r="H919" s="24">
        <v>0.2830914591392879</v>
      </c>
      <c r="I919" s="24">
        <v>0.28471428348471428</v>
      </c>
    </row>
    <row r="920" spans="1:9" x14ac:dyDescent="0.25">
      <c r="A920" s="24" t="s">
        <v>963</v>
      </c>
      <c r="B920" s="24">
        <v>57.58934</v>
      </c>
      <c r="C920" s="24">
        <v>-20.071102</v>
      </c>
      <c r="D920" s="24">
        <v>0.54485056473199533</v>
      </c>
      <c r="E920" s="24">
        <v>0.55315154636177755</v>
      </c>
      <c r="F920" s="24">
        <v>0.50518866857849931</v>
      </c>
      <c r="G920" s="24">
        <v>0.51462939079328396</v>
      </c>
      <c r="H920" s="24">
        <v>0.43000752726730168</v>
      </c>
      <c r="I920" s="24">
        <v>0.43289469658699742</v>
      </c>
    </row>
    <row r="921" spans="1:9" x14ac:dyDescent="0.25">
      <c r="A921" s="24" t="s">
        <v>964</v>
      </c>
      <c r="B921" s="24">
        <v>57.83934</v>
      </c>
      <c r="C921" s="24">
        <v>-20.071102</v>
      </c>
      <c r="D921" s="24">
        <v>0.47295842084826428</v>
      </c>
      <c r="E921" s="24">
        <v>0.4593085891106955</v>
      </c>
      <c r="F921" s="24">
        <v>0.45260307975104813</v>
      </c>
      <c r="G921" s="24">
        <v>0.4382465172727541</v>
      </c>
      <c r="H921" s="24">
        <v>0.3929105994560485</v>
      </c>
      <c r="I921" s="24">
        <v>0.38638918509380416</v>
      </c>
    </row>
    <row r="922" spans="1:9" x14ac:dyDescent="0.25">
      <c r="A922" s="24" t="s">
        <v>965</v>
      </c>
      <c r="B922" s="24">
        <v>58.08934</v>
      </c>
      <c r="C922" s="24">
        <v>-20.071102</v>
      </c>
    </row>
    <row r="923" spans="1:9" x14ac:dyDescent="0.25">
      <c r="A923" s="24" t="s">
        <v>966</v>
      </c>
      <c r="B923" s="24">
        <v>63.33934</v>
      </c>
      <c r="C923" s="24">
        <v>-20.071102</v>
      </c>
    </row>
    <row r="924" spans="1:9" x14ac:dyDescent="0.25">
      <c r="A924" s="24" t="s">
        <v>967</v>
      </c>
      <c r="B924" s="24">
        <v>63.58934</v>
      </c>
      <c r="C924" s="24">
        <v>-20.071102</v>
      </c>
    </row>
    <row r="925" spans="1:9" x14ac:dyDescent="0.25">
      <c r="A925" s="24" t="s">
        <v>968</v>
      </c>
      <c r="B925" s="24">
        <v>34.33934</v>
      </c>
      <c r="C925" s="24">
        <v>-20.071102</v>
      </c>
    </row>
    <row r="926" spans="1:9" x14ac:dyDescent="0.25">
      <c r="A926" s="24" t="s">
        <v>969</v>
      </c>
      <c r="B926" s="24">
        <v>34.58934</v>
      </c>
      <c r="C926" s="24">
        <v>-20.071102</v>
      </c>
      <c r="D926" s="24">
        <v>0.36792742903186781</v>
      </c>
      <c r="E926" s="24">
        <v>0.36460160150900722</v>
      </c>
      <c r="F926" s="24">
        <v>0.35556124304045261</v>
      </c>
      <c r="G926" s="24">
        <v>0.35106527880556121</v>
      </c>
      <c r="H926" s="24">
        <v>0.37485482545027149</v>
      </c>
      <c r="I926" s="24">
        <v>0.36848831018045691</v>
      </c>
    </row>
    <row r="927" spans="1:9" x14ac:dyDescent="0.25">
      <c r="A927" s="24" t="s">
        <v>970</v>
      </c>
      <c r="B927" s="24">
        <v>34.83934</v>
      </c>
      <c r="C927" s="24">
        <v>-20.071102</v>
      </c>
      <c r="D927" s="24">
        <v>0.45310139799519111</v>
      </c>
      <c r="E927" s="24">
        <v>0.44629635168269233</v>
      </c>
      <c r="F927" s="24">
        <v>0.45157223241964473</v>
      </c>
      <c r="G927" s="24">
        <v>0.44830651487747009</v>
      </c>
      <c r="H927" s="24">
        <v>0.46722584750191626</v>
      </c>
      <c r="I927" s="24">
        <v>0.46377518378124177</v>
      </c>
    </row>
    <row r="928" spans="1:9" x14ac:dyDescent="0.25">
      <c r="A928" s="24" t="s">
        <v>971</v>
      </c>
      <c r="B928" s="24">
        <v>35.08934</v>
      </c>
      <c r="C928" s="24">
        <v>-20.071102</v>
      </c>
    </row>
    <row r="929" spans="1:3" x14ac:dyDescent="0.25">
      <c r="A929" s="24" t="s">
        <v>972</v>
      </c>
      <c r="B929" s="24">
        <v>43.08934</v>
      </c>
      <c r="C929" s="24">
        <v>11.178898</v>
      </c>
    </row>
    <row r="930" spans="1:3" x14ac:dyDescent="0.25">
      <c r="A930" s="24" t="s">
        <v>973</v>
      </c>
      <c r="B930" s="24">
        <v>43.33934</v>
      </c>
      <c r="C930" s="24">
        <v>11.178898</v>
      </c>
    </row>
    <row r="931" spans="1:3" x14ac:dyDescent="0.25">
      <c r="A931" s="24" t="s">
        <v>974</v>
      </c>
      <c r="B931" s="24">
        <v>43.58934</v>
      </c>
      <c r="C931" s="24">
        <v>11.178898</v>
      </c>
    </row>
    <row r="932" spans="1:3" x14ac:dyDescent="0.25">
      <c r="A932" s="24" t="s">
        <v>975</v>
      </c>
      <c r="B932" s="24">
        <v>43.83934</v>
      </c>
      <c r="C932" s="24">
        <v>11.178898</v>
      </c>
    </row>
    <row r="933" spans="1:3" x14ac:dyDescent="0.25">
      <c r="A933" s="24" t="s">
        <v>976</v>
      </c>
      <c r="B933" s="24">
        <v>45.83934</v>
      </c>
      <c r="C933" s="24">
        <v>11.178898</v>
      </c>
    </row>
    <row r="934" spans="1:3" x14ac:dyDescent="0.25">
      <c r="A934" s="24" t="s">
        <v>977</v>
      </c>
      <c r="B934" s="24">
        <v>46.83934</v>
      </c>
      <c r="C934" s="24">
        <v>11.178898</v>
      </c>
    </row>
    <row r="935" spans="1:3" x14ac:dyDescent="0.25">
      <c r="A935" s="24" t="s">
        <v>978</v>
      </c>
      <c r="B935" s="24">
        <v>47.08934</v>
      </c>
      <c r="C935" s="24">
        <v>11.178898</v>
      </c>
    </row>
    <row r="936" spans="1:3" x14ac:dyDescent="0.25">
      <c r="A936" s="24" t="s">
        <v>979</v>
      </c>
      <c r="B936" s="24">
        <v>47.33934</v>
      </c>
      <c r="C936" s="24">
        <v>11.178898</v>
      </c>
    </row>
    <row r="937" spans="1:3" x14ac:dyDescent="0.25">
      <c r="A937" s="24" t="s">
        <v>980</v>
      </c>
      <c r="B937" s="24">
        <v>47.58934</v>
      </c>
      <c r="C937" s="24">
        <v>11.178898</v>
      </c>
    </row>
    <row r="938" spans="1:3" x14ac:dyDescent="0.25">
      <c r="A938" s="24" t="s">
        <v>981</v>
      </c>
      <c r="B938" s="24">
        <v>47.83934</v>
      </c>
      <c r="C938" s="24">
        <v>11.178898</v>
      </c>
    </row>
    <row r="939" spans="1:3" x14ac:dyDescent="0.25">
      <c r="A939" s="24" t="s">
        <v>982</v>
      </c>
      <c r="B939" s="24">
        <v>48.58934</v>
      </c>
      <c r="C939" s="24">
        <v>11.178898</v>
      </c>
    </row>
    <row r="940" spans="1:3" x14ac:dyDescent="0.25">
      <c r="A940" s="24" t="s">
        <v>983</v>
      </c>
      <c r="B940" s="24">
        <v>48.83934</v>
      </c>
      <c r="C940" s="24">
        <v>11.178898</v>
      </c>
    </row>
    <row r="941" spans="1:3" x14ac:dyDescent="0.25">
      <c r="A941" s="24" t="s">
        <v>984</v>
      </c>
      <c r="B941" s="24">
        <v>49.08934</v>
      </c>
      <c r="C941" s="24">
        <v>11.178898</v>
      </c>
    </row>
    <row r="942" spans="1:3" x14ac:dyDescent="0.25">
      <c r="A942" s="24" t="s">
        <v>985</v>
      </c>
      <c r="B942" s="24">
        <v>49.33934</v>
      </c>
      <c r="C942" s="24">
        <v>11.178898</v>
      </c>
    </row>
    <row r="943" spans="1:3" x14ac:dyDescent="0.25">
      <c r="A943" s="24" t="s">
        <v>986</v>
      </c>
      <c r="B943" s="24">
        <v>49.58934</v>
      </c>
      <c r="C943" s="24">
        <v>11.178898</v>
      </c>
    </row>
    <row r="944" spans="1:3" x14ac:dyDescent="0.25">
      <c r="A944" s="24" t="s">
        <v>987</v>
      </c>
      <c r="B944" s="24">
        <v>49.83934</v>
      </c>
      <c r="C944" s="24">
        <v>11.178898</v>
      </c>
    </row>
    <row r="945" spans="1:9" x14ac:dyDescent="0.25">
      <c r="A945" s="24" t="s">
        <v>988</v>
      </c>
      <c r="B945" s="24">
        <v>50.08934</v>
      </c>
      <c r="C945" s="24">
        <v>11.178898</v>
      </c>
    </row>
    <row r="946" spans="1:9" x14ac:dyDescent="0.25">
      <c r="A946" s="24" t="s">
        <v>989</v>
      </c>
      <c r="B946" s="24">
        <v>50.83934</v>
      </c>
      <c r="C946" s="24">
        <v>11.178898</v>
      </c>
    </row>
    <row r="947" spans="1:9" x14ac:dyDescent="0.25">
      <c r="A947" s="24" t="s">
        <v>990</v>
      </c>
      <c r="B947" s="24">
        <v>51.08934</v>
      </c>
      <c r="C947" s="24">
        <v>11.178898</v>
      </c>
    </row>
    <row r="948" spans="1:9" x14ac:dyDescent="0.25">
      <c r="A948" s="24" t="s">
        <v>991</v>
      </c>
      <c r="B948" s="24">
        <v>51.33934</v>
      </c>
      <c r="C948" s="24">
        <v>11.178898</v>
      </c>
    </row>
    <row r="949" spans="1:9" x14ac:dyDescent="0.25">
      <c r="A949" s="24" t="s">
        <v>992</v>
      </c>
      <c r="B949" s="24">
        <v>43.83934</v>
      </c>
      <c r="C949" s="24">
        <v>-20.321102</v>
      </c>
    </row>
    <row r="950" spans="1:9" x14ac:dyDescent="0.25">
      <c r="A950" s="24" t="s">
        <v>993</v>
      </c>
      <c r="B950" s="24">
        <v>44.08934</v>
      </c>
      <c r="C950" s="24">
        <v>-20.321102</v>
      </c>
      <c r="D950" s="24">
        <v>0.51558541946319814</v>
      </c>
      <c r="E950" s="24">
        <v>0.51603663278017653</v>
      </c>
      <c r="F950" s="24">
        <v>0.54784248229887067</v>
      </c>
      <c r="G950" s="24">
        <v>0.54421902037358572</v>
      </c>
      <c r="H950" s="24">
        <v>0.57269992955929794</v>
      </c>
      <c r="I950" s="24">
        <v>0.56657638425606804</v>
      </c>
    </row>
    <row r="951" spans="1:9" x14ac:dyDescent="0.25">
      <c r="A951" s="24" t="s">
        <v>994</v>
      </c>
      <c r="B951" s="24">
        <v>44.33934</v>
      </c>
      <c r="C951" s="24">
        <v>-20.321102</v>
      </c>
      <c r="D951" s="24">
        <v>0.46333338488302173</v>
      </c>
      <c r="E951" s="24">
        <v>0.46736937465891659</v>
      </c>
      <c r="F951" s="24">
        <v>0.53032812299236676</v>
      </c>
      <c r="G951" s="24">
        <v>0.54901438607394049</v>
      </c>
      <c r="H951" s="24">
        <v>0.55759465083955495</v>
      </c>
      <c r="I951" s="24">
        <v>0.57035844012909487</v>
      </c>
    </row>
    <row r="952" spans="1:9" x14ac:dyDescent="0.25">
      <c r="A952" s="24" t="s">
        <v>995</v>
      </c>
      <c r="B952" s="24">
        <v>44.58934</v>
      </c>
      <c r="C952" s="24">
        <v>-20.321102</v>
      </c>
    </row>
    <row r="953" spans="1:9" x14ac:dyDescent="0.25">
      <c r="A953" s="24" t="s">
        <v>996</v>
      </c>
      <c r="B953" s="24">
        <v>48.58934</v>
      </c>
      <c r="C953" s="24">
        <v>-20.321102</v>
      </c>
    </row>
    <row r="954" spans="1:9" x14ac:dyDescent="0.25">
      <c r="A954" s="24" t="s">
        <v>997</v>
      </c>
      <c r="B954" s="24">
        <v>48.83934</v>
      </c>
      <c r="C954" s="24">
        <v>-20.321102</v>
      </c>
    </row>
    <row r="955" spans="1:9" x14ac:dyDescent="0.25">
      <c r="A955" s="24" t="s">
        <v>998</v>
      </c>
      <c r="B955" s="24">
        <v>57.08934</v>
      </c>
      <c r="C955" s="24">
        <v>-20.321102</v>
      </c>
    </row>
    <row r="956" spans="1:9" x14ac:dyDescent="0.25">
      <c r="A956" s="24" t="s">
        <v>999</v>
      </c>
      <c r="B956" s="24">
        <v>57.33934</v>
      </c>
      <c r="C956" s="24">
        <v>-20.321102</v>
      </c>
      <c r="D956" s="24">
        <v>0.50614731070709429</v>
      </c>
      <c r="E956" s="24">
        <v>0.51432381718377151</v>
      </c>
      <c r="F956" s="24">
        <v>0.48536366578037532</v>
      </c>
      <c r="G956" s="24">
        <v>0.47404967414951305</v>
      </c>
      <c r="H956" s="24">
        <v>0.4091835269280984</v>
      </c>
      <c r="I956" s="24">
        <v>0.41039845666525593</v>
      </c>
    </row>
    <row r="957" spans="1:9" x14ac:dyDescent="0.25">
      <c r="A957" s="24" t="s">
        <v>1000</v>
      </c>
      <c r="B957" s="24">
        <v>57.58934</v>
      </c>
      <c r="C957" s="24">
        <v>-20.321102</v>
      </c>
      <c r="D957" s="24">
        <v>0.396507722522491</v>
      </c>
      <c r="E957" s="24">
        <v>0.3942333790991901</v>
      </c>
      <c r="F957" s="24">
        <v>0.36852748556249032</v>
      </c>
      <c r="G957" s="24">
        <v>0.35076251273721532</v>
      </c>
      <c r="H957" s="24">
        <v>0.32263655625640864</v>
      </c>
      <c r="I957" s="24">
        <v>0.29553626229421337</v>
      </c>
    </row>
    <row r="958" spans="1:9" x14ac:dyDescent="0.25">
      <c r="A958" s="24" t="s">
        <v>1001</v>
      </c>
      <c r="B958" s="24">
        <v>57.83934</v>
      </c>
      <c r="C958" s="24">
        <v>-20.321102</v>
      </c>
      <c r="D958" s="24">
        <v>0.57983683531810792</v>
      </c>
      <c r="E958" s="24">
        <v>0.55998834932617092</v>
      </c>
      <c r="F958" s="24">
        <v>0.54237520265536654</v>
      </c>
      <c r="G958" s="24">
        <v>0.53113632954117518</v>
      </c>
      <c r="H958" s="24">
        <v>0.45836373152769333</v>
      </c>
      <c r="I958" s="24">
        <v>0.44523187188566959</v>
      </c>
    </row>
    <row r="959" spans="1:9" x14ac:dyDescent="0.25">
      <c r="A959" s="24" t="s">
        <v>1002</v>
      </c>
      <c r="B959" s="24">
        <v>58.08934</v>
      </c>
      <c r="C959" s="24">
        <v>-20.321102</v>
      </c>
    </row>
    <row r="960" spans="1:9" x14ac:dyDescent="0.25">
      <c r="A960" s="24" t="s">
        <v>1003</v>
      </c>
      <c r="B960" s="24">
        <v>34.33934</v>
      </c>
      <c r="C960" s="24">
        <v>-20.321102</v>
      </c>
    </row>
    <row r="961" spans="1:9" x14ac:dyDescent="0.25">
      <c r="A961" s="24" t="s">
        <v>1004</v>
      </c>
      <c r="B961" s="24">
        <v>34.58934</v>
      </c>
      <c r="C961" s="24">
        <v>-20.321102</v>
      </c>
      <c r="D961" s="24">
        <v>0.33081787034003912</v>
      </c>
      <c r="E961" s="24">
        <v>0.32830724972229303</v>
      </c>
      <c r="F961" s="24">
        <v>0.3202676811513927</v>
      </c>
      <c r="G961" s="24">
        <v>0.31520173557617559</v>
      </c>
      <c r="H961" s="24">
        <v>0.33948264883318918</v>
      </c>
      <c r="I961" s="24">
        <v>0.33617478239715964</v>
      </c>
    </row>
    <row r="962" spans="1:9" x14ac:dyDescent="0.25">
      <c r="A962" s="24" t="s">
        <v>1005</v>
      </c>
      <c r="B962" s="24">
        <v>34.83934</v>
      </c>
      <c r="C962" s="24">
        <v>-20.321102</v>
      </c>
      <c r="D962" s="24">
        <v>0.45449536653637923</v>
      </c>
      <c r="E962" s="24">
        <v>0.45638471982032125</v>
      </c>
      <c r="F962" s="24">
        <v>0.46373707184643082</v>
      </c>
      <c r="G962" s="24">
        <v>0.45484947530679237</v>
      </c>
      <c r="H962" s="24">
        <v>0.4827463087742177</v>
      </c>
      <c r="I962" s="24">
        <v>0.47574090154981058</v>
      </c>
    </row>
    <row r="963" spans="1:9" x14ac:dyDescent="0.25">
      <c r="A963" s="24" t="s">
        <v>1006</v>
      </c>
      <c r="B963" s="24">
        <v>35.08934</v>
      </c>
      <c r="C963" s="24">
        <v>-20.321102</v>
      </c>
    </row>
    <row r="964" spans="1:9" x14ac:dyDescent="0.25">
      <c r="A964" s="24" t="s">
        <v>1007</v>
      </c>
      <c r="B964" s="24">
        <v>43.83934</v>
      </c>
      <c r="C964" s="24">
        <v>-20.571102</v>
      </c>
      <c r="D964" s="24">
        <v>0.40958055492546952</v>
      </c>
      <c r="E964" s="24">
        <v>0.41020019199799268</v>
      </c>
      <c r="F964" s="24">
        <v>0.3888378966124319</v>
      </c>
      <c r="G964" s="24">
        <v>0.36543649169950582</v>
      </c>
      <c r="H964" s="24">
        <v>0.34231707093214914</v>
      </c>
      <c r="I964" s="24">
        <v>0.33276487646549957</v>
      </c>
    </row>
    <row r="965" spans="1:9" x14ac:dyDescent="0.25">
      <c r="A965" s="24" t="s">
        <v>1008</v>
      </c>
      <c r="B965" s="24">
        <v>44.08934</v>
      </c>
      <c r="C965" s="24">
        <v>-20.571102</v>
      </c>
      <c r="D965" s="24">
        <v>0.50080015612665985</v>
      </c>
      <c r="E965" s="24">
        <v>0.50821973702239287</v>
      </c>
      <c r="F965" s="24">
        <v>0.5528672575994984</v>
      </c>
      <c r="G965" s="24">
        <v>0.55872561840540014</v>
      </c>
      <c r="H965" s="24">
        <v>0.58443756902977007</v>
      </c>
      <c r="I965" s="24">
        <v>0.57913953127430717</v>
      </c>
    </row>
    <row r="966" spans="1:9" x14ac:dyDescent="0.25">
      <c r="A966" s="24" t="s">
        <v>1009</v>
      </c>
      <c r="B966" s="24">
        <v>44.33934</v>
      </c>
      <c r="C966" s="24">
        <v>-20.571102</v>
      </c>
    </row>
    <row r="967" spans="1:9" x14ac:dyDescent="0.25">
      <c r="A967" s="24" t="s">
        <v>1010</v>
      </c>
      <c r="B967" s="24">
        <v>44.58934</v>
      </c>
      <c r="C967" s="24">
        <v>-20.571102</v>
      </c>
    </row>
    <row r="968" spans="1:9" x14ac:dyDescent="0.25">
      <c r="A968" s="24" t="s">
        <v>1011</v>
      </c>
      <c r="B968" s="24">
        <v>57.08934</v>
      </c>
      <c r="C968" s="24">
        <v>-20.571102</v>
      </c>
    </row>
    <row r="969" spans="1:9" x14ac:dyDescent="0.25">
      <c r="A969" s="24" t="s">
        <v>1012</v>
      </c>
      <c r="B969" s="24">
        <v>57.33934</v>
      </c>
      <c r="C969" s="24">
        <v>-20.571102</v>
      </c>
      <c r="D969" s="24">
        <v>0.4782814862876712</v>
      </c>
      <c r="E969" s="24">
        <v>0.48121335151075734</v>
      </c>
      <c r="F969" s="24">
        <v>0.44882893468522428</v>
      </c>
      <c r="G969" s="24">
        <v>0.42060285239038725</v>
      </c>
      <c r="H969" s="24">
        <v>0.39061771989292177</v>
      </c>
      <c r="I969" s="24">
        <v>0.39102009685410222</v>
      </c>
    </row>
    <row r="970" spans="1:9" x14ac:dyDescent="0.25">
      <c r="A970" s="24" t="s">
        <v>1013</v>
      </c>
      <c r="B970" s="24">
        <v>57.58934</v>
      </c>
      <c r="C970" s="24">
        <v>-20.571102</v>
      </c>
      <c r="D970" s="24">
        <v>0.42827016208775598</v>
      </c>
      <c r="E970" s="24">
        <v>0.42375383771857983</v>
      </c>
      <c r="F970" s="24">
        <v>0.41908977173740997</v>
      </c>
      <c r="G970" s="24">
        <v>0.38960521852248547</v>
      </c>
      <c r="H970" s="24">
        <v>0.37460083889150653</v>
      </c>
      <c r="I970" s="24">
        <v>0.36252733221538164</v>
      </c>
    </row>
    <row r="971" spans="1:9" x14ac:dyDescent="0.25">
      <c r="A971" s="24" t="s">
        <v>1014</v>
      </c>
      <c r="B971" s="24">
        <v>57.83934</v>
      </c>
      <c r="C971" s="24">
        <v>-20.571102</v>
      </c>
      <c r="D971" s="24">
        <v>0.29686784228166968</v>
      </c>
      <c r="E971" s="24">
        <v>0.29450211322351388</v>
      </c>
      <c r="F971" s="24">
        <v>0.28189551951828851</v>
      </c>
      <c r="G971" s="24">
        <v>0.26085082823376499</v>
      </c>
      <c r="H971" s="24">
        <v>0.24663389286268317</v>
      </c>
      <c r="I971" s="24">
        <v>0.23784901541954823</v>
      </c>
    </row>
    <row r="972" spans="1:9" x14ac:dyDescent="0.25">
      <c r="A972" s="24" t="s">
        <v>1015</v>
      </c>
      <c r="B972" s="24">
        <v>58.08934</v>
      </c>
      <c r="C972" s="24">
        <v>-20.571102</v>
      </c>
    </row>
    <row r="973" spans="1:9" x14ac:dyDescent="0.25">
      <c r="A973" s="24" t="s">
        <v>1016</v>
      </c>
      <c r="B973" s="24">
        <v>34.33934</v>
      </c>
      <c r="C973" s="24">
        <v>-20.571102</v>
      </c>
    </row>
    <row r="974" spans="1:9" x14ac:dyDescent="0.25">
      <c r="A974" s="24" t="s">
        <v>1017</v>
      </c>
      <c r="B974" s="24">
        <v>34.58934</v>
      </c>
      <c r="C974" s="24">
        <v>-20.571102</v>
      </c>
      <c r="D974" s="24">
        <v>0.27408332641858918</v>
      </c>
      <c r="E974" s="24">
        <v>0.2882099780388433</v>
      </c>
      <c r="F974" s="24">
        <v>0.2617948181505379</v>
      </c>
      <c r="G974" s="24">
        <v>0.25045207760790472</v>
      </c>
      <c r="H974" s="24">
        <v>0.27583999813157301</v>
      </c>
      <c r="I974" s="24">
        <v>0.26456763189505739</v>
      </c>
    </row>
    <row r="975" spans="1:9" x14ac:dyDescent="0.25">
      <c r="A975" s="24" t="s">
        <v>1018</v>
      </c>
      <c r="B975" s="24">
        <v>34.83934</v>
      </c>
      <c r="C975" s="24">
        <v>-20.571102</v>
      </c>
      <c r="D975" s="24">
        <v>0.3564465808339185</v>
      </c>
      <c r="E975" s="24">
        <v>0.35160378480516891</v>
      </c>
      <c r="F975" s="24">
        <v>0.34265571908617137</v>
      </c>
      <c r="G975" s="24">
        <v>0.33898069499289468</v>
      </c>
      <c r="H975" s="24">
        <v>0.35335446612311938</v>
      </c>
      <c r="I975" s="24">
        <v>0.35494427767267323</v>
      </c>
    </row>
    <row r="976" spans="1:9" x14ac:dyDescent="0.25">
      <c r="A976" s="24" t="s">
        <v>1019</v>
      </c>
      <c r="B976" s="24">
        <v>35.08934</v>
      </c>
      <c r="C976" s="24">
        <v>-20.571102</v>
      </c>
    </row>
    <row r="977" spans="1:9" x14ac:dyDescent="0.25">
      <c r="A977" s="24" t="s">
        <v>1020</v>
      </c>
      <c r="B977" s="24">
        <v>35.33934</v>
      </c>
      <c r="C977" s="24">
        <v>-20.571102</v>
      </c>
    </row>
    <row r="978" spans="1:9" x14ac:dyDescent="0.25">
      <c r="A978" s="24" t="s">
        <v>1021</v>
      </c>
      <c r="B978" s="24">
        <v>43.58934</v>
      </c>
      <c r="C978" s="24">
        <v>-20.821102</v>
      </c>
    </row>
    <row r="979" spans="1:9" x14ac:dyDescent="0.25">
      <c r="A979" s="24" t="s">
        <v>1022</v>
      </c>
      <c r="B979" s="24">
        <v>43.83934</v>
      </c>
      <c r="C979" s="24">
        <v>-20.821102</v>
      </c>
      <c r="D979" s="24">
        <v>0.45132669503068834</v>
      </c>
      <c r="E979" s="24">
        <v>0.45489058386059761</v>
      </c>
      <c r="F979" s="24">
        <v>0.44777626814047877</v>
      </c>
      <c r="G979" s="24">
        <v>0.42001229066188128</v>
      </c>
      <c r="H979" s="24">
        <v>0.39187032941192129</v>
      </c>
      <c r="I979" s="24">
        <v>0.37043133402502587</v>
      </c>
    </row>
    <row r="980" spans="1:9" x14ac:dyDescent="0.25">
      <c r="A980" s="24" t="s">
        <v>1023</v>
      </c>
      <c r="B980" s="24">
        <v>44.08934</v>
      </c>
      <c r="C980" s="24">
        <v>-20.821102</v>
      </c>
      <c r="D980" s="24">
        <v>0.39718506598103892</v>
      </c>
      <c r="E980" s="24">
        <v>0.4029185911086216</v>
      </c>
      <c r="F980" s="24">
        <v>0.45360283789171713</v>
      </c>
      <c r="G980" s="24">
        <v>0.46713317006734117</v>
      </c>
      <c r="H980" s="24">
        <v>0.4989137589518301</v>
      </c>
      <c r="I980" s="24">
        <v>0.48993660427975855</v>
      </c>
    </row>
    <row r="981" spans="1:9" x14ac:dyDescent="0.25">
      <c r="A981" s="24" t="s">
        <v>1024</v>
      </c>
      <c r="B981" s="24">
        <v>44.33934</v>
      </c>
      <c r="C981" s="24">
        <v>-20.821102</v>
      </c>
    </row>
    <row r="982" spans="1:9" x14ac:dyDescent="0.25">
      <c r="A982" s="24" t="s">
        <v>1025</v>
      </c>
      <c r="B982" s="24">
        <v>48.08934</v>
      </c>
      <c r="C982" s="24">
        <v>-20.821102</v>
      </c>
    </row>
    <row r="983" spans="1:9" x14ac:dyDescent="0.25">
      <c r="A983" s="24" t="s">
        <v>1026</v>
      </c>
      <c r="B983" s="24">
        <v>48.33934</v>
      </c>
      <c r="C983" s="24">
        <v>-20.821102</v>
      </c>
    </row>
    <row r="984" spans="1:9" x14ac:dyDescent="0.25">
      <c r="A984" s="24" t="s">
        <v>1027</v>
      </c>
      <c r="B984" s="24">
        <v>48.58934</v>
      </c>
      <c r="C984" s="24">
        <v>-20.821102</v>
      </c>
    </row>
    <row r="985" spans="1:9" x14ac:dyDescent="0.25">
      <c r="A985" s="24" t="s">
        <v>1028</v>
      </c>
      <c r="B985" s="24">
        <v>55.08934</v>
      </c>
      <c r="C985" s="24">
        <v>-20.821102</v>
      </c>
    </row>
    <row r="986" spans="1:9" x14ac:dyDescent="0.25">
      <c r="A986" s="24" t="s">
        <v>1029</v>
      </c>
      <c r="B986" s="24">
        <v>55.33934</v>
      </c>
      <c r="C986" s="24">
        <v>-20.821102</v>
      </c>
    </row>
    <row r="987" spans="1:9" x14ac:dyDescent="0.25">
      <c r="A987" s="24" t="s">
        <v>1030</v>
      </c>
      <c r="B987" s="24">
        <v>55.58934</v>
      </c>
      <c r="C987" s="24">
        <v>-20.821102</v>
      </c>
    </row>
    <row r="988" spans="1:9" x14ac:dyDescent="0.25">
      <c r="A988" s="24" t="s">
        <v>1031</v>
      </c>
      <c r="B988" s="24">
        <v>57.33934</v>
      </c>
      <c r="C988" s="24">
        <v>-20.821102</v>
      </c>
    </row>
    <row r="989" spans="1:9" x14ac:dyDescent="0.25">
      <c r="A989" s="24" t="s">
        <v>1032</v>
      </c>
      <c r="B989" s="24">
        <v>57.58934</v>
      </c>
      <c r="C989" s="24">
        <v>-20.821102</v>
      </c>
    </row>
    <row r="990" spans="1:9" x14ac:dyDescent="0.25">
      <c r="A990" s="24" t="s">
        <v>1033</v>
      </c>
      <c r="B990" s="24">
        <v>57.83934</v>
      </c>
      <c r="C990" s="24">
        <v>-20.821102</v>
      </c>
    </row>
    <row r="991" spans="1:9" x14ac:dyDescent="0.25">
      <c r="A991" s="24" t="s">
        <v>1034</v>
      </c>
      <c r="B991" s="24">
        <v>34.58934</v>
      </c>
      <c r="C991" s="24">
        <v>-20.821102</v>
      </c>
    </row>
    <row r="992" spans="1:9" x14ac:dyDescent="0.25">
      <c r="A992" s="24" t="s">
        <v>1035</v>
      </c>
      <c r="B992" s="24">
        <v>34.83934</v>
      </c>
      <c r="C992" s="24">
        <v>-20.821102</v>
      </c>
      <c r="D992" s="24">
        <v>0.31862247375407332</v>
      </c>
      <c r="E992" s="24">
        <v>0.32544108514515002</v>
      </c>
      <c r="F992" s="24">
        <v>0.31315076248146068</v>
      </c>
      <c r="G992" s="24">
        <v>0.30277840948742513</v>
      </c>
      <c r="H992" s="24">
        <v>0.32808295503181728</v>
      </c>
      <c r="I992" s="24">
        <v>0.32414231370886648</v>
      </c>
    </row>
    <row r="993" spans="1:9" x14ac:dyDescent="0.25">
      <c r="A993" s="24" t="s">
        <v>1036</v>
      </c>
      <c r="B993" s="24">
        <v>35.08934</v>
      </c>
      <c r="C993" s="24">
        <v>-20.821102</v>
      </c>
      <c r="D993" s="24">
        <v>0.46699709018889046</v>
      </c>
      <c r="E993" s="24">
        <v>0.48739205597328666</v>
      </c>
      <c r="F993" s="24">
        <v>0.47161930024411408</v>
      </c>
      <c r="G993" s="24">
        <v>0.45997259135172691</v>
      </c>
      <c r="H993" s="24">
        <v>0.4735770890473372</v>
      </c>
      <c r="I993" s="24">
        <v>0.47973423791880215</v>
      </c>
    </row>
    <row r="994" spans="1:9" x14ac:dyDescent="0.25">
      <c r="A994" s="24" t="s">
        <v>1037</v>
      </c>
      <c r="B994" s="24">
        <v>35.33934</v>
      </c>
      <c r="C994" s="24">
        <v>-20.821102</v>
      </c>
    </row>
    <row r="995" spans="1:9" x14ac:dyDescent="0.25">
      <c r="A995" s="24" t="s">
        <v>1038</v>
      </c>
      <c r="B995" s="24">
        <v>43.33934</v>
      </c>
      <c r="C995" s="24">
        <v>-21.071102</v>
      </c>
    </row>
    <row r="996" spans="1:9" x14ac:dyDescent="0.25">
      <c r="A996" s="24" t="s">
        <v>1039</v>
      </c>
      <c r="B996" s="24">
        <v>43.58934</v>
      </c>
      <c r="C996" s="24">
        <v>-21.071102</v>
      </c>
      <c r="D996" s="24">
        <v>0.45481094510970949</v>
      </c>
      <c r="E996" s="24">
        <v>0.4570832419587918</v>
      </c>
      <c r="F996" s="24">
        <v>0.43166805158407662</v>
      </c>
      <c r="G996" s="24">
        <v>0.41365591938735241</v>
      </c>
      <c r="H996" s="24">
        <v>0.3615214803748078</v>
      </c>
      <c r="I996" s="24">
        <v>0.3593439562338463</v>
      </c>
    </row>
    <row r="997" spans="1:9" x14ac:dyDescent="0.25">
      <c r="A997" s="24" t="s">
        <v>1040</v>
      </c>
      <c r="B997" s="24">
        <v>43.83934</v>
      </c>
      <c r="C997" s="24">
        <v>-21.071102</v>
      </c>
      <c r="D997" s="24">
        <v>0.40787741313164461</v>
      </c>
      <c r="E997" s="24">
        <v>0.4093530813222771</v>
      </c>
      <c r="F997" s="24">
        <v>0.40042375211480741</v>
      </c>
      <c r="G997" s="24">
        <v>0.37187215268178059</v>
      </c>
      <c r="H997" s="24">
        <v>0.50148810027072932</v>
      </c>
      <c r="I997" s="24">
        <v>0.50104656390233293</v>
      </c>
    </row>
    <row r="998" spans="1:9" x14ac:dyDescent="0.25">
      <c r="A998" s="24" t="s">
        <v>1041</v>
      </c>
      <c r="B998" s="24">
        <v>44.08934</v>
      </c>
      <c r="C998" s="24">
        <v>-21.071102</v>
      </c>
    </row>
    <row r="999" spans="1:9" x14ac:dyDescent="0.25">
      <c r="A999" s="24" t="s">
        <v>1042</v>
      </c>
      <c r="B999" s="24">
        <v>48.08934</v>
      </c>
      <c r="C999" s="24">
        <v>-21.071102</v>
      </c>
    </row>
    <row r="1000" spans="1:9" x14ac:dyDescent="0.25">
      <c r="A1000" s="24" t="s">
        <v>1043</v>
      </c>
      <c r="B1000" s="24">
        <v>48.33934</v>
      </c>
      <c r="C1000" s="24">
        <v>-21.071102</v>
      </c>
    </row>
    <row r="1001" spans="1:9" x14ac:dyDescent="0.25">
      <c r="A1001" s="24" t="s">
        <v>1044</v>
      </c>
      <c r="B1001" s="24">
        <v>48.58934</v>
      </c>
      <c r="C1001" s="24">
        <v>-21.071102</v>
      </c>
    </row>
    <row r="1002" spans="1:9" x14ac:dyDescent="0.25">
      <c r="A1002" s="24" t="s">
        <v>1045</v>
      </c>
      <c r="B1002" s="24">
        <v>55.08934</v>
      </c>
      <c r="C1002" s="24">
        <v>-21.071102</v>
      </c>
    </row>
    <row r="1003" spans="1:9" x14ac:dyDescent="0.25">
      <c r="A1003" s="24" t="s">
        <v>1046</v>
      </c>
      <c r="B1003" s="24">
        <v>55.33934</v>
      </c>
      <c r="C1003" s="24">
        <v>-21.071102</v>
      </c>
      <c r="D1003" s="24">
        <v>0.40216673533088459</v>
      </c>
      <c r="E1003" s="24">
        <v>0.40531733895434896</v>
      </c>
      <c r="F1003" s="24">
        <v>0.3706870461993847</v>
      </c>
      <c r="G1003" s="24">
        <v>0.36201949939412603</v>
      </c>
      <c r="H1003" s="24">
        <v>0.34239209334238724</v>
      </c>
      <c r="I1003" s="24">
        <v>0.33225582249722946</v>
      </c>
    </row>
    <row r="1004" spans="1:9" x14ac:dyDescent="0.25">
      <c r="A1004" s="24" t="s">
        <v>1047</v>
      </c>
      <c r="B1004" s="24">
        <v>55.58934</v>
      </c>
      <c r="C1004" s="24">
        <v>-21.071102</v>
      </c>
    </row>
    <row r="1005" spans="1:9" x14ac:dyDescent="0.25">
      <c r="A1005" s="24" t="s">
        <v>1048</v>
      </c>
      <c r="B1005" s="24">
        <v>55.83934</v>
      </c>
      <c r="C1005" s="24">
        <v>-21.071102</v>
      </c>
    </row>
    <row r="1006" spans="1:9" x14ac:dyDescent="0.25">
      <c r="A1006" s="24" t="s">
        <v>1049</v>
      </c>
      <c r="B1006" s="24">
        <v>56.08934</v>
      </c>
      <c r="C1006" s="24">
        <v>-21.071102</v>
      </c>
    </row>
    <row r="1007" spans="1:9" x14ac:dyDescent="0.25">
      <c r="A1007" s="24" t="s">
        <v>1050</v>
      </c>
      <c r="B1007" s="24">
        <v>34.83934</v>
      </c>
      <c r="C1007" s="24">
        <v>-21.071102</v>
      </c>
    </row>
    <row r="1008" spans="1:9" x14ac:dyDescent="0.25">
      <c r="A1008" s="24" t="s">
        <v>1051</v>
      </c>
      <c r="B1008" s="24">
        <v>35.08934</v>
      </c>
      <c r="C1008" s="24">
        <v>-21.071102</v>
      </c>
      <c r="D1008" s="24">
        <v>0.31939115478281821</v>
      </c>
      <c r="E1008" s="24">
        <v>0.33017126011649939</v>
      </c>
      <c r="F1008" s="24">
        <v>0.31132886314083968</v>
      </c>
      <c r="G1008" s="24">
        <v>0.30699816129959862</v>
      </c>
      <c r="H1008" s="24">
        <v>0.31968892529824178</v>
      </c>
      <c r="I1008" s="24">
        <v>0.33074610340591631</v>
      </c>
    </row>
    <row r="1009" spans="1:9" x14ac:dyDescent="0.25">
      <c r="A1009" s="24" t="s">
        <v>1052</v>
      </c>
      <c r="B1009" s="24">
        <v>35.33934</v>
      </c>
      <c r="C1009" s="24">
        <v>-21.071102</v>
      </c>
    </row>
    <row r="1010" spans="1:9" x14ac:dyDescent="0.25">
      <c r="A1010" s="24" t="s">
        <v>1053</v>
      </c>
      <c r="B1010" s="24">
        <v>43.33934</v>
      </c>
      <c r="C1010" s="24">
        <v>-21.321102</v>
      </c>
      <c r="D1010" s="24">
        <v>0.53868838139666286</v>
      </c>
      <c r="E1010" s="24">
        <v>0.54390128535768589</v>
      </c>
      <c r="F1010" s="24">
        <v>0.57512848046812448</v>
      </c>
      <c r="G1010" s="24">
        <v>0.58464209604568296</v>
      </c>
      <c r="H1010" s="24">
        <v>0.60473499708629541</v>
      </c>
      <c r="I1010" s="24">
        <v>0.58822995197164429</v>
      </c>
    </row>
    <row r="1011" spans="1:9" x14ac:dyDescent="0.25">
      <c r="A1011" s="24" t="s">
        <v>1054</v>
      </c>
      <c r="B1011" s="24">
        <v>43.58934</v>
      </c>
      <c r="C1011" s="24">
        <v>-21.321102</v>
      </c>
      <c r="D1011" s="24">
        <v>0.65689823031793959</v>
      </c>
      <c r="E1011" s="24">
        <v>0.64369711881192193</v>
      </c>
      <c r="F1011" s="24">
        <v>0.67501517983735204</v>
      </c>
      <c r="G1011" s="24">
        <v>0.6726839744347668</v>
      </c>
      <c r="H1011" s="24">
        <v>0.70050235278690842</v>
      </c>
      <c r="I1011" s="24">
        <v>0.68829353857217879</v>
      </c>
    </row>
    <row r="1012" spans="1:9" x14ac:dyDescent="0.25">
      <c r="A1012" s="24" t="s">
        <v>1055</v>
      </c>
      <c r="B1012" s="24">
        <v>43.83934</v>
      </c>
      <c r="C1012" s="24">
        <v>-21.321102</v>
      </c>
      <c r="D1012" s="24">
        <v>0.52187661120731865</v>
      </c>
      <c r="E1012" s="24">
        <v>0.5268556315235815</v>
      </c>
      <c r="F1012" s="24">
        <v>0.55243435949185571</v>
      </c>
      <c r="G1012" s="24">
        <v>0.58039487938260015</v>
      </c>
      <c r="H1012" s="24">
        <v>0.57265046405711362</v>
      </c>
      <c r="I1012" s="24">
        <v>0.58959429572751421</v>
      </c>
    </row>
    <row r="1013" spans="1:9" x14ac:dyDescent="0.25">
      <c r="A1013" s="24" t="s">
        <v>1056</v>
      </c>
      <c r="B1013" s="24">
        <v>44.08934</v>
      </c>
      <c r="C1013" s="24">
        <v>-21.321102</v>
      </c>
    </row>
    <row r="1014" spans="1:9" x14ac:dyDescent="0.25">
      <c r="A1014" s="24" t="s">
        <v>1057</v>
      </c>
      <c r="B1014" s="24">
        <v>48.33934</v>
      </c>
      <c r="C1014" s="24">
        <v>-21.321102</v>
      </c>
    </row>
    <row r="1015" spans="1:9" x14ac:dyDescent="0.25">
      <c r="A1015" s="24" t="s">
        <v>1058</v>
      </c>
      <c r="B1015" s="24">
        <v>48.58934</v>
      </c>
      <c r="C1015" s="24">
        <v>-21.321102</v>
      </c>
    </row>
    <row r="1016" spans="1:9" x14ac:dyDescent="0.25">
      <c r="A1016" s="24" t="s">
        <v>1059</v>
      </c>
      <c r="B1016" s="24">
        <v>55.08934</v>
      </c>
      <c r="C1016" s="24">
        <v>-21.321102</v>
      </c>
    </row>
    <row r="1017" spans="1:9" x14ac:dyDescent="0.25">
      <c r="A1017" s="24" t="s">
        <v>1060</v>
      </c>
      <c r="B1017" s="24">
        <v>55.33934</v>
      </c>
      <c r="C1017" s="24">
        <v>-21.321102</v>
      </c>
      <c r="D1017" s="24">
        <v>0.44334674035311705</v>
      </c>
      <c r="E1017" s="24">
        <v>0.44883348207143503</v>
      </c>
      <c r="F1017" s="24">
        <v>0.40258968379673854</v>
      </c>
      <c r="G1017" s="24">
        <v>0.38604534138295121</v>
      </c>
      <c r="H1017" s="24">
        <v>0.38144795036069706</v>
      </c>
      <c r="I1017" s="24">
        <v>0.34262514328938648</v>
      </c>
    </row>
    <row r="1018" spans="1:9" x14ac:dyDescent="0.25">
      <c r="A1018" s="24" t="s">
        <v>1061</v>
      </c>
      <c r="B1018" s="24">
        <v>55.58934</v>
      </c>
      <c r="C1018" s="24">
        <v>-21.321102</v>
      </c>
      <c r="D1018" s="24">
        <v>0.3445015893838243</v>
      </c>
      <c r="E1018" s="24">
        <v>0.33041849691783454</v>
      </c>
      <c r="F1018" s="24">
        <v>0.33511942062785366</v>
      </c>
      <c r="G1018" s="24">
        <v>0.31158441589166747</v>
      </c>
      <c r="H1018" s="24">
        <v>0.31129621820565506</v>
      </c>
      <c r="I1018" s="24">
        <v>0.27793472659918961</v>
      </c>
    </row>
    <row r="1019" spans="1:9" x14ac:dyDescent="0.25">
      <c r="A1019" s="24" t="s">
        <v>1062</v>
      </c>
      <c r="B1019" s="24">
        <v>55.83934</v>
      </c>
      <c r="C1019" s="24">
        <v>-21.321102</v>
      </c>
    </row>
    <row r="1020" spans="1:9" x14ac:dyDescent="0.25">
      <c r="A1020" s="24" t="s">
        <v>1063</v>
      </c>
      <c r="B1020" s="24">
        <v>56.08934</v>
      </c>
      <c r="C1020" s="24">
        <v>-21.321102</v>
      </c>
    </row>
    <row r="1021" spans="1:9" x14ac:dyDescent="0.25">
      <c r="A1021" s="24" t="s">
        <v>1064</v>
      </c>
      <c r="B1021" s="24">
        <v>34.83934</v>
      </c>
      <c r="C1021" s="24">
        <v>-21.321102</v>
      </c>
    </row>
    <row r="1022" spans="1:9" x14ac:dyDescent="0.25">
      <c r="A1022" s="24" t="s">
        <v>1065</v>
      </c>
      <c r="B1022" s="24">
        <v>35.08934</v>
      </c>
      <c r="C1022" s="24">
        <v>-21.321102</v>
      </c>
      <c r="D1022" s="24">
        <v>0.91146743566856314</v>
      </c>
      <c r="E1022" s="24">
        <v>0.9114316154334251</v>
      </c>
      <c r="F1022" s="24">
        <v>0.91146873704188536</v>
      </c>
      <c r="G1022" s="24">
        <v>0.47021076566381154</v>
      </c>
      <c r="H1022" s="24">
        <v>0.91146195415719156</v>
      </c>
      <c r="I1022" s="24">
        <v>0.91145497426780309</v>
      </c>
    </row>
    <row r="1023" spans="1:9" x14ac:dyDescent="0.25">
      <c r="A1023" s="24" t="s">
        <v>1066</v>
      </c>
      <c r="B1023" s="24">
        <v>35.33934</v>
      </c>
      <c r="C1023" s="24">
        <v>-21.321102</v>
      </c>
      <c r="D1023" s="24">
        <v>0.35960431300281098</v>
      </c>
      <c r="E1023" s="24">
        <v>0.35331285870905305</v>
      </c>
      <c r="F1023" s="24">
        <v>0.33701970228211731</v>
      </c>
      <c r="G1023" s="24">
        <v>0.30186061992063656</v>
      </c>
      <c r="H1023" s="24">
        <v>0.48747412181565841</v>
      </c>
      <c r="I1023" s="24">
        <v>0.48747412181565841</v>
      </c>
    </row>
    <row r="1024" spans="1:9" x14ac:dyDescent="0.25">
      <c r="A1024" s="24" t="s">
        <v>1067</v>
      </c>
      <c r="B1024" s="24">
        <v>35.58934</v>
      </c>
      <c r="C1024" s="24">
        <v>-21.321102</v>
      </c>
    </row>
    <row r="1025" spans="1:9" x14ac:dyDescent="0.25">
      <c r="A1025" s="24" t="s">
        <v>1068</v>
      </c>
      <c r="B1025" s="24">
        <v>43.08934</v>
      </c>
      <c r="C1025" s="24">
        <v>-21.571102</v>
      </c>
    </row>
    <row r="1026" spans="1:9" x14ac:dyDescent="0.25">
      <c r="A1026" s="24" t="s">
        <v>1069</v>
      </c>
      <c r="B1026" s="24">
        <v>43.33934</v>
      </c>
      <c r="C1026" s="24">
        <v>-21.571102</v>
      </c>
      <c r="D1026" s="24">
        <v>0.58368886605042924</v>
      </c>
      <c r="E1026" s="24">
        <v>0.61027301338803175</v>
      </c>
      <c r="F1026" s="24">
        <v>0.56327627013495429</v>
      </c>
      <c r="G1026" s="24">
        <v>0.56251904346793691</v>
      </c>
      <c r="H1026" s="24">
        <v>0.44447504685768568</v>
      </c>
      <c r="I1026" s="24">
        <v>0.44553424498378291</v>
      </c>
    </row>
    <row r="1027" spans="1:9" x14ac:dyDescent="0.25">
      <c r="A1027" s="24" t="s">
        <v>1070</v>
      </c>
      <c r="B1027" s="24">
        <v>43.58934</v>
      </c>
      <c r="C1027" s="24">
        <v>-21.571102</v>
      </c>
      <c r="D1027" s="24">
        <v>0.49428893984964978</v>
      </c>
      <c r="E1027" s="24">
        <v>0.49846417329585108</v>
      </c>
      <c r="F1027" s="24">
        <v>0.52471609880633907</v>
      </c>
      <c r="G1027" s="24">
        <v>0.53833413635967453</v>
      </c>
      <c r="H1027" s="24">
        <v>0.54253585697377549</v>
      </c>
      <c r="I1027" s="24">
        <v>0.54776007083840272</v>
      </c>
    </row>
    <row r="1028" spans="1:9" x14ac:dyDescent="0.25">
      <c r="A1028" s="24" t="s">
        <v>1071</v>
      </c>
      <c r="B1028" s="24">
        <v>43.83934</v>
      </c>
      <c r="C1028" s="24">
        <v>-21.571102</v>
      </c>
    </row>
    <row r="1029" spans="1:9" x14ac:dyDescent="0.25">
      <c r="A1029" s="24" t="s">
        <v>1072</v>
      </c>
      <c r="B1029" s="24">
        <v>55.08934</v>
      </c>
      <c r="C1029" s="24">
        <v>-21.571102</v>
      </c>
    </row>
    <row r="1030" spans="1:9" x14ac:dyDescent="0.25">
      <c r="A1030" s="24" t="s">
        <v>1073</v>
      </c>
      <c r="B1030" s="24">
        <v>55.33934</v>
      </c>
      <c r="C1030" s="24">
        <v>-21.571102</v>
      </c>
    </row>
    <row r="1031" spans="1:9" x14ac:dyDescent="0.25">
      <c r="A1031" s="24" t="s">
        <v>1074</v>
      </c>
      <c r="B1031" s="24">
        <v>55.58934</v>
      </c>
      <c r="C1031" s="24">
        <v>-21.571102</v>
      </c>
    </row>
    <row r="1032" spans="1:9" x14ac:dyDescent="0.25">
      <c r="A1032" s="24" t="s">
        <v>1075</v>
      </c>
      <c r="B1032" s="24">
        <v>55.83934</v>
      </c>
      <c r="C1032" s="24">
        <v>-21.571102</v>
      </c>
    </row>
    <row r="1033" spans="1:9" x14ac:dyDescent="0.25">
      <c r="A1033" s="24" t="s">
        <v>1076</v>
      </c>
      <c r="B1033" s="24">
        <v>56.08934</v>
      </c>
      <c r="C1033" s="24">
        <v>-21.571102</v>
      </c>
    </row>
    <row r="1034" spans="1:9" x14ac:dyDescent="0.25">
      <c r="A1034" s="24" t="s">
        <v>1077</v>
      </c>
      <c r="B1034" s="24">
        <v>34.83934</v>
      </c>
      <c r="C1034" s="24">
        <v>-21.571102</v>
      </c>
    </row>
    <row r="1035" spans="1:9" x14ac:dyDescent="0.25">
      <c r="A1035" s="24" t="s">
        <v>1078</v>
      </c>
      <c r="B1035" s="24">
        <v>35.08934</v>
      </c>
      <c r="C1035" s="24">
        <v>-21.571102</v>
      </c>
      <c r="D1035" s="24">
        <v>0.93130884823703941</v>
      </c>
      <c r="E1035" s="24">
        <v>0.93129867726560178</v>
      </c>
      <c r="F1035" s="24">
        <v>0.93130408664906905</v>
      </c>
      <c r="G1035" s="24">
        <v>0.48021460994713422</v>
      </c>
      <c r="H1035" s="24">
        <v>0.93130403777575599</v>
      </c>
      <c r="I1035" s="24">
        <v>0.93130403777575599</v>
      </c>
    </row>
    <row r="1036" spans="1:9" x14ac:dyDescent="0.25">
      <c r="A1036" s="24" t="s">
        <v>1079</v>
      </c>
      <c r="B1036" s="24">
        <v>35.33934</v>
      </c>
      <c r="C1036" s="24">
        <v>-21.571102</v>
      </c>
      <c r="D1036" s="24">
        <v>0.61731787133517679</v>
      </c>
      <c r="E1036" s="24">
        <v>0.61276770494969035</v>
      </c>
      <c r="F1036" s="24">
        <v>0.57294460060083741</v>
      </c>
      <c r="G1036" s="24">
        <v>0.56400545301467142</v>
      </c>
      <c r="H1036" s="24">
        <v>0.58573141142878571</v>
      </c>
      <c r="I1036" s="24">
        <v>0.58565494927800188</v>
      </c>
    </row>
    <row r="1037" spans="1:9" x14ac:dyDescent="0.25">
      <c r="A1037" s="24" t="s">
        <v>1080</v>
      </c>
      <c r="B1037" s="24">
        <v>35.58934</v>
      </c>
      <c r="C1037" s="24">
        <v>-21.571102</v>
      </c>
      <c r="D1037" s="24">
        <v>0.47628604920166917</v>
      </c>
      <c r="E1037" s="24">
        <v>0.47307329829679318</v>
      </c>
      <c r="F1037" s="24">
        <v>0.44493199275657441</v>
      </c>
      <c r="G1037" s="24">
        <v>0.40056688251640227</v>
      </c>
      <c r="H1037" s="24">
        <v>0.50310141616224735</v>
      </c>
      <c r="I1037" s="24">
        <v>0.50300122969996208</v>
      </c>
    </row>
    <row r="1038" spans="1:9" x14ac:dyDescent="0.25">
      <c r="A1038" s="24" t="s">
        <v>1081</v>
      </c>
      <c r="B1038" s="24">
        <v>35.83934</v>
      </c>
      <c r="C1038" s="24">
        <v>-21.571102</v>
      </c>
    </row>
    <row r="1039" spans="1:9" x14ac:dyDescent="0.25">
      <c r="A1039" s="24" t="s">
        <v>1082</v>
      </c>
      <c r="B1039" s="24">
        <v>43.08934</v>
      </c>
      <c r="C1039" s="24">
        <v>-21.821102</v>
      </c>
      <c r="D1039" s="24">
        <v>0.27278073468501524</v>
      </c>
      <c r="E1039" s="24">
        <v>0.27869490606912589</v>
      </c>
      <c r="F1039" s="24">
        <v>0.24749441704096786</v>
      </c>
      <c r="G1039" s="24">
        <v>0.23926537857590399</v>
      </c>
      <c r="H1039" s="24">
        <v>0.21988781773724647</v>
      </c>
      <c r="I1039" s="24">
        <v>0.23183650843829734</v>
      </c>
    </row>
    <row r="1040" spans="1:9" x14ac:dyDescent="0.25">
      <c r="A1040" s="24" t="s">
        <v>1083</v>
      </c>
      <c r="B1040" s="24">
        <v>43.33934</v>
      </c>
      <c r="C1040" s="24">
        <v>-21.821102</v>
      </c>
      <c r="D1040" s="24">
        <v>0.63451268811004879</v>
      </c>
      <c r="E1040" s="24">
        <v>0.63683121941489929</v>
      </c>
      <c r="F1040" s="24">
        <v>0.59009413080337225</v>
      </c>
      <c r="G1040" s="24">
        <v>0.30947770886865178</v>
      </c>
      <c r="H1040" s="24">
        <v>0.46996064054396391</v>
      </c>
      <c r="I1040" s="24">
        <v>0.46965067414938022</v>
      </c>
    </row>
    <row r="1041" spans="1:9" x14ac:dyDescent="0.25">
      <c r="A1041" s="24" t="s">
        <v>1084</v>
      </c>
      <c r="B1041" s="24">
        <v>43.58934</v>
      </c>
      <c r="C1041" s="24">
        <v>-21.821102</v>
      </c>
      <c r="D1041" s="24">
        <v>0.50673799173813416</v>
      </c>
      <c r="E1041" s="24">
        <v>0.51176125023975483</v>
      </c>
      <c r="F1041" s="24">
        <v>0.54130946040809058</v>
      </c>
      <c r="G1041" s="24">
        <v>0.5438547366709694</v>
      </c>
      <c r="H1041" s="24">
        <v>0.56143674192725213</v>
      </c>
      <c r="I1041" s="24">
        <v>0.55025281563961415</v>
      </c>
    </row>
    <row r="1042" spans="1:9" x14ac:dyDescent="0.25">
      <c r="A1042" s="24" t="s">
        <v>1085</v>
      </c>
      <c r="B1042" s="24">
        <v>35.08934</v>
      </c>
      <c r="C1042" s="24">
        <v>-21.821102</v>
      </c>
    </row>
    <row r="1043" spans="1:9" x14ac:dyDescent="0.25">
      <c r="A1043" s="24" t="s">
        <v>1086</v>
      </c>
      <c r="B1043" s="24">
        <v>35.33934</v>
      </c>
      <c r="C1043" s="24">
        <v>-21.821102</v>
      </c>
      <c r="D1043" s="24">
        <v>0.57657825719194011</v>
      </c>
      <c r="E1043" s="24">
        <v>0.56475258907122972</v>
      </c>
      <c r="F1043" s="24">
        <v>0.54246272905614279</v>
      </c>
      <c r="G1043" s="24">
        <v>0.53349088072419071</v>
      </c>
      <c r="H1043" s="24">
        <v>0.56383927698993153</v>
      </c>
      <c r="I1043" s="24">
        <v>0.56380527266317149</v>
      </c>
    </row>
    <row r="1044" spans="1:9" x14ac:dyDescent="0.25">
      <c r="A1044" s="24" t="s">
        <v>1087</v>
      </c>
      <c r="B1044" s="24">
        <v>35.58934</v>
      </c>
      <c r="C1044" s="24">
        <v>-21.821102</v>
      </c>
      <c r="D1044" s="24">
        <v>0.56200233524549903</v>
      </c>
      <c r="E1044" s="24">
        <v>0.56694512856424562</v>
      </c>
      <c r="F1044" s="24">
        <v>0.52036479139153391</v>
      </c>
      <c r="G1044" s="24">
        <v>0.48572814550129589</v>
      </c>
      <c r="H1044" s="24">
        <v>0.52199468072177635</v>
      </c>
      <c r="I1044" s="24">
        <v>0.52199468072177635</v>
      </c>
    </row>
    <row r="1045" spans="1:9" x14ac:dyDescent="0.25">
      <c r="A1045" s="24" t="s">
        <v>1088</v>
      </c>
      <c r="B1045" s="24">
        <v>35.83934</v>
      </c>
      <c r="C1045" s="24">
        <v>-21.821102</v>
      </c>
    </row>
    <row r="1046" spans="1:9" x14ac:dyDescent="0.25">
      <c r="A1046" s="24" t="s">
        <v>1089</v>
      </c>
      <c r="B1046" s="24">
        <v>43.08934</v>
      </c>
      <c r="C1046" s="24">
        <v>-22.071102</v>
      </c>
      <c r="D1046" s="24">
        <v>0.47240893096993275</v>
      </c>
      <c r="E1046" s="24">
        <v>0.47415853878932979</v>
      </c>
      <c r="F1046" s="24">
        <v>0.44587312576386495</v>
      </c>
      <c r="G1046" s="24">
        <v>0.41147568307889076</v>
      </c>
      <c r="H1046" s="24">
        <v>0.39395426424891516</v>
      </c>
      <c r="I1046" s="24">
        <v>0.3745223972227123</v>
      </c>
    </row>
    <row r="1047" spans="1:9" x14ac:dyDescent="0.25">
      <c r="A1047" s="24" t="s">
        <v>1090</v>
      </c>
      <c r="B1047" s="24">
        <v>43.33934</v>
      </c>
      <c r="C1047" s="24">
        <v>-22.071102</v>
      </c>
      <c r="D1047" s="24">
        <v>0.54343692256934262</v>
      </c>
      <c r="E1047" s="24">
        <v>0.55711783993984809</v>
      </c>
      <c r="F1047" s="24">
        <v>0.53162716593919324</v>
      </c>
      <c r="G1047" s="24">
        <v>0.51707150385157497</v>
      </c>
      <c r="H1047" s="24">
        <v>0.45138253964216807</v>
      </c>
      <c r="I1047" s="24">
        <v>0.44487780657681442</v>
      </c>
    </row>
    <row r="1048" spans="1:9" x14ac:dyDescent="0.25">
      <c r="A1048" s="24" t="s">
        <v>1091</v>
      </c>
      <c r="B1048" s="24">
        <v>43.58934</v>
      </c>
      <c r="C1048" s="24">
        <v>-22.071102</v>
      </c>
    </row>
    <row r="1049" spans="1:9" x14ac:dyDescent="0.25">
      <c r="A1049" s="24" t="s">
        <v>1092</v>
      </c>
      <c r="B1049" s="24">
        <v>35.08934</v>
      </c>
      <c r="C1049" s="24">
        <v>-22.071102</v>
      </c>
    </row>
    <row r="1050" spans="1:9" x14ac:dyDescent="0.25">
      <c r="A1050" s="24" t="s">
        <v>1093</v>
      </c>
      <c r="B1050" s="24">
        <v>35.33934</v>
      </c>
      <c r="C1050" s="24">
        <v>-22.071102</v>
      </c>
      <c r="D1050" s="24">
        <v>0.51819014665562035</v>
      </c>
      <c r="E1050" s="24">
        <v>0.53422717882682191</v>
      </c>
      <c r="F1050" s="24">
        <v>0.51609082228649583</v>
      </c>
      <c r="G1050" s="24">
        <v>0.49373745055536983</v>
      </c>
      <c r="H1050" s="24">
        <v>0.5591261427694878</v>
      </c>
      <c r="I1050" s="24">
        <v>0.55911211278360906</v>
      </c>
    </row>
    <row r="1051" spans="1:9" x14ac:dyDescent="0.25">
      <c r="A1051" s="24" t="s">
        <v>1094</v>
      </c>
      <c r="B1051" s="24">
        <v>35.58934</v>
      </c>
      <c r="C1051" s="24">
        <v>-22.071102</v>
      </c>
      <c r="D1051" s="24">
        <v>0.55529007809304132</v>
      </c>
      <c r="E1051" s="24">
        <v>0.53573166679755346</v>
      </c>
      <c r="F1051" s="24">
        <v>0.52464455043841418</v>
      </c>
      <c r="G1051" s="24">
        <v>0.50852425661858902</v>
      </c>
      <c r="H1051" s="24">
        <v>0.54622940105230233</v>
      </c>
      <c r="I1051" s="24">
        <v>0.54608749956879932</v>
      </c>
    </row>
    <row r="1052" spans="1:9" x14ac:dyDescent="0.25">
      <c r="A1052" s="24" t="s">
        <v>1095</v>
      </c>
      <c r="B1052" s="24">
        <v>35.83934</v>
      </c>
      <c r="C1052" s="24">
        <v>-22.071102</v>
      </c>
    </row>
    <row r="1053" spans="1:9" x14ac:dyDescent="0.25">
      <c r="A1053" s="24" t="s">
        <v>1096</v>
      </c>
      <c r="B1053" s="24">
        <v>40.08934</v>
      </c>
      <c r="C1053" s="24">
        <v>-22.071102</v>
      </c>
    </row>
    <row r="1054" spans="1:9" x14ac:dyDescent="0.25">
      <c r="A1054" s="24" t="s">
        <v>1097</v>
      </c>
      <c r="B1054" s="24">
        <v>40.33934</v>
      </c>
      <c r="C1054" s="24">
        <v>-22.071102</v>
      </c>
    </row>
    <row r="1055" spans="1:9" x14ac:dyDescent="0.25">
      <c r="A1055" s="24" t="s">
        <v>1098</v>
      </c>
      <c r="B1055" s="24">
        <v>40.58934</v>
      </c>
      <c r="C1055" s="24">
        <v>-22.071102</v>
      </c>
    </row>
    <row r="1056" spans="1:9" x14ac:dyDescent="0.25">
      <c r="A1056" s="24" t="s">
        <v>1099</v>
      </c>
      <c r="B1056" s="24">
        <v>43.08934</v>
      </c>
      <c r="C1056" s="24">
        <v>-22.321102</v>
      </c>
      <c r="D1056" s="24">
        <v>0.41837214178804044</v>
      </c>
      <c r="E1056" s="24">
        <v>0.42821807289050667</v>
      </c>
      <c r="F1056" s="24">
        <v>0.39836270158658604</v>
      </c>
      <c r="G1056" s="24">
        <v>0.37856700299351703</v>
      </c>
      <c r="H1056" s="24">
        <v>0.34769211647199144</v>
      </c>
      <c r="I1056" s="24">
        <v>0.33673145891672596</v>
      </c>
    </row>
    <row r="1057" spans="1:9" x14ac:dyDescent="0.25">
      <c r="A1057" s="24" t="s">
        <v>1100</v>
      </c>
      <c r="B1057" s="24">
        <v>43.33934</v>
      </c>
      <c r="C1057" s="24">
        <v>-22.321102</v>
      </c>
      <c r="D1057" s="24">
        <v>0.54285061491041842</v>
      </c>
      <c r="E1057" s="24">
        <v>0.55700760448648645</v>
      </c>
      <c r="F1057" s="24">
        <v>0.63158910684099379</v>
      </c>
      <c r="G1057" s="24">
        <v>0.63163603209376218</v>
      </c>
      <c r="H1057" s="24">
        <v>0.4492837201040995</v>
      </c>
      <c r="I1057" s="24">
        <v>0.43679192890649271</v>
      </c>
    </row>
    <row r="1058" spans="1:9" x14ac:dyDescent="0.25">
      <c r="A1058" s="24" t="s">
        <v>1101</v>
      </c>
      <c r="B1058" s="24">
        <v>43.58934</v>
      </c>
      <c r="C1058" s="24">
        <v>-22.321102</v>
      </c>
    </row>
    <row r="1059" spans="1:9" x14ac:dyDescent="0.25">
      <c r="A1059" s="24" t="s">
        <v>1102</v>
      </c>
      <c r="B1059" s="24">
        <v>35.08934</v>
      </c>
      <c r="C1059" s="24">
        <v>-22.321102</v>
      </c>
    </row>
    <row r="1060" spans="1:9" x14ac:dyDescent="0.25">
      <c r="A1060" s="24" t="s">
        <v>1103</v>
      </c>
      <c r="B1060" s="24">
        <v>35.33934</v>
      </c>
      <c r="C1060" s="24">
        <v>-22.321102</v>
      </c>
      <c r="D1060" s="24">
        <v>0.32175491671657996</v>
      </c>
      <c r="E1060" s="24">
        <v>0.330546190021974</v>
      </c>
      <c r="F1060" s="24">
        <v>0.58768021118563851</v>
      </c>
      <c r="G1060" s="24">
        <v>0.58784074833833722</v>
      </c>
      <c r="H1060" s="24">
        <v>0.59661200321872221</v>
      </c>
      <c r="I1060" s="24">
        <v>0.59673235573369499</v>
      </c>
    </row>
    <row r="1061" spans="1:9" x14ac:dyDescent="0.25">
      <c r="A1061" s="24" t="s">
        <v>1104</v>
      </c>
      <c r="B1061" s="24">
        <v>35.58934</v>
      </c>
      <c r="C1061" s="24">
        <v>-22.321102</v>
      </c>
      <c r="D1061" s="24">
        <v>0.39277061056293272</v>
      </c>
      <c r="E1061" s="24">
        <v>0.37880344775162589</v>
      </c>
      <c r="F1061" s="24">
        <v>0.38043642912529463</v>
      </c>
      <c r="G1061" s="24">
        <v>0.35998266588627426</v>
      </c>
      <c r="H1061" s="24">
        <v>0.50473870355969663</v>
      </c>
      <c r="I1061" s="24">
        <v>0.50469403868857654</v>
      </c>
    </row>
    <row r="1062" spans="1:9" x14ac:dyDescent="0.25">
      <c r="A1062" s="24" t="s">
        <v>1105</v>
      </c>
      <c r="B1062" s="24">
        <v>35.83934</v>
      </c>
      <c r="C1062" s="24">
        <v>-22.321102</v>
      </c>
    </row>
    <row r="1063" spans="1:9" x14ac:dyDescent="0.25">
      <c r="A1063" s="24" t="s">
        <v>1106</v>
      </c>
      <c r="B1063" s="24">
        <v>40.08934</v>
      </c>
      <c r="C1063" s="24">
        <v>-22.321102</v>
      </c>
    </row>
    <row r="1064" spans="1:9" x14ac:dyDescent="0.25">
      <c r="A1064" s="24" t="s">
        <v>1107</v>
      </c>
      <c r="B1064" s="24">
        <v>40.33934</v>
      </c>
      <c r="C1064" s="24">
        <v>-22.321102</v>
      </c>
      <c r="D1064" s="24">
        <v>0.39311949783277633</v>
      </c>
      <c r="E1064" s="24">
        <v>0.40755254590476869</v>
      </c>
      <c r="F1064" s="24">
        <v>0.37635566648669816</v>
      </c>
      <c r="G1064" s="24">
        <v>0.37030835734270495</v>
      </c>
      <c r="H1064" s="24">
        <v>0.34752653854772381</v>
      </c>
      <c r="I1064" s="24">
        <v>0.3408793184986475</v>
      </c>
    </row>
    <row r="1065" spans="1:9" x14ac:dyDescent="0.25">
      <c r="A1065" s="24" t="s">
        <v>1108</v>
      </c>
      <c r="B1065" s="24">
        <v>40.58934</v>
      </c>
      <c r="C1065" s="24">
        <v>-22.321102</v>
      </c>
    </row>
    <row r="1066" spans="1:9" x14ac:dyDescent="0.25">
      <c r="A1066" s="24" t="s">
        <v>1109</v>
      </c>
      <c r="B1066" s="24">
        <v>43.08934</v>
      </c>
      <c r="C1066" s="24">
        <v>-22.571102</v>
      </c>
    </row>
    <row r="1067" spans="1:9" x14ac:dyDescent="0.25">
      <c r="A1067" s="24" t="s">
        <v>1110</v>
      </c>
      <c r="B1067" s="24">
        <v>43.33934</v>
      </c>
      <c r="C1067" s="24">
        <v>-22.571102</v>
      </c>
      <c r="D1067" s="24">
        <v>0.5447342748481403</v>
      </c>
      <c r="E1067" s="24">
        <v>0.54323088003718811</v>
      </c>
      <c r="F1067" s="24">
        <v>0.63687095537022853</v>
      </c>
      <c r="G1067" s="24">
        <v>0.63687095537022853</v>
      </c>
      <c r="H1067" s="24">
        <v>0.43925505388017066</v>
      </c>
      <c r="I1067" s="24">
        <v>0.4287138504773515</v>
      </c>
    </row>
    <row r="1068" spans="1:9" x14ac:dyDescent="0.25">
      <c r="A1068" s="24" t="s">
        <v>1111</v>
      </c>
      <c r="B1068" s="24">
        <v>43.58934</v>
      </c>
      <c r="C1068" s="24">
        <v>-22.571102</v>
      </c>
    </row>
    <row r="1069" spans="1:9" x14ac:dyDescent="0.25">
      <c r="A1069" s="24" t="s">
        <v>1112</v>
      </c>
      <c r="B1069" s="24">
        <v>35.08934</v>
      </c>
      <c r="C1069" s="24">
        <v>-22.571102</v>
      </c>
    </row>
    <row r="1070" spans="1:9" x14ac:dyDescent="0.25">
      <c r="A1070" s="24" t="s">
        <v>1113</v>
      </c>
      <c r="B1070" s="24">
        <v>35.33934</v>
      </c>
      <c r="C1070" s="24">
        <v>-22.571102</v>
      </c>
    </row>
    <row r="1071" spans="1:9" x14ac:dyDescent="0.25">
      <c r="A1071" s="24" t="s">
        <v>1114</v>
      </c>
      <c r="B1071" s="24">
        <v>35.58934</v>
      </c>
      <c r="C1071" s="24">
        <v>-22.571102</v>
      </c>
      <c r="D1071" s="24">
        <v>0.33699203102508501</v>
      </c>
      <c r="E1071" s="24">
        <v>0.33571119285156509</v>
      </c>
      <c r="F1071" s="24">
        <v>0.33181556893313985</v>
      </c>
      <c r="G1071" s="24">
        <v>0.29886243924701189</v>
      </c>
      <c r="H1071" s="24">
        <v>0.48911382394135156</v>
      </c>
      <c r="I1071" s="24">
        <v>0.48911382394135156</v>
      </c>
    </row>
    <row r="1072" spans="1:9" x14ac:dyDescent="0.25">
      <c r="A1072" s="24" t="s">
        <v>1115</v>
      </c>
      <c r="B1072" s="24">
        <v>35.83934</v>
      </c>
      <c r="C1072" s="24">
        <v>-22.571102</v>
      </c>
    </row>
    <row r="1073" spans="1:9" x14ac:dyDescent="0.25">
      <c r="A1073" s="24" t="s">
        <v>1116</v>
      </c>
      <c r="B1073" s="24">
        <v>40.08934</v>
      </c>
      <c r="C1073" s="24">
        <v>-22.571102</v>
      </c>
    </row>
    <row r="1074" spans="1:9" x14ac:dyDescent="0.25">
      <c r="A1074" s="24" t="s">
        <v>1117</v>
      </c>
      <c r="B1074" s="24">
        <v>40.33934</v>
      </c>
      <c r="C1074" s="24">
        <v>-22.571102</v>
      </c>
    </row>
    <row r="1075" spans="1:9" x14ac:dyDescent="0.25">
      <c r="A1075" s="24" t="s">
        <v>1118</v>
      </c>
      <c r="B1075" s="24">
        <v>40.58934</v>
      </c>
      <c r="C1075" s="24">
        <v>-22.571102</v>
      </c>
    </row>
    <row r="1076" spans="1:9" x14ac:dyDescent="0.25">
      <c r="A1076" s="24" t="s">
        <v>1119</v>
      </c>
      <c r="B1076" s="24">
        <v>43.08934</v>
      </c>
      <c r="C1076" s="24">
        <v>-22.821102</v>
      </c>
    </row>
    <row r="1077" spans="1:9" x14ac:dyDescent="0.25">
      <c r="A1077" s="24" t="s">
        <v>1120</v>
      </c>
      <c r="B1077" s="24">
        <v>43.33934</v>
      </c>
      <c r="C1077" s="24">
        <v>-22.821102</v>
      </c>
      <c r="D1077" s="24">
        <v>0.53835197727874984</v>
      </c>
      <c r="E1077" s="24">
        <v>0.52978713926698473</v>
      </c>
      <c r="F1077" s="24">
        <v>0.50880844219914545</v>
      </c>
      <c r="G1077" s="24">
        <v>0.50356940218157364</v>
      </c>
      <c r="H1077" s="24">
        <v>0.43050295044311809</v>
      </c>
      <c r="I1077" s="24">
        <v>0.41525082334494628</v>
      </c>
    </row>
    <row r="1078" spans="1:9" x14ac:dyDescent="0.25">
      <c r="A1078" s="24" t="s">
        <v>1121</v>
      </c>
      <c r="B1078" s="24">
        <v>43.58934</v>
      </c>
      <c r="C1078" s="24">
        <v>-22.821102</v>
      </c>
    </row>
    <row r="1079" spans="1:9" x14ac:dyDescent="0.25">
      <c r="A1079" s="24" t="s">
        <v>1122</v>
      </c>
      <c r="B1079" s="24">
        <v>43.83934</v>
      </c>
      <c r="C1079" s="24">
        <v>-22.821102</v>
      </c>
    </row>
    <row r="1080" spans="1:9" x14ac:dyDescent="0.25">
      <c r="A1080" s="24" t="s">
        <v>1123</v>
      </c>
      <c r="B1080" s="24">
        <v>35.33934</v>
      </c>
      <c r="C1080" s="24">
        <v>-22.821102</v>
      </c>
    </row>
    <row r="1081" spans="1:9" x14ac:dyDescent="0.25">
      <c r="A1081" s="24" t="s">
        <v>1124</v>
      </c>
      <c r="B1081" s="24">
        <v>35.58934</v>
      </c>
      <c r="C1081" s="24">
        <v>-22.821102</v>
      </c>
      <c r="D1081" s="24">
        <v>0.39316516118050437</v>
      </c>
      <c r="E1081" s="24">
        <v>0.37673364772391854</v>
      </c>
      <c r="F1081" s="24">
        <v>0.37672754772024319</v>
      </c>
      <c r="G1081" s="24">
        <v>0.38955550795015659</v>
      </c>
      <c r="H1081" s="24">
        <v>0.50523550494677683</v>
      </c>
      <c r="I1081" s="24">
        <v>0.50523950989821298</v>
      </c>
    </row>
    <row r="1082" spans="1:9" x14ac:dyDescent="0.25">
      <c r="A1082" s="24" t="s">
        <v>1125</v>
      </c>
      <c r="B1082" s="24">
        <v>35.83934</v>
      </c>
      <c r="C1082" s="24">
        <v>-22.821102</v>
      </c>
    </row>
    <row r="1083" spans="1:9" x14ac:dyDescent="0.25">
      <c r="A1083" s="24" t="s">
        <v>1126</v>
      </c>
      <c r="B1083" s="24">
        <v>43.08934</v>
      </c>
      <c r="C1083" s="24">
        <v>-23.071102</v>
      </c>
    </row>
    <row r="1084" spans="1:9" x14ac:dyDescent="0.25">
      <c r="A1084" s="24" t="s">
        <v>1127</v>
      </c>
      <c r="B1084" s="24">
        <v>43.33934</v>
      </c>
      <c r="C1084" s="24">
        <v>-23.071102</v>
      </c>
      <c r="D1084" s="24">
        <v>0.39808229398290318</v>
      </c>
      <c r="E1084" s="24">
        <v>0.40838719537814877</v>
      </c>
      <c r="F1084" s="24">
        <v>0.39090390333729413</v>
      </c>
      <c r="G1084" s="24">
        <v>0.37835689969393738</v>
      </c>
      <c r="H1084" s="24">
        <v>0.34260525526049401</v>
      </c>
      <c r="I1084" s="24">
        <v>0.33621023417176699</v>
      </c>
    </row>
    <row r="1085" spans="1:9" x14ac:dyDescent="0.25">
      <c r="A1085" s="24" t="s">
        <v>1128</v>
      </c>
      <c r="B1085" s="24">
        <v>43.58934</v>
      </c>
      <c r="C1085" s="24">
        <v>-23.071102</v>
      </c>
      <c r="D1085" s="24">
        <v>0.59739392031594174</v>
      </c>
      <c r="E1085" s="24">
        <v>0.55806190937567912</v>
      </c>
      <c r="F1085" s="24">
        <v>0.63708441265300664</v>
      </c>
      <c r="G1085" s="24">
        <v>0.28325531995851305</v>
      </c>
      <c r="H1085" s="24">
        <v>0.4586957284718528</v>
      </c>
      <c r="I1085" s="24">
        <v>0.45839320311416615</v>
      </c>
    </row>
    <row r="1086" spans="1:9" x14ac:dyDescent="0.25">
      <c r="A1086" s="24" t="s">
        <v>1129</v>
      </c>
      <c r="B1086" s="24">
        <v>43.83934</v>
      </c>
      <c r="C1086" s="24">
        <v>-23.071102</v>
      </c>
    </row>
    <row r="1087" spans="1:9" x14ac:dyDescent="0.25">
      <c r="A1087" s="24" t="s">
        <v>1130</v>
      </c>
      <c r="B1087" s="24">
        <v>47.58934</v>
      </c>
      <c r="C1087" s="24">
        <v>-23.071102</v>
      </c>
    </row>
    <row r="1088" spans="1:9" x14ac:dyDescent="0.25">
      <c r="A1088" s="24" t="s">
        <v>1131</v>
      </c>
      <c r="B1088" s="24">
        <v>47.83934</v>
      </c>
      <c r="C1088" s="24">
        <v>-23.071102</v>
      </c>
    </row>
    <row r="1089" spans="1:9" x14ac:dyDescent="0.25">
      <c r="A1089" s="24" t="s">
        <v>1132</v>
      </c>
      <c r="B1089" s="24">
        <v>48.08934</v>
      </c>
      <c r="C1089" s="24">
        <v>-23.071102</v>
      </c>
    </row>
    <row r="1090" spans="1:9" x14ac:dyDescent="0.25">
      <c r="A1090" s="24" t="s">
        <v>1133</v>
      </c>
      <c r="B1090" s="24">
        <v>35.33934</v>
      </c>
      <c r="C1090" s="24">
        <v>-23.071102</v>
      </c>
    </row>
    <row r="1091" spans="1:9" x14ac:dyDescent="0.25">
      <c r="A1091" s="24" t="s">
        <v>1134</v>
      </c>
      <c r="B1091" s="24">
        <v>35.58934</v>
      </c>
      <c r="C1091" s="24">
        <v>-23.071102</v>
      </c>
      <c r="D1091" s="24">
        <v>0.43839648842245049</v>
      </c>
      <c r="E1091" s="24">
        <v>0.42230053374961413</v>
      </c>
      <c r="F1091" s="24">
        <v>0.44537053598488507</v>
      </c>
      <c r="G1091" s="24">
        <v>0.43089043800835047</v>
      </c>
      <c r="H1091" s="24">
        <v>0.5233389007008461</v>
      </c>
      <c r="I1091" s="24">
        <v>0.52326761825856893</v>
      </c>
    </row>
    <row r="1092" spans="1:9" x14ac:dyDescent="0.25">
      <c r="A1092" s="24" t="s">
        <v>1135</v>
      </c>
      <c r="B1092" s="24">
        <v>35.83934</v>
      </c>
      <c r="C1092" s="24">
        <v>-23.071102</v>
      </c>
    </row>
    <row r="1093" spans="1:9" x14ac:dyDescent="0.25">
      <c r="A1093" s="24" t="s">
        <v>1136</v>
      </c>
      <c r="B1093" s="24">
        <v>43.33934</v>
      </c>
      <c r="C1093" s="24">
        <v>-23.321102</v>
      </c>
    </row>
    <row r="1094" spans="1:9" x14ac:dyDescent="0.25">
      <c r="A1094" s="24" t="s">
        <v>1137</v>
      </c>
      <c r="B1094" s="24">
        <v>43.58934</v>
      </c>
      <c r="C1094" s="24">
        <v>-23.321102</v>
      </c>
      <c r="D1094" s="24">
        <v>0.55004138983540174</v>
      </c>
      <c r="E1094" s="24">
        <v>0.56472796172023065</v>
      </c>
      <c r="F1094" s="24">
        <v>0.5359179391997404</v>
      </c>
      <c r="G1094" s="24">
        <v>0.52949744119666109</v>
      </c>
      <c r="H1094" s="24">
        <v>0.45687957782092847</v>
      </c>
      <c r="I1094" s="24">
        <v>0.44377956138401176</v>
      </c>
    </row>
    <row r="1095" spans="1:9" x14ac:dyDescent="0.25">
      <c r="A1095" s="24" t="s">
        <v>1138</v>
      </c>
      <c r="B1095" s="24">
        <v>43.83934</v>
      </c>
      <c r="C1095" s="24">
        <v>-23.321102</v>
      </c>
      <c r="D1095" s="24">
        <v>0.37516622782842585</v>
      </c>
      <c r="E1095" s="24">
        <v>0.37592536204528715</v>
      </c>
      <c r="F1095" s="24">
        <v>0.60294231791289699</v>
      </c>
      <c r="G1095" s="24">
        <v>0.60246002822925382</v>
      </c>
      <c r="H1095" s="24">
        <v>0.61230388622443765</v>
      </c>
      <c r="I1095" s="24">
        <v>0.611053126398032</v>
      </c>
    </row>
    <row r="1096" spans="1:9" x14ac:dyDescent="0.25">
      <c r="A1096" s="24" t="s">
        <v>1139</v>
      </c>
      <c r="B1096" s="24">
        <v>44.08934</v>
      </c>
      <c r="C1096" s="24">
        <v>-23.321102</v>
      </c>
    </row>
    <row r="1097" spans="1:9" x14ac:dyDescent="0.25">
      <c r="A1097" s="24" t="s">
        <v>1140</v>
      </c>
      <c r="B1097" s="24">
        <v>47.33934</v>
      </c>
      <c r="C1097" s="24">
        <v>-23.321102</v>
      </c>
    </row>
    <row r="1098" spans="1:9" x14ac:dyDescent="0.25">
      <c r="A1098" s="24" t="s">
        <v>1141</v>
      </c>
      <c r="B1098" s="24">
        <v>47.58934</v>
      </c>
      <c r="C1098" s="24">
        <v>-23.321102</v>
      </c>
    </row>
    <row r="1099" spans="1:9" x14ac:dyDescent="0.25">
      <c r="A1099" s="24" t="s">
        <v>1142</v>
      </c>
      <c r="B1099" s="24">
        <v>47.83934</v>
      </c>
      <c r="C1099" s="24">
        <v>-23.321102</v>
      </c>
    </row>
    <row r="1100" spans="1:9" x14ac:dyDescent="0.25">
      <c r="A1100" s="24" t="s">
        <v>1143</v>
      </c>
      <c r="B1100" s="24">
        <v>48.08934</v>
      </c>
      <c r="C1100" s="24">
        <v>-23.321102</v>
      </c>
    </row>
    <row r="1101" spans="1:9" x14ac:dyDescent="0.25">
      <c r="A1101" s="24" t="s">
        <v>1144</v>
      </c>
      <c r="B1101" s="24">
        <v>35.08934</v>
      </c>
      <c r="C1101" s="24">
        <v>-23.321102</v>
      </c>
    </row>
    <row r="1102" spans="1:9" x14ac:dyDescent="0.25">
      <c r="A1102" s="24" t="s">
        <v>1145</v>
      </c>
      <c r="B1102" s="24">
        <v>35.33934</v>
      </c>
      <c r="C1102" s="24">
        <v>-23.321102</v>
      </c>
      <c r="D1102" s="24">
        <v>0.95763496940355308</v>
      </c>
      <c r="E1102" s="24">
        <v>0.9576288273303154</v>
      </c>
      <c r="F1102" s="24">
        <v>0.95763209395627313</v>
      </c>
      <c r="G1102" s="24">
        <v>0.49361099567901251</v>
      </c>
      <c r="H1102" s="24">
        <v>0.95763206444251914</v>
      </c>
      <c r="I1102" s="24">
        <v>0.95763206444251914</v>
      </c>
    </row>
    <row r="1103" spans="1:9" x14ac:dyDescent="0.25">
      <c r="A1103" s="24" t="s">
        <v>1146</v>
      </c>
      <c r="B1103" s="24">
        <v>35.58934</v>
      </c>
      <c r="C1103" s="24">
        <v>-23.321102</v>
      </c>
      <c r="D1103" s="24">
        <v>0.31599688451699542</v>
      </c>
      <c r="E1103" s="24">
        <v>0.31151223900703751</v>
      </c>
      <c r="F1103" s="24">
        <v>0.34230945047095485</v>
      </c>
      <c r="G1103" s="24">
        <v>0.33242517530684385</v>
      </c>
      <c r="H1103" s="24">
        <v>0.493379881853998</v>
      </c>
      <c r="I1103" s="24">
        <v>0.493379881853998</v>
      </c>
    </row>
    <row r="1104" spans="1:9" x14ac:dyDescent="0.25">
      <c r="A1104" s="24" t="s">
        <v>1147</v>
      </c>
      <c r="B1104" s="24">
        <v>35.83934</v>
      </c>
      <c r="C1104" s="24">
        <v>-23.321102</v>
      </c>
    </row>
    <row r="1105" spans="1:9" x14ac:dyDescent="0.25">
      <c r="A1105" s="24" t="s">
        <v>1148</v>
      </c>
      <c r="B1105" s="24">
        <v>43.33934</v>
      </c>
      <c r="C1105" s="24">
        <v>-23.571102</v>
      </c>
    </row>
    <row r="1106" spans="1:9" x14ac:dyDescent="0.25">
      <c r="A1106" s="24" t="s">
        <v>1149</v>
      </c>
      <c r="B1106" s="24">
        <v>43.58934</v>
      </c>
      <c r="C1106" s="24">
        <v>-23.571102</v>
      </c>
      <c r="D1106" s="24">
        <v>0.53100093100281309</v>
      </c>
      <c r="E1106" s="24">
        <v>0.54455505441459662</v>
      </c>
      <c r="F1106" s="24">
        <v>0.51358591284899513</v>
      </c>
      <c r="G1106" s="24">
        <v>0.5082377666285447</v>
      </c>
      <c r="H1106" s="24">
        <v>0.42845453858390159</v>
      </c>
      <c r="I1106" s="24">
        <v>0.43493582972871336</v>
      </c>
    </row>
    <row r="1107" spans="1:9" x14ac:dyDescent="0.25">
      <c r="A1107" s="24" t="s">
        <v>1150</v>
      </c>
      <c r="B1107" s="24">
        <v>43.83934</v>
      </c>
      <c r="C1107" s="24">
        <v>-23.571102</v>
      </c>
      <c r="D1107" s="24">
        <v>0.46614814252068748</v>
      </c>
      <c r="E1107" s="24">
        <v>0.46744801230238348</v>
      </c>
      <c r="F1107" s="24">
        <v>0.61657286055526317</v>
      </c>
      <c r="G1107" s="24">
        <v>0.11132282812441541</v>
      </c>
      <c r="H1107" s="24">
        <v>0.62288444087466543</v>
      </c>
      <c r="I1107" s="24">
        <v>0.62264197747949945</v>
      </c>
    </row>
    <row r="1108" spans="1:9" x14ac:dyDescent="0.25">
      <c r="A1108" s="24" t="s">
        <v>1151</v>
      </c>
      <c r="B1108" s="24">
        <v>44.08934</v>
      </c>
      <c r="C1108" s="24">
        <v>-23.571102</v>
      </c>
    </row>
    <row r="1109" spans="1:9" x14ac:dyDescent="0.25">
      <c r="A1109" s="24" t="s">
        <v>1152</v>
      </c>
      <c r="B1109" s="24">
        <v>47.33934</v>
      </c>
      <c r="C1109" s="24">
        <v>-23.571102</v>
      </c>
    </row>
    <row r="1110" spans="1:9" x14ac:dyDescent="0.25">
      <c r="A1110" s="24" t="s">
        <v>1153</v>
      </c>
      <c r="B1110" s="24">
        <v>47.58934</v>
      </c>
      <c r="C1110" s="24">
        <v>-23.571102</v>
      </c>
    </row>
    <row r="1111" spans="1:9" x14ac:dyDescent="0.25">
      <c r="A1111" s="24" t="s">
        <v>1154</v>
      </c>
      <c r="B1111" s="24">
        <v>47.83934</v>
      </c>
      <c r="C1111" s="24">
        <v>-23.571102</v>
      </c>
    </row>
    <row r="1112" spans="1:9" x14ac:dyDescent="0.25">
      <c r="A1112" s="24" t="s">
        <v>1155</v>
      </c>
      <c r="B1112" s="24">
        <v>35.08934</v>
      </c>
      <c r="C1112" s="24">
        <v>-23.571102</v>
      </c>
    </row>
    <row r="1113" spans="1:9" x14ac:dyDescent="0.25">
      <c r="A1113" s="24" t="s">
        <v>1156</v>
      </c>
      <c r="B1113" s="24">
        <v>35.33934</v>
      </c>
      <c r="C1113" s="24">
        <v>-23.571102</v>
      </c>
      <c r="D1113" s="24">
        <v>0.38563854439958067</v>
      </c>
      <c r="E1113" s="24">
        <v>0.395904187100105</v>
      </c>
      <c r="F1113" s="24">
        <v>0.59260104314506168</v>
      </c>
      <c r="G1113" s="24">
        <v>0.59201696572793294</v>
      </c>
      <c r="H1113" s="24">
        <v>0.60401172845307149</v>
      </c>
      <c r="I1113" s="24">
        <v>0.60418379877001216</v>
      </c>
    </row>
    <row r="1114" spans="1:9" x14ac:dyDescent="0.25">
      <c r="A1114" s="24" t="s">
        <v>1157</v>
      </c>
      <c r="B1114" s="24">
        <v>35.58934</v>
      </c>
      <c r="C1114" s="24">
        <v>-23.571102</v>
      </c>
      <c r="D1114" s="24">
        <v>0.27015625513639607</v>
      </c>
      <c r="E1114" s="24">
        <v>0.28468023902375872</v>
      </c>
      <c r="F1114" s="24">
        <v>0.23993275306457854</v>
      </c>
      <c r="G1114" s="24">
        <v>0.3283670297954972</v>
      </c>
      <c r="H1114" s="24">
        <v>0.4967444971959914</v>
      </c>
      <c r="I1114" s="24">
        <v>0.4967444971959914</v>
      </c>
    </row>
    <row r="1115" spans="1:9" x14ac:dyDescent="0.25">
      <c r="A1115" s="24" t="s">
        <v>1158</v>
      </c>
      <c r="B1115" s="24">
        <v>35.83934</v>
      </c>
      <c r="C1115" s="24">
        <v>-23.571102</v>
      </c>
    </row>
    <row r="1116" spans="1:9" x14ac:dyDescent="0.25">
      <c r="A1116" s="24" t="s">
        <v>1159</v>
      </c>
      <c r="B1116" s="24">
        <v>43.33934</v>
      </c>
      <c r="C1116" s="24">
        <v>-23.821102</v>
      </c>
    </row>
    <row r="1117" spans="1:9" x14ac:dyDescent="0.25">
      <c r="A1117" s="24" t="s">
        <v>1160</v>
      </c>
      <c r="B1117" s="24">
        <v>43.58934</v>
      </c>
      <c r="C1117" s="24">
        <v>-23.821102</v>
      </c>
      <c r="D1117" s="24">
        <v>0.48777120203638147</v>
      </c>
      <c r="E1117" s="24">
        <v>0.53411188445597779</v>
      </c>
      <c r="F1117" s="24">
        <v>0.50697169072433579</v>
      </c>
      <c r="G1117" s="24">
        <v>0.49993770814415767</v>
      </c>
      <c r="H1117" s="24">
        <v>0.42521692502695868</v>
      </c>
      <c r="I1117" s="24">
        <v>0.42707152487489164</v>
      </c>
    </row>
    <row r="1118" spans="1:9" x14ac:dyDescent="0.25">
      <c r="A1118" s="24" t="s">
        <v>1161</v>
      </c>
      <c r="B1118" s="24">
        <v>43.83934</v>
      </c>
      <c r="C1118" s="24">
        <v>-23.821102</v>
      </c>
    </row>
    <row r="1119" spans="1:9" x14ac:dyDescent="0.25">
      <c r="A1119" s="24" t="s">
        <v>1162</v>
      </c>
      <c r="B1119" s="24">
        <v>47.33934</v>
      </c>
      <c r="C1119" s="24">
        <v>-23.821102</v>
      </c>
    </row>
    <row r="1120" spans="1:9" x14ac:dyDescent="0.25">
      <c r="A1120" s="24" t="s">
        <v>1163</v>
      </c>
      <c r="B1120" s="24">
        <v>47.58934</v>
      </c>
      <c r="C1120" s="24">
        <v>-23.821102</v>
      </c>
    </row>
    <row r="1121" spans="1:9" x14ac:dyDescent="0.25">
      <c r="A1121" s="24" t="s">
        <v>1164</v>
      </c>
      <c r="B1121" s="24">
        <v>47.83934</v>
      </c>
      <c r="C1121" s="24">
        <v>-23.821102</v>
      </c>
    </row>
    <row r="1122" spans="1:9" x14ac:dyDescent="0.25">
      <c r="A1122" s="24" t="s">
        <v>1165</v>
      </c>
      <c r="B1122" s="24">
        <v>35.08934</v>
      </c>
      <c r="C1122" s="24">
        <v>-23.821102</v>
      </c>
    </row>
    <row r="1123" spans="1:9" x14ac:dyDescent="0.25">
      <c r="A1123" s="24" t="s">
        <v>1166</v>
      </c>
      <c r="B1123" s="24">
        <v>35.33934</v>
      </c>
      <c r="C1123" s="24">
        <v>-23.821102</v>
      </c>
      <c r="D1123" s="24">
        <v>0.40244874068166336</v>
      </c>
      <c r="E1123" s="24">
        <v>0.41041612060384103</v>
      </c>
      <c r="F1123" s="24">
        <v>0.42565781760135618</v>
      </c>
      <c r="G1123" s="24">
        <v>0.46680120546069803</v>
      </c>
      <c r="H1123" s="24">
        <v>0.53056389621908051</v>
      </c>
      <c r="I1123" s="24">
        <v>0.53006235158720272</v>
      </c>
    </row>
    <row r="1124" spans="1:9" x14ac:dyDescent="0.25">
      <c r="A1124" s="24" t="s">
        <v>1167</v>
      </c>
      <c r="B1124" s="24">
        <v>35.58934</v>
      </c>
      <c r="C1124" s="24">
        <v>-23.821102</v>
      </c>
      <c r="D1124" s="24">
        <v>0.45088387974748079</v>
      </c>
      <c r="E1124" s="24">
        <v>0.44799908684260581</v>
      </c>
      <c r="F1124" s="24">
        <v>0.44331857749369225</v>
      </c>
      <c r="G1124" s="24">
        <v>0.45770525052052985</v>
      </c>
      <c r="H1124" s="24">
        <v>0.52978671225577312</v>
      </c>
      <c r="I1124" s="24">
        <v>0.52971515952566517</v>
      </c>
    </row>
    <row r="1125" spans="1:9" x14ac:dyDescent="0.25">
      <c r="A1125" s="24" t="s">
        <v>1168</v>
      </c>
      <c r="B1125" s="24">
        <v>35.83934</v>
      </c>
      <c r="C1125" s="24">
        <v>-23.821102</v>
      </c>
    </row>
    <row r="1126" spans="1:9" x14ac:dyDescent="0.25">
      <c r="A1126" s="24" t="s">
        <v>1169</v>
      </c>
      <c r="B1126" s="24">
        <v>43.33934</v>
      </c>
      <c r="C1126" s="24">
        <v>-24.071102</v>
      </c>
    </row>
    <row r="1127" spans="1:9" x14ac:dyDescent="0.25">
      <c r="A1127" s="24" t="s">
        <v>1170</v>
      </c>
      <c r="B1127" s="24">
        <v>43.58934</v>
      </c>
      <c r="C1127" s="24">
        <v>-24.071102</v>
      </c>
      <c r="D1127" s="24">
        <v>0.40936317364402808</v>
      </c>
      <c r="E1127" s="24">
        <v>0.41856226241309258</v>
      </c>
      <c r="F1127" s="24">
        <v>0.40536202038679381</v>
      </c>
      <c r="G1127" s="24">
        <v>0.39867812421451698</v>
      </c>
      <c r="H1127" s="24">
        <v>0.36633799795798866</v>
      </c>
      <c r="I1127" s="24">
        <v>0.35929296344255862</v>
      </c>
    </row>
    <row r="1128" spans="1:9" x14ac:dyDescent="0.25">
      <c r="A1128" s="24" t="s">
        <v>1171</v>
      </c>
      <c r="B1128" s="24">
        <v>43.83934</v>
      </c>
      <c r="C1128" s="24">
        <v>-24.071102</v>
      </c>
    </row>
    <row r="1129" spans="1:9" x14ac:dyDescent="0.25">
      <c r="A1129" s="24" t="s">
        <v>1172</v>
      </c>
      <c r="B1129" s="24">
        <v>47.08934</v>
      </c>
      <c r="C1129" s="24">
        <v>-24.071102</v>
      </c>
    </row>
    <row r="1130" spans="1:9" x14ac:dyDescent="0.25">
      <c r="A1130" s="24" t="s">
        <v>1173</v>
      </c>
      <c r="B1130" s="24">
        <v>47.33934</v>
      </c>
      <c r="C1130" s="24">
        <v>-24.071102</v>
      </c>
    </row>
    <row r="1131" spans="1:9" x14ac:dyDescent="0.25">
      <c r="A1131" s="24" t="s">
        <v>1174</v>
      </c>
      <c r="B1131" s="24">
        <v>47.58934</v>
      </c>
      <c r="C1131" s="24">
        <v>-24.071102</v>
      </c>
    </row>
    <row r="1132" spans="1:9" x14ac:dyDescent="0.25">
      <c r="A1132" s="24" t="s">
        <v>1175</v>
      </c>
      <c r="B1132" s="24">
        <v>47.83934</v>
      </c>
      <c r="C1132" s="24">
        <v>-24.071102</v>
      </c>
    </row>
    <row r="1133" spans="1:9" x14ac:dyDescent="0.25">
      <c r="A1133" s="24" t="s">
        <v>1176</v>
      </c>
      <c r="B1133" s="24">
        <v>35.08934</v>
      </c>
      <c r="C1133" s="24">
        <v>-24.071102</v>
      </c>
    </row>
    <row r="1134" spans="1:9" x14ac:dyDescent="0.25">
      <c r="A1134" s="24" t="s">
        <v>1177</v>
      </c>
      <c r="B1134" s="24">
        <v>35.33934</v>
      </c>
      <c r="C1134" s="24">
        <v>-24.071102</v>
      </c>
      <c r="D1134" s="24">
        <v>0.24104517295832908</v>
      </c>
      <c r="E1134" s="24">
        <v>0.30315361309865679</v>
      </c>
      <c r="F1134" s="24">
        <v>0.59293022594099898</v>
      </c>
      <c r="G1134" s="24">
        <v>0.59540726161253044</v>
      </c>
      <c r="H1134" s="24">
        <v>0.6053927975080956</v>
      </c>
      <c r="I1134" s="24">
        <v>0.60483906696035428</v>
      </c>
    </row>
    <row r="1135" spans="1:9" x14ac:dyDescent="0.25">
      <c r="A1135" s="24" t="s">
        <v>1178</v>
      </c>
      <c r="B1135" s="24">
        <v>35.58934</v>
      </c>
      <c r="C1135" s="24">
        <v>-24.071102</v>
      </c>
      <c r="D1135" s="24">
        <v>0.27907580874674981</v>
      </c>
      <c r="E1135" s="24">
        <v>0.27658706979021574</v>
      </c>
      <c r="F1135" s="24">
        <v>0.3118698516240897</v>
      </c>
      <c r="G1135" s="24">
        <v>0.34432310243265862</v>
      </c>
      <c r="H1135" s="24">
        <v>0.50057708045414706</v>
      </c>
      <c r="I1135" s="24">
        <v>0.50057708045414706</v>
      </c>
    </row>
    <row r="1136" spans="1:9" x14ac:dyDescent="0.25">
      <c r="A1136" s="24" t="s">
        <v>1179</v>
      </c>
      <c r="B1136" s="24">
        <v>35.83934</v>
      </c>
      <c r="C1136" s="24">
        <v>-24.071102</v>
      </c>
    </row>
    <row r="1137" spans="1:9" x14ac:dyDescent="0.25">
      <c r="A1137" s="24" t="s">
        <v>1180</v>
      </c>
      <c r="B1137" s="24">
        <v>43.33934</v>
      </c>
      <c r="C1137" s="24">
        <v>-24.321102</v>
      </c>
    </row>
    <row r="1138" spans="1:9" x14ac:dyDescent="0.25">
      <c r="A1138" s="24" t="s">
        <v>1181</v>
      </c>
      <c r="B1138" s="24">
        <v>43.58934</v>
      </c>
      <c r="C1138" s="24">
        <v>-24.321102</v>
      </c>
      <c r="D1138" s="24">
        <v>0.39224322372877085</v>
      </c>
      <c r="E1138" s="24">
        <v>0.40748367712352562</v>
      </c>
      <c r="F1138" s="24">
        <v>0.39125196229314124</v>
      </c>
      <c r="G1138" s="24">
        <v>0.38248690120439627</v>
      </c>
      <c r="H1138" s="24">
        <v>0.35179736842405934</v>
      </c>
      <c r="I1138" s="24">
        <v>0.35055822671197256</v>
      </c>
    </row>
    <row r="1139" spans="1:9" x14ac:dyDescent="0.25">
      <c r="A1139" s="24" t="s">
        <v>1182</v>
      </c>
      <c r="B1139" s="24">
        <v>43.83934</v>
      </c>
      <c r="C1139" s="24">
        <v>-24.321102</v>
      </c>
      <c r="D1139" s="24">
        <v>0.20933835876938003</v>
      </c>
      <c r="E1139" s="24">
        <v>0.21636634620189146</v>
      </c>
      <c r="F1139" s="24">
        <v>0.60081001570947745</v>
      </c>
      <c r="G1139" s="24">
        <v>0.60081001570947745</v>
      </c>
      <c r="H1139" s="24">
        <v>7.0353204355230958E-2</v>
      </c>
      <c r="I1139" s="24">
        <v>0.16272625867629814</v>
      </c>
    </row>
    <row r="1140" spans="1:9" x14ac:dyDescent="0.25">
      <c r="A1140" s="24" t="s">
        <v>1183</v>
      </c>
      <c r="B1140" s="24">
        <v>44.08934</v>
      </c>
      <c r="C1140" s="24">
        <v>-24.321102</v>
      </c>
    </row>
    <row r="1141" spans="1:9" x14ac:dyDescent="0.25">
      <c r="A1141" s="24" t="s">
        <v>1184</v>
      </c>
      <c r="B1141" s="24">
        <v>47.08934</v>
      </c>
      <c r="C1141" s="24">
        <v>-24.321102</v>
      </c>
    </row>
    <row r="1142" spans="1:9" x14ac:dyDescent="0.25">
      <c r="A1142" s="24" t="s">
        <v>1185</v>
      </c>
      <c r="B1142" s="24">
        <v>47.33934</v>
      </c>
      <c r="C1142" s="24">
        <v>-24.321102</v>
      </c>
    </row>
    <row r="1143" spans="1:9" x14ac:dyDescent="0.25">
      <c r="A1143" s="24" t="s">
        <v>1186</v>
      </c>
      <c r="B1143" s="24">
        <v>47.58934</v>
      </c>
      <c r="C1143" s="24">
        <v>-24.321102</v>
      </c>
    </row>
    <row r="1144" spans="1:9" x14ac:dyDescent="0.25">
      <c r="A1144" s="24" t="s">
        <v>1187</v>
      </c>
      <c r="B1144" s="24">
        <v>34.83934</v>
      </c>
      <c r="C1144" s="24">
        <v>-24.321102</v>
      </c>
    </row>
    <row r="1145" spans="1:9" x14ac:dyDescent="0.25">
      <c r="A1145" s="24" t="s">
        <v>1188</v>
      </c>
      <c r="B1145" s="24">
        <v>35.08934</v>
      </c>
      <c r="C1145" s="24">
        <v>-24.321102</v>
      </c>
    </row>
    <row r="1146" spans="1:9" x14ac:dyDescent="0.25">
      <c r="A1146" s="24" t="s">
        <v>1189</v>
      </c>
      <c r="B1146" s="24">
        <v>35.33934</v>
      </c>
      <c r="C1146" s="24">
        <v>-24.321102</v>
      </c>
      <c r="D1146" s="24">
        <v>0.24428963921394464</v>
      </c>
      <c r="E1146" s="24">
        <v>0.24147864146790557</v>
      </c>
      <c r="F1146" s="24">
        <v>0.60577069297328767</v>
      </c>
      <c r="G1146" s="24">
        <v>0.60577069297328767</v>
      </c>
      <c r="H1146" s="24">
        <v>0.61316264178520186</v>
      </c>
      <c r="I1146" s="24">
        <v>0.61316264178520186</v>
      </c>
    </row>
    <row r="1147" spans="1:9" x14ac:dyDescent="0.25">
      <c r="A1147" s="24" t="s">
        <v>1190</v>
      </c>
      <c r="B1147" s="24">
        <v>35.58934</v>
      </c>
      <c r="C1147" s="24">
        <v>-24.321102</v>
      </c>
    </row>
    <row r="1148" spans="1:9" x14ac:dyDescent="0.25">
      <c r="A1148" s="24" t="s">
        <v>1191</v>
      </c>
      <c r="B1148" s="24">
        <v>35.83934</v>
      </c>
      <c r="C1148" s="24">
        <v>-24.321102</v>
      </c>
    </row>
    <row r="1149" spans="1:9" x14ac:dyDescent="0.25">
      <c r="A1149" s="24" t="s">
        <v>1192</v>
      </c>
      <c r="B1149" s="24">
        <v>43.33934</v>
      </c>
      <c r="C1149" s="24">
        <v>-24.571102</v>
      </c>
    </row>
    <row r="1150" spans="1:9" x14ac:dyDescent="0.25">
      <c r="A1150" s="24" t="s">
        <v>1193</v>
      </c>
      <c r="B1150" s="24">
        <v>43.58934</v>
      </c>
      <c r="C1150" s="24">
        <v>-24.571102</v>
      </c>
    </row>
    <row r="1151" spans="1:9" x14ac:dyDescent="0.25">
      <c r="A1151" s="24" t="s">
        <v>1194</v>
      </c>
      <c r="B1151" s="24">
        <v>43.83934</v>
      </c>
      <c r="C1151" s="24">
        <v>-24.571102</v>
      </c>
      <c r="D1151" s="24">
        <v>0.43252901583394493</v>
      </c>
      <c r="E1151" s="24">
        <v>0.44773238952558397</v>
      </c>
      <c r="F1151" s="24">
        <v>0.61553117752371145</v>
      </c>
      <c r="G1151" s="24">
        <v>0.61553117752371145</v>
      </c>
      <c r="H1151" s="24">
        <v>0.32162147988113643</v>
      </c>
      <c r="I1151" s="24">
        <v>0.36748675853010276</v>
      </c>
    </row>
    <row r="1152" spans="1:9" x14ac:dyDescent="0.25">
      <c r="A1152" s="24" t="s">
        <v>1195</v>
      </c>
      <c r="B1152" s="24">
        <v>44.08934</v>
      </c>
      <c r="C1152" s="24">
        <v>-24.571102</v>
      </c>
    </row>
    <row r="1153" spans="1:9" x14ac:dyDescent="0.25">
      <c r="A1153" s="24" t="s">
        <v>1196</v>
      </c>
      <c r="B1153" s="24">
        <v>46.83934</v>
      </c>
      <c r="C1153" s="24">
        <v>-24.571102</v>
      </c>
    </row>
    <row r="1154" spans="1:9" x14ac:dyDescent="0.25">
      <c r="A1154" s="24" t="s">
        <v>1197</v>
      </c>
      <c r="B1154" s="24">
        <v>47.08934</v>
      </c>
      <c r="C1154" s="24">
        <v>-24.571102</v>
      </c>
    </row>
    <row r="1155" spans="1:9" x14ac:dyDescent="0.25">
      <c r="A1155" s="24" t="s">
        <v>1198</v>
      </c>
      <c r="B1155" s="24">
        <v>47.33934</v>
      </c>
      <c r="C1155" s="24">
        <v>-24.571102</v>
      </c>
    </row>
    <row r="1156" spans="1:9" x14ac:dyDescent="0.25">
      <c r="A1156" s="24" t="s">
        <v>1199</v>
      </c>
      <c r="B1156" s="24">
        <v>47.58934</v>
      </c>
      <c r="C1156" s="24">
        <v>-24.571102</v>
      </c>
    </row>
    <row r="1157" spans="1:9" x14ac:dyDescent="0.25">
      <c r="A1157" s="24" t="s">
        <v>1200</v>
      </c>
      <c r="B1157" s="24">
        <v>34.33934</v>
      </c>
      <c r="C1157" s="24">
        <v>-24.571102</v>
      </c>
    </row>
    <row r="1158" spans="1:9" x14ac:dyDescent="0.25">
      <c r="A1158" s="24" t="s">
        <v>1201</v>
      </c>
      <c r="B1158" s="24">
        <v>34.58934</v>
      </c>
      <c r="C1158" s="24">
        <v>-24.571102</v>
      </c>
    </row>
    <row r="1159" spans="1:9" x14ac:dyDescent="0.25">
      <c r="A1159" s="24" t="s">
        <v>1202</v>
      </c>
      <c r="B1159" s="24">
        <v>34.83934</v>
      </c>
      <c r="C1159" s="24">
        <v>-24.571102</v>
      </c>
    </row>
    <row r="1160" spans="1:9" x14ac:dyDescent="0.25">
      <c r="A1160" s="24" t="s">
        <v>1203</v>
      </c>
      <c r="B1160" s="24">
        <v>35.08934</v>
      </c>
      <c r="C1160" s="24">
        <v>-24.571102</v>
      </c>
    </row>
    <row r="1161" spans="1:9" x14ac:dyDescent="0.25">
      <c r="A1161" s="24" t="s">
        <v>1204</v>
      </c>
      <c r="B1161" s="24">
        <v>35.33934</v>
      </c>
      <c r="C1161" s="24">
        <v>-24.571102</v>
      </c>
    </row>
    <row r="1162" spans="1:9" x14ac:dyDescent="0.25">
      <c r="A1162" s="24" t="s">
        <v>1205</v>
      </c>
      <c r="B1162" s="24">
        <v>35.58934</v>
      </c>
      <c r="C1162" s="24">
        <v>-24.571102</v>
      </c>
    </row>
    <row r="1163" spans="1:9" x14ac:dyDescent="0.25">
      <c r="A1163" s="24" t="s">
        <v>1206</v>
      </c>
      <c r="B1163" s="24">
        <v>43.58934</v>
      </c>
      <c r="C1163" s="24">
        <v>-24.821102</v>
      </c>
    </row>
    <row r="1164" spans="1:9" x14ac:dyDescent="0.25">
      <c r="A1164" s="24" t="s">
        <v>1207</v>
      </c>
      <c r="B1164" s="24">
        <v>43.83934</v>
      </c>
      <c r="C1164" s="24">
        <v>-24.821102</v>
      </c>
      <c r="D1164" s="24">
        <v>0.39803855777679509</v>
      </c>
      <c r="E1164" s="24">
        <v>0.4121906850800991</v>
      </c>
      <c r="F1164" s="24">
        <v>0.39769503722575977</v>
      </c>
      <c r="G1164" s="24">
        <v>0.38136579044150182</v>
      </c>
      <c r="H1164" s="24">
        <v>0.33647821397299371</v>
      </c>
      <c r="I1164" s="24">
        <v>0.33791086828534689</v>
      </c>
    </row>
    <row r="1165" spans="1:9" x14ac:dyDescent="0.25">
      <c r="A1165" s="24" t="s">
        <v>1208</v>
      </c>
      <c r="B1165" s="24">
        <v>44.08934</v>
      </c>
      <c r="C1165" s="24">
        <v>-24.821102</v>
      </c>
      <c r="D1165" s="24">
        <v>0.32228561042016907</v>
      </c>
      <c r="E1165" s="24">
        <v>0.35042877255936999</v>
      </c>
      <c r="F1165" s="24">
        <v>0.60447602304057912</v>
      </c>
      <c r="G1165" s="24">
        <v>0.60447602304057912</v>
      </c>
      <c r="H1165" s="24">
        <v>0.22885938559645155</v>
      </c>
      <c r="I1165" s="24">
        <v>0.27359681307037992</v>
      </c>
    </row>
    <row r="1166" spans="1:9" x14ac:dyDescent="0.25">
      <c r="A1166" s="24" t="s">
        <v>1209</v>
      </c>
      <c r="B1166" s="24">
        <v>44.33934</v>
      </c>
      <c r="C1166" s="24">
        <v>-24.821102</v>
      </c>
    </row>
    <row r="1167" spans="1:9" x14ac:dyDescent="0.25">
      <c r="A1167" s="24" t="s">
        <v>1210</v>
      </c>
      <c r="B1167" s="24">
        <v>46.33934</v>
      </c>
      <c r="C1167" s="24">
        <v>-24.821102</v>
      </c>
    </row>
    <row r="1168" spans="1:9" x14ac:dyDescent="0.25">
      <c r="A1168" s="24" t="s">
        <v>1211</v>
      </c>
      <c r="B1168" s="24">
        <v>46.58934</v>
      </c>
      <c r="C1168" s="24">
        <v>-24.821102</v>
      </c>
    </row>
    <row r="1169" spans="1:9" x14ac:dyDescent="0.25">
      <c r="A1169" s="24" t="s">
        <v>1212</v>
      </c>
      <c r="B1169" s="24">
        <v>46.83934</v>
      </c>
      <c r="C1169" s="24">
        <v>-24.821102</v>
      </c>
    </row>
    <row r="1170" spans="1:9" x14ac:dyDescent="0.25">
      <c r="A1170" s="24" t="s">
        <v>1213</v>
      </c>
      <c r="B1170" s="24">
        <v>47.08934</v>
      </c>
      <c r="C1170" s="24">
        <v>-24.821102</v>
      </c>
      <c r="D1170" s="24">
        <v>1</v>
      </c>
      <c r="E1170" s="24">
        <v>1</v>
      </c>
      <c r="F1170" s="24">
        <v>1</v>
      </c>
      <c r="G1170" s="24">
        <v>0.51518308929618561</v>
      </c>
      <c r="H1170" s="24">
        <v>1</v>
      </c>
      <c r="I1170" s="24">
        <v>1</v>
      </c>
    </row>
    <row r="1171" spans="1:9" x14ac:dyDescent="0.25">
      <c r="A1171" s="24" t="s">
        <v>1214</v>
      </c>
      <c r="B1171" s="24">
        <v>47.33934</v>
      </c>
      <c r="C1171" s="24">
        <v>-24.821102</v>
      </c>
    </row>
    <row r="1172" spans="1:9" x14ac:dyDescent="0.25">
      <c r="A1172" s="24" t="s">
        <v>1215</v>
      </c>
      <c r="B1172" s="24">
        <v>33.58934</v>
      </c>
      <c r="C1172" s="24">
        <v>-24.821102</v>
      </c>
    </row>
    <row r="1173" spans="1:9" x14ac:dyDescent="0.25">
      <c r="A1173" s="24" t="s">
        <v>1216</v>
      </c>
      <c r="B1173" s="24">
        <v>33.83934</v>
      </c>
      <c r="C1173" s="24">
        <v>-24.821102</v>
      </c>
    </row>
    <row r="1174" spans="1:9" x14ac:dyDescent="0.25">
      <c r="A1174" s="24" t="s">
        <v>1217</v>
      </c>
      <c r="B1174" s="24">
        <v>34.08934</v>
      </c>
      <c r="C1174" s="24">
        <v>-24.821102</v>
      </c>
    </row>
    <row r="1175" spans="1:9" x14ac:dyDescent="0.25">
      <c r="A1175" s="24" t="s">
        <v>1218</v>
      </c>
      <c r="B1175" s="24">
        <v>34.33934</v>
      </c>
      <c r="C1175" s="24">
        <v>-24.821102</v>
      </c>
    </row>
    <row r="1176" spans="1:9" x14ac:dyDescent="0.25">
      <c r="A1176" s="24" t="s">
        <v>1219</v>
      </c>
      <c r="B1176" s="24">
        <v>34.58934</v>
      </c>
      <c r="C1176" s="24">
        <v>-24.821102</v>
      </c>
    </row>
    <row r="1177" spans="1:9" x14ac:dyDescent="0.25">
      <c r="A1177" s="24" t="s">
        <v>1220</v>
      </c>
      <c r="B1177" s="24">
        <v>34.83934</v>
      </c>
      <c r="C1177" s="24">
        <v>-24.821102</v>
      </c>
    </row>
    <row r="1178" spans="1:9" x14ac:dyDescent="0.25">
      <c r="A1178" s="24" t="s">
        <v>1221</v>
      </c>
      <c r="B1178" s="24">
        <v>35.08934</v>
      </c>
      <c r="C1178" s="24">
        <v>-24.821102</v>
      </c>
    </row>
    <row r="1179" spans="1:9" x14ac:dyDescent="0.25">
      <c r="A1179" s="24" t="s">
        <v>1222</v>
      </c>
      <c r="B1179" s="24">
        <v>35.33934</v>
      </c>
      <c r="C1179" s="24">
        <v>-24.821102</v>
      </c>
    </row>
    <row r="1180" spans="1:9" x14ac:dyDescent="0.25">
      <c r="A1180" s="24" t="s">
        <v>1223</v>
      </c>
      <c r="B1180" s="24">
        <v>43.83934</v>
      </c>
      <c r="C1180" s="24">
        <v>-25.071102</v>
      </c>
    </row>
    <row r="1181" spans="1:9" x14ac:dyDescent="0.25">
      <c r="A1181" s="24" t="s">
        <v>1224</v>
      </c>
      <c r="B1181" s="24">
        <v>44.08934</v>
      </c>
      <c r="C1181" s="24">
        <v>-25.071102</v>
      </c>
      <c r="D1181" s="24">
        <v>0.61954041084585587</v>
      </c>
      <c r="E1181" s="24">
        <v>0.63311703197909119</v>
      </c>
      <c r="F1181" s="24">
        <v>0.58072627383613418</v>
      </c>
      <c r="G1181" s="24">
        <v>0.57606723189522824</v>
      </c>
      <c r="H1181" s="24">
        <v>0.46428983602377566</v>
      </c>
      <c r="I1181" s="24">
        <v>0.46730621055923055</v>
      </c>
    </row>
    <row r="1182" spans="1:9" x14ac:dyDescent="0.25">
      <c r="A1182" s="24" t="s">
        <v>1225</v>
      </c>
      <c r="B1182" s="24">
        <v>44.33934</v>
      </c>
      <c r="C1182" s="24">
        <v>-25.071102</v>
      </c>
      <c r="D1182" s="24">
        <v>0.38972473961301812</v>
      </c>
      <c r="E1182" s="24">
        <v>0.38868693287719591</v>
      </c>
      <c r="F1182" s="24">
        <v>0.60950025328060087</v>
      </c>
      <c r="G1182" s="24">
        <v>0.6101353614273316</v>
      </c>
      <c r="H1182" s="24">
        <v>0.61988697984395025</v>
      </c>
      <c r="I1182" s="24">
        <v>0.61916215941323283</v>
      </c>
    </row>
    <row r="1183" spans="1:9" x14ac:dyDescent="0.25">
      <c r="A1183" s="24" t="s">
        <v>1226</v>
      </c>
      <c r="B1183" s="24">
        <v>44.58934</v>
      </c>
      <c r="C1183" s="24">
        <v>-25.071102</v>
      </c>
    </row>
    <row r="1184" spans="1:9" x14ac:dyDescent="0.25">
      <c r="A1184" s="24" t="s">
        <v>1227</v>
      </c>
      <c r="B1184" s="24">
        <v>44.83934</v>
      </c>
      <c r="C1184" s="24">
        <v>-25.071102</v>
      </c>
    </row>
    <row r="1185" spans="1:9" x14ac:dyDescent="0.25">
      <c r="A1185" s="24" t="s">
        <v>1228</v>
      </c>
      <c r="B1185" s="24">
        <v>45.08934</v>
      </c>
      <c r="C1185" s="24">
        <v>-25.071102</v>
      </c>
    </row>
    <row r="1186" spans="1:9" x14ac:dyDescent="0.25">
      <c r="A1186" s="24" t="s">
        <v>1229</v>
      </c>
      <c r="B1186" s="24">
        <v>45.58934</v>
      </c>
      <c r="C1186" s="24">
        <v>-25.071102</v>
      </c>
    </row>
    <row r="1187" spans="1:9" x14ac:dyDescent="0.25">
      <c r="A1187" s="24" t="s">
        <v>1230</v>
      </c>
      <c r="B1187" s="24">
        <v>45.83934</v>
      </c>
      <c r="C1187" s="24">
        <v>-25.071102</v>
      </c>
    </row>
    <row r="1188" spans="1:9" x14ac:dyDescent="0.25">
      <c r="A1188" s="24" t="s">
        <v>1231</v>
      </c>
      <c r="B1188" s="24">
        <v>46.08934</v>
      </c>
      <c r="C1188" s="24">
        <v>-25.071102</v>
      </c>
    </row>
    <row r="1189" spans="1:9" x14ac:dyDescent="0.25">
      <c r="A1189" s="24" t="s">
        <v>1232</v>
      </c>
      <c r="B1189" s="24">
        <v>46.33934</v>
      </c>
      <c r="C1189" s="24">
        <v>-25.071102</v>
      </c>
    </row>
    <row r="1190" spans="1:9" x14ac:dyDescent="0.25">
      <c r="A1190" s="24" t="s">
        <v>1233</v>
      </c>
      <c r="B1190" s="24">
        <v>46.58934</v>
      </c>
      <c r="C1190" s="24">
        <v>-25.071102</v>
      </c>
    </row>
    <row r="1191" spans="1:9" x14ac:dyDescent="0.25">
      <c r="A1191" s="24" t="s">
        <v>1234</v>
      </c>
      <c r="B1191" s="24">
        <v>46.83934</v>
      </c>
      <c r="C1191" s="24">
        <v>-25.071102</v>
      </c>
      <c r="D1191" s="24">
        <v>0.53057678181465751</v>
      </c>
      <c r="E1191" s="24">
        <v>0.52801250756599261</v>
      </c>
      <c r="F1191" s="24">
        <v>0.62821628109958982</v>
      </c>
      <c r="G1191" s="24">
        <v>0.62821628109958982</v>
      </c>
      <c r="H1191" s="24">
        <v>0.63412833475853803</v>
      </c>
      <c r="I1191" s="24">
        <v>0.63412833475853803</v>
      </c>
    </row>
    <row r="1192" spans="1:9" x14ac:dyDescent="0.25">
      <c r="A1192" s="24" t="s">
        <v>1235</v>
      </c>
      <c r="B1192" s="24">
        <v>47.08934</v>
      </c>
      <c r="C1192" s="24">
        <v>-25.071102</v>
      </c>
      <c r="D1192" s="24">
        <v>0.46346355657757043</v>
      </c>
      <c r="E1192" s="24">
        <v>0.44572563965966405</v>
      </c>
      <c r="F1192" s="24">
        <v>0.50615706157536666</v>
      </c>
      <c r="G1192" s="24">
        <v>0.5325480701633033</v>
      </c>
      <c r="H1192" s="24">
        <v>0.56832175909321636</v>
      </c>
      <c r="I1192" s="24">
        <v>0.56832175909321636</v>
      </c>
    </row>
    <row r="1193" spans="1:9" x14ac:dyDescent="0.25">
      <c r="A1193" s="24" t="s">
        <v>1236</v>
      </c>
      <c r="B1193" s="24">
        <v>47.33934</v>
      </c>
      <c r="C1193" s="24">
        <v>-25.071102</v>
      </c>
    </row>
    <row r="1194" spans="1:9" x14ac:dyDescent="0.25">
      <c r="A1194" s="24" t="s">
        <v>1237</v>
      </c>
      <c r="B1194" s="24">
        <v>33.08934</v>
      </c>
      <c r="C1194" s="24">
        <v>-25.071102</v>
      </c>
    </row>
    <row r="1195" spans="1:9" x14ac:dyDescent="0.25">
      <c r="A1195" s="24" t="s">
        <v>1238</v>
      </c>
      <c r="B1195" s="24">
        <v>33.33934</v>
      </c>
      <c r="C1195" s="24">
        <v>-25.071102</v>
      </c>
    </row>
    <row r="1196" spans="1:9" x14ac:dyDescent="0.25">
      <c r="A1196" s="24" t="s">
        <v>1239</v>
      </c>
      <c r="B1196" s="24">
        <v>33.58934</v>
      </c>
      <c r="C1196" s="24">
        <v>-25.071102</v>
      </c>
    </row>
    <row r="1197" spans="1:9" x14ac:dyDescent="0.25">
      <c r="A1197" s="24" t="s">
        <v>1240</v>
      </c>
      <c r="B1197" s="24">
        <v>33.83934</v>
      </c>
      <c r="C1197" s="24">
        <v>-25.071102</v>
      </c>
    </row>
    <row r="1198" spans="1:9" x14ac:dyDescent="0.25">
      <c r="A1198" s="24" t="s">
        <v>1241</v>
      </c>
      <c r="B1198" s="24">
        <v>34.08934</v>
      </c>
      <c r="C1198" s="24">
        <v>-25.071102</v>
      </c>
    </row>
    <row r="1199" spans="1:9" x14ac:dyDescent="0.25">
      <c r="A1199" s="24" t="s">
        <v>1242</v>
      </c>
      <c r="B1199" s="24">
        <v>34.33934</v>
      </c>
      <c r="C1199" s="24">
        <v>-25.071102</v>
      </c>
    </row>
    <row r="1200" spans="1:9" x14ac:dyDescent="0.25">
      <c r="A1200" s="24" t="s">
        <v>1243</v>
      </c>
      <c r="B1200" s="24">
        <v>34.58934</v>
      </c>
      <c r="C1200" s="24">
        <v>-25.071102</v>
      </c>
    </row>
    <row r="1201" spans="1:9" x14ac:dyDescent="0.25">
      <c r="A1201" s="24" t="s">
        <v>1244</v>
      </c>
      <c r="B1201" s="24">
        <v>34.83934</v>
      </c>
      <c r="C1201" s="24">
        <v>-25.071102</v>
      </c>
    </row>
    <row r="1202" spans="1:9" x14ac:dyDescent="0.25">
      <c r="A1202" s="24" t="s">
        <v>1245</v>
      </c>
      <c r="B1202" s="24">
        <v>43.83934</v>
      </c>
      <c r="C1202" s="24">
        <v>-25.321102</v>
      </c>
    </row>
    <row r="1203" spans="1:9" x14ac:dyDescent="0.25">
      <c r="A1203" s="24" t="s">
        <v>1246</v>
      </c>
      <c r="B1203" s="24">
        <v>44.08934</v>
      </c>
      <c r="C1203" s="24">
        <v>-25.321102</v>
      </c>
      <c r="D1203" s="24">
        <v>0.45110077611753086</v>
      </c>
      <c r="E1203" s="24">
        <v>0.47028723304983572</v>
      </c>
      <c r="F1203" s="24">
        <v>0.43300732455199209</v>
      </c>
      <c r="G1203" s="24">
        <v>0.42450352319097329</v>
      </c>
      <c r="H1203" s="24">
        <v>0.38293895103190673</v>
      </c>
      <c r="I1203" s="24">
        <v>0.38659492151237812</v>
      </c>
    </row>
    <row r="1204" spans="1:9" x14ac:dyDescent="0.25">
      <c r="A1204" s="24" t="s">
        <v>1247</v>
      </c>
      <c r="B1204" s="24">
        <v>44.33934</v>
      </c>
      <c r="C1204" s="24">
        <v>-25.321102</v>
      </c>
      <c r="D1204" s="24">
        <v>0.61170771824140857</v>
      </c>
      <c r="E1204" s="24">
        <v>0.63250287131742533</v>
      </c>
      <c r="F1204" s="24">
        <v>0.59342718477187451</v>
      </c>
      <c r="G1204" s="24">
        <v>0.29092763982705255</v>
      </c>
      <c r="H1204" s="24">
        <v>0.47389539470311298</v>
      </c>
      <c r="I1204" s="24">
        <v>0.47417840568604813</v>
      </c>
    </row>
    <row r="1205" spans="1:9" x14ac:dyDescent="0.25">
      <c r="A1205" s="24" t="s">
        <v>1248</v>
      </c>
      <c r="B1205" s="24">
        <v>44.58934</v>
      </c>
      <c r="C1205" s="24">
        <v>-25.321102</v>
      </c>
      <c r="D1205" s="24">
        <v>0.57548026959700294</v>
      </c>
      <c r="E1205" s="24">
        <v>0.58002793448772028</v>
      </c>
      <c r="F1205" s="24">
        <v>0.63554655152991069</v>
      </c>
      <c r="G1205" s="24">
        <v>0.63554655152991069</v>
      </c>
      <c r="H1205" s="24">
        <v>0.46381621703410902</v>
      </c>
      <c r="I1205" s="24">
        <v>0.46159196404261649</v>
      </c>
    </row>
    <row r="1206" spans="1:9" x14ac:dyDescent="0.25">
      <c r="A1206" s="24" t="s">
        <v>1249</v>
      </c>
      <c r="B1206" s="24">
        <v>44.83934</v>
      </c>
      <c r="C1206" s="24">
        <v>-25.321102</v>
      </c>
      <c r="D1206" s="24">
        <v>0.32083985342702187</v>
      </c>
      <c r="E1206" s="24">
        <v>0.33036659808797425</v>
      </c>
      <c r="F1206" s="24">
        <v>0.61087126698209815</v>
      </c>
      <c r="G1206" s="24">
        <v>0.61087126698209815</v>
      </c>
      <c r="H1206" s="24">
        <v>0.61886583872660295</v>
      </c>
      <c r="I1206" s="24">
        <v>0.61886583872660295</v>
      </c>
    </row>
    <row r="1207" spans="1:9" x14ac:dyDescent="0.25">
      <c r="A1207" s="24" t="s">
        <v>1250</v>
      </c>
      <c r="B1207" s="24">
        <v>45.08934</v>
      </c>
      <c r="C1207" s="24">
        <v>-25.321102</v>
      </c>
    </row>
    <row r="1208" spans="1:9" x14ac:dyDescent="0.25">
      <c r="A1208" s="24" t="s">
        <v>1251</v>
      </c>
      <c r="B1208" s="24">
        <v>45.33934</v>
      </c>
      <c r="C1208" s="24">
        <v>-25.321102</v>
      </c>
    </row>
    <row r="1209" spans="1:9" x14ac:dyDescent="0.25">
      <c r="A1209" s="24" t="s">
        <v>1252</v>
      </c>
      <c r="B1209" s="24">
        <v>45.58934</v>
      </c>
      <c r="C1209" s="24">
        <v>-25.321102</v>
      </c>
    </row>
    <row r="1210" spans="1:9" x14ac:dyDescent="0.25">
      <c r="A1210" s="24" t="s">
        <v>1253</v>
      </c>
      <c r="B1210" s="24">
        <v>45.83934</v>
      </c>
      <c r="C1210" s="24">
        <v>-25.321102</v>
      </c>
    </row>
    <row r="1211" spans="1:9" x14ac:dyDescent="0.25">
      <c r="A1211" s="24" t="s">
        <v>1254</v>
      </c>
      <c r="B1211" s="24">
        <v>46.08934</v>
      </c>
      <c r="C1211" s="24">
        <v>-25.321102</v>
      </c>
    </row>
    <row r="1212" spans="1:9" x14ac:dyDescent="0.25">
      <c r="A1212" s="24" t="s">
        <v>1255</v>
      </c>
      <c r="B1212" s="24">
        <v>46.33934</v>
      </c>
      <c r="C1212" s="24">
        <v>-25.321102</v>
      </c>
    </row>
    <row r="1213" spans="1:9" x14ac:dyDescent="0.25">
      <c r="A1213" s="24" t="s">
        <v>1256</v>
      </c>
      <c r="B1213" s="24">
        <v>46.58934</v>
      </c>
      <c r="C1213" s="24">
        <v>-25.321102</v>
      </c>
      <c r="D1213" s="24">
        <v>0.56179277454948662</v>
      </c>
      <c r="E1213" s="24">
        <v>0.56312332900288464</v>
      </c>
      <c r="F1213" s="24">
        <v>0.53829111550940723</v>
      </c>
      <c r="G1213" s="24">
        <v>0.52408508999468373</v>
      </c>
      <c r="H1213" s="24">
        <v>0.56270391934679242</v>
      </c>
      <c r="I1213" s="24">
        <v>0.56270391934679242</v>
      </c>
    </row>
    <row r="1214" spans="1:9" x14ac:dyDescent="0.25">
      <c r="A1214" s="24" t="s">
        <v>1257</v>
      </c>
      <c r="B1214" s="24">
        <v>46.83934</v>
      </c>
      <c r="C1214" s="24">
        <v>-25.321102</v>
      </c>
      <c r="D1214" s="24">
        <v>0.1673867883339262</v>
      </c>
      <c r="E1214" s="24">
        <v>0.16903953712880379</v>
      </c>
      <c r="F1214" s="24">
        <v>0.15973340929071439</v>
      </c>
      <c r="G1214" s="24">
        <v>0.1028915027392847</v>
      </c>
      <c r="H1214" s="24">
        <v>8.5725820329510219E-2</v>
      </c>
      <c r="I1214" s="24">
        <v>9.2245435499283976E-2</v>
      </c>
    </row>
    <row r="1215" spans="1:9" x14ac:dyDescent="0.25">
      <c r="A1215" s="24" t="s">
        <v>1258</v>
      </c>
      <c r="B1215" s="24">
        <v>47.08934</v>
      </c>
      <c r="C1215" s="24">
        <v>-25.321102</v>
      </c>
    </row>
    <row r="1216" spans="1:9" x14ac:dyDescent="0.25">
      <c r="A1216" s="24" t="s">
        <v>1259</v>
      </c>
      <c r="B1216" s="24">
        <v>32.58934</v>
      </c>
      <c r="C1216" s="24">
        <v>-25.321102</v>
      </c>
    </row>
    <row r="1217" spans="1:9" x14ac:dyDescent="0.25">
      <c r="A1217" s="24" t="s">
        <v>1260</v>
      </c>
      <c r="B1217" s="24">
        <v>32.83934</v>
      </c>
      <c r="C1217" s="24">
        <v>-25.321102</v>
      </c>
    </row>
    <row r="1218" spans="1:9" x14ac:dyDescent="0.25">
      <c r="A1218" s="24" t="s">
        <v>1261</v>
      </c>
      <c r="B1218" s="24">
        <v>33.08934</v>
      </c>
      <c r="C1218" s="24">
        <v>-25.321102</v>
      </c>
    </row>
    <row r="1219" spans="1:9" x14ac:dyDescent="0.25">
      <c r="A1219" s="24" t="s">
        <v>1262</v>
      </c>
      <c r="B1219" s="24">
        <v>33.33934</v>
      </c>
      <c r="C1219" s="24">
        <v>-25.321102</v>
      </c>
    </row>
    <row r="1220" spans="1:9" x14ac:dyDescent="0.25">
      <c r="A1220" s="24" t="s">
        <v>1263</v>
      </c>
      <c r="B1220" s="24">
        <v>33.58934</v>
      </c>
      <c r="C1220" s="24">
        <v>-25.321102</v>
      </c>
    </row>
    <row r="1221" spans="1:9" x14ac:dyDescent="0.25">
      <c r="A1221" s="24" t="s">
        <v>1264</v>
      </c>
      <c r="B1221" s="24">
        <v>33.83934</v>
      </c>
      <c r="C1221" s="24">
        <v>-25.321102</v>
      </c>
    </row>
    <row r="1222" spans="1:9" x14ac:dyDescent="0.25">
      <c r="A1222" s="24" t="s">
        <v>1265</v>
      </c>
      <c r="B1222" s="24">
        <v>34.08934</v>
      </c>
      <c r="C1222" s="24">
        <v>-25.321102</v>
      </c>
    </row>
    <row r="1223" spans="1:9" x14ac:dyDescent="0.25">
      <c r="A1223" s="24" t="s">
        <v>1266</v>
      </c>
      <c r="B1223" s="24">
        <v>44.33934</v>
      </c>
      <c r="C1223" s="24">
        <v>-25.571102</v>
      </c>
    </row>
    <row r="1224" spans="1:9" x14ac:dyDescent="0.25">
      <c r="A1224" s="24" t="s">
        <v>1267</v>
      </c>
      <c r="B1224" s="24">
        <v>44.58934</v>
      </c>
      <c r="C1224" s="24">
        <v>-25.571102</v>
      </c>
    </row>
    <row r="1225" spans="1:9" x14ac:dyDescent="0.25">
      <c r="A1225" s="24" t="s">
        <v>1268</v>
      </c>
      <c r="B1225" s="24">
        <v>44.83934</v>
      </c>
      <c r="C1225" s="24">
        <v>-25.571102</v>
      </c>
      <c r="D1225" s="24">
        <v>0.4661582035357788</v>
      </c>
      <c r="E1225" s="24">
        <v>0.48390895949403523</v>
      </c>
      <c r="F1225" s="24">
        <v>0.4546256299260476</v>
      </c>
      <c r="G1225" s="24">
        <v>0.4365799237125304</v>
      </c>
      <c r="H1225" s="24">
        <v>0.37397751271737428</v>
      </c>
      <c r="I1225" s="24">
        <v>0.39398801997379007</v>
      </c>
    </row>
    <row r="1226" spans="1:9" x14ac:dyDescent="0.25">
      <c r="A1226" s="24" t="s">
        <v>1269</v>
      </c>
      <c r="B1226" s="24">
        <v>45.08934</v>
      </c>
      <c r="C1226" s="24">
        <v>-25.571102</v>
      </c>
      <c r="D1226" s="24">
        <v>0.50545547876694863</v>
      </c>
      <c r="E1226" s="24">
        <v>0.49305491248096422</v>
      </c>
      <c r="F1226" s="24">
        <v>0.47670445790043769</v>
      </c>
      <c r="G1226" s="24">
        <v>0.49172942769578537</v>
      </c>
      <c r="H1226" s="24">
        <v>0.36978697888684797</v>
      </c>
      <c r="I1226" s="24">
        <v>0.4036749471957049</v>
      </c>
    </row>
    <row r="1227" spans="1:9" x14ac:dyDescent="0.25">
      <c r="A1227" s="24" t="s">
        <v>1270</v>
      </c>
      <c r="B1227" s="24">
        <v>45.33934</v>
      </c>
      <c r="C1227" s="24">
        <v>-25.571102</v>
      </c>
    </row>
    <row r="1228" spans="1:9" x14ac:dyDescent="0.25">
      <c r="A1228" s="24" t="s">
        <v>1271</v>
      </c>
      <c r="B1228" s="24">
        <v>45.58934</v>
      </c>
      <c r="C1228" s="24">
        <v>-25.571102</v>
      </c>
    </row>
    <row r="1229" spans="1:9" x14ac:dyDescent="0.25">
      <c r="A1229" s="24" t="s">
        <v>1272</v>
      </c>
      <c r="B1229" s="24">
        <v>45.83934</v>
      </c>
      <c r="C1229" s="24">
        <v>-25.571102</v>
      </c>
    </row>
    <row r="1230" spans="1:9" x14ac:dyDescent="0.25">
      <c r="A1230" s="24" t="s">
        <v>1273</v>
      </c>
      <c r="B1230" s="24">
        <v>46.08934</v>
      </c>
      <c r="C1230" s="24">
        <v>-25.571102</v>
      </c>
    </row>
    <row r="1231" spans="1:9" x14ac:dyDescent="0.25">
      <c r="A1231" s="24" t="s">
        <v>1274</v>
      </c>
      <c r="B1231" s="24">
        <v>46.33934</v>
      </c>
      <c r="C1231" s="24">
        <v>-25.571102</v>
      </c>
    </row>
    <row r="1232" spans="1:9" x14ac:dyDescent="0.25">
      <c r="A1232" s="24" t="s">
        <v>1275</v>
      </c>
      <c r="B1232" s="24">
        <v>32.58934</v>
      </c>
      <c r="C1232" s="24">
        <v>-25.571102</v>
      </c>
    </row>
    <row r="1233" spans="1:9" x14ac:dyDescent="0.25">
      <c r="A1233" s="24" t="s">
        <v>1276</v>
      </c>
      <c r="B1233" s="24">
        <v>32.83934</v>
      </c>
      <c r="C1233" s="24">
        <v>-25.571102</v>
      </c>
    </row>
    <row r="1234" spans="1:9" x14ac:dyDescent="0.25">
      <c r="A1234" s="24" t="s">
        <v>1277</v>
      </c>
      <c r="B1234" s="24">
        <v>33.08934</v>
      </c>
      <c r="C1234" s="24">
        <v>-25.571102</v>
      </c>
    </row>
    <row r="1235" spans="1:9" x14ac:dyDescent="0.25">
      <c r="A1235" s="24" t="s">
        <v>1278</v>
      </c>
      <c r="B1235" s="24">
        <v>33.33934</v>
      </c>
      <c r="C1235" s="24">
        <v>-25.571102</v>
      </c>
    </row>
    <row r="1236" spans="1:9" x14ac:dyDescent="0.25">
      <c r="A1236" s="24" t="s">
        <v>1279</v>
      </c>
      <c r="B1236" s="24">
        <v>33.58934</v>
      </c>
      <c r="C1236" s="24">
        <v>-25.571102</v>
      </c>
    </row>
    <row r="1237" spans="1:9" x14ac:dyDescent="0.25">
      <c r="A1237" s="24" t="s">
        <v>1280</v>
      </c>
      <c r="B1237" s="24">
        <v>44.83934</v>
      </c>
      <c r="C1237" s="24">
        <v>-25.821102</v>
      </c>
    </row>
    <row r="1238" spans="1:9" x14ac:dyDescent="0.25">
      <c r="A1238" s="24" t="s">
        <v>1281</v>
      </c>
      <c r="B1238" s="24">
        <v>45.08934</v>
      </c>
      <c r="C1238" s="24">
        <v>-25.821102</v>
      </c>
    </row>
    <row r="1239" spans="1:9" x14ac:dyDescent="0.25">
      <c r="A1239" s="24" t="s">
        <v>1282</v>
      </c>
      <c r="B1239" s="24">
        <v>45.33934</v>
      </c>
      <c r="C1239" s="24">
        <v>-25.821102</v>
      </c>
    </row>
    <row r="1240" spans="1:9" x14ac:dyDescent="0.25">
      <c r="A1240" s="24" t="s">
        <v>1283</v>
      </c>
      <c r="B1240" s="24">
        <v>45.58934</v>
      </c>
      <c r="C1240" s="24">
        <v>-25.821102</v>
      </c>
    </row>
    <row r="1241" spans="1:9" x14ac:dyDescent="0.25">
      <c r="A1241" s="24" t="s">
        <v>1284</v>
      </c>
      <c r="B1241" s="24">
        <v>45.83934</v>
      </c>
      <c r="C1241" s="24">
        <v>-25.821102</v>
      </c>
    </row>
    <row r="1242" spans="1:9" x14ac:dyDescent="0.25">
      <c r="A1242" s="24" t="s">
        <v>1285</v>
      </c>
      <c r="B1242" s="24">
        <v>32.33934</v>
      </c>
      <c r="C1242" s="24">
        <v>-25.821102</v>
      </c>
      <c r="D1242" s="24">
        <v>0.40601575281497992</v>
      </c>
      <c r="E1242" s="24">
        <v>0.40423891311851767</v>
      </c>
      <c r="F1242" s="24">
        <v>0.43616819826720271</v>
      </c>
      <c r="G1242" s="24">
        <v>0.4384518607944905</v>
      </c>
      <c r="H1242" s="24">
        <v>0.49835606049373998</v>
      </c>
      <c r="I1242" s="24">
        <v>0.45231163803663149</v>
      </c>
    </row>
    <row r="1243" spans="1:9" x14ac:dyDescent="0.25">
      <c r="A1243" s="24" t="s">
        <v>1286</v>
      </c>
      <c r="B1243" s="24">
        <v>32.58934</v>
      </c>
      <c r="C1243" s="24">
        <v>-25.821102</v>
      </c>
      <c r="D1243" s="24">
        <v>0.34543885798340579</v>
      </c>
      <c r="E1243" s="24">
        <v>0.35814516319315082</v>
      </c>
      <c r="F1243" s="24">
        <v>0.38448091259874867</v>
      </c>
      <c r="G1243" s="24">
        <v>0.43174475394206158</v>
      </c>
      <c r="H1243" s="24">
        <v>0.49579826993752218</v>
      </c>
      <c r="I1243" s="24">
        <v>0.38604010864017652</v>
      </c>
    </row>
    <row r="1244" spans="1:9" x14ac:dyDescent="0.25">
      <c r="A1244" s="24" t="s">
        <v>1287</v>
      </c>
      <c r="B1244" s="24">
        <v>32.83934</v>
      </c>
      <c r="C1244" s="24">
        <v>-25.821102</v>
      </c>
      <c r="D1244" s="24">
        <v>0.52531153369058248</v>
      </c>
      <c r="E1244" s="24">
        <v>0.5165163678395307</v>
      </c>
      <c r="F1244" s="24">
        <v>0.5327738217299115</v>
      </c>
      <c r="G1244" s="24">
        <v>0.55432087841720334</v>
      </c>
      <c r="H1244" s="24">
        <v>0.61804988414238715</v>
      </c>
      <c r="I1244" s="24">
        <v>0.54184551566701067</v>
      </c>
    </row>
    <row r="1245" spans="1:9" x14ac:dyDescent="0.25">
      <c r="A1245" s="24" t="s">
        <v>1288</v>
      </c>
      <c r="B1245" s="24">
        <v>33.08934</v>
      </c>
      <c r="C1245" s="24">
        <v>-25.821102</v>
      </c>
    </row>
    <row r="1246" spans="1:9" x14ac:dyDescent="0.25">
      <c r="A1246" s="24" t="s">
        <v>1289</v>
      </c>
      <c r="B1246" s="24">
        <v>33.33934</v>
      </c>
      <c r="C1246" s="24">
        <v>-25.821102</v>
      </c>
    </row>
    <row r="1247" spans="1:9" x14ac:dyDescent="0.25">
      <c r="A1247" s="24" t="s">
        <v>1290</v>
      </c>
      <c r="B1247" s="24">
        <v>32.33934</v>
      </c>
      <c r="C1247" s="24">
        <v>-26.071102</v>
      </c>
      <c r="D1247" s="24">
        <v>0.38621493711622229</v>
      </c>
      <c r="E1247" s="24">
        <v>0.39368386813146972</v>
      </c>
      <c r="F1247" s="24">
        <v>0.43758397067735583</v>
      </c>
      <c r="G1247" s="24">
        <v>0.44139831956361397</v>
      </c>
      <c r="H1247" s="24">
        <v>0.50389129733747196</v>
      </c>
      <c r="I1247" s="24">
        <v>0.42791152568654228</v>
      </c>
    </row>
    <row r="1248" spans="1:9" x14ac:dyDescent="0.25">
      <c r="A1248" s="24" t="s">
        <v>1291</v>
      </c>
      <c r="B1248" s="24">
        <v>32.58934</v>
      </c>
      <c r="C1248" s="24">
        <v>-26.071102</v>
      </c>
      <c r="D1248" s="24">
        <v>0.37509419936828692</v>
      </c>
      <c r="E1248" s="24">
        <v>0.3852211060356634</v>
      </c>
      <c r="F1248" s="24">
        <v>0.43092248959505247</v>
      </c>
      <c r="G1248" s="24">
        <v>0.43854278331308172</v>
      </c>
      <c r="H1248" s="24">
        <v>0.50357255373770471</v>
      </c>
      <c r="I1248" s="24">
        <v>0.41639855390212932</v>
      </c>
    </row>
    <row r="1249" spans="1:9" x14ac:dyDescent="0.25">
      <c r="A1249" s="24" t="s">
        <v>1292</v>
      </c>
      <c r="B1249" s="24">
        <v>32.83934</v>
      </c>
      <c r="C1249" s="24">
        <v>-26.071102</v>
      </c>
      <c r="D1249" s="24">
        <v>0.48710476831337229</v>
      </c>
      <c r="E1249" s="24">
        <v>0.49230103403229708</v>
      </c>
      <c r="F1249" s="24">
        <v>0.51070679676082276</v>
      </c>
      <c r="G1249" s="24">
        <v>0.51420764681819986</v>
      </c>
      <c r="H1249" s="24">
        <v>0.63059324455944354</v>
      </c>
      <c r="I1249" s="24">
        <v>0.51879825944748859</v>
      </c>
    </row>
    <row r="1250" spans="1:9" x14ac:dyDescent="0.25">
      <c r="A1250" s="24" t="s">
        <v>1293</v>
      </c>
      <c r="B1250" s="24">
        <v>33.08934</v>
      </c>
      <c r="C1250" s="24">
        <v>-26.071102</v>
      </c>
      <c r="D1250" s="24">
        <v>0.53748236365426316</v>
      </c>
      <c r="E1250" s="24">
        <v>0.54415213742568247</v>
      </c>
      <c r="F1250" s="24">
        <v>0.5739362955485825</v>
      </c>
      <c r="G1250" s="24">
        <v>0.57520301448815203</v>
      </c>
      <c r="H1250" s="24">
        <v>0.62003583495667325</v>
      </c>
      <c r="I1250" s="24">
        <v>0.58068164327545158</v>
      </c>
    </row>
    <row r="1251" spans="1:9" x14ac:dyDescent="0.25">
      <c r="A1251" s="24" t="s">
        <v>1294</v>
      </c>
      <c r="B1251" s="24">
        <v>33.33934</v>
      </c>
      <c r="C1251" s="24">
        <v>-26.071102</v>
      </c>
    </row>
    <row r="1252" spans="1:9" x14ac:dyDescent="0.25">
      <c r="A1252" s="24" t="s">
        <v>1295</v>
      </c>
      <c r="B1252" s="24">
        <v>32.33934</v>
      </c>
      <c r="C1252" s="24">
        <v>-26.321102</v>
      </c>
    </row>
    <row r="1253" spans="1:9" x14ac:dyDescent="0.25">
      <c r="A1253" s="24" t="s">
        <v>1296</v>
      </c>
      <c r="B1253" s="24">
        <v>32.58934</v>
      </c>
      <c r="C1253" s="24">
        <v>-26.321102</v>
      </c>
      <c r="D1253" s="24">
        <v>0.37714410217345662</v>
      </c>
      <c r="E1253" s="24">
        <v>0.3829156866786364</v>
      </c>
      <c r="F1253" s="24">
        <v>0.4300178494700142</v>
      </c>
      <c r="G1253" s="24">
        <v>0.43452627816547718</v>
      </c>
      <c r="H1253" s="24">
        <v>0.50013116211752906</v>
      </c>
      <c r="I1253" s="24">
        <v>0.41941026279374238</v>
      </c>
    </row>
    <row r="1254" spans="1:9" x14ac:dyDescent="0.25">
      <c r="A1254" s="24" t="s">
        <v>1297</v>
      </c>
      <c r="B1254" s="24">
        <v>32.83934</v>
      </c>
      <c r="C1254" s="24">
        <v>-26.321102</v>
      </c>
      <c r="D1254" s="24">
        <v>0.46374531174897188</v>
      </c>
      <c r="E1254" s="24">
        <v>0.46664492284679476</v>
      </c>
      <c r="F1254" s="24">
        <v>0.48401412555571088</v>
      </c>
      <c r="G1254" s="24">
        <v>0.48976323524860871</v>
      </c>
      <c r="H1254" s="24">
        <v>0.63526073556370721</v>
      </c>
      <c r="I1254" s="24">
        <v>0.49761330443769741</v>
      </c>
    </row>
    <row r="1255" spans="1:9" x14ac:dyDescent="0.25">
      <c r="A1255" s="24" t="s">
        <v>1298</v>
      </c>
      <c r="B1255" s="24">
        <v>33.08934</v>
      </c>
      <c r="C1255" s="24">
        <v>-26.321102</v>
      </c>
    </row>
    <row r="1256" spans="1:9" x14ac:dyDescent="0.25">
      <c r="A1256" s="24" t="s">
        <v>1299</v>
      </c>
      <c r="B1256" s="24">
        <v>32.58934</v>
      </c>
      <c r="C1256" s="24">
        <v>-26.571102</v>
      </c>
    </row>
    <row r="1257" spans="1:9" x14ac:dyDescent="0.25">
      <c r="A1257" s="24" t="s">
        <v>1300</v>
      </c>
      <c r="B1257" s="24">
        <v>32.83934</v>
      </c>
      <c r="C1257" s="24">
        <v>-26.571102</v>
      </c>
    </row>
    <row r="1258" spans="1:9" x14ac:dyDescent="0.25">
      <c r="A1258" s="24" t="s">
        <v>1301</v>
      </c>
      <c r="B1258" s="24">
        <v>33.08934</v>
      </c>
      <c r="C1258" s="24">
        <v>-26.571102</v>
      </c>
    </row>
    <row r="1259" spans="1:9" x14ac:dyDescent="0.25">
      <c r="A1259" s="24" t="s">
        <v>1302</v>
      </c>
      <c r="B1259" s="24">
        <v>43.33934</v>
      </c>
      <c r="C1259" s="24">
        <v>10.928898</v>
      </c>
    </row>
    <row r="1260" spans="1:9" x14ac:dyDescent="0.25">
      <c r="A1260" s="24" t="s">
        <v>1303</v>
      </c>
      <c r="B1260" s="24">
        <v>43.58934</v>
      </c>
      <c r="C1260" s="24">
        <v>10.928898</v>
      </c>
    </row>
    <row r="1261" spans="1:9" x14ac:dyDescent="0.25">
      <c r="A1261" s="24" t="s">
        <v>1304</v>
      </c>
      <c r="B1261" s="24">
        <v>43.83934</v>
      </c>
      <c r="C1261" s="24">
        <v>10.928898</v>
      </c>
    </row>
    <row r="1262" spans="1:9" x14ac:dyDescent="0.25">
      <c r="A1262" s="24" t="s">
        <v>1305</v>
      </c>
      <c r="B1262" s="24">
        <v>45.08934</v>
      </c>
      <c r="C1262" s="24">
        <v>10.928898</v>
      </c>
    </row>
    <row r="1263" spans="1:9" x14ac:dyDescent="0.25">
      <c r="A1263" s="24" t="s">
        <v>1306</v>
      </c>
      <c r="B1263" s="24">
        <v>45.33934</v>
      </c>
      <c r="C1263" s="24">
        <v>10.928898</v>
      </c>
    </row>
    <row r="1264" spans="1:9" x14ac:dyDescent="0.25">
      <c r="A1264" s="24" t="s">
        <v>1307</v>
      </c>
      <c r="B1264" s="24">
        <v>45.58934</v>
      </c>
      <c r="C1264" s="24">
        <v>10.928898</v>
      </c>
    </row>
    <row r="1265" spans="1:9" x14ac:dyDescent="0.25">
      <c r="A1265" s="24" t="s">
        <v>1308</v>
      </c>
      <c r="B1265" s="24">
        <v>45.83934</v>
      </c>
      <c r="C1265" s="24">
        <v>10.928898</v>
      </c>
      <c r="D1265" s="24">
        <v>0.68006249781141404</v>
      </c>
      <c r="E1265" s="24">
        <v>0.67948054573079075</v>
      </c>
      <c r="F1265" s="24">
        <v>0.71569193173006129</v>
      </c>
      <c r="G1265" s="24">
        <v>0.72645922539027208</v>
      </c>
      <c r="H1265" s="24">
        <v>0.7566567027102703</v>
      </c>
      <c r="I1265" s="24">
        <v>0.72769340267634897</v>
      </c>
    </row>
    <row r="1266" spans="1:9" x14ac:dyDescent="0.25">
      <c r="A1266" s="24" t="s">
        <v>1309</v>
      </c>
      <c r="B1266" s="24">
        <v>46.08934</v>
      </c>
      <c r="C1266" s="24">
        <v>10.928898</v>
      </c>
    </row>
    <row r="1267" spans="1:9" x14ac:dyDescent="0.25">
      <c r="A1267" s="24" t="s">
        <v>1310</v>
      </c>
      <c r="B1267" s="24">
        <v>46.58934</v>
      </c>
      <c r="C1267" s="24">
        <v>10.928898</v>
      </c>
    </row>
    <row r="1268" spans="1:9" x14ac:dyDescent="0.25">
      <c r="A1268" s="24" t="s">
        <v>1311</v>
      </c>
      <c r="B1268" s="24">
        <v>46.83934</v>
      </c>
      <c r="C1268" s="24">
        <v>10.928898</v>
      </c>
    </row>
    <row r="1269" spans="1:9" x14ac:dyDescent="0.25">
      <c r="A1269" s="24" t="s">
        <v>1312</v>
      </c>
      <c r="B1269" s="24">
        <v>47.08934</v>
      </c>
      <c r="C1269" s="24">
        <v>10.928898</v>
      </c>
    </row>
    <row r="1270" spans="1:9" x14ac:dyDescent="0.25">
      <c r="A1270" s="24" t="s">
        <v>1313</v>
      </c>
      <c r="B1270" s="24">
        <v>47.33934</v>
      </c>
      <c r="C1270" s="24">
        <v>10.928898</v>
      </c>
    </row>
    <row r="1271" spans="1:9" x14ac:dyDescent="0.25">
      <c r="A1271" s="24" t="s">
        <v>1314</v>
      </c>
      <c r="B1271" s="24">
        <v>47.58934</v>
      </c>
      <c r="C1271" s="24">
        <v>10.928898</v>
      </c>
    </row>
    <row r="1272" spans="1:9" x14ac:dyDescent="0.25">
      <c r="A1272" s="24" t="s">
        <v>1315</v>
      </c>
      <c r="B1272" s="24">
        <v>47.83934</v>
      </c>
      <c r="C1272" s="24">
        <v>10.928898</v>
      </c>
    </row>
    <row r="1273" spans="1:9" x14ac:dyDescent="0.25">
      <c r="A1273" s="24" t="s">
        <v>1316</v>
      </c>
      <c r="B1273" s="24">
        <v>48.83934</v>
      </c>
      <c r="C1273" s="24">
        <v>10.928898</v>
      </c>
    </row>
    <row r="1274" spans="1:9" x14ac:dyDescent="0.25">
      <c r="A1274" s="24" t="s">
        <v>1317</v>
      </c>
      <c r="B1274" s="24">
        <v>49.08934</v>
      </c>
      <c r="C1274" s="24">
        <v>10.928898</v>
      </c>
    </row>
    <row r="1275" spans="1:9" x14ac:dyDescent="0.25">
      <c r="A1275" s="24" t="s">
        <v>1318</v>
      </c>
      <c r="B1275" s="24">
        <v>50.83934</v>
      </c>
      <c r="C1275" s="24">
        <v>10.928898</v>
      </c>
    </row>
    <row r="1276" spans="1:9" x14ac:dyDescent="0.25">
      <c r="A1276" s="24" t="s">
        <v>1319</v>
      </c>
      <c r="B1276" s="24">
        <v>51.08934</v>
      </c>
      <c r="C1276" s="24">
        <v>10.928898</v>
      </c>
    </row>
    <row r="1277" spans="1:9" x14ac:dyDescent="0.25">
      <c r="A1277" s="24" t="s">
        <v>1320</v>
      </c>
      <c r="B1277" s="24">
        <v>51.33934</v>
      </c>
      <c r="C1277" s="24">
        <v>10.928898</v>
      </c>
    </row>
    <row r="1278" spans="1:9" x14ac:dyDescent="0.25">
      <c r="A1278" s="24" t="s">
        <v>1321</v>
      </c>
      <c r="B1278" s="24">
        <v>32.58934</v>
      </c>
      <c r="C1278" s="24">
        <v>-26.821102</v>
      </c>
    </row>
    <row r="1279" spans="1:9" x14ac:dyDescent="0.25">
      <c r="A1279" s="24" t="s">
        <v>1322</v>
      </c>
      <c r="B1279" s="24">
        <v>32.83934</v>
      </c>
      <c r="C1279" s="24">
        <v>-26.821102</v>
      </c>
      <c r="D1279" s="24">
        <v>0.50824089309597442</v>
      </c>
      <c r="E1279" s="24">
        <v>0.5126294265764747</v>
      </c>
      <c r="F1279" s="24">
        <v>0.53913542638640632</v>
      </c>
      <c r="G1279" s="24">
        <v>0.54350055638090666</v>
      </c>
      <c r="H1279" s="24">
        <v>0.59654806626152246</v>
      </c>
      <c r="I1279" s="24">
        <v>0.54609837222367807</v>
      </c>
    </row>
    <row r="1280" spans="1:9" x14ac:dyDescent="0.25">
      <c r="A1280" s="24" t="s">
        <v>1323</v>
      </c>
      <c r="B1280" s="24">
        <v>33.08934</v>
      </c>
      <c r="C1280" s="24">
        <v>-26.821102</v>
      </c>
    </row>
    <row r="1281" spans="1:3" x14ac:dyDescent="0.25">
      <c r="A1281" s="24" t="s">
        <v>1324</v>
      </c>
      <c r="B1281" s="24">
        <v>32.58934</v>
      </c>
      <c r="C1281" s="24">
        <v>-27.071102</v>
      </c>
    </row>
    <row r="1282" spans="1:3" x14ac:dyDescent="0.25">
      <c r="A1282" s="24" t="s">
        <v>1325</v>
      </c>
      <c r="B1282" s="24">
        <v>32.83934</v>
      </c>
      <c r="C1282" s="24">
        <v>-27.071102</v>
      </c>
    </row>
    <row r="1283" spans="1:3" x14ac:dyDescent="0.25">
      <c r="A1283" s="24" t="s">
        <v>1326</v>
      </c>
      <c r="B1283" s="24">
        <v>33.08934</v>
      </c>
      <c r="C1283" s="24">
        <v>-27.071102</v>
      </c>
    </row>
    <row r="1284" spans="1:3" x14ac:dyDescent="0.25">
      <c r="A1284" s="24" t="s">
        <v>1327</v>
      </c>
      <c r="B1284" s="24">
        <v>32.33934</v>
      </c>
      <c r="C1284" s="24">
        <v>-27.321102</v>
      </c>
    </row>
    <row r="1285" spans="1:3" x14ac:dyDescent="0.25">
      <c r="A1285" s="24" t="s">
        <v>1328</v>
      </c>
      <c r="B1285" s="24">
        <v>32.58934</v>
      </c>
      <c r="C1285" s="24">
        <v>-27.321102</v>
      </c>
    </row>
    <row r="1286" spans="1:3" x14ac:dyDescent="0.25">
      <c r="A1286" s="24" t="s">
        <v>1329</v>
      </c>
      <c r="B1286" s="24">
        <v>32.83934</v>
      </c>
      <c r="C1286" s="24">
        <v>-27.321102</v>
      </c>
    </row>
    <row r="1287" spans="1:3" x14ac:dyDescent="0.25">
      <c r="A1287" s="24" t="s">
        <v>1330</v>
      </c>
      <c r="B1287" s="24">
        <v>33.08934</v>
      </c>
      <c r="C1287" s="24">
        <v>-27.321102</v>
      </c>
    </row>
    <row r="1288" spans="1:3" x14ac:dyDescent="0.25">
      <c r="A1288" s="24" t="s">
        <v>1331</v>
      </c>
      <c r="B1288" s="24">
        <v>32.33934</v>
      </c>
      <c r="C1288" s="24">
        <v>-27.571102</v>
      </c>
    </row>
    <row r="1289" spans="1:3" x14ac:dyDescent="0.25">
      <c r="A1289" s="24" t="s">
        <v>1332</v>
      </c>
      <c r="B1289" s="24">
        <v>32.58934</v>
      </c>
      <c r="C1289" s="24">
        <v>-27.571102</v>
      </c>
    </row>
    <row r="1290" spans="1:3" x14ac:dyDescent="0.25">
      <c r="A1290" s="24" t="s">
        <v>1333</v>
      </c>
      <c r="B1290" s="24">
        <v>32.83934</v>
      </c>
      <c r="C1290" s="24">
        <v>-27.571102</v>
      </c>
    </row>
    <row r="1291" spans="1:3" x14ac:dyDescent="0.25">
      <c r="A1291" s="24" t="s">
        <v>1334</v>
      </c>
      <c r="B1291" s="24">
        <v>33.08934</v>
      </c>
      <c r="C1291" s="24">
        <v>-27.571102</v>
      </c>
    </row>
    <row r="1292" spans="1:3" x14ac:dyDescent="0.25">
      <c r="A1292" s="24" t="s">
        <v>1335</v>
      </c>
      <c r="B1292" s="24">
        <v>32.33934</v>
      </c>
      <c r="C1292" s="24">
        <v>-27.821102</v>
      </c>
    </row>
    <row r="1293" spans="1:3" x14ac:dyDescent="0.25">
      <c r="A1293" s="24" t="s">
        <v>1336</v>
      </c>
      <c r="B1293" s="24">
        <v>32.58934</v>
      </c>
      <c r="C1293" s="24">
        <v>-27.821102</v>
      </c>
    </row>
    <row r="1294" spans="1:3" x14ac:dyDescent="0.25">
      <c r="A1294" s="24" t="s">
        <v>1337</v>
      </c>
      <c r="B1294" s="24">
        <v>32.83934</v>
      </c>
      <c r="C1294" s="24">
        <v>-27.821102</v>
      </c>
    </row>
    <row r="1295" spans="1:3" x14ac:dyDescent="0.25">
      <c r="A1295" s="24" t="s">
        <v>1338</v>
      </c>
      <c r="B1295" s="24">
        <v>32.33934</v>
      </c>
      <c r="C1295" s="24">
        <v>-28.071102</v>
      </c>
    </row>
    <row r="1296" spans="1:3" x14ac:dyDescent="0.25">
      <c r="A1296" s="24" t="s">
        <v>1339</v>
      </c>
      <c r="B1296" s="24">
        <v>32.58934</v>
      </c>
      <c r="C1296" s="24">
        <v>-28.071102</v>
      </c>
    </row>
    <row r="1297" spans="1:9" x14ac:dyDescent="0.25">
      <c r="A1297" s="24" t="s">
        <v>1340</v>
      </c>
      <c r="B1297" s="24">
        <v>32.83934</v>
      </c>
      <c r="C1297" s="24">
        <v>-28.071102</v>
      </c>
    </row>
    <row r="1298" spans="1:9" x14ac:dyDescent="0.25">
      <c r="A1298" s="24" t="s">
        <v>1341</v>
      </c>
      <c r="B1298" s="24">
        <v>16.33934</v>
      </c>
      <c r="C1298" s="24">
        <v>-28.321102</v>
      </c>
    </row>
    <row r="1299" spans="1:9" x14ac:dyDescent="0.25">
      <c r="A1299" s="24" t="s">
        <v>1342</v>
      </c>
      <c r="B1299" s="24">
        <v>16.58934</v>
      </c>
      <c r="C1299" s="24">
        <v>-28.321102</v>
      </c>
    </row>
    <row r="1300" spans="1:9" x14ac:dyDescent="0.25">
      <c r="A1300" s="24" t="s">
        <v>1343</v>
      </c>
      <c r="B1300" s="24">
        <v>32.08934</v>
      </c>
      <c r="C1300" s="24">
        <v>-28.321102</v>
      </c>
    </row>
    <row r="1301" spans="1:9" x14ac:dyDescent="0.25">
      <c r="A1301" s="24" t="s">
        <v>1344</v>
      </c>
      <c r="B1301" s="24">
        <v>32.33934</v>
      </c>
      <c r="C1301" s="24">
        <v>-28.321102</v>
      </c>
      <c r="D1301" s="24">
        <v>0.43704931538768188</v>
      </c>
      <c r="E1301" s="24">
        <v>0.43073042339604212</v>
      </c>
      <c r="F1301" s="24">
        <v>0.45026206365574967</v>
      </c>
      <c r="G1301" s="24">
        <v>0.44715990355570018</v>
      </c>
      <c r="H1301" s="24">
        <v>0.45317207317243408</v>
      </c>
      <c r="I1301" s="24">
        <v>0.43342840663555671</v>
      </c>
    </row>
    <row r="1302" spans="1:9" x14ac:dyDescent="0.25">
      <c r="A1302" s="24" t="s">
        <v>1345</v>
      </c>
      <c r="B1302" s="24">
        <v>32.58934</v>
      </c>
      <c r="C1302" s="24">
        <v>-28.321102</v>
      </c>
    </row>
    <row r="1303" spans="1:9" x14ac:dyDescent="0.25">
      <c r="A1303" s="24" t="s">
        <v>1346</v>
      </c>
      <c r="B1303" s="24">
        <v>32.83934</v>
      </c>
      <c r="C1303" s="24">
        <v>-28.321102</v>
      </c>
    </row>
    <row r="1304" spans="1:9" x14ac:dyDescent="0.25">
      <c r="A1304" s="24" t="s">
        <v>1347</v>
      </c>
      <c r="B1304" s="24">
        <v>16.33934</v>
      </c>
      <c r="C1304" s="24">
        <v>-28.571102</v>
      </c>
    </row>
    <row r="1305" spans="1:9" x14ac:dyDescent="0.25">
      <c r="A1305" s="24" t="s">
        <v>1348</v>
      </c>
      <c r="B1305" s="24">
        <v>16.58934</v>
      </c>
      <c r="C1305" s="24">
        <v>-28.571102</v>
      </c>
    </row>
    <row r="1306" spans="1:9" x14ac:dyDescent="0.25">
      <c r="A1306" s="24" t="s">
        <v>1349</v>
      </c>
      <c r="B1306" s="24">
        <v>16.83934</v>
      </c>
      <c r="C1306" s="24">
        <v>-28.571102</v>
      </c>
    </row>
    <row r="1307" spans="1:9" x14ac:dyDescent="0.25">
      <c r="A1307" s="24" t="s">
        <v>1350</v>
      </c>
      <c r="B1307" s="24">
        <v>31.83934</v>
      </c>
      <c r="C1307" s="24">
        <v>-28.571102</v>
      </c>
    </row>
    <row r="1308" spans="1:9" x14ac:dyDescent="0.25">
      <c r="A1308" s="24" t="s">
        <v>1351</v>
      </c>
      <c r="B1308" s="24">
        <v>32.08934</v>
      </c>
      <c r="C1308" s="24">
        <v>-28.571102</v>
      </c>
    </row>
    <row r="1309" spans="1:9" x14ac:dyDescent="0.25">
      <c r="A1309" s="24" t="s">
        <v>1352</v>
      </c>
      <c r="B1309" s="24">
        <v>32.33934</v>
      </c>
      <c r="C1309" s="24">
        <v>-28.571102</v>
      </c>
    </row>
    <row r="1310" spans="1:9" x14ac:dyDescent="0.25">
      <c r="A1310" s="24" t="s">
        <v>1353</v>
      </c>
      <c r="B1310" s="24">
        <v>32.58934</v>
      </c>
      <c r="C1310" s="24">
        <v>-28.571102</v>
      </c>
    </row>
    <row r="1311" spans="1:9" x14ac:dyDescent="0.25">
      <c r="A1311" s="24" t="s">
        <v>1354</v>
      </c>
      <c r="B1311" s="24">
        <v>16.33934</v>
      </c>
      <c r="C1311" s="24">
        <v>-28.821102</v>
      </c>
    </row>
    <row r="1312" spans="1:9" x14ac:dyDescent="0.25">
      <c r="A1312" s="24" t="s">
        <v>1355</v>
      </c>
      <c r="B1312" s="24">
        <v>16.58934</v>
      </c>
      <c r="C1312" s="24">
        <v>-28.821102</v>
      </c>
    </row>
    <row r="1313" spans="1:9" x14ac:dyDescent="0.25">
      <c r="A1313" s="24" t="s">
        <v>1356</v>
      </c>
      <c r="B1313" s="24">
        <v>16.83934</v>
      </c>
      <c r="C1313" s="24">
        <v>-28.821102</v>
      </c>
    </row>
    <row r="1314" spans="1:9" x14ac:dyDescent="0.25">
      <c r="A1314" s="24" t="s">
        <v>1357</v>
      </c>
      <c r="B1314" s="24">
        <v>17.08934</v>
      </c>
      <c r="C1314" s="24">
        <v>-28.821102</v>
      </c>
    </row>
    <row r="1315" spans="1:9" x14ac:dyDescent="0.25">
      <c r="A1315" s="24" t="s">
        <v>1358</v>
      </c>
      <c r="B1315" s="24">
        <v>31.33934</v>
      </c>
      <c r="C1315" s="24">
        <v>-28.821102</v>
      </c>
    </row>
    <row r="1316" spans="1:9" x14ac:dyDescent="0.25">
      <c r="A1316" s="24" t="s">
        <v>1359</v>
      </c>
      <c r="B1316" s="24">
        <v>31.58934</v>
      </c>
      <c r="C1316" s="24">
        <v>-28.821102</v>
      </c>
    </row>
    <row r="1317" spans="1:9" x14ac:dyDescent="0.25">
      <c r="A1317" s="24" t="s">
        <v>1360</v>
      </c>
      <c r="B1317" s="24">
        <v>31.83934</v>
      </c>
      <c r="C1317" s="24">
        <v>-28.821102</v>
      </c>
    </row>
    <row r="1318" spans="1:9" x14ac:dyDescent="0.25">
      <c r="A1318" s="24" t="s">
        <v>1361</v>
      </c>
      <c r="B1318" s="24">
        <v>32.08934</v>
      </c>
      <c r="C1318" s="24">
        <v>-28.821102</v>
      </c>
      <c r="D1318" s="24">
        <v>0.48022353727224898</v>
      </c>
      <c r="E1318" s="24">
        <v>0.43914978927173548</v>
      </c>
      <c r="F1318" s="24">
        <v>0.4309615204528553</v>
      </c>
      <c r="G1318" s="24">
        <v>0.43391096157222891</v>
      </c>
      <c r="H1318" s="24">
        <v>0.47128738207279652</v>
      </c>
      <c r="I1318" s="24">
        <v>0.43746880702953128</v>
      </c>
    </row>
    <row r="1319" spans="1:9" x14ac:dyDescent="0.25">
      <c r="A1319" s="24" t="s">
        <v>1362</v>
      </c>
      <c r="B1319" s="24">
        <v>32.33934</v>
      </c>
      <c r="C1319" s="24">
        <v>-28.821102</v>
      </c>
    </row>
    <row r="1320" spans="1:9" x14ac:dyDescent="0.25">
      <c r="A1320" s="24" t="s">
        <v>1363</v>
      </c>
      <c r="B1320" s="24">
        <v>32.58934</v>
      </c>
      <c r="C1320" s="24">
        <v>-28.821102</v>
      </c>
    </row>
    <row r="1321" spans="1:9" x14ac:dyDescent="0.25">
      <c r="A1321" s="24" t="s">
        <v>1364</v>
      </c>
      <c r="B1321" s="24">
        <v>16.33934</v>
      </c>
      <c r="C1321" s="24">
        <v>-29.071102</v>
      </c>
    </row>
    <row r="1322" spans="1:9" x14ac:dyDescent="0.25">
      <c r="A1322" s="24" t="s">
        <v>1365</v>
      </c>
      <c r="B1322" s="24">
        <v>16.58934</v>
      </c>
      <c r="C1322" s="24">
        <v>-29.071102</v>
      </c>
    </row>
    <row r="1323" spans="1:9" x14ac:dyDescent="0.25">
      <c r="A1323" s="24" t="s">
        <v>1366</v>
      </c>
      <c r="B1323" s="24">
        <v>16.83934</v>
      </c>
      <c r="C1323" s="24">
        <v>-29.071102</v>
      </c>
    </row>
    <row r="1324" spans="1:9" x14ac:dyDescent="0.25">
      <c r="A1324" s="24" t="s">
        <v>1367</v>
      </c>
      <c r="B1324" s="24">
        <v>17.08934</v>
      </c>
      <c r="C1324" s="24">
        <v>-29.071102</v>
      </c>
    </row>
    <row r="1325" spans="1:9" x14ac:dyDescent="0.25">
      <c r="A1325" s="24" t="s">
        <v>1368</v>
      </c>
      <c r="B1325" s="24">
        <v>31.08934</v>
      </c>
      <c r="C1325" s="24">
        <v>-29.071102</v>
      </c>
    </row>
    <row r="1326" spans="1:9" x14ac:dyDescent="0.25">
      <c r="A1326" s="24" t="s">
        <v>1369</v>
      </c>
      <c r="B1326" s="24">
        <v>31.33934</v>
      </c>
      <c r="C1326" s="24">
        <v>-29.071102</v>
      </c>
    </row>
    <row r="1327" spans="1:9" x14ac:dyDescent="0.25">
      <c r="A1327" s="24" t="s">
        <v>1370</v>
      </c>
      <c r="B1327" s="24">
        <v>31.58934</v>
      </c>
      <c r="C1327" s="24">
        <v>-29.071102</v>
      </c>
    </row>
    <row r="1328" spans="1:9" x14ac:dyDescent="0.25">
      <c r="A1328" s="24" t="s">
        <v>1371</v>
      </c>
      <c r="B1328" s="24">
        <v>31.83934</v>
      </c>
      <c r="C1328" s="24">
        <v>-29.071102</v>
      </c>
      <c r="D1328" s="24">
        <v>0.42124625619081679</v>
      </c>
      <c r="E1328" s="24">
        <v>0.41563843715450299</v>
      </c>
      <c r="F1328" s="24">
        <v>0.43594631213745072</v>
      </c>
      <c r="G1328" s="24">
        <v>0.43077412027668183</v>
      </c>
      <c r="H1328" s="24">
        <v>0.47880114730276579</v>
      </c>
      <c r="I1328" s="24">
        <v>0.45797215324086837</v>
      </c>
    </row>
    <row r="1329" spans="1:3" x14ac:dyDescent="0.25">
      <c r="A1329" s="24" t="s">
        <v>1372</v>
      </c>
      <c r="B1329" s="24">
        <v>32.08934</v>
      </c>
      <c r="C1329" s="24">
        <v>-29.071102</v>
      </c>
    </row>
    <row r="1330" spans="1:3" x14ac:dyDescent="0.25">
      <c r="A1330" s="24" t="s">
        <v>1373</v>
      </c>
      <c r="B1330" s="24">
        <v>32.33934</v>
      </c>
      <c r="C1330" s="24">
        <v>-29.071102</v>
      </c>
    </row>
    <row r="1331" spans="1:3" x14ac:dyDescent="0.25">
      <c r="A1331" s="24" t="s">
        <v>1374</v>
      </c>
      <c r="B1331" s="24">
        <v>16.58934</v>
      </c>
      <c r="C1331" s="24">
        <v>-29.321102</v>
      </c>
    </row>
    <row r="1332" spans="1:3" x14ac:dyDescent="0.25">
      <c r="A1332" s="24" t="s">
        <v>1375</v>
      </c>
      <c r="B1332" s="24">
        <v>16.83934</v>
      </c>
      <c r="C1332" s="24">
        <v>-29.321102</v>
      </c>
    </row>
    <row r="1333" spans="1:3" x14ac:dyDescent="0.25">
      <c r="A1333" s="24" t="s">
        <v>1376</v>
      </c>
      <c r="B1333" s="24">
        <v>17.08934</v>
      </c>
      <c r="C1333" s="24">
        <v>-29.321102</v>
      </c>
    </row>
    <row r="1334" spans="1:3" x14ac:dyDescent="0.25">
      <c r="A1334" s="24" t="s">
        <v>1377</v>
      </c>
      <c r="B1334" s="24">
        <v>17.33934</v>
      </c>
      <c r="C1334" s="24">
        <v>-29.321102</v>
      </c>
    </row>
    <row r="1335" spans="1:3" x14ac:dyDescent="0.25">
      <c r="A1335" s="24" t="s">
        <v>1378</v>
      </c>
      <c r="B1335" s="24">
        <v>31.08934</v>
      </c>
      <c r="C1335" s="24">
        <v>-29.321102</v>
      </c>
    </row>
    <row r="1336" spans="1:3" x14ac:dyDescent="0.25">
      <c r="A1336" s="24" t="s">
        <v>1379</v>
      </c>
      <c r="B1336" s="24">
        <v>31.33934</v>
      </c>
      <c r="C1336" s="24">
        <v>-29.321102</v>
      </c>
    </row>
    <row r="1337" spans="1:3" x14ac:dyDescent="0.25">
      <c r="A1337" s="24" t="s">
        <v>1380</v>
      </c>
      <c r="B1337" s="24">
        <v>31.58934</v>
      </c>
      <c r="C1337" s="24">
        <v>-29.321102</v>
      </c>
    </row>
    <row r="1338" spans="1:3" x14ac:dyDescent="0.25">
      <c r="A1338" s="24" t="s">
        <v>1381</v>
      </c>
      <c r="B1338" s="24">
        <v>31.83934</v>
      </c>
      <c r="C1338" s="24">
        <v>-29.321102</v>
      </c>
    </row>
    <row r="1339" spans="1:3" x14ac:dyDescent="0.25">
      <c r="A1339" s="24" t="s">
        <v>1382</v>
      </c>
      <c r="B1339" s="24">
        <v>16.58934</v>
      </c>
      <c r="C1339" s="24">
        <v>-29.571102</v>
      </c>
    </row>
    <row r="1340" spans="1:3" x14ac:dyDescent="0.25">
      <c r="A1340" s="24" t="s">
        <v>1383</v>
      </c>
      <c r="B1340" s="24">
        <v>16.83934</v>
      </c>
      <c r="C1340" s="24">
        <v>-29.571102</v>
      </c>
    </row>
    <row r="1341" spans="1:3" x14ac:dyDescent="0.25">
      <c r="A1341" s="24" t="s">
        <v>1384</v>
      </c>
      <c r="B1341" s="24">
        <v>17.08934</v>
      </c>
      <c r="C1341" s="24">
        <v>-29.571102</v>
      </c>
    </row>
    <row r="1342" spans="1:3" x14ac:dyDescent="0.25">
      <c r="A1342" s="24" t="s">
        <v>1385</v>
      </c>
      <c r="B1342" s="24">
        <v>17.33934</v>
      </c>
      <c r="C1342" s="24">
        <v>-29.571102</v>
      </c>
    </row>
    <row r="1343" spans="1:3" x14ac:dyDescent="0.25">
      <c r="A1343" s="24" t="s">
        <v>1386</v>
      </c>
      <c r="B1343" s="24">
        <v>30.83934</v>
      </c>
      <c r="C1343" s="24">
        <v>-29.571102</v>
      </c>
    </row>
    <row r="1344" spans="1:3" x14ac:dyDescent="0.25">
      <c r="A1344" s="24" t="s">
        <v>1387</v>
      </c>
      <c r="B1344" s="24">
        <v>31.08934</v>
      </c>
      <c r="C1344" s="24">
        <v>-29.571102</v>
      </c>
    </row>
    <row r="1345" spans="1:9" x14ac:dyDescent="0.25">
      <c r="A1345" s="24" t="s">
        <v>1388</v>
      </c>
      <c r="B1345" s="24">
        <v>31.33934</v>
      </c>
      <c r="C1345" s="24">
        <v>-29.571102</v>
      </c>
    </row>
    <row r="1346" spans="1:9" x14ac:dyDescent="0.25">
      <c r="A1346" s="24" t="s">
        <v>1389</v>
      </c>
      <c r="B1346" s="24">
        <v>31.58934</v>
      </c>
      <c r="C1346" s="24">
        <v>-29.571102</v>
      </c>
    </row>
    <row r="1347" spans="1:9" x14ac:dyDescent="0.25">
      <c r="A1347" s="24" t="s">
        <v>1390</v>
      </c>
      <c r="B1347" s="24">
        <v>16.83934</v>
      </c>
      <c r="C1347" s="24">
        <v>-29.821102</v>
      </c>
    </row>
    <row r="1348" spans="1:9" x14ac:dyDescent="0.25">
      <c r="A1348" s="24" t="s">
        <v>1391</v>
      </c>
      <c r="B1348" s="24">
        <v>17.08934</v>
      </c>
      <c r="C1348" s="24">
        <v>-29.821102</v>
      </c>
    </row>
    <row r="1349" spans="1:9" x14ac:dyDescent="0.25">
      <c r="A1349" s="24" t="s">
        <v>1392</v>
      </c>
      <c r="B1349" s="24">
        <v>17.33934</v>
      </c>
      <c r="C1349" s="24">
        <v>-29.821102</v>
      </c>
    </row>
    <row r="1350" spans="1:9" x14ac:dyDescent="0.25">
      <c r="A1350" s="24" t="s">
        <v>1393</v>
      </c>
      <c r="B1350" s="24">
        <v>30.58934</v>
      </c>
      <c r="C1350" s="24">
        <v>-29.821102</v>
      </c>
    </row>
    <row r="1351" spans="1:9" x14ac:dyDescent="0.25">
      <c r="A1351" s="24" t="s">
        <v>1394</v>
      </c>
      <c r="B1351" s="24">
        <v>30.83934</v>
      </c>
      <c r="C1351" s="24">
        <v>-29.821102</v>
      </c>
    </row>
    <row r="1352" spans="1:9" x14ac:dyDescent="0.25">
      <c r="A1352" s="24" t="s">
        <v>1395</v>
      </c>
      <c r="B1352" s="24">
        <v>31.08934</v>
      </c>
      <c r="C1352" s="24">
        <v>-29.821102</v>
      </c>
      <c r="D1352" s="24">
        <v>0.43958888332727541</v>
      </c>
      <c r="E1352" s="24">
        <v>0.42848956096674479</v>
      </c>
      <c r="F1352" s="24">
        <v>0.44790385120460768</v>
      </c>
      <c r="G1352" s="24">
        <v>0.44152715634782841</v>
      </c>
      <c r="H1352" s="24">
        <v>0.47669448436927109</v>
      </c>
      <c r="I1352" s="24">
        <v>0.46080441643846309</v>
      </c>
    </row>
    <row r="1353" spans="1:9" x14ac:dyDescent="0.25">
      <c r="A1353" s="24" t="s">
        <v>1396</v>
      </c>
      <c r="B1353" s="24">
        <v>31.33934</v>
      </c>
      <c r="C1353" s="24">
        <v>-29.821102</v>
      </c>
    </row>
    <row r="1354" spans="1:9" x14ac:dyDescent="0.25">
      <c r="A1354" s="24" t="s">
        <v>1397</v>
      </c>
      <c r="B1354" s="24">
        <v>16.83934</v>
      </c>
      <c r="C1354" s="24">
        <v>-30.071102</v>
      </c>
    </row>
    <row r="1355" spans="1:9" x14ac:dyDescent="0.25">
      <c r="A1355" s="24" t="s">
        <v>1398</v>
      </c>
      <c r="B1355" s="24">
        <v>17.08934</v>
      </c>
      <c r="C1355" s="24">
        <v>-30.071102</v>
      </c>
    </row>
    <row r="1356" spans="1:9" x14ac:dyDescent="0.25">
      <c r="A1356" s="24" t="s">
        <v>1399</v>
      </c>
      <c r="B1356" s="24">
        <v>17.33934</v>
      </c>
      <c r="C1356" s="24">
        <v>-30.071102</v>
      </c>
    </row>
    <row r="1357" spans="1:9" x14ac:dyDescent="0.25">
      <c r="A1357" s="24" t="s">
        <v>1400</v>
      </c>
      <c r="B1357" s="24">
        <v>30.58934</v>
      </c>
      <c r="C1357" s="24">
        <v>-30.071102</v>
      </c>
    </row>
    <row r="1358" spans="1:9" x14ac:dyDescent="0.25">
      <c r="A1358" s="24" t="s">
        <v>1401</v>
      </c>
      <c r="B1358" s="24">
        <v>30.83934</v>
      </c>
      <c r="C1358" s="24">
        <v>-30.071102</v>
      </c>
      <c r="D1358" s="24">
        <v>0.41443791072288882</v>
      </c>
      <c r="E1358" s="24">
        <v>0.41370493589892432</v>
      </c>
      <c r="F1358" s="24">
        <v>0.4359356239411582</v>
      </c>
      <c r="G1358" s="24">
        <v>0.42720717995250218</v>
      </c>
      <c r="H1358" s="24">
        <v>0.47266457278234714</v>
      </c>
      <c r="I1358" s="24">
        <v>0.45156933654634118</v>
      </c>
    </row>
    <row r="1359" spans="1:9" x14ac:dyDescent="0.25">
      <c r="A1359" s="24" t="s">
        <v>1402</v>
      </c>
      <c r="B1359" s="24">
        <v>17.58934</v>
      </c>
      <c r="C1359" s="24">
        <v>-30.071102</v>
      </c>
    </row>
    <row r="1360" spans="1:9" x14ac:dyDescent="0.25">
      <c r="A1360" s="24" t="s">
        <v>1403</v>
      </c>
      <c r="B1360" s="24">
        <v>31.08934</v>
      </c>
      <c r="C1360" s="24">
        <v>-30.071102</v>
      </c>
      <c r="D1360" s="24">
        <v>0.36671814882947867</v>
      </c>
      <c r="E1360" s="24">
        <v>0.36174934125069869</v>
      </c>
      <c r="F1360" s="24">
        <v>0.39066539463482652</v>
      </c>
      <c r="G1360" s="24">
        <v>0.38166649681367371</v>
      </c>
      <c r="H1360" s="24">
        <v>0.44041240801938258</v>
      </c>
      <c r="I1360" s="24">
        <v>0.42277404336897773</v>
      </c>
    </row>
    <row r="1361" spans="1:3" x14ac:dyDescent="0.25">
      <c r="A1361" s="24" t="s">
        <v>1404</v>
      </c>
      <c r="B1361" s="24">
        <v>31.33934</v>
      </c>
      <c r="C1361" s="24">
        <v>-30.071102</v>
      </c>
    </row>
    <row r="1362" spans="1:3" x14ac:dyDescent="0.25">
      <c r="A1362" s="24" t="s">
        <v>1405</v>
      </c>
      <c r="B1362" s="24">
        <v>16.83934</v>
      </c>
      <c r="C1362" s="24">
        <v>-30.321102</v>
      </c>
    </row>
    <row r="1363" spans="1:3" x14ac:dyDescent="0.25">
      <c r="A1363" s="24" t="s">
        <v>1406</v>
      </c>
      <c r="B1363" s="24">
        <v>17.08934</v>
      </c>
      <c r="C1363" s="24">
        <v>-30.321102</v>
      </c>
    </row>
    <row r="1364" spans="1:3" x14ac:dyDescent="0.25">
      <c r="A1364" s="24" t="s">
        <v>1407</v>
      </c>
      <c r="B1364" s="24">
        <v>17.33934</v>
      </c>
      <c r="C1364" s="24">
        <v>-30.321102</v>
      </c>
    </row>
    <row r="1365" spans="1:3" x14ac:dyDescent="0.25">
      <c r="A1365" s="24" t="s">
        <v>1408</v>
      </c>
      <c r="B1365" s="24">
        <v>30.33934</v>
      </c>
      <c r="C1365" s="24">
        <v>-30.321102</v>
      </c>
    </row>
    <row r="1366" spans="1:3" x14ac:dyDescent="0.25">
      <c r="A1366" s="24" t="s">
        <v>1409</v>
      </c>
      <c r="B1366" s="24">
        <v>30.58934</v>
      </c>
      <c r="C1366" s="24">
        <v>-30.321102</v>
      </c>
    </row>
    <row r="1367" spans="1:3" x14ac:dyDescent="0.25">
      <c r="A1367" s="24" t="s">
        <v>1410</v>
      </c>
      <c r="B1367" s="24">
        <v>30.83934</v>
      </c>
      <c r="C1367" s="24">
        <v>-30.321102</v>
      </c>
    </row>
    <row r="1368" spans="1:3" x14ac:dyDescent="0.25">
      <c r="A1368" s="24" t="s">
        <v>1411</v>
      </c>
      <c r="B1368" s="24">
        <v>17.58934</v>
      </c>
      <c r="C1368" s="24">
        <v>-30.321102</v>
      </c>
    </row>
    <row r="1369" spans="1:3" x14ac:dyDescent="0.25">
      <c r="A1369" s="24" t="s">
        <v>1412</v>
      </c>
      <c r="B1369" s="24">
        <v>31.08934</v>
      </c>
      <c r="C1369" s="24">
        <v>-30.321102</v>
      </c>
    </row>
    <row r="1370" spans="1:3" x14ac:dyDescent="0.25">
      <c r="A1370" s="24" t="s">
        <v>1413</v>
      </c>
      <c r="B1370" s="24">
        <v>17.08934</v>
      </c>
      <c r="C1370" s="24">
        <v>-30.571102</v>
      </c>
    </row>
    <row r="1371" spans="1:3" x14ac:dyDescent="0.25">
      <c r="A1371" s="24" t="s">
        <v>1414</v>
      </c>
      <c r="B1371" s="24">
        <v>17.33934</v>
      </c>
      <c r="C1371" s="24">
        <v>-30.571102</v>
      </c>
    </row>
    <row r="1372" spans="1:3" x14ac:dyDescent="0.25">
      <c r="A1372" s="24" t="s">
        <v>1415</v>
      </c>
      <c r="B1372" s="24">
        <v>30.08934</v>
      </c>
      <c r="C1372" s="24">
        <v>-30.571102</v>
      </c>
    </row>
    <row r="1373" spans="1:3" x14ac:dyDescent="0.25">
      <c r="A1373" s="24" t="s">
        <v>1416</v>
      </c>
      <c r="B1373" s="24">
        <v>30.33934</v>
      </c>
      <c r="C1373" s="24">
        <v>-30.571102</v>
      </c>
    </row>
    <row r="1374" spans="1:3" x14ac:dyDescent="0.25">
      <c r="A1374" s="24" t="s">
        <v>1417</v>
      </c>
      <c r="B1374" s="24">
        <v>30.58934</v>
      </c>
      <c r="C1374" s="24">
        <v>-30.571102</v>
      </c>
    </row>
    <row r="1375" spans="1:3" x14ac:dyDescent="0.25">
      <c r="A1375" s="24" t="s">
        <v>1418</v>
      </c>
      <c r="B1375" s="24">
        <v>30.83934</v>
      </c>
      <c r="C1375" s="24">
        <v>-30.571102</v>
      </c>
    </row>
    <row r="1376" spans="1:3" x14ac:dyDescent="0.25">
      <c r="A1376" s="24" t="s">
        <v>1419</v>
      </c>
      <c r="B1376" s="24">
        <v>17.58934</v>
      </c>
      <c r="C1376" s="24">
        <v>-30.571102</v>
      </c>
    </row>
    <row r="1377" spans="1:9" x14ac:dyDescent="0.25">
      <c r="A1377" s="24" t="s">
        <v>1420</v>
      </c>
      <c r="B1377" s="24">
        <v>17.83934</v>
      </c>
      <c r="C1377" s="24">
        <v>-30.571102</v>
      </c>
    </row>
    <row r="1378" spans="1:9" x14ac:dyDescent="0.25">
      <c r="A1378" s="24" t="s">
        <v>1421</v>
      </c>
      <c r="B1378" s="24">
        <v>17.08934</v>
      </c>
      <c r="C1378" s="24">
        <v>-30.821102</v>
      </c>
    </row>
    <row r="1379" spans="1:9" x14ac:dyDescent="0.25">
      <c r="A1379" s="24" t="s">
        <v>1422</v>
      </c>
      <c r="B1379" s="24">
        <v>17.33934</v>
      </c>
      <c r="C1379" s="24">
        <v>-30.821102</v>
      </c>
    </row>
    <row r="1380" spans="1:9" x14ac:dyDescent="0.25">
      <c r="A1380" s="24" t="s">
        <v>1423</v>
      </c>
      <c r="B1380" s="24">
        <v>30.08934</v>
      </c>
      <c r="C1380" s="24">
        <v>-30.821102</v>
      </c>
    </row>
    <row r="1381" spans="1:9" x14ac:dyDescent="0.25">
      <c r="A1381" s="24" t="s">
        <v>1424</v>
      </c>
      <c r="B1381" s="24">
        <v>30.33934</v>
      </c>
      <c r="C1381" s="24">
        <v>-30.821102</v>
      </c>
    </row>
    <row r="1382" spans="1:9" x14ac:dyDescent="0.25">
      <c r="A1382" s="24" t="s">
        <v>1425</v>
      </c>
      <c r="B1382" s="24">
        <v>30.58934</v>
      </c>
      <c r="C1382" s="24">
        <v>-30.821102</v>
      </c>
    </row>
    <row r="1383" spans="1:9" x14ac:dyDescent="0.25">
      <c r="A1383" s="24" t="s">
        <v>1426</v>
      </c>
      <c r="B1383" s="24">
        <v>30.83934</v>
      </c>
      <c r="C1383" s="24">
        <v>-30.821102</v>
      </c>
    </row>
    <row r="1384" spans="1:9" x14ac:dyDescent="0.25">
      <c r="A1384" s="24" t="s">
        <v>1427</v>
      </c>
      <c r="B1384" s="24">
        <v>17.58934</v>
      </c>
      <c r="C1384" s="24">
        <v>-30.821102</v>
      </c>
    </row>
    <row r="1385" spans="1:9" x14ac:dyDescent="0.25">
      <c r="A1385" s="24" t="s">
        <v>1428</v>
      </c>
      <c r="B1385" s="24">
        <v>17.83934</v>
      </c>
      <c r="C1385" s="24">
        <v>-30.821102</v>
      </c>
    </row>
    <row r="1386" spans="1:9" x14ac:dyDescent="0.25">
      <c r="A1386" s="24" t="s">
        <v>1429</v>
      </c>
      <c r="B1386" s="24">
        <v>17.33934</v>
      </c>
      <c r="C1386" s="24">
        <v>-31.071102</v>
      </c>
    </row>
    <row r="1387" spans="1:9" x14ac:dyDescent="0.25">
      <c r="A1387" s="24" t="s">
        <v>1430</v>
      </c>
      <c r="B1387" s="24">
        <v>29.83934</v>
      </c>
      <c r="C1387" s="24">
        <v>-31.071102</v>
      </c>
    </row>
    <row r="1388" spans="1:9" x14ac:dyDescent="0.25">
      <c r="A1388" s="24" t="s">
        <v>1431</v>
      </c>
      <c r="B1388" s="24">
        <v>30.08934</v>
      </c>
      <c r="C1388" s="24">
        <v>-31.071102</v>
      </c>
      <c r="D1388" s="24">
        <v>0.43506400044588522</v>
      </c>
      <c r="E1388" s="24">
        <v>0.43080654275342872</v>
      </c>
      <c r="F1388" s="24">
        <v>0.45065683960691899</v>
      </c>
      <c r="G1388" s="24">
        <v>0.44484335051667978</v>
      </c>
      <c r="H1388" s="24">
        <v>0.47455957902754398</v>
      </c>
      <c r="I1388" s="24">
        <v>0.46125728404343902</v>
      </c>
    </row>
    <row r="1389" spans="1:9" x14ac:dyDescent="0.25">
      <c r="A1389" s="24" t="s">
        <v>1432</v>
      </c>
      <c r="B1389" s="24">
        <v>30.33934</v>
      </c>
      <c r="C1389" s="24">
        <v>-31.071102</v>
      </c>
      <c r="D1389" s="24">
        <v>0.39958246692296367</v>
      </c>
      <c r="E1389" s="24">
        <v>0.39481712855808709</v>
      </c>
      <c r="F1389" s="24">
        <v>0.42275191412593061</v>
      </c>
      <c r="G1389" s="24">
        <v>0.41253780923026212</v>
      </c>
      <c r="H1389" s="24">
        <v>0.46177010924720768</v>
      </c>
      <c r="I1389" s="24">
        <v>0.44054487133618397</v>
      </c>
    </row>
    <row r="1390" spans="1:9" x14ac:dyDescent="0.25">
      <c r="A1390" s="24" t="s">
        <v>1433</v>
      </c>
      <c r="B1390" s="24">
        <v>30.58934</v>
      </c>
      <c r="C1390" s="24">
        <v>-31.071102</v>
      </c>
    </row>
    <row r="1391" spans="1:9" x14ac:dyDescent="0.25">
      <c r="A1391" s="24" t="s">
        <v>1434</v>
      </c>
      <c r="B1391" s="24">
        <v>17.58934</v>
      </c>
      <c r="C1391" s="24">
        <v>-31.071102</v>
      </c>
    </row>
    <row r="1392" spans="1:9" x14ac:dyDescent="0.25">
      <c r="A1392" s="24" t="s">
        <v>1435</v>
      </c>
      <c r="B1392" s="24">
        <v>17.83934</v>
      </c>
      <c r="C1392" s="24">
        <v>-31.071102</v>
      </c>
    </row>
    <row r="1393" spans="1:9" x14ac:dyDescent="0.25">
      <c r="A1393" s="24" t="s">
        <v>1436</v>
      </c>
      <c r="B1393" s="24">
        <v>18.08934</v>
      </c>
      <c r="C1393" s="24">
        <v>-31.071102</v>
      </c>
    </row>
    <row r="1394" spans="1:9" x14ac:dyDescent="0.25">
      <c r="A1394" s="24" t="s">
        <v>1437</v>
      </c>
      <c r="B1394" s="24">
        <v>29.33934</v>
      </c>
      <c r="C1394" s="24">
        <v>-31.321102</v>
      </c>
    </row>
    <row r="1395" spans="1:9" x14ac:dyDescent="0.25">
      <c r="A1395" s="24" t="s">
        <v>1438</v>
      </c>
      <c r="B1395" s="24">
        <v>29.58934</v>
      </c>
      <c r="C1395" s="24">
        <v>-31.321102</v>
      </c>
    </row>
    <row r="1396" spans="1:9" x14ac:dyDescent="0.25">
      <c r="A1396" s="24" t="s">
        <v>1439</v>
      </c>
      <c r="B1396" s="24">
        <v>29.83934</v>
      </c>
      <c r="C1396" s="24">
        <v>-31.321102</v>
      </c>
    </row>
    <row r="1397" spans="1:9" x14ac:dyDescent="0.25">
      <c r="A1397" s="24" t="s">
        <v>1440</v>
      </c>
      <c r="B1397" s="24">
        <v>30.08934</v>
      </c>
      <c r="C1397" s="24">
        <v>-31.321102</v>
      </c>
      <c r="D1397" s="24">
        <v>0.39243068890486621</v>
      </c>
      <c r="E1397" s="24">
        <v>0.38923456600506667</v>
      </c>
      <c r="F1397" s="24">
        <v>0.41367416424609332</v>
      </c>
      <c r="G1397" s="24">
        <v>0.40607126095529877</v>
      </c>
      <c r="H1397" s="24">
        <v>0.45845305196246078</v>
      </c>
      <c r="I1397" s="24">
        <v>0.43693141371571231</v>
      </c>
    </row>
    <row r="1398" spans="1:9" x14ac:dyDescent="0.25">
      <c r="A1398" s="24" t="s">
        <v>1441</v>
      </c>
      <c r="B1398" s="24">
        <v>30.33934</v>
      </c>
      <c r="C1398" s="24">
        <v>-31.321102</v>
      </c>
    </row>
    <row r="1399" spans="1:9" x14ac:dyDescent="0.25">
      <c r="A1399" s="24" t="s">
        <v>1442</v>
      </c>
      <c r="B1399" s="24">
        <v>17.58934</v>
      </c>
      <c r="C1399" s="24">
        <v>-31.321102</v>
      </c>
    </row>
    <row r="1400" spans="1:9" x14ac:dyDescent="0.25">
      <c r="A1400" s="24" t="s">
        <v>1443</v>
      </c>
      <c r="B1400" s="24">
        <v>17.83934</v>
      </c>
      <c r="C1400" s="24">
        <v>-31.321102</v>
      </c>
    </row>
    <row r="1401" spans="1:9" x14ac:dyDescent="0.25">
      <c r="A1401" s="24" t="s">
        <v>1444</v>
      </c>
      <c r="B1401" s="24">
        <v>18.08934</v>
      </c>
      <c r="C1401" s="24">
        <v>-31.321102</v>
      </c>
    </row>
    <row r="1402" spans="1:9" x14ac:dyDescent="0.25">
      <c r="A1402" s="24" t="s">
        <v>1445</v>
      </c>
      <c r="B1402" s="24">
        <v>18.33934</v>
      </c>
      <c r="C1402" s="24">
        <v>-31.321102</v>
      </c>
    </row>
    <row r="1403" spans="1:9" x14ac:dyDescent="0.25">
      <c r="A1403" s="24" t="s">
        <v>1446</v>
      </c>
      <c r="B1403" s="24">
        <v>18.58934</v>
      </c>
      <c r="C1403" s="24">
        <v>-31.571102</v>
      </c>
    </row>
    <row r="1404" spans="1:9" x14ac:dyDescent="0.25">
      <c r="A1404" s="24" t="s">
        <v>1447</v>
      </c>
      <c r="B1404" s="24">
        <v>29.08934</v>
      </c>
      <c r="C1404" s="24">
        <v>-31.571102</v>
      </c>
    </row>
    <row r="1405" spans="1:9" x14ac:dyDescent="0.25">
      <c r="A1405" s="24" t="s">
        <v>1448</v>
      </c>
      <c r="B1405" s="24">
        <v>29.33934</v>
      </c>
      <c r="C1405" s="24">
        <v>-31.571102</v>
      </c>
      <c r="D1405" s="24">
        <v>0.44271759304763941</v>
      </c>
      <c r="E1405" s="24">
        <v>0.43848871429201219</v>
      </c>
      <c r="F1405" s="24">
        <v>0.45386099491705278</v>
      </c>
      <c r="G1405" s="24">
        <v>0.45056027915132152</v>
      </c>
      <c r="H1405" s="24">
        <v>0.47127495739937419</v>
      </c>
      <c r="I1405" s="24">
        <v>0.46213323288961122</v>
      </c>
    </row>
    <row r="1406" spans="1:9" x14ac:dyDescent="0.25">
      <c r="A1406" s="24" t="s">
        <v>1449</v>
      </c>
      <c r="B1406" s="24">
        <v>29.58934</v>
      </c>
      <c r="C1406" s="24">
        <v>-31.571102</v>
      </c>
      <c r="D1406" s="24">
        <v>0.43300765257957302</v>
      </c>
      <c r="E1406" s="24">
        <v>0.42847426649752018</v>
      </c>
      <c r="F1406" s="24">
        <v>0.4495517392765126</v>
      </c>
      <c r="G1406" s="24">
        <v>0.44514074325198411</v>
      </c>
      <c r="H1406" s="24">
        <v>0.47809144588056329</v>
      </c>
      <c r="I1406" s="24">
        <v>0.46308151954823429</v>
      </c>
    </row>
    <row r="1407" spans="1:9" x14ac:dyDescent="0.25">
      <c r="A1407" s="24" t="s">
        <v>1450</v>
      </c>
      <c r="B1407" s="24">
        <v>29.83934</v>
      </c>
      <c r="C1407" s="24">
        <v>-31.571102</v>
      </c>
    </row>
    <row r="1408" spans="1:9" x14ac:dyDescent="0.25">
      <c r="A1408" s="24" t="s">
        <v>1451</v>
      </c>
      <c r="B1408" s="24">
        <v>30.08934</v>
      </c>
      <c r="C1408" s="24">
        <v>-31.571102</v>
      </c>
    </row>
    <row r="1409" spans="1:9" x14ac:dyDescent="0.25">
      <c r="A1409" s="24" t="s">
        <v>1452</v>
      </c>
      <c r="B1409" s="24">
        <v>17.58934</v>
      </c>
      <c r="C1409" s="24">
        <v>-31.571102</v>
      </c>
    </row>
    <row r="1410" spans="1:9" x14ac:dyDescent="0.25">
      <c r="A1410" s="24" t="s">
        <v>1453</v>
      </c>
      <c r="B1410" s="24">
        <v>17.83934</v>
      </c>
      <c r="C1410" s="24">
        <v>-31.571102</v>
      </c>
    </row>
    <row r="1411" spans="1:9" x14ac:dyDescent="0.25">
      <c r="A1411" s="24" t="s">
        <v>1454</v>
      </c>
      <c r="B1411" s="24">
        <v>18.08934</v>
      </c>
      <c r="C1411" s="24">
        <v>-31.571102</v>
      </c>
    </row>
    <row r="1412" spans="1:9" x14ac:dyDescent="0.25">
      <c r="A1412" s="24" t="s">
        <v>1455</v>
      </c>
      <c r="B1412" s="24">
        <v>18.33934</v>
      </c>
      <c r="C1412" s="24">
        <v>-31.571102</v>
      </c>
    </row>
    <row r="1413" spans="1:9" x14ac:dyDescent="0.25">
      <c r="A1413" s="24" t="s">
        <v>1456</v>
      </c>
      <c r="B1413" s="24">
        <v>18.58934</v>
      </c>
      <c r="C1413" s="24">
        <v>-31.821102</v>
      </c>
    </row>
    <row r="1414" spans="1:9" x14ac:dyDescent="0.25">
      <c r="A1414" s="24" t="s">
        <v>1457</v>
      </c>
      <c r="B1414" s="24">
        <v>28.83934</v>
      </c>
      <c r="C1414" s="24">
        <v>-31.821102</v>
      </c>
    </row>
    <row r="1415" spans="1:9" x14ac:dyDescent="0.25">
      <c r="A1415" s="24" t="s">
        <v>1458</v>
      </c>
      <c r="B1415" s="24">
        <v>29.08934</v>
      </c>
      <c r="C1415" s="24">
        <v>-31.821102</v>
      </c>
      <c r="D1415" s="24">
        <v>0.37258813847488098</v>
      </c>
      <c r="E1415" s="24">
        <v>0.36938226964498427</v>
      </c>
      <c r="F1415" s="24">
        <v>0.39624314298053231</v>
      </c>
      <c r="G1415" s="24">
        <v>0.38975718731864567</v>
      </c>
      <c r="H1415" s="24">
        <v>0.44373703914946838</v>
      </c>
      <c r="I1415" s="24">
        <v>0.42603421599416358</v>
      </c>
    </row>
    <row r="1416" spans="1:9" x14ac:dyDescent="0.25">
      <c r="A1416" s="24" t="s">
        <v>1459</v>
      </c>
      <c r="B1416" s="24">
        <v>29.33934</v>
      </c>
      <c r="C1416" s="24">
        <v>-31.821102</v>
      </c>
      <c r="D1416" s="24">
        <v>0.40492245437813479</v>
      </c>
      <c r="E1416" s="24">
        <v>0.40137003509666508</v>
      </c>
      <c r="F1416" s="24">
        <v>0.42104743719476689</v>
      </c>
      <c r="G1416" s="24">
        <v>0.42268015404699599</v>
      </c>
      <c r="H1416" s="24">
        <v>0.45346915937194099</v>
      </c>
      <c r="I1416" s="24">
        <v>0.4401337920071966</v>
      </c>
    </row>
    <row r="1417" spans="1:9" x14ac:dyDescent="0.25">
      <c r="A1417" s="24" t="s">
        <v>1460</v>
      </c>
      <c r="B1417" s="24">
        <v>29.58934</v>
      </c>
      <c r="C1417" s="24">
        <v>-31.821102</v>
      </c>
    </row>
    <row r="1418" spans="1:9" x14ac:dyDescent="0.25">
      <c r="A1418" s="24" t="s">
        <v>1461</v>
      </c>
      <c r="B1418" s="24">
        <v>29.83934</v>
      </c>
      <c r="C1418" s="24">
        <v>-31.821102</v>
      </c>
    </row>
    <row r="1419" spans="1:9" x14ac:dyDescent="0.25">
      <c r="A1419" s="24" t="s">
        <v>1462</v>
      </c>
      <c r="B1419" s="24">
        <v>17.83934</v>
      </c>
      <c r="C1419" s="24">
        <v>-31.821102</v>
      </c>
    </row>
    <row r="1420" spans="1:9" x14ac:dyDescent="0.25">
      <c r="A1420" s="24" t="s">
        <v>1463</v>
      </c>
      <c r="B1420" s="24">
        <v>18.08934</v>
      </c>
      <c r="C1420" s="24">
        <v>-31.821102</v>
      </c>
    </row>
    <row r="1421" spans="1:9" x14ac:dyDescent="0.25">
      <c r="A1421" s="24" t="s">
        <v>1464</v>
      </c>
      <c r="B1421" s="24">
        <v>18.33934</v>
      </c>
      <c r="C1421" s="24">
        <v>-31.821102</v>
      </c>
    </row>
    <row r="1422" spans="1:9" x14ac:dyDescent="0.25">
      <c r="A1422" s="24" t="s">
        <v>1465</v>
      </c>
      <c r="B1422" s="24">
        <v>18.58934</v>
      </c>
      <c r="C1422" s="24">
        <v>-32.071102000000003</v>
      </c>
    </row>
    <row r="1423" spans="1:9" x14ac:dyDescent="0.25">
      <c r="A1423" s="24" t="s">
        <v>1466</v>
      </c>
      <c r="B1423" s="24">
        <v>28.58934</v>
      </c>
      <c r="C1423" s="24">
        <v>-32.071102000000003</v>
      </c>
    </row>
    <row r="1424" spans="1:9" x14ac:dyDescent="0.25">
      <c r="A1424" s="24" t="s">
        <v>1467</v>
      </c>
      <c r="B1424" s="24">
        <v>28.83934</v>
      </c>
      <c r="C1424" s="24">
        <v>-32.071102000000003</v>
      </c>
    </row>
    <row r="1425" spans="1:9" x14ac:dyDescent="0.25">
      <c r="A1425" s="24" t="s">
        <v>1468</v>
      </c>
      <c r="B1425" s="24">
        <v>29.08934</v>
      </c>
      <c r="C1425" s="24">
        <v>-32.071102000000003</v>
      </c>
      <c r="D1425" s="24">
        <v>0.40455961935501927</v>
      </c>
      <c r="E1425" s="24">
        <v>0.40108136594331129</v>
      </c>
      <c r="F1425" s="24">
        <v>0.42042850600061721</v>
      </c>
      <c r="G1425" s="24">
        <v>0.42612124864027939</v>
      </c>
      <c r="H1425" s="24">
        <v>0.45201176877063681</v>
      </c>
      <c r="I1425" s="24">
        <v>0.44128517799325206</v>
      </c>
    </row>
    <row r="1426" spans="1:9" x14ac:dyDescent="0.25">
      <c r="A1426" s="24" t="s">
        <v>1469</v>
      </c>
      <c r="B1426" s="24">
        <v>29.33934</v>
      </c>
      <c r="C1426" s="24">
        <v>-32.071102000000003</v>
      </c>
    </row>
    <row r="1427" spans="1:9" x14ac:dyDescent="0.25">
      <c r="A1427" s="24" t="s">
        <v>1470</v>
      </c>
      <c r="B1427" s="24">
        <v>29.58934</v>
      </c>
      <c r="C1427" s="24">
        <v>-32.071102000000003</v>
      </c>
    </row>
    <row r="1428" spans="1:9" x14ac:dyDescent="0.25">
      <c r="A1428" s="24" t="s">
        <v>1471</v>
      </c>
      <c r="B1428" s="24">
        <v>18.08934</v>
      </c>
      <c r="C1428" s="24">
        <v>-32.071102000000003</v>
      </c>
    </row>
    <row r="1429" spans="1:9" x14ac:dyDescent="0.25">
      <c r="A1429" s="24" t="s">
        <v>1472</v>
      </c>
      <c r="B1429" s="24">
        <v>18.33934</v>
      </c>
      <c r="C1429" s="24">
        <v>-32.071102000000003</v>
      </c>
    </row>
    <row r="1430" spans="1:9" x14ac:dyDescent="0.25">
      <c r="A1430" s="24" t="s">
        <v>1473</v>
      </c>
      <c r="B1430" s="24">
        <v>18.58934</v>
      </c>
      <c r="C1430" s="24">
        <v>-32.321102000000003</v>
      </c>
    </row>
    <row r="1431" spans="1:9" x14ac:dyDescent="0.25">
      <c r="A1431" s="24" t="s">
        <v>1474</v>
      </c>
      <c r="B1431" s="24">
        <v>28.33934</v>
      </c>
      <c r="C1431" s="24">
        <v>-32.321102000000003</v>
      </c>
    </row>
    <row r="1432" spans="1:9" x14ac:dyDescent="0.25">
      <c r="A1432" s="24" t="s">
        <v>1475</v>
      </c>
      <c r="B1432" s="24">
        <v>28.58934</v>
      </c>
      <c r="C1432" s="24">
        <v>-32.321102000000003</v>
      </c>
    </row>
    <row r="1433" spans="1:9" x14ac:dyDescent="0.25">
      <c r="A1433" s="24" t="s">
        <v>1476</v>
      </c>
      <c r="B1433" s="24">
        <v>28.83934</v>
      </c>
      <c r="C1433" s="24">
        <v>-32.321102000000003</v>
      </c>
      <c r="D1433" s="24">
        <v>0.42588201429132549</v>
      </c>
      <c r="E1433" s="24">
        <v>0.4241566533335458</v>
      </c>
      <c r="F1433" s="24">
        <v>0.44674707676765674</v>
      </c>
      <c r="G1433" s="24">
        <v>0.4420276564819639</v>
      </c>
      <c r="H1433" s="24">
        <v>0.47135774612224057</v>
      </c>
      <c r="I1433" s="24">
        <v>0.46014880615989279</v>
      </c>
    </row>
    <row r="1434" spans="1:9" x14ac:dyDescent="0.25">
      <c r="A1434" s="24" t="s">
        <v>1477</v>
      </c>
      <c r="B1434" s="24">
        <v>29.08934</v>
      </c>
      <c r="C1434" s="24">
        <v>-32.321102000000003</v>
      </c>
    </row>
    <row r="1435" spans="1:9" x14ac:dyDescent="0.25">
      <c r="A1435" s="24" t="s">
        <v>1478</v>
      </c>
      <c r="B1435" s="24">
        <v>29.33934</v>
      </c>
      <c r="C1435" s="24">
        <v>-32.321102000000003</v>
      </c>
    </row>
    <row r="1436" spans="1:9" x14ac:dyDescent="0.25">
      <c r="A1436" s="24" t="s">
        <v>1479</v>
      </c>
      <c r="B1436" s="24">
        <v>18.08934</v>
      </c>
      <c r="C1436" s="24">
        <v>-32.321102000000003</v>
      </c>
    </row>
    <row r="1437" spans="1:9" x14ac:dyDescent="0.25">
      <c r="A1437" s="24" t="s">
        <v>1480</v>
      </c>
      <c r="B1437" s="24">
        <v>18.33934</v>
      </c>
      <c r="C1437" s="24">
        <v>-32.321102000000003</v>
      </c>
    </row>
    <row r="1438" spans="1:9" x14ac:dyDescent="0.25">
      <c r="A1438" s="24" t="s">
        <v>1481</v>
      </c>
      <c r="B1438" s="24">
        <v>18.58934</v>
      </c>
      <c r="C1438" s="24">
        <v>-32.571102000000003</v>
      </c>
    </row>
    <row r="1439" spans="1:9" x14ac:dyDescent="0.25">
      <c r="A1439" s="24" t="s">
        <v>1482</v>
      </c>
      <c r="B1439" s="24">
        <v>27.83934</v>
      </c>
      <c r="C1439" s="24">
        <v>-32.571102000000003</v>
      </c>
    </row>
    <row r="1440" spans="1:9" x14ac:dyDescent="0.25">
      <c r="A1440" s="24" t="s">
        <v>1483</v>
      </c>
      <c r="B1440" s="24">
        <v>28.08934</v>
      </c>
      <c r="C1440" s="24">
        <v>-32.571102000000003</v>
      </c>
    </row>
    <row r="1441" spans="1:9" x14ac:dyDescent="0.25">
      <c r="A1441" s="24" t="s">
        <v>1484</v>
      </c>
      <c r="B1441" s="24">
        <v>28.33934</v>
      </c>
      <c r="C1441" s="24">
        <v>-32.571102000000003</v>
      </c>
      <c r="D1441" s="24">
        <v>0.40884967881095147</v>
      </c>
      <c r="E1441" s="24">
        <v>0.40881740559986196</v>
      </c>
      <c r="F1441" s="24">
        <v>0.43073524130796109</v>
      </c>
      <c r="G1441" s="24">
        <v>0.42487257429999292</v>
      </c>
      <c r="H1441" s="24">
        <v>0.46988956087281469</v>
      </c>
      <c r="I1441" s="24">
        <v>0.45331945672591839</v>
      </c>
    </row>
    <row r="1442" spans="1:9" x14ac:dyDescent="0.25">
      <c r="A1442" s="24" t="s">
        <v>1485</v>
      </c>
      <c r="B1442" s="24">
        <v>28.58934</v>
      </c>
      <c r="C1442" s="24">
        <v>-32.571102000000003</v>
      </c>
      <c r="D1442" s="24">
        <v>0.42207457139059629</v>
      </c>
      <c r="E1442" s="24">
        <v>0.4212504312789021</v>
      </c>
      <c r="F1442" s="24">
        <v>0.44440628294228351</v>
      </c>
      <c r="G1442" s="24">
        <v>0.43911086768726038</v>
      </c>
      <c r="H1442" s="24">
        <v>0.4729651321950416</v>
      </c>
      <c r="I1442" s="24">
        <v>0.45734653792023994</v>
      </c>
    </row>
    <row r="1443" spans="1:9" x14ac:dyDescent="0.25">
      <c r="A1443" s="24" t="s">
        <v>1486</v>
      </c>
      <c r="B1443" s="24">
        <v>28.83934</v>
      </c>
      <c r="C1443" s="24">
        <v>-32.571102000000003</v>
      </c>
    </row>
    <row r="1444" spans="1:9" x14ac:dyDescent="0.25">
      <c r="A1444" s="24" t="s">
        <v>1487</v>
      </c>
      <c r="B1444" s="24">
        <v>29.08934</v>
      </c>
      <c r="C1444" s="24">
        <v>-32.571102000000003</v>
      </c>
    </row>
    <row r="1445" spans="1:9" x14ac:dyDescent="0.25">
      <c r="A1445" s="24" t="s">
        <v>1488</v>
      </c>
      <c r="B1445" s="24">
        <v>17.58934</v>
      </c>
      <c r="C1445" s="24">
        <v>-32.571102000000003</v>
      </c>
    </row>
    <row r="1446" spans="1:9" x14ac:dyDescent="0.25">
      <c r="A1446" s="24" t="s">
        <v>1489</v>
      </c>
      <c r="B1446" s="24">
        <v>17.83934</v>
      </c>
      <c r="C1446" s="24">
        <v>-32.571102000000003</v>
      </c>
    </row>
    <row r="1447" spans="1:9" x14ac:dyDescent="0.25">
      <c r="A1447" s="24" t="s">
        <v>1490</v>
      </c>
      <c r="B1447" s="24">
        <v>18.08934</v>
      </c>
      <c r="C1447" s="24">
        <v>-32.571102000000003</v>
      </c>
    </row>
    <row r="1448" spans="1:9" x14ac:dyDescent="0.25">
      <c r="A1448" s="24" t="s">
        <v>1491</v>
      </c>
      <c r="B1448" s="24">
        <v>18.33934</v>
      </c>
      <c r="C1448" s="24">
        <v>-32.571102000000003</v>
      </c>
    </row>
    <row r="1449" spans="1:9" x14ac:dyDescent="0.25">
      <c r="A1449" s="24" t="s">
        <v>1492</v>
      </c>
      <c r="B1449" s="24">
        <v>18.58934</v>
      </c>
      <c r="C1449" s="24">
        <v>-32.821102000000003</v>
      </c>
    </row>
    <row r="1450" spans="1:9" x14ac:dyDescent="0.25">
      <c r="A1450" s="24" t="s">
        <v>1493</v>
      </c>
      <c r="B1450" s="24">
        <v>27.58934</v>
      </c>
      <c r="C1450" s="24">
        <v>-32.821102000000003</v>
      </c>
    </row>
    <row r="1451" spans="1:9" x14ac:dyDescent="0.25">
      <c r="A1451" s="24" t="s">
        <v>1494</v>
      </c>
      <c r="B1451" s="24">
        <v>27.83934</v>
      </c>
      <c r="C1451" s="24">
        <v>-32.821102000000003</v>
      </c>
    </row>
    <row r="1452" spans="1:9" x14ac:dyDescent="0.25">
      <c r="A1452" s="24" t="s">
        <v>1495</v>
      </c>
      <c r="B1452" s="24">
        <v>28.08934</v>
      </c>
      <c r="C1452" s="24">
        <v>-32.821102000000003</v>
      </c>
    </row>
    <row r="1453" spans="1:9" x14ac:dyDescent="0.25">
      <c r="A1453" s="24" t="s">
        <v>1496</v>
      </c>
      <c r="B1453" s="24">
        <v>28.33934</v>
      </c>
      <c r="C1453" s="24">
        <v>-32.821102000000003</v>
      </c>
    </row>
    <row r="1454" spans="1:9" x14ac:dyDescent="0.25">
      <c r="A1454" s="24" t="s">
        <v>1497</v>
      </c>
      <c r="B1454" s="24">
        <v>28.58934</v>
      </c>
      <c r="C1454" s="24">
        <v>-32.821102000000003</v>
      </c>
    </row>
    <row r="1455" spans="1:9" x14ac:dyDescent="0.25">
      <c r="A1455" s="24" t="s">
        <v>1498</v>
      </c>
      <c r="B1455" s="24">
        <v>28.83934</v>
      </c>
      <c r="C1455" s="24">
        <v>-32.821102000000003</v>
      </c>
    </row>
    <row r="1456" spans="1:9" x14ac:dyDescent="0.25">
      <c r="A1456" s="24" t="s">
        <v>1499</v>
      </c>
      <c r="B1456" s="24">
        <v>17.58934</v>
      </c>
      <c r="C1456" s="24">
        <v>-32.821102000000003</v>
      </c>
    </row>
    <row r="1457" spans="1:9" x14ac:dyDescent="0.25">
      <c r="A1457" s="24" t="s">
        <v>1500</v>
      </c>
      <c r="B1457" s="24">
        <v>17.83934</v>
      </c>
      <c r="C1457" s="24">
        <v>-32.821102000000003</v>
      </c>
    </row>
    <row r="1458" spans="1:9" x14ac:dyDescent="0.25">
      <c r="A1458" s="24" t="s">
        <v>1501</v>
      </c>
      <c r="B1458" s="24">
        <v>18.08934</v>
      </c>
      <c r="C1458" s="24">
        <v>-32.821102000000003</v>
      </c>
    </row>
    <row r="1459" spans="1:9" x14ac:dyDescent="0.25">
      <c r="A1459" s="24" t="s">
        <v>1502</v>
      </c>
      <c r="B1459" s="24">
        <v>18.33934</v>
      </c>
      <c r="C1459" s="24">
        <v>-32.821102000000003</v>
      </c>
    </row>
    <row r="1460" spans="1:9" x14ac:dyDescent="0.25">
      <c r="A1460" s="24" t="s">
        <v>1503</v>
      </c>
      <c r="B1460" s="24">
        <v>27.08934</v>
      </c>
      <c r="C1460" s="24">
        <v>-33.071102000000003</v>
      </c>
    </row>
    <row r="1461" spans="1:9" x14ac:dyDescent="0.25">
      <c r="A1461" s="24" t="s">
        <v>1504</v>
      </c>
      <c r="B1461" s="24">
        <v>27.33934</v>
      </c>
      <c r="C1461" s="24">
        <v>-33.071102000000003</v>
      </c>
    </row>
    <row r="1462" spans="1:9" x14ac:dyDescent="0.25">
      <c r="A1462" s="24" t="s">
        <v>1505</v>
      </c>
      <c r="B1462" s="24">
        <v>27.58934</v>
      </c>
      <c r="C1462" s="24">
        <v>-33.071102000000003</v>
      </c>
    </row>
    <row r="1463" spans="1:9" x14ac:dyDescent="0.25">
      <c r="A1463" s="24" t="s">
        <v>1506</v>
      </c>
      <c r="B1463" s="24">
        <v>27.83934</v>
      </c>
      <c r="C1463" s="24">
        <v>-33.071102000000003</v>
      </c>
      <c r="D1463" s="24">
        <v>0.4188192327175555</v>
      </c>
      <c r="E1463" s="24">
        <v>0.41821715927507308</v>
      </c>
      <c r="F1463" s="24">
        <v>0.44076919381972252</v>
      </c>
      <c r="G1463" s="24">
        <v>0.43743225286553822</v>
      </c>
      <c r="H1463" s="24">
        <v>0.4644386019998632</v>
      </c>
      <c r="I1463" s="24">
        <v>0.45305346654402168</v>
      </c>
    </row>
    <row r="1464" spans="1:9" x14ac:dyDescent="0.25">
      <c r="A1464" s="24" t="s">
        <v>1507</v>
      </c>
      <c r="B1464" s="24">
        <v>28.08934</v>
      </c>
      <c r="C1464" s="24">
        <v>-33.071102000000003</v>
      </c>
    </row>
    <row r="1465" spans="1:9" x14ac:dyDescent="0.25">
      <c r="A1465" s="24" t="s">
        <v>1508</v>
      </c>
      <c r="B1465" s="24">
        <v>28.33934</v>
      </c>
      <c r="C1465" s="24">
        <v>-33.071102000000003</v>
      </c>
    </row>
    <row r="1466" spans="1:9" x14ac:dyDescent="0.25">
      <c r="A1466" s="24" t="s">
        <v>1509</v>
      </c>
      <c r="B1466" s="24">
        <v>17.58934</v>
      </c>
      <c r="C1466" s="24">
        <v>-33.071102000000003</v>
      </c>
    </row>
    <row r="1467" spans="1:9" x14ac:dyDescent="0.25">
      <c r="A1467" s="24" t="s">
        <v>1510</v>
      </c>
      <c r="B1467" s="24">
        <v>17.83934</v>
      </c>
      <c r="C1467" s="24">
        <v>-33.071102000000003</v>
      </c>
    </row>
    <row r="1468" spans="1:9" x14ac:dyDescent="0.25">
      <c r="A1468" s="24" t="s">
        <v>1511</v>
      </c>
      <c r="B1468" s="24">
        <v>18.08934</v>
      </c>
      <c r="C1468" s="24">
        <v>-33.071102000000003</v>
      </c>
    </row>
    <row r="1469" spans="1:9" x14ac:dyDescent="0.25">
      <c r="A1469" s="24" t="s">
        <v>1512</v>
      </c>
      <c r="B1469" s="24">
        <v>18.33934</v>
      </c>
      <c r="C1469" s="24">
        <v>-33.071102000000003</v>
      </c>
    </row>
    <row r="1470" spans="1:9" x14ac:dyDescent="0.25">
      <c r="A1470" s="24" t="s">
        <v>1513</v>
      </c>
      <c r="B1470" s="24">
        <v>44.33934</v>
      </c>
      <c r="C1470" s="24">
        <v>10.678898</v>
      </c>
    </row>
    <row r="1471" spans="1:9" x14ac:dyDescent="0.25">
      <c r="A1471" s="24" t="s">
        <v>1514</v>
      </c>
      <c r="B1471" s="24">
        <v>44.58934</v>
      </c>
      <c r="C1471" s="24">
        <v>10.678898</v>
      </c>
    </row>
    <row r="1472" spans="1:9" x14ac:dyDescent="0.25">
      <c r="A1472" s="24" t="s">
        <v>1515</v>
      </c>
      <c r="B1472" s="24">
        <v>44.83934</v>
      </c>
      <c r="C1472" s="24">
        <v>10.678898</v>
      </c>
    </row>
    <row r="1473" spans="1:9" x14ac:dyDescent="0.25">
      <c r="A1473" s="24" t="s">
        <v>1516</v>
      </c>
      <c r="B1473" s="24">
        <v>45.08934</v>
      </c>
      <c r="C1473" s="24">
        <v>10.678898</v>
      </c>
    </row>
    <row r="1474" spans="1:9" x14ac:dyDescent="0.25">
      <c r="A1474" s="24" t="s">
        <v>1517</v>
      </c>
      <c r="B1474" s="24">
        <v>45.33934</v>
      </c>
      <c r="C1474" s="24">
        <v>10.678898</v>
      </c>
    </row>
    <row r="1475" spans="1:9" x14ac:dyDescent="0.25">
      <c r="A1475" s="24" t="s">
        <v>1518</v>
      </c>
      <c r="B1475" s="24">
        <v>45.58934</v>
      </c>
      <c r="C1475" s="24">
        <v>10.678898</v>
      </c>
    </row>
    <row r="1476" spans="1:9" x14ac:dyDescent="0.25">
      <c r="A1476" s="24" t="s">
        <v>1519</v>
      </c>
      <c r="B1476" s="24">
        <v>45.83934</v>
      </c>
      <c r="C1476" s="24">
        <v>10.678898</v>
      </c>
    </row>
    <row r="1477" spans="1:9" x14ac:dyDescent="0.25">
      <c r="A1477" s="24" t="s">
        <v>1520</v>
      </c>
      <c r="B1477" s="24">
        <v>46.08934</v>
      </c>
      <c r="C1477" s="24">
        <v>10.678898</v>
      </c>
    </row>
    <row r="1478" spans="1:9" x14ac:dyDescent="0.25">
      <c r="A1478" s="24" t="s">
        <v>1521</v>
      </c>
      <c r="B1478" s="24">
        <v>46.83934</v>
      </c>
      <c r="C1478" s="24">
        <v>10.678898</v>
      </c>
    </row>
    <row r="1479" spans="1:9" x14ac:dyDescent="0.25">
      <c r="A1479" s="24" t="s">
        <v>1522</v>
      </c>
      <c r="B1479" s="24">
        <v>47.08934</v>
      </c>
      <c r="C1479" s="24">
        <v>10.678898</v>
      </c>
    </row>
    <row r="1480" spans="1:9" x14ac:dyDescent="0.25">
      <c r="A1480" s="24" t="s">
        <v>1523</v>
      </c>
      <c r="B1480" s="24">
        <v>50.83934</v>
      </c>
      <c r="C1480" s="24">
        <v>10.678898</v>
      </c>
    </row>
    <row r="1481" spans="1:9" x14ac:dyDescent="0.25">
      <c r="A1481" s="24" t="s">
        <v>1524</v>
      </c>
      <c r="B1481" s="24">
        <v>51.08934</v>
      </c>
      <c r="C1481" s="24">
        <v>10.678898</v>
      </c>
    </row>
    <row r="1482" spans="1:9" x14ac:dyDescent="0.25">
      <c r="A1482" s="24" t="s">
        <v>1525</v>
      </c>
      <c r="B1482" s="24">
        <v>51.33934</v>
      </c>
      <c r="C1482" s="24">
        <v>10.678898</v>
      </c>
    </row>
    <row r="1483" spans="1:9" x14ac:dyDescent="0.25">
      <c r="A1483" s="24" t="s">
        <v>1526</v>
      </c>
      <c r="B1483" s="24">
        <v>51.58934</v>
      </c>
      <c r="C1483" s="24">
        <v>10.678898</v>
      </c>
    </row>
    <row r="1484" spans="1:9" x14ac:dyDescent="0.25">
      <c r="A1484" s="24" t="s">
        <v>1527</v>
      </c>
      <c r="B1484" s="24">
        <v>18.58934</v>
      </c>
      <c r="C1484" s="24">
        <v>-33.321102000000003</v>
      </c>
    </row>
    <row r="1485" spans="1:9" x14ac:dyDescent="0.25">
      <c r="A1485" s="24" t="s">
        <v>1528</v>
      </c>
      <c r="B1485" s="24">
        <v>26.58934</v>
      </c>
      <c r="C1485" s="24">
        <v>-33.321102000000003</v>
      </c>
    </row>
    <row r="1486" spans="1:9" x14ac:dyDescent="0.25">
      <c r="A1486" s="24" t="s">
        <v>1529</v>
      </c>
      <c r="B1486" s="24">
        <v>26.83934</v>
      </c>
      <c r="C1486" s="24">
        <v>-33.321102000000003</v>
      </c>
    </row>
    <row r="1487" spans="1:9" x14ac:dyDescent="0.25">
      <c r="A1487" s="24" t="s">
        <v>1530</v>
      </c>
      <c r="B1487" s="24">
        <v>27.08934</v>
      </c>
      <c r="C1487" s="24">
        <v>-33.321102000000003</v>
      </c>
    </row>
    <row r="1488" spans="1:9" x14ac:dyDescent="0.25">
      <c r="A1488" s="24" t="s">
        <v>1531</v>
      </c>
      <c r="B1488" s="24">
        <v>27.33934</v>
      </c>
      <c r="C1488" s="24">
        <v>-33.321102000000003</v>
      </c>
      <c r="D1488" s="24">
        <v>0.41557360812309868</v>
      </c>
      <c r="E1488" s="24">
        <v>0.41268071783834132</v>
      </c>
      <c r="F1488" s="24">
        <v>0.43715694781471198</v>
      </c>
      <c r="G1488" s="24">
        <v>0.43001856213479062</v>
      </c>
      <c r="H1488" s="24">
        <v>0.46729415834148369</v>
      </c>
      <c r="I1488" s="24">
        <v>0.45294505372942279</v>
      </c>
    </row>
    <row r="1489" spans="1:9" x14ac:dyDescent="0.25">
      <c r="A1489" s="24" t="s">
        <v>1532</v>
      </c>
      <c r="B1489" s="24">
        <v>27.58934</v>
      </c>
      <c r="C1489" s="24">
        <v>-33.321102000000003</v>
      </c>
      <c r="D1489" s="24">
        <v>0.43548166366278901</v>
      </c>
      <c r="E1489" s="24">
        <v>0.43408132111893388</v>
      </c>
      <c r="F1489" s="24">
        <v>0.45433241683859582</v>
      </c>
      <c r="G1489" s="24">
        <v>0.44821257682242532</v>
      </c>
      <c r="H1489" s="24">
        <v>0.47332280892642509</v>
      </c>
      <c r="I1489" s="24">
        <v>0.46324447565006671</v>
      </c>
    </row>
    <row r="1490" spans="1:9" x14ac:dyDescent="0.25">
      <c r="A1490" s="24" t="s">
        <v>1533</v>
      </c>
      <c r="B1490" s="24">
        <v>27.83934</v>
      </c>
      <c r="C1490" s="24">
        <v>-33.321102000000003</v>
      </c>
    </row>
    <row r="1491" spans="1:9" x14ac:dyDescent="0.25">
      <c r="A1491" s="24" t="s">
        <v>1534</v>
      </c>
      <c r="B1491" s="24">
        <v>28.08934</v>
      </c>
      <c r="C1491" s="24">
        <v>-33.321102000000003</v>
      </c>
    </row>
    <row r="1492" spans="1:9" x14ac:dyDescent="0.25">
      <c r="A1492" s="24" t="s">
        <v>1535</v>
      </c>
      <c r="B1492" s="24">
        <v>17.58934</v>
      </c>
      <c r="C1492" s="24">
        <v>-33.321102000000003</v>
      </c>
    </row>
    <row r="1493" spans="1:9" x14ac:dyDescent="0.25">
      <c r="A1493" s="24" t="s">
        <v>1536</v>
      </c>
      <c r="B1493" s="24">
        <v>17.83934</v>
      </c>
      <c r="C1493" s="24">
        <v>-33.321102000000003</v>
      </c>
    </row>
    <row r="1494" spans="1:9" x14ac:dyDescent="0.25">
      <c r="A1494" s="24" t="s">
        <v>1537</v>
      </c>
      <c r="B1494" s="24">
        <v>18.08934</v>
      </c>
      <c r="C1494" s="24">
        <v>-33.321102000000003</v>
      </c>
    </row>
    <row r="1495" spans="1:9" x14ac:dyDescent="0.25">
      <c r="A1495" s="24" t="s">
        <v>1538</v>
      </c>
      <c r="B1495" s="24">
        <v>18.33934</v>
      </c>
      <c r="C1495" s="24">
        <v>-33.321102000000003</v>
      </c>
    </row>
    <row r="1496" spans="1:9" x14ac:dyDescent="0.25">
      <c r="A1496" s="24" t="s">
        <v>1539</v>
      </c>
      <c r="B1496" s="24">
        <v>18.58934</v>
      </c>
      <c r="C1496" s="24">
        <v>-33.571102000000003</v>
      </c>
    </row>
    <row r="1497" spans="1:9" x14ac:dyDescent="0.25">
      <c r="A1497" s="24" t="s">
        <v>1540</v>
      </c>
      <c r="B1497" s="24">
        <v>25.33934</v>
      </c>
      <c r="C1497" s="24">
        <v>-33.571102000000003</v>
      </c>
    </row>
    <row r="1498" spans="1:9" x14ac:dyDescent="0.25">
      <c r="A1498" s="24" t="s">
        <v>1541</v>
      </c>
      <c r="B1498" s="24">
        <v>25.58934</v>
      </c>
      <c r="C1498" s="24">
        <v>-33.571102000000003</v>
      </c>
    </row>
    <row r="1499" spans="1:9" x14ac:dyDescent="0.25">
      <c r="A1499" s="24" t="s">
        <v>1542</v>
      </c>
      <c r="B1499" s="24">
        <v>25.83934</v>
      </c>
      <c r="C1499" s="24">
        <v>-33.571102000000003</v>
      </c>
    </row>
    <row r="1500" spans="1:9" x14ac:dyDescent="0.25">
      <c r="A1500" s="24" t="s">
        <v>1543</v>
      </c>
      <c r="B1500" s="24">
        <v>26.08934</v>
      </c>
      <c r="C1500" s="24">
        <v>-33.571102000000003</v>
      </c>
    </row>
    <row r="1501" spans="1:9" x14ac:dyDescent="0.25">
      <c r="A1501" s="24" t="s">
        <v>1544</v>
      </c>
      <c r="B1501" s="24">
        <v>26.33934</v>
      </c>
      <c r="C1501" s="24">
        <v>-33.571102000000003</v>
      </c>
    </row>
    <row r="1502" spans="1:9" x14ac:dyDescent="0.25">
      <c r="A1502" s="24" t="s">
        <v>1545</v>
      </c>
      <c r="B1502" s="24">
        <v>26.58934</v>
      </c>
      <c r="C1502" s="24">
        <v>-33.571102000000003</v>
      </c>
    </row>
    <row r="1503" spans="1:9" x14ac:dyDescent="0.25">
      <c r="A1503" s="24" t="s">
        <v>1546</v>
      </c>
      <c r="B1503" s="24">
        <v>26.83934</v>
      </c>
      <c r="C1503" s="24">
        <v>-33.571102000000003</v>
      </c>
    </row>
    <row r="1504" spans="1:9" x14ac:dyDescent="0.25">
      <c r="A1504" s="24" t="s">
        <v>1547</v>
      </c>
      <c r="B1504" s="24">
        <v>27.08934</v>
      </c>
      <c r="C1504" s="24">
        <v>-33.571102000000003</v>
      </c>
    </row>
    <row r="1505" spans="1:3" x14ac:dyDescent="0.25">
      <c r="A1505" s="24" t="s">
        <v>1548</v>
      </c>
      <c r="B1505" s="24">
        <v>27.33934</v>
      </c>
      <c r="C1505" s="24">
        <v>-33.571102000000003</v>
      </c>
    </row>
    <row r="1506" spans="1:3" x14ac:dyDescent="0.25">
      <c r="A1506" s="24" t="s">
        <v>1549</v>
      </c>
      <c r="B1506" s="24">
        <v>27.58934</v>
      </c>
      <c r="C1506" s="24">
        <v>-33.571102000000003</v>
      </c>
    </row>
    <row r="1507" spans="1:3" x14ac:dyDescent="0.25">
      <c r="A1507" s="24" t="s">
        <v>1550</v>
      </c>
      <c r="B1507" s="24">
        <v>17.83934</v>
      </c>
      <c r="C1507" s="24">
        <v>-33.571102000000003</v>
      </c>
    </row>
    <row r="1508" spans="1:3" x14ac:dyDescent="0.25">
      <c r="A1508" s="24" t="s">
        <v>1551</v>
      </c>
      <c r="B1508" s="24">
        <v>18.08934</v>
      </c>
      <c r="C1508" s="24">
        <v>-33.571102000000003</v>
      </c>
    </row>
    <row r="1509" spans="1:3" x14ac:dyDescent="0.25">
      <c r="A1509" s="24" t="s">
        <v>1552</v>
      </c>
      <c r="B1509" s="24">
        <v>18.33934</v>
      </c>
      <c r="C1509" s="24">
        <v>-33.571102000000003</v>
      </c>
    </row>
    <row r="1510" spans="1:3" x14ac:dyDescent="0.25">
      <c r="A1510" s="24" t="s">
        <v>1553</v>
      </c>
      <c r="B1510" s="24">
        <v>18.58934</v>
      </c>
      <c r="C1510" s="24">
        <v>-33.821102000000003</v>
      </c>
    </row>
    <row r="1511" spans="1:3" x14ac:dyDescent="0.25">
      <c r="A1511" s="24" t="s">
        <v>1554</v>
      </c>
      <c r="B1511" s="24">
        <v>18.83934</v>
      </c>
      <c r="C1511" s="24">
        <v>-33.821102000000003</v>
      </c>
    </row>
    <row r="1512" spans="1:3" x14ac:dyDescent="0.25">
      <c r="A1512" s="24" t="s">
        <v>1555</v>
      </c>
      <c r="B1512" s="24">
        <v>19.08934</v>
      </c>
      <c r="C1512" s="24">
        <v>-33.821102000000003</v>
      </c>
    </row>
    <row r="1513" spans="1:3" x14ac:dyDescent="0.25">
      <c r="A1513" s="24" t="s">
        <v>1556</v>
      </c>
      <c r="B1513" s="24">
        <v>21.83934</v>
      </c>
      <c r="C1513" s="24">
        <v>-33.821102000000003</v>
      </c>
    </row>
    <row r="1514" spans="1:3" x14ac:dyDescent="0.25">
      <c r="A1514" s="24" t="s">
        <v>1557</v>
      </c>
      <c r="B1514" s="24">
        <v>22.08934</v>
      </c>
      <c r="C1514" s="24">
        <v>-33.821102000000003</v>
      </c>
    </row>
    <row r="1515" spans="1:3" x14ac:dyDescent="0.25">
      <c r="A1515" s="24" t="s">
        <v>1558</v>
      </c>
      <c r="B1515" s="24">
        <v>22.33934</v>
      </c>
      <c r="C1515" s="24">
        <v>-33.821102000000003</v>
      </c>
    </row>
    <row r="1516" spans="1:3" x14ac:dyDescent="0.25">
      <c r="A1516" s="24" t="s">
        <v>1559</v>
      </c>
      <c r="B1516" s="24">
        <v>22.58934</v>
      </c>
      <c r="C1516" s="24">
        <v>-33.821102000000003</v>
      </c>
    </row>
    <row r="1517" spans="1:3" x14ac:dyDescent="0.25">
      <c r="A1517" s="24" t="s">
        <v>1560</v>
      </c>
      <c r="B1517" s="24">
        <v>22.83934</v>
      </c>
      <c r="C1517" s="24">
        <v>-33.821102000000003</v>
      </c>
    </row>
    <row r="1518" spans="1:3" x14ac:dyDescent="0.25">
      <c r="A1518" s="24" t="s">
        <v>1561</v>
      </c>
      <c r="B1518" s="24">
        <v>23.08934</v>
      </c>
      <c r="C1518" s="24">
        <v>-33.821102000000003</v>
      </c>
    </row>
    <row r="1519" spans="1:3" x14ac:dyDescent="0.25">
      <c r="A1519" s="24" t="s">
        <v>1562</v>
      </c>
      <c r="B1519" s="24">
        <v>23.33934</v>
      </c>
      <c r="C1519" s="24">
        <v>-33.821102000000003</v>
      </c>
    </row>
    <row r="1520" spans="1:3" x14ac:dyDescent="0.25">
      <c r="A1520" s="24" t="s">
        <v>1563</v>
      </c>
      <c r="B1520" s="24">
        <v>23.58934</v>
      </c>
      <c r="C1520" s="24">
        <v>-33.821102000000003</v>
      </c>
    </row>
    <row r="1521" spans="1:3" x14ac:dyDescent="0.25">
      <c r="A1521" s="24" t="s">
        <v>1564</v>
      </c>
      <c r="B1521" s="24">
        <v>23.83934</v>
      </c>
      <c r="C1521" s="24">
        <v>-33.821102000000003</v>
      </c>
    </row>
    <row r="1522" spans="1:3" x14ac:dyDescent="0.25">
      <c r="A1522" s="24" t="s">
        <v>1565</v>
      </c>
      <c r="B1522" s="24">
        <v>24.08934</v>
      </c>
      <c r="C1522" s="24">
        <v>-33.821102000000003</v>
      </c>
    </row>
    <row r="1523" spans="1:3" x14ac:dyDescent="0.25">
      <c r="A1523" s="24" t="s">
        <v>1566</v>
      </c>
      <c r="B1523" s="24">
        <v>24.33934</v>
      </c>
      <c r="C1523" s="24">
        <v>-33.821102000000003</v>
      </c>
    </row>
    <row r="1524" spans="1:3" x14ac:dyDescent="0.25">
      <c r="A1524" s="24" t="s">
        <v>1567</v>
      </c>
      <c r="B1524" s="24">
        <v>24.58934</v>
      </c>
      <c r="C1524" s="24">
        <v>-33.821102000000003</v>
      </c>
    </row>
    <row r="1525" spans="1:3" x14ac:dyDescent="0.25">
      <c r="A1525" s="24" t="s">
        <v>1568</v>
      </c>
      <c r="B1525" s="24">
        <v>24.83934</v>
      </c>
      <c r="C1525" s="24">
        <v>-33.821102000000003</v>
      </c>
    </row>
    <row r="1526" spans="1:3" x14ac:dyDescent="0.25">
      <c r="A1526" s="24" t="s">
        <v>1569</v>
      </c>
      <c r="B1526" s="24">
        <v>25.08934</v>
      </c>
      <c r="C1526" s="24">
        <v>-33.821102000000003</v>
      </c>
    </row>
    <row r="1527" spans="1:3" x14ac:dyDescent="0.25">
      <c r="A1527" s="24" t="s">
        <v>1570</v>
      </c>
      <c r="B1527" s="24">
        <v>25.33934</v>
      </c>
      <c r="C1527" s="24">
        <v>-33.821102000000003</v>
      </c>
    </row>
    <row r="1528" spans="1:3" x14ac:dyDescent="0.25">
      <c r="A1528" s="24" t="s">
        <v>1571</v>
      </c>
      <c r="B1528" s="24">
        <v>25.58934</v>
      </c>
      <c r="C1528" s="24">
        <v>-33.821102000000003</v>
      </c>
    </row>
    <row r="1529" spans="1:3" x14ac:dyDescent="0.25">
      <c r="A1529" s="24" t="s">
        <v>1572</v>
      </c>
      <c r="B1529" s="24">
        <v>25.83934</v>
      </c>
      <c r="C1529" s="24">
        <v>-33.821102000000003</v>
      </c>
    </row>
    <row r="1530" spans="1:3" x14ac:dyDescent="0.25">
      <c r="A1530" s="24" t="s">
        <v>1573</v>
      </c>
      <c r="B1530" s="24">
        <v>26.08934</v>
      </c>
      <c r="C1530" s="24">
        <v>-33.821102000000003</v>
      </c>
    </row>
    <row r="1531" spans="1:3" x14ac:dyDescent="0.25">
      <c r="A1531" s="24" t="s">
        <v>1574</v>
      </c>
      <c r="B1531" s="24">
        <v>26.33934</v>
      </c>
      <c r="C1531" s="24">
        <v>-33.821102000000003</v>
      </c>
    </row>
    <row r="1532" spans="1:3" x14ac:dyDescent="0.25">
      <c r="A1532" s="24" t="s">
        <v>1575</v>
      </c>
      <c r="B1532" s="24">
        <v>26.58934</v>
      </c>
      <c r="C1532" s="24">
        <v>-33.821102000000003</v>
      </c>
    </row>
    <row r="1533" spans="1:3" x14ac:dyDescent="0.25">
      <c r="A1533" s="24" t="s">
        <v>1576</v>
      </c>
      <c r="B1533" s="24">
        <v>26.83934</v>
      </c>
      <c r="C1533" s="24">
        <v>-33.821102000000003</v>
      </c>
    </row>
    <row r="1534" spans="1:3" x14ac:dyDescent="0.25">
      <c r="A1534" s="24" t="s">
        <v>1577</v>
      </c>
      <c r="B1534" s="24">
        <v>27.08934</v>
      </c>
      <c r="C1534" s="24">
        <v>-33.821102000000003</v>
      </c>
    </row>
    <row r="1535" spans="1:3" x14ac:dyDescent="0.25">
      <c r="A1535" s="24" t="s">
        <v>1578</v>
      </c>
      <c r="B1535" s="24">
        <v>27.33934</v>
      </c>
      <c r="C1535" s="24">
        <v>-33.821102000000003</v>
      </c>
    </row>
    <row r="1536" spans="1:3" x14ac:dyDescent="0.25">
      <c r="A1536" s="24" t="s">
        <v>1579</v>
      </c>
      <c r="B1536" s="24">
        <v>18.08934</v>
      </c>
      <c r="C1536" s="24">
        <v>-33.821102000000003</v>
      </c>
    </row>
    <row r="1537" spans="1:3" x14ac:dyDescent="0.25">
      <c r="A1537" s="24" t="s">
        <v>1580</v>
      </c>
      <c r="B1537" s="24">
        <v>18.33934</v>
      </c>
      <c r="C1537" s="24">
        <v>-33.821102000000003</v>
      </c>
    </row>
    <row r="1538" spans="1:3" x14ac:dyDescent="0.25">
      <c r="A1538" s="24" t="s">
        <v>1581</v>
      </c>
      <c r="B1538" s="24">
        <v>18.58934</v>
      </c>
      <c r="C1538" s="24">
        <v>-34.071102000000003</v>
      </c>
    </row>
    <row r="1539" spans="1:3" x14ac:dyDescent="0.25">
      <c r="A1539" s="24" t="s">
        <v>1582</v>
      </c>
      <c r="B1539" s="24">
        <v>18.83934</v>
      </c>
      <c r="C1539" s="24">
        <v>-34.071102000000003</v>
      </c>
    </row>
    <row r="1540" spans="1:3" x14ac:dyDescent="0.25">
      <c r="A1540" s="24" t="s">
        <v>1583</v>
      </c>
      <c r="B1540" s="24">
        <v>19.08934</v>
      </c>
      <c r="C1540" s="24">
        <v>-34.071102000000003</v>
      </c>
    </row>
    <row r="1541" spans="1:3" x14ac:dyDescent="0.25">
      <c r="A1541" s="24" t="s">
        <v>1584</v>
      </c>
      <c r="B1541" s="24">
        <v>19.33934</v>
      </c>
      <c r="C1541" s="24">
        <v>-34.071102000000003</v>
      </c>
    </row>
    <row r="1542" spans="1:3" x14ac:dyDescent="0.25">
      <c r="A1542" s="24" t="s">
        <v>1585</v>
      </c>
      <c r="B1542" s="24">
        <v>20.58934</v>
      </c>
      <c r="C1542" s="24">
        <v>-34.071102000000003</v>
      </c>
    </row>
    <row r="1543" spans="1:3" x14ac:dyDescent="0.25">
      <c r="A1543" s="24" t="s">
        <v>1586</v>
      </c>
      <c r="B1543" s="24">
        <v>20.83934</v>
      </c>
      <c r="C1543" s="24">
        <v>-34.071102000000003</v>
      </c>
    </row>
    <row r="1544" spans="1:3" x14ac:dyDescent="0.25">
      <c r="A1544" s="24" t="s">
        <v>1587</v>
      </c>
      <c r="B1544" s="24">
        <v>21.08934</v>
      </c>
      <c r="C1544" s="24">
        <v>-34.071102000000003</v>
      </c>
    </row>
    <row r="1545" spans="1:3" x14ac:dyDescent="0.25">
      <c r="A1545" s="24" t="s">
        <v>1588</v>
      </c>
      <c r="B1545" s="24">
        <v>21.33934</v>
      </c>
      <c r="C1545" s="24">
        <v>-34.071102000000003</v>
      </c>
    </row>
    <row r="1546" spans="1:3" x14ac:dyDescent="0.25">
      <c r="A1546" s="24" t="s">
        <v>1589</v>
      </c>
      <c r="B1546" s="24">
        <v>21.58934</v>
      </c>
      <c r="C1546" s="24">
        <v>-34.071102000000003</v>
      </c>
    </row>
    <row r="1547" spans="1:3" x14ac:dyDescent="0.25">
      <c r="A1547" s="24" t="s">
        <v>1590</v>
      </c>
      <c r="B1547" s="24">
        <v>21.83934</v>
      </c>
      <c r="C1547" s="24">
        <v>-34.071102000000003</v>
      </c>
    </row>
    <row r="1548" spans="1:3" x14ac:dyDescent="0.25">
      <c r="A1548" s="24" t="s">
        <v>1591</v>
      </c>
      <c r="B1548" s="24">
        <v>22.08934</v>
      </c>
      <c r="C1548" s="24">
        <v>-34.071102000000003</v>
      </c>
    </row>
    <row r="1549" spans="1:3" x14ac:dyDescent="0.25">
      <c r="A1549" s="24" t="s">
        <v>1592</v>
      </c>
      <c r="B1549" s="24">
        <v>22.33934</v>
      </c>
      <c r="C1549" s="24">
        <v>-34.071102000000003</v>
      </c>
    </row>
    <row r="1550" spans="1:3" x14ac:dyDescent="0.25">
      <c r="A1550" s="24" t="s">
        <v>1593</v>
      </c>
      <c r="B1550" s="24">
        <v>22.58934</v>
      </c>
      <c r="C1550" s="24">
        <v>-34.071102000000003</v>
      </c>
    </row>
    <row r="1551" spans="1:3" x14ac:dyDescent="0.25">
      <c r="A1551" s="24" t="s">
        <v>1594</v>
      </c>
      <c r="B1551" s="24">
        <v>22.83934</v>
      </c>
      <c r="C1551" s="24">
        <v>-34.071102000000003</v>
      </c>
    </row>
    <row r="1552" spans="1:3" x14ac:dyDescent="0.25">
      <c r="A1552" s="24" t="s">
        <v>1595</v>
      </c>
      <c r="B1552" s="24">
        <v>23.08934</v>
      </c>
      <c r="C1552" s="24">
        <v>-34.071102000000003</v>
      </c>
    </row>
    <row r="1553" spans="1:3" x14ac:dyDescent="0.25">
      <c r="A1553" s="24" t="s">
        <v>1596</v>
      </c>
      <c r="B1553" s="24">
        <v>23.33934</v>
      </c>
      <c r="C1553" s="24">
        <v>-34.071102000000003</v>
      </c>
    </row>
    <row r="1554" spans="1:3" x14ac:dyDescent="0.25">
      <c r="A1554" s="24" t="s">
        <v>1597</v>
      </c>
      <c r="B1554" s="24">
        <v>23.58934</v>
      </c>
      <c r="C1554" s="24">
        <v>-34.071102000000003</v>
      </c>
    </row>
    <row r="1555" spans="1:3" x14ac:dyDescent="0.25">
      <c r="A1555" s="24" t="s">
        <v>1598</v>
      </c>
      <c r="B1555" s="24">
        <v>23.83934</v>
      </c>
      <c r="C1555" s="24">
        <v>-34.071102000000003</v>
      </c>
    </row>
    <row r="1556" spans="1:3" x14ac:dyDescent="0.25">
      <c r="A1556" s="24" t="s">
        <v>1599</v>
      </c>
      <c r="B1556" s="24">
        <v>24.08934</v>
      </c>
      <c r="C1556" s="24">
        <v>-34.071102000000003</v>
      </c>
    </row>
    <row r="1557" spans="1:3" x14ac:dyDescent="0.25">
      <c r="A1557" s="24" t="s">
        <v>1600</v>
      </c>
      <c r="B1557" s="24">
        <v>24.33934</v>
      </c>
      <c r="C1557" s="24">
        <v>-34.071102000000003</v>
      </c>
    </row>
    <row r="1558" spans="1:3" x14ac:dyDescent="0.25">
      <c r="A1558" s="24" t="s">
        <v>1601</v>
      </c>
      <c r="B1558" s="24">
        <v>24.58934</v>
      </c>
      <c r="C1558" s="24">
        <v>-34.071102000000003</v>
      </c>
    </row>
    <row r="1559" spans="1:3" x14ac:dyDescent="0.25">
      <c r="A1559" s="24" t="s">
        <v>1602</v>
      </c>
      <c r="B1559" s="24">
        <v>24.83934</v>
      </c>
      <c r="C1559" s="24">
        <v>-34.071102000000003</v>
      </c>
    </row>
    <row r="1560" spans="1:3" x14ac:dyDescent="0.25">
      <c r="A1560" s="24" t="s">
        <v>1603</v>
      </c>
      <c r="B1560" s="24">
        <v>25.08934</v>
      </c>
      <c r="C1560" s="24">
        <v>-34.071102000000003</v>
      </c>
    </row>
    <row r="1561" spans="1:3" x14ac:dyDescent="0.25">
      <c r="A1561" s="24" t="s">
        <v>1604</v>
      </c>
      <c r="B1561" s="24">
        <v>25.33934</v>
      </c>
      <c r="C1561" s="24">
        <v>-34.071102000000003</v>
      </c>
    </row>
    <row r="1562" spans="1:3" x14ac:dyDescent="0.25">
      <c r="A1562" s="24" t="s">
        <v>1605</v>
      </c>
      <c r="B1562" s="24">
        <v>25.58934</v>
      </c>
      <c r="C1562" s="24">
        <v>-34.071102000000003</v>
      </c>
    </row>
    <row r="1563" spans="1:3" x14ac:dyDescent="0.25">
      <c r="A1563" s="24" t="s">
        <v>1606</v>
      </c>
      <c r="B1563" s="24">
        <v>25.83934</v>
      </c>
      <c r="C1563" s="24">
        <v>-34.071102000000003</v>
      </c>
    </row>
    <row r="1564" spans="1:3" x14ac:dyDescent="0.25">
      <c r="A1564" s="24" t="s">
        <v>1607</v>
      </c>
      <c r="B1564" s="24">
        <v>26.08934</v>
      </c>
      <c r="C1564" s="24">
        <v>-34.071102000000003</v>
      </c>
    </row>
    <row r="1565" spans="1:3" x14ac:dyDescent="0.25">
      <c r="A1565" s="24" t="s">
        <v>1608</v>
      </c>
      <c r="B1565" s="24">
        <v>26.33934</v>
      </c>
      <c r="C1565" s="24">
        <v>-34.071102000000003</v>
      </c>
    </row>
    <row r="1566" spans="1:3" x14ac:dyDescent="0.25">
      <c r="A1566" s="24" t="s">
        <v>1609</v>
      </c>
      <c r="B1566" s="24">
        <v>26.58934</v>
      </c>
      <c r="C1566" s="24">
        <v>-34.071102000000003</v>
      </c>
    </row>
    <row r="1567" spans="1:3" x14ac:dyDescent="0.25">
      <c r="A1567" s="24" t="s">
        <v>1610</v>
      </c>
      <c r="B1567" s="24">
        <v>18.08934</v>
      </c>
      <c r="C1567" s="24">
        <v>-34.071102000000003</v>
      </c>
    </row>
    <row r="1568" spans="1:3" x14ac:dyDescent="0.25">
      <c r="A1568" s="24" t="s">
        <v>1611</v>
      </c>
      <c r="B1568" s="24">
        <v>18.33934</v>
      </c>
      <c r="C1568" s="24">
        <v>-34.071102000000003</v>
      </c>
    </row>
    <row r="1569" spans="1:3" x14ac:dyDescent="0.25">
      <c r="A1569" s="24" t="s">
        <v>1612</v>
      </c>
      <c r="B1569" s="24">
        <v>18.58934</v>
      </c>
      <c r="C1569" s="24">
        <v>-34.321102000000003</v>
      </c>
    </row>
    <row r="1570" spans="1:3" x14ac:dyDescent="0.25">
      <c r="A1570" s="24" t="s">
        <v>1613</v>
      </c>
      <c r="B1570" s="24">
        <v>18.83934</v>
      </c>
      <c r="C1570" s="24">
        <v>-34.321102000000003</v>
      </c>
    </row>
    <row r="1571" spans="1:3" x14ac:dyDescent="0.25">
      <c r="A1571" s="24" t="s">
        <v>1614</v>
      </c>
      <c r="B1571" s="24">
        <v>19.08934</v>
      </c>
      <c r="C1571" s="24">
        <v>-34.321102000000003</v>
      </c>
    </row>
    <row r="1572" spans="1:3" x14ac:dyDescent="0.25">
      <c r="A1572" s="24" t="s">
        <v>1615</v>
      </c>
      <c r="B1572" s="24">
        <v>19.33934</v>
      </c>
      <c r="C1572" s="24">
        <v>-34.321102000000003</v>
      </c>
    </row>
    <row r="1573" spans="1:3" x14ac:dyDescent="0.25">
      <c r="A1573" s="24" t="s">
        <v>1616</v>
      </c>
      <c r="B1573" s="24">
        <v>19.58934</v>
      </c>
      <c r="C1573" s="24">
        <v>-34.321102000000003</v>
      </c>
    </row>
    <row r="1574" spans="1:3" x14ac:dyDescent="0.25">
      <c r="A1574" s="24" t="s">
        <v>1617</v>
      </c>
      <c r="B1574" s="24">
        <v>20.08934</v>
      </c>
      <c r="C1574" s="24">
        <v>-34.321102000000003</v>
      </c>
    </row>
    <row r="1575" spans="1:3" x14ac:dyDescent="0.25">
      <c r="A1575" s="24" t="s">
        <v>1618</v>
      </c>
      <c r="B1575" s="24">
        <v>20.33934</v>
      </c>
      <c r="C1575" s="24">
        <v>-34.321102000000003</v>
      </c>
    </row>
    <row r="1576" spans="1:3" x14ac:dyDescent="0.25">
      <c r="A1576" s="24" t="s">
        <v>1619</v>
      </c>
      <c r="B1576" s="24">
        <v>20.58934</v>
      </c>
      <c r="C1576" s="24">
        <v>-34.321102000000003</v>
      </c>
    </row>
    <row r="1577" spans="1:3" x14ac:dyDescent="0.25">
      <c r="A1577" s="24" t="s">
        <v>1620</v>
      </c>
      <c r="B1577" s="24">
        <v>20.83934</v>
      </c>
      <c r="C1577" s="24">
        <v>-34.321102000000003</v>
      </c>
    </row>
    <row r="1578" spans="1:3" x14ac:dyDescent="0.25">
      <c r="A1578" s="24" t="s">
        <v>1621</v>
      </c>
      <c r="B1578" s="24">
        <v>21.08934</v>
      </c>
      <c r="C1578" s="24">
        <v>-34.321102000000003</v>
      </c>
    </row>
    <row r="1579" spans="1:3" x14ac:dyDescent="0.25">
      <c r="A1579" s="24" t="s">
        <v>1622</v>
      </c>
      <c r="B1579" s="24">
        <v>21.33934</v>
      </c>
      <c r="C1579" s="24">
        <v>-34.321102000000003</v>
      </c>
    </row>
    <row r="1580" spans="1:3" x14ac:dyDescent="0.25">
      <c r="A1580" s="24" t="s">
        <v>1623</v>
      </c>
      <c r="B1580" s="24">
        <v>21.58934</v>
      </c>
      <c r="C1580" s="24">
        <v>-34.321102000000003</v>
      </c>
    </row>
    <row r="1581" spans="1:3" x14ac:dyDescent="0.25">
      <c r="A1581" s="24" t="s">
        <v>1624</v>
      </c>
      <c r="B1581" s="24">
        <v>21.83934</v>
      </c>
      <c r="C1581" s="24">
        <v>-34.321102000000003</v>
      </c>
    </row>
    <row r="1582" spans="1:3" x14ac:dyDescent="0.25">
      <c r="A1582" s="24" t="s">
        <v>1625</v>
      </c>
      <c r="B1582" s="24">
        <v>22.08934</v>
      </c>
      <c r="C1582" s="24">
        <v>-34.321102000000003</v>
      </c>
    </row>
    <row r="1583" spans="1:3" x14ac:dyDescent="0.25">
      <c r="A1583" s="24" t="s">
        <v>1626</v>
      </c>
      <c r="B1583" s="24">
        <v>22.33934</v>
      </c>
      <c r="C1583" s="24">
        <v>-34.321102000000003</v>
      </c>
    </row>
    <row r="1584" spans="1:3" x14ac:dyDescent="0.25">
      <c r="A1584" s="24" t="s">
        <v>1627</v>
      </c>
      <c r="B1584" s="24">
        <v>22.58934</v>
      </c>
      <c r="C1584" s="24">
        <v>-34.321102000000003</v>
      </c>
    </row>
    <row r="1585" spans="1:3" x14ac:dyDescent="0.25">
      <c r="A1585" s="24" t="s">
        <v>1628</v>
      </c>
      <c r="B1585" s="24">
        <v>22.83934</v>
      </c>
      <c r="C1585" s="24">
        <v>-34.321102000000003</v>
      </c>
    </row>
    <row r="1586" spans="1:3" x14ac:dyDescent="0.25">
      <c r="A1586" s="24" t="s">
        <v>1629</v>
      </c>
      <c r="B1586" s="24">
        <v>23.08934</v>
      </c>
      <c r="C1586" s="24">
        <v>-34.321102000000003</v>
      </c>
    </row>
    <row r="1587" spans="1:3" x14ac:dyDescent="0.25">
      <c r="A1587" s="24" t="s">
        <v>1630</v>
      </c>
      <c r="B1587" s="24">
        <v>23.33934</v>
      </c>
      <c r="C1587" s="24">
        <v>-34.321102000000003</v>
      </c>
    </row>
    <row r="1588" spans="1:3" x14ac:dyDescent="0.25">
      <c r="A1588" s="24" t="s">
        <v>1631</v>
      </c>
      <c r="B1588" s="24">
        <v>23.58934</v>
      </c>
      <c r="C1588" s="24">
        <v>-34.321102000000003</v>
      </c>
    </row>
    <row r="1589" spans="1:3" x14ac:dyDescent="0.25">
      <c r="A1589" s="24" t="s">
        <v>1632</v>
      </c>
      <c r="B1589" s="24">
        <v>23.83934</v>
      </c>
      <c r="C1589" s="24">
        <v>-34.321102000000003</v>
      </c>
    </row>
    <row r="1590" spans="1:3" x14ac:dyDescent="0.25">
      <c r="A1590" s="24" t="s">
        <v>1633</v>
      </c>
      <c r="B1590" s="24">
        <v>24.08934</v>
      </c>
      <c r="C1590" s="24">
        <v>-34.321102000000003</v>
      </c>
    </row>
    <row r="1591" spans="1:3" x14ac:dyDescent="0.25">
      <c r="A1591" s="24" t="s">
        <v>1634</v>
      </c>
      <c r="B1591" s="24">
        <v>24.33934</v>
      </c>
      <c r="C1591" s="24">
        <v>-34.321102000000003</v>
      </c>
    </row>
    <row r="1592" spans="1:3" x14ac:dyDescent="0.25">
      <c r="A1592" s="24" t="s">
        <v>1635</v>
      </c>
      <c r="B1592" s="24">
        <v>24.58934</v>
      </c>
      <c r="C1592" s="24">
        <v>-34.321102000000003</v>
      </c>
    </row>
    <row r="1593" spans="1:3" x14ac:dyDescent="0.25">
      <c r="A1593" s="24" t="s">
        <v>1636</v>
      </c>
      <c r="B1593" s="24">
        <v>24.83934</v>
      </c>
      <c r="C1593" s="24">
        <v>-34.321102000000003</v>
      </c>
    </row>
    <row r="1594" spans="1:3" x14ac:dyDescent="0.25">
      <c r="A1594" s="24" t="s">
        <v>1637</v>
      </c>
      <c r="B1594" s="24">
        <v>25.08934</v>
      </c>
      <c r="C1594" s="24">
        <v>-34.321102000000003</v>
      </c>
    </row>
    <row r="1595" spans="1:3" x14ac:dyDescent="0.25">
      <c r="A1595" s="24" t="s">
        <v>1638</v>
      </c>
      <c r="B1595" s="24">
        <v>25.33934</v>
      </c>
      <c r="C1595" s="24">
        <v>-34.321102000000003</v>
      </c>
    </row>
    <row r="1596" spans="1:3" x14ac:dyDescent="0.25">
      <c r="A1596" s="24" t="s">
        <v>1639</v>
      </c>
      <c r="B1596" s="24">
        <v>25.58934</v>
      </c>
      <c r="C1596" s="24">
        <v>-34.321102000000003</v>
      </c>
    </row>
    <row r="1597" spans="1:3" x14ac:dyDescent="0.25">
      <c r="A1597" s="24" t="s">
        <v>1640</v>
      </c>
      <c r="B1597" s="24">
        <v>25.83934</v>
      </c>
      <c r="C1597" s="24">
        <v>-34.321102000000003</v>
      </c>
    </row>
    <row r="1598" spans="1:3" x14ac:dyDescent="0.25">
      <c r="A1598" s="24" t="s">
        <v>1641</v>
      </c>
      <c r="B1598" s="24">
        <v>18.08934</v>
      </c>
      <c r="C1598" s="24">
        <v>-34.321102000000003</v>
      </c>
    </row>
    <row r="1599" spans="1:3" x14ac:dyDescent="0.25">
      <c r="A1599" s="24" t="s">
        <v>1642</v>
      </c>
      <c r="B1599" s="24">
        <v>18.33934</v>
      </c>
      <c r="C1599" s="24">
        <v>-34.321102000000003</v>
      </c>
    </row>
    <row r="1600" spans="1:3" x14ac:dyDescent="0.25">
      <c r="A1600" s="24" t="s">
        <v>1643</v>
      </c>
      <c r="B1600" s="24">
        <v>18.58934</v>
      </c>
      <c r="C1600" s="24">
        <v>-34.571102000000003</v>
      </c>
    </row>
    <row r="1601" spans="1:3" x14ac:dyDescent="0.25">
      <c r="A1601" s="24" t="s">
        <v>1644</v>
      </c>
      <c r="B1601" s="24">
        <v>18.83934</v>
      </c>
      <c r="C1601" s="24">
        <v>-34.571102000000003</v>
      </c>
    </row>
    <row r="1602" spans="1:3" x14ac:dyDescent="0.25">
      <c r="A1602" s="24" t="s">
        <v>1645</v>
      </c>
      <c r="B1602" s="24">
        <v>19.08934</v>
      </c>
      <c r="C1602" s="24">
        <v>-34.571102000000003</v>
      </c>
    </row>
    <row r="1603" spans="1:3" x14ac:dyDescent="0.25">
      <c r="A1603" s="24" t="s">
        <v>1646</v>
      </c>
      <c r="B1603" s="24">
        <v>19.33934</v>
      </c>
      <c r="C1603" s="24">
        <v>-34.571102000000003</v>
      </c>
    </row>
    <row r="1604" spans="1:3" x14ac:dyDescent="0.25">
      <c r="A1604" s="24" t="s">
        <v>1647</v>
      </c>
      <c r="B1604" s="24">
        <v>19.58934</v>
      </c>
      <c r="C1604" s="24">
        <v>-34.571102000000003</v>
      </c>
    </row>
    <row r="1605" spans="1:3" x14ac:dyDescent="0.25">
      <c r="A1605" s="24" t="s">
        <v>1648</v>
      </c>
      <c r="B1605" s="24">
        <v>19.83934</v>
      </c>
      <c r="C1605" s="24">
        <v>-34.571102000000003</v>
      </c>
    </row>
    <row r="1606" spans="1:3" x14ac:dyDescent="0.25">
      <c r="A1606" s="24" t="s">
        <v>1649</v>
      </c>
      <c r="B1606" s="24">
        <v>20.08934</v>
      </c>
      <c r="C1606" s="24">
        <v>-34.571102000000003</v>
      </c>
    </row>
    <row r="1607" spans="1:3" x14ac:dyDescent="0.25">
      <c r="A1607" s="24" t="s">
        <v>1650</v>
      </c>
      <c r="B1607" s="24">
        <v>20.33934</v>
      </c>
      <c r="C1607" s="24">
        <v>-34.571102000000003</v>
      </c>
    </row>
    <row r="1608" spans="1:3" x14ac:dyDescent="0.25">
      <c r="A1608" s="24" t="s">
        <v>1651</v>
      </c>
      <c r="B1608" s="24">
        <v>20.58934</v>
      </c>
      <c r="C1608" s="24">
        <v>-34.571102000000003</v>
      </c>
    </row>
    <row r="1609" spans="1:3" x14ac:dyDescent="0.25">
      <c r="A1609" s="24" t="s">
        <v>1652</v>
      </c>
      <c r="B1609" s="24">
        <v>20.83934</v>
      </c>
      <c r="C1609" s="24">
        <v>-34.571102000000003</v>
      </c>
    </row>
    <row r="1610" spans="1:3" x14ac:dyDescent="0.25">
      <c r="A1610" s="24" t="s">
        <v>1653</v>
      </c>
      <c r="B1610" s="24">
        <v>21.08934</v>
      </c>
      <c r="C1610" s="24">
        <v>-34.571102000000003</v>
      </c>
    </row>
    <row r="1611" spans="1:3" x14ac:dyDescent="0.25">
      <c r="A1611" s="24" t="s">
        <v>1654</v>
      </c>
      <c r="B1611" s="24">
        <v>21.33934</v>
      </c>
      <c r="C1611" s="24">
        <v>-34.571102000000003</v>
      </c>
    </row>
    <row r="1612" spans="1:3" x14ac:dyDescent="0.25">
      <c r="A1612" s="24" t="s">
        <v>1655</v>
      </c>
      <c r="B1612" s="24">
        <v>21.58934</v>
      </c>
      <c r="C1612" s="24">
        <v>-34.571102000000003</v>
      </c>
    </row>
    <row r="1613" spans="1:3" x14ac:dyDescent="0.25">
      <c r="A1613" s="24" t="s">
        <v>1656</v>
      </c>
      <c r="B1613" s="24">
        <v>21.83934</v>
      </c>
      <c r="C1613" s="24">
        <v>-34.571102000000003</v>
      </c>
    </row>
    <row r="1614" spans="1:3" x14ac:dyDescent="0.25">
      <c r="A1614" s="24" t="s">
        <v>1657</v>
      </c>
      <c r="B1614" s="24">
        <v>22.08934</v>
      </c>
      <c r="C1614" s="24">
        <v>-34.571102000000003</v>
      </c>
    </row>
    <row r="1615" spans="1:3" x14ac:dyDescent="0.25">
      <c r="A1615" s="24" t="s">
        <v>1658</v>
      </c>
      <c r="B1615" s="24">
        <v>18.08934</v>
      </c>
      <c r="C1615" s="24">
        <v>-34.571102000000003</v>
      </c>
    </row>
    <row r="1616" spans="1:3" x14ac:dyDescent="0.25">
      <c r="A1616" s="24" t="s">
        <v>1659</v>
      </c>
      <c r="B1616" s="24">
        <v>18.33934</v>
      </c>
      <c r="C1616" s="24">
        <v>-34.571102000000003</v>
      </c>
    </row>
    <row r="1617" spans="1:3" x14ac:dyDescent="0.25">
      <c r="A1617" s="24" t="s">
        <v>1660</v>
      </c>
      <c r="B1617" s="24">
        <v>19.08934</v>
      </c>
      <c r="C1617" s="24">
        <v>-34.821102000000003</v>
      </c>
    </row>
    <row r="1618" spans="1:3" x14ac:dyDescent="0.25">
      <c r="A1618" s="24" t="s">
        <v>1661</v>
      </c>
      <c r="B1618" s="24">
        <v>19.33934</v>
      </c>
      <c r="C1618" s="24">
        <v>-34.821102000000003</v>
      </c>
    </row>
    <row r="1619" spans="1:3" x14ac:dyDescent="0.25">
      <c r="A1619" s="24" t="s">
        <v>1662</v>
      </c>
      <c r="B1619" s="24">
        <v>19.58934</v>
      </c>
      <c r="C1619" s="24">
        <v>-34.821102000000003</v>
      </c>
    </row>
    <row r="1620" spans="1:3" x14ac:dyDescent="0.25">
      <c r="A1620" s="24" t="s">
        <v>1663</v>
      </c>
      <c r="B1620" s="24">
        <v>19.83934</v>
      </c>
      <c r="C1620" s="24">
        <v>-34.821102000000003</v>
      </c>
    </row>
    <row r="1621" spans="1:3" x14ac:dyDescent="0.25">
      <c r="A1621" s="24" t="s">
        <v>1664</v>
      </c>
      <c r="B1621" s="24">
        <v>20.08934</v>
      </c>
      <c r="C1621" s="24">
        <v>-34.821102000000003</v>
      </c>
    </row>
    <row r="1622" spans="1:3" x14ac:dyDescent="0.25">
      <c r="A1622" s="24" t="s">
        <v>1665</v>
      </c>
      <c r="B1622" s="24">
        <v>20.33934</v>
      </c>
      <c r="C1622" s="24">
        <v>-34.821102000000003</v>
      </c>
    </row>
    <row r="1623" spans="1:3" x14ac:dyDescent="0.25">
      <c r="A1623" s="24" t="s">
        <v>1666</v>
      </c>
      <c r="B1623" s="24">
        <v>20.58934</v>
      </c>
      <c r="C1623" s="24">
        <v>-34.821102000000003</v>
      </c>
    </row>
    <row r="1624" spans="1:3" x14ac:dyDescent="0.25">
      <c r="A1624" s="24" t="s">
        <v>1667</v>
      </c>
      <c r="B1624" s="24">
        <v>19.58934</v>
      </c>
      <c r="C1624" s="24">
        <v>-35.071102000000003</v>
      </c>
    </row>
    <row r="1625" spans="1:3" x14ac:dyDescent="0.25">
      <c r="A1625" s="24" t="s">
        <v>1668</v>
      </c>
      <c r="B1625" s="24">
        <v>19.83934</v>
      </c>
      <c r="C1625" s="24">
        <v>-35.071102000000003</v>
      </c>
    </row>
    <row r="1626" spans="1:3" x14ac:dyDescent="0.25">
      <c r="A1626" s="24" t="s">
        <v>1669</v>
      </c>
      <c r="B1626" s="24">
        <v>20.08934</v>
      </c>
      <c r="C1626" s="24">
        <v>-35.071102000000003</v>
      </c>
    </row>
    <row r="1627" spans="1:3" x14ac:dyDescent="0.25">
      <c r="A1627" s="24" t="s">
        <v>1670</v>
      </c>
      <c r="B1627" s="24">
        <v>20.33934</v>
      </c>
      <c r="C1627" s="24">
        <v>-35.071102000000003</v>
      </c>
    </row>
    <row r="1628" spans="1:3" x14ac:dyDescent="0.25">
      <c r="A1628" s="24" t="s">
        <v>1671</v>
      </c>
      <c r="B1628" s="24">
        <v>77.339340000000007</v>
      </c>
      <c r="C1628" s="24">
        <v>-37.571102000000003</v>
      </c>
    </row>
    <row r="1629" spans="1:3" x14ac:dyDescent="0.25">
      <c r="A1629" s="24" t="s">
        <v>1672</v>
      </c>
      <c r="B1629" s="24">
        <v>77.589340000000007</v>
      </c>
      <c r="C1629" s="24">
        <v>-37.571102000000003</v>
      </c>
    </row>
    <row r="1630" spans="1:3" x14ac:dyDescent="0.25">
      <c r="A1630" s="24" t="s">
        <v>1673</v>
      </c>
      <c r="B1630" s="24">
        <v>77.839340000000007</v>
      </c>
      <c r="C1630" s="24">
        <v>-37.571102000000003</v>
      </c>
    </row>
    <row r="1631" spans="1:3" x14ac:dyDescent="0.25">
      <c r="A1631" s="24" t="s">
        <v>1674</v>
      </c>
      <c r="B1631" s="24">
        <v>77.339340000000007</v>
      </c>
      <c r="C1631" s="24">
        <v>-37.821102000000003</v>
      </c>
    </row>
    <row r="1632" spans="1:3" x14ac:dyDescent="0.25">
      <c r="A1632" s="24" t="s">
        <v>1675</v>
      </c>
      <c r="B1632" s="24">
        <v>77.589340000000007</v>
      </c>
      <c r="C1632" s="24">
        <v>-37.821102000000003</v>
      </c>
    </row>
    <row r="1633" spans="1:3" x14ac:dyDescent="0.25">
      <c r="A1633" s="24" t="s">
        <v>1676</v>
      </c>
      <c r="B1633" s="24">
        <v>77.839340000000007</v>
      </c>
      <c r="C1633" s="24">
        <v>-37.821102000000003</v>
      </c>
    </row>
    <row r="1634" spans="1:3" x14ac:dyDescent="0.25">
      <c r="A1634" s="24" t="s">
        <v>1677</v>
      </c>
      <c r="B1634" s="24">
        <v>77.339340000000007</v>
      </c>
      <c r="C1634" s="24">
        <v>-38.071102000000003</v>
      </c>
    </row>
    <row r="1635" spans="1:3" x14ac:dyDescent="0.25">
      <c r="A1635" s="24" t="s">
        <v>1678</v>
      </c>
      <c r="B1635" s="24">
        <v>77.589340000000007</v>
      </c>
      <c r="C1635" s="24">
        <v>-38.071102000000003</v>
      </c>
    </row>
    <row r="1636" spans="1:3" x14ac:dyDescent="0.25">
      <c r="A1636" s="24" t="s">
        <v>1679</v>
      </c>
      <c r="B1636" s="24">
        <v>77.839340000000007</v>
      </c>
      <c r="C1636" s="24">
        <v>-38.071102000000003</v>
      </c>
    </row>
    <row r="1637" spans="1:3" x14ac:dyDescent="0.25">
      <c r="A1637" s="24" t="s">
        <v>1680</v>
      </c>
      <c r="B1637" s="24">
        <v>77.339340000000007</v>
      </c>
      <c r="C1637" s="24">
        <v>-38.571102000000003</v>
      </c>
    </row>
    <row r="1638" spans="1:3" x14ac:dyDescent="0.25">
      <c r="A1638" s="24" t="s">
        <v>1681</v>
      </c>
      <c r="B1638" s="24">
        <v>77.589340000000007</v>
      </c>
      <c r="C1638" s="24">
        <v>-38.571102000000003</v>
      </c>
    </row>
    <row r="1639" spans="1:3" x14ac:dyDescent="0.25">
      <c r="A1639" s="24" t="s">
        <v>1682</v>
      </c>
      <c r="B1639" s="24">
        <v>77.839340000000007</v>
      </c>
      <c r="C1639" s="24">
        <v>-38.571102000000003</v>
      </c>
    </row>
    <row r="1640" spans="1:3" x14ac:dyDescent="0.25">
      <c r="A1640" s="24" t="s">
        <v>1683</v>
      </c>
      <c r="B1640" s="24">
        <v>77.339340000000007</v>
      </c>
      <c r="C1640" s="24">
        <v>-38.821102000000003</v>
      </c>
    </row>
    <row r="1641" spans="1:3" x14ac:dyDescent="0.25">
      <c r="A1641" s="24" t="s">
        <v>1684</v>
      </c>
      <c r="B1641" s="24">
        <v>77.589340000000007</v>
      </c>
      <c r="C1641" s="24">
        <v>-38.821102000000003</v>
      </c>
    </row>
    <row r="1642" spans="1:3" x14ac:dyDescent="0.25">
      <c r="A1642" s="24" t="s">
        <v>1685</v>
      </c>
      <c r="B1642" s="24">
        <v>77.839340000000007</v>
      </c>
      <c r="C1642" s="24">
        <v>-38.821102000000003</v>
      </c>
    </row>
    <row r="1643" spans="1:3" x14ac:dyDescent="0.25">
      <c r="A1643" s="24" t="s">
        <v>1686</v>
      </c>
      <c r="B1643" s="24">
        <v>77.339340000000007</v>
      </c>
      <c r="C1643" s="24">
        <v>-39.071102000000003</v>
      </c>
    </row>
    <row r="1644" spans="1:3" x14ac:dyDescent="0.25">
      <c r="A1644" s="24" t="s">
        <v>1687</v>
      </c>
      <c r="B1644" s="24">
        <v>77.589340000000007</v>
      </c>
      <c r="C1644" s="24">
        <v>-39.071102000000003</v>
      </c>
    </row>
    <row r="1645" spans="1:3" x14ac:dyDescent="0.25">
      <c r="A1645" s="24" t="s">
        <v>1688</v>
      </c>
      <c r="B1645" s="24">
        <v>44.33934</v>
      </c>
      <c r="C1645" s="24">
        <v>10.428898</v>
      </c>
    </row>
    <row r="1646" spans="1:3" x14ac:dyDescent="0.25">
      <c r="A1646" s="24" t="s">
        <v>1689</v>
      </c>
      <c r="B1646" s="24">
        <v>44.58934</v>
      </c>
      <c r="C1646" s="24">
        <v>10.428898</v>
      </c>
    </row>
    <row r="1647" spans="1:3" x14ac:dyDescent="0.25">
      <c r="A1647" s="24" t="s">
        <v>1690</v>
      </c>
      <c r="B1647" s="24">
        <v>44.83934</v>
      </c>
      <c r="C1647" s="24">
        <v>10.428898</v>
      </c>
    </row>
    <row r="1648" spans="1:3" x14ac:dyDescent="0.25">
      <c r="A1648" s="24" t="s">
        <v>1691</v>
      </c>
      <c r="B1648" s="24">
        <v>45.08934</v>
      </c>
      <c r="C1648" s="24">
        <v>10.428898</v>
      </c>
    </row>
    <row r="1649" spans="1:3" x14ac:dyDescent="0.25">
      <c r="A1649" s="24" t="s">
        <v>1692</v>
      </c>
      <c r="B1649" s="24">
        <v>45.33934</v>
      </c>
      <c r="C1649" s="24">
        <v>10.428898</v>
      </c>
    </row>
    <row r="1650" spans="1:3" x14ac:dyDescent="0.25">
      <c r="A1650" s="24" t="s">
        <v>1693</v>
      </c>
      <c r="B1650" s="24">
        <v>45.58934</v>
      </c>
      <c r="C1650" s="24">
        <v>10.428898</v>
      </c>
    </row>
    <row r="1651" spans="1:3" x14ac:dyDescent="0.25">
      <c r="A1651" s="24" t="s">
        <v>1694</v>
      </c>
      <c r="B1651" s="24">
        <v>50.83934</v>
      </c>
      <c r="C1651" s="24">
        <v>10.428898</v>
      </c>
    </row>
    <row r="1652" spans="1:3" x14ac:dyDescent="0.25">
      <c r="A1652" s="24" t="s">
        <v>1695</v>
      </c>
      <c r="B1652" s="24">
        <v>51.08934</v>
      </c>
      <c r="C1652" s="24">
        <v>10.428898</v>
      </c>
    </row>
    <row r="1653" spans="1:3" x14ac:dyDescent="0.25">
      <c r="A1653" s="24" t="s">
        <v>1696</v>
      </c>
      <c r="B1653" s="24">
        <v>51.33934</v>
      </c>
      <c r="C1653" s="24">
        <v>10.428898</v>
      </c>
    </row>
    <row r="1654" spans="1:3" x14ac:dyDescent="0.25">
      <c r="A1654" s="24" t="s">
        <v>1697</v>
      </c>
      <c r="B1654" s="24">
        <v>51.58934</v>
      </c>
      <c r="C1654" s="24">
        <v>10.428898</v>
      </c>
    </row>
    <row r="1655" spans="1:3" x14ac:dyDescent="0.25">
      <c r="A1655" s="24" t="s">
        <v>1698</v>
      </c>
      <c r="B1655" s="24">
        <v>49.83934</v>
      </c>
      <c r="C1655" s="24">
        <v>-45.821102000000003</v>
      </c>
    </row>
    <row r="1656" spans="1:3" x14ac:dyDescent="0.25">
      <c r="A1656" s="24" t="s">
        <v>1699</v>
      </c>
      <c r="B1656" s="24">
        <v>50.08934</v>
      </c>
      <c r="C1656" s="24">
        <v>-45.821102000000003</v>
      </c>
    </row>
    <row r="1657" spans="1:3" x14ac:dyDescent="0.25">
      <c r="A1657" s="24" t="s">
        <v>1700</v>
      </c>
      <c r="B1657" s="24">
        <v>50.33934</v>
      </c>
      <c r="C1657" s="24">
        <v>-45.821102000000003</v>
      </c>
    </row>
    <row r="1658" spans="1:3" x14ac:dyDescent="0.25">
      <c r="A1658" s="24" t="s">
        <v>1701</v>
      </c>
      <c r="B1658" s="24">
        <v>50.58934</v>
      </c>
      <c r="C1658" s="24">
        <v>-45.821102000000003</v>
      </c>
    </row>
    <row r="1659" spans="1:3" x14ac:dyDescent="0.25">
      <c r="A1659" s="24" t="s">
        <v>1702</v>
      </c>
      <c r="B1659" s="24">
        <v>49.83934</v>
      </c>
      <c r="C1659" s="24">
        <v>-46.071102000000003</v>
      </c>
    </row>
    <row r="1660" spans="1:3" x14ac:dyDescent="0.25">
      <c r="A1660" s="24" t="s">
        <v>1703</v>
      </c>
      <c r="B1660" s="24">
        <v>50.08934</v>
      </c>
      <c r="C1660" s="24">
        <v>-46.071102000000003</v>
      </c>
    </row>
    <row r="1661" spans="1:3" x14ac:dyDescent="0.25">
      <c r="A1661" s="24" t="s">
        <v>1704</v>
      </c>
      <c r="B1661" s="24">
        <v>50.33934</v>
      </c>
      <c r="C1661" s="24">
        <v>-46.071102000000003</v>
      </c>
    </row>
    <row r="1662" spans="1:3" x14ac:dyDescent="0.25">
      <c r="A1662" s="24" t="s">
        <v>1705</v>
      </c>
      <c r="B1662" s="24">
        <v>50.58934</v>
      </c>
      <c r="C1662" s="24">
        <v>-46.071102000000003</v>
      </c>
    </row>
    <row r="1663" spans="1:3" x14ac:dyDescent="0.25">
      <c r="A1663" s="24" t="s">
        <v>1706</v>
      </c>
      <c r="B1663" s="24">
        <v>51.58934</v>
      </c>
      <c r="C1663" s="24">
        <v>-46.071102000000003</v>
      </c>
    </row>
    <row r="1664" spans="1:3" x14ac:dyDescent="0.25">
      <c r="A1664" s="24" t="s">
        <v>1707</v>
      </c>
      <c r="B1664" s="24">
        <v>51.83934</v>
      </c>
      <c r="C1664" s="24">
        <v>-46.071102000000003</v>
      </c>
    </row>
    <row r="1665" spans="1:3" x14ac:dyDescent="0.25">
      <c r="A1665" s="24" t="s">
        <v>1708</v>
      </c>
      <c r="B1665" s="24">
        <v>52.08934</v>
      </c>
      <c r="C1665" s="24">
        <v>-46.071102000000003</v>
      </c>
    </row>
    <row r="1666" spans="1:3" x14ac:dyDescent="0.25">
      <c r="A1666" s="24" t="s">
        <v>1709</v>
      </c>
      <c r="B1666" s="24">
        <v>44.33934</v>
      </c>
      <c r="C1666" s="24">
        <v>10.178898</v>
      </c>
    </row>
    <row r="1667" spans="1:3" x14ac:dyDescent="0.25">
      <c r="A1667" s="24" t="s">
        <v>1710</v>
      </c>
      <c r="B1667" s="24">
        <v>44.58934</v>
      </c>
      <c r="C1667" s="24">
        <v>10.178898</v>
      </c>
    </row>
    <row r="1668" spans="1:3" x14ac:dyDescent="0.25">
      <c r="A1668" s="24" t="s">
        <v>1711</v>
      </c>
      <c r="B1668" s="24">
        <v>44.83934</v>
      </c>
      <c r="C1668" s="24">
        <v>10.178898</v>
      </c>
    </row>
    <row r="1669" spans="1:3" x14ac:dyDescent="0.25">
      <c r="A1669" s="24" t="s">
        <v>1712</v>
      </c>
      <c r="B1669" s="24">
        <v>45.08934</v>
      </c>
      <c r="C1669" s="24">
        <v>10.178898</v>
      </c>
    </row>
    <row r="1670" spans="1:3" x14ac:dyDescent="0.25">
      <c r="A1670" s="24" t="s">
        <v>1713</v>
      </c>
      <c r="B1670" s="24">
        <v>50.58934</v>
      </c>
      <c r="C1670" s="24">
        <v>10.178898</v>
      </c>
    </row>
    <row r="1671" spans="1:3" x14ac:dyDescent="0.25">
      <c r="A1671" s="24" t="s">
        <v>1714</v>
      </c>
      <c r="B1671" s="24">
        <v>50.83934</v>
      </c>
      <c r="C1671" s="24">
        <v>10.178898</v>
      </c>
    </row>
    <row r="1672" spans="1:3" x14ac:dyDescent="0.25">
      <c r="A1672" s="24" t="s">
        <v>1715</v>
      </c>
      <c r="B1672" s="24">
        <v>51.08934</v>
      </c>
      <c r="C1672" s="24">
        <v>10.178898</v>
      </c>
    </row>
    <row r="1673" spans="1:3" x14ac:dyDescent="0.25">
      <c r="A1673" s="24" t="s">
        <v>1716</v>
      </c>
      <c r="B1673" s="24">
        <v>51.33934</v>
      </c>
      <c r="C1673" s="24">
        <v>10.178898</v>
      </c>
    </row>
    <row r="1674" spans="1:3" x14ac:dyDescent="0.25">
      <c r="A1674" s="24" t="s">
        <v>1717</v>
      </c>
      <c r="B1674" s="24">
        <v>51.58934</v>
      </c>
      <c r="C1674" s="24">
        <v>10.178898</v>
      </c>
    </row>
    <row r="1675" spans="1:3" x14ac:dyDescent="0.25">
      <c r="A1675" s="24" t="s">
        <v>1718</v>
      </c>
      <c r="B1675" s="24">
        <v>49.83934</v>
      </c>
      <c r="C1675" s="24">
        <v>-46.321102000000003</v>
      </c>
    </row>
    <row r="1676" spans="1:3" x14ac:dyDescent="0.25">
      <c r="A1676" s="24" t="s">
        <v>1719</v>
      </c>
      <c r="B1676" s="24">
        <v>50.08934</v>
      </c>
      <c r="C1676" s="24">
        <v>-46.321102000000003</v>
      </c>
    </row>
    <row r="1677" spans="1:3" x14ac:dyDescent="0.25">
      <c r="A1677" s="24" t="s">
        <v>1720</v>
      </c>
      <c r="B1677" s="24">
        <v>50.33934</v>
      </c>
      <c r="C1677" s="24">
        <v>-46.321102000000003</v>
      </c>
    </row>
    <row r="1678" spans="1:3" x14ac:dyDescent="0.25">
      <c r="A1678" s="24" t="s">
        <v>1721</v>
      </c>
      <c r="B1678" s="24">
        <v>50.58934</v>
      </c>
      <c r="C1678" s="24">
        <v>-46.321102000000003</v>
      </c>
    </row>
    <row r="1679" spans="1:3" x14ac:dyDescent="0.25">
      <c r="A1679" s="24" t="s">
        <v>1722</v>
      </c>
      <c r="B1679" s="24">
        <v>51.33934</v>
      </c>
      <c r="C1679" s="24">
        <v>-46.321102000000003</v>
      </c>
    </row>
    <row r="1680" spans="1:3" x14ac:dyDescent="0.25">
      <c r="A1680" s="24" t="s">
        <v>1723</v>
      </c>
      <c r="B1680" s="24">
        <v>51.58934</v>
      </c>
      <c r="C1680" s="24">
        <v>-46.321102000000003</v>
      </c>
    </row>
    <row r="1681" spans="1:3" x14ac:dyDescent="0.25">
      <c r="A1681" s="24" t="s">
        <v>1724</v>
      </c>
      <c r="B1681" s="24">
        <v>51.83934</v>
      </c>
      <c r="C1681" s="24">
        <v>-46.321102000000003</v>
      </c>
    </row>
    <row r="1682" spans="1:3" x14ac:dyDescent="0.25">
      <c r="A1682" s="24" t="s">
        <v>1725</v>
      </c>
      <c r="B1682" s="24">
        <v>52.08934</v>
      </c>
      <c r="C1682" s="24">
        <v>-46.321102000000003</v>
      </c>
    </row>
    <row r="1683" spans="1:3" x14ac:dyDescent="0.25">
      <c r="A1683" s="24" t="s">
        <v>1726</v>
      </c>
      <c r="B1683" s="24">
        <v>37.83934</v>
      </c>
      <c r="C1683" s="24">
        <v>-46.321102000000003</v>
      </c>
    </row>
    <row r="1684" spans="1:3" x14ac:dyDescent="0.25">
      <c r="A1684" s="24" t="s">
        <v>1727</v>
      </c>
      <c r="B1684" s="24">
        <v>38.08934</v>
      </c>
      <c r="C1684" s="24">
        <v>-46.321102000000003</v>
      </c>
    </row>
    <row r="1685" spans="1:3" x14ac:dyDescent="0.25">
      <c r="A1685" s="24" t="s">
        <v>1728</v>
      </c>
      <c r="B1685" s="24">
        <v>51.33934</v>
      </c>
      <c r="C1685" s="24">
        <v>-46.571102000000003</v>
      </c>
    </row>
    <row r="1686" spans="1:3" x14ac:dyDescent="0.25">
      <c r="A1686" s="24" t="s">
        <v>1729</v>
      </c>
      <c r="B1686" s="24">
        <v>51.58934</v>
      </c>
      <c r="C1686" s="24">
        <v>-46.571102000000003</v>
      </c>
    </row>
    <row r="1687" spans="1:3" x14ac:dyDescent="0.25">
      <c r="A1687" s="24" t="s">
        <v>1730</v>
      </c>
      <c r="B1687" s="24">
        <v>51.83934</v>
      </c>
      <c r="C1687" s="24">
        <v>-46.571102000000003</v>
      </c>
    </row>
    <row r="1688" spans="1:3" x14ac:dyDescent="0.25">
      <c r="A1688" s="24" t="s">
        <v>1731</v>
      </c>
      <c r="B1688" s="24">
        <v>52.08934</v>
      </c>
      <c r="C1688" s="24">
        <v>-46.571102000000003</v>
      </c>
    </row>
    <row r="1689" spans="1:3" x14ac:dyDescent="0.25">
      <c r="A1689" s="24" t="s">
        <v>1732</v>
      </c>
      <c r="B1689" s="24">
        <v>37.58934</v>
      </c>
      <c r="C1689" s="24">
        <v>-46.571102000000003</v>
      </c>
    </row>
    <row r="1690" spans="1:3" x14ac:dyDescent="0.25">
      <c r="A1690" s="24" t="s">
        <v>1733</v>
      </c>
      <c r="B1690" s="24">
        <v>37.83934</v>
      </c>
      <c r="C1690" s="24">
        <v>-46.571102000000003</v>
      </c>
    </row>
    <row r="1691" spans="1:3" x14ac:dyDescent="0.25">
      <c r="A1691" s="24" t="s">
        <v>1734</v>
      </c>
      <c r="B1691" s="24">
        <v>38.08934</v>
      </c>
      <c r="C1691" s="24">
        <v>-46.571102000000003</v>
      </c>
    </row>
    <row r="1692" spans="1:3" x14ac:dyDescent="0.25">
      <c r="A1692" s="24" t="s">
        <v>1735</v>
      </c>
      <c r="B1692" s="24">
        <v>38.33934</v>
      </c>
      <c r="C1692" s="24">
        <v>-46.571102000000003</v>
      </c>
    </row>
    <row r="1693" spans="1:3" x14ac:dyDescent="0.25">
      <c r="A1693" s="24" t="s">
        <v>1736</v>
      </c>
      <c r="B1693" s="24">
        <v>37.33934</v>
      </c>
      <c r="C1693" s="24">
        <v>-46.821102000000003</v>
      </c>
    </row>
    <row r="1694" spans="1:3" x14ac:dyDescent="0.25">
      <c r="A1694" s="24" t="s">
        <v>1737</v>
      </c>
      <c r="B1694" s="24">
        <v>37.58934</v>
      </c>
      <c r="C1694" s="24">
        <v>-46.821102000000003</v>
      </c>
    </row>
    <row r="1695" spans="1:3" x14ac:dyDescent="0.25">
      <c r="A1695" s="24" t="s">
        <v>1738</v>
      </c>
      <c r="B1695" s="24">
        <v>37.83934</v>
      </c>
      <c r="C1695" s="24">
        <v>-46.821102000000003</v>
      </c>
    </row>
    <row r="1696" spans="1:3" x14ac:dyDescent="0.25">
      <c r="A1696" s="24" t="s">
        <v>1739</v>
      </c>
      <c r="B1696" s="24">
        <v>38.08934</v>
      </c>
      <c r="C1696" s="24">
        <v>-46.821102000000003</v>
      </c>
    </row>
    <row r="1697" spans="1:3" x14ac:dyDescent="0.25">
      <c r="A1697" s="24" t="s">
        <v>1740</v>
      </c>
      <c r="B1697" s="24">
        <v>38.33934</v>
      </c>
      <c r="C1697" s="24">
        <v>-46.821102000000003</v>
      </c>
    </row>
    <row r="1698" spans="1:3" x14ac:dyDescent="0.25">
      <c r="A1698" s="24" t="s">
        <v>1741</v>
      </c>
      <c r="B1698" s="24">
        <v>37.33934</v>
      </c>
      <c r="C1698" s="24">
        <v>-47.071102000000003</v>
      </c>
    </row>
    <row r="1699" spans="1:3" x14ac:dyDescent="0.25">
      <c r="A1699" s="24" t="s">
        <v>1742</v>
      </c>
      <c r="B1699" s="24">
        <v>37.58934</v>
      </c>
      <c r="C1699" s="24">
        <v>-47.071102000000003</v>
      </c>
    </row>
    <row r="1700" spans="1:3" x14ac:dyDescent="0.25">
      <c r="A1700" s="24" t="s">
        <v>1743</v>
      </c>
      <c r="B1700" s="24">
        <v>37.83934</v>
      </c>
      <c r="C1700" s="24">
        <v>-47.071102000000003</v>
      </c>
    </row>
    <row r="1701" spans="1:3" x14ac:dyDescent="0.25">
      <c r="A1701" s="24" t="s">
        <v>1744</v>
      </c>
      <c r="B1701" s="24">
        <v>38.08934</v>
      </c>
      <c r="C1701" s="24">
        <v>-47.071102000000003</v>
      </c>
    </row>
    <row r="1702" spans="1:3" x14ac:dyDescent="0.25">
      <c r="A1702" s="24" t="s">
        <v>1745</v>
      </c>
      <c r="B1702" s="24">
        <v>68.339340000000007</v>
      </c>
      <c r="C1702" s="24">
        <v>-48.321102000000003</v>
      </c>
    </row>
    <row r="1703" spans="1:3" x14ac:dyDescent="0.25">
      <c r="A1703" s="24" t="s">
        <v>1746</v>
      </c>
      <c r="B1703" s="24">
        <v>68.589340000000007</v>
      </c>
      <c r="C1703" s="24">
        <v>-48.321102000000003</v>
      </c>
    </row>
    <row r="1704" spans="1:3" x14ac:dyDescent="0.25">
      <c r="A1704" s="24" t="s">
        <v>1747</v>
      </c>
      <c r="B1704" s="24">
        <v>68.839340000000007</v>
      </c>
      <c r="C1704" s="24">
        <v>-48.321102000000003</v>
      </c>
    </row>
    <row r="1705" spans="1:3" x14ac:dyDescent="0.25">
      <c r="A1705" s="24" t="s">
        <v>1748</v>
      </c>
      <c r="B1705" s="24">
        <v>69.089340000000007</v>
      </c>
      <c r="C1705" s="24">
        <v>-48.321102000000003</v>
      </c>
    </row>
    <row r="1706" spans="1:3" x14ac:dyDescent="0.25">
      <c r="A1706" s="24" t="s">
        <v>1749</v>
      </c>
      <c r="B1706" s="24">
        <v>68.339340000000007</v>
      </c>
      <c r="C1706" s="24">
        <v>-48.571102000000003</v>
      </c>
    </row>
    <row r="1707" spans="1:3" x14ac:dyDescent="0.25">
      <c r="A1707" s="24" t="s">
        <v>1750</v>
      </c>
      <c r="B1707" s="24">
        <v>68.589340000000007</v>
      </c>
      <c r="C1707" s="24">
        <v>-48.571102000000003</v>
      </c>
    </row>
    <row r="1708" spans="1:3" x14ac:dyDescent="0.25">
      <c r="A1708" s="24" t="s">
        <v>1751</v>
      </c>
      <c r="B1708" s="24">
        <v>68.839340000000007</v>
      </c>
      <c r="C1708" s="24">
        <v>-48.571102000000003</v>
      </c>
    </row>
    <row r="1709" spans="1:3" x14ac:dyDescent="0.25">
      <c r="A1709" s="24" t="s">
        <v>1752</v>
      </c>
      <c r="B1709" s="24">
        <v>69.089340000000007</v>
      </c>
      <c r="C1709" s="24">
        <v>-48.571102000000003</v>
      </c>
    </row>
    <row r="1710" spans="1:3" x14ac:dyDescent="0.25">
      <c r="A1710" s="24" t="s">
        <v>1753</v>
      </c>
      <c r="B1710" s="24">
        <v>69.339340000000007</v>
      </c>
      <c r="C1710" s="24">
        <v>-48.571102000000003</v>
      </c>
    </row>
    <row r="1711" spans="1:3" x14ac:dyDescent="0.25">
      <c r="A1711" s="24" t="s">
        <v>1754</v>
      </c>
      <c r="B1711" s="24">
        <v>69.589340000000007</v>
      </c>
      <c r="C1711" s="24">
        <v>-48.571102000000003</v>
      </c>
    </row>
    <row r="1712" spans="1:3" x14ac:dyDescent="0.25">
      <c r="A1712" s="24" t="s">
        <v>1755</v>
      </c>
      <c r="B1712" s="24">
        <v>69.839340000000007</v>
      </c>
      <c r="C1712" s="24">
        <v>-48.571102000000003</v>
      </c>
    </row>
    <row r="1713" spans="1:3" x14ac:dyDescent="0.25">
      <c r="A1713" s="24" t="s">
        <v>1756</v>
      </c>
      <c r="B1713" s="24">
        <v>68.339340000000007</v>
      </c>
      <c r="C1713" s="24">
        <v>-48.821102000000003</v>
      </c>
    </row>
    <row r="1714" spans="1:3" x14ac:dyDescent="0.25">
      <c r="A1714" s="24" t="s">
        <v>1757</v>
      </c>
      <c r="B1714" s="24">
        <v>68.589340000000007</v>
      </c>
      <c r="C1714" s="24">
        <v>-48.821102000000003</v>
      </c>
    </row>
    <row r="1715" spans="1:3" x14ac:dyDescent="0.25">
      <c r="A1715" s="24" t="s">
        <v>1758</v>
      </c>
      <c r="B1715" s="24">
        <v>68.839340000000007</v>
      </c>
      <c r="C1715" s="24">
        <v>-48.821102000000003</v>
      </c>
    </row>
    <row r="1716" spans="1:3" x14ac:dyDescent="0.25">
      <c r="A1716" s="24" t="s">
        <v>1759</v>
      </c>
      <c r="B1716" s="24">
        <v>69.089340000000007</v>
      </c>
      <c r="C1716" s="24">
        <v>-48.821102000000003</v>
      </c>
    </row>
    <row r="1717" spans="1:3" x14ac:dyDescent="0.25">
      <c r="A1717" s="24" t="s">
        <v>1760</v>
      </c>
      <c r="B1717" s="24">
        <v>69.339340000000007</v>
      </c>
      <c r="C1717" s="24">
        <v>-48.821102000000003</v>
      </c>
    </row>
    <row r="1718" spans="1:3" x14ac:dyDescent="0.25">
      <c r="A1718" s="24" t="s">
        <v>1761</v>
      </c>
      <c r="B1718" s="24">
        <v>69.589340000000007</v>
      </c>
      <c r="C1718" s="24">
        <v>-48.821102000000003</v>
      </c>
    </row>
    <row r="1719" spans="1:3" x14ac:dyDescent="0.25">
      <c r="A1719" s="24" t="s">
        <v>1762</v>
      </c>
      <c r="B1719" s="24">
        <v>69.839340000000007</v>
      </c>
      <c r="C1719" s="24">
        <v>-48.821102000000003</v>
      </c>
    </row>
    <row r="1720" spans="1:3" x14ac:dyDescent="0.25">
      <c r="A1720" s="24" t="s">
        <v>1763</v>
      </c>
      <c r="B1720" s="24">
        <v>70.089340000000007</v>
      </c>
      <c r="C1720" s="24">
        <v>-48.821102000000003</v>
      </c>
    </row>
    <row r="1721" spans="1:3" x14ac:dyDescent="0.25">
      <c r="A1721" s="24" t="s">
        <v>1764</v>
      </c>
      <c r="B1721" s="24">
        <v>70.339340000000007</v>
      </c>
      <c r="C1721" s="24">
        <v>-48.821102000000003</v>
      </c>
    </row>
    <row r="1722" spans="1:3" x14ac:dyDescent="0.25">
      <c r="A1722" s="24" t="s">
        <v>1765</v>
      </c>
      <c r="B1722" s="24">
        <v>70.589340000000007</v>
      </c>
      <c r="C1722" s="24">
        <v>-48.821102000000003</v>
      </c>
    </row>
    <row r="1723" spans="1:3" x14ac:dyDescent="0.25">
      <c r="A1723" s="24" t="s">
        <v>1766</v>
      </c>
      <c r="B1723" s="24">
        <v>70.839340000000007</v>
      </c>
      <c r="C1723" s="24">
        <v>-48.821102000000003</v>
      </c>
    </row>
    <row r="1724" spans="1:3" x14ac:dyDescent="0.25">
      <c r="A1724" s="24" t="s">
        <v>1767</v>
      </c>
      <c r="B1724" s="24">
        <v>68.339340000000007</v>
      </c>
      <c r="C1724" s="24">
        <v>-49.071102000000003</v>
      </c>
    </row>
    <row r="1725" spans="1:3" x14ac:dyDescent="0.25">
      <c r="A1725" s="24" t="s">
        <v>1768</v>
      </c>
      <c r="B1725" s="24">
        <v>68.589340000000007</v>
      </c>
      <c r="C1725" s="24">
        <v>-49.071102000000003</v>
      </c>
    </row>
    <row r="1726" spans="1:3" x14ac:dyDescent="0.25">
      <c r="A1726" s="24" t="s">
        <v>1769</v>
      </c>
      <c r="B1726" s="24">
        <v>68.839340000000007</v>
      </c>
      <c r="C1726" s="24">
        <v>-49.071102000000003</v>
      </c>
    </row>
    <row r="1727" spans="1:3" x14ac:dyDescent="0.25">
      <c r="A1727" s="24" t="s">
        <v>1770</v>
      </c>
      <c r="B1727" s="24">
        <v>69.089340000000007</v>
      </c>
      <c r="C1727" s="24">
        <v>-49.071102000000003</v>
      </c>
    </row>
    <row r="1728" spans="1:3" x14ac:dyDescent="0.25">
      <c r="A1728" s="24" t="s">
        <v>1771</v>
      </c>
      <c r="B1728" s="24">
        <v>69.339340000000007</v>
      </c>
      <c r="C1728" s="24">
        <v>-49.071102000000003</v>
      </c>
    </row>
    <row r="1729" spans="1:3" x14ac:dyDescent="0.25">
      <c r="A1729" s="24" t="s">
        <v>1772</v>
      </c>
      <c r="B1729" s="24">
        <v>69.589340000000007</v>
      </c>
      <c r="C1729" s="24">
        <v>-49.071102000000003</v>
      </c>
    </row>
    <row r="1730" spans="1:3" x14ac:dyDescent="0.25">
      <c r="A1730" s="24" t="s">
        <v>1773</v>
      </c>
      <c r="B1730" s="24">
        <v>69.839340000000007</v>
      </c>
      <c r="C1730" s="24">
        <v>-49.071102000000003</v>
      </c>
    </row>
    <row r="1731" spans="1:3" x14ac:dyDescent="0.25">
      <c r="A1731" s="24" t="s">
        <v>1774</v>
      </c>
      <c r="B1731" s="24">
        <v>70.089340000000007</v>
      </c>
      <c r="C1731" s="24">
        <v>-49.071102000000003</v>
      </c>
    </row>
    <row r="1732" spans="1:3" x14ac:dyDescent="0.25">
      <c r="A1732" s="24" t="s">
        <v>1775</v>
      </c>
      <c r="B1732" s="24">
        <v>70.339340000000007</v>
      </c>
      <c r="C1732" s="24">
        <v>-49.071102000000003</v>
      </c>
    </row>
    <row r="1733" spans="1:3" x14ac:dyDescent="0.25">
      <c r="A1733" s="24" t="s">
        <v>1776</v>
      </c>
      <c r="B1733" s="24">
        <v>70.589340000000007</v>
      </c>
      <c r="C1733" s="24">
        <v>-49.071102000000003</v>
      </c>
    </row>
    <row r="1734" spans="1:3" x14ac:dyDescent="0.25">
      <c r="A1734" s="24" t="s">
        <v>1777</v>
      </c>
      <c r="B1734" s="24">
        <v>70.839340000000007</v>
      </c>
      <c r="C1734" s="24">
        <v>-49.071102000000003</v>
      </c>
    </row>
    <row r="1735" spans="1:3" x14ac:dyDescent="0.25">
      <c r="A1735" s="24" t="s">
        <v>1778</v>
      </c>
      <c r="B1735" s="24">
        <v>68.339340000000007</v>
      </c>
      <c r="C1735" s="24">
        <v>-49.321102000000003</v>
      </c>
    </row>
    <row r="1736" spans="1:3" x14ac:dyDescent="0.25">
      <c r="A1736" s="24" t="s">
        <v>1779</v>
      </c>
      <c r="B1736" s="24">
        <v>68.589340000000007</v>
      </c>
      <c r="C1736" s="24">
        <v>-49.321102000000003</v>
      </c>
    </row>
    <row r="1737" spans="1:3" x14ac:dyDescent="0.25">
      <c r="A1737" s="24" t="s">
        <v>1780</v>
      </c>
      <c r="B1737" s="24">
        <v>68.839340000000007</v>
      </c>
      <c r="C1737" s="24">
        <v>-49.321102000000003</v>
      </c>
    </row>
    <row r="1738" spans="1:3" x14ac:dyDescent="0.25">
      <c r="A1738" s="24" t="s">
        <v>1781</v>
      </c>
      <c r="B1738" s="24">
        <v>69.089340000000007</v>
      </c>
      <c r="C1738" s="24">
        <v>-49.321102000000003</v>
      </c>
    </row>
    <row r="1739" spans="1:3" x14ac:dyDescent="0.25">
      <c r="A1739" s="24" t="s">
        <v>1782</v>
      </c>
      <c r="B1739" s="24">
        <v>69.339340000000007</v>
      </c>
      <c r="C1739" s="24">
        <v>-49.321102000000003</v>
      </c>
    </row>
    <row r="1740" spans="1:3" x14ac:dyDescent="0.25">
      <c r="A1740" s="24" t="s">
        <v>1783</v>
      </c>
      <c r="B1740" s="24">
        <v>69.589340000000007</v>
      </c>
      <c r="C1740" s="24">
        <v>-49.321102000000003</v>
      </c>
    </row>
    <row r="1741" spans="1:3" x14ac:dyDescent="0.25">
      <c r="A1741" s="24" t="s">
        <v>1784</v>
      </c>
      <c r="B1741" s="24">
        <v>69.839340000000007</v>
      </c>
      <c r="C1741" s="24">
        <v>-49.321102000000003</v>
      </c>
    </row>
    <row r="1742" spans="1:3" x14ac:dyDescent="0.25">
      <c r="A1742" s="24" t="s">
        <v>1785</v>
      </c>
      <c r="B1742" s="24">
        <v>70.089340000000007</v>
      </c>
      <c r="C1742" s="24">
        <v>-49.321102000000003</v>
      </c>
    </row>
    <row r="1743" spans="1:3" x14ac:dyDescent="0.25">
      <c r="A1743" s="24" t="s">
        <v>1786</v>
      </c>
      <c r="B1743" s="24">
        <v>70.339340000000007</v>
      </c>
      <c r="C1743" s="24">
        <v>-49.321102000000003</v>
      </c>
    </row>
    <row r="1744" spans="1:3" x14ac:dyDescent="0.25">
      <c r="A1744" s="24" t="s">
        <v>1787</v>
      </c>
      <c r="B1744" s="24">
        <v>70.589340000000007</v>
      </c>
      <c r="C1744" s="24">
        <v>-49.321102000000003</v>
      </c>
    </row>
    <row r="1745" spans="1:3" x14ac:dyDescent="0.25">
      <c r="A1745" s="24" t="s">
        <v>1788</v>
      </c>
      <c r="B1745" s="24">
        <v>70.839340000000007</v>
      </c>
      <c r="C1745" s="24">
        <v>-49.321102000000003</v>
      </c>
    </row>
    <row r="1746" spans="1:3" x14ac:dyDescent="0.25">
      <c r="A1746" s="24" t="s">
        <v>1789</v>
      </c>
      <c r="B1746" s="24">
        <v>68.339340000000007</v>
      </c>
      <c r="C1746" s="24">
        <v>-49.571102000000003</v>
      </c>
    </row>
    <row r="1747" spans="1:3" x14ac:dyDescent="0.25">
      <c r="A1747" s="24" t="s">
        <v>1790</v>
      </c>
      <c r="B1747" s="24">
        <v>68.589340000000007</v>
      </c>
      <c r="C1747" s="24">
        <v>-49.571102000000003</v>
      </c>
    </row>
    <row r="1748" spans="1:3" x14ac:dyDescent="0.25">
      <c r="A1748" s="24" t="s">
        <v>1791</v>
      </c>
      <c r="B1748" s="24">
        <v>68.839340000000007</v>
      </c>
      <c r="C1748" s="24">
        <v>-49.571102000000003</v>
      </c>
    </row>
    <row r="1749" spans="1:3" x14ac:dyDescent="0.25">
      <c r="A1749" s="24" t="s">
        <v>1792</v>
      </c>
      <c r="B1749" s="24">
        <v>69.089340000000007</v>
      </c>
      <c r="C1749" s="24">
        <v>-49.571102000000003</v>
      </c>
    </row>
    <row r="1750" spans="1:3" x14ac:dyDescent="0.25">
      <c r="A1750" s="24" t="s">
        <v>1793</v>
      </c>
      <c r="B1750" s="24">
        <v>69.339340000000007</v>
      </c>
      <c r="C1750" s="24">
        <v>-49.571102000000003</v>
      </c>
    </row>
    <row r="1751" spans="1:3" x14ac:dyDescent="0.25">
      <c r="A1751" s="24" t="s">
        <v>1794</v>
      </c>
      <c r="B1751" s="24">
        <v>69.589340000000007</v>
      </c>
      <c r="C1751" s="24">
        <v>-49.571102000000003</v>
      </c>
    </row>
    <row r="1752" spans="1:3" x14ac:dyDescent="0.25">
      <c r="A1752" s="24" t="s">
        <v>1795</v>
      </c>
      <c r="B1752" s="24">
        <v>69.839340000000007</v>
      </c>
      <c r="C1752" s="24">
        <v>-49.571102000000003</v>
      </c>
    </row>
    <row r="1753" spans="1:3" x14ac:dyDescent="0.25">
      <c r="A1753" s="24" t="s">
        <v>1796</v>
      </c>
      <c r="B1753" s="24">
        <v>70.089340000000007</v>
      </c>
      <c r="C1753" s="24">
        <v>-49.571102000000003</v>
      </c>
    </row>
    <row r="1754" spans="1:3" x14ac:dyDescent="0.25">
      <c r="A1754" s="24" t="s">
        <v>1797</v>
      </c>
      <c r="B1754" s="24">
        <v>70.339340000000007</v>
      </c>
      <c r="C1754" s="24">
        <v>-49.571102000000003</v>
      </c>
    </row>
    <row r="1755" spans="1:3" x14ac:dyDescent="0.25">
      <c r="A1755" s="24" t="s">
        <v>1798</v>
      </c>
      <c r="B1755" s="24">
        <v>70.589340000000007</v>
      </c>
      <c r="C1755" s="24">
        <v>-49.571102000000003</v>
      </c>
    </row>
    <row r="1756" spans="1:3" x14ac:dyDescent="0.25">
      <c r="A1756" s="24" t="s">
        <v>1799</v>
      </c>
      <c r="B1756" s="24">
        <v>70.839340000000007</v>
      </c>
      <c r="C1756" s="24">
        <v>-49.571102000000003</v>
      </c>
    </row>
    <row r="1757" spans="1:3" x14ac:dyDescent="0.25">
      <c r="A1757" s="24" t="s">
        <v>1800</v>
      </c>
      <c r="B1757" s="24">
        <v>68.339340000000007</v>
      </c>
      <c r="C1757" s="24">
        <v>-49.821102000000003</v>
      </c>
    </row>
    <row r="1758" spans="1:3" x14ac:dyDescent="0.25">
      <c r="A1758" s="24" t="s">
        <v>1801</v>
      </c>
      <c r="B1758" s="24">
        <v>68.589340000000007</v>
      </c>
      <c r="C1758" s="24">
        <v>-49.821102000000003</v>
      </c>
    </row>
    <row r="1759" spans="1:3" x14ac:dyDescent="0.25">
      <c r="A1759" s="24" t="s">
        <v>1802</v>
      </c>
      <c r="B1759" s="24">
        <v>68.839340000000007</v>
      </c>
      <c r="C1759" s="24">
        <v>-49.821102000000003</v>
      </c>
    </row>
    <row r="1760" spans="1:3" x14ac:dyDescent="0.25">
      <c r="A1760" s="24" t="s">
        <v>1803</v>
      </c>
      <c r="B1760" s="24">
        <v>69.089340000000007</v>
      </c>
      <c r="C1760" s="24">
        <v>-49.821102000000003</v>
      </c>
    </row>
    <row r="1761" spans="1:3" x14ac:dyDescent="0.25">
      <c r="A1761" s="24" t="s">
        <v>1804</v>
      </c>
      <c r="B1761" s="24">
        <v>69.339340000000007</v>
      </c>
      <c r="C1761" s="24">
        <v>-49.821102000000003</v>
      </c>
    </row>
    <row r="1762" spans="1:3" x14ac:dyDescent="0.25">
      <c r="A1762" s="24" t="s">
        <v>1805</v>
      </c>
      <c r="B1762" s="24">
        <v>69.589340000000007</v>
      </c>
      <c r="C1762" s="24">
        <v>-49.821102000000003</v>
      </c>
    </row>
    <row r="1763" spans="1:3" x14ac:dyDescent="0.25">
      <c r="A1763" s="24" t="s">
        <v>1806</v>
      </c>
      <c r="B1763" s="24">
        <v>69.839340000000007</v>
      </c>
      <c r="C1763" s="24">
        <v>-49.821102000000003</v>
      </c>
    </row>
    <row r="1764" spans="1:3" x14ac:dyDescent="0.25">
      <c r="A1764" s="24" t="s">
        <v>1807</v>
      </c>
      <c r="B1764" s="24">
        <v>70.089340000000007</v>
      </c>
      <c r="C1764" s="24">
        <v>-49.821102000000003</v>
      </c>
    </row>
    <row r="1765" spans="1:3" x14ac:dyDescent="0.25">
      <c r="A1765" s="24" t="s">
        <v>1808</v>
      </c>
      <c r="B1765" s="24">
        <v>70.339340000000007</v>
      </c>
      <c r="C1765" s="24">
        <v>-49.821102000000003</v>
      </c>
    </row>
    <row r="1766" spans="1:3" x14ac:dyDescent="0.25">
      <c r="A1766" s="24" t="s">
        <v>1809</v>
      </c>
      <c r="B1766" s="24">
        <v>70.589340000000007</v>
      </c>
      <c r="C1766" s="24">
        <v>-49.821102000000003</v>
      </c>
    </row>
    <row r="1767" spans="1:3" x14ac:dyDescent="0.25">
      <c r="A1767" s="24" t="s">
        <v>1810</v>
      </c>
      <c r="B1767" s="24">
        <v>50.58934</v>
      </c>
      <c r="C1767" s="24">
        <v>9.9288980000000002</v>
      </c>
    </row>
    <row r="1768" spans="1:3" x14ac:dyDescent="0.25">
      <c r="A1768" s="24" t="s">
        <v>1811</v>
      </c>
      <c r="B1768" s="24">
        <v>50.83934</v>
      </c>
      <c r="C1768" s="24">
        <v>9.9288980000000002</v>
      </c>
    </row>
    <row r="1769" spans="1:3" x14ac:dyDescent="0.25">
      <c r="A1769" s="24" t="s">
        <v>1812</v>
      </c>
      <c r="B1769" s="24">
        <v>51.08934</v>
      </c>
      <c r="C1769" s="24">
        <v>9.9288980000000002</v>
      </c>
    </row>
    <row r="1770" spans="1:3" x14ac:dyDescent="0.25">
      <c r="A1770" s="24" t="s">
        <v>1813</v>
      </c>
      <c r="B1770" s="24">
        <v>50.58934</v>
      </c>
      <c r="C1770" s="24">
        <v>9.6788980000000002</v>
      </c>
    </row>
    <row r="1771" spans="1:3" x14ac:dyDescent="0.25">
      <c r="A1771" s="24" t="s">
        <v>1814</v>
      </c>
      <c r="B1771" s="24">
        <v>50.83934</v>
      </c>
      <c r="C1771" s="24">
        <v>9.6788980000000002</v>
      </c>
    </row>
    <row r="1772" spans="1:3" x14ac:dyDescent="0.25">
      <c r="A1772" s="24" t="s">
        <v>1815</v>
      </c>
      <c r="B1772" s="24">
        <v>51.08934</v>
      </c>
      <c r="C1772" s="24">
        <v>9.6788980000000002</v>
      </c>
    </row>
    <row r="1773" spans="1:3" x14ac:dyDescent="0.25">
      <c r="A1773" s="24" t="s">
        <v>1816</v>
      </c>
      <c r="B1773" s="24">
        <v>50.33934</v>
      </c>
      <c r="C1773" s="24">
        <v>9.4288980000000002</v>
      </c>
    </row>
    <row r="1774" spans="1:3" x14ac:dyDescent="0.25">
      <c r="A1774" s="24" t="s">
        <v>1817</v>
      </c>
      <c r="B1774" s="24">
        <v>50.58934</v>
      </c>
      <c r="C1774" s="24">
        <v>9.4288980000000002</v>
      </c>
    </row>
    <row r="1775" spans="1:3" x14ac:dyDescent="0.25">
      <c r="A1775" s="24" t="s">
        <v>1818</v>
      </c>
      <c r="B1775" s="24">
        <v>50.83934</v>
      </c>
      <c r="C1775" s="24">
        <v>9.4288980000000002</v>
      </c>
    </row>
    <row r="1776" spans="1:3" x14ac:dyDescent="0.25">
      <c r="A1776" s="24" t="s">
        <v>1819</v>
      </c>
      <c r="B1776" s="24">
        <v>51.08934</v>
      </c>
      <c r="C1776" s="24">
        <v>9.4288980000000002</v>
      </c>
    </row>
    <row r="1777" spans="1:3" x14ac:dyDescent="0.25">
      <c r="A1777" s="24" t="s">
        <v>1820</v>
      </c>
      <c r="B1777" s="24">
        <v>50.33934</v>
      </c>
      <c r="C1777" s="24">
        <v>9.1788980000000002</v>
      </c>
    </row>
    <row r="1778" spans="1:3" x14ac:dyDescent="0.25">
      <c r="A1778" s="24" t="s">
        <v>1821</v>
      </c>
      <c r="B1778" s="24">
        <v>50.58934</v>
      </c>
      <c r="C1778" s="24">
        <v>9.1788980000000002</v>
      </c>
    </row>
    <row r="1779" spans="1:3" x14ac:dyDescent="0.25">
      <c r="A1779" s="24" t="s">
        <v>1822</v>
      </c>
      <c r="B1779" s="24">
        <v>50.83934</v>
      </c>
      <c r="C1779" s="24">
        <v>9.1788980000000002</v>
      </c>
    </row>
    <row r="1780" spans="1:3" x14ac:dyDescent="0.25">
      <c r="A1780" s="24" t="s">
        <v>1823</v>
      </c>
      <c r="B1780" s="24">
        <v>51.08934</v>
      </c>
      <c r="C1780" s="24">
        <v>9.1788980000000002</v>
      </c>
    </row>
    <row r="1781" spans="1:3" x14ac:dyDescent="0.25">
      <c r="A1781" s="24" t="s">
        <v>1824</v>
      </c>
      <c r="B1781" s="24">
        <v>50.08934</v>
      </c>
      <c r="C1781" s="24">
        <v>8.9288980000000002</v>
      </c>
    </row>
    <row r="1782" spans="1:3" x14ac:dyDescent="0.25">
      <c r="A1782" s="24" t="s">
        <v>1825</v>
      </c>
      <c r="B1782" s="24">
        <v>50.33934</v>
      </c>
      <c r="C1782" s="24">
        <v>8.9288980000000002</v>
      </c>
    </row>
    <row r="1783" spans="1:3" x14ac:dyDescent="0.25">
      <c r="A1783" s="24" t="s">
        <v>1826</v>
      </c>
      <c r="B1783" s="24">
        <v>50.58934</v>
      </c>
      <c r="C1783" s="24">
        <v>8.9288980000000002</v>
      </c>
    </row>
    <row r="1784" spans="1:3" x14ac:dyDescent="0.25">
      <c r="A1784" s="24" t="s">
        <v>1827</v>
      </c>
      <c r="B1784" s="24">
        <v>50.83934</v>
      </c>
      <c r="C1784" s="24">
        <v>8.9288980000000002</v>
      </c>
    </row>
    <row r="1785" spans="1:3" x14ac:dyDescent="0.25">
      <c r="A1785" s="24" t="s">
        <v>1828</v>
      </c>
      <c r="B1785" s="24">
        <v>50.08934</v>
      </c>
      <c r="C1785" s="24">
        <v>8.6788980000000002</v>
      </c>
    </row>
    <row r="1786" spans="1:3" x14ac:dyDescent="0.25">
      <c r="A1786" s="24" t="s">
        <v>1829</v>
      </c>
      <c r="B1786" s="24">
        <v>50.33934</v>
      </c>
      <c r="C1786" s="24">
        <v>8.6788980000000002</v>
      </c>
    </row>
    <row r="1787" spans="1:3" x14ac:dyDescent="0.25">
      <c r="A1787" s="24" t="s">
        <v>1830</v>
      </c>
      <c r="B1787" s="24">
        <v>50.58934</v>
      </c>
      <c r="C1787" s="24">
        <v>8.6788980000000002</v>
      </c>
    </row>
    <row r="1788" spans="1:3" x14ac:dyDescent="0.25">
      <c r="A1788" s="24" t="s">
        <v>1831</v>
      </c>
      <c r="B1788" s="24">
        <v>49.83934</v>
      </c>
      <c r="C1788" s="24">
        <v>8.4288980000000002</v>
      </c>
    </row>
    <row r="1789" spans="1:3" x14ac:dyDescent="0.25">
      <c r="A1789" s="24" t="s">
        <v>1832</v>
      </c>
      <c r="B1789" s="24">
        <v>50.08934</v>
      </c>
      <c r="C1789" s="24">
        <v>8.4288980000000002</v>
      </c>
    </row>
    <row r="1790" spans="1:3" x14ac:dyDescent="0.25">
      <c r="A1790" s="24" t="s">
        <v>1833</v>
      </c>
      <c r="B1790" s="24">
        <v>50.33934</v>
      </c>
      <c r="C1790" s="24">
        <v>8.4288980000000002</v>
      </c>
    </row>
    <row r="1791" spans="1:3" x14ac:dyDescent="0.25">
      <c r="A1791" s="24" t="s">
        <v>1834</v>
      </c>
      <c r="B1791" s="24">
        <v>50.58934</v>
      </c>
      <c r="C1791" s="24">
        <v>8.4288980000000002</v>
      </c>
    </row>
    <row r="1792" spans="1:3" x14ac:dyDescent="0.25">
      <c r="A1792" s="24" t="s">
        <v>1835</v>
      </c>
      <c r="B1792" s="24">
        <v>49.58934</v>
      </c>
      <c r="C1792" s="24">
        <v>8.1788980000000002</v>
      </c>
    </row>
    <row r="1793" spans="1:3" x14ac:dyDescent="0.25">
      <c r="A1793" s="24" t="s">
        <v>1836</v>
      </c>
      <c r="B1793" s="24">
        <v>49.83934</v>
      </c>
      <c r="C1793" s="24">
        <v>8.1788980000000002</v>
      </c>
    </row>
    <row r="1794" spans="1:3" x14ac:dyDescent="0.25">
      <c r="A1794" s="24" t="s">
        <v>1837</v>
      </c>
      <c r="B1794" s="24">
        <v>50.08934</v>
      </c>
      <c r="C1794" s="24">
        <v>8.1788980000000002</v>
      </c>
    </row>
    <row r="1795" spans="1:3" x14ac:dyDescent="0.25">
      <c r="A1795" s="24" t="s">
        <v>1838</v>
      </c>
      <c r="B1795" s="24">
        <v>50.33934</v>
      </c>
      <c r="C1795" s="24">
        <v>8.1788980000000002</v>
      </c>
    </row>
    <row r="1796" spans="1:3" x14ac:dyDescent="0.25">
      <c r="A1796" s="24" t="s">
        <v>1839</v>
      </c>
      <c r="B1796" s="24">
        <v>49.58934</v>
      </c>
      <c r="C1796" s="24">
        <v>7.9288980000000002</v>
      </c>
    </row>
    <row r="1797" spans="1:3" x14ac:dyDescent="0.25">
      <c r="A1797" s="24" t="s">
        <v>1840</v>
      </c>
      <c r="B1797" s="24">
        <v>49.83934</v>
      </c>
      <c r="C1797" s="24">
        <v>7.9288980000000002</v>
      </c>
    </row>
    <row r="1798" spans="1:3" x14ac:dyDescent="0.25">
      <c r="A1798" s="24" t="s">
        <v>1841</v>
      </c>
      <c r="B1798" s="24">
        <v>50.08934</v>
      </c>
      <c r="C1798" s="24">
        <v>7.9288980000000002</v>
      </c>
    </row>
    <row r="1799" spans="1:3" x14ac:dyDescent="0.25">
      <c r="A1799" s="24" t="s">
        <v>1842</v>
      </c>
      <c r="B1799" s="24">
        <v>50.33934</v>
      </c>
      <c r="C1799" s="24">
        <v>7.9288980000000002</v>
      </c>
    </row>
    <row r="1800" spans="1:3" x14ac:dyDescent="0.25">
      <c r="A1800" s="24" t="s">
        <v>1843</v>
      </c>
      <c r="B1800" s="24">
        <v>49.33934</v>
      </c>
      <c r="C1800" s="24">
        <v>7.6788980000000002</v>
      </c>
    </row>
    <row r="1801" spans="1:3" x14ac:dyDescent="0.25">
      <c r="A1801" s="24" t="s">
        <v>1844</v>
      </c>
      <c r="B1801" s="24">
        <v>49.58934</v>
      </c>
      <c r="C1801" s="24">
        <v>7.6788980000000002</v>
      </c>
    </row>
    <row r="1802" spans="1:3" x14ac:dyDescent="0.25">
      <c r="A1802" s="24" t="s">
        <v>1845</v>
      </c>
      <c r="B1802" s="24">
        <v>49.83934</v>
      </c>
      <c r="C1802" s="24">
        <v>7.6788980000000002</v>
      </c>
    </row>
    <row r="1803" spans="1:3" x14ac:dyDescent="0.25">
      <c r="A1803" s="24" t="s">
        <v>1846</v>
      </c>
      <c r="B1803" s="24">
        <v>50.08934</v>
      </c>
      <c r="C1803" s="24">
        <v>7.6788980000000002</v>
      </c>
    </row>
    <row r="1804" spans="1:3" x14ac:dyDescent="0.25">
      <c r="A1804" s="24" t="s">
        <v>1847</v>
      </c>
      <c r="B1804" s="24">
        <v>49.33934</v>
      </c>
      <c r="C1804" s="24">
        <v>7.4288980000000002</v>
      </c>
    </row>
    <row r="1805" spans="1:3" x14ac:dyDescent="0.25">
      <c r="A1805" s="24" t="s">
        <v>1848</v>
      </c>
      <c r="B1805" s="24">
        <v>49.58934</v>
      </c>
      <c r="C1805" s="24">
        <v>7.4288980000000002</v>
      </c>
    </row>
    <row r="1806" spans="1:3" x14ac:dyDescent="0.25">
      <c r="A1806" s="24" t="s">
        <v>1849</v>
      </c>
      <c r="B1806" s="24">
        <v>49.83934</v>
      </c>
      <c r="C1806" s="24">
        <v>7.4288980000000002</v>
      </c>
    </row>
    <row r="1807" spans="1:3" x14ac:dyDescent="0.25">
      <c r="A1807" s="24" t="s">
        <v>1850</v>
      </c>
      <c r="B1807" s="24">
        <v>50.08934</v>
      </c>
      <c r="C1807" s="24">
        <v>7.4288980000000002</v>
      </c>
    </row>
    <row r="1808" spans="1:3" x14ac:dyDescent="0.25">
      <c r="A1808" s="24" t="s">
        <v>1851</v>
      </c>
      <c r="B1808" s="24">
        <v>49.08934</v>
      </c>
      <c r="C1808" s="24">
        <v>7.1788980000000002</v>
      </c>
    </row>
    <row r="1809" spans="1:3" x14ac:dyDescent="0.25">
      <c r="A1809" s="24" t="s">
        <v>1852</v>
      </c>
      <c r="B1809" s="24">
        <v>49.33934</v>
      </c>
      <c r="C1809" s="24">
        <v>7.1788980000000002</v>
      </c>
    </row>
    <row r="1810" spans="1:3" x14ac:dyDescent="0.25">
      <c r="A1810" s="24" t="s">
        <v>1853</v>
      </c>
      <c r="B1810" s="24">
        <v>49.58934</v>
      </c>
      <c r="C1810" s="24">
        <v>7.1788980000000002</v>
      </c>
    </row>
    <row r="1811" spans="1:3" x14ac:dyDescent="0.25">
      <c r="A1811" s="24" t="s">
        <v>1854</v>
      </c>
      <c r="B1811" s="24">
        <v>49.83934</v>
      </c>
      <c r="C1811" s="24">
        <v>7.1788980000000002</v>
      </c>
    </row>
    <row r="1812" spans="1:3" x14ac:dyDescent="0.25">
      <c r="A1812" s="24" t="s">
        <v>1855</v>
      </c>
      <c r="B1812" s="24">
        <v>49.08934</v>
      </c>
      <c r="C1812" s="24">
        <v>6.9288980000000002</v>
      </c>
    </row>
    <row r="1813" spans="1:3" x14ac:dyDescent="0.25">
      <c r="A1813" s="24" t="s">
        <v>1856</v>
      </c>
      <c r="B1813" s="24">
        <v>49.33934</v>
      </c>
      <c r="C1813" s="24">
        <v>6.9288980000000002</v>
      </c>
    </row>
    <row r="1814" spans="1:3" x14ac:dyDescent="0.25">
      <c r="A1814" s="24" t="s">
        <v>1857</v>
      </c>
      <c r="B1814" s="24">
        <v>49.58934</v>
      </c>
      <c r="C1814" s="24">
        <v>6.9288980000000002</v>
      </c>
    </row>
    <row r="1815" spans="1:3" x14ac:dyDescent="0.25">
      <c r="A1815" s="24" t="s">
        <v>1858</v>
      </c>
      <c r="B1815" s="24">
        <v>48.83934</v>
      </c>
      <c r="C1815" s="24">
        <v>6.6788980000000002</v>
      </c>
    </row>
    <row r="1816" spans="1:3" x14ac:dyDescent="0.25">
      <c r="A1816" s="24" t="s">
        <v>1859</v>
      </c>
      <c r="B1816" s="24">
        <v>49.08934</v>
      </c>
      <c r="C1816" s="24">
        <v>6.6788980000000002</v>
      </c>
    </row>
    <row r="1817" spans="1:3" x14ac:dyDescent="0.25">
      <c r="A1817" s="24" t="s">
        <v>1860</v>
      </c>
      <c r="B1817" s="24">
        <v>49.33934</v>
      </c>
      <c r="C1817" s="24">
        <v>6.6788980000000002</v>
      </c>
    </row>
    <row r="1818" spans="1:3" x14ac:dyDescent="0.25">
      <c r="A1818" s="24" t="s">
        <v>1861</v>
      </c>
      <c r="B1818" s="24">
        <v>49.58934</v>
      </c>
      <c r="C1818" s="24">
        <v>6.6788980000000002</v>
      </c>
    </row>
    <row r="1819" spans="1:3" x14ac:dyDescent="0.25">
      <c r="A1819" s="24" t="s">
        <v>1862</v>
      </c>
      <c r="B1819" s="24">
        <v>48.83934</v>
      </c>
      <c r="C1819" s="24">
        <v>6.4288980000000002</v>
      </c>
    </row>
    <row r="1820" spans="1:3" x14ac:dyDescent="0.25">
      <c r="A1820" s="24" t="s">
        <v>1863</v>
      </c>
      <c r="B1820" s="24">
        <v>49.08934</v>
      </c>
      <c r="C1820" s="24">
        <v>6.4288980000000002</v>
      </c>
    </row>
    <row r="1821" spans="1:3" x14ac:dyDescent="0.25">
      <c r="A1821" s="24" t="s">
        <v>1864</v>
      </c>
      <c r="B1821" s="24">
        <v>49.33934</v>
      </c>
      <c r="C1821" s="24">
        <v>6.4288980000000002</v>
      </c>
    </row>
    <row r="1822" spans="1:3" x14ac:dyDescent="0.25">
      <c r="A1822" s="24" t="s">
        <v>1865</v>
      </c>
      <c r="B1822" s="24">
        <v>48.83934</v>
      </c>
      <c r="C1822" s="24">
        <v>6.1788980000000002</v>
      </c>
    </row>
    <row r="1823" spans="1:3" x14ac:dyDescent="0.25">
      <c r="A1823" s="24" t="s">
        <v>1866</v>
      </c>
      <c r="B1823" s="24">
        <v>49.08934</v>
      </c>
      <c r="C1823" s="24">
        <v>6.1788980000000002</v>
      </c>
    </row>
    <row r="1824" spans="1:3" x14ac:dyDescent="0.25">
      <c r="A1824" s="24" t="s">
        <v>1867</v>
      </c>
      <c r="B1824" s="24">
        <v>49.33934</v>
      </c>
      <c r="C1824" s="24">
        <v>6.1788980000000002</v>
      </c>
    </row>
    <row r="1825" spans="1:3" x14ac:dyDescent="0.25">
      <c r="A1825" s="24" t="s">
        <v>1868</v>
      </c>
      <c r="B1825" s="24">
        <v>48.58934</v>
      </c>
      <c r="C1825" s="24">
        <v>5.9288980000000002</v>
      </c>
    </row>
    <row r="1826" spans="1:3" x14ac:dyDescent="0.25">
      <c r="A1826" s="24" t="s">
        <v>1869</v>
      </c>
      <c r="B1826" s="24">
        <v>48.83934</v>
      </c>
      <c r="C1826" s="24">
        <v>5.9288980000000002</v>
      </c>
    </row>
    <row r="1827" spans="1:3" x14ac:dyDescent="0.25">
      <c r="A1827" s="24" t="s">
        <v>1870</v>
      </c>
      <c r="B1827" s="24">
        <v>49.08934</v>
      </c>
      <c r="C1827" s="24">
        <v>5.9288980000000002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 Sheet</vt:lpstr>
      <vt:lpstr>NonZeroMin</vt:lpstr>
      <vt:lpstr>Mini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DrEFA</cp:lastModifiedBy>
  <dcterms:created xsi:type="dcterms:W3CDTF">2023-03-27T07:50:17Z</dcterms:created>
  <dcterms:modified xsi:type="dcterms:W3CDTF">2023-04-04T08:32:40Z</dcterms:modified>
</cp:coreProperties>
</file>